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69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74.xml" ContentType="application/vnd.openxmlformats-officedocument.spreadsheetml.externalLink+xml"/>
  <Override PartName="/xl/externalLinks/externalLink175.xml" ContentType="application/vnd.openxmlformats-officedocument.spreadsheetml.externalLink+xml"/>
  <Override PartName="/xl/externalLinks/externalLink176.xml" ContentType="application/vnd.openxmlformats-officedocument.spreadsheetml.externalLink+xml"/>
  <Override PartName="/xl/externalLinks/externalLink177.xml" ContentType="application/vnd.openxmlformats-officedocument.spreadsheetml.externalLink+xml"/>
  <Override PartName="/xl/externalLinks/externalLink17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activeX/activeX12.xml" ContentType="application/vnd.ms-office.activeX+xml"/>
  <Override PartName="/xl/activeX/activeX12.bin" ContentType="application/vnd.ms-office.activeX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H:\PT PRIMA TERMINAL PETIKEMAS\WFH Agustus 2020\Untuk RKB\"/>
    </mc:Choice>
  </mc:AlternateContent>
  <bookViews>
    <workbookView xWindow="0" yWindow="0" windowWidth="28350" windowHeight="11040" activeTab="3"/>
  </bookViews>
  <sheets>
    <sheet name="LR" sheetId="1" r:id="rId1"/>
    <sheet name="REVIS RKAP (LR) " sheetId="6" r:id="rId2"/>
    <sheet name="NERACA" sheetId="2" r:id="rId3"/>
    <sheet name="REVISI RKAP (NERACA)" sheetId="4" r:id="rId4"/>
    <sheet name="ARUS KAS" sheetId="3" r:id="rId5"/>
    <sheet name="REVISI RKAP (ARUS KAS)" sheetId="5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  <externalReference r:id="rId184"/>
  </externalReferences>
  <definedNames>
    <definedName name="\0" localSheetId="1">#REF!</definedName>
    <definedName name="\0" localSheetId="5">#REF!</definedName>
    <definedName name="\0" localSheetId="3">#REF!</definedName>
    <definedName name="\0">#REF!</definedName>
    <definedName name="\A">[1]MV!$B$101</definedName>
    <definedName name="\d" localSheetId="1">[2]MA6JA!#REF!</definedName>
    <definedName name="\d" localSheetId="5">[2]MA6JA!#REF!</definedName>
    <definedName name="\d" localSheetId="3">[2]MA6JA!#REF!</definedName>
    <definedName name="\d">[2]MA6JA!#REF!</definedName>
    <definedName name="\E" localSheetId="1">[3]Recov!#REF!</definedName>
    <definedName name="\E" localSheetId="5">[3]Recov!#REF!</definedName>
    <definedName name="\E" localSheetId="3">[3]Recov!#REF!</definedName>
    <definedName name="\E">[3]Recov!#REF!</definedName>
    <definedName name="\F" localSheetId="1">#REF!</definedName>
    <definedName name="\F" localSheetId="5">#REF!</definedName>
    <definedName name="\F" localSheetId="3">#REF!</definedName>
    <definedName name="\F">#REF!</definedName>
    <definedName name="\h" localSheetId="1">[2]MA6JA!#REF!</definedName>
    <definedName name="\h" localSheetId="5">[2]MA6JA!#REF!</definedName>
    <definedName name="\h" localSheetId="3">[2]MA6JA!#REF!</definedName>
    <definedName name="\h">[2]MA6JA!#REF!</definedName>
    <definedName name="\H1" localSheetId="1">#REF!</definedName>
    <definedName name="\H1" localSheetId="5">#REF!</definedName>
    <definedName name="\H1" localSheetId="3">#REF!</definedName>
    <definedName name="\H1">#REF!</definedName>
    <definedName name="\H5" localSheetId="1">'[4]L-4 Rutin'!#REF!</definedName>
    <definedName name="\H5" localSheetId="5">'[4]L-4 Rutin'!#REF!</definedName>
    <definedName name="\H5" localSheetId="3">'[4]L-4 Rutin'!#REF!</definedName>
    <definedName name="\H5">'[4]L-4 Rutin'!#REF!</definedName>
    <definedName name="\H6" localSheetId="1">#REF!</definedName>
    <definedName name="\H6" localSheetId="5">#REF!</definedName>
    <definedName name="\H6" localSheetId="3">#REF!</definedName>
    <definedName name="\H6">#REF!</definedName>
    <definedName name="\H7" localSheetId="1">#REF!</definedName>
    <definedName name="\H7" localSheetId="5">#REF!</definedName>
    <definedName name="\H7" localSheetId="3">#REF!</definedName>
    <definedName name="\H7">#REF!</definedName>
    <definedName name="\l" localSheetId="1">[2]MA6JA!#REF!</definedName>
    <definedName name="\l" localSheetId="5">[2]MA6JA!#REF!</definedName>
    <definedName name="\l" localSheetId="3">[2]MA6JA!#REF!</definedName>
    <definedName name="\l">[2]MA6JA!#REF!</definedName>
    <definedName name="\M" localSheetId="1">#REF!</definedName>
    <definedName name="\M" localSheetId="5">#REF!</definedName>
    <definedName name="\M" localSheetId="3">#REF!</definedName>
    <definedName name="\M">#REF!</definedName>
    <definedName name="\n" localSheetId="1">[2]MA6JA!#REF!</definedName>
    <definedName name="\n" localSheetId="5">[2]MA6JA!#REF!</definedName>
    <definedName name="\n" localSheetId="3">[2]MA6JA!#REF!</definedName>
    <definedName name="\n">[2]MA6JA!#REF!</definedName>
    <definedName name="\Q" localSheetId="1">[3]Recov!#REF!</definedName>
    <definedName name="\Q" localSheetId="5">[3]Recov!#REF!</definedName>
    <definedName name="\Q" localSheetId="3">[3]Recov!#REF!</definedName>
    <definedName name="\Q">[3]Recov!#REF!</definedName>
    <definedName name="\S" localSheetId="1">#REF!</definedName>
    <definedName name="\S" localSheetId="5">#REF!</definedName>
    <definedName name="\S" localSheetId="3">#REF!</definedName>
    <definedName name="\S">#REF!</definedName>
    <definedName name="\W" localSheetId="1">#REF!</definedName>
    <definedName name="\W" localSheetId="5">#REF!</definedName>
    <definedName name="\W" localSheetId="3">#REF!</definedName>
    <definedName name="\W">#REF!</definedName>
    <definedName name="\WQ" localSheetId="1">'[5]BAG-2'!#REF!</definedName>
    <definedName name="\WQ" localSheetId="5">'[5]BAG-2'!#REF!</definedName>
    <definedName name="\WQ" localSheetId="3">'[5]BAG-2'!#REF!</definedName>
    <definedName name="\WQ">'[5]BAG-2'!#REF!</definedName>
    <definedName name="\x" localSheetId="1">[6]Cover!#REF!</definedName>
    <definedName name="\x" localSheetId="5">[6]Cover!#REF!</definedName>
    <definedName name="\x" localSheetId="3">[6]Cover!#REF!</definedName>
    <definedName name="\x">[6]Cover!#REF!</definedName>
    <definedName name="\Z" localSheetId="1">#REF!</definedName>
    <definedName name="\Z" localSheetId="5">#REF!</definedName>
    <definedName name="\Z" localSheetId="3">#REF!</definedName>
    <definedName name="\Z">#REF!</definedName>
    <definedName name="_\A">[7]MV!$B$101</definedName>
    <definedName name="_\d" localSheetId="1">[8]MA6JA!#REF!</definedName>
    <definedName name="_\d" localSheetId="5">[8]MA6JA!#REF!</definedName>
    <definedName name="_\d" localSheetId="3">[8]MA6JA!#REF!</definedName>
    <definedName name="_\d">[8]MA6JA!#REF!</definedName>
    <definedName name="_\E" localSheetId="1">[9]Recov!#REF!</definedName>
    <definedName name="_\E" localSheetId="5">[9]Recov!#REF!</definedName>
    <definedName name="_\E" localSheetId="3">[9]Recov!#REF!</definedName>
    <definedName name="_\E">[9]Recov!#REF!</definedName>
    <definedName name="_\h" localSheetId="1">[8]MA6JA!#REF!</definedName>
    <definedName name="_\h" localSheetId="5">[8]MA6JA!#REF!</definedName>
    <definedName name="_\h" localSheetId="3">[8]MA6JA!#REF!</definedName>
    <definedName name="_\h">[8]MA6JA!#REF!</definedName>
    <definedName name="_\l" localSheetId="1">[8]MA6JA!#REF!</definedName>
    <definedName name="_\l" localSheetId="5">[8]MA6JA!#REF!</definedName>
    <definedName name="_\l" localSheetId="3">[8]MA6JA!#REF!</definedName>
    <definedName name="_\l">[8]MA6JA!#REF!</definedName>
    <definedName name="_\n" localSheetId="1">[8]MA6JA!#REF!</definedName>
    <definedName name="_\n" localSheetId="5">[8]MA6JA!#REF!</definedName>
    <definedName name="_\n" localSheetId="3">[8]MA6JA!#REF!</definedName>
    <definedName name="_\n">[8]MA6JA!#REF!</definedName>
    <definedName name="_\Q" localSheetId="1">[9]Recov!#REF!</definedName>
    <definedName name="_\Q" localSheetId="5">[9]Recov!#REF!</definedName>
    <definedName name="_\Q" localSheetId="3">[9]Recov!#REF!</definedName>
    <definedName name="_\Q">[9]Recov!#REF!</definedName>
    <definedName name="_\Z" localSheetId="1">#REF!</definedName>
    <definedName name="_\Z" localSheetId="5">#REF!</definedName>
    <definedName name="_\Z" localSheetId="3">#REF!</definedName>
    <definedName name="_\Z">#REF!</definedName>
    <definedName name="__\Z" localSheetId="1">#REF!</definedName>
    <definedName name="__\Z" localSheetId="5">#REF!</definedName>
    <definedName name="__\Z" localSheetId="3">#REF!</definedName>
    <definedName name="__\Z">#REF!</definedName>
    <definedName name="____" localSheetId="1">[10]Instructions!#REF!</definedName>
    <definedName name="____" localSheetId="5">[10]Instructions!#REF!</definedName>
    <definedName name="____" localSheetId="3">[10]Instructions!#REF!</definedName>
    <definedName name="____">[10]Instructions!#REF!</definedName>
    <definedName name="_____" localSheetId="1">[10]Instructions!#REF!</definedName>
    <definedName name="_____" localSheetId="5">[10]Instructions!#REF!</definedName>
    <definedName name="_____" localSheetId="3">[10]Instructions!#REF!</definedName>
    <definedName name="_____">[10]Instructions!#REF!</definedName>
    <definedName name="______" localSheetId="1">[10]Instructions!#REF!</definedName>
    <definedName name="______" localSheetId="5">[10]Instructions!#REF!</definedName>
    <definedName name="______" localSheetId="3">[10]Instructions!#REF!</definedName>
    <definedName name="______">[10]Instructions!#REF!</definedName>
    <definedName name="_______" localSheetId="1">[10]Instructions!#REF!</definedName>
    <definedName name="_______" localSheetId="5">[10]Instructions!#REF!</definedName>
    <definedName name="_______" localSheetId="3">[10]Instructions!#REF!</definedName>
    <definedName name="_______">[10]Instructions!#REF!</definedName>
    <definedName name="________eli2" hidden="1">'[11]BBM-03'!$B$767:$B$769</definedName>
    <definedName name="_______1" localSheetId="1">[12]Volume!#REF!</definedName>
    <definedName name="_______1" localSheetId="5">[12]Volume!#REF!</definedName>
    <definedName name="_______1" localSheetId="3">[12]Volume!#REF!</definedName>
    <definedName name="_______1">[12]Volume!#REF!</definedName>
    <definedName name="_______eli2" hidden="1">'[11]BBM-03'!$B$767:$B$769</definedName>
    <definedName name="______1" localSheetId="1">[13]Volume!#REF!</definedName>
    <definedName name="______1" localSheetId="5">[13]Volume!#REF!</definedName>
    <definedName name="______1" localSheetId="3">[13]Volume!#REF!</definedName>
    <definedName name="______1">[13]Volume!#REF!</definedName>
    <definedName name="______eli2" hidden="1">'[14]BBM-03'!$B$767:$B$769</definedName>
    <definedName name="_____1" localSheetId="1">[12]Volume!#REF!</definedName>
    <definedName name="_____1" localSheetId="5">[12]Volume!#REF!</definedName>
    <definedName name="_____1" localSheetId="3">[12]Volume!#REF!</definedName>
    <definedName name="_____1">[12]Volume!#REF!</definedName>
    <definedName name="_____ADV2">'[15]Detail-PARENT'!$AU$650</definedName>
    <definedName name="_____agf10" localSheetId="1">#REF!</definedName>
    <definedName name="_____agf10" localSheetId="5">#REF!</definedName>
    <definedName name="_____agf10" localSheetId="3">#REF!</definedName>
    <definedName name="_____agf10">#REF!</definedName>
    <definedName name="_____d11" localSheetId="1">'[16]Detail-PARENT'!#REF!</definedName>
    <definedName name="_____d11" localSheetId="5">'[16]Detail-PARENT'!#REF!</definedName>
    <definedName name="_____d11" localSheetId="3">'[16]Detail-PARENT'!#REF!</definedName>
    <definedName name="_____d11">'[16]Detail-PARENT'!#REF!</definedName>
    <definedName name="_____DAT1" localSheetId="1">#REF!</definedName>
    <definedName name="_____DAT1" localSheetId="5">#REF!</definedName>
    <definedName name="_____DAT1" localSheetId="3">#REF!</definedName>
    <definedName name="_____DAT1">#REF!</definedName>
    <definedName name="_____DAT10" localSheetId="1">#REF!</definedName>
    <definedName name="_____DAT10" localSheetId="5">#REF!</definedName>
    <definedName name="_____DAT10" localSheetId="3">#REF!</definedName>
    <definedName name="_____DAT10">#REF!</definedName>
    <definedName name="_____DAT11" localSheetId="1">#REF!</definedName>
    <definedName name="_____DAT11" localSheetId="5">#REF!</definedName>
    <definedName name="_____DAT11" localSheetId="3">#REF!</definedName>
    <definedName name="_____DAT11">#REF!</definedName>
    <definedName name="_____DAT12" localSheetId="1">#REF!</definedName>
    <definedName name="_____DAT12" localSheetId="5">#REF!</definedName>
    <definedName name="_____DAT12" localSheetId="3">#REF!</definedName>
    <definedName name="_____DAT12">#REF!</definedName>
    <definedName name="_____DAT13" localSheetId="1">#REF!</definedName>
    <definedName name="_____DAT13" localSheetId="5">#REF!</definedName>
    <definedName name="_____DAT13" localSheetId="3">#REF!</definedName>
    <definedName name="_____DAT13">#REF!</definedName>
    <definedName name="_____DAT14" localSheetId="1">#REF!</definedName>
    <definedName name="_____DAT14" localSheetId="5">#REF!</definedName>
    <definedName name="_____DAT14" localSheetId="3">#REF!</definedName>
    <definedName name="_____DAT14">#REF!</definedName>
    <definedName name="_____DAT2" localSheetId="1">#REF!</definedName>
    <definedName name="_____DAT2" localSheetId="5">#REF!</definedName>
    <definedName name="_____DAT2" localSheetId="3">#REF!</definedName>
    <definedName name="_____DAT2">#REF!</definedName>
    <definedName name="_____DAT3" localSheetId="1">#REF!</definedName>
    <definedName name="_____DAT3" localSheetId="5">#REF!</definedName>
    <definedName name="_____DAT3" localSheetId="3">#REF!</definedName>
    <definedName name="_____DAT3">#REF!</definedName>
    <definedName name="_____DAT4" localSheetId="1">#REF!</definedName>
    <definedName name="_____DAT4" localSheetId="5">#REF!</definedName>
    <definedName name="_____DAT4" localSheetId="3">#REF!</definedName>
    <definedName name="_____DAT4">#REF!</definedName>
    <definedName name="_____DAT5" localSheetId="1">#REF!</definedName>
    <definedName name="_____DAT5" localSheetId="5">#REF!</definedName>
    <definedName name="_____DAT5" localSheetId="3">#REF!</definedName>
    <definedName name="_____DAT5">#REF!</definedName>
    <definedName name="_____DAT6" localSheetId="1">#REF!</definedName>
    <definedName name="_____DAT6" localSheetId="5">#REF!</definedName>
    <definedName name="_____DAT6" localSheetId="3">#REF!</definedName>
    <definedName name="_____DAT6">#REF!</definedName>
    <definedName name="_____DAT7" localSheetId="1">#REF!</definedName>
    <definedName name="_____DAT7" localSheetId="5">#REF!</definedName>
    <definedName name="_____DAT7" localSheetId="3">#REF!</definedName>
    <definedName name="_____DAT7">#REF!</definedName>
    <definedName name="_____DAT8" localSheetId="1">#REF!</definedName>
    <definedName name="_____DAT8" localSheetId="5">#REF!</definedName>
    <definedName name="_____DAT8" localSheetId="3">#REF!</definedName>
    <definedName name="_____DAT8">#REF!</definedName>
    <definedName name="_____DAT9" localSheetId="1">#REF!</definedName>
    <definedName name="_____DAT9" localSheetId="5">#REF!</definedName>
    <definedName name="_____DAT9" localSheetId="3">#REF!</definedName>
    <definedName name="_____DAT9">#REF!</definedName>
    <definedName name="_____eli2" hidden="1">'[14]BBM-03'!$B$767:$B$769</definedName>
    <definedName name="_____Fap785">[17]INPUTS!$I$34</definedName>
    <definedName name="_____Fap789">[17]INPUTS!$I$32</definedName>
    <definedName name="_____Fci785">[17]INPUTS!$I$35</definedName>
    <definedName name="_____Fci789">[17]INPUTS!$I$33</definedName>
    <definedName name="_____ffa1" localSheetId="1">#REF!</definedName>
    <definedName name="_____ffa1" localSheetId="5">#REF!</definedName>
    <definedName name="_____ffa1" localSheetId="3">#REF!</definedName>
    <definedName name="_____ffa1">#REF!</definedName>
    <definedName name="_____ffa10" localSheetId="1">#REF!</definedName>
    <definedName name="_____ffa10" localSheetId="5">#REF!</definedName>
    <definedName name="_____ffa10" localSheetId="3">#REF!</definedName>
    <definedName name="_____ffa10">#REF!</definedName>
    <definedName name="_____ffa11" localSheetId="1">#REF!</definedName>
    <definedName name="_____ffa11" localSheetId="5">#REF!</definedName>
    <definedName name="_____ffa11" localSheetId="3">#REF!</definedName>
    <definedName name="_____ffa11">#REF!</definedName>
    <definedName name="_____ffa12" localSheetId="1">#REF!</definedName>
    <definedName name="_____ffa12" localSheetId="5">#REF!</definedName>
    <definedName name="_____ffa12" localSheetId="3">#REF!</definedName>
    <definedName name="_____ffa12">#REF!</definedName>
    <definedName name="_____ffa13" localSheetId="1">#REF!</definedName>
    <definedName name="_____ffa13" localSheetId="5">#REF!</definedName>
    <definedName name="_____ffa13" localSheetId="3">#REF!</definedName>
    <definedName name="_____ffa13">#REF!</definedName>
    <definedName name="_____ffa14" localSheetId="1">#REF!</definedName>
    <definedName name="_____ffa14" localSheetId="5">#REF!</definedName>
    <definedName name="_____ffa14" localSheetId="3">#REF!</definedName>
    <definedName name="_____ffa14">#REF!</definedName>
    <definedName name="_____ffa15" localSheetId="1">#REF!</definedName>
    <definedName name="_____ffa15" localSheetId="5">#REF!</definedName>
    <definedName name="_____ffa15" localSheetId="3">#REF!</definedName>
    <definedName name="_____ffa15">#REF!</definedName>
    <definedName name="_____ffa16" localSheetId="1">#REF!</definedName>
    <definedName name="_____ffa16" localSheetId="5">#REF!</definedName>
    <definedName name="_____ffa16" localSheetId="3">#REF!</definedName>
    <definedName name="_____ffa16">#REF!</definedName>
    <definedName name="_____ffa17" localSheetId="1">#REF!</definedName>
    <definedName name="_____ffa17" localSheetId="5">#REF!</definedName>
    <definedName name="_____ffa17" localSheetId="3">#REF!</definedName>
    <definedName name="_____ffa17">#REF!</definedName>
    <definedName name="_____ffa18" localSheetId="1">#REF!</definedName>
    <definedName name="_____ffa18" localSheetId="5">#REF!</definedName>
    <definedName name="_____ffa18" localSheetId="3">#REF!</definedName>
    <definedName name="_____ffa18">#REF!</definedName>
    <definedName name="_____ffa19" localSheetId="1">#REF!</definedName>
    <definedName name="_____ffa19" localSheetId="5">#REF!</definedName>
    <definedName name="_____ffa19" localSheetId="3">#REF!</definedName>
    <definedName name="_____ffa19">#REF!</definedName>
    <definedName name="_____ffa2" localSheetId="1">#REF!</definedName>
    <definedName name="_____ffa2" localSheetId="5">#REF!</definedName>
    <definedName name="_____ffa2" localSheetId="3">#REF!</definedName>
    <definedName name="_____ffa2">#REF!</definedName>
    <definedName name="_____ffa21" localSheetId="1">#REF!</definedName>
    <definedName name="_____ffa21" localSheetId="5">#REF!</definedName>
    <definedName name="_____ffa21" localSheetId="3">#REF!</definedName>
    <definedName name="_____ffa21">#REF!</definedName>
    <definedName name="_____ffa22" localSheetId="1">#REF!</definedName>
    <definedName name="_____ffa22" localSheetId="5">#REF!</definedName>
    <definedName name="_____ffa22" localSheetId="3">#REF!</definedName>
    <definedName name="_____ffa22">#REF!</definedName>
    <definedName name="_____ffa23" localSheetId="1">#REF!</definedName>
    <definedName name="_____ffa23" localSheetId="5">#REF!</definedName>
    <definedName name="_____ffa23" localSheetId="3">#REF!</definedName>
    <definedName name="_____ffa23">#REF!</definedName>
    <definedName name="_____ffa3" localSheetId="1">#REF!</definedName>
    <definedName name="_____ffa3" localSheetId="5">#REF!</definedName>
    <definedName name="_____ffa3" localSheetId="3">#REF!</definedName>
    <definedName name="_____ffa3">#REF!</definedName>
    <definedName name="_____ffa4" localSheetId="1">#REF!</definedName>
    <definedName name="_____ffa4" localSheetId="5">#REF!</definedName>
    <definedName name="_____ffa4" localSheetId="3">#REF!</definedName>
    <definedName name="_____ffa4">#REF!</definedName>
    <definedName name="_____ffa6" localSheetId="1">#REF!</definedName>
    <definedName name="_____ffa6" localSheetId="5">#REF!</definedName>
    <definedName name="_____ffa6" localSheetId="3">#REF!</definedName>
    <definedName name="_____ffa6">#REF!</definedName>
    <definedName name="_____ffa7" localSheetId="1">#REF!</definedName>
    <definedName name="_____ffa7" localSheetId="5">#REF!</definedName>
    <definedName name="_____ffa7" localSheetId="3">#REF!</definedName>
    <definedName name="_____ffa7">#REF!</definedName>
    <definedName name="_____ffa8" localSheetId="1">#REF!</definedName>
    <definedName name="_____ffa8" localSheetId="5">#REF!</definedName>
    <definedName name="_____ffa8" localSheetId="3">#REF!</definedName>
    <definedName name="_____ffa8">#REF!</definedName>
    <definedName name="_____ffa9" localSheetId="1">#REF!</definedName>
    <definedName name="_____ffa9" localSheetId="5">#REF!</definedName>
    <definedName name="_____ffa9" localSheetId="3">#REF!</definedName>
    <definedName name="_____ffa9">#REF!</definedName>
    <definedName name="_____ffd1" localSheetId="1">#REF!</definedName>
    <definedName name="_____ffd1" localSheetId="5">#REF!</definedName>
    <definedName name="_____ffd1" localSheetId="3">#REF!</definedName>
    <definedName name="_____ffd1">#REF!</definedName>
    <definedName name="_____ffd10" localSheetId="1">#REF!</definedName>
    <definedName name="_____ffd10" localSheetId="5">#REF!</definedName>
    <definedName name="_____ffd10" localSheetId="3">#REF!</definedName>
    <definedName name="_____ffd10">#REF!</definedName>
    <definedName name="_____ffd11" localSheetId="1">#REF!</definedName>
    <definedName name="_____ffd11" localSheetId="5">#REF!</definedName>
    <definedName name="_____ffd11" localSheetId="3">#REF!</definedName>
    <definedName name="_____ffd11">#REF!</definedName>
    <definedName name="_____ffd12" localSheetId="1">#REF!</definedName>
    <definedName name="_____ffd12" localSheetId="5">#REF!</definedName>
    <definedName name="_____ffd12" localSheetId="3">#REF!</definedName>
    <definedName name="_____ffd12">#REF!</definedName>
    <definedName name="_____ffd13" localSheetId="1">#REF!</definedName>
    <definedName name="_____ffd13" localSheetId="5">#REF!</definedName>
    <definedName name="_____ffd13" localSheetId="3">#REF!</definedName>
    <definedName name="_____ffd13">#REF!</definedName>
    <definedName name="_____ffd14" localSheetId="1">#REF!</definedName>
    <definedName name="_____ffd14" localSheetId="5">#REF!</definedName>
    <definedName name="_____ffd14" localSheetId="3">#REF!</definedName>
    <definedName name="_____ffd14">#REF!</definedName>
    <definedName name="_____ffd15" localSheetId="1">#REF!</definedName>
    <definedName name="_____ffd15" localSheetId="5">#REF!</definedName>
    <definedName name="_____ffd15" localSheetId="3">#REF!</definedName>
    <definedName name="_____ffd15">#REF!</definedName>
    <definedName name="_____ffd16" localSheetId="1">#REF!</definedName>
    <definedName name="_____ffd16" localSheetId="5">#REF!</definedName>
    <definedName name="_____ffd16" localSheetId="3">#REF!</definedName>
    <definedName name="_____ffd16">#REF!</definedName>
    <definedName name="_____ffd17" localSheetId="1">#REF!</definedName>
    <definedName name="_____ffd17" localSheetId="5">#REF!</definedName>
    <definedName name="_____ffd17" localSheetId="3">#REF!</definedName>
    <definedName name="_____ffd17">#REF!</definedName>
    <definedName name="_____ffd18" localSheetId="1">#REF!</definedName>
    <definedName name="_____ffd18" localSheetId="5">#REF!</definedName>
    <definedName name="_____ffd18" localSheetId="3">#REF!</definedName>
    <definedName name="_____ffd18">#REF!</definedName>
    <definedName name="_____ffd19" localSheetId="1">#REF!</definedName>
    <definedName name="_____ffd19" localSheetId="5">#REF!</definedName>
    <definedName name="_____ffd19" localSheetId="3">#REF!</definedName>
    <definedName name="_____ffd19">#REF!</definedName>
    <definedName name="_____ffd2" localSheetId="1">#REF!</definedName>
    <definedName name="_____ffd2" localSheetId="5">#REF!</definedName>
    <definedName name="_____ffd2" localSheetId="3">#REF!</definedName>
    <definedName name="_____ffd2">#REF!</definedName>
    <definedName name="_____ffd20" localSheetId="1">#REF!</definedName>
    <definedName name="_____ffd20" localSheetId="5">#REF!</definedName>
    <definedName name="_____ffd20" localSheetId="3">#REF!</definedName>
    <definedName name="_____ffd20">#REF!</definedName>
    <definedName name="_____ffd22" localSheetId="1">#REF!</definedName>
    <definedName name="_____ffd22" localSheetId="5">#REF!</definedName>
    <definedName name="_____ffd22" localSheetId="3">#REF!</definedName>
    <definedName name="_____ffd22">#REF!</definedName>
    <definedName name="_____ffd23" localSheetId="1">#REF!</definedName>
    <definedName name="_____ffd23" localSheetId="5">#REF!</definedName>
    <definedName name="_____ffd23" localSheetId="3">#REF!</definedName>
    <definedName name="_____ffd23">#REF!</definedName>
    <definedName name="_____ffd24" localSheetId="1">#REF!</definedName>
    <definedName name="_____ffd24" localSheetId="5">#REF!</definedName>
    <definedName name="_____ffd24" localSheetId="3">#REF!</definedName>
    <definedName name="_____ffd24">#REF!</definedName>
    <definedName name="_____ffd25" localSheetId="1">#REF!</definedName>
    <definedName name="_____ffd25" localSheetId="5">#REF!</definedName>
    <definedName name="_____ffd25" localSheetId="3">#REF!</definedName>
    <definedName name="_____ffd25">#REF!</definedName>
    <definedName name="_____ffd3" localSheetId="1">#REF!</definedName>
    <definedName name="_____ffd3" localSheetId="5">#REF!</definedName>
    <definedName name="_____ffd3" localSheetId="3">#REF!</definedName>
    <definedName name="_____ffd3">#REF!</definedName>
    <definedName name="_____ffd4" localSheetId="1">#REF!</definedName>
    <definedName name="_____ffd4" localSheetId="5">#REF!</definedName>
    <definedName name="_____ffd4" localSheetId="3">#REF!</definedName>
    <definedName name="_____ffd4">#REF!</definedName>
    <definedName name="_____ffd5" localSheetId="1">#REF!</definedName>
    <definedName name="_____ffd5" localSheetId="5">#REF!</definedName>
    <definedName name="_____ffd5" localSheetId="3">#REF!</definedName>
    <definedName name="_____ffd5">#REF!</definedName>
    <definedName name="_____ffd6" localSheetId="1">#REF!</definedName>
    <definedName name="_____ffd6" localSheetId="5">#REF!</definedName>
    <definedName name="_____ffd6" localSheetId="3">#REF!</definedName>
    <definedName name="_____ffd6">#REF!</definedName>
    <definedName name="_____ffd7" localSheetId="1">#REF!</definedName>
    <definedName name="_____ffd7" localSheetId="5">#REF!</definedName>
    <definedName name="_____ffd7" localSheetId="3">#REF!</definedName>
    <definedName name="_____ffd7">#REF!</definedName>
    <definedName name="_____ffd8" localSheetId="1">#REF!</definedName>
    <definedName name="_____ffd8" localSheetId="5">#REF!</definedName>
    <definedName name="_____ffd8" localSheetId="3">#REF!</definedName>
    <definedName name="_____ffd8">#REF!</definedName>
    <definedName name="_____ffd9" localSheetId="1">#REF!</definedName>
    <definedName name="_____ffd9" localSheetId="5">#REF!</definedName>
    <definedName name="_____ffd9" localSheetId="3">#REF!</definedName>
    <definedName name="_____ffd9">#REF!</definedName>
    <definedName name="_____Ftl785">[17]INPUTS!$I$37</definedName>
    <definedName name="_____Ftl789">[17]INPUTS!$I$38</definedName>
    <definedName name="_____hpa1" localSheetId="1">#REF!</definedName>
    <definedName name="_____hpa1" localSheetId="5">#REF!</definedName>
    <definedName name="_____hpa1" localSheetId="3">#REF!</definedName>
    <definedName name="_____hpa1">#REF!</definedName>
    <definedName name="_____hpa10" localSheetId="1">#REF!</definedName>
    <definedName name="_____hpa10" localSheetId="5">#REF!</definedName>
    <definedName name="_____hpa10" localSheetId="3">#REF!</definedName>
    <definedName name="_____hpa10">#REF!</definedName>
    <definedName name="_____hpa2" localSheetId="1">#REF!</definedName>
    <definedName name="_____hpa2" localSheetId="5">#REF!</definedName>
    <definedName name="_____hpa2" localSheetId="3">#REF!</definedName>
    <definedName name="_____hpa2">#REF!</definedName>
    <definedName name="_____HPA3" localSheetId="1">#REF!</definedName>
    <definedName name="_____HPA3" localSheetId="5">#REF!</definedName>
    <definedName name="_____HPA3" localSheetId="3">#REF!</definedName>
    <definedName name="_____HPA3">#REF!</definedName>
    <definedName name="_____hpa4" localSheetId="1">#REF!</definedName>
    <definedName name="_____hpa4" localSheetId="5">#REF!</definedName>
    <definedName name="_____hpa4" localSheetId="3">#REF!</definedName>
    <definedName name="_____hpa4">#REF!</definedName>
    <definedName name="_____hpa5" localSheetId="1">#REF!</definedName>
    <definedName name="_____hpa5" localSheetId="5">#REF!</definedName>
    <definedName name="_____hpa5" localSheetId="3">#REF!</definedName>
    <definedName name="_____hpa5">#REF!</definedName>
    <definedName name="_____hpa6" localSheetId="1">#REF!</definedName>
    <definedName name="_____hpa6" localSheetId="5">#REF!</definedName>
    <definedName name="_____hpa6" localSheetId="3">#REF!</definedName>
    <definedName name="_____hpa6">#REF!</definedName>
    <definedName name="_____hpa7" localSheetId="1">#REF!</definedName>
    <definedName name="_____hpa7" localSheetId="5">#REF!</definedName>
    <definedName name="_____hpa7" localSheetId="3">#REF!</definedName>
    <definedName name="_____hpa7">#REF!</definedName>
    <definedName name="_____hpa8" localSheetId="1">#REF!</definedName>
    <definedName name="_____hpa8" localSheetId="5">#REF!</definedName>
    <definedName name="_____hpa8" localSheetId="3">#REF!</definedName>
    <definedName name="_____hpa8">#REF!</definedName>
    <definedName name="_____hpa9" localSheetId="1">#REF!</definedName>
    <definedName name="_____hpa9" localSheetId="5">#REF!</definedName>
    <definedName name="_____hpa9" localSheetId="3">#REF!</definedName>
    <definedName name="_____hpa9">#REF!</definedName>
    <definedName name="_____kpj403">[18]Sheet1!$I$349</definedName>
    <definedName name="_____kpj404">[18]Sheet1!$I$350</definedName>
    <definedName name="_____kpj405">[18]Sheet1!$I$351</definedName>
    <definedName name="_____kpj406">[18]Sheet1!$I$352</definedName>
    <definedName name="_____kpj407">[18]Sheet1!$I$353</definedName>
    <definedName name="_____kpj408">[18]Sheet1!$I$354</definedName>
    <definedName name="_____kpj409">[18]Sheet1!$I$355</definedName>
    <definedName name="_____kpj410">[18]Sheet1!$I$356</definedName>
    <definedName name="_____kpj411">[18]Sheet1!$I$357</definedName>
    <definedName name="_____kpj412">[18]Sheet1!$I$358</definedName>
    <definedName name="_____kpj413">[18]Sheet1!$I$359</definedName>
    <definedName name="_____kpj414">[18]Sheet1!$I$360</definedName>
    <definedName name="_____kpj415">[18]Sheet1!$I$361</definedName>
    <definedName name="_____kpj416">[18]Sheet1!$I$362</definedName>
    <definedName name="_____kpj417">[18]Sheet1!$I$363</definedName>
    <definedName name="_____kpj418">[18]Sheet1!$I$364</definedName>
    <definedName name="_____kpj419">[18]Sheet1!$I$365</definedName>
    <definedName name="_____kpj420">[18]Sheet1!$I$366</definedName>
    <definedName name="_____kpj421">[18]Sheet1!$I$367</definedName>
    <definedName name="_____kpj422">[18]Sheet1!$I$368</definedName>
    <definedName name="_____kpj423">[18]Sheet1!$I$369</definedName>
    <definedName name="_____kpj424">[18]Sheet1!$I$370</definedName>
    <definedName name="_____kpj425">[18]Sheet1!$I$371</definedName>
    <definedName name="_____kpj426">[18]Sheet1!$I$372</definedName>
    <definedName name="_____kpj501">[18]Sheet1!$I$373</definedName>
    <definedName name="_____ksa012">[18]Sheet1!$I$379</definedName>
    <definedName name="_____ksa013">[18]Sheet1!$I$380</definedName>
    <definedName name="_____ksa014">[18]Sheet1!$I$381</definedName>
    <definedName name="_____ksa015">[18]Sheet1!$I$382</definedName>
    <definedName name="_____ksa016">[18]Sheet1!$I$383</definedName>
    <definedName name="_____ksa017">[18]Sheet1!$I$384</definedName>
    <definedName name="_____ksa018">[18]Sheet1!$I$385</definedName>
    <definedName name="_____ksa019">[18]Sheet1!$I$386</definedName>
    <definedName name="_____ksa020">[18]Sheet1!$I$387</definedName>
    <definedName name="_____ksa021">[18]Sheet1!$I$388</definedName>
    <definedName name="_____ksa022">[18]Sheet1!$I$389</definedName>
    <definedName name="_____ksa023">[18]Sheet1!$I$390</definedName>
    <definedName name="_____ksa101">[18]Sheet1!$I$399</definedName>
    <definedName name="_____ksa102">[18]Sheet1!$I$400</definedName>
    <definedName name="_____ksa103">[18]Sheet1!$I$401</definedName>
    <definedName name="_____ksh010">[18]Sheet1!$I$412</definedName>
    <definedName name="_____ksh011">[18]Sheet1!$I$413</definedName>
    <definedName name="_____pa1003">[18]Sheet1!$E$7</definedName>
    <definedName name="_____Pap785">[17]INPUTS!$H$34</definedName>
    <definedName name="_____Pap789">[17]INPUTS!$H$32</definedName>
    <definedName name="_____pb0130">[18]Sheet1!$E$15</definedName>
    <definedName name="_____pb0131">[18]Sheet1!$E$16</definedName>
    <definedName name="_____PB0132">[18]Sheet1!$E$17</definedName>
    <definedName name="_____PB0135">[18]Sheet1!$E$18</definedName>
    <definedName name="_____PB0305">[18]Sheet1!$E$24</definedName>
    <definedName name="_____pc0022">[18]Sheet1!$E$31</definedName>
    <definedName name="_____Pci785">[17]INPUTS!$H$35</definedName>
    <definedName name="_____Pci789">[17]INPUTS!$H$33</definedName>
    <definedName name="_____pd0120">[18]Sheet1!$E$42</definedName>
    <definedName name="_____pd0132">[18]Sheet1!$E$45</definedName>
    <definedName name="_____pd0163">[18]Sheet1!$E$53</definedName>
    <definedName name="_____pd0164">[18]Sheet1!$E$54</definedName>
    <definedName name="_____pd0165">[18]Sheet1!$E$55</definedName>
    <definedName name="_____pd0166">[18]Sheet1!$E$56</definedName>
    <definedName name="_____pd0167">[18]Sheet1!$E$57</definedName>
    <definedName name="_____pd0200">[18]Sheet1!$E$58</definedName>
    <definedName name="_____pd0210">[18]Sheet1!$E$59</definedName>
    <definedName name="_____pd0220">[18]Sheet1!$E$60</definedName>
    <definedName name="_____pd0240">[18]Sheet1!$E$62</definedName>
    <definedName name="_____pd0242">[18]Sheet1!$E$63</definedName>
    <definedName name="_____pd0246">[18]Sheet1!$E$65</definedName>
    <definedName name="_____pd0260">[18]Sheet1!$E$69</definedName>
    <definedName name="_____pd0261">[18]Sheet1!$E$70</definedName>
    <definedName name="_____pd0262">[18]Sheet1!$E$71</definedName>
    <definedName name="_____pe0015">[18]Sheet1!$E$82</definedName>
    <definedName name="_____pe0025">[18]Sheet1!$E$86</definedName>
    <definedName name="_____pf0100">[18]Sheet1!$E$89</definedName>
    <definedName name="_____pf0280">[18]Sheet1!$E$110</definedName>
    <definedName name="_____pf0400">[18]Sheet1!$E$119</definedName>
    <definedName name="_____pf5001">[18]Sheet1!$E$137</definedName>
    <definedName name="_____pg0130">[18]Sheet1!$E$142</definedName>
    <definedName name="_____pg0140">[18]Sheet1!$E$143</definedName>
    <definedName name="_____pi0112">[18]Sheet1!$E$173</definedName>
    <definedName name="_____pi0502">[18]Sheet1!$E$187</definedName>
    <definedName name="_____pi0503">[18]Sheet1!$E$188</definedName>
    <definedName name="_____pi0600">[18]Sheet1!$E$189</definedName>
    <definedName name="_____pi0601">[18]Sheet1!$E$190</definedName>
    <definedName name="_____pi0602">[18]Sheet1!$E$191</definedName>
    <definedName name="_____pi0603">[18]Sheet1!$E$192</definedName>
    <definedName name="_____pj0103">[18]Sheet1!$E$196</definedName>
    <definedName name="_____pj1004">[18]Sheet1!$E$215</definedName>
    <definedName name="_____PPE2">'[15]Detail-PARENT'!$AU$781</definedName>
    <definedName name="_____Ptl785">[17]INPUTS!$H$37</definedName>
    <definedName name="_____Ptl789">[17]INPUTS!$H$38</definedName>
    <definedName name="_____Sap785">[17]GD_actuals!$E$30:$W$30</definedName>
    <definedName name="_____Sap789">[17]GD_actuals!$E$28:$W$28</definedName>
    <definedName name="_____Sch1" localSheetId="1">#REF!</definedName>
    <definedName name="_____Sch1" localSheetId="5">#REF!</definedName>
    <definedName name="_____Sch1" localSheetId="3">#REF!</definedName>
    <definedName name="_____Sch1">#REF!</definedName>
    <definedName name="_____Sci785">[17]GD_actuals!$E$31:$W$31</definedName>
    <definedName name="_____Sci789">[17]GD_actuals!$E$29:$W$29</definedName>
    <definedName name="_____SET1" localSheetId="1">#REF!</definedName>
    <definedName name="_____SET1" localSheetId="5">#REF!</definedName>
    <definedName name="_____SET1" localSheetId="3">#REF!</definedName>
    <definedName name="_____SET1">#REF!</definedName>
    <definedName name="_____SET2" localSheetId="1">#REF!</definedName>
    <definedName name="_____SET2" localSheetId="5">#REF!</definedName>
    <definedName name="_____SET2" localSheetId="3">#REF!</definedName>
    <definedName name="_____SET2">#REF!</definedName>
    <definedName name="_____SET3" localSheetId="1">#REF!</definedName>
    <definedName name="_____SET3" localSheetId="5">#REF!</definedName>
    <definedName name="_____SET3" localSheetId="3">#REF!</definedName>
    <definedName name="_____SET3">#REF!</definedName>
    <definedName name="_____sti2">'[15]Detail-PARENT'!$AU$246</definedName>
    <definedName name="_____Stl785">[17]GD_actuals!$E$33:$W$33</definedName>
    <definedName name="_____Stl789">[17]GD_actuals!$E$34:$W$34</definedName>
    <definedName name="_____T314999" localSheetId="1">#REF!</definedName>
    <definedName name="_____T314999" localSheetId="5">#REF!</definedName>
    <definedName name="_____T314999" localSheetId="3">#REF!</definedName>
    <definedName name="_____T314999">#REF!</definedName>
    <definedName name="_____Tap785">'[17]7x'!$G$24</definedName>
    <definedName name="_____Tap789">'[17]7x'!$G$4</definedName>
    <definedName name="_____Tci785">'[17]7x'!$G$34</definedName>
    <definedName name="_____Tci789">'[17]7x'!$G$14</definedName>
    <definedName name="_____td2">'[15]Detail-PARENT'!$AU$136</definedName>
    <definedName name="_____Ttl785">'[17]8x'!$G$14</definedName>
    <definedName name="_____Ttl789">'[17]8x'!$G$24</definedName>
    <definedName name="_____uro001">[18]Sheet1!$I$661</definedName>
    <definedName name="_____uro002">[18]Sheet1!$I$662</definedName>
    <definedName name="_____uro003">[18]Sheet1!$I$663</definedName>
    <definedName name="_____uro004">[18]Sheet1!$I$664</definedName>
    <definedName name="_____uro005">[18]Sheet1!$I$665</definedName>
    <definedName name="_____uro006">[18]Sheet1!$I$666</definedName>
    <definedName name="_____uro007">[18]Sheet1!$I$667</definedName>
    <definedName name="_____uro008">[18]Sheet1!$I$668</definedName>
    <definedName name="_____uro009">[18]Sheet1!$I$669</definedName>
    <definedName name="____1" localSheetId="1">[19]Volume!#REF!</definedName>
    <definedName name="____1" localSheetId="5">[19]Volume!#REF!</definedName>
    <definedName name="____1" localSheetId="3">[19]Volume!#REF!</definedName>
    <definedName name="____1">[19]Volume!#REF!</definedName>
    <definedName name="____abs100" localSheetId="1">#REF!</definedName>
    <definedName name="____abs100" localSheetId="5">#REF!</definedName>
    <definedName name="____abs100" localSheetId="3">#REF!</definedName>
    <definedName name="____abs100">#REF!</definedName>
    <definedName name="____ADV2">'[15]Detail-PARENT'!$AU$650</definedName>
    <definedName name="____agf10" localSheetId="1">#REF!</definedName>
    <definedName name="____agf10" localSheetId="5">#REF!</definedName>
    <definedName name="____agf10" localSheetId="3">#REF!</definedName>
    <definedName name="____agf10">#REF!</definedName>
    <definedName name="____ahu100" localSheetId="1">#REF!</definedName>
    <definedName name="____ahu100" localSheetId="5">#REF!</definedName>
    <definedName name="____ahu100" localSheetId="3">#REF!</definedName>
    <definedName name="____ahu100">#REF!</definedName>
    <definedName name="____ahu150" localSheetId="1">#REF!</definedName>
    <definedName name="____ahu150" localSheetId="5">#REF!</definedName>
    <definedName name="____ahu150" localSheetId="3">#REF!</definedName>
    <definedName name="____ahu150">#REF!</definedName>
    <definedName name="____ako100" localSheetId="1">#REF!</definedName>
    <definedName name="____ako100" localSheetId="5">#REF!</definedName>
    <definedName name="____ako100" localSheetId="3">#REF!</definedName>
    <definedName name="____ako100">#REF!</definedName>
    <definedName name="____ako150" localSheetId="1">#REF!</definedName>
    <definedName name="____ako150" localSheetId="5">#REF!</definedName>
    <definedName name="____ako150" localSheetId="3">#REF!</definedName>
    <definedName name="____ako150">#REF!</definedName>
    <definedName name="____ako50" localSheetId="1">#REF!</definedName>
    <definedName name="____ako50" localSheetId="5">#REF!</definedName>
    <definedName name="____ako50" localSheetId="3">#REF!</definedName>
    <definedName name="____ako50">#REF!</definedName>
    <definedName name="____ako80" localSheetId="1">#REF!</definedName>
    <definedName name="____ako80" localSheetId="5">#REF!</definedName>
    <definedName name="____ako80" localSheetId="3">#REF!</definedName>
    <definedName name="____ako80">#REF!</definedName>
    <definedName name="____aku100" localSheetId="1">#REF!</definedName>
    <definedName name="____aku100" localSheetId="5">#REF!</definedName>
    <definedName name="____aku100" localSheetId="3">#REF!</definedName>
    <definedName name="____aku100">#REF!</definedName>
    <definedName name="____aku150" localSheetId="1">#REF!</definedName>
    <definedName name="____aku150" localSheetId="5">#REF!</definedName>
    <definedName name="____aku150" localSheetId="3">#REF!</definedName>
    <definedName name="____aku150">#REF!</definedName>
    <definedName name="____apa0100" localSheetId="1">#REF!</definedName>
    <definedName name="____apa0100" localSheetId="5">#REF!</definedName>
    <definedName name="____apa0100" localSheetId="3">#REF!</definedName>
    <definedName name="____apa0100">#REF!</definedName>
    <definedName name="____apa0101" localSheetId="1">#REF!</definedName>
    <definedName name="____apa0101" localSheetId="5">#REF!</definedName>
    <definedName name="____apa0101" localSheetId="3">#REF!</definedName>
    <definedName name="____apa0101">#REF!</definedName>
    <definedName name="____apa0102" localSheetId="1">#REF!</definedName>
    <definedName name="____apa0102" localSheetId="5">#REF!</definedName>
    <definedName name="____apa0102" localSheetId="3">#REF!</definedName>
    <definedName name="____apa0102">#REF!</definedName>
    <definedName name="____apa0103" localSheetId="1">#REF!</definedName>
    <definedName name="____apa0103" localSheetId="5">#REF!</definedName>
    <definedName name="____apa0103" localSheetId="3">#REF!</definedName>
    <definedName name="____apa0103">#REF!</definedName>
    <definedName name="____apa0104" localSheetId="1">#REF!</definedName>
    <definedName name="____apa0104" localSheetId="5">#REF!</definedName>
    <definedName name="____apa0104" localSheetId="3">#REF!</definedName>
    <definedName name="____apa0104">#REF!</definedName>
    <definedName name="____apa0105" localSheetId="1">#REF!</definedName>
    <definedName name="____apa0105" localSheetId="5">#REF!</definedName>
    <definedName name="____apa0105" localSheetId="3">#REF!</definedName>
    <definedName name="____apa0105">#REF!</definedName>
    <definedName name="____apa0106" localSheetId="1">#REF!</definedName>
    <definedName name="____apa0106" localSheetId="5">#REF!</definedName>
    <definedName name="____apa0106" localSheetId="3">#REF!</definedName>
    <definedName name="____apa0106">#REF!</definedName>
    <definedName name="____apa0107" localSheetId="1">#REF!</definedName>
    <definedName name="____apa0107" localSheetId="5">#REF!</definedName>
    <definedName name="____apa0107" localSheetId="3">#REF!</definedName>
    <definedName name="____apa0107">#REF!</definedName>
    <definedName name="____apa0110" localSheetId="1">#REF!</definedName>
    <definedName name="____apa0110" localSheetId="5">#REF!</definedName>
    <definedName name="____apa0110" localSheetId="3">#REF!</definedName>
    <definedName name="____apa0110">#REF!</definedName>
    <definedName name="____apa0120" localSheetId="1">#REF!</definedName>
    <definedName name="____apa0120" localSheetId="5">#REF!</definedName>
    <definedName name="____apa0120" localSheetId="3">#REF!</definedName>
    <definedName name="____apa0120">#REF!</definedName>
    <definedName name="____APA0201" localSheetId="1">#REF!</definedName>
    <definedName name="____APA0201" localSheetId="5">#REF!</definedName>
    <definedName name="____APA0201" localSheetId="3">#REF!</definedName>
    <definedName name="____APA0201">#REF!</definedName>
    <definedName name="____apa0202" localSheetId="1">#REF!</definedName>
    <definedName name="____apa0202" localSheetId="5">#REF!</definedName>
    <definedName name="____apa0202" localSheetId="3">#REF!</definedName>
    <definedName name="____apa0202">#REF!</definedName>
    <definedName name="____apa0203" localSheetId="1">#REF!</definedName>
    <definedName name="____apa0203" localSheetId="5">#REF!</definedName>
    <definedName name="____apa0203" localSheetId="3">#REF!</definedName>
    <definedName name="____apa0203">#REF!</definedName>
    <definedName name="____apa0303" localSheetId="1">#REF!</definedName>
    <definedName name="____apa0303" localSheetId="5">#REF!</definedName>
    <definedName name="____apa0303" localSheetId="3">#REF!</definedName>
    <definedName name="____apa0303">#REF!</definedName>
    <definedName name="____apa0304" localSheetId="1">#REF!</definedName>
    <definedName name="____apa0304" localSheetId="5">#REF!</definedName>
    <definedName name="____apa0304" localSheetId="3">#REF!</definedName>
    <definedName name="____apa0304">#REF!</definedName>
    <definedName name="____apa0305" localSheetId="1">#REF!</definedName>
    <definedName name="____apa0305" localSheetId="5">#REF!</definedName>
    <definedName name="____apa0305" localSheetId="3">#REF!</definedName>
    <definedName name="____apa0305">#REF!</definedName>
    <definedName name="____apa0306" localSheetId="1">#REF!</definedName>
    <definedName name="____apa0306" localSheetId="5">#REF!</definedName>
    <definedName name="____apa0306" localSheetId="3">#REF!</definedName>
    <definedName name="____apa0306">#REF!</definedName>
    <definedName name="____apa0307" localSheetId="1">#REF!</definedName>
    <definedName name="____apa0307" localSheetId="5">#REF!</definedName>
    <definedName name="____apa0307" localSheetId="3">#REF!</definedName>
    <definedName name="____apa0307">#REF!</definedName>
    <definedName name="____apa0308" localSheetId="1">#REF!</definedName>
    <definedName name="____apa0308" localSheetId="5">#REF!</definedName>
    <definedName name="____apa0308" localSheetId="3">#REF!</definedName>
    <definedName name="____apa0308">#REF!</definedName>
    <definedName name="____apa0309" localSheetId="1">#REF!</definedName>
    <definedName name="____apa0309" localSheetId="5">#REF!</definedName>
    <definedName name="____apa0309" localSheetId="3">#REF!</definedName>
    <definedName name="____apa0309">#REF!</definedName>
    <definedName name="____apa0310" localSheetId="1">#REF!</definedName>
    <definedName name="____apa0310" localSheetId="5">#REF!</definedName>
    <definedName name="____apa0310" localSheetId="3">#REF!</definedName>
    <definedName name="____apa0310">#REF!</definedName>
    <definedName name="____apa0311" localSheetId="1">#REF!</definedName>
    <definedName name="____apa0311" localSheetId="5">#REF!</definedName>
    <definedName name="____apa0311" localSheetId="3">#REF!</definedName>
    <definedName name="____apa0311">#REF!</definedName>
    <definedName name="____apa0312" localSheetId="1">#REF!</definedName>
    <definedName name="____apa0312" localSheetId="5">#REF!</definedName>
    <definedName name="____apa0312" localSheetId="3">#REF!</definedName>
    <definedName name="____apa0312">#REF!</definedName>
    <definedName name="____apa0313" localSheetId="1">#REF!</definedName>
    <definedName name="____apa0313" localSheetId="5">#REF!</definedName>
    <definedName name="____apa0313" localSheetId="3">#REF!</definedName>
    <definedName name="____apa0313">#REF!</definedName>
    <definedName name="____apa0314" localSheetId="1">#REF!</definedName>
    <definedName name="____apa0314" localSheetId="5">#REF!</definedName>
    <definedName name="____apa0314" localSheetId="3">#REF!</definedName>
    <definedName name="____apa0314">#REF!</definedName>
    <definedName name="____apa0315" localSheetId="1">#REF!</definedName>
    <definedName name="____apa0315" localSheetId="5">#REF!</definedName>
    <definedName name="____apa0315" localSheetId="3">#REF!</definedName>
    <definedName name="____apa0315">#REF!</definedName>
    <definedName name="____APA0316" localSheetId="1">#REF!</definedName>
    <definedName name="____APA0316" localSheetId="5">#REF!</definedName>
    <definedName name="____APA0316" localSheetId="3">#REF!</definedName>
    <definedName name="____APA0316">#REF!</definedName>
    <definedName name="____apa0319" localSheetId="1">#REF!</definedName>
    <definedName name="____apa0319" localSheetId="5">#REF!</definedName>
    <definedName name="____apa0319" localSheetId="3">#REF!</definedName>
    <definedName name="____apa0319">#REF!</definedName>
    <definedName name="____apa0322" localSheetId="1">#REF!</definedName>
    <definedName name="____apa0322" localSheetId="5">#REF!</definedName>
    <definedName name="____apa0322" localSheetId="3">#REF!</definedName>
    <definedName name="____apa0322">#REF!</definedName>
    <definedName name="____APA0408" localSheetId="1">#REF!</definedName>
    <definedName name="____APA0408" localSheetId="5">#REF!</definedName>
    <definedName name="____APA0408" localSheetId="3">#REF!</definedName>
    <definedName name="____APA0408">#REF!</definedName>
    <definedName name="____APA0505" localSheetId="1">#REF!</definedName>
    <definedName name="____APA0505" localSheetId="5">#REF!</definedName>
    <definedName name="____APA0505" localSheetId="3">#REF!</definedName>
    <definedName name="____APA0505">#REF!</definedName>
    <definedName name="____APA0512" localSheetId="1">#REF!</definedName>
    <definedName name="____APA0512" localSheetId="5">#REF!</definedName>
    <definedName name="____APA0512" localSheetId="3">#REF!</definedName>
    <definedName name="____APA0512">#REF!</definedName>
    <definedName name="____bbs001" localSheetId="1">#REF!</definedName>
    <definedName name="____bbs001" localSheetId="5">#REF!</definedName>
    <definedName name="____bbs001" localSheetId="3">#REF!</definedName>
    <definedName name="____bbs001">#REF!</definedName>
    <definedName name="____bbs004" localSheetId="1">#REF!</definedName>
    <definedName name="____bbs004" localSheetId="5">#REF!</definedName>
    <definedName name="____bbs004" localSheetId="3">#REF!</definedName>
    <definedName name="____bbs004">#REF!</definedName>
    <definedName name="____bbs005" localSheetId="1">#REF!</definedName>
    <definedName name="____bbs005" localSheetId="5">#REF!</definedName>
    <definedName name="____bbs005" localSheetId="3">#REF!</definedName>
    <definedName name="____bbs005">#REF!</definedName>
    <definedName name="____bbs010" localSheetId="1">#REF!</definedName>
    <definedName name="____bbs010" localSheetId="5">#REF!</definedName>
    <definedName name="____bbs010" localSheetId="3">#REF!</definedName>
    <definedName name="____bbs010">#REF!</definedName>
    <definedName name="____bbs011" localSheetId="1">#REF!</definedName>
    <definedName name="____bbs011" localSheetId="5">#REF!</definedName>
    <definedName name="____bbs011" localSheetId="3">#REF!</definedName>
    <definedName name="____bbs011">#REF!</definedName>
    <definedName name="____bbs012" localSheetId="1">#REF!</definedName>
    <definedName name="____bbs012" localSheetId="5">#REF!</definedName>
    <definedName name="____bbs012" localSheetId="3">#REF!</definedName>
    <definedName name="____bbs012">#REF!</definedName>
    <definedName name="____bbs013" localSheetId="1">#REF!</definedName>
    <definedName name="____bbs013" localSheetId="5">#REF!</definedName>
    <definedName name="____bbs013" localSheetId="3">#REF!</definedName>
    <definedName name="____bbs013">#REF!</definedName>
    <definedName name="____bbs014" localSheetId="1">#REF!</definedName>
    <definedName name="____bbs014" localSheetId="5">#REF!</definedName>
    <definedName name="____bbs014" localSheetId="3">#REF!</definedName>
    <definedName name="____bbs014">#REF!</definedName>
    <definedName name="____bbs017" localSheetId="1">#REF!</definedName>
    <definedName name="____bbs017" localSheetId="5">#REF!</definedName>
    <definedName name="____bbs017" localSheetId="3">#REF!</definedName>
    <definedName name="____bbs017">#REF!</definedName>
    <definedName name="____bbs117" localSheetId="1">#REF!</definedName>
    <definedName name="____bbs117" localSheetId="5">#REF!</definedName>
    <definedName name="____bbs117" localSheetId="3">#REF!</definedName>
    <definedName name="____bbs117">#REF!</definedName>
    <definedName name="____bbs201" localSheetId="1">#REF!</definedName>
    <definedName name="____bbs201" localSheetId="5">#REF!</definedName>
    <definedName name="____bbs201" localSheetId="3">#REF!</definedName>
    <definedName name="____bbs201">#REF!</definedName>
    <definedName name="____bbs301" localSheetId="1">#REF!</definedName>
    <definedName name="____bbs301" localSheetId="5">#REF!</definedName>
    <definedName name="____bbs301" localSheetId="3">#REF!</definedName>
    <definedName name="____bbs301">#REF!</definedName>
    <definedName name="____bbs303" localSheetId="1">#REF!</definedName>
    <definedName name="____bbs303" localSheetId="5">#REF!</definedName>
    <definedName name="____bbs303" localSheetId="3">#REF!</definedName>
    <definedName name="____bbs303">#REF!</definedName>
    <definedName name="____bca530" localSheetId="1">#REF!</definedName>
    <definedName name="____bca530" localSheetId="5">#REF!</definedName>
    <definedName name="____bca530" localSheetId="3">#REF!</definedName>
    <definedName name="____bca530">#REF!</definedName>
    <definedName name="____bca600" localSheetId="1">#REF!</definedName>
    <definedName name="____bca600" localSheetId="5">#REF!</definedName>
    <definedName name="____bca600" localSheetId="3">#REF!</definedName>
    <definedName name="____bca600">#REF!</definedName>
    <definedName name="____bcv100" localSheetId="1">#REF!</definedName>
    <definedName name="____bcv100" localSheetId="5">#REF!</definedName>
    <definedName name="____bcv100" localSheetId="3">#REF!</definedName>
    <definedName name="____bcv100">#REF!</definedName>
    <definedName name="____bcv125" localSheetId="1">#REF!</definedName>
    <definedName name="____bcv125" localSheetId="5">#REF!</definedName>
    <definedName name="____bcv125" localSheetId="3">#REF!</definedName>
    <definedName name="____bcv125">#REF!</definedName>
    <definedName name="____bcv150" localSheetId="1">#REF!</definedName>
    <definedName name="____bcv150" localSheetId="5">#REF!</definedName>
    <definedName name="____bcv150" localSheetId="3">#REF!</definedName>
    <definedName name="____bcv150">#REF!</definedName>
    <definedName name="____bky001" localSheetId="1">#REF!</definedName>
    <definedName name="____bky001" localSheetId="5">#REF!</definedName>
    <definedName name="____bky001" localSheetId="3">#REF!</definedName>
    <definedName name="____bky001">#REF!</definedName>
    <definedName name="____bky514" localSheetId="1">#REF!</definedName>
    <definedName name="____bky514" localSheetId="5">#REF!</definedName>
    <definedName name="____bky514" localSheetId="3">#REF!</definedName>
    <definedName name="____bky514">#REF!</definedName>
    <definedName name="____bpb200" localSheetId="1">#REF!</definedName>
    <definedName name="____bpb200" localSheetId="5">#REF!</definedName>
    <definedName name="____bpb200" localSheetId="3">#REF!</definedName>
    <definedName name="____bpb200">#REF!</definedName>
    <definedName name="____bpb204" localSheetId="1">#REF!</definedName>
    <definedName name="____bpb204" localSheetId="5">#REF!</definedName>
    <definedName name="____bpb204" localSheetId="3">#REF!</definedName>
    <definedName name="____bpb204">#REF!</definedName>
    <definedName name="____bpb302" localSheetId="1">#REF!</definedName>
    <definedName name="____bpb302" localSheetId="5">#REF!</definedName>
    <definedName name="____bpb302" localSheetId="3">#REF!</definedName>
    <definedName name="____bpb302">#REF!</definedName>
    <definedName name="____bpc001" localSheetId="1">#REF!</definedName>
    <definedName name="____bpc001" localSheetId="5">#REF!</definedName>
    <definedName name="____bpc001" localSheetId="3">#REF!</definedName>
    <definedName name="____bpc001">#REF!</definedName>
    <definedName name="____bul6161" localSheetId="1">#REF!</definedName>
    <definedName name="____bul6161" localSheetId="5">#REF!</definedName>
    <definedName name="____bul6161" localSheetId="3">#REF!</definedName>
    <definedName name="____bul6161">#REF!</definedName>
    <definedName name="____bul6162" localSheetId="1">#REF!</definedName>
    <definedName name="____bul6162" localSheetId="5">#REF!</definedName>
    <definedName name="____bul6162" localSheetId="3">#REF!</definedName>
    <definedName name="____bul6162">#REF!</definedName>
    <definedName name="____bul6166" localSheetId="1">#REF!</definedName>
    <definedName name="____bul6166" localSheetId="5">#REF!</definedName>
    <definedName name="____bul6166" localSheetId="3">#REF!</definedName>
    <definedName name="____bul6166">#REF!</definedName>
    <definedName name="____bul6167" localSheetId="1">#REF!</definedName>
    <definedName name="____bul6167" localSheetId="5">#REF!</definedName>
    <definedName name="____bul6167" localSheetId="3">#REF!</definedName>
    <definedName name="____bul6167">#REF!</definedName>
    <definedName name="____bul6168" localSheetId="1">#REF!</definedName>
    <definedName name="____bul6168" localSheetId="5">#REF!</definedName>
    <definedName name="____bul6168" localSheetId="3">#REF!</definedName>
    <definedName name="____bul6168">#REF!</definedName>
    <definedName name="____bul6169" localSheetId="1">#REF!</definedName>
    <definedName name="____bul6169" localSheetId="5">#REF!</definedName>
    <definedName name="____bul6169" localSheetId="3">#REF!</definedName>
    <definedName name="____bul6169">#REF!</definedName>
    <definedName name="____CAN15" localSheetId="1">[20]Material!#REF!</definedName>
    <definedName name="____CAN15" localSheetId="5">[20]Material!#REF!</definedName>
    <definedName name="____CAN15" localSheetId="3">[20]Material!#REF!</definedName>
    <definedName name="____CAN15">[20]Material!#REF!</definedName>
    <definedName name="____cas80" localSheetId="1">#REF!</definedName>
    <definedName name="____cas80" localSheetId="5">#REF!</definedName>
    <definedName name="____cas80" localSheetId="3">#REF!</definedName>
    <definedName name="____cas80">#REF!</definedName>
    <definedName name="____cod50" localSheetId="1">[21]SAP!#REF!</definedName>
    <definedName name="____cod50" localSheetId="5">[21]SAP!#REF!</definedName>
    <definedName name="____cod50" localSheetId="3">[21]SAP!#REF!</definedName>
    <definedName name="____cod50">[21]SAP!#REF!</definedName>
    <definedName name="____cvd100" localSheetId="1">#REF!</definedName>
    <definedName name="____cvd100" localSheetId="5">#REF!</definedName>
    <definedName name="____cvd100" localSheetId="3">#REF!</definedName>
    <definedName name="____cvd100">#REF!</definedName>
    <definedName name="____cvd15" localSheetId="1">#REF!</definedName>
    <definedName name="____cvd15" localSheetId="5">#REF!</definedName>
    <definedName name="____cvd15" localSheetId="3">#REF!</definedName>
    <definedName name="____cvd15">#REF!</definedName>
    <definedName name="____cvd150" localSheetId="1">#REF!</definedName>
    <definedName name="____cvd150" localSheetId="5">#REF!</definedName>
    <definedName name="____cvd150" localSheetId="3">#REF!</definedName>
    <definedName name="____cvd150">#REF!</definedName>
    <definedName name="____cvd50" localSheetId="1">#REF!</definedName>
    <definedName name="____cvd50" localSheetId="5">#REF!</definedName>
    <definedName name="____cvd50" localSheetId="3">#REF!</definedName>
    <definedName name="____cvd50">#REF!</definedName>
    <definedName name="____cvd65" localSheetId="1">#REF!</definedName>
    <definedName name="____cvd65" localSheetId="5">#REF!</definedName>
    <definedName name="____cvd65" localSheetId="3">#REF!</definedName>
    <definedName name="____cvd65">#REF!</definedName>
    <definedName name="____d11" localSheetId="1">'[16]Detail-PARENT'!#REF!</definedName>
    <definedName name="____d11" localSheetId="5">'[16]Detail-PARENT'!#REF!</definedName>
    <definedName name="____d11" localSheetId="3">'[16]Detail-PARENT'!#REF!</definedName>
    <definedName name="____d11">'[16]Detail-PARENT'!#REF!</definedName>
    <definedName name="____DAF10" localSheetId="1">#REF!</definedName>
    <definedName name="____DAF10" localSheetId="5">#REF!</definedName>
    <definedName name="____DAF10" localSheetId="3">#REF!</definedName>
    <definedName name="____DAF10">#REF!</definedName>
    <definedName name="____daf32" localSheetId="1">#REF!</definedName>
    <definedName name="____daf32" localSheetId="5">#REF!</definedName>
    <definedName name="____daf32" localSheetId="3">#REF!</definedName>
    <definedName name="____daf32">#REF!</definedName>
    <definedName name="____daf33" localSheetId="1">#REF!</definedName>
    <definedName name="____daf33" localSheetId="5">#REF!</definedName>
    <definedName name="____daf33" localSheetId="3">#REF!</definedName>
    <definedName name="____daf33">#REF!</definedName>
    <definedName name="____DAT1" localSheetId="1">#REF!</definedName>
    <definedName name="____DAT1" localSheetId="5">#REF!</definedName>
    <definedName name="____DAT1" localSheetId="3">#REF!</definedName>
    <definedName name="____DAT1">#REF!</definedName>
    <definedName name="____DAT10" localSheetId="1">#REF!</definedName>
    <definedName name="____DAT10" localSheetId="5">#REF!</definedName>
    <definedName name="____DAT10" localSheetId="3">#REF!</definedName>
    <definedName name="____DAT10">#REF!</definedName>
    <definedName name="____DAT11" localSheetId="1">#REF!</definedName>
    <definedName name="____DAT11" localSheetId="5">#REF!</definedName>
    <definedName name="____DAT11" localSheetId="3">#REF!</definedName>
    <definedName name="____DAT11">#REF!</definedName>
    <definedName name="____DAT12" localSheetId="1">#REF!</definedName>
    <definedName name="____DAT12" localSheetId="5">#REF!</definedName>
    <definedName name="____DAT12" localSheetId="3">#REF!</definedName>
    <definedName name="____DAT12">#REF!</definedName>
    <definedName name="____DAT13" localSheetId="1">#REF!</definedName>
    <definedName name="____DAT13" localSheetId="5">#REF!</definedName>
    <definedName name="____DAT13" localSheetId="3">#REF!</definedName>
    <definedName name="____DAT13">#REF!</definedName>
    <definedName name="____DAT14" localSheetId="1">#REF!</definedName>
    <definedName name="____DAT14" localSheetId="5">#REF!</definedName>
    <definedName name="____DAT14" localSheetId="3">#REF!</definedName>
    <definedName name="____DAT14">#REF!</definedName>
    <definedName name="____DAT2" localSheetId="1">#REF!</definedName>
    <definedName name="____DAT2" localSheetId="5">#REF!</definedName>
    <definedName name="____DAT2" localSheetId="3">#REF!</definedName>
    <definedName name="____DAT2">#REF!</definedName>
    <definedName name="____DAT3" localSheetId="1">#REF!</definedName>
    <definedName name="____DAT3" localSheetId="5">#REF!</definedName>
    <definedName name="____DAT3" localSheetId="3">#REF!</definedName>
    <definedName name="____DAT3">#REF!</definedName>
    <definedName name="____DAT4" localSheetId="1">#REF!</definedName>
    <definedName name="____DAT4" localSheetId="5">#REF!</definedName>
    <definedName name="____DAT4" localSheetId="3">#REF!</definedName>
    <definedName name="____DAT4">#REF!</definedName>
    <definedName name="____DAT5" localSheetId="1">#REF!</definedName>
    <definedName name="____DAT5" localSheetId="5">#REF!</definedName>
    <definedName name="____DAT5" localSheetId="3">#REF!</definedName>
    <definedName name="____DAT5">#REF!</definedName>
    <definedName name="____DAT6" localSheetId="1">#REF!</definedName>
    <definedName name="____DAT6" localSheetId="5">#REF!</definedName>
    <definedName name="____DAT6" localSheetId="3">#REF!</definedName>
    <definedName name="____DAT6">#REF!</definedName>
    <definedName name="____DAT7" localSheetId="1">#REF!</definedName>
    <definedName name="____DAT7" localSheetId="5">#REF!</definedName>
    <definedName name="____DAT7" localSheetId="3">#REF!</definedName>
    <definedName name="____DAT7">#REF!</definedName>
    <definedName name="____DAT8" localSheetId="1">#REF!</definedName>
    <definedName name="____DAT8" localSheetId="5">#REF!</definedName>
    <definedName name="____DAT8" localSheetId="3">#REF!</definedName>
    <definedName name="____DAT8">#REF!</definedName>
    <definedName name="____DAT9" localSheetId="1">#REF!</definedName>
    <definedName name="____DAT9" localSheetId="5">#REF!</definedName>
    <definedName name="____DAT9" localSheetId="3">#REF!</definedName>
    <definedName name="____DAT9">#REF!</definedName>
    <definedName name="____dia6" localSheetId="1">#REF!</definedName>
    <definedName name="____dia6" localSheetId="5">#REF!</definedName>
    <definedName name="____dia6" localSheetId="3">#REF!</definedName>
    <definedName name="____dia6">#REF!</definedName>
    <definedName name="____eli2" hidden="1">'[22]BBM-03'!$B$767:$B$769</definedName>
    <definedName name="____Fap785">[17]INPUTS!$I$34</definedName>
    <definedName name="____Fap789">[17]INPUTS!$I$32</definedName>
    <definedName name="____Fci785">[17]INPUTS!$I$35</definedName>
    <definedName name="____Fci789">[17]INPUTS!$I$33</definedName>
    <definedName name="____fdd100" localSheetId="1">[21]SAP!#REF!</definedName>
    <definedName name="____fdd100" localSheetId="5">[21]SAP!#REF!</definedName>
    <definedName name="____fdd100" localSheetId="3">[21]SAP!#REF!</definedName>
    <definedName name="____fdd100">[21]SAP!#REF!</definedName>
    <definedName name="____ffa1" localSheetId="1">#REF!</definedName>
    <definedName name="____ffa1" localSheetId="5">#REF!</definedName>
    <definedName name="____ffa1" localSheetId="3">#REF!</definedName>
    <definedName name="____ffa1">#REF!</definedName>
    <definedName name="____ffa10" localSheetId="1">#REF!</definedName>
    <definedName name="____ffa10" localSheetId="5">#REF!</definedName>
    <definedName name="____ffa10" localSheetId="3">#REF!</definedName>
    <definedName name="____ffa10">#REF!</definedName>
    <definedName name="____ffa11" localSheetId="1">#REF!</definedName>
    <definedName name="____ffa11" localSheetId="5">#REF!</definedName>
    <definedName name="____ffa11" localSheetId="3">#REF!</definedName>
    <definedName name="____ffa11">#REF!</definedName>
    <definedName name="____ffa12" localSheetId="1">#REF!</definedName>
    <definedName name="____ffa12" localSheetId="5">#REF!</definedName>
    <definedName name="____ffa12" localSheetId="3">#REF!</definedName>
    <definedName name="____ffa12">#REF!</definedName>
    <definedName name="____ffa13" localSheetId="1">#REF!</definedName>
    <definedName name="____ffa13" localSheetId="5">#REF!</definedName>
    <definedName name="____ffa13" localSheetId="3">#REF!</definedName>
    <definedName name="____ffa13">#REF!</definedName>
    <definedName name="____ffa14" localSheetId="1">#REF!</definedName>
    <definedName name="____ffa14" localSheetId="5">#REF!</definedName>
    <definedName name="____ffa14" localSheetId="3">#REF!</definedName>
    <definedName name="____ffa14">#REF!</definedName>
    <definedName name="____ffa15" localSheetId="1">#REF!</definedName>
    <definedName name="____ffa15" localSheetId="5">#REF!</definedName>
    <definedName name="____ffa15" localSheetId="3">#REF!</definedName>
    <definedName name="____ffa15">#REF!</definedName>
    <definedName name="____ffa16" localSheetId="1">#REF!</definedName>
    <definedName name="____ffa16" localSheetId="5">#REF!</definedName>
    <definedName name="____ffa16" localSheetId="3">#REF!</definedName>
    <definedName name="____ffa16">#REF!</definedName>
    <definedName name="____ffa17" localSheetId="1">#REF!</definedName>
    <definedName name="____ffa17" localSheetId="5">#REF!</definedName>
    <definedName name="____ffa17" localSheetId="3">#REF!</definedName>
    <definedName name="____ffa17">#REF!</definedName>
    <definedName name="____ffa18" localSheetId="1">#REF!</definedName>
    <definedName name="____ffa18" localSheetId="5">#REF!</definedName>
    <definedName name="____ffa18" localSheetId="3">#REF!</definedName>
    <definedName name="____ffa18">#REF!</definedName>
    <definedName name="____ffa19" localSheetId="1">#REF!</definedName>
    <definedName name="____ffa19" localSheetId="5">#REF!</definedName>
    <definedName name="____ffa19" localSheetId="3">#REF!</definedName>
    <definedName name="____ffa19">#REF!</definedName>
    <definedName name="____ffa2" localSheetId="1">#REF!</definedName>
    <definedName name="____ffa2" localSheetId="5">#REF!</definedName>
    <definedName name="____ffa2" localSheetId="3">#REF!</definedName>
    <definedName name="____ffa2">#REF!</definedName>
    <definedName name="____ffa21" localSheetId="1">#REF!</definedName>
    <definedName name="____ffa21" localSheetId="5">#REF!</definedName>
    <definedName name="____ffa21" localSheetId="3">#REF!</definedName>
    <definedName name="____ffa21">#REF!</definedName>
    <definedName name="____ffa22" localSheetId="1">#REF!</definedName>
    <definedName name="____ffa22" localSheetId="5">#REF!</definedName>
    <definedName name="____ffa22" localSheetId="3">#REF!</definedName>
    <definedName name="____ffa22">#REF!</definedName>
    <definedName name="____ffa23" localSheetId="1">#REF!</definedName>
    <definedName name="____ffa23" localSheetId="5">#REF!</definedName>
    <definedName name="____ffa23" localSheetId="3">#REF!</definedName>
    <definedName name="____ffa23">#REF!</definedName>
    <definedName name="____ffa3" localSheetId="1">#REF!</definedName>
    <definedName name="____ffa3" localSheetId="5">#REF!</definedName>
    <definedName name="____ffa3" localSheetId="3">#REF!</definedName>
    <definedName name="____ffa3">#REF!</definedName>
    <definedName name="____ffa4" localSheetId="1">#REF!</definedName>
    <definedName name="____ffa4" localSheetId="5">#REF!</definedName>
    <definedName name="____ffa4" localSheetId="3">#REF!</definedName>
    <definedName name="____ffa4">#REF!</definedName>
    <definedName name="____ffa6" localSheetId="1">#REF!</definedName>
    <definedName name="____ffa6" localSheetId="5">#REF!</definedName>
    <definedName name="____ffa6" localSheetId="3">#REF!</definedName>
    <definedName name="____ffa6">#REF!</definedName>
    <definedName name="____ffa7" localSheetId="1">#REF!</definedName>
    <definedName name="____ffa7" localSheetId="5">#REF!</definedName>
    <definedName name="____ffa7" localSheetId="3">#REF!</definedName>
    <definedName name="____ffa7">#REF!</definedName>
    <definedName name="____ffa8" localSheetId="1">#REF!</definedName>
    <definedName name="____ffa8" localSheetId="5">#REF!</definedName>
    <definedName name="____ffa8" localSheetId="3">#REF!</definedName>
    <definedName name="____ffa8">#REF!</definedName>
    <definedName name="____ffa9" localSheetId="1">#REF!</definedName>
    <definedName name="____ffa9" localSheetId="5">#REF!</definedName>
    <definedName name="____ffa9" localSheetId="3">#REF!</definedName>
    <definedName name="____ffa9">#REF!</definedName>
    <definedName name="____ffd1" localSheetId="1">#REF!</definedName>
    <definedName name="____ffd1" localSheetId="5">#REF!</definedName>
    <definedName name="____ffd1" localSheetId="3">#REF!</definedName>
    <definedName name="____ffd1">#REF!</definedName>
    <definedName name="____ffd10" localSheetId="1">#REF!</definedName>
    <definedName name="____ffd10" localSheetId="5">#REF!</definedName>
    <definedName name="____ffd10" localSheetId="3">#REF!</definedName>
    <definedName name="____ffd10">#REF!</definedName>
    <definedName name="____ffd11" localSheetId="1">#REF!</definedName>
    <definedName name="____ffd11" localSheetId="5">#REF!</definedName>
    <definedName name="____ffd11" localSheetId="3">#REF!</definedName>
    <definedName name="____ffd11">#REF!</definedName>
    <definedName name="____ffd12" localSheetId="1">#REF!</definedName>
    <definedName name="____ffd12" localSheetId="5">#REF!</definedName>
    <definedName name="____ffd12" localSheetId="3">#REF!</definedName>
    <definedName name="____ffd12">#REF!</definedName>
    <definedName name="____ffd13" localSheetId="1">#REF!</definedName>
    <definedName name="____ffd13" localSheetId="5">#REF!</definedName>
    <definedName name="____ffd13" localSheetId="3">#REF!</definedName>
    <definedName name="____ffd13">#REF!</definedName>
    <definedName name="____ffd14" localSheetId="1">#REF!</definedName>
    <definedName name="____ffd14" localSheetId="5">#REF!</definedName>
    <definedName name="____ffd14" localSheetId="3">#REF!</definedName>
    <definedName name="____ffd14">#REF!</definedName>
    <definedName name="____ffd15" localSheetId="1">#REF!</definedName>
    <definedName name="____ffd15" localSheetId="5">#REF!</definedName>
    <definedName name="____ffd15" localSheetId="3">#REF!</definedName>
    <definedName name="____ffd15">#REF!</definedName>
    <definedName name="____ffd16" localSheetId="1">#REF!</definedName>
    <definedName name="____ffd16" localSheetId="5">#REF!</definedName>
    <definedName name="____ffd16" localSheetId="3">#REF!</definedName>
    <definedName name="____ffd16">#REF!</definedName>
    <definedName name="____ffd17" localSheetId="1">#REF!</definedName>
    <definedName name="____ffd17" localSheetId="5">#REF!</definedName>
    <definedName name="____ffd17" localSheetId="3">#REF!</definedName>
    <definedName name="____ffd17">#REF!</definedName>
    <definedName name="____ffd18" localSheetId="1">#REF!</definedName>
    <definedName name="____ffd18" localSheetId="5">#REF!</definedName>
    <definedName name="____ffd18" localSheetId="3">#REF!</definedName>
    <definedName name="____ffd18">#REF!</definedName>
    <definedName name="____ffd19" localSheetId="1">#REF!</definedName>
    <definedName name="____ffd19" localSheetId="5">#REF!</definedName>
    <definedName name="____ffd19" localSheetId="3">#REF!</definedName>
    <definedName name="____ffd19">#REF!</definedName>
    <definedName name="____ffd2" localSheetId="1">#REF!</definedName>
    <definedName name="____ffd2" localSheetId="5">#REF!</definedName>
    <definedName name="____ffd2" localSheetId="3">#REF!</definedName>
    <definedName name="____ffd2">#REF!</definedName>
    <definedName name="____ffd20" localSheetId="1">#REF!</definedName>
    <definedName name="____ffd20" localSheetId="5">#REF!</definedName>
    <definedName name="____ffd20" localSheetId="3">#REF!</definedName>
    <definedName name="____ffd20">#REF!</definedName>
    <definedName name="____ffd22" localSheetId="1">#REF!</definedName>
    <definedName name="____ffd22" localSheetId="5">#REF!</definedName>
    <definedName name="____ffd22" localSheetId="3">#REF!</definedName>
    <definedName name="____ffd22">#REF!</definedName>
    <definedName name="____ffd23" localSheetId="1">#REF!</definedName>
    <definedName name="____ffd23" localSheetId="5">#REF!</definedName>
    <definedName name="____ffd23" localSheetId="3">#REF!</definedName>
    <definedName name="____ffd23">#REF!</definedName>
    <definedName name="____ffd24" localSheetId="1">#REF!</definedName>
    <definedName name="____ffd24" localSheetId="5">#REF!</definedName>
    <definedName name="____ffd24" localSheetId="3">#REF!</definedName>
    <definedName name="____ffd24">#REF!</definedName>
    <definedName name="____ffd25" localSheetId="1">#REF!</definedName>
    <definedName name="____ffd25" localSheetId="5">#REF!</definedName>
    <definedName name="____ffd25" localSheetId="3">#REF!</definedName>
    <definedName name="____ffd25">#REF!</definedName>
    <definedName name="____ffd3" localSheetId="1">#REF!</definedName>
    <definedName name="____ffd3" localSheetId="5">#REF!</definedName>
    <definedName name="____ffd3" localSheetId="3">#REF!</definedName>
    <definedName name="____ffd3">#REF!</definedName>
    <definedName name="____ffd4" localSheetId="1">#REF!</definedName>
    <definedName name="____ffd4" localSheetId="5">#REF!</definedName>
    <definedName name="____ffd4" localSheetId="3">#REF!</definedName>
    <definedName name="____ffd4">#REF!</definedName>
    <definedName name="____ffd5" localSheetId="1">#REF!</definedName>
    <definedName name="____ffd5" localSheetId="5">#REF!</definedName>
    <definedName name="____ffd5" localSheetId="3">#REF!</definedName>
    <definedName name="____ffd5">#REF!</definedName>
    <definedName name="____ffd6" localSheetId="1">#REF!</definedName>
    <definedName name="____ffd6" localSheetId="5">#REF!</definedName>
    <definedName name="____ffd6" localSheetId="3">#REF!</definedName>
    <definedName name="____ffd6">#REF!</definedName>
    <definedName name="____ffd7" localSheetId="1">#REF!</definedName>
    <definedName name="____ffd7" localSheetId="5">#REF!</definedName>
    <definedName name="____ffd7" localSheetId="3">#REF!</definedName>
    <definedName name="____ffd7">#REF!</definedName>
    <definedName name="____ffd8" localSheetId="1">#REF!</definedName>
    <definedName name="____ffd8" localSheetId="5">#REF!</definedName>
    <definedName name="____ffd8" localSheetId="3">#REF!</definedName>
    <definedName name="____ffd8">#REF!</definedName>
    <definedName name="____ffd9" localSheetId="1">#REF!</definedName>
    <definedName name="____ffd9" localSheetId="5">#REF!</definedName>
    <definedName name="____ffd9" localSheetId="3">#REF!</definedName>
    <definedName name="____ffd9">#REF!</definedName>
    <definedName name="____fjd100" localSheetId="1">#REF!</definedName>
    <definedName name="____fjd100" localSheetId="5">#REF!</definedName>
    <definedName name="____fjd100" localSheetId="3">#REF!</definedName>
    <definedName name="____fjd100">#REF!</definedName>
    <definedName name="____fjd150" localSheetId="1">#REF!</definedName>
    <definedName name="____fjd150" localSheetId="5">#REF!</definedName>
    <definedName name="____fjd150" localSheetId="3">#REF!</definedName>
    <definedName name="____fjd150">#REF!</definedName>
    <definedName name="____fjd50" localSheetId="1">#REF!</definedName>
    <definedName name="____fjd50" localSheetId="5">#REF!</definedName>
    <definedName name="____fjd50" localSheetId="3">#REF!</definedName>
    <definedName name="____fjd50">#REF!</definedName>
    <definedName name="____fjd65" localSheetId="1">#REF!</definedName>
    <definedName name="____fjd65" localSheetId="5">#REF!</definedName>
    <definedName name="____fjd65" localSheetId="3">#REF!</definedName>
    <definedName name="____fjd65">#REF!</definedName>
    <definedName name="____fmd150" localSheetId="1">#REF!</definedName>
    <definedName name="____fmd150" localSheetId="5">#REF!</definedName>
    <definedName name="____fmd150" localSheetId="3">#REF!</definedName>
    <definedName name="____fmd150">#REF!</definedName>
    <definedName name="____Ftl785">[17]INPUTS!$I$37</definedName>
    <definedName name="____Ftl789">[17]INPUTS!$I$38</definedName>
    <definedName name="____fvd100" localSheetId="1">[21]SAP!#REF!</definedName>
    <definedName name="____fvd100" localSheetId="5">[21]SAP!#REF!</definedName>
    <definedName name="____fvd100" localSheetId="3">[21]SAP!#REF!</definedName>
    <definedName name="____fvd100">[21]SAP!#REF!</definedName>
    <definedName name="____grc1" localSheetId="1">#REF!</definedName>
    <definedName name="____grc1" localSheetId="5">#REF!</definedName>
    <definedName name="____grc1" localSheetId="3">#REF!</definedName>
    <definedName name="____grc1">#REF!</definedName>
    <definedName name="____gti50" localSheetId="1">#REF!</definedName>
    <definedName name="____gti50" localSheetId="5">#REF!</definedName>
    <definedName name="____gti50" localSheetId="3">#REF!</definedName>
    <definedName name="____gti50">#REF!</definedName>
    <definedName name="____gti60" localSheetId="1">#REF!</definedName>
    <definedName name="____gti60" localSheetId="5">#REF!</definedName>
    <definedName name="____gti60" localSheetId="3">#REF!</definedName>
    <definedName name="____gti60">#REF!</definedName>
    <definedName name="____gvd100" localSheetId="1">#REF!</definedName>
    <definedName name="____gvd100" localSheetId="5">#REF!</definedName>
    <definedName name="____gvd100" localSheetId="3">#REF!</definedName>
    <definedName name="____gvd100">#REF!</definedName>
    <definedName name="____gvd15" localSheetId="1">#REF!</definedName>
    <definedName name="____gvd15" localSheetId="5">#REF!</definedName>
    <definedName name="____gvd15" localSheetId="3">#REF!</definedName>
    <definedName name="____gvd15">#REF!</definedName>
    <definedName name="____gvd150" localSheetId="1">#REF!</definedName>
    <definedName name="____gvd150" localSheetId="5">#REF!</definedName>
    <definedName name="____gvd150" localSheetId="3">#REF!</definedName>
    <definedName name="____gvd150">#REF!</definedName>
    <definedName name="____gvd20" localSheetId="1">[21]SAP!#REF!</definedName>
    <definedName name="____gvd20" localSheetId="5">[21]SAP!#REF!</definedName>
    <definedName name="____gvd20" localSheetId="3">[21]SAP!#REF!</definedName>
    <definedName name="____gvd20">[21]SAP!#REF!</definedName>
    <definedName name="____gvd25" localSheetId="1">#REF!</definedName>
    <definedName name="____gvd25" localSheetId="5">#REF!</definedName>
    <definedName name="____gvd25" localSheetId="3">#REF!</definedName>
    <definedName name="____gvd25">#REF!</definedName>
    <definedName name="____gvd32" localSheetId="1">[21]SAP!#REF!</definedName>
    <definedName name="____gvd32" localSheetId="5">[21]SAP!#REF!</definedName>
    <definedName name="____gvd32" localSheetId="3">[21]SAP!#REF!</definedName>
    <definedName name="____gvd32">[21]SAP!#REF!</definedName>
    <definedName name="____gvd40" localSheetId="1">[21]SAP!#REF!</definedName>
    <definedName name="____gvd40" localSheetId="5">[21]SAP!#REF!</definedName>
    <definedName name="____gvd40" localSheetId="3">[21]SAP!#REF!</definedName>
    <definedName name="____gvd40">[21]SAP!#REF!</definedName>
    <definedName name="____gvd50" localSheetId="1">#REF!</definedName>
    <definedName name="____gvd50" localSheetId="5">#REF!</definedName>
    <definedName name="____gvd50" localSheetId="3">#REF!</definedName>
    <definedName name="____gvd50">#REF!</definedName>
    <definedName name="____gvd65" localSheetId="1">#REF!</definedName>
    <definedName name="____gvd65" localSheetId="5">#REF!</definedName>
    <definedName name="____gvd65" localSheetId="3">#REF!</definedName>
    <definedName name="____gvd65">#REF!</definedName>
    <definedName name="____gvd80" localSheetId="1">[21]SAP!#REF!</definedName>
    <definedName name="____gvd80" localSheetId="5">[21]SAP!#REF!</definedName>
    <definedName name="____gvd80" localSheetId="3">[21]SAP!#REF!</definedName>
    <definedName name="____gvd80">[21]SAP!#REF!</definedName>
    <definedName name="____hdw1" localSheetId="1">#REF!</definedName>
    <definedName name="____hdw1" localSheetId="5">#REF!</definedName>
    <definedName name="____hdw1" localSheetId="3">#REF!</definedName>
    <definedName name="____hdw1">#REF!</definedName>
    <definedName name="____hpa1" localSheetId="1">#REF!</definedName>
    <definedName name="____hpa1" localSheetId="5">#REF!</definedName>
    <definedName name="____hpa1" localSheetId="3">#REF!</definedName>
    <definedName name="____hpa1">#REF!</definedName>
    <definedName name="____hpa10" localSheetId="1">#REF!</definedName>
    <definedName name="____hpa10" localSheetId="5">#REF!</definedName>
    <definedName name="____hpa10" localSheetId="3">#REF!</definedName>
    <definedName name="____hpa10">#REF!</definedName>
    <definedName name="____hpa2" localSheetId="1">#REF!</definedName>
    <definedName name="____hpa2" localSheetId="5">#REF!</definedName>
    <definedName name="____hpa2" localSheetId="3">#REF!</definedName>
    <definedName name="____hpa2">#REF!</definedName>
    <definedName name="____HPA3" localSheetId="1">#REF!</definedName>
    <definedName name="____HPA3" localSheetId="5">#REF!</definedName>
    <definedName name="____HPA3" localSheetId="3">#REF!</definedName>
    <definedName name="____HPA3">#REF!</definedName>
    <definedName name="____hpa4" localSheetId="1">#REF!</definedName>
    <definedName name="____hpa4" localSheetId="5">#REF!</definedName>
    <definedName name="____hpa4" localSheetId="3">#REF!</definedName>
    <definedName name="____hpa4">#REF!</definedName>
    <definedName name="____hpa5" localSheetId="1">#REF!</definedName>
    <definedName name="____hpa5" localSheetId="5">#REF!</definedName>
    <definedName name="____hpa5" localSheetId="3">#REF!</definedName>
    <definedName name="____hpa5">#REF!</definedName>
    <definedName name="____hpa6" localSheetId="1">#REF!</definedName>
    <definedName name="____hpa6" localSheetId="5">#REF!</definedName>
    <definedName name="____hpa6" localSheetId="3">#REF!</definedName>
    <definedName name="____hpa6">#REF!</definedName>
    <definedName name="____hpa7" localSheetId="1">#REF!</definedName>
    <definedName name="____hpa7" localSheetId="5">#REF!</definedName>
    <definedName name="____hpa7" localSheetId="3">#REF!</definedName>
    <definedName name="____hpa7">#REF!</definedName>
    <definedName name="____hpa8" localSheetId="1">#REF!</definedName>
    <definedName name="____hpa8" localSheetId="5">#REF!</definedName>
    <definedName name="____hpa8" localSheetId="3">#REF!</definedName>
    <definedName name="____hpa8">#REF!</definedName>
    <definedName name="____hpa9" localSheetId="1">#REF!</definedName>
    <definedName name="____hpa9" localSheetId="5">#REF!</definedName>
    <definedName name="____hpa9" localSheetId="3">#REF!</definedName>
    <definedName name="____hpa9">#REF!</definedName>
    <definedName name="____kme001" localSheetId="1">#REF!</definedName>
    <definedName name="____kme001" localSheetId="5">#REF!</definedName>
    <definedName name="____kme001" localSheetId="3">#REF!</definedName>
    <definedName name="____kme001">#REF!</definedName>
    <definedName name="____kme002" localSheetId="1">#REF!</definedName>
    <definedName name="____kme002" localSheetId="5">#REF!</definedName>
    <definedName name="____kme002" localSheetId="3">#REF!</definedName>
    <definedName name="____kme002">#REF!</definedName>
    <definedName name="____kme003" localSheetId="1">#REF!</definedName>
    <definedName name="____kme003" localSheetId="5">#REF!</definedName>
    <definedName name="____kme003" localSheetId="3">#REF!</definedName>
    <definedName name="____kme003">#REF!</definedName>
    <definedName name="____kme004" localSheetId="1">#REF!</definedName>
    <definedName name="____kme004" localSheetId="5">#REF!</definedName>
    <definedName name="____kme004" localSheetId="3">#REF!</definedName>
    <definedName name="____kme004">#REF!</definedName>
    <definedName name="____kme005" localSheetId="1">#REF!</definedName>
    <definedName name="____kme005" localSheetId="5">#REF!</definedName>
    <definedName name="____kme005" localSheetId="3">#REF!</definedName>
    <definedName name="____kme005">#REF!</definedName>
    <definedName name="____kme006" localSheetId="1">#REF!</definedName>
    <definedName name="____kme006" localSheetId="5">#REF!</definedName>
    <definedName name="____kme006" localSheetId="3">#REF!</definedName>
    <definedName name="____kme006">#REF!</definedName>
    <definedName name="____kme007" localSheetId="1">#REF!</definedName>
    <definedName name="____kme007" localSheetId="5">#REF!</definedName>
    <definedName name="____kme007" localSheetId="3">#REF!</definedName>
    <definedName name="____kme007">#REF!</definedName>
    <definedName name="____kme008" localSheetId="1">#REF!</definedName>
    <definedName name="____kme008" localSheetId="5">#REF!</definedName>
    <definedName name="____kme008" localSheetId="3">#REF!</definedName>
    <definedName name="____kme008">#REF!</definedName>
    <definedName name="____kme009" localSheetId="1">#REF!</definedName>
    <definedName name="____kme009" localSheetId="5">#REF!</definedName>
    <definedName name="____kme009" localSheetId="3">#REF!</definedName>
    <definedName name="____kme009">#REF!</definedName>
    <definedName name="____kme010" localSheetId="1">#REF!</definedName>
    <definedName name="____kme010" localSheetId="5">#REF!</definedName>
    <definedName name="____kme010" localSheetId="3">#REF!</definedName>
    <definedName name="____kme010">#REF!</definedName>
    <definedName name="____kme011" localSheetId="1">#REF!</definedName>
    <definedName name="____kme011" localSheetId="5">#REF!</definedName>
    <definedName name="____kme011" localSheetId="3">#REF!</definedName>
    <definedName name="____kme011">#REF!</definedName>
    <definedName name="____kme012" localSheetId="1">#REF!</definedName>
    <definedName name="____kme012" localSheetId="5">#REF!</definedName>
    <definedName name="____kme012" localSheetId="3">#REF!</definedName>
    <definedName name="____kme012">#REF!</definedName>
    <definedName name="____kme013" localSheetId="1">#REF!</definedName>
    <definedName name="____kme013" localSheetId="5">#REF!</definedName>
    <definedName name="____kme013" localSheetId="3">#REF!</definedName>
    <definedName name="____kme013">#REF!</definedName>
    <definedName name="____kof1">[23]Analisa!$AB$17</definedName>
    <definedName name="____kp1002" localSheetId="1">#REF!</definedName>
    <definedName name="____kp1002" localSheetId="5">#REF!</definedName>
    <definedName name="____kp1002" localSheetId="3">#REF!</definedName>
    <definedName name="____kp1002">#REF!</definedName>
    <definedName name="____kp1003" localSheetId="1">#REF!</definedName>
    <definedName name="____kp1003" localSheetId="5">#REF!</definedName>
    <definedName name="____kp1003" localSheetId="3">#REF!</definedName>
    <definedName name="____kp1003">#REF!</definedName>
    <definedName name="____kp1004" localSheetId="1">#REF!</definedName>
    <definedName name="____kp1004" localSheetId="5">#REF!</definedName>
    <definedName name="____kp1004" localSheetId="3">#REF!</definedName>
    <definedName name="____kp1004">#REF!</definedName>
    <definedName name="____kp1005" localSheetId="1">#REF!</definedName>
    <definedName name="____kp1005" localSheetId="5">#REF!</definedName>
    <definedName name="____kp1005" localSheetId="3">#REF!</definedName>
    <definedName name="____kp1005">#REF!</definedName>
    <definedName name="____kp1006" localSheetId="1">#REF!</definedName>
    <definedName name="____kp1006" localSheetId="5">#REF!</definedName>
    <definedName name="____kp1006" localSheetId="3">#REF!</definedName>
    <definedName name="____kp1006">#REF!</definedName>
    <definedName name="____kp1007" localSheetId="1">#REF!</definedName>
    <definedName name="____kp1007" localSheetId="5">#REF!</definedName>
    <definedName name="____kp1007" localSheetId="3">#REF!</definedName>
    <definedName name="____kp1007">#REF!</definedName>
    <definedName name="____kp1008" localSheetId="1">#REF!</definedName>
    <definedName name="____kp1008" localSheetId="5">#REF!</definedName>
    <definedName name="____kp1008" localSheetId="3">#REF!</definedName>
    <definedName name="____kp1008">#REF!</definedName>
    <definedName name="____kp1009" localSheetId="1">#REF!</definedName>
    <definedName name="____kp1009" localSheetId="5">#REF!</definedName>
    <definedName name="____kp1009" localSheetId="3">#REF!</definedName>
    <definedName name="____kp1009">#REF!</definedName>
    <definedName name="____kp1033" localSheetId="1">#REF!</definedName>
    <definedName name="____kp1033" localSheetId="5">#REF!</definedName>
    <definedName name="____kp1033" localSheetId="3">#REF!</definedName>
    <definedName name="____kp1033">#REF!</definedName>
    <definedName name="____kp1040" localSheetId="1">#REF!</definedName>
    <definedName name="____kp1040" localSheetId="5">#REF!</definedName>
    <definedName name="____kp1040" localSheetId="3">#REF!</definedName>
    <definedName name="____kp1040">#REF!</definedName>
    <definedName name="____kp1041" localSheetId="1">#REF!</definedName>
    <definedName name="____kp1041" localSheetId="5">#REF!</definedName>
    <definedName name="____kp1041" localSheetId="3">#REF!</definedName>
    <definedName name="____kp1041">#REF!</definedName>
    <definedName name="____kp1042" localSheetId="1">#REF!</definedName>
    <definedName name="____kp1042" localSheetId="5">#REF!</definedName>
    <definedName name="____kp1042" localSheetId="3">#REF!</definedName>
    <definedName name="____kp1042">#REF!</definedName>
    <definedName name="____kp1043" localSheetId="1">#REF!</definedName>
    <definedName name="____kp1043" localSheetId="5">#REF!</definedName>
    <definedName name="____kp1043" localSheetId="3">#REF!</definedName>
    <definedName name="____kp1043">#REF!</definedName>
    <definedName name="____kp1044" localSheetId="1">#REF!</definedName>
    <definedName name="____kp1044" localSheetId="5">#REF!</definedName>
    <definedName name="____kp1044" localSheetId="3">#REF!</definedName>
    <definedName name="____kp1044">#REF!</definedName>
    <definedName name="____kp1045" localSheetId="1">#REF!</definedName>
    <definedName name="____kp1045" localSheetId="5">#REF!</definedName>
    <definedName name="____kp1045" localSheetId="3">#REF!</definedName>
    <definedName name="____kp1045">#REF!</definedName>
    <definedName name="____kp1046" localSheetId="1">#REF!</definedName>
    <definedName name="____kp1046" localSheetId="5">#REF!</definedName>
    <definedName name="____kp1046" localSheetId="3">#REF!</definedName>
    <definedName name="____kp1046">#REF!</definedName>
    <definedName name="____kp1047" localSheetId="1">#REF!</definedName>
    <definedName name="____kp1047" localSheetId="5">#REF!</definedName>
    <definedName name="____kp1047" localSheetId="3">#REF!</definedName>
    <definedName name="____kp1047">#REF!</definedName>
    <definedName name="____kp1048" localSheetId="1">#REF!</definedName>
    <definedName name="____kp1048" localSheetId="5">#REF!</definedName>
    <definedName name="____kp1048" localSheetId="3">#REF!</definedName>
    <definedName name="____kp1048">#REF!</definedName>
    <definedName name="____kp1049" localSheetId="1">#REF!</definedName>
    <definedName name="____kp1049" localSheetId="5">#REF!</definedName>
    <definedName name="____kp1049" localSheetId="3">#REF!</definedName>
    <definedName name="____kp1049">#REF!</definedName>
    <definedName name="____kp1050" localSheetId="1">#REF!</definedName>
    <definedName name="____kp1050" localSheetId="5">#REF!</definedName>
    <definedName name="____kp1050" localSheetId="3">#REF!</definedName>
    <definedName name="____kp1050">#REF!</definedName>
    <definedName name="____kp1051" localSheetId="1">#REF!</definedName>
    <definedName name="____kp1051" localSheetId="5">#REF!</definedName>
    <definedName name="____kp1051" localSheetId="3">#REF!</definedName>
    <definedName name="____kp1051">#REF!</definedName>
    <definedName name="____kp1052" localSheetId="1">#REF!</definedName>
    <definedName name="____kp1052" localSheetId="5">#REF!</definedName>
    <definedName name="____kp1052" localSheetId="3">#REF!</definedName>
    <definedName name="____kp1052">#REF!</definedName>
    <definedName name="____kp1053" localSheetId="1">#REF!</definedName>
    <definedName name="____kp1053" localSheetId="5">#REF!</definedName>
    <definedName name="____kp1053" localSheetId="3">#REF!</definedName>
    <definedName name="____kp1053">#REF!</definedName>
    <definedName name="____kp1054" localSheetId="1">#REF!</definedName>
    <definedName name="____kp1054" localSheetId="5">#REF!</definedName>
    <definedName name="____kp1054" localSheetId="3">#REF!</definedName>
    <definedName name="____kp1054">#REF!</definedName>
    <definedName name="____kp1062" localSheetId="1">#REF!</definedName>
    <definedName name="____kp1062" localSheetId="5">#REF!</definedName>
    <definedName name="____kp1062" localSheetId="3">#REF!</definedName>
    <definedName name="____kp1062">#REF!</definedName>
    <definedName name="____kp1699" localSheetId="1">#REF!</definedName>
    <definedName name="____kp1699" localSheetId="5">#REF!</definedName>
    <definedName name="____kp1699" localSheetId="3">#REF!</definedName>
    <definedName name="____kp1699">#REF!</definedName>
    <definedName name="____kp1700" localSheetId="1">#REF!</definedName>
    <definedName name="____kp1700" localSheetId="5">#REF!</definedName>
    <definedName name="____kp1700" localSheetId="3">#REF!</definedName>
    <definedName name="____kp1700">#REF!</definedName>
    <definedName name="____kp1701" localSheetId="1">#REF!</definedName>
    <definedName name="____kp1701" localSheetId="5">#REF!</definedName>
    <definedName name="____kp1701" localSheetId="3">#REF!</definedName>
    <definedName name="____kp1701">#REF!</definedName>
    <definedName name="____kp1702" localSheetId="1">#REF!</definedName>
    <definedName name="____kp1702" localSheetId="5">#REF!</definedName>
    <definedName name="____kp1702" localSheetId="3">#REF!</definedName>
    <definedName name="____kp1702">#REF!</definedName>
    <definedName name="____kp1703" localSheetId="1">#REF!</definedName>
    <definedName name="____kp1703" localSheetId="5">#REF!</definedName>
    <definedName name="____kp1703" localSheetId="3">#REF!</definedName>
    <definedName name="____kp1703">#REF!</definedName>
    <definedName name="____kp1704" localSheetId="1">#REF!</definedName>
    <definedName name="____kp1704" localSheetId="5">#REF!</definedName>
    <definedName name="____kp1704" localSheetId="3">#REF!</definedName>
    <definedName name="____kp1704">#REF!</definedName>
    <definedName name="____kp1705" localSheetId="1">#REF!</definedName>
    <definedName name="____kp1705" localSheetId="5">#REF!</definedName>
    <definedName name="____kp1705" localSheetId="3">#REF!</definedName>
    <definedName name="____kp1705">#REF!</definedName>
    <definedName name="____kp1706" localSheetId="1">#REF!</definedName>
    <definedName name="____kp1706" localSheetId="5">#REF!</definedName>
    <definedName name="____kp1706" localSheetId="3">#REF!</definedName>
    <definedName name="____kp1706">#REF!</definedName>
    <definedName name="____kp1707" localSheetId="1">#REF!</definedName>
    <definedName name="____kp1707" localSheetId="5">#REF!</definedName>
    <definedName name="____kp1707" localSheetId="3">#REF!</definedName>
    <definedName name="____kp1707">#REF!</definedName>
    <definedName name="____kp1708" localSheetId="1">#REF!</definedName>
    <definedName name="____kp1708" localSheetId="5">#REF!</definedName>
    <definedName name="____kp1708" localSheetId="3">#REF!</definedName>
    <definedName name="____kp1708">#REF!</definedName>
    <definedName name="____kp1709" localSheetId="1">#REF!</definedName>
    <definedName name="____kp1709" localSheetId="5">#REF!</definedName>
    <definedName name="____kp1709" localSheetId="3">#REF!</definedName>
    <definedName name="____kp1709">#REF!</definedName>
    <definedName name="____kp1710" localSheetId="1">#REF!</definedName>
    <definedName name="____kp1710" localSheetId="5">#REF!</definedName>
    <definedName name="____kp1710" localSheetId="3">#REF!</definedName>
    <definedName name="____kp1710">#REF!</definedName>
    <definedName name="____kp1711" localSheetId="1">#REF!</definedName>
    <definedName name="____kp1711" localSheetId="5">#REF!</definedName>
    <definedName name="____kp1711" localSheetId="3">#REF!</definedName>
    <definedName name="____kp1711">#REF!</definedName>
    <definedName name="____kp1712" localSheetId="1">#REF!</definedName>
    <definedName name="____kp1712" localSheetId="5">#REF!</definedName>
    <definedName name="____kp1712" localSheetId="3">#REF!</definedName>
    <definedName name="____kp1712">#REF!</definedName>
    <definedName name="____kp1713" localSheetId="1">#REF!</definedName>
    <definedName name="____kp1713" localSheetId="5">#REF!</definedName>
    <definedName name="____kp1713" localSheetId="3">#REF!</definedName>
    <definedName name="____kp1713">#REF!</definedName>
    <definedName name="____kp1714" localSheetId="1">#REF!</definedName>
    <definedName name="____kp1714" localSheetId="5">#REF!</definedName>
    <definedName name="____kp1714" localSheetId="3">#REF!</definedName>
    <definedName name="____kp1714">#REF!</definedName>
    <definedName name="____kp1715" localSheetId="1">#REF!</definedName>
    <definedName name="____kp1715" localSheetId="5">#REF!</definedName>
    <definedName name="____kp1715" localSheetId="3">#REF!</definedName>
    <definedName name="____kp1715">#REF!</definedName>
    <definedName name="____kp1716" localSheetId="1">#REF!</definedName>
    <definedName name="____kp1716" localSheetId="5">#REF!</definedName>
    <definedName name="____kp1716" localSheetId="3">#REF!</definedName>
    <definedName name="____kp1716">#REF!</definedName>
    <definedName name="____kp1717" localSheetId="1">#REF!</definedName>
    <definedName name="____kp1717" localSheetId="5">#REF!</definedName>
    <definedName name="____kp1717" localSheetId="3">#REF!</definedName>
    <definedName name="____kp1717">#REF!</definedName>
    <definedName name="____kp1718" localSheetId="1">#REF!</definedName>
    <definedName name="____kp1718" localSheetId="5">#REF!</definedName>
    <definedName name="____kp1718" localSheetId="3">#REF!</definedName>
    <definedName name="____kp1718">#REF!</definedName>
    <definedName name="____kp1719" localSheetId="1">#REF!</definedName>
    <definedName name="____kp1719" localSheetId="5">#REF!</definedName>
    <definedName name="____kp1719" localSheetId="3">#REF!</definedName>
    <definedName name="____kp1719">#REF!</definedName>
    <definedName name="____kp1720" localSheetId="1">#REF!</definedName>
    <definedName name="____kp1720" localSheetId="5">#REF!</definedName>
    <definedName name="____kp1720" localSheetId="3">#REF!</definedName>
    <definedName name="____kp1720">#REF!</definedName>
    <definedName name="____kp1721" localSheetId="1">#REF!</definedName>
    <definedName name="____kp1721" localSheetId="5">#REF!</definedName>
    <definedName name="____kp1721" localSheetId="3">#REF!</definedName>
    <definedName name="____kp1721">#REF!</definedName>
    <definedName name="____kp1723" localSheetId="1">#REF!</definedName>
    <definedName name="____kp1723" localSheetId="5">#REF!</definedName>
    <definedName name="____kp1723" localSheetId="3">#REF!</definedName>
    <definedName name="____kp1723">#REF!</definedName>
    <definedName name="____kp1724" localSheetId="1">#REF!</definedName>
    <definedName name="____kp1724" localSheetId="5">#REF!</definedName>
    <definedName name="____kp1724" localSheetId="3">#REF!</definedName>
    <definedName name="____kp1724">#REF!</definedName>
    <definedName name="____kp1725" localSheetId="1">#REF!</definedName>
    <definedName name="____kp1725" localSheetId="5">#REF!</definedName>
    <definedName name="____kp1725" localSheetId="3">#REF!</definedName>
    <definedName name="____kp1725">#REF!</definedName>
    <definedName name="____kp1726" localSheetId="1">#REF!</definedName>
    <definedName name="____kp1726" localSheetId="5">#REF!</definedName>
    <definedName name="____kp1726" localSheetId="3">#REF!</definedName>
    <definedName name="____kp1726">#REF!</definedName>
    <definedName name="____kp1727" localSheetId="1">#REF!</definedName>
    <definedName name="____kp1727" localSheetId="5">#REF!</definedName>
    <definedName name="____kp1727" localSheetId="3">#REF!</definedName>
    <definedName name="____kp1727">#REF!</definedName>
    <definedName name="____kp1728" localSheetId="1">#REF!</definedName>
    <definedName name="____kp1728" localSheetId="5">#REF!</definedName>
    <definedName name="____kp1728" localSheetId="3">#REF!</definedName>
    <definedName name="____kp1728">#REF!</definedName>
    <definedName name="____kp1730" localSheetId="1">#REF!</definedName>
    <definedName name="____kp1730" localSheetId="5">#REF!</definedName>
    <definedName name="____kp1730" localSheetId="3">#REF!</definedName>
    <definedName name="____kp1730">#REF!</definedName>
    <definedName name="____kp1731" localSheetId="1">#REF!</definedName>
    <definedName name="____kp1731" localSheetId="5">#REF!</definedName>
    <definedName name="____kp1731" localSheetId="3">#REF!</definedName>
    <definedName name="____kp1731">#REF!</definedName>
    <definedName name="____kp1801" localSheetId="1">#REF!</definedName>
    <definedName name="____kp1801" localSheetId="5">#REF!</definedName>
    <definedName name="____kp1801" localSheetId="3">#REF!</definedName>
    <definedName name="____kp1801">#REF!</definedName>
    <definedName name="____kp1802" localSheetId="1">#REF!</definedName>
    <definedName name="____kp1802" localSheetId="5">#REF!</definedName>
    <definedName name="____kp1802" localSheetId="3">#REF!</definedName>
    <definedName name="____kp1802">#REF!</definedName>
    <definedName name="____kp1803" localSheetId="1">#REF!</definedName>
    <definedName name="____kp1803" localSheetId="5">#REF!</definedName>
    <definedName name="____kp1803" localSheetId="3">#REF!</definedName>
    <definedName name="____kp1803">#REF!</definedName>
    <definedName name="____kp1804" localSheetId="1">#REF!</definedName>
    <definedName name="____kp1804" localSheetId="5">#REF!</definedName>
    <definedName name="____kp1804" localSheetId="3">#REF!</definedName>
    <definedName name="____kp1804">#REF!</definedName>
    <definedName name="____kpj101">[18]Sheet1!$I$327</definedName>
    <definedName name="____kpj102">[18]Sheet1!$I$328</definedName>
    <definedName name="____kpj110">[18]Sheet1!$I$330</definedName>
    <definedName name="____kpj111">[18]Sheet1!$I$331</definedName>
    <definedName name="____kpj112">[18]Sheet1!$I$332</definedName>
    <definedName name="____kpj113">[18]Sheet1!$I$333</definedName>
    <definedName name="____kpj114">[18]Sheet1!$I$334</definedName>
    <definedName name="____kpj115">[18]Sheet1!$I$335</definedName>
    <definedName name="____kpj116">[18]Sheet1!$I$336</definedName>
    <definedName name="____kpj117">[18]Sheet1!$I$337</definedName>
    <definedName name="____kpj118">[18]Sheet1!$I$338</definedName>
    <definedName name="____kpj119">[18]Sheet1!$I$339</definedName>
    <definedName name="____kpj120">[18]Sheet1!$I$340</definedName>
    <definedName name="____kpj121">[18]Sheet1!$I$341</definedName>
    <definedName name="____kpj200">[18]Sheet1!$I$342</definedName>
    <definedName name="____kpj201">[18]Sheet1!$I$343</definedName>
    <definedName name="____kpj202">[18]Sheet1!$I$344</definedName>
    <definedName name="____kpj203">[18]Sheet1!$I$345</definedName>
    <definedName name="____kpj401">[18]Sheet1!$I$347</definedName>
    <definedName name="____kpj402">[18]Sheet1!$I$348</definedName>
    <definedName name="____kpj403">[18]Sheet1!$I$349</definedName>
    <definedName name="____kpj404">[18]Sheet1!$I$350</definedName>
    <definedName name="____kpj405">[18]Sheet1!$I$351</definedName>
    <definedName name="____kpj406">[18]Sheet1!$I$352</definedName>
    <definedName name="____kpj407">[18]Sheet1!$I$353</definedName>
    <definedName name="____kpj408">[18]Sheet1!$I$354</definedName>
    <definedName name="____kpj409">[18]Sheet1!$I$355</definedName>
    <definedName name="____kpj410">[18]Sheet1!$I$356</definedName>
    <definedName name="____kpj411">[18]Sheet1!$I$357</definedName>
    <definedName name="____kpj412">[18]Sheet1!$I$358</definedName>
    <definedName name="____kpj413">[18]Sheet1!$I$359</definedName>
    <definedName name="____kpj414">[18]Sheet1!$I$360</definedName>
    <definedName name="____kpj415">[18]Sheet1!$I$361</definedName>
    <definedName name="____kpj416">[18]Sheet1!$I$362</definedName>
    <definedName name="____kpj417">[18]Sheet1!$I$363</definedName>
    <definedName name="____kpj418">[18]Sheet1!$I$364</definedName>
    <definedName name="____kpj419">[18]Sheet1!$I$365</definedName>
    <definedName name="____kpj420">[18]Sheet1!$I$366</definedName>
    <definedName name="____kpj421">[18]Sheet1!$I$367</definedName>
    <definedName name="____kpj422">[18]Sheet1!$I$368</definedName>
    <definedName name="____kpj423">[18]Sheet1!$I$369</definedName>
    <definedName name="____kpj424">[18]Sheet1!$I$370</definedName>
    <definedName name="____kpj425">[18]Sheet1!$I$371</definedName>
    <definedName name="____kpj426">[18]Sheet1!$I$372</definedName>
    <definedName name="____kpj501">[18]Sheet1!$I$373</definedName>
    <definedName name="____kpl101" localSheetId="1">#REF!</definedName>
    <definedName name="____kpl101" localSheetId="5">#REF!</definedName>
    <definedName name="____kpl101" localSheetId="3">#REF!</definedName>
    <definedName name="____kpl101">#REF!</definedName>
    <definedName name="____kpl102" localSheetId="1">#REF!</definedName>
    <definedName name="____kpl102" localSheetId="5">#REF!</definedName>
    <definedName name="____kpl102" localSheetId="3">#REF!</definedName>
    <definedName name="____kpl102">#REF!</definedName>
    <definedName name="____kpl103" localSheetId="1">#REF!</definedName>
    <definedName name="____kpl103" localSheetId="5">#REF!</definedName>
    <definedName name="____kpl103" localSheetId="3">#REF!</definedName>
    <definedName name="____kpl103">#REF!</definedName>
    <definedName name="____kpl104" localSheetId="1">#REF!</definedName>
    <definedName name="____kpl104" localSheetId="5">#REF!</definedName>
    <definedName name="____kpl104" localSheetId="3">#REF!</definedName>
    <definedName name="____kpl104">#REF!</definedName>
    <definedName name="____kpl105" localSheetId="1">#REF!</definedName>
    <definedName name="____kpl105" localSheetId="5">#REF!</definedName>
    <definedName name="____kpl105" localSheetId="3">#REF!</definedName>
    <definedName name="____kpl105">#REF!</definedName>
    <definedName name="____kpl106" localSheetId="1">#REF!</definedName>
    <definedName name="____kpl106" localSheetId="5">#REF!</definedName>
    <definedName name="____kpl106" localSheetId="3">#REF!</definedName>
    <definedName name="____kpl106">#REF!</definedName>
    <definedName name="____kpl107" localSheetId="1">#REF!</definedName>
    <definedName name="____kpl107" localSheetId="5">#REF!</definedName>
    <definedName name="____kpl107" localSheetId="3">#REF!</definedName>
    <definedName name="____kpl107">#REF!</definedName>
    <definedName name="____kpl108" localSheetId="1">#REF!</definedName>
    <definedName name="____kpl108" localSheetId="5">#REF!</definedName>
    <definedName name="____kpl108" localSheetId="3">#REF!</definedName>
    <definedName name="____kpl108">#REF!</definedName>
    <definedName name="____kpl109" localSheetId="1">#REF!</definedName>
    <definedName name="____kpl109" localSheetId="5">#REF!</definedName>
    <definedName name="____kpl109" localSheetId="3">#REF!</definedName>
    <definedName name="____kpl109">#REF!</definedName>
    <definedName name="____kpl110" localSheetId="1">#REF!</definedName>
    <definedName name="____kpl110" localSheetId="5">#REF!</definedName>
    <definedName name="____kpl110" localSheetId="3">#REF!</definedName>
    <definedName name="____kpl110">#REF!</definedName>
    <definedName name="____kpl111" localSheetId="1">#REF!</definedName>
    <definedName name="____kpl111" localSheetId="5">#REF!</definedName>
    <definedName name="____kpl111" localSheetId="3">#REF!</definedName>
    <definedName name="____kpl111">#REF!</definedName>
    <definedName name="____kpl112" localSheetId="1">#REF!</definedName>
    <definedName name="____kpl112" localSheetId="5">#REF!</definedName>
    <definedName name="____kpl112" localSheetId="3">#REF!</definedName>
    <definedName name="____kpl112">#REF!</definedName>
    <definedName name="____kpl113" localSheetId="1">#REF!</definedName>
    <definedName name="____kpl113" localSheetId="5">#REF!</definedName>
    <definedName name="____kpl113" localSheetId="3">#REF!</definedName>
    <definedName name="____kpl113">#REF!</definedName>
    <definedName name="____KPL114" localSheetId="1">#REF!</definedName>
    <definedName name="____KPL114" localSheetId="5">#REF!</definedName>
    <definedName name="____KPL114" localSheetId="3">#REF!</definedName>
    <definedName name="____KPL114">#REF!</definedName>
    <definedName name="____kr15" localSheetId="1">[21]SAP!#REF!</definedName>
    <definedName name="____kr15" localSheetId="5">[21]SAP!#REF!</definedName>
    <definedName name="____kr15" localSheetId="3">[21]SAP!#REF!</definedName>
    <definedName name="____kr15">[21]SAP!#REF!</definedName>
    <definedName name="____ksa010">[18]Sheet1!$I$377</definedName>
    <definedName name="____ksa012">[18]Sheet1!$I$379</definedName>
    <definedName name="____ksa013">[18]Sheet1!$I$380</definedName>
    <definedName name="____ksa014">[18]Sheet1!$I$381</definedName>
    <definedName name="____ksa015">[18]Sheet1!$I$382</definedName>
    <definedName name="____ksa016">[18]Sheet1!$I$383</definedName>
    <definedName name="____ksa017">[18]Sheet1!$I$384</definedName>
    <definedName name="____ksa018">[18]Sheet1!$I$385</definedName>
    <definedName name="____ksa019">[18]Sheet1!$I$386</definedName>
    <definedName name="____ksa020">[18]Sheet1!$I$387</definedName>
    <definedName name="____ksa021">[18]Sheet1!$I$388</definedName>
    <definedName name="____ksa022">[18]Sheet1!$I$389</definedName>
    <definedName name="____ksa023">[18]Sheet1!$I$390</definedName>
    <definedName name="____ksa101">[18]Sheet1!$I$399</definedName>
    <definedName name="____ksa102">[18]Sheet1!$I$400</definedName>
    <definedName name="____ksa103">[18]Sheet1!$I$401</definedName>
    <definedName name="____ksh010">[18]Sheet1!$I$412</definedName>
    <definedName name="____ksh011">[18]Sheet1!$I$413</definedName>
    <definedName name="____MA023" localSheetId="1">#REF!</definedName>
    <definedName name="____MA023" localSheetId="5">#REF!</definedName>
    <definedName name="____MA023" localSheetId="3">#REF!</definedName>
    <definedName name="____MA023">#REF!</definedName>
    <definedName name="____mbe12" localSheetId="1">[24]Material!#REF!</definedName>
    <definedName name="____mbe12" localSheetId="5">[24]Material!#REF!</definedName>
    <definedName name="____mbe12" localSheetId="3">[24]Material!#REF!</definedName>
    <definedName name="____mbe12">[24]Material!#REF!</definedName>
    <definedName name="____pa0100" localSheetId="1">#REF!</definedName>
    <definedName name="____pa0100" localSheetId="5">#REF!</definedName>
    <definedName name="____pa0100" localSheetId="3">#REF!</definedName>
    <definedName name="____pa0100">#REF!</definedName>
    <definedName name="____pa0101" localSheetId="1">#REF!</definedName>
    <definedName name="____pa0101" localSheetId="5">#REF!</definedName>
    <definedName name="____pa0101" localSheetId="3">#REF!</definedName>
    <definedName name="____pa0101">#REF!</definedName>
    <definedName name="____pa0102" localSheetId="1">#REF!</definedName>
    <definedName name="____pa0102" localSheetId="5">#REF!</definedName>
    <definedName name="____pa0102" localSheetId="3">#REF!</definedName>
    <definedName name="____pa0102">#REF!</definedName>
    <definedName name="____pa0103" localSheetId="1">#REF!</definedName>
    <definedName name="____pa0103" localSheetId="5">#REF!</definedName>
    <definedName name="____pa0103" localSheetId="3">#REF!</definedName>
    <definedName name="____pa0103">#REF!</definedName>
    <definedName name="____pa0104" localSheetId="1">#REF!</definedName>
    <definedName name="____pa0104" localSheetId="5">#REF!</definedName>
    <definedName name="____pa0104" localSheetId="3">#REF!</definedName>
    <definedName name="____pa0104">#REF!</definedName>
    <definedName name="____pa0105" localSheetId="1">#REF!</definedName>
    <definedName name="____pa0105" localSheetId="5">#REF!</definedName>
    <definedName name="____pa0105" localSheetId="3">#REF!</definedName>
    <definedName name="____pa0105">#REF!</definedName>
    <definedName name="____pa0106" localSheetId="1">#REF!</definedName>
    <definedName name="____pa0106" localSheetId="5">#REF!</definedName>
    <definedName name="____pa0106" localSheetId="3">#REF!</definedName>
    <definedName name="____pa0106">#REF!</definedName>
    <definedName name="____pa0107" localSheetId="1">#REF!</definedName>
    <definedName name="____pa0107" localSheetId="5">#REF!</definedName>
    <definedName name="____pa0107" localSheetId="3">#REF!</definedName>
    <definedName name="____pa0107">#REF!</definedName>
    <definedName name="____pa0108" localSheetId="1">#REF!</definedName>
    <definedName name="____pa0108" localSheetId="5">#REF!</definedName>
    <definedName name="____pa0108" localSheetId="3">#REF!</definedName>
    <definedName name="____pa0108">#REF!</definedName>
    <definedName name="____pa0109" localSheetId="1">#REF!</definedName>
    <definedName name="____pa0109" localSheetId="5">#REF!</definedName>
    <definedName name="____pa0109" localSheetId="3">#REF!</definedName>
    <definedName name="____pa0109">#REF!</definedName>
    <definedName name="____pa0110" localSheetId="1">#REF!</definedName>
    <definedName name="____pa0110" localSheetId="5">#REF!</definedName>
    <definedName name="____pa0110" localSheetId="3">#REF!</definedName>
    <definedName name="____pa0110">#REF!</definedName>
    <definedName name="____pa0111" localSheetId="1">#REF!</definedName>
    <definedName name="____pa0111" localSheetId="5">#REF!</definedName>
    <definedName name="____pa0111" localSheetId="3">#REF!</definedName>
    <definedName name="____pa0111">#REF!</definedName>
    <definedName name="____pa0112" localSheetId="1">#REF!</definedName>
    <definedName name="____pa0112" localSheetId="5">#REF!</definedName>
    <definedName name="____pa0112" localSheetId="3">#REF!</definedName>
    <definedName name="____pa0112">#REF!</definedName>
    <definedName name="____pa0113" localSheetId="1">#REF!</definedName>
    <definedName name="____pa0113" localSheetId="5">#REF!</definedName>
    <definedName name="____pa0113" localSheetId="3">#REF!</definedName>
    <definedName name="____pa0113">#REF!</definedName>
    <definedName name="____pa0120" localSheetId="1">#REF!</definedName>
    <definedName name="____pa0120" localSheetId="5">#REF!</definedName>
    <definedName name="____pa0120" localSheetId="3">#REF!</definedName>
    <definedName name="____pa0120">#REF!</definedName>
    <definedName name="____pa0130" localSheetId="1">#REF!</definedName>
    <definedName name="____pa0130" localSheetId="5">#REF!</definedName>
    <definedName name="____pa0130" localSheetId="3">#REF!</definedName>
    <definedName name="____pa0130">#REF!</definedName>
    <definedName name="____pa0201" localSheetId="1">#REF!</definedName>
    <definedName name="____pa0201" localSheetId="5">#REF!</definedName>
    <definedName name="____pa0201" localSheetId="3">#REF!</definedName>
    <definedName name="____pa0201">#REF!</definedName>
    <definedName name="____pa0202" localSheetId="1">#REF!</definedName>
    <definedName name="____pa0202" localSheetId="5">#REF!</definedName>
    <definedName name="____pa0202" localSheetId="3">#REF!</definedName>
    <definedName name="____pa0202">#REF!</definedName>
    <definedName name="____pa0203" localSheetId="1">#REF!</definedName>
    <definedName name="____pa0203" localSheetId="5">#REF!</definedName>
    <definedName name="____pa0203" localSheetId="3">#REF!</definedName>
    <definedName name="____pa0203">#REF!</definedName>
    <definedName name="____pa0301" localSheetId="1">#REF!</definedName>
    <definedName name="____pa0301" localSheetId="5">#REF!</definedName>
    <definedName name="____pa0301" localSheetId="3">#REF!</definedName>
    <definedName name="____pa0301">#REF!</definedName>
    <definedName name="____pa0302" localSheetId="1">#REF!</definedName>
    <definedName name="____pa0302" localSheetId="5">#REF!</definedName>
    <definedName name="____pa0302" localSheetId="3">#REF!</definedName>
    <definedName name="____pa0302">#REF!</definedName>
    <definedName name="____pa0303" localSheetId="1">#REF!</definedName>
    <definedName name="____pa0303" localSheetId="5">#REF!</definedName>
    <definedName name="____pa0303" localSheetId="3">#REF!</definedName>
    <definedName name="____pa0303">#REF!</definedName>
    <definedName name="____pa0304" localSheetId="1">#REF!</definedName>
    <definedName name="____pa0304" localSheetId="5">#REF!</definedName>
    <definedName name="____pa0304" localSheetId="3">#REF!</definedName>
    <definedName name="____pa0304">#REF!</definedName>
    <definedName name="____pa0305" localSheetId="1">#REF!</definedName>
    <definedName name="____pa0305" localSheetId="5">#REF!</definedName>
    <definedName name="____pa0305" localSheetId="3">#REF!</definedName>
    <definedName name="____pa0305">#REF!</definedName>
    <definedName name="____pa0306" localSheetId="1">#REF!</definedName>
    <definedName name="____pa0306" localSheetId="5">#REF!</definedName>
    <definedName name="____pa0306" localSheetId="3">#REF!</definedName>
    <definedName name="____pa0306">#REF!</definedName>
    <definedName name="____pa0307" localSheetId="1">#REF!</definedName>
    <definedName name="____pa0307" localSheetId="5">#REF!</definedName>
    <definedName name="____pa0307" localSheetId="3">#REF!</definedName>
    <definedName name="____pa0307">#REF!</definedName>
    <definedName name="____pa0308" localSheetId="1">#REF!</definedName>
    <definedName name="____pa0308" localSheetId="5">#REF!</definedName>
    <definedName name="____pa0308" localSheetId="3">#REF!</definedName>
    <definedName name="____pa0308">#REF!</definedName>
    <definedName name="____pa0309" localSheetId="1">#REF!</definedName>
    <definedName name="____pa0309" localSheetId="5">#REF!</definedName>
    <definedName name="____pa0309" localSheetId="3">#REF!</definedName>
    <definedName name="____pa0309">#REF!</definedName>
    <definedName name="____pa0310" localSheetId="1">#REF!</definedName>
    <definedName name="____pa0310" localSheetId="5">#REF!</definedName>
    <definedName name="____pa0310" localSheetId="3">#REF!</definedName>
    <definedName name="____pa0310">#REF!</definedName>
    <definedName name="____pa0311" localSheetId="1">#REF!</definedName>
    <definedName name="____pa0311" localSheetId="5">#REF!</definedName>
    <definedName name="____pa0311" localSheetId="3">#REF!</definedName>
    <definedName name="____pa0311">#REF!</definedName>
    <definedName name="____pa0312" localSheetId="1">#REF!</definedName>
    <definedName name="____pa0312" localSheetId="5">#REF!</definedName>
    <definedName name="____pa0312" localSheetId="3">#REF!</definedName>
    <definedName name="____pa0312">#REF!</definedName>
    <definedName name="____pa0313" localSheetId="1">#REF!</definedName>
    <definedName name="____pa0313" localSheetId="5">#REF!</definedName>
    <definedName name="____pa0313" localSheetId="3">#REF!</definedName>
    <definedName name="____pa0313">#REF!</definedName>
    <definedName name="____pa0314" localSheetId="1">#REF!</definedName>
    <definedName name="____pa0314" localSheetId="5">#REF!</definedName>
    <definedName name="____pa0314" localSheetId="3">#REF!</definedName>
    <definedName name="____pa0314">#REF!</definedName>
    <definedName name="____pa0315" localSheetId="1">#REF!</definedName>
    <definedName name="____pa0315" localSheetId="5">#REF!</definedName>
    <definedName name="____pa0315" localSheetId="3">#REF!</definedName>
    <definedName name="____pa0315">#REF!</definedName>
    <definedName name="____pa0316" localSheetId="1">#REF!</definedName>
    <definedName name="____pa0316" localSheetId="5">#REF!</definedName>
    <definedName name="____pa0316" localSheetId="3">#REF!</definedName>
    <definedName name="____pa0316">#REF!</definedName>
    <definedName name="____pa0317" localSheetId="1">#REF!</definedName>
    <definedName name="____pa0317" localSheetId="5">#REF!</definedName>
    <definedName name="____pa0317" localSheetId="3">#REF!</definedName>
    <definedName name="____pa0317">#REF!</definedName>
    <definedName name="____pa0318" localSheetId="1">#REF!</definedName>
    <definedName name="____pa0318" localSheetId="5">#REF!</definedName>
    <definedName name="____pa0318" localSheetId="3">#REF!</definedName>
    <definedName name="____pa0318">#REF!</definedName>
    <definedName name="____pa0319" localSheetId="1">#REF!</definedName>
    <definedName name="____pa0319" localSheetId="5">#REF!</definedName>
    <definedName name="____pa0319" localSheetId="3">#REF!</definedName>
    <definedName name="____pa0319">#REF!</definedName>
    <definedName name="____pa0320" localSheetId="1">#REF!</definedName>
    <definedName name="____pa0320" localSheetId="5">#REF!</definedName>
    <definedName name="____pa0320" localSheetId="3">#REF!</definedName>
    <definedName name="____pa0320">#REF!</definedName>
    <definedName name="____pa0321" localSheetId="1">#REF!</definedName>
    <definedName name="____pa0321" localSheetId="5">#REF!</definedName>
    <definedName name="____pa0321" localSheetId="3">#REF!</definedName>
    <definedName name="____pa0321">#REF!</definedName>
    <definedName name="____pa0322" localSheetId="1">#REF!</definedName>
    <definedName name="____pa0322" localSheetId="5">#REF!</definedName>
    <definedName name="____pa0322" localSheetId="3">#REF!</definedName>
    <definedName name="____pa0322">#REF!</definedName>
    <definedName name="____pa0323" localSheetId="1">#REF!</definedName>
    <definedName name="____pa0323" localSheetId="5">#REF!</definedName>
    <definedName name="____pa0323" localSheetId="3">#REF!</definedName>
    <definedName name="____pa0323">#REF!</definedName>
    <definedName name="____pa0325" localSheetId="1">#REF!</definedName>
    <definedName name="____pa0325" localSheetId="5">#REF!</definedName>
    <definedName name="____pa0325" localSheetId="3">#REF!</definedName>
    <definedName name="____pa0325">#REF!</definedName>
    <definedName name="____pa0326" localSheetId="1">#REF!</definedName>
    <definedName name="____pa0326" localSheetId="5">#REF!</definedName>
    <definedName name="____pa0326" localSheetId="3">#REF!</definedName>
    <definedName name="____pa0326">#REF!</definedName>
    <definedName name="____pa0327" localSheetId="1">#REF!</definedName>
    <definedName name="____pa0327" localSheetId="5">#REF!</definedName>
    <definedName name="____pa0327" localSheetId="3">#REF!</definedName>
    <definedName name="____pa0327">#REF!</definedName>
    <definedName name="____pa0328" localSheetId="1">#REF!</definedName>
    <definedName name="____pa0328" localSheetId="5">#REF!</definedName>
    <definedName name="____pa0328" localSheetId="3">#REF!</definedName>
    <definedName name="____pa0328">#REF!</definedName>
    <definedName name="____pa0329" localSheetId="1">#REF!</definedName>
    <definedName name="____pa0329" localSheetId="5">#REF!</definedName>
    <definedName name="____pa0329" localSheetId="3">#REF!</definedName>
    <definedName name="____pa0329">#REF!</definedName>
    <definedName name="____pa0406" localSheetId="1">#REF!</definedName>
    <definedName name="____pa0406" localSheetId="5">#REF!</definedName>
    <definedName name="____pa0406" localSheetId="3">#REF!</definedName>
    <definedName name="____pa0406">#REF!</definedName>
    <definedName name="____pa0408" localSheetId="1">#REF!</definedName>
    <definedName name="____pa0408" localSheetId="5">#REF!</definedName>
    <definedName name="____pa0408" localSheetId="3">#REF!</definedName>
    <definedName name="____pa0408">#REF!</definedName>
    <definedName name="____pa0409" localSheetId="1">#REF!</definedName>
    <definedName name="____pa0409" localSheetId="5">#REF!</definedName>
    <definedName name="____pa0409" localSheetId="3">#REF!</definedName>
    <definedName name="____pa0409">#REF!</definedName>
    <definedName name="____pa0410" localSheetId="1">#REF!</definedName>
    <definedName name="____pa0410" localSheetId="5">#REF!</definedName>
    <definedName name="____pa0410" localSheetId="3">#REF!</definedName>
    <definedName name="____pa0410">#REF!</definedName>
    <definedName name="____pa0411" localSheetId="1">#REF!</definedName>
    <definedName name="____pa0411" localSheetId="5">#REF!</definedName>
    <definedName name="____pa0411" localSheetId="3">#REF!</definedName>
    <definedName name="____pa0411">#REF!</definedName>
    <definedName name="____pa0412" localSheetId="1">#REF!</definedName>
    <definedName name="____pa0412" localSheetId="5">#REF!</definedName>
    <definedName name="____pa0412" localSheetId="3">#REF!</definedName>
    <definedName name="____pa0412">#REF!</definedName>
    <definedName name="____pa0413" localSheetId="1">#REF!</definedName>
    <definedName name="____pa0413" localSheetId="5">#REF!</definedName>
    <definedName name="____pa0413" localSheetId="3">#REF!</definedName>
    <definedName name="____pa0413">#REF!</definedName>
    <definedName name="____pa0414" localSheetId="1">#REF!</definedName>
    <definedName name="____pa0414" localSheetId="5">#REF!</definedName>
    <definedName name="____pa0414" localSheetId="3">#REF!</definedName>
    <definedName name="____pa0414">#REF!</definedName>
    <definedName name="____pa0415" localSheetId="1">#REF!</definedName>
    <definedName name="____pa0415" localSheetId="5">#REF!</definedName>
    <definedName name="____pa0415" localSheetId="3">#REF!</definedName>
    <definedName name="____pa0415">#REF!</definedName>
    <definedName name="____pa0416" localSheetId="1">#REF!</definedName>
    <definedName name="____pa0416" localSheetId="5">#REF!</definedName>
    <definedName name="____pa0416" localSheetId="3">#REF!</definedName>
    <definedName name="____pa0416">#REF!</definedName>
    <definedName name="____pa0418" localSheetId="1">#REF!</definedName>
    <definedName name="____pa0418" localSheetId="5">#REF!</definedName>
    <definedName name="____pa0418" localSheetId="3">#REF!</definedName>
    <definedName name="____pa0418">#REF!</definedName>
    <definedName name="____pa0419" localSheetId="1">#REF!</definedName>
    <definedName name="____pa0419" localSheetId="5">#REF!</definedName>
    <definedName name="____pa0419" localSheetId="3">#REF!</definedName>
    <definedName name="____pa0419">#REF!</definedName>
    <definedName name="____pa0420" localSheetId="1">#REF!</definedName>
    <definedName name="____pa0420" localSheetId="5">#REF!</definedName>
    <definedName name="____pa0420" localSheetId="3">#REF!</definedName>
    <definedName name="____pa0420">#REF!</definedName>
    <definedName name="____pa0422" localSheetId="1">#REF!</definedName>
    <definedName name="____pa0422" localSheetId="5">#REF!</definedName>
    <definedName name="____pa0422" localSheetId="3">#REF!</definedName>
    <definedName name="____pa0422">#REF!</definedName>
    <definedName name="____pa0423" localSheetId="1">#REF!</definedName>
    <definedName name="____pa0423" localSheetId="5">#REF!</definedName>
    <definedName name="____pa0423" localSheetId="3">#REF!</definedName>
    <definedName name="____pa0423">#REF!</definedName>
    <definedName name="____pa0424" localSheetId="1">#REF!</definedName>
    <definedName name="____pa0424" localSheetId="5">#REF!</definedName>
    <definedName name="____pa0424" localSheetId="3">#REF!</definedName>
    <definedName name="____pa0424">#REF!</definedName>
    <definedName name="____pa0425" localSheetId="1">#REF!</definedName>
    <definedName name="____pa0425" localSheetId="5">#REF!</definedName>
    <definedName name="____pa0425" localSheetId="3">#REF!</definedName>
    <definedName name="____pa0425">#REF!</definedName>
    <definedName name="____pa0427" localSheetId="1">#REF!</definedName>
    <definedName name="____pa0427" localSheetId="5">#REF!</definedName>
    <definedName name="____pa0427" localSheetId="3">#REF!</definedName>
    <definedName name="____pa0427">#REF!</definedName>
    <definedName name="____pa0505" localSheetId="1">#REF!</definedName>
    <definedName name="____pa0505" localSheetId="5">#REF!</definedName>
    <definedName name="____pa0505" localSheetId="3">#REF!</definedName>
    <definedName name="____pa0505">#REF!</definedName>
    <definedName name="____pa0506" localSheetId="1">#REF!</definedName>
    <definedName name="____pa0506" localSheetId="5">#REF!</definedName>
    <definedName name="____pa0506" localSheetId="3">#REF!</definedName>
    <definedName name="____pa0506">#REF!</definedName>
    <definedName name="____pa0510" localSheetId="1">#REF!</definedName>
    <definedName name="____pa0510" localSheetId="5">#REF!</definedName>
    <definedName name="____pa0510" localSheetId="3">#REF!</definedName>
    <definedName name="____pa0510">#REF!</definedName>
    <definedName name="____pa0511" localSheetId="1">#REF!</definedName>
    <definedName name="____pa0511" localSheetId="5">#REF!</definedName>
    <definedName name="____pa0511" localSheetId="3">#REF!</definedName>
    <definedName name="____pa0511">#REF!</definedName>
    <definedName name="____pa0512" localSheetId="1">#REF!</definedName>
    <definedName name="____pa0512" localSheetId="5">#REF!</definedName>
    <definedName name="____pa0512" localSheetId="3">#REF!</definedName>
    <definedName name="____pa0512">#REF!</definedName>
    <definedName name="____pa0513" localSheetId="1">#REF!</definedName>
    <definedName name="____pa0513" localSheetId="5">#REF!</definedName>
    <definedName name="____pa0513" localSheetId="3">#REF!</definedName>
    <definedName name="____pa0513">#REF!</definedName>
    <definedName name="____pa0517" localSheetId="1">#REF!</definedName>
    <definedName name="____pa0517" localSheetId="5">#REF!</definedName>
    <definedName name="____pa0517" localSheetId="3">#REF!</definedName>
    <definedName name="____pa0517">#REF!</definedName>
    <definedName name="____pa0518" localSheetId="1">#REF!</definedName>
    <definedName name="____pa0518" localSheetId="5">#REF!</definedName>
    <definedName name="____pa0518" localSheetId="3">#REF!</definedName>
    <definedName name="____pa0518">#REF!</definedName>
    <definedName name="____pa0526" localSheetId="1">#REF!</definedName>
    <definedName name="____pa0526" localSheetId="5">#REF!</definedName>
    <definedName name="____pa0526" localSheetId="3">#REF!</definedName>
    <definedName name="____pa0526">#REF!</definedName>
    <definedName name="____pa0530" localSheetId="1">#REF!</definedName>
    <definedName name="____pa0530" localSheetId="5">#REF!</definedName>
    <definedName name="____pa0530" localSheetId="3">#REF!</definedName>
    <definedName name="____pa0530">#REF!</definedName>
    <definedName name="____pa0535" localSheetId="1">#REF!</definedName>
    <definedName name="____pa0535" localSheetId="5">#REF!</definedName>
    <definedName name="____pa0535" localSheetId="3">#REF!</definedName>
    <definedName name="____pa0535">#REF!</definedName>
    <definedName name="____pa0538" localSheetId="1">#REF!</definedName>
    <definedName name="____pa0538" localSheetId="5">#REF!</definedName>
    <definedName name="____pa0538" localSheetId="3">#REF!</definedName>
    <definedName name="____pa0538">#REF!</definedName>
    <definedName name="____pa0604" localSheetId="1">#REF!</definedName>
    <definedName name="____pa0604" localSheetId="5">#REF!</definedName>
    <definedName name="____pa0604" localSheetId="3">#REF!</definedName>
    <definedName name="____pa0604">#REF!</definedName>
    <definedName name="____pa0605" localSheetId="1">#REF!</definedName>
    <definedName name="____pa0605" localSheetId="5">#REF!</definedName>
    <definedName name="____pa0605" localSheetId="3">#REF!</definedName>
    <definedName name="____pa0605">#REF!</definedName>
    <definedName name="____pa0606" localSheetId="1">#REF!</definedName>
    <definedName name="____pa0606" localSheetId="5">#REF!</definedName>
    <definedName name="____pa0606" localSheetId="3">#REF!</definedName>
    <definedName name="____pa0606">#REF!</definedName>
    <definedName name="____pa0607" localSheetId="1">#REF!</definedName>
    <definedName name="____pa0607" localSheetId="5">#REF!</definedName>
    <definedName name="____pa0607" localSheetId="3">#REF!</definedName>
    <definedName name="____pa0607">#REF!</definedName>
    <definedName name="____pa0805" localSheetId="1">#REF!</definedName>
    <definedName name="____pa0805" localSheetId="5">#REF!</definedName>
    <definedName name="____pa0805" localSheetId="3">#REF!</definedName>
    <definedName name="____pa0805">#REF!</definedName>
    <definedName name="____pa0812" localSheetId="1">#REF!</definedName>
    <definedName name="____pa0812" localSheetId="5">#REF!</definedName>
    <definedName name="____pa0812" localSheetId="3">#REF!</definedName>
    <definedName name="____pa0812">#REF!</definedName>
    <definedName name="____pa1003">[18]Sheet1!$E$7</definedName>
    <definedName name="____pa3040" localSheetId="1">#REF!</definedName>
    <definedName name="____pa3040" localSheetId="5">#REF!</definedName>
    <definedName name="____pa3040" localSheetId="3">#REF!</definedName>
    <definedName name="____pa3040">#REF!</definedName>
    <definedName name="____pa3050" localSheetId="1">#REF!</definedName>
    <definedName name="____pa3050" localSheetId="5">#REF!</definedName>
    <definedName name="____pa3050" localSheetId="3">#REF!</definedName>
    <definedName name="____pa3050">#REF!</definedName>
    <definedName name="____paa0421" localSheetId="1">#REF!</definedName>
    <definedName name="____paa0421" localSheetId="5">#REF!</definedName>
    <definedName name="____paa0421" localSheetId="3">#REF!</definedName>
    <definedName name="____paa0421">#REF!</definedName>
    <definedName name="____paa316" localSheetId="1">#REF!</definedName>
    <definedName name="____paa316" localSheetId="5">#REF!</definedName>
    <definedName name="____paa316" localSheetId="3">#REF!</definedName>
    <definedName name="____paa316">#REF!</definedName>
    <definedName name="____paa324" localSheetId="1">#REF!</definedName>
    <definedName name="____paa324" localSheetId="5">#REF!</definedName>
    <definedName name="____paa324" localSheetId="3">#REF!</definedName>
    <definedName name="____paa324">#REF!</definedName>
    <definedName name="____paa408" localSheetId="1">#REF!</definedName>
    <definedName name="____paa408" localSheetId="5">#REF!</definedName>
    <definedName name="____paa408" localSheetId="3">#REF!</definedName>
    <definedName name="____paa408">#REF!</definedName>
    <definedName name="____paa409" localSheetId="1">#REF!</definedName>
    <definedName name="____paa409" localSheetId="5">#REF!</definedName>
    <definedName name="____paa409" localSheetId="3">#REF!</definedName>
    <definedName name="____paa409">#REF!</definedName>
    <definedName name="____paa410" localSheetId="1">#REF!</definedName>
    <definedName name="____paa410" localSheetId="5">#REF!</definedName>
    <definedName name="____paa410" localSheetId="3">#REF!</definedName>
    <definedName name="____paa410">#REF!</definedName>
    <definedName name="____paa412" localSheetId="1">#REF!</definedName>
    <definedName name="____paa412" localSheetId="5">#REF!</definedName>
    <definedName name="____paa412" localSheetId="3">#REF!</definedName>
    <definedName name="____paa412">#REF!</definedName>
    <definedName name="____paa531" localSheetId="1">#REF!</definedName>
    <definedName name="____paa531" localSheetId="5">#REF!</definedName>
    <definedName name="____paa531" localSheetId="3">#REF!</definedName>
    <definedName name="____paa531">#REF!</definedName>
    <definedName name="____pab100" localSheetId="1">#REF!</definedName>
    <definedName name="____pab100" localSheetId="5">#REF!</definedName>
    <definedName name="____pab100" localSheetId="3">#REF!</definedName>
    <definedName name="____pab100">#REF!</definedName>
    <definedName name="____pab125" localSheetId="1">#REF!</definedName>
    <definedName name="____pab125" localSheetId="5">#REF!</definedName>
    <definedName name="____pab125" localSheetId="3">#REF!</definedName>
    <definedName name="____pab125">#REF!</definedName>
    <definedName name="____pab15" localSheetId="1">#REF!</definedName>
    <definedName name="____pab15" localSheetId="5">#REF!</definedName>
    <definedName name="____pab15" localSheetId="3">#REF!</definedName>
    <definedName name="____pab15">#REF!</definedName>
    <definedName name="____pab150" localSheetId="1">#REF!</definedName>
    <definedName name="____pab150" localSheetId="5">#REF!</definedName>
    <definedName name="____pab150" localSheetId="3">#REF!</definedName>
    <definedName name="____pab150">#REF!</definedName>
    <definedName name="____pab2" localSheetId="1">#REF!</definedName>
    <definedName name="____pab2" localSheetId="5">#REF!</definedName>
    <definedName name="____pab2" localSheetId="3">#REF!</definedName>
    <definedName name="____pab2">#REF!</definedName>
    <definedName name="____pab20" localSheetId="1">#REF!</definedName>
    <definedName name="____pab20" localSheetId="5">#REF!</definedName>
    <definedName name="____pab20" localSheetId="3">#REF!</definedName>
    <definedName name="____pab20">#REF!</definedName>
    <definedName name="____pab25" localSheetId="1">#REF!</definedName>
    <definedName name="____pab25" localSheetId="5">#REF!</definedName>
    <definedName name="____pab25" localSheetId="3">#REF!</definedName>
    <definedName name="____pab25">#REF!</definedName>
    <definedName name="____pab308" localSheetId="1">#REF!</definedName>
    <definedName name="____pab308" localSheetId="5">#REF!</definedName>
    <definedName name="____pab308" localSheetId="3">#REF!</definedName>
    <definedName name="____pab308">#REF!</definedName>
    <definedName name="____pab309" localSheetId="1">#REF!</definedName>
    <definedName name="____pab309" localSheetId="5">#REF!</definedName>
    <definedName name="____pab309" localSheetId="3">#REF!</definedName>
    <definedName name="____pab309">#REF!</definedName>
    <definedName name="____pab310" localSheetId="1">#REF!</definedName>
    <definedName name="____pab310" localSheetId="5">#REF!</definedName>
    <definedName name="____pab310" localSheetId="3">#REF!</definedName>
    <definedName name="____pab310">#REF!</definedName>
    <definedName name="____pab316" localSheetId="1">#REF!</definedName>
    <definedName name="____pab316" localSheetId="5">#REF!</definedName>
    <definedName name="____pab316" localSheetId="3">#REF!</definedName>
    <definedName name="____pab316">#REF!</definedName>
    <definedName name="____pab32" localSheetId="1">#REF!</definedName>
    <definedName name="____pab32" localSheetId="5">#REF!</definedName>
    <definedName name="____pab32" localSheetId="3">#REF!</definedName>
    <definedName name="____pab32">#REF!</definedName>
    <definedName name="____pab324" localSheetId="1">#REF!</definedName>
    <definedName name="____pab324" localSheetId="5">#REF!</definedName>
    <definedName name="____pab324" localSheetId="3">#REF!</definedName>
    <definedName name="____pab324">#REF!</definedName>
    <definedName name="____pab4" localSheetId="1">#REF!</definedName>
    <definedName name="____pab4" localSheetId="5">#REF!</definedName>
    <definedName name="____pab4" localSheetId="3">#REF!</definedName>
    <definedName name="____pab4">#REF!</definedName>
    <definedName name="____pab40" localSheetId="1">#REF!</definedName>
    <definedName name="____pab40" localSheetId="5">#REF!</definedName>
    <definedName name="____pab40" localSheetId="3">#REF!</definedName>
    <definedName name="____pab40">#REF!</definedName>
    <definedName name="____pab421" localSheetId="1">#REF!</definedName>
    <definedName name="____pab421" localSheetId="5">#REF!</definedName>
    <definedName name="____pab421" localSheetId="3">#REF!</definedName>
    <definedName name="____pab421">#REF!</definedName>
    <definedName name="____pab50" localSheetId="1">#REF!</definedName>
    <definedName name="____pab50" localSheetId="5">#REF!</definedName>
    <definedName name="____pab50" localSheetId="3">#REF!</definedName>
    <definedName name="____pab50">#REF!</definedName>
    <definedName name="____pab531" localSheetId="1">#REF!</definedName>
    <definedName name="____pab531" localSheetId="5">#REF!</definedName>
    <definedName name="____pab531" localSheetId="3">#REF!</definedName>
    <definedName name="____pab531">#REF!</definedName>
    <definedName name="____pab6" localSheetId="1">#REF!</definedName>
    <definedName name="____pab6" localSheetId="5">#REF!</definedName>
    <definedName name="____pab6" localSheetId="3">#REF!</definedName>
    <definedName name="____pab6">#REF!</definedName>
    <definedName name="____pab65" localSheetId="1">#REF!</definedName>
    <definedName name="____pab65" localSheetId="5">#REF!</definedName>
    <definedName name="____pab65" localSheetId="3">#REF!</definedName>
    <definedName name="____pab65">#REF!</definedName>
    <definedName name="____pab80" localSheetId="1">#REF!</definedName>
    <definedName name="____pab80" localSheetId="5">#REF!</definedName>
    <definedName name="____pab80" localSheetId="3">#REF!</definedName>
    <definedName name="____pab80">#REF!</definedName>
    <definedName name="____pac309" localSheetId="1">#REF!</definedName>
    <definedName name="____pac309" localSheetId="5">#REF!</definedName>
    <definedName name="____pac309" localSheetId="3">#REF!</definedName>
    <definedName name="____pac309">#REF!</definedName>
    <definedName name="____pac310" localSheetId="1">#REF!</definedName>
    <definedName name="____pac310" localSheetId="5">#REF!</definedName>
    <definedName name="____pac310" localSheetId="3">#REF!</definedName>
    <definedName name="____pac310">#REF!</definedName>
    <definedName name="____pac316" localSheetId="1">#REF!</definedName>
    <definedName name="____pac316" localSheetId="5">#REF!</definedName>
    <definedName name="____pac316" localSheetId="3">#REF!</definedName>
    <definedName name="____pac316">#REF!</definedName>
    <definedName name="____pac324" localSheetId="1">#REF!</definedName>
    <definedName name="____pac324" localSheetId="5">#REF!</definedName>
    <definedName name="____pac324" localSheetId="3">#REF!</definedName>
    <definedName name="____pac324">#REF!</definedName>
    <definedName name="____pac531" localSheetId="1">#REF!</definedName>
    <definedName name="____pac531" localSheetId="5">#REF!</definedName>
    <definedName name="____pac531" localSheetId="3">#REF!</definedName>
    <definedName name="____pac531">#REF!</definedName>
    <definedName name="____pad324" localSheetId="1">#REF!</definedName>
    <definedName name="____pad324" localSheetId="5">#REF!</definedName>
    <definedName name="____pad324" localSheetId="3">#REF!</definedName>
    <definedName name="____pad324">#REF!</definedName>
    <definedName name="____pah150" localSheetId="1">#REF!</definedName>
    <definedName name="____pah150" localSheetId="5">#REF!</definedName>
    <definedName name="____pah150" localSheetId="3">#REF!</definedName>
    <definedName name="____pah150">#REF!</definedName>
    <definedName name="____pak100" localSheetId="1">#REF!</definedName>
    <definedName name="____pak100" localSheetId="5">#REF!</definedName>
    <definedName name="____pak100" localSheetId="3">#REF!</definedName>
    <definedName name="____pak100">#REF!</definedName>
    <definedName name="____pak150" localSheetId="1">#REF!</definedName>
    <definedName name="____pak150" localSheetId="5">#REF!</definedName>
    <definedName name="____pak150" localSheetId="3">#REF!</definedName>
    <definedName name="____pak150">#REF!</definedName>
    <definedName name="____pak50" localSheetId="1">#REF!</definedName>
    <definedName name="____pak50" localSheetId="5">#REF!</definedName>
    <definedName name="____pak50" localSheetId="3">#REF!</definedName>
    <definedName name="____pak50">#REF!</definedName>
    <definedName name="____pak80" localSheetId="1">#REF!</definedName>
    <definedName name="____pak80" localSheetId="5">#REF!</definedName>
    <definedName name="____pak80" localSheetId="3">#REF!</definedName>
    <definedName name="____pak80">#REF!</definedName>
    <definedName name="____Pap785">[17]INPUTS!$H$34</definedName>
    <definedName name="____Pap789">[17]INPUTS!$H$32</definedName>
    <definedName name="____pb0130">[18]Sheet1!$E$15</definedName>
    <definedName name="____pb0131">[18]Sheet1!$E$16</definedName>
    <definedName name="____PB0132">[18]Sheet1!$E$17</definedName>
    <definedName name="____PB0135">[18]Sheet1!$E$18</definedName>
    <definedName name="____PB0305">[18]Sheet1!$E$24</definedName>
    <definedName name="____pbs100" localSheetId="1">#REF!</definedName>
    <definedName name="____pbs100" localSheetId="5">#REF!</definedName>
    <definedName name="____pbs100" localSheetId="3">#REF!</definedName>
    <definedName name="____pbs100">#REF!</definedName>
    <definedName name="____pbs15" localSheetId="1">#REF!</definedName>
    <definedName name="____pbs15" localSheetId="5">#REF!</definedName>
    <definedName name="____pbs15" localSheetId="3">#REF!</definedName>
    <definedName name="____pbs15">#REF!</definedName>
    <definedName name="____pbs150" localSheetId="1">#REF!</definedName>
    <definedName name="____pbs150" localSheetId="5">#REF!</definedName>
    <definedName name="____pbs150" localSheetId="3">#REF!</definedName>
    <definedName name="____pbs150">#REF!</definedName>
    <definedName name="____pbs40" localSheetId="1">#REF!</definedName>
    <definedName name="____pbs40" localSheetId="5">#REF!</definedName>
    <definedName name="____pbs40" localSheetId="3">#REF!</definedName>
    <definedName name="____pbs40">#REF!</definedName>
    <definedName name="____pbs50" localSheetId="1">#REF!</definedName>
    <definedName name="____pbs50" localSheetId="5">#REF!</definedName>
    <definedName name="____pbs50" localSheetId="3">#REF!</definedName>
    <definedName name="____pbs50">#REF!</definedName>
    <definedName name="____pbs65" localSheetId="1">#REF!</definedName>
    <definedName name="____pbs65" localSheetId="5">#REF!</definedName>
    <definedName name="____pbs65" localSheetId="3">#REF!</definedName>
    <definedName name="____pbs65">#REF!</definedName>
    <definedName name="____pbs80" localSheetId="1">#REF!</definedName>
    <definedName name="____pbs80" localSheetId="5">#REF!</definedName>
    <definedName name="____pbs80" localSheetId="3">#REF!</definedName>
    <definedName name="____pbs80">#REF!</definedName>
    <definedName name="____pc0022">[18]Sheet1!$E$31</definedName>
    <definedName name="____pc50" localSheetId="1">#REF!</definedName>
    <definedName name="____pc50" localSheetId="5">#REF!</definedName>
    <definedName name="____pc50" localSheetId="3">#REF!</definedName>
    <definedName name="____pc50">#REF!</definedName>
    <definedName name="____pc80" localSheetId="1">#REF!</definedName>
    <definedName name="____pc80" localSheetId="5">#REF!</definedName>
    <definedName name="____pc80" localSheetId="3">#REF!</definedName>
    <definedName name="____pc80">#REF!</definedName>
    <definedName name="____pcf80" localSheetId="1">#REF!</definedName>
    <definedName name="____pcf80" localSheetId="5">#REF!</definedName>
    <definedName name="____pcf80" localSheetId="3">#REF!</definedName>
    <definedName name="____pcf80">#REF!</definedName>
    <definedName name="____Pci785">[17]INPUTS!$H$35</definedName>
    <definedName name="____Pci789">[17]INPUTS!$H$33</definedName>
    <definedName name="____pd0120">[18]Sheet1!$E$42</definedName>
    <definedName name="____pd0132">[18]Sheet1!$E$45</definedName>
    <definedName name="____pd0163">[18]Sheet1!$E$53</definedName>
    <definedName name="____pd0164">[18]Sheet1!$E$54</definedName>
    <definedName name="____pd0165">[18]Sheet1!$E$55</definedName>
    <definedName name="____pd0166">[18]Sheet1!$E$56</definedName>
    <definedName name="____pd0167">[18]Sheet1!$E$57</definedName>
    <definedName name="____pd0200">[18]Sheet1!$E$58</definedName>
    <definedName name="____pd0210">[18]Sheet1!$E$59</definedName>
    <definedName name="____pd0220">[18]Sheet1!$E$60</definedName>
    <definedName name="____pd0240">[18]Sheet1!$E$62</definedName>
    <definedName name="____pd0242">[18]Sheet1!$E$63</definedName>
    <definedName name="____pd0246">[18]Sheet1!$E$65</definedName>
    <definedName name="____pd0260">[18]Sheet1!$E$69</definedName>
    <definedName name="____pd0261">[18]Sheet1!$E$70</definedName>
    <definedName name="____pd0262">[18]Sheet1!$E$71</definedName>
    <definedName name="____pe0015">[18]Sheet1!$E$82</definedName>
    <definedName name="____pe0025">[18]Sheet1!$E$86</definedName>
    <definedName name="____pf0100">[18]Sheet1!$E$89</definedName>
    <definedName name="____pf0280">[18]Sheet1!$E$110</definedName>
    <definedName name="____pf0400">[18]Sheet1!$E$119</definedName>
    <definedName name="____pf5001">[18]Sheet1!$E$137</definedName>
    <definedName name="____pg0130">[18]Sheet1!$E$142</definedName>
    <definedName name="____pg0140">[18]Sheet1!$E$143</definedName>
    <definedName name="____ph100" localSheetId="1">#REF!</definedName>
    <definedName name="____ph100" localSheetId="5">#REF!</definedName>
    <definedName name="____ph100" localSheetId="3">#REF!</definedName>
    <definedName name="____ph100">#REF!</definedName>
    <definedName name="____ph150" localSheetId="1">#REF!</definedName>
    <definedName name="____ph150" localSheetId="5">#REF!</definedName>
    <definedName name="____ph150" localSheetId="3">#REF!</definedName>
    <definedName name="____ph150">#REF!</definedName>
    <definedName name="____phf100" localSheetId="1">#REF!</definedName>
    <definedName name="____phf100" localSheetId="5">#REF!</definedName>
    <definedName name="____phf100" localSheetId="3">#REF!</definedName>
    <definedName name="____phf100">#REF!</definedName>
    <definedName name="____phf150" localSheetId="1">#REF!</definedName>
    <definedName name="____phf150" localSheetId="5">#REF!</definedName>
    <definedName name="____phf150" localSheetId="3">#REF!</definedName>
    <definedName name="____phf150">#REF!</definedName>
    <definedName name="____pi0110">[18]Sheet1!$E$172</definedName>
    <definedName name="____pi0112">[18]Sheet1!$E$173</definedName>
    <definedName name="____pi0502">[18]Sheet1!$E$187</definedName>
    <definedName name="____pi0503">[18]Sheet1!$E$188</definedName>
    <definedName name="____pi0600">[18]Sheet1!$E$189</definedName>
    <definedName name="____pi0601">[18]Sheet1!$E$190</definedName>
    <definedName name="____pi0602">[18]Sheet1!$E$191</definedName>
    <definedName name="____pi0603">[18]Sheet1!$E$192</definedName>
    <definedName name="____pj0103">[18]Sheet1!$E$196</definedName>
    <definedName name="____pj1004">[18]Sheet1!$E$215</definedName>
    <definedName name="____PPE2">'[15]Detail-PARENT'!$AU$781</definedName>
    <definedName name="____Ptl785">[17]INPUTS!$H$37</definedName>
    <definedName name="____Ptl789">[17]INPUTS!$H$38</definedName>
    <definedName name="____pv100" localSheetId="1">#REF!</definedName>
    <definedName name="____pv100" localSheetId="5">#REF!</definedName>
    <definedName name="____pv100" localSheetId="3">#REF!</definedName>
    <definedName name="____pv100">#REF!</definedName>
    <definedName name="____pv40" localSheetId="1">#REF!</definedName>
    <definedName name="____pv40" localSheetId="5">#REF!</definedName>
    <definedName name="____pv40" localSheetId="3">#REF!</definedName>
    <definedName name="____pv40">#REF!</definedName>
    <definedName name="____pv50" localSheetId="1">#REF!</definedName>
    <definedName name="____pv50" localSheetId="5">#REF!</definedName>
    <definedName name="____pv50" localSheetId="3">#REF!</definedName>
    <definedName name="____pv50">#REF!</definedName>
    <definedName name="____pv80" localSheetId="1">#REF!</definedName>
    <definedName name="____pv80" localSheetId="5">#REF!</definedName>
    <definedName name="____pv80" localSheetId="3">#REF!</definedName>
    <definedName name="____pv80">#REF!</definedName>
    <definedName name="____pvc100" localSheetId="1">[21]SAP!#REF!</definedName>
    <definedName name="____pvc100" localSheetId="5">[21]SAP!#REF!</definedName>
    <definedName name="____pvc100" localSheetId="3">[21]SAP!#REF!</definedName>
    <definedName name="____pvc100">[21]SAP!#REF!</definedName>
    <definedName name="____pvc150" localSheetId="1">[21]SAP!#REF!</definedName>
    <definedName name="____pvc150" localSheetId="5">[21]SAP!#REF!</definedName>
    <definedName name="____pvc150" localSheetId="3">[21]SAP!#REF!</definedName>
    <definedName name="____pvc150">[21]SAP!#REF!</definedName>
    <definedName name="____pvc20" localSheetId="1">[21]SAP!#REF!</definedName>
    <definedName name="____pvc20" localSheetId="5">[21]SAP!#REF!</definedName>
    <definedName name="____pvc20" localSheetId="3">[21]SAP!#REF!</definedName>
    <definedName name="____pvc20">[21]SAP!#REF!</definedName>
    <definedName name="____pvc200" localSheetId="1">[21]SAP!#REF!</definedName>
    <definedName name="____pvc200" localSheetId="5">[21]SAP!#REF!</definedName>
    <definedName name="____pvc200" localSheetId="3">[21]SAP!#REF!</definedName>
    <definedName name="____pvc200">[21]SAP!#REF!</definedName>
    <definedName name="____pvc25" localSheetId="1">[21]SAP!#REF!</definedName>
    <definedName name="____pvc25" localSheetId="5">[21]SAP!#REF!</definedName>
    <definedName name="____pvc25" localSheetId="3">[21]SAP!#REF!</definedName>
    <definedName name="____pvc25">[21]SAP!#REF!</definedName>
    <definedName name="____pvc32" localSheetId="1">[21]SAP!#REF!</definedName>
    <definedName name="____pvc32" localSheetId="5">[21]SAP!#REF!</definedName>
    <definedName name="____pvc32" localSheetId="3">[21]SAP!#REF!</definedName>
    <definedName name="____pvc32">[21]SAP!#REF!</definedName>
    <definedName name="____pvc40" localSheetId="1">[21]SAP!#REF!</definedName>
    <definedName name="____pvc40" localSheetId="5">[21]SAP!#REF!</definedName>
    <definedName name="____pvc40" localSheetId="3">[21]SAP!#REF!</definedName>
    <definedName name="____pvc40">[21]SAP!#REF!</definedName>
    <definedName name="____pvc50" localSheetId="1">[21]SAP!#REF!</definedName>
    <definedName name="____pvc50" localSheetId="5">[21]SAP!#REF!</definedName>
    <definedName name="____pvc50" localSheetId="3">[21]SAP!#REF!</definedName>
    <definedName name="____pvc50">[21]SAP!#REF!</definedName>
    <definedName name="____pvc65" localSheetId="1">[21]SAP!#REF!</definedName>
    <definedName name="____pvc65" localSheetId="5">[21]SAP!#REF!</definedName>
    <definedName name="____pvc65" localSheetId="3">[21]SAP!#REF!</definedName>
    <definedName name="____pvc65">[21]SAP!#REF!</definedName>
    <definedName name="____pvc80" localSheetId="1">[21]SAP!#REF!</definedName>
    <definedName name="____pvc80" localSheetId="5">[21]SAP!#REF!</definedName>
    <definedName name="____pvc80" localSheetId="3">[21]SAP!#REF!</definedName>
    <definedName name="____pvc80">[21]SAP!#REF!</definedName>
    <definedName name="____pvf100" localSheetId="1">#REF!</definedName>
    <definedName name="____pvf100" localSheetId="5">#REF!</definedName>
    <definedName name="____pvf100" localSheetId="3">#REF!</definedName>
    <definedName name="____pvf100">#REF!</definedName>
    <definedName name="____pvf80" localSheetId="1">#REF!</definedName>
    <definedName name="____pvf80" localSheetId="5">#REF!</definedName>
    <definedName name="____pvf80" localSheetId="3">#REF!</definedName>
    <definedName name="____pvf80">#REF!</definedName>
    <definedName name="____qmd15" localSheetId="1">[21]SAP!#REF!</definedName>
    <definedName name="____qmd15" localSheetId="5">[21]SAP!#REF!</definedName>
    <definedName name="____qmd15" localSheetId="3">[21]SAP!#REF!</definedName>
    <definedName name="____qmd15">[21]SAP!#REF!</definedName>
    <definedName name="____qmd20" localSheetId="1">[21]SAP!#REF!</definedName>
    <definedName name="____qmd20" localSheetId="5">[21]SAP!#REF!</definedName>
    <definedName name="____qmd20" localSheetId="3">[21]SAP!#REF!</definedName>
    <definedName name="____qmd20">[21]SAP!#REF!</definedName>
    <definedName name="____rdd100" localSheetId="1">[21]SAP!#REF!</definedName>
    <definedName name="____rdd100" localSheetId="5">[21]SAP!#REF!</definedName>
    <definedName name="____rdd100" localSheetId="3">[21]SAP!#REF!</definedName>
    <definedName name="____rdd100">[21]SAP!#REF!</definedName>
    <definedName name="____rdd150" localSheetId="1">[21]SAP!#REF!</definedName>
    <definedName name="____rdd150" localSheetId="5">[21]SAP!#REF!</definedName>
    <definedName name="____rdd150" localSheetId="3">[21]SAP!#REF!</definedName>
    <definedName name="____rdd150">[21]SAP!#REF!</definedName>
    <definedName name="____rk100" localSheetId="1">#REF!</definedName>
    <definedName name="____rk100" localSheetId="5">#REF!</definedName>
    <definedName name="____rk100" localSheetId="3">#REF!</definedName>
    <definedName name="____rk100">#REF!</definedName>
    <definedName name="____rk200" localSheetId="1">#REF!</definedName>
    <definedName name="____rk200" localSheetId="5">#REF!</definedName>
    <definedName name="____rk200" localSheetId="3">#REF!</definedName>
    <definedName name="____rk200">#REF!</definedName>
    <definedName name="____rk300" localSheetId="1">#REF!</definedName>
    <definedName name="____rk300" localSheetId="5">#REF!</definedName>
    <definedName name="____rk300" localSheetId="3">#REF!</definedName>
    <definedName name="____rk300">#REF!</definedName>
    <definedName name="____rk600" localSheetId="1">#REF!</definedName>
    <definedName name="____rk600" localSheetId="5">#REF!</definedName>
    <definedName name="____rk600" localSheetId="3">#REF!</definedName>
    <definedName name="____rk600">#REF!</definedName>
    <definedName name="____rkl1000" localSheetId="1">#REF!</definedName>
    <definedName name="____rkl1000" localSheetId="5">#REF!</definedName>
    <definedName name="____rkl1000" localSheetId="3">#REF!</definedName>
    <definedName name="____rkl1000">#REF!</definedName>
    <definedName name="____rkl1200" localSheetId="1">#REF!</definedName>
    <definedName name="____rkl1200" localSheetId="5">#REF!</definedName>
    <definedName name="____rkl1200" localSheetId="3">#REF!</definedName>
    <definedName name="____rkl1200">#REF!</definedName>
    <definedName name="____rkl200" localSheetId="1">#REF!</definedName>
    <definedName name="____rkl200" localSheetId="5">#REF!</definedName>
    <definedName name="____rkl200" localSheetId="3">#REF!</definedName>
    <definedName name="____rkl200">#REF!</definedName>
    <definedName name="____rkl300" localSheetId="1">#REF!</definedName>
    <definedName name="____rkl300" localSheetId="5">#REF!</definedName>
    <definedName name="____rkl300" localSheetId="3">#REF!</definedName>
    <definedName name="____rkl300">#REF!</definedName>
    <definedName name="____rkl400" localSheetId="1">#REF!</definedName>
    <definedName name="____rkl400" localSheetId="5">#REF!</definedName>
    <definedName name="____rkl400" localSheetId="3">#REF!</definedName>
    <definedName name="____rkl400">#REF!</definedName>
    <definedName name="____rkl500" localSheetId="1">#REF!</definedName>
    <definedName name="____rkl500" localSheetId="5">#REF!</definedName>
    <definedName name="____rkl500" localSheetId="3">#REF!</definedName>
    <definedName name="____rkl500">#REF!</definedName>
    <definedName name="____rkl600" localSheetId="1">#REF!</definedName>
    <definedName name="____rkl600" localSheetId="5">#REF!</definedName>
    <definedName name="____rkl600" localSheetId="3">#REF!</definedName>
    <definedName name="____rkl600">#REF!</definedName>
    <definedName name="____rkl700" localSheetId="1">#REF!</definedName>
    <definedName name="____rkl700" localSheetId="5">#REF!</definedName>
    <definedName name="____rkl700" localSheetId="3">#REF!</definedName>
    <definedName name="____rkl700">#REF!</definedName>
    <definedName name="____rkl800" localSheetId="1">#REF!</definedName>
    <definedName name="____rkl800" localSheetId="5">#REF!</definedName>
    <definedName name="____rkl800" localSheetId="3">#REF!</definedName>
    <definedName name="____rkl800">#REF!</definedName>
    <definedName name="____Sap785">[17]GD_actuals!$E$30:$W$30</definedName>
    <definedName name="____Sap789">[17]GD_actuals!$E$28:$W$28</definedName>
    <definedName name="____Sch1" localSheetId="1">#REF!</definedName>
    <definedName name="____Sch1" localSheetId="5">#REF!</definedName>
    <definedName name="____Sch1" localSheetId="3">#REF!</definedName>
    <definedName name="____Sch1">#REF!</definedName>
    <definedName name="____Sci785">[17]GD_actuals!$E$31:$W$31</definedName>
    <definedName name="____Sci789">[17]GD_actuals!$E$29:$W$29</definedName>
    <definedName name="____SET1" localSheetId="1">#REF!</definedName>
    <definedName name="____SET1" localSheetId="5">#REF!</definedName>
    <definedName name="____SET1" localSheetId="3">#REF!</definedName>
    <definedName name="____SET1">#REF!</definedName>
    <definedName name="____SET2" localSheetId="1">#REF!</definedName>
    <definedName name="____SET2" localSheetId="5">#REF!</definedName>
    <definedName name="____SET2" localSheetId="3">#REF!</definedName>
    <definedName name="____SET2">#REF!</definedName>
    <definedName name="____SET3" localSheetId="1">#REF!</definedName>
    <definedName name="____SET3" localSheetId="5">#REF!</definedName>
    <definedName name="____SET3" localSheetId="3">#REF!</definedName>
    <definedName name="____SET3">#REF!</definedName>
    <definedName name="____sfv150" localSheetId="1">#REF!</definedName>
    <definedName name="____sfv150" localSheetId="5">#REF!</definedName>
    <definedName name="____sfv150" localSheetId="3">#REF!</definedName>
    <definedName name="____sfv150">#REF!</definedName>
    <definedName name="____std100" localSheetId="1">#REF!</definedName>
    <definedName name="____std100" localSheetId="5">#REF!</definedName>
    <definedName name="____std100" localSheetId="3">#REF!</definedName>
    <definedName name="____std100">#REF!</definedName>
    <definedName name="____std150" localSheetId="1">#REF!</definedName>
    <definedName name="____std150" localSheetId="5">#REF!</definedName>
    <definedName name="____std150" localSheetId="3">#REF!</definedName>
    <definedName name="____std150">#REF!</definedName>
    <definedName name="____std50" localSheetId="1">#REF!</definedName>
    <definedName name="____std50" localSheetId="5">#REF!</definedName>
    <definedName name="____std50" localSheetId="3">#REF!</definedName>
    <definedName name="____std50">#REF!</definedName>
    <definedName name="____std65" localSheetId="1">#REF!</definedName>
    <definedName name="____std65" localSheetId="5">#REF!</definedName>
    <definedName name="____std65" localSheetId="3">#REF!</definedName>
    <definedName name="____std65">#REF!</definedName>
    <definedName name="____sti2">'[15]Detail-PARENT'!$AU$246</definedName>
    <definedName name="____Stl785">[17]GD_actuals!$E$33:$W$33</definedName>
    <definedName name="____Stl789">[17]GD_actuals!$E$34:$W$34</definedName>
    <definedName name="____SUB1" localSheetId="1">#REF!</definedName>
    <definedName name="____SUB1" localSheetId="5">#REF!</definedName>
    <definedName name="____SUB1" localSheetId="3">#REF!</definedName>
    <definedName name="____SUB1">#REF!</definedName>
    <definedName name="____SUB2" localSheetId="1">#REF!</definedName>
    <definedName name="____SUB2" localSheetId="5">#REF!</definedName>
    <definedName name="____SUB2" localSheetId="3">#REF!</definedName>
    <definedName name="____SUB2">#REF!</definedName>
    <definedName name="____SUB3" localSheetId="1">#REF!</definedName>
    <definedName name="____SUB3" localSheetId="5">#REF!</definedName>
    <definedName name="____SUB3" localSheetId="3">#REF!</definedName>
    <definedName name="____SUB3">#REF!</definedName>
    <definedName name="____SUB4" localSheetId="1">#REF!</definedName>
    <definedName name="____SUB4" localSheetId="5">#REF!</definedName>
    <definedName name="____SUB4" localSheetId="3">#REF!</definedName>
    <definedName name="____SUB4">#REF!</definedName>
    <definedName name="____SUB5" localSheetId="1">#REF!</definedName>
    <definedName name="____SUB5" localSheetId="5">#REF!</definedName>
    <definedName name="____SUB5" localSheetId="3">#REF!</definedName>
    <definedName name="____SUB5">#REF!</definedName>
    <definedName name="____SUB6" localSheetId="1">#REF!</definedName>
    <definedName name="____SUB6" localSheetId="5">#REF!</definedName>
    <definedName name="____SUB6" localSheetId="3">#REF!</definedName>
    <definedName name="____SUB6">#REF!</definedName>
    <definedName name="____SUB7" localSheetId="1">#REF!</definedName>
    <definedName name="____SUB7" localSheetId="5">#REF!</definedName>
    <definedName name="____SUB7" localSheetId="3">#REF!</definedName>
    <definedName name="____SUB7">#REF!</definedName>
    <definedName name="____T314999" localSheetId="1">#REF!</definedName>
    <definedName name="____T314999" localSheetId="5">#REF!</definedName>
    <definedName name="____T314999" localSheetId="3">#REF!</definedName>
    <definedName name="____T314999">#REF!</definedName>
    <definedName name="____Tap785">'[17]7x'!$G$24</definedName>
    <definedName name="____Tap789">'[17]7x'!$G$4</definedName>
    <definedName name="____Tci785">'[17]7x'!$G$34</definedName>
    <definedName name="____Tci789">'[17]7x'!$G$14</definedName>
    <definedName name="____td2">'[15]Detail-PARENT'!$AU$136</definedName>
    <definedName name="____tlc20" localSheetId="1">#REF!</definedName>
    <definedName name="____tlc20" localSheetId="5">#REF!</definedName>
    <definedName name="____tlc20" localSheetId="3">#REF!</definedName>
    <definedName name="____tlc20">#REF!</definedName>
    <definedName name="____tsv25" localSheetId="1">#REF!</definedName>
    <definedName name="____tsv25" localSheetId="5">#REF!</definedName>
    <definedName name="____tsv25" localSheetId="3">#REF!</definedName>
    <definedName name="____tsv25">#REF!</definedName>
    <definedName name="____Ttl785">'[17]8x'!$G$14</definedName>
    <definedName name="____Ttl789">'[17]8x'!$G$24</definedName>
    <definedName name="____ujl001" localSheetId="1">#REF!</definedName>
    <definedName name="____ujl001" localSheetId="5">#REF!</definedName>
    <definedName name="____ujl001" localSheetId="3">#REF!</definedName>
    <definedName name="____ujl001">#REF!</definedName>
    <definedName name="____uph010" localSheetId="1">#REF!</definedName>
    <definedName name="____uph010" localSheetId="5">#REF!</definedName>
    <definedName name="____uph010" localSheetId="3">#REF!</definedName>
    <definedName name="____uph010">#REF!</definedName>
    <definedName name="____uph011" localSheetId="1">#REF!</definedName>
    <definedName name="____uph011" localSheetId="5">#REF!</definedName>
    <definedName name="____uph011" localSheetId="3">#REF!</definedName>
    <definedName name="____uph011">#REF!</definedName>
    <definedName name="____uph012" localSheetId="1">#REF!</definedName>
    <definedName name="____uph012" localSheetId="5">#REF!</definedName>
    <definedName name="____uph012" localSheetId="3">#REF!</definedName>
    <definedName name="____uph012">#REF!</definedName>
    <definedName name="____uph013" localSheetId="1">#REF!</definedName>
    <definedName name="____uph013" localSheetId="5">#REF!</definedName>
    <definedName name="____uph013" localSheetId="3">#REF!</definedName>
    <definedName name="____uph013">#REF!</definedName>
    <definedName name="____uph014" localSheetId="1">#REF!</definedName>
    <definedName name="____uph014" localSheetId="5">#REF!</definedName>
    <definedName name="____uph014" localSheetId="3">#REF!</definedName>
    <definedName name="____uph014">#REF!</definedName>
    <definedName name="____uph015" localSheetId="1">#REF!</definedName>
    <definedName name="____uph015" localSheetId="5">#REF!</definedName>
    <definedName name="____uph015" localSheetId="3">#REF!</definedName>
    <definedName name="____uph015">#REF!</definedName>
    <definedName name="____uph016" localSheetId="1">#REF!</definedName>
    <definedName name="____uph016" localSheetId="5">#REF!</definedName>
    <definedName name="____uph016" localSheetId="3">#REF!</definedName>
    <definedName name="____uph016">#REF!</definedName>
    <definedName name="____UPH022" localSheetId="1">#REF!</definedName>
    <definedName name="____UPH022" localSheetId="5">#REF!</definedName>
    <definedName name="____UPH022" localSheetId="3">#REF!</definedName>
    <definedName name="____UPH022">#REF!</definedName>
    <definedName name="____uro001">[18]Sheet1!$I$661</definedName>
    <definedName name="____uro002">[18]Sheet1!$I$662</definedName>
    <definedName name="____uro003">[18]Sheet1!$I$663</definedName>
    <definedName name="____uro004">[18]Sheet1!$I$664</definedName>
    <definedName name="____uro005">[18]Sheet1!$I$665</definedName>
    <definedName name="____uro006">[18]Sheet1!$I$666</definedName>
    <definedName name="____uro007">[18]Sheet1!$I$667</definedName>
    <definedName name="____uro008">[18]Sheet1!$I$668</definedName>
    <definedName name="____uro009">[18]Sheet1!$I$669</definedName>
    <definedName name="____usd2" localSheetId="1">#REF!</definedName>
    <definedName name="____usd2" localSheetId="5">#REF!</definedName>
    <definedName name="____usd2" localSheetId="3">#REF!</definedName>
    <definedName name="____usd2">#REF!</definedName>
    <definedName name="____vnt100" localSheetId="1">#REF!</definedName>
    <definedName name="____vnt100" localSheetId="5">#REF!</definedName>
    <definedName name="____vnt100" localSheetId="3">#REF!</definedName>
    <definedName name="____vnt100">#REF!</definedName>
    <definedName name="____vnt40" localSheetId="1">#REF!</definedName>
    <definedName name="____vnt40" localSheetId="5">#REF!</definedName>
    <definedName name="____vnt40" localSheetId="3">#REF!</definedName>
    <definedName name="____vnt40">#REF!</definedName>
    <definedName name="____vnt50" localSheetId="1">#REF!</definedName>
    <definedName name="____vnt50" localSheetId="5">#REF!</definedName>
    <definedName name="____vnt50" localSheetId="3">#REF!</definedName>
    <definedName name="____vnt50">#REF!</definedName>
    <definedName name="____vnt80" localSheetId="1">#REF!</definedName>
    <definedName name="____vnt80" localSheetId="5">#REF!</definedName>
    <definedName name="____vnt80" localSheetId="3">#REF!</definedName>
    <definedName name="____vnt80">#REF!</definedName>
    <definedName name="____WF32" localSheetId="1">[20]Material!#REF!</definedName>
    <definedName name="____WF32" localSheetId="5">[20]Material!#REF!</definedName>
    <definedName name="____WF32" localSheetId="3">[20]Material!#REF!</definedName>
    <definedName name="____WF32">[20]Material!#REF!</definedName>
    <definedName name="____WF42" localSheetId="1">[20]Material!#REF!</definedName>
    <definedName name="____WF42" localSheetId="5">[20]Material!#REF!</definedName>
    <definedName name="____WF42" localSheetId="3">[20]Material!#REF!</definedName>
    <definedName name="____WF42">[20]Material!#REF!</definedName>
    <definedName name="____wf43" localSheetId="1">[25]Material!#REF!</definedName>
    <definedName name="____wf43" localSheetId="5">[25]Material!#REF!</definedName>
    <definedName name="____wf43" localSheetId="3">[25]Material!#REF!</definedName>
    <definedName name="____wf43">[25]Material!#REF!</definedName>
    <definedName name="___1" localSheetId="1">[19]Volume!#REF!</definedName>
    <definedName name="___1" localSheetId="5">[19]Volume!#REF!</definedName>
    <definedName name="___1" localSheetId="3">[19]Volume!#REF!</definedName>
    <definedName name="___1">[19]Volume!#REF!</definedName>
    <definedName name="___1__123Graph_ACHART_1" hidden="1">'[26]Statprod gab'!$D$13:$D$20</definedName>
    <definedName name="___2__123Graph_LBL_ACHART_1" hidden="1">'[26]Statprod gab'!$D$13:$D$20</definedName>
    <definedName name="___3__123Graph_XCHART_1" hidden="1">'[26]Statprod gab'!$B$13:$B$20</definedName>
    <definedName name="___abs100" localSheetId="1">#REF!</definedName>
    <definedName name="___abs100" localSheetId="5">#REF!</definedName>
    <definedName name="___abs100" localSheetId="3">#REF!</definedName>
    <definedName name="___abs100">#REF!</definedName>
    <definedName name="___ADV2">'[15]Detail-PARENT'!$AU$650</definedName>
    <definedName name="___agf10" localSheetId="1">#REF!</definedName>
    <definedName name="___agf10" localSheetId="5">#REF!</definedName>
    <definedName name="___agf10" localSheetId="3">#REF!</definedName>
    <definedName name="___agf10">#REF!</definedName>
    <definedName name="___ahu100" localSheetId="1">#REF!</definedName>
    <definedName name="___ahu100" localSheetId="5">#REF!</definedName>
    <definedName name="___ahu100" localSheetId="3">#REF!</definedName>
    <definedName name="___ahu100">#REF!</definedName>
    <definedName name="___ahu150" localSheetId="1">#REF!</definedName>
    <definedName name="___ahu150" localSheetId="5">#REF!</definedName>
    <definedName name="___ahu150" localSheetId="3">#REF!</definedName>
    <definedName name="___ahu150">#REF!</definedName>
    <definedName name="___ako100" localSheetId="1">#REF!</definedName>
    <definedName name="___ako100" localSheetId="5">#REF!</definedName>
    <definedName name="___ako100" localSheetId="3">#REF!</definedName>
    <definedName name="___ako100">#REF!</definedName>
    <definedName name="___ako150" localSheetId="1">#REF!</definedName>
    <definedName name="___ako150" localSheetId="5">#REF!</definedName>
    <definedName name="___ako150" localSheetId="3">#REF!</definedName>
    <definedName name="___ako150">#REF!</definedName>
    <definedName name="___ako50" localSheetId="1">#REF!</definedName>
    <definedName name="___ako50" localSheetId="5">#REF!</definedName>
    <definedName name="___ako50" localSheetId="3">#REF!</definedName>
    <definedName name="___ako50">#REF!</definedName>
    <definedName name="___ako80" localSheetId="1">#REF!</definedName>
    <definedName name="___ako80" localSheetId="5">#REF!</definedName>
    <definedName name="___ako80" localSheetId="3">#REF!</definedName>
    <definedName name="___ako80">#REF!</definedName>
    <definedName name="___aku100" localSheetId="1">#REF!</definedName>
    <definedName name="___aku100" localSheetId="5">#REF!</definedName>
    <definedName name="___aku100" localSheetId="3">#REF!</definedName>
    <definedName name="___aku100">#REF!</definedName>
    <definedName name="___aku150" localSheetId="1">#REF!</definedName>
    <definedName name="___aku150" localSheetId="5">#REF!</definedName>
    <definedName name="___aku150" localSheetId="3">#REF!</definedName>
    <definedName name="___aku150">#REF!</definedName>
    <definedName name="___apa0100" localSheetId="1">#REF!</definedName>
    <definedName name="___apa0100" localSheetId="5">#REF!</definedName>
    <definedName name="___apa0100" localSheetId="3">#REF!</definedName>
    <definedName name="___apa0100">#REF!</definedName>
    <definedName name="___apa0101" localSheetId="1">#REF!</definedName>
    <definedName name="___apa0101" localSheetId="5">#REF!</definedName>
    <definedName name="___apa0101" localSheetId="3">#REF!</definedName>
    <definedName name="___apa0101">#REF!</definedName>
    <definedName name="___apa0102" localSheetId="1">#REF!</definedName>
    <definedName name="___apa0102" localSheetId="5">#REF!</definedName>
    <definedName name="___apa0102" localSheetId="3">#REF!</definedName>
    <definedName name="___apa0102">#REF!</definedName>
    <definedName name="___apa0103" localSheetId="1">#REF!</definedName>
    <definedName name="___apa0103" localSheetId="5">#REF!</definedName>
    <definedName name="___apa0103" localSheetId="3">#REF!</definedName>
    <definedName name="___apa0103">#REF!</definedName>
    <definedName name="___apa0104" localSheetId="1">#REF!</definedName>
    <definedName name="___apa0104" localSheetId="5">#REF!</definedName>
    <definedName name="___apa0104" localSheetId="3">#REF!</definedName>
    <definedName name="___apa0104">#REF!</definedName>
    <definedName name="___apa0105" localSheetId="1">#REF!</definedName>
    <definedName name="___apa0105" localSheetId="5">#REF!</definedName>
    <definedName name="___apa0105" localSheetId="3">#REF!</definedName>
    <definedName name="___apa0105">#REF!</definedName>
    <definedName name="___apa0106" localSheetId="1">#REF!</definedName>
    <definedName name="___apa0106" localSheetId="5">#REF!</definedName>
    <definedName name="___apa0106" localSheetId="3">#REF!</definedName>
    <definedName name="___apa0106">#REF!</definedName>
    <definedName name="___apa0107" localSheetId="1">#REF!</definedName>
    <definedName name="___apa0107" localSheetId="5">#REF!</definedName>
    <definedName name="___apa0107" localSheetId="3">#REF!</definedName>
    <definedName name="___apa0107">#REF!</definedName>
    <definedName name="___apa0110" localSheetId="1">#REF!</definedName>
    <definedName name="___apa0110" localSheetId="5">#REF!</definedName>
    <definedName name="___apa0110" localSheetId="3">#REF!</definedName>
    <definedName name="___apa0110">#REF!</definedName>
    <definedName name="___apa0120" localSheetId="1">#REF!</definedName>
    <definedName name="___apa0120" localSheetId="5">#REF!</definedName>
    <definedName name="___apa0120" localSheetId="3">#REF!</definedName>
    <definedName name="___apa0120">#REF!</definedName>
    <definedName name="___APA0201" localSheetId="1">#REF!</definedName>
    <definedName name="___APA0201" localSheetId="5">#REF!</definedName>
    <definedName name="___APA0201" localSheetId="3">#REF!</definedName>
    <definedName name="___APA0201">#REF!</definedName>
    <definedName name="___apa0202" localSheetId="1">#REF!</definedName>
    <definedName name="___apa0202" localSheetId="5">#REF!</definedName>
    <definedName name="___apa0202" localSheetId="3">#REF!</definedName>
    <definedName name="___apa0202">#REF!</definedName>
    <definedName name="___apa0203" localSheetId="1">#REF!</definedName>
    <definedName name="___apa0203" localSheetId="5">#REF!</definedName>
    <definedName name="___apa0203" localSheetId="3">#REF!</definedName>
    <definedName name="___apa0203">#REF!</definedName>
    <definedName name="___apa0303" localSheetId="1">#REF!</definedName>
    <definedName name="___apa0303" localSheetId="5">#REF!</definedName>
    <definedName name="___apa0303" localSheetId="3">#REF!</definedName>
    <definedName name="___apa0303">#REF!</definedName>
    <definedName name="___apa0304" localSheetId="1">#REF!</definedName>
    <definedName name="___apa0304" localSheetId="5">#REF!</definedName>
    <definedName name="___apa0304" localSheetId="3">#REF!</definedName>
    <definedName name="___apa0304">#REF!</definedName>
    <definedName name="___apa0305" localSheetId="1">#REF!</definedName>
    <definedName name="___apa0305" localSheetId="5">#REF!</definedName>
    <definedName name="___apa0305" localSheetId="3">#REF!</definedName>
    <definedName name="___apa0305">#REF!</definedName>
    <definedName name="___apa0306" localSheetId="1">#REF!</definedName>
    <definedName name="___apa0306" localSheetId="5">#REF!</definedName>
    <definedName name="___apa0306" localSheetId="3">#REF!</definedName>
    <definedName name="___apa0306">#REF!</definedName>
    <definedName name="___apa0307" localSheetId="1">#REF!</definedName>
    <definedName name="___apa0307" localSheetId="5">#REF!</definedName>
    <definedName name="___apa0307" localSheetId="3">#REF!</definedName>
    <definedName name="___apa0307">#REF!</definedName>
    <definedName name="___apa0308" localSheetId="1">#REF!</definedName>
    <definedName name="___apa0308" localSheetId="5">#REF!</definedName>
    <definedName name="___apa0308" localSheetId="3">#REF!</definedName>
    <definedName name="___apa0308">#REF!</definedName>
    <definedName name="___apa0309" localSheetId="1">#REF!</definedName>
    <definedName name="___apa0309" localSheetId="5">#REF!</definedName>
    <definedName name="___apa0309" localSheetId="3">#REF!</definedName>
    <definedName name="___apa0309">#REF!</definedName>
    <definedName name="___apa0310" localSheetId="1">#REF!</definedName>
    <definedName name="___apa0310" localSheetId="5">#REF!</definedName>
    <definedName name="___apa0310" localSheetId="3">#REF!</definedName>
    <definedName name="___apa0310">#REF!</definedName>
    <definedName name="___apa0311" localSheetId="1">#REF!</definedName>
    <definedName name="___apa0311" localSheetId="5">#REF!</definedName>
    <definedName name="___apa0311" localSheetId="3">#REF!</definedName>
    <definedName name="___apa0311">#REF!</definedName>
    <definedName name="___apa0312" localSheetId="1">#REF!</definedName>
    <definedName name="___apa0312" localSheetId="5">#REF!</definedName>
    <definedName name="___apa0312" localSheetId="3">#REF!</definedName>
    <definedName name="___apa0312">#REF!</definedName>
    <definedName name="___apa0313" localSheetId="1">#REF!</definedName>
    <definedName name="___apa0313" localSheetId="5">#REF!</definedName>
    <definedName name="___apa0313" localSheetId="3">#REF!</definedName>
    <definedName name="___apa0313">#REF!</definedName>
    <definedName name="___apa0314" localSheetId="1">#REF!</definedName>
    <definedName name="___apa0314" localSheetId="5">#REF!</definedName>
    <definedName name="___apa0314" localSheetId="3">#REF!</definedName>
    <definedName name="___apa0314">#REF!</definedName>
    <definedName name="___apa0315" localSheetId="1">#REF!</definedName>
    <definedName name="___apa0315" localSheetId="5">#REF!</definedName>
    <definedName name="___apa0315" localSheetId="3">#REF!</definedName>
    <definedName name="___apa0315">#REF!</definedName>
    <definedName name="___APA0316" localSheetId="1">#REF!</definedName>
    <definedName name="___APA0316" localSheetId="5">#REF!</definedName>
    <definedName name="___APA0316" localSheetId="3">#REF!</definedName>
    <definedName name="___APA0316">#REF!</definedName>
    <definedName name="___apa0319" localSheetId="1">#REF!</definedName>
    <definedName name="___apa0319" localSheetId="5">#REF!</definedName>
    <definedName name="___apa0319" localSheetId="3">#REF!</definedName>
    <definedName name="___apa0319">#REF!</definedName>
    <definedName name="___apa0322" localSheetId="1">#REF!</definedName>
    <definedName name="___apa0322" localSheetId="5">#REF!</definedName>
    <definedName name="___apa0322" localSheetId="3">#REF!</definedName>
    <definedName name="___apa0322">#REF!</definedName>
    <definedName name="___APA0408" localSheetId="1">#REF!</definedName>
    <definedName name="___APA0408" localSheetId="5">#REF!</definedName>
    <definedName name="___APA0408" localSheetId="3">#REF!</definedName>
    <definedName name="___APA0408">#REF!</definedName>
    <definedName name="___APA0505" localSheetId="1">#REF!</definedName>
    <definedName name="___APA0505" localSheetId="5">#REF!</definedName>
    <definedName name="___APA0505" localSheetId="3">#REF!</definedName>
    <definedName name="___APA0505">#REF!</definedName>
    <definedName name="___APA0512" localSheetId="1">#REF!</definedName>
    <definedName name="___APA0512" localSheetId="5">#REF!</definedName>
    <definedName name="___APA0512" localSheetId="3">#REF!</definedName>
    <definedName name="___APA0512">#REF!</definedName>
    <definedName name="___bbs001" localSheetId="1">#REF!</definedName>
    <definedName name="___bbs001" localSheetId="5">#REF!</definedName>
    <definedName name="___bbs001" localSheetId="3">#REF!</definedName>
    <definedName name="___bbs001">#REF!</definedName>
    <definedName name="___bbs004" localSheetId="1">#REF!</definedName>
    <definedName name="___bbs004" localSheetId="5">#REF!</definedName>
    <definedName name="___bbs004" localSheetId="3">#REF!</definedName>
    <definedName name="___bbs004">#REF!</definedName>
    <definedName name="___bbs005" localSheetId="1">#REF!</definedName>
    <definedName name="___bbs005" localSheetId="5">#REF!</definedName>
    <definedName name="___bbs005" localSheetId="3">#REF!</definedName>
    <definedName name="___bbs005">#REF!</definedName>
    <definedName name="___bbs010" localSheetId="1">#REF!</definedName>
    <definedName name="___bbs010" localSheetId="5">#REF!</definedName>
    <definedName name="___bbs010" localSheetId="3">#REF!</definedName>
    <definedName name="___bbs010">#REF!</definedName>
    <definedName name="___bbs011" localSheetId="1">#REF!</definedName>
    <definedName name="___bbs011" localSheetId="5">#REF!</definedName>
    <definedName name="___bbs011" localSheetId="3">#REF!</definedName>
    <definedName name="___bbs011">#REF!</definedName>
    <definedName name="___bbs012" localSheetId="1">#REF!</definedName>
    <definedName name="___bbs012" localSheetId="5">#REF!</definedName>
    <definedName name="___bbs012" localSheetId="3">#REF!</definedName>
    <definedName name="___bbs012">#REF!</definedName>
    <definedName name="___bbs013" localSheetId="1">#REF!</definedName>
    <definedName name="___bbs013" localSheetId="5">#REF!</definedName>
    <definedName name="___bbs013" localSheetId="3">#REF!</definedName>
    <definedName name="___bbs013">#REF!</definedName>
    <definedName name="___bbs014" localSheetId="1">#REF!</definedName>
    <definedName name="___bbs014" localSheetId="5">#REF!</definedName>
    <definedName name="___bbs014" localSheetId="3">#REF!</definedName>
    <definedName name="___bbs014">#REF!</definedName>
    <definedName name="___bbs017" localSheetId="1">#REF!</definedName>
    <definedName name="___bbs017" localSheetId="5">#REF!</definedName>
    <definedName name="___bbs017" localSheetId="3">#REF!</definedName>
    <definedName name="___bbs017">#REF!</definedName>
    <definedName name="___bbs117" localSheetId="1">#REF!</definedName>
    <definedName name="___bbs117" localSheetId="5">#REF!</definedName>
    <definedName name="___bbs117" localSheetId="3">#REF!</definedName>
    <definedName name="___bbs117">#REF!</definedName>
    <definedName name="___bbs201" localSheetId="1">#REF!</definedName>
    <definedName name="___bbs201" localSheetId="5">#REF!</definedName>
    <definedName name="___bbs201" localSheetId="3">#REF!</definedName>
    <definedName name="___bbs201">#REF!</definedName>
    <definedName name="___bbs301" localSheetId="1">#REF!</definedName>
    <definedName name="___bbs301" localSheetId="5">#REF!</definedName>
    <definedName name="___bbs301" localSheetId="3">#REF!</definedName>
    <definedName name="___bbs301">#REF!</definedName>
    <definedName name="___bbs303" localSheetId="1">#REF!</definedName>
    <definedName name="___bbs303" localSheetId="5">#REF!</definedName>
    <definedName name="___bbs303" localSheetId="3">#REF!</definedName>
    <definedName name="___bbs303">#REF!</definedName>
    <definedName name="___bca530" localSheetId="1">#REF!</definedName>
    <definedName name="___bca530" localSheetId="5">#REF!</definedName>
    <definedName name="___bca530" localSheetId="3">#REF!</definedName>
    <definedName name="___bca530">#REF!</definedName>
    <definedName name="___bca600" localSheetId="1">#REF!</definedName>
    <definedName name="___bca600" localSheetId="5">#REF!</definedName>
    <definedName name="___bca600" localSheetId="3">#REF!</definedName>
    <definedName name="___bca600">#REF!</definedName>
    <definedName name="___bcv100" localSheetId="1">#REF!</definedName>
    <definedName name="___bcv100" localSheetId="5">#REF!</definedName>
    <definedName name="___bcv100" localSheetId="3">#REF!</definedName>
    <definedName name="___bcv100">#REF!</definedName>
    <definedName name="___bcv125" localSheetId="1">#REF!</definedName>
    <definedName name="___bcv125" localSheetId="5">#REF!</definedName>
    <definedName name="___bcv125" localSheetId="3">#REF!</definedName>
    <definedName name="___bcv125">#REF!</definedName>
    <definedName name="___bcv150" localSheetId="1">#REF!</definedName>
    <definedName name="___bcv150" localSheetId="5">#REF!</definedName>
    <definedName name="___bcv150" localSheetId="3">#REF!</definedName>
    <definedName name="___bcv150">#REF!</definedName>
    <definedName name="___bky001" localSheetId="1">#REF!</definedName>
    <definedName name="___bky001" localSheetId="5">#REF!</definedName>
    <definedName name="___bky001" localSheetId="3">#REF!</definedName>
    <definedName name="___bky001">#REF!</definedName>
    <definedName name="___bky514" localSheetId="1">#REF!</definedName>
    <definedName name="___bky514" localSheetId="5">#REF!</definedName>
    <definedName name="___bky514" localSheetId="3">#REF!</definedName>
    <definedName name="___bky514">#REF!</definedName>
    <definedName name="___bpb200" localSheetId="1">#REF!</definedName>
    <definedName name="___bpb200" localSheetId="5">#REF!</definedName>
    <definedName name="___bpb200" localSheetId="3">#REF!</definedName>
    <definedName name="___bpb200">#REF!</definedName>
    <definedName name="___bpb204" localSheetId="1">#REF!</definedName>
    <definedName name="___bpb204" localSheetId="5">#REF!</definedName>
    <definedName name="___bpb204" localSheetId="3">#REF!</definedName>
    <definedName name="___bpb204">#REF!</definedName>
    <definedName name="___bpb302" localSheetId="1">#REF!</definedName>
    <definedName name="___bpb302" localSheetId="5">#REF!</definedName>
    <definedName name="___bpb302" localSheetId="3">#REF!</definedName>
    <definedName name="___bpb302">#REF!</definedName>
    <definedName name="___bpc001" localSheetId="1">#REF!</definedName>
    <definedName name="___bpc001" localSheetId="5">#REF!</definedName>
    <definedName name="___bpc001" localSheetId="3">#REF!</definedName>
    <definedName name="___bpc001">#REF!</definedName>
    <definedName name="___bul6161" localSheetId="1">#REF!</definedName>
    <definedName name="___bul6161" localSheetId="5">#REF!</definedName>
    <definedName name="___bul6161" localSheetId="3">#REF!</definedName>
    <definedName name="___bul6161">#REF!</definedName>
    <definedName name="___bul6162" localSheetId="1">#REF!</definedName>
    <definedName name="___bul6162" localSheetId="5">#REF!</definedName>
    <definedName name="___bul6162" localSheetId="3">#REF!</definedName>
    <definedName name="___bul6162">#REF!</definedName>
    <definedName name="___bul6166" localSheetId="1">#REF!</definedName>
    <definedName name="___bul6166" localSheetId="5">#REF!</definedName>
    <definedName name="___bul6166" localSheetId="3">#REF!</definedName>
    <definedName name="___bul6166">#REF!</definedName>
    <definedName name="___bul6167" localSheetId="1">#REF!</definedName>
    <definedName name="___bul6167" localSheetId="5">#REF!</definedName>
    <definedName name="___bul6167" localSheetId="3">#REF!</definedName>
    <definedName name="___bul6167">#REF!</definedName>
    <definedName name="___bul6168" localSheetId="1">#REF!</definedName>
    <definedName name="___bul6168" localSheetId="5">#REF!</definedName>
    <definedName name="___bul6168" localSheetId="3">#REF!</definedName>
    <definedName name="___bul6168">#REF!</definedName>
    <definedName name="___bul6169" localSheetId="1">#REF!</definedName>
    <definedName name="___bul6169" localSheetId="5">#REF!</definedName>
    <definedName name="___bul6169" localSheetId="3">#REF!</definedName>
    <definedName name="___bul6169">#REF!</definedName>
    <definedName name="___CAN15" localSheetId="1">[20]Material!#REF!</definedName>
    <definedName name="___CAN15" localSheetId="5">[20]Material!#REF!</definedName>
    <definedName name="___CAN15" localSheetId="3">[20]Material!#REF!</definedName>
    <definedName name="___CAN15">[20]Material!#REF!</definedName>
    <definedName name="___cas80" localSheetId="1">#REF!</definedName>
    <definedName name="___cas80" localSheetId="5">#REF!</definedName>
    <definedName name="___cas80" localSheetId="3">#REF!</definedName>
    <definedName name="___cas80">#REF!</definedName>
    <definedName name="___cod50" localSheetId="1">[21]SAP!#REF!</definedName>
    <definedName name="___cod50" localSheetId="5">[21]SAP!#REF!</definedName>
    <definedName name="___cod50" localSheetId="3">[21]SAP!#REF!</definedName>
    <definedName name="___cod50">[21]SAP!#REF!</definedName>
    <definedName name="___cvd100" localSheetId="1">#REF!</definedName>
    <definedName name="___cvd100" localSheetId="5">#REF!</definedName>
    <definedName name="___cvd100" localSheetId="3">#REF!</definedName>
    <definedName name="___cvd100">#REF!</definedName>
    <definedName name="___cvd15" localSheetId="1">#REF!</definedName>
    <definedName name="___cvd15" localSheetId="5">#REF!</definedName>
    <definedName name="___cvd15" localSheetId="3">#REF!</definedName>
    <definedName name="___cvd15">#REF!</definedName>
    <definedName name="___cvd150" localSheetId="1">#REF!</definedName>
    <definedName name="___cvd150" localSheetId="5">#REF!</definedName>
    <definedName name="___cvd150" localSheetId="3">#REF!</definedName>
    <definedName name="___cvd150">#REF!</definedName>
    <definedName name="___cvd50" localSheetId="1">#REF!</definedName>
    <definedName name="___cvd50" localSheetId="5">#REF!</definedName>
    <definedName name="___cvd50" localSheetId="3">#REF!</definedName>
    <definedName name="___cvd50">#REF!</definedName>
    <definedName name="___cvd65" localSheetId="1">#REF!</definedName>
    <definedName name="___cvd65" localSheetId="5">#REF!</definedName>
    <definedName name="___cvd65" localSheetId="3">#REF!</definedName>
    <definedName name="___cvd65">#REF!</definedName>
    <definedName name="___d11" localSheetId="1">'[16]Detail-PARENT'!#REF!</definedName>
    <definedName name="___d11" localSheetId="5">'[16]Detail-PARENT'!#REF!</definedName>
    <definedName name="___d11" localSheetId="3">'[16]Detail-PARENT'!#REF!</definedName>
    <definedName name="___d11">'[16]Detail-PARENT'!#REF!</definedName>
    <definedName name="___DAF10" localSheetId="1">#REF!</definedName>
    <definedName name="___DAF10" localSheetId="5">#REF!</definedName>
    <definedName name="___DAF10" localSheetId="3">#REF!</definedName>
    <definedName name="___DAF10">#REF!</definedName>
    <definedName name="___daf32" localSheetId="1">#REF!</definedName>
    <definedName name="___daf32" localSheetId="5">#REF!</definedName>
    <definedName name="___daf32" localSheetId="3">#REF!</definedName>
    <definedName name="___daf32">#REF!</definedName>
    <definedName name="___daf33" localSheetId="1">#REF!</definedName>
    <definedName name="___daf33" localSheetId="5">#REF!</definedName>
    <definedName name="___daf33" localSheetId="3">#REF!</definedName>
    <definedName name="___daf33">#REF!</definedName>
    <definedName name="___DAT1" localSheetId="1">#REF!</definedName>
    <definedName name="___DAT1" localSheetId="5">#REF!</definedName>
    <definedName name="___DAT1" localSheetId="3">#REF!</definedName>
    <definedName name="___DAT1">#REF!</definedName>
    <definedName name="___DAT10" localSheetId="1">#REF!</definedName>
    <definedName name="___DAT10" localSheetId="5">#REF!</definedName>
    <definedName name="___DAT10" localSheetId="3">#REF!</definedName>
    <definedName name="___DAT10">#REF!</definedName>
    <definedName name="___DAT11" localSheetId="1">#REF!</definedName>
    <definedName name="___DAT11" localSheetId="5">#REF!</definedName>
    <definedName name="___DAT11" localSheetId="3">#REF!</definedName>
    <definedName name="___DAT11">#REF!</definedName>
    <definedName name="___DAT12" localSheetId="1">#REF!</definedName>
    <definedName name="___DAT12" localSheetId="5">#REF!</definedName>
    <definedName name="___DAT12" localSheetId="3">#REF!</definedName>
    <definedName name="___DAT12">#REF!</definedName>
    <definedName name="___DAT13" localSheetId="1">#REF!</definedName>
    <definedName name="___DAT13" localSheetId="5">#REF!</definedName>
    <definedName name="___DAT13" localSheetId="3">#REF!</definedName>
    <definedName name="___DAT13">#REF!</definedName>
    <definedName name="___DAT14" localSheetId="1">#REF!</definedName>
    <definedName name="___DAT14" localSheetId="5">#REF!</definedName>
    <definedName name="___DAT14" localSheetId="3">#REF!</definedName>
    <definedName name="___DAT14">#REF!</definedName>
    <definedName name="___DAT2" localSheetId="1">#REF!</definedName>
    <definedName name="___DAT2" localSheetId="5">#REF!</definedName>
    <definedName name="___DAT2" localSheetId="3">#REF!</definedName>
    <definedName name="___DAT2">#REF!</definedName>
    <definedName name="___DAT3" localSheetId="1">#REF!</definedName>
    <definedName name="___DAT3" localSheetId="5">#REF!</definedName>
    <definedName name="___DAT3" localSheetId="3">#REF!</definedName>
    <definedName name="___DAT3">#REF!</definedName>
    <definedName name="___DAT4" localSheetId="1">#REF!</definedName>
    <definedName name="___DAT4" localSheetId="5">#REF!</definedName>
    <definedName name="___DAT4" localSheetId="3">#REF!</definedName>
    <definedName name="___DAT4">#REF!</definedName>
    <definedName name="___DAT5" localSheetId="1">#REF!</definedName>
    <definedName name="___DAT5" localSheetId="5">#REF!</definedName>
    <definedName name="___DAT5" localSheetId="3">#REF!</definedName>
    <definedName name="___DAT5">#REF!</definedName>
    <definedName name="___DAT6" localSheetId="1">#REF!</definedName>
    <definedName name="___DAT6" localSheetId="5">#REF!</definedName>
    <definedName name="___DAT6" localSheetId="3">#REF!</definedName>
    <definedName name="___DAT6">#REF!</definedName>
    <definedName name="___DAT7" localSheetId="1">#REF!</definedName>
    <definedName name="___DAT7" localSheetId="5">#REF!</definedName>
    <definedName name="___DAT7" localSheetId="3">#REF!</definedName>
    <definedName name="___DAT7">#REF!</definedName>
    <definedName name="___DAT8" localSheetId="1">#REF!</definedName>
    <definedName name="___DAT8" localSheetId="5">#REF!</definedName>
    <definedName name="___DAT8" localSheetId="3">#REF!</definedName>
    <definedName name="___DAT8">#REF!</definedName>
    <definedName name="___DAT9" localSheetId="1">#REF!</definedName>
    <definedName name="___DAT9" localSheetId="5">#REF!</definedName>
    <definedName name="___DAT9" localSheetId="3">#REF!</definedName>
    <definedName name="___DAT9">#REF!</definedName>
    <definedName name="___dia6" localSheetId="1">#REF!</definedName>
    <definedName name="___dia6" localSheetId="5">#REF!</definedName>
    <definedName name="___dia6" localSheetId="3">#REF!</definedName>
    <definedName name="___dia6">#REF!</definedName>
    <definedName name="___eli2" hidden="1">'[22]BBM-03'!$B$767:$B$769</definedName>
    <definedName name="___Fap785">[17]INPUTS!$I$34</definedName>
    <definedName name="___Fap789">[17]INPUTS!$I$32</definedName>
    <definedName name="___Fci785">[17]INPUTS!$I$35</definedName>
    <definedName name="___Fci789">[17]INPUTS!$I$33</definedName>
    <definedName name="___fdd100" localSheetId="1">[21]SAP!#REF!</definedName>
    <definedName name="___fdd100" localSheetId="5">[21]SAP!#REF!</definedName>
    <definedName name="___fdd100" localSheetId="3">[21]SAP!#REF!</definedName>
    <definedName name="___fdd100">[21]SAP!#REF!</definedName>
    <definedName name="___ffa1" localSheetId="1">#REF!</definedName>
    <definedName name="___ffa1" localSheetId="5">#REF!</definedName>
    <definedName name="___ffa1" localSheetId="3">#REF!</definedName>
    <definedName name="___ffa1">#REF!</definedName>
    <definedName name="___ffa10" localSheetId="1">#REF!</definedName>
    <definedName name="___ffa10" localSheetId="5">#REF!</definedName>
    <definedName name="___ffa10" localSheetId="3">#REF!</definedName>
    <definedName name="___ffa10">#REF!</definedName>
    <definedName name="___ffa11" localSheetId="1">#REF!</definedName>
    <definedName name="___ffa11" localSheetId="5">#REF!</definedName>
    <definedName name="___ffa11" localSheetId="3">#REF!</definedName>
    <definedName name="___ffa11">#REF!</definedName>
    <definedName name="___ffa12" localSheetId="1">#REF!</definedName>
    <definedName name="___ffa12" localSheetId="5">#REF!</definedName>
    <definedName name="___ffa12" localSheetId="3">#REF!</definedName>
    <definedName name="___ffa12">#REF!</definedName>
    <definedName name="___ffa13" localSheetId="1">#REF!</definedName>
    <definedName name="___ffa13" localSheetId="5">#REF!</definedName>
    <definedName name="___ffa13" localSheetId="3">#REF!</definedName>
    <definedName name="___ffa13">#REF!</definedName>
    <definedName name="___ffa14" localSheetId="1">#REF!</definedName>
    <definedName name="___ffa14" localSheetId="5">#REF!</definedName>
    <definedName name="___ffa14" localSheetId="3">#REF!</definedName>
    <definedName name="___ffa14">#REF!</definedName>
    <definedName name="___ffa15" localSheetId="1">#REF!</definedName>
    <definedName name="___ffa15" localSheetId="5">#REF!</definedName>
    <definedName name="___ffa15" localSheetId="3">#REF!</definedName>
    <definedName name="___ffa15">#REF!</definedName>
    <definedName name="___ffa16" localSheetId="1">#REF!</definedName>
    <definedName name="___ffa16" localSheetId="5">#REF!</definedName>
    <definedName name="___ffa16" localSheetId="3">#REF!</definedName>
    <definedName name="___ffa16">#REF!</definedName>
    <definedName name="___ffa17" localSheetId="1">#REF!</definedName>
    <definedName name="___ffa17" localSheetId="5">#REF!</definedName>
    <definedName name="___ffa17" localSheetId="3">#REF!</definedName>
    <definedName name="___ffa17">#REF!</definedName>
    <definedName name="___ffa18" localSheetId="1">#REF!</definedName>
    <definedName name="___ffa18" localSheetId="5">#REF!</definedName>
    <definedName name="___ffa18" localSheetId="3">#REF!</definedName>
    <definedName name="___ffa18">#REF!</definedName>
    <definedName name="___ffa19" localSheetId="1">#REF!</definedName>
    <definedName name="___ffa19" localSheetId="5">#REF!</definedName>
    <definedName name="___ffa19" localSheetId="3">#REF!</definedName>
    <definedName name="___ffa19">#REF!</definedName>
    <definedName name="___ffa2" localSheetId="1">#REF!</definedName>
    <definedName name="___ffa2" localSheetId="5">#REF!</definedName>
    <definedName name="___ffa2" localSheetId="3">#REF!</definedName>
    <definedName name="___ffa2">#REF!</definedName>
    <definedName name="___ffa21" localSheetId="1">#REF!</definedName>
    <definedName name="___ffa21" localSheetId="5">#REF!</definedName>
    <definedName name="___ffa21" localSheetId="3">#REF!</definedName>
    <definedName name="___ffa21">#REF!</definedName>
    <definedName name="___ffa22" localSheetId="1">#REF!</definedName>
    <definedName name="___ffa22" localSheetId="5">#REF!</definedName>
    <definedName name="___ffa22" localSheetId="3">#REF!</definedName>
    <definedName name="___ffa22">#REF!</definedName>
    <definedName name="___ffa23" localSheetId="1">#REF!</definedName>
    <definedName name="___ffa23" localSheetId="5">#REF!</definedName>
    <definedName name="___ffa23" localSheetId="3">#REF!</definedName>
    <definedName name="___ffa23">#REF!</definedName>
    <definedName name="___ffa3" localSheetId="1">#REF!</definedName>
    <definedName name="___ffa3" localSheetId="5">#REF!</definedName>
    <definedName name="___ffa3" localSheetId="3">#REF!</definedName>
    <definedName name="___ffa3">#REF!</definedName>
    <definedName name="___ffa4" localSheetId="1">#REF!</definedName>
    <definedName name="___ffa4" localSheetId="5">#REF!</definedName>
    <definedName name="___ffa4" localSheetId="3">#REF!</definedName>
    <definedName name="___ffa4">#REF!</definedName>
    <definedName name="___ffa6" localSheetId="1">#REF!</definedName>
    <definedName name="___ffa6" localSheetId="5">#REF!</definedName>
    <definedName name="___ffa6" localSheetId="3">#REF!</definedName>
    <definedName name="___ffa6">#REF!</definedName>
    <definedName name="___ffa7" localSheetId="1">#REF!</definedName>
    <definedName name="___ffa7" localSheetId="5">#REF!</definedName>
    <definedName name="___ffa7" localSheetId="3">#REF!</definedName>
    <definedName name="___ffa7">#REF!</definedName>
    <definedName name="___ffa8" localSheetId="1">#REF!</definedName>
    <definedName name="___ffa8" localSheetId="5">#REF!</definedName>
    <definedName name="___ffa8" localSheetId="3">#REF!</definedName>
    <definedName name="___ffa8">#REF!</definedName>
    <definedName name="___ffa9" localSheetId="1">#REF!</definedName>
    <definedName name="___ffa9" localSheetId="5">#REF!</definedName>
    <definedName name="___ffa9" localSheetId="3">#REF!</definedName>
    <definedName name="___ffa9">#REF!</definedName>
    <definedName name="___ffd1" localSheetId="1">#REF!</definedName>
    <definedName name="___ffd1" localSheetId="5">#REF!</definedName>
    <definedName name="___ffd1" localSheetId="3">#REF!</definedName>
    <definedName name="___ffd1">#REF!</definedName>
    <definedName name="___ffd10" localSheetId="1">#REF!</definedName>
    <definedName name="___ffd10" localSheetId="5">#REF!</definedName>
    <definedName name="___ffd10" localSheetId="3">#REF!</definedName>
    <definedName name="___ffd10">#REF!</definedName>
    <definedName name="___ffd11" localSheetId="1">#REF!</definedName>
    <definedName name="___ffd11" localSheetId="5">#REF!</definedName>
    <definedName name="___ffd11" localSheetId="3">#REF!</definedName>
    <definedName name="___ffd11">#REF!</definedName>
    <definedName name="___ffd12" localSheetId="1">#REF!</definedName>
    <definedName name="___ffd12" localSheetId="5">#REF!</definedName>
    <definedName name="___ffd12" localSheetId="3">#REF!</definedName>
    <definedName name="___ffd12">#REF!</definedName>
    <definedName name="___ffd13" localSheetId="1">#REF!</definedName>
    <definedName name="___ffd13" localSheetId="5">#REF!</definedName>
    <definedName name="___ffd13" localSheetId="3">#REF!</definedName>
    <definedName name="___ffd13">#REF!</definedName>
    <definedName name="___ffd14" localSheetId="1">#REF!</definedName>
    <definedName name="___ffd14" localSheetId="5">#REF!</definedName>
    <definedName name="___ffd14" localSheetId="3">#REF!</definedName>
    <definedName name="___ffd14">#REF!</definedName>
    <definedName name="___ffd15" localSheetId="1">#REF!</definedName>
    <definedName name="___ffd15" localSheetId="5">#REF!</definedName>
    <definedName name="___ffd15" localSheetId="3">#REF!</definedName>
    <definedName name="___ffd15">#REF!</definedName>
    <definedName name="___ffd16" localSheetId="1">#REF!</definedName>
    <definedName name="___ffd16" localSheetId="5">#REF!</definedName>
    <definedName name="___ffd16" localSheetId="3">#REF!</definedName>
    <definedName name="___ffd16">#REF!</definedName>
    <definedName name="___ffd17" localSheetId="1">#REF!</definedName>
    <definedName name="___ffd17" localSheetId="5">#REF!</definedName>
    <definedName name="___ffd17" localSheetId="3">#REF!</definedName>
    <definedName name="___ffd17">#REF!</definedName>
    <definedName name="___ffd18" localSheetId="1">#REF!</definedName>
    <definedName name="___ffd18" localSheetId="5">#REF!</definedName>
    <definedName name="___ffd18" localSheetId="3">#REF!</definedName>
    <definedName name="___ffd18">#REF!</definedName>
    <definedName name="___ffd19" localSheetId="1">#REF!</definedName>
    <definedName name="___ffd19" localSheetId="5">#REF!</definedName>
    <definedName name="___ffd19" localSheetId="3">#REF!</definedName>
    <definedName name="___ffd19">#REF!</definedName>
    <definedName name="___ffd2" localSheetId="1">#REF!</definedName>
    <definedName name="___ffd2" localSheetId="5">#REF!</definedName>
    <definedName name="___ffd2" localSheetId="3">#REF!</definedName>
    <definedName name="___ffd2">#REF!</definedName>
    <definedName name="___ffd20" localSheetId="1">#REF!</definedName>
    <definedName name="___ffd20" localSheetId="5">#REF!</definedName>
    <definedName name="___ffd20" localSheetId="3">#REF!</definedName>
    <definedName name="___ffd20">#REF!</definedName>
    <definedName name="___ffd22" localSheetId="1">#REF!</definedName>
    <definedName name="___ffd22" localSheetId="5">#REF!</definedName>
    <definedName name="___ffd22" localSheetId="3">#REF!</definedName>
    <definedName name="___ffd22">#REF!</definedName>
    <definedName name="___ffd23" localSheetId="1">#REF!</definedName>
    <definedName name="___ffd23" localSheetId="5">#REF!</definedName>
    <definedName name="___ffd23" localSheetId="3">#REF!</definedName>
    <definedName name="___ffd23">#REF!</definedName>
    <definedName name="___ffd24" localSheetId="1">#REF!</definedName>
    <definedName name="___ffd24" localSheetId="5">#REF!</definedName>
    <definedName name="___ffd24" localSheetId="3">#REF!</definedName>
    <definedName name="___ffd24">#REF!</definedName>
    <definedName name="___ffd25" localSheetId="1">#REF!</definedName>
    <definedName name="___ffd25" localSheetId="5">#REF!</definedName>
    <definedName name="___ffd25" localSheetId="3">#REF!</definedName>
    <definedName name="___ffd25">#REF!</definedName>
    <definedName name="___ffd3" localSheetId="1">#REF!</definedName>
    <definedName name="___ffd3" localSheetId="5">#REF!</definedName>
    <definedName name="___ffd3" localSheetId="3">#REF!</definedName>
    <definedName name="___ffd3">#REF!</definedName>
    <definedName name="___ffd4" localSheetId="1">#REF!</definedName>
    <definedName name="___ffd4" localSheetId="5">#REF!</definedName>
    <definedName name="___ffd4" localSheetId="3">#REF!</definedName>
    <definedName name="___ffd4">#REF!</definedName>
    <definedName name="___ffd5" localSheetId="1">#REF!</definedName>
    <definedName name="___ffd5" localSheetId="5">#REF!</definedName>
    <definedName name="___ffd5" localSheetId="3">#REF!</definedName>
    <definedName name="___ffd5">#REF!</definedName>
    <definedName name="___ffd6" localSheetId="1">#REF!</definedName>
    <definedName name="___ffd6" localSheetId="5">#REF!</definedName>
    <definedName name="___ffd6" localSheetId="3">#REF!</definedName>
    <definedName name="___ffd6">#REF!</definedName>
    <definedName name="___ffd7" localSheetId="1">#REF!</definedName>
    <definedName name="___ffd7" localSheetId="5">#REF!</definedName>
    <definedName name="___ffd7" localSheetId="3">#REF!</definedName>
    <definedName name="___ffd7">#REF!</definedName>
    <definedName name="___ffd8" localSheetId="1">#REF!</definedName>
    <definedName name="___ffd8" localSheetId="5">#REF!</definedName>
    <definedName name="___ffd8" localSheetId="3">#REF!</definedName>
    <definedName name="___ffd8">#REF!</definedName>
    <definedName name="___ffd9" localSheetId="1">#REF!</definedName>
    <definedName name="___ffd9" localSheetId="5">#REF!</definedName>
    <definedName name="___ffd9" localSheetId="3">#REF!</definedName>
    <definedName name="___ffd9">#REF!</definedName>
    <definedName name="___fjd100" localSheetId="1">#REF!</definedName>
    <definedName name="___fjd100" localSheetId="5">#REF!</definedName>
    <definedName name="___fjd100" localSheetId="3">#REF!</definedName>
    <definedName name="___fjd100">#REF!</definedName>
    <definedName name="___fjd150" localSheetId="1">#REF!</definedName>
    <definedName name="___fjd150" localSheetId="5">#REF!</definedName>
    <definedName name="___fjd150" localSheetId="3">#REF!</definedName>
    <definedName name="___fjd150">#REF!</definedName>
    <definedName name="___fjd50" localSheetId="1">#REF!</definedName>
    <definedName name="___fjd50" localSheetId="5">#REF!</definedName>
    <definedName name="___fjd50" localSheetId="3">#REF!</definedName>
    <definedName name="___fjd50">#REF!</definedName>
    <definedName name="___fjd65" localSheetId="1">#REF!</definedName>
    <definedName name="___fjd65" localSheetId="5">#REF!</definedName>
    <definedName name="___fjd65" localSheetId="3">#REF!</definedName>
    <definedName name="___fjd65">#REF!</definedName>
    <definedName name="___fmd150" localSheetId="1">#REF!</definedName>
    <definedName name="___fmd150" localSheetId="5">#REF!</definedName>
    <definedName name="___fmd150" localSheetId="3">#REF!</definedName>
    <definedName name="___fmd150">#REF!</definedName>
    <definedName name="___Ftl785">[17]INPUTS!$I$37</definedName>
    <definedName name="___Ftl789">[17]INPUTS!$I$38</definedName>
    <definedName name="___fvd100" localSheetId="1">[21]SAP!#REF!</definedName>
    <definedName name="___fvd100" localSheetId="5">[21]SAP!#REF!</definedName>
    <definedName name="___fvd100" localSheetId="3">[21]SAP!#REF!</definedName>
    <definedName name="___fvd100">[21]SAP!#REF!</definedName>
    <definedName name="___grc1" localSheetId="1">#REF!</definedName>
    <definedName name="___grc1" localSheetId="5">#REF!</definedName>
    <definedName name="___grc1" localSheetId="3">#REF!</definedName>
    <definedName name="___grc1">#REF!</definedName>
    <definedName name="___gti50" localSheetId="1">#REF!</definedName>
    <definedName name="___gti50" localSheetId="5">#REF!</definedName>
    <definedName name="___gti50" localSheetId="3">#REF!</definedName>
    <definedName name="___gti50">#REF!</definedName>
    <definedName name="___gti60" localSheetId="1">#REF!</definedName>
    <definedName name="___gti60" localSheetId="5">#REF!</definedName>
    <definedName name="___gti60" localSheetId="3">#REF!</definedName>
    <definedName name="___gti60">#REF!</definedName>
    <definedName name="___gvd100" localSheetId="1">#REF!</definedName>
    <definedName name="___gvd100" localSheetId="5">#REF!</definedName>
    <definedName name="___gvd100" localSheetId="3">#REF!</definedName>
    <definedName name="___gvd100">#REF!</definedName>
    <definedName name="___gvd15" localSheetId="1">#REF!</definedName>
    <definedName name="___gvd15" localSheetId="5">#REF!</definedName>
    <definedName name="___gvd15" localSheetId="3">#REF!</definedName>
    <definedName name="___gvd15">#REF!</definedName>
    <definedName name="___gvd150" localSheetId="1">#REF!</definedName>
    <definedName name="___gvd150" localSheetId="5">#REF!</definedName>
    <definedName name="___gvd150" localSheetId="3">#REF!</definedName>
    <definedName name="___gvd150">#REF!</definedName>
    <definedName name="___gvd20" localSheetId="1">[21]SAP!#REF!</definedName>
    <definedName name="___gvd20" localSheetId="5">[21]SAP!#REF!</definedName>
    <definedName name="___gvd20" localSheetId="3">[21]SAP!#REF!</definedName>
    <definedName name="___gvd20">[21]SAP!#REF!</definedName>
    <definedName name="___gvd25" localSheetId="1">#REF!</definedName>
    <definedName name="___gvd25" localSheetId="5">#REF!</definedName>
    <definedName name="___gvd25" localSheetId="3">#REF!</definedName>
    <definedName name="___gvd25">#REF!</definedName>
    <definedName name="___gvd32" localSheetId="1">[21]SAP!#REF!</definedName>
    <definedName name="___gvd32" localSheetId="5">[21]SAP!#REF!</definedName>
    <definedName name="___gvd32" localSheetId="3">[21]SAP!#REF!</definedName>
    <definedName name="___gvd32">[21]SAP!#REF!</definedName>
    <definedName name="___gvd40" localSheetId="1">[21]SAP!#REF!</definedName>
    <definedName name="___gvd40" localSheetId="5">[21]SAP!#REF!</definedName>
    <definedName name="___gvd40" localSheetId="3">[21]SAP!#REF!</definedName>
    <definedName name="___gvd40">[21]SAP!#REF!</definedName>
    <definedName name="___gvd50" localSheetId="1">#REF!</definedName>
    <definedName name="___gvd50" localSheetId="5">#REF!</definedName>
    <definedName name="___gvd50" localSheetId="3">#REF!</definedName>
    <definedName name="___gvd50">#REF!</definedName>
    <definedName name="___gvd65" localSheetId="1">#REF!</definedName>
    <definedName name="___gvd65" localSheetId="5">#REF!</definedName>
    <definedName name="___gvd65" localSheetId="3">#REF!</definedName>
    <definedName name="___gvd65">#REF!</definedName>
    <definedName name="___gvd80" localSheetId="1">[21]SAP!#REF!</definedName>
    <definedName name="___gvd80" localSheetId="5">[21]SAP!#REF!</definedName>
    <definedName name="___gvd80" localSheetId="3">[21]SAP!#REF!</definedName>
    <definedName name="___gvd80">[21]SAP!#REF!</definedName>
    <definedName name="___hdw1" localSheetId="1">#REF!</definedName>
    <definedName name="___hdw1" localSheetId="5">#REF!</definedName>
    <definedName name="___hdw1" localSheetId="3">#REF!</definedName>
    <definedName name="___hdw1">#REF!</definedName>
    <definedName name="___hpa1" localSheetId="1">#REF!</definedName>
    <definedName name="___hpa1" localSheetId="5">#REF!</definedName>
    <definedName name="___hpa1" localSheetId="3">#REF!</definedName>
    <definedName name="___hpa1">#REF!</definedName>
    <definedName name="___hpa10" localSheetId="1">#REF!</definedName>
    <definedName name="___hpa10" localSheetId="5">#REF!</definedName>
    <definedName name="___hpa10" localSheetId="3">#REF!</definedName>
    <definedName name="___hpa10">#REF!</definedName>
    <definedName name="___hpa2" localSheetId="1">#REF!</definedName>
    <definedName name="___hpa2" localSheetId="5">#REF!</definedName>
    <definedName name="___hpa2" localSheetId="3">#REF!</definedName>
    <definedName name="___hpa2">#REF!</definedName>
    <definedName name="___HPA3" localSheetId="1">#REF!</definedName>
    <definedName name="___HPA3" localSheetId="5">#REF!</definedName>
    <definedName name="___HPA3" localSheetId="3">#REF!</definedName>
    <definedName name="___HPA3">#REF!</definedName>
    <definedName name="___hpa4" localSheetId="1">#REF!</definedName>
    <definedName name="___hpa4" localSheetId="5">#REF!</definedName>
    <definedName name="___hpa4" localSheetId="3">#REF!</definedName>
    <definedName name="___hpa4">#REF!</definedName>
    <definedName name="___hpa5" localSheetId="1">#REF!</definedName>
    <definedName name="___hpa5" localSheetId="5">#REF!</definedName>
    <definedName name="___hpa5" localSheetId="3">#REF!</definedName>
    <definedName name="___hpa5">#REF!</definedName>
    <definedName name="___hpa6" localSheetId="1">#REF!</definedName>
    <definedName name="___hpa6" localSheetId="5">#REF!</definedName>
    <definedName name="___hpa6" localSheetId="3">#REF!</definedName>
    <definedName name="___hpa6">#REF!</definedName>
    <definedName name="___hpa7" localSheetId="1">#REF!</definedName>
    <definedName name="___hpa7" localSheetId="5">#REF!</definedName>
    <definedName name="___hpa7" localSheetId="3">#REF!</definedName>
    <definedName name="___hpa7">#REF!</definedName>
    <definedName name="___hpa8" localSheetId="1">#REF!</definedName>
    <definedName name="___hpa8" localSheetId="5">#REF!</definedName>
    <definedName name="___hpa8" localSheetId="3">#REF!</definedName>
    <definedName name="___hpa8">#REF!</definedName>
    <definedName name="___hpa9" localSheetId="1">#REF!</definedName>
    <definedName name="___hpa9" localSheetId="5">#REF!</definedName>
    <definedName name="___hpa9" localSheetId="3">#REF!</definedName>
    <definedName name="___hpa9">#REF!</definedName>
    <definedName name="___kme001" localSheetId="1">#REF!</definedName>
    <definedName name="___kme001" localSheetId="5">#REF!</definedName>
    <definedName name="___kme001" localSheetId="3">#REF!</definedName>
    <definedName name="___kme001">#REF!</definedName>
    <definedName name="___kme002" localSheetId="1">#REF!</definedName>
    <definedName name="___kme002" localSheetId="5">#REF!</definedName>
    <definedName name="___kme002" localSheetId="3">#REF!</definedName>
    <definedName name="___kme002">#REF!</definedName>
    <definedName name="___kme003" localSheetId="1">#REF!</definedName>
    <definedName name="___kme003" localSheetId="5">#REF!</definedName>
    <definedName name="___kme003" localSheetId="3">#REF!</definedName>
    <definedName name="___kme003">#REF!</definedName>
    <definedName name="___kme004" localSheetId="1">#REF!</definedName>
    <definedName name="___kme004" localSheetId="5">#REF!</definedName>
    <definedName name="___kme004" localSheetId="3">#REF!</definedName>
    <definedName name="___kme004">#REF!</definedName>
    <definedName name="___kme005" localSheetId="1">#REF!</definedName>
    <definedName name="___kme005" localSheetId="5">#REF!</definedName>
    <definedName name="___kme005" localSheetId="3">#REF!</definedName>
    <definedName name="___kme005">#REF!</definedName>
    <definedName name="___kme006" localSheetId="1">#REF!</definedName>
    <definedName name="___kme006" localSheetId="5">#REF!</definedName>
    <definedName name="___kme006" localSheetId="3">#REF!</definedName>
    <definedName name="___kme006">#REF!</definedName>
    <definedName name="___kme007" localSheetId="1">#REF!</definedName>
    <definedName name="___kme007" localSheetId="5">#REF!</definedName>
    <definedName name="___kme007" localSheetId="3">#REF!</definedName>
    <definedName name="___kme007">#REF!</definedName>
    <definedName name="___kme008" localSheetId="1">#REF!</definedName>
    <definedName name="___kme008" localSheetId="5">#REF!</definedName>
    <definedName name="___kme008" localSheetId="3">#REF!</definedName>
    <definedName name="___kme008">#REF!</definedName>
    <definedName name="___kme009" localSheetId="1">#REF!</definedName>
    <definedName name="___kme009" localSheetId="5">#REF!</definedName>
    <definedName name="___kme009" localSheetId="3">#REF!</definedName>
    <definedName name="___kme009">#REF!</definedName>
    <definedName name="___kme010" localSheetId="1">#REF!</definedName>
    <definedName name="___kme010" localSheetId="5">#REF!</definedName>
    <definedName name="___kme010" localSheetId="3">#REF!</definedName>
    <definedName name="___kme010">#REF!</definedName>
    <definedName name="___kme011" localSheetId="1">#REF!</definedName>
    <definedName name="___kme011" localSheetId="5">#REF!</definedName>
    <definedName name="___kme011" localSheetId="3">#REF!</definedName>
    <definedName name="___kme011">#REF!</definedName>
    <definedName name="___kme012" localSheetId="1">#REF!</definedName>
    <definedName name="___kme012" localSheetId="5">#REF!</definedName>
    <definedName name="___kme012" localSheetId="3">#REF!</definedName>
    <definedName name="___kme012">#REF!</definedName>
    <definedName name="___kme013" localSheetId="1">#REF!</definedName>
    <definedName name="___kme013" localSheetId="5">#REF!</definedName>
    <definedName name="___kme013" localSheetId="3">#REF!</definedName>
    <definedName name="___kme013">#REF!</definedName>
    <definedName name="___kof1">[23]Analisa!$AB$17</definedName>
    <definedName name="___kp1002" localSheetId="1">#REF!</definedName>
    <definedName name="___kp1002" localSheetId="5">#REF!</definedName>
    <definedName name="___kp1002" localSheetId="3">#REF!</definedName>
    <definedName name="___kp1002">#REF!</definedName>
    <definedName name="___kp1003" localSheetId="1">#REF!</definedName>
    <definedName name="___kp1003" localSheetId="5">#REF!</definedName>
    <definedName name="___kp1003" localSheetId="3">#REF!</definedName>
    <definedName name="___kp1003">#REF!</definedName>
    <definedName name="___kp1004" localSheetId="1">#REF!</definedName>
    <definedName name="___kp1004" localSheetId="5">#REF!</definedName>
    <definedName name="___kp1004" localSheetId="3">#REF!</definedName>
    <definedName name="___kp1004">#REF!</definedName>
    <definedName name="___kp1005" localSheetId="1">#REF!</definedName>
    <definedName name="___kp1005" localSheetId="5">#REF!</definedName>
    <definedName name="___kp1005" localSheetId="3">#REF!</definedName>
    <definedName name="___kp1005">#REF!</definedName>
    <definedName name="___kp1006" localSheetId="1">#REF!</definedName>
    <definedName name="___kp1006" localSheetId="5">#REF!</definedName>
    <definedName name="___kp1006" localSheetId="3">#REF!</definedName>
    <definedName name="___kp1006">#REF!</definedName>
    <definedName name="___kp1007" localSheetId="1">#REF!</definedName>
    <definedName name="___kp1007" localSheetId="5">#REF!</definedName>
    <definedName name="___kp1007" localSheetId="3">#REF!</definedName>
    <definedName name="___kp1007">#REF!</definedName>
    <definedName name="___kp1008" localSheetId="1">#REF!</definedName>
    <definedName name="___kp1008" localSheetId="5">#REF!</definedName>
    <definedName name="___kp1008" localSheetId="3">#REF!</definedName>
    <definedName name="___kp1008">#REF!</definedName>
    <definedName name="___kp1009" localSheetId="1">#REF!</definedName>
    <definedName name="___kp1009" localSheetId="5">#REF!</definedName>
    <definedName name="___kp1009" localSheetId="3">#REF!</definedName>
    <definedName name="___kp1009">#REF!</definedName>
    <definedName name="___kp1033" localSheetId="1">#REF!</definedName>
    <definedName name="___kp1033" localSheetId="5">#REF!</definedName>
    <definedName name="___kp1033" localSheetId="3">#REF!</definedName>
    <definedName name="___kp1033">#REF!</definedName>
    <definedName name="___kp1040" localSheetId="1">#REF!</definedName>
    <definedName name="___kp1040" localSheetId="5">#REF!</definedName>
    <definedName name="___kp1040" localSheetId="3">#REF!</definedName>
    <definedName name="___kp1040">#REF!</definedName>
    <definedName name="___kp1041" localSheetId="1">#REF!</definedName>
    <definedName name="___kp1041" localSheetId="5">#REF!</definedName>
    <definedName name="___kp1041" localSheetId="3">#REF!</definedName>
    <definedName name="___kp1041">#REF!</definedName>
    <definedName name="___kp1042" localSheetId="1">#REF!</definedName>
    <definedName name="___kp1042" localSheetId="5">#REF!</definedName>
    <definedName name="___kp1042" localSheetId="3">#REF!</definedName>
    <definedName name="___kp1042">#REF!</definedName>
    <definedName name="___kp1043" localSheetId="1">#REF!</definedName>
    <definedName name="___kp1043" localSheetId="5">#REF!</definedName>
    <definedName name="___kp1043" localSheetId="3">#REF!</definedName>
    <definedName name="___kp1043">#REF!</definedName>
    <definedName name="___kp1044" localSheetId="1">#REF!</definedName>
    <definedName name="___kp1044" localSheetId="5">#REF!</definedName>
    <definedName name="___kp1044" localSheetId="3">#REF!</definedName>
    <definedName name="___kp1044">#REF!</definedName>
    <definedName name="___kp1045" localSheetId="1">#REF!</definedName>
    <definedName name="___kp1045" localSheetId="5">#REF!</definedName>
    <definedName name="___kp1045" localSheetId="3">#REF!</definedName>
    <definedName name="___kp1045">#REF!</definedName>
    <definedName name="___kp1046" localSheetId="1">#REF!</definedName>
    <definedName name="___kp1046" localSheetId="5">#REF!</definedName>
    <definedName name="___kp1046" localSheetId="3">#REF!</definedName>
    <definedName name="___kp1046">#REF!</definedName>
    <definedName name="___kp1047" localSheetId="1">#REF!</definedName>
    <definedName name="___kp1047" localSheetId="5">#REF!</definedName>
    <definedName name="___kp1047" localSheetId="3">#REF!</definedName>
    <definedName name="___kp1047">#REF!</definedName>
    <definedName name="___kp1048" localSheetId="1">#REF!</definedName>
    <definedName name="___kp1048" localSheetId="5">#REF!</definedName>
    <definedName name="___kp1048" localSheetId="3">#REF!</definedName>
    <definedName name="___kp1048">#REF!</definedName>
    <definedName name="___kp1049" localSheetId="1">#REF!</definedName>
    <definedName name="___kp1049" localSheetId="5">#REF!</definedName>
    <definedName name="___kp1049" localSheetId="3">#REF!</definedName>
    <definedName name="___kp1049">#REF!</definedName>
    <definedName name="___kp1050" localSheetId="1">#REF!</definedName>
    <definedName name="___kp1050" localSheetId="5">#REF!</definedName>
    <definedName name="___kp1050" localSheetId="3">#REF!</definedName>
    <definedName name="___kp1050">#REF!</definedName>
    <definedName name="___kp1051" localSheetId="1">#REF!</definedName>
    <definedName name="___kp1051" localSheetId="5">#REF!</definedName>
    <definedName name="___kp1051" localSheetId="3">#REF!</definedName>
    <definedName name="___kp1051">#REF!</definedName>
    <definedName name="___kp1052" localSheetId="1">#REF!</definedName>
    <definedName name="___kp1052" localSheetId="5">#REF!</definedName>
    <definedName name="___kp1052" localSheetId="3">#REF!</definedName>
    <definedName name="___kp1052">#REF!</definedName>
    <definedName name="___kp1053" localSheetId="1">#REF!</definedName>
    <definedName name="___kp1053" localSheetId="5">#REF!</definedName>
    <definedName name="___kp1053" localSheetId="3">#REF!</definedName>
    <definedName name="___kp1053">#REF!</definedName>
    <definedName name="___kp1054" localSheetId="1">#REF!</definedName>
    <definedName name="___kp1054" localSheetId="5">#REF!</definedName>
    <definedName name="___kp1054" localSheetId="3">#REF!</definedName>
    <definedName name="___kp1054">#REF!</definedName>
    <definedName name="___kp1062" localSheetId="1">#REF!</definedName>
    <definedName name="___kp1062" localSheetId="5">#REF!</definedName>
    <definedName name="___kp1062" localSheetId="3">#REF!</definedName>
    <definedName name="___kp1062">#REF!</definedName>
    <definedName name="___kp1699" localSheetId="1">#REF!</definedName>
    <definedName name="___kp1699" localSheetId="5">#REF!</definedName>
    <definedName name="___kp1699" localSheetId="3">#REF!</definedName>
    <definedName name="___kp1699">#REF!</definedName>
    <definedName name="___kp1700" localSheetId="1">#REF!</definedName>
    <definedName name="___kp1700" localSheetId="5">#REF!</definedName>
    <definedName name="___kp1700" localSheetId="3">#REF!</definedName>
    <definedName name="___kp1700">#REF!</definedName>
    <definedName name="___kp1701" localSheetId="1">#REF!</definedName>
    <definedName name="___kp1701" localSheetId="5">#REF!</definedName>
    <definedName name="___kp1701" localSheetId="3">#REF!</definedName>
    <definedName name="___kp1701">#REF!</definedName>
    <definedName name="___kp1702" localSheetId="1">#REF!</definedName>
    <definedName name="___kp1702" localSheetId="5">#REF!</definedName>
    <definedName name="___kp1702" localSheetId="3">#REF!</definedName>
    <definedName name="___kp1702">#REF!</definedName>
    <definedName name="___kp1703" localSheetId="1">#REF!</definedName>
    <definedName name="___kp1703" localSheetId="5">#REF!</definedName>
    <definedName name="___kp1703" localSheetId="3">#REF!</definedName>
    <definedName name="___kp1703">#REF!</definedName>
    <definedName name="___kp1704" localSheetId="1">#REF!</definedName>
    <definedName name="___kp1704" localSheetId="5">#REF!</definedName>
    <definedName name="___kp1704" localSheetId="3">#REF!</definedName>
    <definedName name="___kp1704">#REF!</definedName>
    <definedName name="___kp1705" localSheetId="1">#REF!</definedName>
    <definedName name="___kp1705" localSheetId="5">#REF!</definedName>
    <definedName name="___kp1705" localSheetId="3">#REF!</definedName>
    <definedName name="___kp1705">#REF!</definedName>
    <definedName name="___kp1706" localSheetId="1">#REF!</definedName>
    <definedName name="___kp1706" localSheetId="5">#REF!</definedName>
    <definedName name="___kp1706" localSheetId="3">#REF!</definedName>
    <definedName name="___kp1706">#REF!</definedName>
    <definedName name="___kp1707" localSheetId="1">#REF!</definedName>
    <definedName name="___kp1707" localSheetId="5">#REF!</definedName>
    <definedName name="___kp1707" localSheetId="3">#REF!</definedName>
    <definedName name="___kp1707">#REF!</definedName>
    <definedName name="___kp1708" localSheetId="1">#REF!</definedName>
    <definedName name="___kp1708" localSheetId="5">#REF!</definedName>
    <definedName name="___kp1708" localSheetId="3">#REF!</definedName>
    <definedName name="___kp1708">#REF!</definedName>
    <definedName name="___kp1709" localSheetId="1">#REF!</definedName>
    <definedName name="___kp1709" localSheetId="5">#REF!</definedName>
    <definedName name="___kp1709" localSheetId="3">#REF!</definedName>
    <definedName name="___kp1709">#REF!</definedName>
    <definedName name="___kp1710" localSheetId="1">#REF!</definedName>
    <definedName name="___kp1710" localSheetId="5">#REF!</definedName>
    <definedName name="___kp1710" localSheetId="3">#REF!</definedName>
    <definedName name="___kp1710">#REF!</definedName>
    <definedName name="___kp1711" localSheetId="1">#REF!</definedName>
    <definedName name="___kp1711" localSheetId="5">#REF!</definedName>
    <definedName name="___kp1711" localSheetId="3">#REF!</definedName>
    <definedName name="___kp1711">#REF!</definedName>
    <definedName name="___kp1712" localSheetId="1">#REF!</definedName>
    <definedName name="___kp1712" localSheetId="5">#REF!</definedName>
    <definedName name="___kp1712" localSheetId="3">#REF!</definedName>
    <definedName name="___kp1712">#REF!</definedName>
    <definedName name="___kp1713" localSheetId="1">#REF!</definedName>
    <definedName name="___kp1713" localSheetId="5">#REF!</definedName>
    <definedName name="___kp1713" localSheetId="3">#REF!</definedName>
    <definedName name="___kp1713">#REF!</definedName>
    <definedName name="___kp1714" localSheetId="1">#REF!</definedName>
    <definedName name="___kp1714" localSheetId="5">#REF!</definedName>
    <definedName name="___kp1714" localSheetId="3">#REF!</definedName>
    <definedName name="___kp1714">#REF!</definedName>
    <definedName name="___kp1715" localSheetId="1">#REF!</definedName>
    <definedName name="___kp1715" localSheetId="5">#REF!</definedName>
    <definedName name="___kp1715" localSheetId="3">#REF!</definedName>
    <definedName name="___kp1715">#REF!</definedName>
    <definedName name="___kp1716" localSheetId="1">#REF!</definedName>
    <definedName name="___kp1716" localSheetId="5">#REF!</definedName>
    <definedName name="___kp1716" localSheetId="3">#REF!</definedName>
    <definedName name="___kp1716">#REF!</definedName>
    <definedName name="___kp1717" localSheetId="1">#REF!</definedName>
    <definedName name="___kp1717" localSheetId="5">#REF!</definedName>
    <definedName name="___kp1717" localSheetId="3">#REF!</definedName>
    <definedName name="___kp1717">#REF!</definedName>
    <definedName name="___kp1718" localSheetId="1">#REF!</definedName>
    <definedName name="___kp1718" localSheetId="5">#REF!</definedName>
    <definedName name="___kp1718" localSheetId="3">#REF!</definedName>
    <definedName name="___kp1718">#REF!</definedName>
    <definedName name="___kp1719" localSheetId="1">#REF!</definedName>
    <definedName name="___kp1719" localSheetId="5">#REF!</definedName>
    <definedName name="___kp1719" localSheetId="3">#REF!</definedName>
    <definedName name="___kp1719">#REF!</definedName>
    <definedName name="___kp1720" localSheetId="1">#REF!</definedName>
    <definedName name="___kp1720" localSheetId="5">#REF!</definedName>
    <definedName name="___kp1720" localSheetId="3">#REF!</definedName>
    <definedName name="___kp1720">#REF!</definedName>
    <definedName name="___kp1721" localSheetId="1">#REF!</definedName>
    <definedName name="___kp1721" localSheetId="5">#REF!</definedName>
    <definedName name="___kp1721" localSheetId="3">#REF!</definedName>
    <definedName name="___kp1721">#REF!</definedName>
    <definedName name="___kp1723" localSheetId="1">#REF!</definedName>
    <definedName name="___kp1723" localSheetId="5">#REF!</definedName>
    <definedName name="___kp1723" localSheetId="3">#REF!</definedName>
    <definedName name="___kp1723">#REF!</definedName>
    <definedName name="___kp1724" localSheetId="1">#REF!</definedName>
    <definedName name="___kp1724" localSheetId="5">#REF!</definedName>
    <definedName name="___kp1724" localSheetId="3">#REF!</definedName>
    <definedName name="___kp1724">#REF!</definedName>
    <definedName name="___kp1725" localSheetId="1">#REF!</definedName>
    <definedName name="___kp1725" localSheetId="5">#REF!</definedName>
    <definedName name="___kp1725" localSheetId="3">#REF!</definedName>
    <definedName name="___kp1725">#REF!</definedName>
    <definedName name="___kp1726" localSheetId="1">#REF!</definedName>
    <definedName name="___kp1726" localSheetId="5">#REF!</definedName>
    <definedName name="___kp1726" localSheetId="3">#REF!</definedName>
    <definedName name="___kp1726">#REF!</definedName>
    <definedName name="___kp1727" localSheetId="1">#REF!</definedName>
    <definedName name="___kp1727" localSheetId="5">#REF!</definedName>
    <definedName name="___kp1727" localSheetId="3">#REF!</definedName>
    <definedName name="___kp1727">#REF!</definedName>
    <definedName name="___kp1728" localSheetId="1">#REF!</definedName>
    <definedName name="___kp1728" localSheetId="5">#REF!</definedName>
    <definedName name="___kp1728" localSheetId="3">#REF!</definedName>
    <definedName name="___kp1728">#REF!</definedName>
    <definedName name="___kp1730" localSheetId="1">#REF!</definedName>
    <definedName name="___kp1730" localSheetId="5">#REF!</definedName>
    <definedName name="___kp1730" localSheetId="3">#REF!</definedName>
    <definedName name="___kp1730">#REF!</definedName>
    <definedName name="___kp1731" localSheetId="1">#REF!</definedName>
    <definedName name="___kp1731" localSheetId="5">#REF!</definedName>
    <definedName name="___kp1731" localSheetId="3">#REF!</definedName>
    <definedName name="___kp1731">#REF!</definedName>
    <definedName name="___kp1801" localSheetId="1">#REF!</definedName>
    <definedName name="___kp1801" localSheetId="5">#REF!</definedName>
    <definedName name="___kp1801" localSheetId="3">#REF!</definedName>
    <definedName name="___kp1801">#REF!</definedName>
    <definedName name="___kp1802" localSheetId="1">#REF!</definedName>
    <definedName name="___kp1802" localSheetId="5">#REF!</definedName>
    <definedName name="___kp1802" localSheetId="3">#REF!</definedName>
    <definedName name="___kp1802">#REF!</definedName>
    <definedName name="___kp1803" localSheetId="1">#REF!</definedName>
    <definedName name="___kp1803" localSheetId="5">#REF!</definedName>
    <definedName name="___kp1803" localSheetId="3">#REF!</definedName>
    <definedName name="___kp1803">#REF!</definedName>
    <definedName name="___kp1804" localSheetId="1">#REF!</definedName>
    <definedName name="___kp1804" localSheetId="5">#REF!</definedName>
    <definedName name="___kp1804" localSheetId="3">#REF!</definedName>
    <definedName name="___kp1804">#REF!</definedName>
    <definedName name="___kpj101">[18]Sheet1!$I$327</definedName>
    <definedName name="___kpj102">[18]Sheet1!$I$328</definedName>
    <definedName name="___kpj110">[18]Sheet1!$I$330</definedName>
    <definedName name="___kpj111">[18]Sheet1!$I$331</definedName>
    <definedName name="___kpj112">[18]Sheet1!$I$332</definedName>
    <definedName name="___kpj113">[18]Sheet1!$I$333</definedName>
    <definedName name="___kpj114">[18]Sheet1!$I$334</definedName>
    <definedName name="___kpj115">[18]Sheet1!$I$335</definedName>
    <definedName name="___kpj116">[18]Sheet1!$I$336</definedName>
    <definedName name="___kpj117">[18]Sheet1!$I$337</definedName>
    <definedName name="___kpj118">[18]Sheet1!$I$338</definedName>
    <definedName name="___kpj119">[18]Sheet1!$I$339</definedName>
    <definedName name="___kpj120">[18]Sheet1!$I$340</definedName>
    <definedName name="___kpj121">[18]Sheet1!$I$341</definedName>
    <definedName name="___kpj200">[18]Sheet1!$I$342</definedName>
    <definedName name="___kpj201">[18]Sheet1!$I$343</definedName>
    <definedName name="___kpj202">[18]Sheet1!$I$344</definedName>
    <definedName name="___kpj203">[18]Sheet1!$I$345</definedName>
    <definedName name="___kpj401">[18]Sheet1!$I$347</definedName>
    <definedName name="___kpj402">[18]Sheet1!$I$348</definedName>
    <definedName name="___kpj403">[18]Sheet1!$I$349</definedName>
    <definedName name="___kpj404">[18]Sheet1!$I$350</definedName>
    <definedName name="___kpj405">[18]Sheet1!$I$351</definedName>
    <definedName name="___kpj406">[18]Sheet1!$I$352</definedName>
    <definedName name="___kpj407">[18]Sheet1!$I$353</definedName>
    <definedName name="___kpj408">[18]Sheet1!$I$354</definedName>
    <definedName name="___kpj409">[18]Sheet1!$I$355</definedName>
    <definedName name="___kpj410">[18]Sheet1!$I$356</definedName>
    <definedName name="___kpj411">[18]Sheet1!$I$357</definedName>
    <definedName name="___kpj412">[18]Sheet1!$I$358</definedName>
    <definedName name="___kpj413">[18]Sheet1!$I$359</definedName>
    <definedName name="___kpj414">[18]Sheet1!$I$360</definedName>
    <definedName name="___kpj415">[18]Sheet1!$I$361</definedName>
    <definedName name="___kpj416">[18]Sheet1!$I$362</definedName>
    <definedName name="___kpj417">[18]Sheet1!$I$363</definedName>
    <definedName name="___kpj418">[18]Sheet1!$I$364</definedName>
    <definedName name="___kpj419">[18]Sheet1!$I$365</definedName>
    <definedName name="___kpj420">[18]Sheet1!$I$366</definedName>
    <definedName name="___kpj421">[18]Sheet1!$I$367</definedName>
    <definedName name="___kpj422">[18]Sheet1!$I$368</definedName>
    <definedName name="___kpj423">[18]Sheet1!$I$369</definedName>
    <definedName name="___kpj424">[18]Sheet1!$I$370</definedName>
    <definedName name="___kpj425">[18]Sheet1!$I$371</definedName>
    <definedName name="___kpj426">[18]Sheet1!$I$372</definedName>
    <definedName name="___kpj501">[18]Sheet1!$I$373</definedName>
    <definedName name="___kpl101" localSheetId="1">#REF!</definedName>
    <definedName name="___kpl101" localSheetId="5">#REF!</definedName>
    <definedName name="___kpl101" localSheetId="3">#REF!</definedName>
    <definedName name="___kpl101">#REF!</definedName>
    <definedName name="___kpl102" localSheetId="1">#REF!</definedName>
    <definedName name="___kpl102" localSheetId="5">#REF!</definedName>
    <definedName name="___kpl102" localSheetId="3">#REF!</definedName>
    <definedName name="___kpl102">#REF!</definedName>
    <definedName name="___kpl103" localSheetId="1">#REF!</definedName>
    <definedName name="___kpl103" localSheetId="5">#REF!</definedName>
    <definedName name="___kpl103" localSheetId="3">#REF!</definedName>
    <definedName name="___kpl103">#REF!</definedName>
    <definedName name="___kpl104" localSheetId="1">#REF!</definedName>
    <definedName name="___kpl104" localSheetId="5">#REF!</definedName>
    <definedName name="___kpl104" localSheetId="3">#REF!</definedName>
    <definedName name="___kpl104">#REF!</definedName>
    <definedName name="___kpl105" localSheetId="1">#REF!</definedName>
    <definedName name="___kpl105" localSheetId="5">#REF!</definedName>
    <definedName name="___kpl105" localSheetId="3">#REF!</definedName>
    <definedName name="___kpl105">#REF!</definedName>
    <definedName name="___kpl106" localSheetId="1">#REF!</definedName>
    <definedName name="___kpl106" localSheetId="5">#REF!</definedName>
    <definedName name="___kpl106" localSheetId="3">#REF!</definedName>
    <definedName name="___kpl106">#REF!</definedName>
    <definedName name="___kpl107" localSheetId="1">#REF!</definedName>
    <definedName name="___kpl107" localSheetId="5">#REF!</definedName>
    <definedName name="___kpl107" localSheetId="3">#REF!</definedName>
    <definedName name="___kpl107">#REF!</definedName>
    <definedName name="___kpl108" localSheetId="1">#REF!</definedName>
    <definedName name="___kpl108" localSheetId="5">#REF!</definedName>
    <definedName name="___kpl108" localSheetId="3">#REF!</definedName>
    <definedName name="___kpl108">#REF!</definedName>
    <definedName name="___kpl109" localSheetId="1">#REF!</definedName>
    <definedName name="___kpl109" localSheetId="5">#REF!</definedName>
    <definedName name="___kpl109" localSheetId="3">#REF!</definedName>
    <definedName name="___kpl109">#REF!</definedName>
    <definedName name="___kpl110" localSheetId="1">#REF!</definedName>
    <definedName name="___kpl110" localSheetId="5">#REF!</definedName>
    <definedName name="___kpl110" localSheetId="3">#REF!</definedName>
    <definedName name="___kpl110">#REF!</definedName>
    <definedName name="___kpl111" localSheetId="1">#REF!</definedName>
    <definedName name="___kpl111" localSheetId="5">#REF!</definedName>
    <definedName name="___kpl111" localSheetId="3">#REF!</definedName>
    <definedName name="___kpl111">#REF!</definedName>
    <definedName name="___kpl112" localSheetId="1">#REF!</definedName>
    <definedName name="___kpl112" localSheetId="5">#REF!</definedName>
    <definedName name="___kpl112" localSheetId="3">#REF!</definedName>
    <definedName name="___kpl112">#REF!</definedName>
    <definedName name="___kpl113" localSheetId="1">#REF!</definedName>
    <definedName name="___kpl113" localSheetId="5">#REF!</definedName>
    <definedName name="___kpl113" localSheetId="3">#REF!</definedName>
    <definedName name="___kpl113">#REF!</definedName>
    <definedName name="___KPL114" localSheetId="1">#REF!</definedName>
    <definedName name="___KPL114" localSheetId="5">#REF!</definedName>
    <definedName name="___KPL114" localSheetId="3">#REF!</definedName>
    <definedName name="___KPL114">#REF!</definedName>
    <definedName name="___kr15" localSheetId="1">[21]SAP!#REF!</definedName>
    <definedName name="___kr15" localSheetId="5">[21]SAP!#REF!</definedName>
    <definedName name="___kr15" localSheetId="3">[21]SAP!#REF!</definedName>
    <definedName name="___kr15">[21]SAP!#REF!</definedName>
    <definedName name="___ksa010">[18]Sheet1!$I$377</definedName>
    <definedName name="___ksa012">[18]Sheet1!$I$379</definedName>
    <definedName name="___ksa013">[18]Sheet1!$I$380</definedName>
    <definedName name="___ksa014">[18]Sheet1!$I$381</definedName>
    <definedName name="___ksa015">[18]Sheet1!$I$382</definedName>
    <definedName name="___ksa016">[18]Sheet1!$I$383</definedName>
    <definedName name="___ksa017">[18]Sheet1!$I$384</definedName>
    <definedName name="___ksa018">[18]Sheet1!$I$385</definedName>
    <definedName name="___ksa019">[18]Sheet1!$I$386</definedName>
    <definedName name="___ksa020">[18]Sheet1!$I$387</definedName>
    <definedName name="___ksa021">[18]Sheet1!$I$388</definedName>
    <definedName name="___ksa022">[18]Sheet1!$I$389</definedName>
    <definedName name="___ksa023">[18]Sheet1!$I$390</definedName>
    <definedName name="___ksa101">[18]Sheet1!$I$399</definedName>
    <definedName name="___ksa102">[18]Sheet1!$I$400</definedName>
    <definedName name="___ksa103">[18]Sheet1!$I$401</definedName>
    <definedName name="___ksh010">[18]Sheet1!$I$412</definedName>
    <definedName name="___ksh011">[18]Sheet1!$I$413</definedName>
    <definedName name="___MA023" localSheetId="1">#REF!</definedName>
    <definedName name="___MA023" localSheetId="5">#REF!</definedName>
    <definedName name="___MA023" localSheetId="3">#REF!</definedName>
    <definedName name="___MA023">#REF!</definedName>
    <definedName name="___mbe12" localSheetId="1">[24]Material!#REF!</definedName>
    <definedName name="___mbe12" localSheetId="5">[24]Material!#REF!</definedName>
    <definedName name="___mbe12" localSheetId="3">[24]Material!#REF!</definedName>
    <definedName name="___mbe12">[24]Material!#REF!</definedName>
    <definedName name="___pa0100" localSheetId="1">#REF!</definedName>
    <definedName name="___pa0100" localSheetId="5">#REF!</definedName>
    <definedName name="___pa0100" localSheetId="3">#REF!</definedName>
    <definedName name="___pa0100">#REF!</definedName>
    <definedName name="___pa0101" localSheetId="1">#REF!</definedName>
    <definedName name="___pa0101" localSheetId="5">#REF!</definedName>
    <definedName name="___pa0101" localSheetId="3">#REF!</definedName>
    <definedName name="___pa0101">#REF!</definedName>
    <definedName name="___pa0102" localSheetId="1">#REF!</definedName>
    <definedName name="___pa0102" localSheetId="5">#REF!</definedName>
    <definedName name="___pa0102" localSheetId="3">#REF!</definedName>
    <definedName name="___pa0102">#REF!</definedName>
    <definedName name="___pa0103" localSheetId="1">#REF!</definedName>
    <definedName name="___pa0103" localSheetId="5">#REF!</definedName>
    <definedName name="___pa0103" localSheetId="3">#REF!</definedName>
    <definedName name="___pa0103">#REF!</definedName>
    <definedName name="___pa0104" localSheetId="1">#REF!</definedName>
    <definedName name="___pa0104" localSheetId="5">#REF!</definedName>
    <definedName name="___pa0104" localSheetId="3">#REF!</definedName>
    <definedName name="___pa0104">#REF!</definedName>
    <definedName name="___pa0105" localSheetId="1">#REF!</definedName>
    <definedName name="___pa0105" localSheetId="5">#REF!</definedName>
    <definedName name="___pa0105" localSheetId="3">#REF!</definedName>
    <definedName name="___pa0105">#REF!</definedName>
    <definedName name="___pa0106" localSheetId="1">#REF!</definedName>
    <definedName name="___pa0106" localSheetId="5">#REF!</definedName>
    <definedName name="___pa0106" localSheetId="3">#REF!</definedName>
    <definedName name="___pa0106">#REF!</definedName>
    <definedName name="___pa0107" localSheetId="1">#REF!</definedName>
    <definedName name="___pa0107" localSheetId="5">#REF!</definedName>
    <definedName name="___pa0107" localSheetId="3">#REF!</definedName>
    <definedName name="___pa0107">#REF!</definedName>
    <definedName name="___pa0108" localSheetId="1">#REF!</definedName>
    <definedName name="___pa0108" localSheetId="5">#REF!</definedName>
    <definedName name="___pa0108" localSheetId="3">#REF!</definedName>
    <definedName name="___pa0108">#REF!</definedName>
    <definedName name="___pa0109" localSheetId="1">#REF!</definedName>
    <definedName name="___pa0109" localSheetId="5">#REF!</definedName>
    <definedName name="___pa0109" localSheetId="3">#REF!</definedName>
    <definedName name="___pa0109">#REF!</definedName>
    <definedName name="___pa0110" localSheetId="1">#REF!</definedName>
    <definedName name="___pa0110" localSheetId="5">#REF!</definedName>
    <definedName name="___pa0110" localSheetId="3">#REF!</definedName>
    <definedName name="___pa0110">#REF!</definedName>
    <definedName name="___pa0111" localSheetId="1">#REF!</definedName>
    <definedName name="___pa0111" localSheetId="5">#REF!</definedName>
    <definedName name="___pa0111" localSheetId="3">#REF!</definedName>
    <definedName name="___pa0111">#REF!</definedName>
    <definedName name="___pa0112" localSheetId="1">#REF!</definedName>
    <definedName name="___pa0112" localSheetId="5">#REF!</definedName>
    <definedName name="___pa0112" localSheetId="3">#REF!</definedName>
    <definedName name="___pa0112">#REF!</definedName>
    <definedName name="___pa0113" localSheetId="1">#REF!</definedName>
    <definedName name="___pa0113" localSheetId="5">#REF!</definedName>
    <definedName name="___pa0113" localSheetId="3">#REF!</definedName>
    <definedName name="___pa0113">#REF!</definedName>
    <definedName name="___pa0120" localSheetId="1">#REF!</definedName>
    <definedName name="___pa0120" localSheetId="5">#REF!</definedName>
    <definedName name="___pa0120" localSheetId="3">#REF!</definedName>
    <definedName name="___pa0120">#REF!</definedName>
    <definedName name="___pa0130" localSheetId="1">#REF!</definedName>
    <definedName name="___pa0130" localSheetId="5">#REF!</definedName>
    <definedName name="___pa0130" localSheetId="3">#REF!</definedName>
    <definedName name="___pa0130">#REF!</definedName>
    <definedName name="___pa0201" localSheetId="1">#REF!</definedName>
    <definedName name="___pa0201" localSheetId="5">#REF!</definedName>
    <definedName name="___pa0201" localSheetId="3">#REF!</definedName>
    <definedName name="___pa0201">#REF!</definedName>
    <definedName name="___pa0202" localSheetId="1">#REF!</definedName>
    <definedName name="___pa0202" localSheetId="5">#REF!</definedName>
    <definedName name="___pa0202" localSheetId="3">#REF!</definedName>
    <definedName name="___pa0202">#REF!</definedName>
    <definedName name="___pa0203" localSheetId="1">#REF!</definedName>
    <definedName name="___pa0203" localSheetId="5">#REF!</definedName>
    <definedName name="___pa0203" localSheetId="3">#REF!</definedName>
    <definedName name="___pa0203">#REF!</definedName>
    <definedName name="___pa0301" localSheetId="1">#REF!</definedName>
    <definedName name="___pa0301" localSheetId="5">#REF!</definedName>
    <definedName name="___pa0301" localSheetId="3">#REF!</definedName>
    <definedName name="___pa0301">#REF!</definedName>
    <definedName name="___pa0302" localSheetId="1">#REF!</definedName>
    <definedName name="___pa0302" localSheetId="5">#REF!</definedName>
    <definedName name="___pa0302" localSheetId="3">#REF!</definedName>
    <definedName name="___pa0302">#REF!</definedName>
    <definedName name="___pa0303" localSheetId="1">#REF!</definedName>
    <definedName name="___pa0303" localSheetId="5">#REF!</definedName>
    <definedName name="___pa0303" localSheetId="3">#REF!</definedName>
    <definedName name="___pa0303">#REF!</definedName>
    <definedName name="___pa0304" localSheetId="1">#REF!</definedName>
    <definedName name="___pa0304" localSheetId="5">#REF!</definedName>
    <definedName name="___pa0304" localSheetId="3">#REF!</definedName>
    <definedName name="___pa0304">#REF!</definedName>
    <definedName name="___pa0305" localSheetId="1">#REF!</definedName>
    <definedName name="___pa0305" localSheetId="5">#REF!</definedName>
    <definedName name="___pa0305" localSheetId="3">#REF!</definedName>
    <definedName name="___pa0305">#REF!</definedName>
    <definedName name="___pa0306" localSheetId="1">#REF!</definedName>
    <definedName name="___pa0306" localSheetId="5">#REF!</definedName>
    <definedName name="___pa0306" localSheetId="3">#REF!</definedName>
    <definedName name="___pa0306">#REF!</definedName>
    <definedName name="___pa0307" localSheetId="1">#REF!</definedName>
    <definedName name="___pa0307" localSheetId="5">#REF!</definedName>
    <definedName name="___pa0307" localSheetId="3">#REF!</definedName>
    <definedName name="___pa0307">#REF!</definedName>
    <definedName name="___pa0308" localSheetId="1">#REF!</definedName>
    <definedName name="___pa0308" localSheetId="5">#REF!</definedName>
    <definedName name="___pa0308" localSheetId="3">#REF!</definedName>
    <definedName name="___pa0308">#REF!</definedName>
    <definedName name="___pa0309" localSheetId="1">#REF!</definedName>
    <definedName name="___pa0309" localSheetId="5">#REF!</definedName>
    <definedName name="___pa0309" localSheetId="3">#REF!</definedName>
    <definedName name="___pa0309">#REF!</definedName>
    <definedName name="___pa0310" localSheetId="1">#REF!</definedName>
    <definedName name="___pa0310" localSheetId="5">#REF!</definedName>
    <definedName name="___pa0310" localSheetId="3">#REF!</definedName>
    <definedName name="___pa0310">#REF!</definedName>
    <definedName name="___pa0311" localSheetId="1">#REF!</definedName>
    <definedName name="___pa0311" localSheetId="5">#REF!</definedName>
    <definedName name="___pa0311" localSheetId="3">#REF!</definedName>
    <definedName name="___pa0311">#REF!</definedName>
    <definedName name="___pa0312" localSheetId="1">#REF!</definedName>
    <definedName name="___pa0312" localSheetId="5">#REF!</definedName>
    <definedName name="___pa0312" localSheetId="3">#REF!</definedName>
    <definedName name="___pa0312">#REF!</definedName>
    <definedName name="___pa0313" localSheetId="1">#REF!</definedName>
    <definedName name="___pa0313" localSheetId="5">#REF!</definedName>
    <definedName name="___pa0313" localSheetId="3">#REF!</definedName>
    <definedName name="___pa0313">#REF!</definedName>
    <definedName name="___pa0314" localSheetId="1">#REF!</definedName>
    <definedName name="___pa0314" localSheetId="5">#REF!</definedName>
    <definedName name="___pa0314" localSheetId="3">#REF!</definedName>
    <definedName name="___pa0314">#REF!</definedName>
    <definedName name="___pa0315" localSheetId="1">#REF!</definedName>
    <definedName name="___pa0315" localSheetId="5">#REF!</definedName>
    <definedName name="___pa0315" localSheetId="3">#REF!</definedName>
    <definedName name="___pa0315">#REF!</definedName>
    <definedName name="___pa0316" localSheetId="1">#REF!</definedName>
    <definedName name="___pa0316" localSheetId="5">#REF!</definedName>
    <definedName name="___pa0316" localSheetId="3">#REF!</definedName>
    <definedName name="___pa0316">#REF!</definedName>
    <definedName name="___pa0317" localSheetId="1">#REF!</definedName>
    <definedName name="___pa0317" localSheetId="5">#REF!</definedName>
    <definedName name="___pa0317" localSheetId="3">#REF!</definedName>
    <definedName name="___pa0317">#REF!</definedName>
    <definedName name="___pa0318" localSheetId="1">#REF!</definedName>
    <definedName name="___pa0318" localSheetId="5">#REF!</definedName>
    <definedName name="___pa0318" localSheetId="3">#REF!</definedName>
    <definedName name="___pa0318">#REF!</definedName>
    <definedName name="___pa0319" localSheetId="1">#REF!</definedName>
    <definedName name="___pa0319" localSheetId="5">#REF!</definedName>
    <definedName name="___pa0319" localSheetId="3">#REF!</definedName>
    <definedName name="___pa0319">#REF!</definedName>
    <definedName name="___pa0320" localSheetId="1">#REF!</definedName>
    <definedName name="___pa0320" localSheetId="5">#REF!</definedName>
    <definedName name="___pa0320" localSheetId="3">#REF!</definedName>
    <definedName name="___pa0320">#REF!</definedName>
    <definedName name="___pa0321" localSheetId="1">#REF!</definedName>
    <definedName name="___pa0321" localSheetId="5">#REF!</definedName>
    <definedName name="___pa0321" localSheetId="3">#REF!</definedName>
    <definedName name="___pa0321">#REF!</definedName>
    <definedName name="___pa0322" localSheetId="1">#REF!</definedName>
    <definedName name="___pa0322" localSheetId="5">#REF!</definedName>
    <definedName name="___pa0322" localSheetId="3">#REF!</definedName>
    <definedName name="___pa0322">#REF!</definedName>
    <definedName name="___pa0323" localSheetId="1">#REF!</definedName>
    <definedName name="___pa0323" localSheetId="5">#REF!</definedName>
    <definedName name="___pa0323" localSheetId="3">#REF!</definedName>
    <definedName name="___pa0323">#REF!</definedName>
    <definedName name="___pa0325" localSheetId="1">#REF!</definedName>
    <definedName name="___pa0325" localSheetId="5">#REF!</definedName>
    <definedName name="___pa0325" localSheetId="3">#REF!</definedName>
    <definedName name="___pa0325">#REF!</definedName>
    <definedName name="___pa0326" localSheetId="1">#REF!</definedName>
    <definedName name="___pa0326" localSheetId="5">#REF!</definedName>
    <definedName name="___pa0326" localSheetId="3">#REF!</definedName>
    <definedName name="___pa0326">#REF!</definedName>
    <definedName name="___pa0327" localSheetId="1">#REF!</definedName>
    <definedName name="___pa0327" localSheetId="5">#REF!</definedName>
    <definedName name="___pa0327" localSheetId="3">#REF!</definedName>
    <definedName name="___pa0327">#REF!</definedName>
    <definedName name="___pa0328" localSheetId="1">#REF!</definedName>
    <definedName name="___pa0328" localSheetId="5">#REF!</definedName>
    <definedName name="___pa0328" localSheetId="3">#REF!</definedName>
    <definedName name="___pa0328">#REF!</definedName>
    <definedName name="___pa0329" localSheetId="1">#REF!</definedName>
    <definedName name="___pa0329" localSheetId="5">#REF!</definedName>
    <definedName name="___pa0329" localSheetId="3">#REF!</definedName>
    <definedName name="___pa0329">#REF!</definedName>
    <definedName name="___pa0406" localSheetId="1">#REF!</definedName>
    <definedName name="___pa0406" localSheetId="5">#REF!</definedName>
    <definedName name="___pa0406" localSheetId="3">#REF!</definedName>
    <definedName name="___pa0406">#REF!</definedName>
    <definedName name="___pa0408" localSheetId="1">#REF!</definedName>
    <definedName name="___pa0408" localSheetId="5">#REF!</definedName>
    <definedName name="___pa0408" localSheetId="3">#REF!</definedName>
    <definedName name="___pa0408">#REF!</definedName>
    <definedName name="___pa0409" localSheetId="1">#REF!</definedName>
    <definedName name="___pa0409" localSheetId="5">#REF!</definedName>
    <definedName name="___pa0409" localSheetId="3">#REF!</definedName>
    <definedName name="___pa0409">#REF!</definedName>
    <definedName name="___pa0410" localSheetId="1">#REF!</definedName>
    <definedName name="___pa0410" localSheetId="5">#REF!</definedName>
    <definedName name="___pa0410" localSheetId="3">#REF!</definedName>
    <definedName name="___pa0410">#REF!</definedName>
    <definedName name="___pa0411" localSheetId="1">#REF!</definedName>
    <definedName name="___pa0411" localSheetId="5">#REF!</definedName>
    <definedName name="___pa0411" localSheetId="3">#REF!</definedName>
    <definedName name="___pa0411">#REF!</definedName>
    <definedName name="___pa0412" localSheetId="1">#REF!</definedName>
    <definedName name="___pa0412" localSheetId="5">#REF!</definedName>
    <definedName name="___pa0412" localSheetId="3">#REF!</definedName>
    <definedName name="___pa0412">#REF!</definedName>
    <definedName name="___pa0413" localSheetId="1">#REF!</definedName>
    <definedName name="___pa0413" localSheetId="5">#REF!</definedName>
    <definedName name="___pa0413" localSheetId="3">#REF!</definedName>
    <definedName name="___pa0413">#REF!</definedName>
    <definedName name="___pa0414" localSheetId="1">#REF!</definedName>
    <definedName name="___pa0414" localSheetId="5">#REF!</definedName>
    <definedName name="___pa0414" localSheetId="3">#REF!</definedName>
    <definedName name="___pa0414">#REF!</definedName>
    <definedName name="___pa0415" localSheetId="1">#REF!</definedName>
    <definedName name="___pa0415" localSheetId="5">#REF!</definedName>
    <definedName name="___pa0415" localSheetId="3">#REF!</definedName>
    <definedName name="___pa0415">#REF!</definedName>
    <definedName name="___pa0416" localSheetId="1">#REF!</definedName>
    <definedName name="___pa0416" localSheetId="5">#REF!</definedName>
    <definedName name="___pa0416" localSheetId="3">#REF!</definedName>
    <definedName name="___pa0416">#REF!</definedName>
    <definedName name="___pa0418" localSheetId="1">#REF!</definedName>
    <definedName name="___pa0418" localSheetId="5">#REF!</definedName>
    <definedName name="___pa0418" localSheetId="3">#REF!</definedName>
    <definedName name="___pa0418">#REF!</definedName>
    <definedName name="___pa0419" localSheetId="1">#REF!</definedName>
    <definedName name="___pa0419" localSheetId="5">#REF!</definedName>
    <definedName name="___pa0419" localSheetId="3">#REF!</definedName>
    <definedName name="___pa0419">#REF!</definedName>
    <definedName name="___pa0420" localSheetId="1">#REF!</definedName>
    <definedName name="___pa0420" localSheetId="5">#REF!</definedName>
    <definedName name="___pa0420" localSheetId="3">#REF!</definedName>
    <definedName name="___pa0420">#REF!</definedName>
    <definedName name="___pa0422" localSheetId="1">#REF!</definedName>
    <definedName name="___pa0422" localSheetId="5">#REF!</definedName>
    <definedName name="___pa0422" localSheetId="3">#REF!</definedName>
    <definedName name="___pa0422">#REF!</definedName>
    <definedName name="___pa0423" localSheetId="1">#REF!</definedName>
    <definedName name="___pa0423" localSheetId="5">#REF!</definedName>
    <definedName name="___pa0423" localSheetId="3">#REF!</definedName>
    <definedName name="___pa0423">#REF!</definedName>
    <definedName name="___pa0424" localSheetId="1">#REF!</definedName>
    <definedName name="___pa0424" localSheetId="5">#REF!</definedName>
    <definedName name="___pa0424" localSheetId="3">#REF!</definedName>
    <definedName name="___pa0424">#REF!</definedName>
    <definedName name="___pa0425" localSheetId="1">#REF!</definedName>
    <definedName name="___pa0425" localSheetId="5">#REF!</definedName>
    <definedName name="___pa0425" localSheetId="3">#REF!</definedName>
    <definedName name="___pa0425">#REF!</definedName>
    <definedName name="___pa0427" localSheetId="1">#REF!</definedName>
    <definedName name="___pa0427" localSheetId="5">#REF!</definedName>
    <definedName name="___pa0427" localSheetId="3">#REF!</definedName>
    <definedName name="___pa0427">#REF!</definedName>
    <definedName name="___pa0505" localSheetId="1">#REF!</definedName>
    <definedName name="___pa0505" localSheetId="5">#REF!</definedName>
    <definedName name="___pa0505" localSheetId="3">#REF!</definedName>
    <definedName name="___pa0505">#REF!</definedName>
    <definedName name="___pa0506" localSheetId="1">#REF!</definedName>
    <definedName name="___pa0506" localSheetId="5">#REF!</definedName>
    <definedName name="___pa0506" localSheetId="3">#REF!</definedName>
    <definedName name="___pa0506">#REF!</definedName>
    <definedName name="___pa0510" localSheetId="1">#REF!</definedName>
    <definedName name="___pa0510" localSheetId="5">#REF!</definedName>
    <definedName name="___pa0510" localSheetId="3">#REF!</definedName>
    <definedName name="___pa0510">#REF!</definedName>
    <definedName name="___pa0511" localSheetId="1">#REF!</definedName>
    <definedName name="___pa0511" localSheetId="5">#REF!</definedName>
    <definedName name="___pa0511" localSheetId="3">#REF!</definedName>
    <definedName name="___pa0511">#REF!</definedName>
    <definedName name="___pa0512" localSheetId="1">#REF!</definedName>
    <definedName name="___pa0512" localSheetId="5">#REF!</definedName>
    <definedName name="___pa0512" localSheetId="3">#REF!</definedName>
    <definedName name="___pa0512">#REF!</definedName>
    <definedName name="___pa0513" localSheetId="1">#REF!</definedName>
    <definedName name="___pa0513" localSheetId="5">#REF!</definedName>
    <definedName name="___pa0513" localSheetId="3">#REF!</definedName>
    <definedName name="___pa0513">#REF!</definedName>
    <definedName name="___pa0517" localSheetId="1">#REF!</definedName>
    <definedName name="___pa0517" localSheetId="5">#REF!</definedName>
    <definedName name="___pa0517" localSheetId="3">#REF!</definedName>
    <definedName name="___pa0517">#REF!</definedName>
    <definedName name="___pa0518" localSheetId="1">#REF!</definedName>
    <definedName name="___pa0518" localSheetId="5">#REF!</definedName>
    <definedName name="___pa0518" localSheetId="3">#REF!</definedName>
    <definedName name="___pa0518">#REF!</definedName>
    <definedName name="___pa0526" localSheetId="1">#REF!</definedName>
    <definedName name="___pa0526" localSheetId="5">#REF!</definedName>
    <definedName name="___pa0526" localSheetId="3">#REF!</definedName>
    <definedName name="___pa0526">#REF!</definedName>
    <definedName name="___pa0530" localSheetId="1">#REF!</definedName>
    <definedName name="___pa0530" localSheetId="5">#REF!</definedName>
    <definedName name="___pa0530" localSheetId="3">#REF!</definedName>
    <definedName name="___pa0530">#REF!</definedName>
    <definedName name="___pa0535" localSheetId="1">#REF!</definedName>
    <definedName name="___pa0535" localSheetId="5">#REF!</definedName>
    <definedName name="___pa0535" localSheetId="3">#REF!</definedName>
    <definedName name="___pa0535">#REF!</definedName>
    <definedName name="___pa0538" localSheetId="1">#REF!</definedName>
    <definedName name="___pa0538" localSheetId="5">#REF!</definedName>
    <definedName name="___pa0538" localSheetId="3">#REF!</definedName>
    <definedName name="___pa0538">#REF!</definedName>
    <definedName name="___pa0604" localSheetId="1">#REF!</definedName>
    <definedName name="___pa0604" localSheetId="5">#REF!</definedName>
    <definedName name="___pa0604" localSheetId="3">#REF!</definedName>
    <definedName name="___pa0604">#REF!</definedName>
    <definedName name="___pa0605" localSheetId="1">#REF!</definedName>
    <definedName name="___pa0605" localSheetId="5">#REF!</definedName>
    <definedName name="___pa0605" localSheetId="3">#REF!</definedName>
    <definedName name="___pa0605">#REF!</definedName>
    <definedName name="___pa0606" localSheetId="1">#REF!</definedName>
    <definedName name="___pa0606" localSheetId="5">#REF!</definedName>
    <definedName name="___pa0606" localSheetId="3">#REF!</definedName>
    <definedName name="___pa0606">#REF!</definedName>
    <definedName name="___pa0607" localSheetId="1">#REF!</definedName>
    <definedName name="___pa0607" localSheetId="5">#REF!</definedName>
    <definedName name="___pa0607" localSheetId="3">#REF!</definedName>
    <definedName name="___pa0607">#REF!</definedName>
    <definedName name="___pa0805" localSheetId="1">#REF!</definedName>
    <definedName name="___pa0805" localSheetId="5">#REF!</definedName>
    <definedName name="___pa0805" localSheetId="3">#REF!</definedName>
    <definedName name="___pa0805">#REF!</definedName>
    <definedName name="___pa0812" localSheetId="1">#REF!</definedName>
    <definedName name="___pa0812" localSheetId="5">#REF!</definedName>
    <definedName name="___pa0812" localSheetId="3">#REF!</definedName>
    <definedName name="___pa0812">#REF!</definedName>
    <definedName name="___pa1003">[18]Sheet1!$E$7</definedName>
    <definedName name="___pa3040" localSheetId="1">#REF!</definedName>
    <definedName name="___pa3040" localSheetId="5">#REF!</definedName>
    <definedName name="___pa3040" localSheetId="3">#REF!</definedName>
    <definedName name="___pa3040">#REF!</definedName>
    <definedName name="___pa3050" localSheetId="1">#REF!</definedName>
    <definedName name="___pa3050" localSheetId="5">#REF!</definedName>
    <definedName name="___pa3050" localSheetId="3">#REF!</definedName>
    <definedName name="___pa3050">#REF!</definedName>
    <definedName name="___paa0421" localSheetId="1">#REF!</definedName>
    <definedName name="___paa0421" localSheetId="5">#REF!</definedName>
    <definedName name="___paa0421" localSheetId="3">#REF!</definedName>
    <definedName name="___paa0421">#REF!</definedName>
    <definedName name="___paa316" localSheetId="1">#REF!</definedName>
    <definedName name="___paa316" localSheetId="5">#REF!</definedName>
    <definedName name="___paa316" localSheetId="3">#REF!</definedName>
    <definedName name="___paa316">#REF!</definedName>
    <definedName name="___paa324" localSheetId="1">#REF!</definedName>
    <definedName name="___paa324" localSheetId="5">#REF!</definedName>
    <definedName name="___paa324" localSheetId="3">#REF!</definedName>
    <definedName name="___paa324">#REF!</definedName>
    <definedName name="___paa408" localSheetId="1">#REF!</definedName>
    <definedName name="___paa408" localSheetId="5">#REF!</definedName>
    <definedName name="___paa408" localSheetId="3">#REF!</definedName>
    <definedName name="___paa408">#REF!</definedName>
    <definedName name="___paa409" localSheetId="1">#REF!</definedName>
    <definedName name="___paa409" localSheetId="5">#REF!</definedName>
    <definedName name="___paa409" localSheetId="3">#REF!</definedName>
    <definedName name="___paa409">#REF!</definedName>
    <definedName name="___paa410" localSheetId="1">#REF!</definedName>
    <definedName name="___paa410" localSheetId="5">#REF!</definedName>
    <definedName name="___paa410" localSheetId="3">#REF!</definedName>
    <definedName name="___paa410">#REF!</definedName>
    <definedName name="___paa412" localSheetId="1">#REF!</definedName>
    <definedName name="___paa412" localSheetId="5">#REF!</definedName>
    <definedName name="___paa412" localSheetId="3">#REF!</definedName>
    <definedName name="___paa412">#REF!</definedName>
    <definedName name="___paa531" localSheetId="1">#REF!</definedName>
    <definedName name="___paa531" localSheetId="5">#REF!</definedName>
    <definedName name="___paa531" localSheetId="3">#REF!</definedName>
    <definedName name="___paa531">#REF!</definedName>
    <definedName name="___pab100" localSheetId="1">#REF!</definedName>
    <definedName name="___pab100" localSheetId="5">#REF!</definedName>
    <definedName name="___pab100" localSheetId="3">#REF!</definedName>
    <definedName name="___pab100">#REF!</definedName>
    <definedName name="___pab125" localSheetId="1">#REF!</definedName>
    <definedName name="___pab125" localSheetId="5">#REF!</definedName>
    <definedName name="___pab125" localSheetId="3">#REF!</definedName>
    <definedName name="___pab125">#REF!</definedName>
    <definedName name="___pab15" localSheetId="1">#REF!</definedName>
    <definedName name="___pab15" localSheetId="5">#REF!</definedName>
    <definedName name="___pab15" localSheetId="3">#REF!</definedName>
    <definedName name="___pab15">#REF!</definedName>
    <definedName name="___pab150" localSheetId="1">#REF!</definedName>
    <definedName name="___pab150" localSheetId="5">#REF!</definedName>
    <definedName name="___pab150" localSheetId="3">#REF!</definedName>
    <definedName name="___pab150">#REF!</definedName>
    <definedName name="___pab2" localSheetId="1">#REF!</definedName>
    <definedName name="___pab2" localSheetId="5">#REF!</definedName>
    <definedName name="___pab2" localSheetId="3">#REF!</definedName>
    <definedName name="___pab2">#REF!</definedName>
    <definedName name="___pab20" localSheetId="1">#REF!</definedName>
    <definedName name="___pab20" localSheetId="5">#REF!</definedName>
    <definedName name="___pab20" localSheetId="3">#REF!</definedName>
    <definedName name="___pab20">#REF!</definedName>
    <definedName name="___pab25" localSheetId="1">#REF!</definedName>
    <definedName name="___pab25" localSheetId="5">#REF!</definedName>
    <definedName name="___pab25" localSheetId="3">#REF!</definedName>
    <definedName name="___pab25">#REF!</definedName>
    <definedName name="___pab308" localSheetId="1">#REF!</definedName>
    <definedName name="___pab308" localSheetId="5">#REF!</definedName>
    <definedName name="___pab308" localSheetId="3">#REF!</definedName>
    <definedName name="___pab308">#REF!</definedName>
    <definedName name="___pab309" localSheetId="1">#REF!</definedName>
    <definedName name="___pab309" localSheetId="5">#REF!</definedName>
    <definedName name="___pab309" localSheetId="3">#REF!</definedName>
    <definedName name="___pab309">#REF!</definedName>
    <definedName name="___pab310" localSheetId="1">#REF!</definedName>
    <definedName name="___pab310" localSheetId="5">#REF!</definedName>
    <definedName name="___pab310" localSheetId="3">#REF!</definedName>
    <definedName name="___pab310">#REF!</definedName>
    <definedName name="___pab316" localSheetId="1">#REF!</definedName>
    <definedName name="___pab316" localSheetId="5">#REF!</definedName>
    <definedName name="___pab316" localSheetId="3">#REF!</definedName>
    <definedName name="___pab316">#REF!</definedName>
    <definedName name="___pab32" localSheetId="1">#REF!</definedName>
    <definedName name="___pab32" localSheetId="5">#REF!</definedName>
    <definedName name="___pab32" localSheetId="3">#REF!</definedName>
    <definedName name="___pab32">#REF!</definedName>
    <definedName name="___pab324" localSheetId="1">#REF!</definedName>
    <definedName name="___pab324" localSheetId="5">#REF!</definedName>
    <definedName name="___pab324" localSheetId="3">#REF!</definedName>
    <definedName name="___pab324">#REF!</definedName>
    <definedName name="___pab4" localSheetId="1">#REF!</definedName>
    <definedName name="___pab4" localSheetId="5">#REF!</definedName>
    <definedName name="___pab4" localSheetId="3">#REF!</definedName>
    <definedName name="___pab4">#REF!</definedName>
    <definedName name="___pab40" localSheetId="1">#REF!</definedName>
    <definedName name="___pab40" localSheetId="5">#REF!</definedName>
    <definedName name="___pab40" localSheetId="3">#REF!</definedName>
    <definedName name="___pab40">#REF!</definedName>
    <definedName name="___pab421" localSheetId="1">#REF!</definedName>
    <definedName name="___pab421" localSheetId="5">#REF!</definedName>
    <definedName name="___pab421" localSheetId="3">#REF!</definedName>
    <definedName name="___pab421">#REF!</definedName>
    <definedName name="___pab50" localSheetId="1">#REF!</definedName>
    <definedName name="___pab50" localSheetId="5">#REF!</definedName>
    <definedName name="___pab50" localSheetId="3">#REF!</definedName>
    <definedName name="___pab50">#REF!</definedName>
    <definedName name="___pab531" localSheetId="1">#REF!</definedName>
    <definedName name="___pab531" localSheetId="5">#REF!</definedName>
    <definedName name="___pab531" localSheetId="3">#REF!</definedName>
    <definedName name="___pab531">#REF!</definedName>
    <definedName name="___pab6" localSheetId="1">#REF!</definedName>
    <definedName name="___pab6" localSheetId="5">#REF!</definedName>
    <definedName name="___pab6" localSheetId="3">#REF!</definedName>
    <definedName name="___pab6">#REF!</definedName>
    <definedName name="___pab65" localSheetId="1">#REF!</definedName>
    <definedName name="___pab65" localSheetId="5">#REF!</definedName>
    <definedName name="___pab65" localSheetId="3">#REF!</definedName>
    <definedName name="___pab65">#REF!</definedName>
    <definedName name="___pab80" localSheetId="1">#REF!</definedName>
    <definedName name="___pab80" localSheetId="5">#REF!</definedName>
    <definedName name="___pab80" localSheetId="3">#REF!</definedName>
    <definedName name="___pab80">#REF!</definedName>
    <definedName name="___pac309" localSheetId="1">#REF!</definedName>
    <definedName name="___pac309" localSheetId="5">#REF!</definedName>
    <definedName name="___pac309" localSheetId="3">#REF!</definedName>
    <definedName name="___pac309">#REF!</definedName>
    <definedName name="___pac310" localSheetId="1">#REF!</definedName>
    <definedName name="___pac310" localSheetId="5">#REF!</definedName>
    <definedName name="___pac310" localSheetId="3">#REF!</definedName>
    <definedName name="___pac310">#REF!</definedName>
    <definedName name="___pac316" localSheetId="1">#REF!</definedName>
    <definedName name="___pac316" localSheetId="5">#REF!</definedName>
    <definedName name="___pac316" localSheetId="3">#REF!</definedName>
    <definedName name="___pac316">#REF!</definedName>
    <definedName name="___pac324" localSheetId="1">#REF!</definedName>
    <definedName name="___pac324" localSheetId="5">#REF!</definedName>
    <definedName name="___pac324" localSheetId="3">#REF!</definedName>
    <definedName name="___pac324">#REF!</definedName>
    <definedName name="___pac531" localSheetId="1">#REF!</definedName>
    <definedName name="___pac531" localSheetId="5">#REF!</definedName>
    <definedName name="___pac531" localSheetId="3">#REF!</definedName>
    <definedName name="___pac531">#REF!</definedName>
    <definedName name="___pad324" localSheetId="1">#REF!</definedName>
    <definedName name="___pad324" localSheetId="5">#REF!</definedName>
    <definedName name="___pad324" localSheetId="3">#REF!</definedName>
    <definedName name="___pad324">#REF!</definedName>
    <definedName name="___pah150" localSheetId="1">#REF!</definedName>
    <definedName name="___pah150" localSheetId="5">#REF!</definedName>
    <definedName name="___pah150" localSheetId="3">#REF!</definedName>
    <definedName name="___pah150">#REF!</definedName>
    <definedName name="___pak100" localSheetId="1">#REF!</definedName>
    <definedName name="___pak100" localSheetId="5">#REF!</definedName>
    <definedName name="___pak100" localSheetId="3">#REF!</definedName>
    <definedName name="___pak100">#REF!</definedName>
    <definedName name="___pak150" localSheetId="1">#REF!</definedName>
    <definedName name="___pak150" localSheetId="5">#REF!</definedName>
    <definedName name="___pak150" localSheetId="3">#REF!</definedName>
    <definedName name="___pak150">#REF!</definedName>
    <definedName name="___pak50" localSheetId="1">#REF!</definedName>
    <definedName name="___pak50" localSheetId="5">#REF!</definedName>
    <definedName name="___pak50" localSheetId="3">#REF!</definedName>
    <definedName name="___pak50">#REF!</definedName>
    <definedName name="___pak80" localSheetId="1">#REF!</definedName>
    <definedName name="___pak80" localSheetId="5">#REF!</definedName>
    <definedName name="___pak80" localSheetId="3">#REF!</definedName>
    <definedName name="___pak80">#REF!</definedName>
    <definedName name="___Pap785">[17]INPUTS!$H$34</definedName>
    <definedName name="___Pap789">[17]INPUTS!$H$32</definedName>
    <definedName name="___pb0130">[18]Sheet1!$E$15</definedName>
    <definedName name="___pb0131">[18]Sheet1!$E$16</definedName>
    <definedName name="___PB0132">[18]Sheet1!$E$17</definedName>
    <definedName name="___PB0135">[18]Sheet1!$E$18</definedName>
    <definedName name="___PB0305">[18]Sheet1!$E$24</definedName>
    <definedName name="___pbs100" localSheetId="1">#REF!</definedName>
    <definedName name="___pbs100" localSheetId="5">#REF!</definedName>
    <definedName name="___pbs100" localSheetId="3">#REF!</definedName>
    <definedName name="___pbs100">#REF!</definedName>
    <definedName name="___pbs15" localSheetId="1">#REF!</definedName>
    <definedName name="___pbs15" localSheetId="5">#REF!</definedName>
    <definedName name="___pbs15" localSheetId="3">#REF!</definedName>
    <definedName name="___pbs15">#REF!</definedName>
    <definedName name="___pbs150" localSheetId="1">#REF!</definedName>
    <definedName name="___pbs150" localSheetId="5">#REF!</definedName>
    <definedName name="___pbs150" localSheetId="3">#REF!</definedName>
    <definedName name="___pbs150">#REF!</definedName>
    <definedName name="___pbs40" localSheetId="1">#REF!</definedName>
    <definedName name="___pbs40" localSheetId="5">#REF!</definedName>
    <definedName name="___pbs40" localSheetId="3">#REF!</definedName>
    <definedName name="___pbs40">#REF!</definedName>
    <definedName name="___pbs50" localSheetId="1">#REF!</definedName>
    <definedName name="___pbs50" localSheetId="5">#REF!</definedName>
    <definedName name="___pbs50" localSheetId="3">#REF!</definedName>
    <definedName name="___pbs50">#REF!</definedName>
    <definedName name="___pbs65" localSheetId="1">#REF!</definedName>
    <definedName name="___pbs65" localSheetId="5">#REF!</definedName>
    <definedName name="___pbs65" localSheetId="3">#REF!</definedName>
    <definedName name="___pbs65">#REF!</definedName>
    <definedName name="___pbs80" localSheetId="1">#REF!</definedName>
    <definedName name="___pbs80" localSheetId="5">#REF!</definedName>
    <definedName name="___pbs80" localSheetId="3">#REF!</definedName>
    <definedName name="___pbs80">#REF!</definedName>
    <definedName name="___pc0022">[18]Sheet1!$E$31</definedName>
    <definedName name="___pc50" localSheetId="1">#REF!</definedName>
    <definedName name="___pc50" localSheetId="5">#REF!</definedName>
    <definedName name="___pc50" localSheetId="3">#REF!</definedName>
    <definedName name="___pc50">#REF!</definedName>
    <definedName name="___pc80" localSheetId="1">#REF!</definedName>
    <definedName name="___pc80" localSheetId="5">#REF!</definedName>
    <definedName name="___pc80" localSheetId="3">#REF!</definedName>
    <definedName name="___pc80">#REF!</definedName>
    <definedName name="___pcf80" localSheetId="1">#REF!</definedName>
    <definedName name="___pcf80" localSheetId="5">#REF!</definedName>
    <definedName name="___pcf80" localSheetId="3">#REF!</definedName>
    <definedName name="___pcf80">#REF!</definedName>
    <definedName name="___Pci785">[17]INPUTS!$H$35</definedName>
    <definedName name="___Pci789">[17]INPUTS!$H$33</definedName>
    <definedName name="___pd0120">[18]Sheet1!$E$42</definedName>
    <definedName name="___pd0132">[18]Sheet1!$E$45</definedName>
    <definedName name="___pd0163">[18]Sheet1!$E$53</definedName>
    <definedName name="___pd0164">[18]Sheet1!$E$54</definedName>
    <definedName name="___pd0165">[18]Sheet1!$E$55</definedName>
    <definedName name="___pd0166">[18]Sheet1!$E$56</definedName>
    <definedName name="___pd0167">[18]Sheet1!$E$57</definedName>
    <definedName name="___pd0200">[18]Sheet1!$E$58</definedName>
    <definedName name="___pd0210">[18]Sheet1!$E$59</definedName>
    <definedName name="___pd0220">[18]Sheet1!$E$60</definedName>
    <definedName name="___pd0240">[18]Sheet1!$E$62</definedName>
    <definedName name="___pd0242">[18]Sheet1!$E$63</definedName>
    <definedName name="___pd0246">[18]Sheet1!$E$65</definedName>
    <definedName name="___pd0260">[18]Sheet1!$E$69</definedName>
    <definedName name="___pd0261">[18]Sheet1!$E$70</definedName>
    <definedName name="___pd0262">[18]Sheet1!$E$71</definedName>
    <definedName name="___pe0015">[18]Sheet1!$E$82</definedName>
    <definedName name="___pe0025">[18]Sheet1!$E$86</definedName>
    <definedName name="___pf0100">[18]Sheet1!$E$89</definedName>
    <definedName name="___pf0280">[18]Sheet1!$E$110</definedName>
    <definedName name="___pf0400">[18]Sheet1!$E$119</definedName>
    <definedName name="___pf5001">[18]Sheet1!$E$137</definedName>
    <definedName name="___pg0130">[18]Sheet1!$E$142</definedName>
    <definedName name="___pg0140">[18]Sheet1!$E$143</definedName>
    <definedName name="___ph100" localSheetId="1">#REF!</definedName>
    <definedName name="___ph100" localSheetId="5">#REF!</definedName>
    <definedName name="___ph100" localSheetId="3">#REF!</definedName>
    <definedName name="___ph100">#REF!</definedName>
    <definedName name="___ph150" localSheetId="1">#REF!</definedName>
    <definedName name="___ph150" localSheetId="5">#REF!</definedName>
    <definedName name="___ph150" localSheetId="3">#REF!</definedName>
    <definedName name="___ph150">#REF!</definedName>
    <definedName name="___phf100" localSheetId="1">#REF!</definedName>
    <definedName name="___phf100" localSheetId="5">#REF!</definedName>
    <definedName name="___phf100" localSheetId="3">#REF!</definedName>
    <definedName name="___phf100">#REF!</definedName>
    <definedName name="___phf150" localSheetId="1">#REF!</definedName>
    <definedName name="___phf150" localSheetId="5">#REF!</definedName>
    <definedName name="___phf150" localSheetId="3">#REF!</definedName>
    <definedName name="___phf150">#REF!</definedName>
    <definedName name="___pi0110">[18]Sheet1!$E$172</definedName>
    <definedName name="___pi0112">[18]Sheet1!$E$173</definedName>
    <definedName name="___pi0502">[18]Sheet1!$E$187</definedName>
    <definedName name="___pi0503">[18]Sheet1!$E$188</definedName>
    <definedName name="___pi0600">[18]Sheet1!$E$189</definedName>
    <definedName name="___pi0601">[18]Sheet1!$E$190</definedName>
    <definedName name="___pi0602">[18]Sheet1!$E$191</definedName>
    <definedName name="___pi0603">[18]Sheet1!$E$192</definedName>
    <definedName name="___pj0103">[18]Sheet1!$E$196</definedName>
    <definedName name="___pj1004">[18]Sheet1!$E$215</definedName>
    <definedName name="___PPE2">'[15]Detail-PARENT'!$AU$781</definedName>
    <definedName name="___Ptl785">[17]INPUTS!$H$37</definedName>
    <definedName name="___Ptl789">[17]INPUTS!$H$38</definedName>
    <definedName name="___pv100" localSheetId="1">#REF!</definedName>
    <definedName name="___pv100" localSheetId="5">#REF!</definedName>
    <definedName name="___pv100" localSheetId="3">#REF!</definedName>
    <definedName name="___pv100">#REF!</definedName>
    <definedName name="___pv40" localSheetId="1">#REF!</definedName>
    <definedName name="___pv40" localSheetId="5">#REF!</definedName>
    <definedName name="___pv40" localSheetId="3">#REF!</definedName>
    <definedName name="___pv40">#REF!</definedName>
    <definedName name="___pv50" localSheetId="1">#REF!</definedName>
    <definedName name="___pv50" localSheetId="5">#REF!</definedName>
    <definedName name="___pv50" localSheetId="3">#REF!</definedName>
    <definedName name="___pv50">#REF!</definedName>
    <definedName name="___pv80" localSheetId="1">#REF!</definedName>
    <definedName name="___pv80" localSheetId="5">#REF!</definedName>
    <definedName name="___pv80" localSheetId="3">#REF!</definedName>
    <definedName name="___pv80">#REF!</definedName>
    <definedName name="___pvc100" localSheetId="1">[21]SAP!#REF!</definedName>
    <definedName name="___pvc100" localSheetId="5">[21]SAP!#REF!</definedName>
    <definedName name="___pvc100" localSheetId="3">[21]SAP!#REF!</definedName>
    <definedName name="___pvc100">[21]SAP!#REF!</definedName>
    <definedName name="___pvc150" localSheetId="1">[21]SAP!#REF!</definedName>
    <definedName name="___pvc150" localSheetId="5">[21]SAP!#REF!</definedName>
    <definedName name="___pvc150" localSheetId="3">[21]SAP!#REF!</definedName>
    <definedName name="___pvc150">[21]SAP!#REF!</definedName>
    <definedName name="___pvc20" localSheetId="1">[21]SAP!#REF!</definedName>
    <definedName name="___pvc20" localSheetId="5">[21]SAP!#REF!</definedName>
    <definedName name="___pvc20" localSheetId="3">[21]SAP!#REF!</definedName>
    <definedName name="___pvc20">[21]SAP!#REF!</definedName>
    <definedName name="___pvc200" localSheetId="1">[21]SAP!#REF!</definedName>
    <definedName name="___pvc200" localSheetId="5">[21]SAP!#REF!</definedName>
    <definedName name="___pvc200" localSheetId="3">[21]SAP!#REF!</definedName>
    <definedName name="___pvc200">[21]SAP!#REF!</definedName>
    <definedName name="___pvc25" localSheetId="1">[21]SAP!#REF!</definedName>
    <definedName name="___pvc25" localSheetId="5">[21]SAP!#REF!</definedName>
    <definedName name="___pvc25" localSheetId="3">[21]SAP!#REF!</definedName>
    <definedName name="___pvc25">[21]SAP!#REF!</definedName>
    <definedName name="___pvc32" localSheetId="1">[21]SAP!#REF!</definedName>
    <definedName name="___pvc32" localSheetId="5">[21]SAP!#REF!</definedName>
    <definedName name="___pvc32" localSheetId="3">[21]SAP!#REF!</definedName>
    <definedName name="___pvc32">[21]SAP!#REF!</definedName>
    <definedName name="___pvc40" localSheetId="1">[21]SAP!#REF!</definedName>
    <definedName name="___pvc40" localSheetId="5">[21]SAP!#REF!</definedName>
    <definedName name="___pvc40" localSheetId="3">[21]SAP!#REF!</definedName>
    <definedName name="___pvc40">[21]SAP!#REF!</definedName>
    <definedName name="___pvc50" localSheetId="1">[21]SAP!#REF!</definedName>
    <definedName name="___pvc50" localSheetId="5">[21]SAP!#REF!</definedName>
    <definedName name="___pvc50" localSheetId="3">[21]SAP!#REF!</definedName>
    <definedName name="___pvc50">[21]SAP!#REF!</definedName>
    <definedName name="___pvc65" localSheetId="1">[21]SAP!#REF!</definedName>
    <definedName name="___pvc65" localSheetId="5">[21]SAP!#REF!</definedName>
    <definedName name="___pvc65" localSheetId="3">[21]SAP!#REF!</definedName>
    <definedName name="___pvc65">[21]SAP!#REF!</definedName>
    <definedName name="___pvc80" localSheetId="1">[21]SAP!#REF!</definedName>
    <definedName name="___pvc80" localSheetId="5">[21]SAP!#REF!</definedName>
    <definedName name="___pvc80" localSheetId="3">[21]SAP!#REF!</definedName>
    <definedName name="___pvc80">[21]SAP!#REF!</definedName>
    <definedName name="___pvf100" localSheetId="1">#REF!</definedName>
    <definedName name="___pvf100" localSheetId="5">#REF!</definedName>
    <definedName name="___pvf100" localSheetId="3">#REF!</definedName>
    <definedName name="___pvf100">#REF!</definedName>
    <definedName name="___pvf80" localSheetId="1">#REF!</definedName>
    <definedName name="___pvf80" localSheetId="5">#REF!</definedName>
    <definedName name="___pvf80" localSheetId="3">#REF!</definedName>
    <definedName name="___pvf80">#REF!</definedName>
    <definedName name="___qmd15" localSheetId="1">[21]SAP!#REF!</definedName>
    <definedName name="___qmd15" localSheetId="5">[21]SAP!#REF!</definedName>
    <definedName name="___qmd15" localSheetId="3">[21]SAP!#REF!</definedName>
    <definedName name="___qmd15">[21]SAP!#REF!</definedName>
    <definedName name="___qmd20" localSheetId="1">[21]SAP!#REF!</definedName>
    <definedName name="___qmd20" localSheetId="5">[21]SAP!#REF!</definedName>
    <definedName name="___qmd20" localSheetId="3">[21]SAP!#REF!</definedName>
    <definedName name="___qmd20">[21]SAP!#REF!</definedName>
    <definedName name="___rdd100" localSheetId="1">[21]SAP!#REF!</definedName>
    <definedName name="___rdd100" localSheetId="5">[21]SAP!#REF!</definedName>
    <definedName name="___rdd100" localSheetId="3">[21]SAP!#REF!</definedName>
    <definedName name="___rdd100">[21]SAP!#REF!</definedName>
    <definedName name="___rdd150" localSheetId="1">[21]SAP!#REF!</definedName>
    <definedName name="___rdd150" localSheetId="5">[21]SAP!#REF!</definedName>
    <definedName name="___rdd150" localSheetId="3">[21]SAP!#REF!</definedName>
    <definedName name="___rdd150">[21]SAP!#REF!</definedName>
    <definedName name="___rk100" localSheetId="1">#REF!</definedName>
    <definedName name="___rk100" localSheetId="5">#REF!</definedName>
    <definedName name="___rk100" localSheetId="3">#REF!</definedName>
    <definedName name="___rk100">#REF!</definedName>
    <definedName name="___rk200" localSheetId="1">#REF!</definedName>
    <definedName name="___rk200" localSheetId="5">#REF!</definedName>
    <definedName name="___rk200" localSheetId="3">#REF!</definedName>
    <definedName name="___rk200">#REF!</definedName>
    <definedName name="___rk300" localSheetId="1">#REF!</definedName>
    <definedName name="___rk300" localSheetId="5">#REF!</definedName>
    <definedName name="___rk300" localSheetId="3">#REF!</definedName>
    <definedName name="___rk300">#REF!</definedName>
    <definedName name="___rk600" localSheetId="1">#REF!</definedName>
    <definedName name="___rk600" localSheetId="5">#REF!</definedName>
    <definedName name="___rk600" localSheetId="3">#REF!</definedName>
    <definedName name="___rk600">#REF!</definedName>
    <definedName name="___rkl1000" localSheetId="1">#REF!</definedName>
    <definedName name="___rkl1000" localSheetId="5">#REF!</definedName>
    <definedName name="___rkl1000" localSheetId="3">#REF!</definedName>
    <definedName name="___rkl1000">#REF!</definedName>
    <definedName name="___rkl1200" localSheetId="1">#REF!</definedName>
    <definedName name="___rkl1200" localSheetId="5">#REF!</definedName>
    <definedName name="___rkl1200" localSheetId="3">#REF!</definedName>
    <definedName name="___rkl1200">#REF!</definedName>
    <definedName name="___rkl200" localSheetId="1">#REF!</definedName>
    <definedName name="___rkl200" localSheetId="5">#REF!</definedName>
    <definedName name="___rkl200" localSheetId="3">#REF!</definedName>
    <definedName name="___rkl200">#REF!</definedName>
    <definedName name="___rkl300" localSheetId="1">#REF!</definedName>
    <definedName name="___rkl300" localSheetId="5">#REF!</definedName>
    <definedName name="___rkl300" localSheetId="3">#REF!</definedName>
    <definedName name="___rkl300">#REF!</definedName>
    <definedName name="___rkl400" localSheetId="1">#REF!</definedName>
    <definedName name="___rkl400" localSheetId="5">#REF!</definedName>
    <definedName name="___rkl400" localSheetId="3">#REF!</definedName>
    <definedName name="___rkl400">#REF!</definedName>
    <definedName name="___rkl500" localSheetId="1">#REF!</definedName>
    <definedName name="___rkl500" localSheetId="5">#REF!</definedName>
    <definedName name="___rkl500" localSheetId="3">#REF!</definedName>
    <definedName name="___rkl500">#REF!</definedName>
    <definedName name="___rkl600" localSheetId="1">#REF!</definedName>
    <definedName name="___rkl600" localSheetId="5">#REF!</definedName>
    <definedName name="___rkl600" localSheetId="3">#REF!</definedName>
    <definedName name="___rkl600">#REF!</definedName>
    <definedName name="___rkl700" localSheetId="1">#REF!</definedName>
    <definedName name="___rkl700" localSheetId="5">#REF!</definedName>
    <definedName name="___rkl700" localSheetId="3">#REF!</definedName>
    <definedName name="___rkl700">#REF!</definedName>
    <definedName name="___rkl800" localSheetId="1">#REF!</definedName>
    <definedName name="___rkl800" localSheetId="5">#REF!</definedName>
    <definedName name="___rkl800" localSheetId="3">#REF!</definedName>
    <definedName name="___rkl800">#REF!</definedName>
    <definedName name="___Sap785">[17]GD_actuals!$E$30:$W$30</definedName>
    <definedName name="___Sap789">[17]GD_actuals!$E$28:$W$28</definedName>
    <definedName name="___Sch1" localSheetId="1">#REF!</definedName>
    <definedName name="___Sch1" localSheetId="5">#REF!</definedName>
    <definedName name="___Sch1" localSheetId="3">#REF!</definedName>
    <definedName name="___Sch1">#REF!</definedName>
    <definedName name="___Sci785">[17]GD_actuals!$E$31:$W$31</definedName>
    <definedName name="___Sci789">[17]GD_actuals!$E$29:$W$29</definedName>
    <definedName name="___SET1" localSheetId="1">#REF!</definedName>
    <definedName name="___SET1" localSheetId="5">#REF!</definedName>
    <definedName name="___SET1" localSheetId="3">#REF!</definedName>
    <definedName name="___SET1">#REF!</definedName>
    <definedName name="___SET2" localSheetId="1">#REF!</definedName>
    <definedName name="___SET2" localSheetId="5">#REF!</definedName>
    <definedName name="___SET2" localSheetId="3">#REF!</definedName>
    <definedName name="___SET2">#REF!</definedName>
    <definedName name="___SET3" localSheetId="1">#REF!</definedName>
    <definedName name="___SET3" localSheetId="5">#REF!</definedName>
    <definedName name="___SET3" localSheetId="3">#REF!</definedName>
    <definedName name="___SET3">#REF!</definedName>
    <definedName name="___sfv150" localSheetId="1">#REF!</definedName>
    <definedName name="___sfv150" localSheetId="5">#REF!</definedName>
    <definedName name="___sfv150" localSheetId="3">#REF!</definedName>
    <definedName name="___sfv150">#REF!</definedName>
    <definedName name="___std100" localSheetId="1">#REF!</definedName>
    <definedName name="___std100" localSheetId="5">#REF!</definedName>
    <definedName name="___std100" localSheetId="3">#REF!</definedName>
    <definedName name="___std100">#REF!</definedName>
    <definedName name="___std150" localSheetId="1">#REF!</definedName>
    <definedName name="___std150" localSheetId="5">#REF!</definedName>
    <definedName name="___std150" localSheetId="3">#REF!</definedName>
    <definedName name="___std150">#REF!</definedName>
    <definedName name="___std50" localSheetId="1">#REF!</definedName>
    <definedName name="___std50" localSheetId="5">#REF!</definedName>
    <definedName name="___std50" localSheetId="3">#REF!</definedName>
    <definedName name="___std50">#REF!</definedName>
    <definedName name="___std65" localSheetId="1">#REF!</definedName>
    <definedName name="___std65" localSheetId="5">#REF!</definedName>
    <definedName name="___std65" localSheetId="3">#REF!</definedName>
    <definedName name="___std65">#REF!</definedName>
    <definedName name="___sti2">'[15]Detail-PARENT'!$AU$246</definedName>
    <definedName name="___Stl785">[17]GD_actuals!$E$33:$W$33</definedName>
    <definedName name="___Stl789">[17]GD_actuals!$E$34:$W$34</definedName>
    <definedName name="___SUB1" localSheetId="1">#REF!</definedName>
    <definedName name="___SUB1" localSheetId="5">#REF!</definedName>
    <definedName name="___SUB1" localSheetId="3">#REF!</definedName>
    <definedName name="___SUB1">#REF!</definedName>
    <definedName name="___SUB2" localSheetId="1">#REF!</definedName>
    <definedName name="___SUB2" localSheetId="5">#REF!</definedName>
    <definedName name="___SUB2" localSheetId="3">#REF!</definedName>
    <definedName name="___SUB2">#REF!</definedName>
    <definedName name="___SUB3" localSheetId="1">#REF!</definedName>
    <definedName name="___SUB3" localSheetId="5">#REF!</definedName>
    <definedName name="___SUB3" localSheetId="3">#REF!</definedName>
    <definedName name="___SUB3">#REF!</definedName>
    <definedName name="___SUB4" localSheetId="1">#REF!</definedName>
    <definedName name="___SUB4" localSheetId="5">#REF!</definedName>
    <definedName name="___SUB4" localSheetId="3">#REF!</definedName>
    <definedName name="___SUB4">#REF!</definedName>
    <definedName name="___SUB5" localSheetId="1">#REF!</definedName>
    <definedName name="___SUB5" localSheetId="5">#REF!</definedName>
    <definedName name="___SUB5" localSheetId="3">#REF!</definedName>
    <definedName name="___SUB5">#REF!</definedName>
    <definedName name="___SUB6" localSheetId="1">#REF!</definedName>
    <definedName name="___SUB6" localSheetId="5">#REF!</definedName>
    <definedName name="___SUB6" localSheetId="3">#REF!</definedName>
    <definedName name="___SUB6">#REF!</definedName>
    <definedName name="___SUB7" localSheetId="1">#REF!</definedName>
    <definedName name="___SUB7" localSheetId="5">#REF!</definedName>
    <definedName name="___SUB7" localSheetId="3">#REF!</definedName>
    <definedName name="___SUB7">#REF!</definedName>
    <definedName name="___T314999" localSheetId="1">#REF!</definedName>
    <definedName name="___T314999" localSheetId="5">#REF!</definedName>
    <definedName name="___T314999" localSheetId="3">#REF!</definedName>
    <definedName name="___T314999">#REF!</definedName>
    <definedName name="___Tap785">'[17]7x'!$G$24</definedName>
    <definedName name="___Tap789">'[17]7x'!$G$4</definedName>
    <definedName name="___Tci785">'[17]7x'!$G$34</definedName>
    <definedName name="___Tci789">'[17]7x'!$G$14</definedName>
    <definedName name="___td2">'[15]Detail-PARENT'!$AU$136</definedName>
    <definedName name="___tlc20" localSheetId="1">#REF!</definedName>
    <definedName name="___tlc20" localSheetId="5">#REF!</definedName>
    <definedName name="___tlc20" localSheetId="3">#REF!</definedName>
    <definedName name="___tlc20">#REF!</definedName>
    <definedName name="___tsv25" localSheetId="1">#REF!</definedName>
    <definedName name="___tsv25" localSheetId="5">#REF!</definedName>
    <definedName name="___tsv25" localSheetId="3">#REF!</definedName>
    <definedName name="___tsv25">#REF!</definedName>
    <definedName name="___Ttl785">'[17]8x'!$G$14</definedName>
    <definedName name="___Ttl789">'[17]8x'!$G$24</definedName>
    <definedName name="___ujl001" localSheetId="1">#REF!</definedName>
    <definedName name="___ujl001" localSheetId="5">#REF!</definedName>
    <definedName name="___ujl001" localSheetId="3">#REF!</definedName>
    <definedName name="___ujl001">#REF!</definedName>
    <definedName name="___uph010" localSheetId="1">#REF!</definedName>
    <definedName name="___uph010" localSheetId="5">#REF!</definedName>
    <definedName name="___uph010" localSheetId="3">#REF!</definedName>
    <definedName name="___uph010">#REF!</definedName>
    <definedName name="___uph011" localSheetId="1">#REF!</definedName>
    <definedName name="___uph011" localSheetId="5">#REF!</definedName>
    <definedName name="___uph011" localSheetId="3">#REF!</definedName>
    <definedName name="___uph011">#REF!</definedName>
    <definedName name="___uph012" localSheetId="1">#REF!</definedName>
    <definedName name="___uph012" localSheetId="5">#REF!</definedName>
    <definedName name="___uph012" localSheetId="3">#REF!</definedName>
    <definedName name="___uph012">#REF!</definedName>
    <definedName name="___uph013" localSheetId="1">#REF!</definedName>
    <definedName name="___uph013" localSheetId="5">#REF!</definedName>
    <definedName name="___uph013" localSheetId="3">#REF!</definedName>
    <definedName name="___uph013">#REF!</definedName>
    <definedName name="___uph014" localSheetId="1">#REF!</definedName>
    <definedName name="___uph014" localSheetId="5">#REF!</definedName>
    <definedName name="___uph014" localSheetId="3">#REF!</definedName>
    <definedName name="___uph014">#REF!</definedName>
    <definedName name="___uph015" localSheetId="1">#REF!</definedName>
    <definedName name="___uph015" localSheetId="5">#REF!</definedName>
    <definedName name="___uph015" localSheetId="3">#REF!</definedName>
    <definedName name="___uph015">#REF!</definedName>
    <definedName name="___uph016" localSheetId="1">#REF!</definedName>
    <definedName name="___uph016" localSheetId="5">#REF!</definedName>
    <definedName name="___uph016" localSheetId="3">#REF!</definedName>
    <definedName name="___uph016">#REF!</definedName>
    <definedName name="___UPH022" localSheetId="1">#REF!</definedName>
    <definedName name="___UPH022" localSheetId="5">#REF!</definedName>
    <definedName name="___UPH022" localSheetId="3">#REF!</definedName>
    <definedName name="___UPH022">#REF!</definedName>
    <definedName name="___uro001">[18]Sheet1!$I$661</definedName>
    <definedName name="___uro002">[18]Sheet1!$I$662</definedName>
    <definedName name="___uro003">[18]Sheet1!$I$663</definedName>
    <definedName name="___uro004">[18]Sheet1!$I$664</definedName>
    <definedName name="___uro005">[18]Sheet1!$I$665</definedName>
    <definedName name="___uro006">[18]Sheet1!$I$666</definedName>
    <definedName name="___uro007">[18]Sheet1!$I$667</definedName>
    <definedName name="___uro008">[18]Sheet1!$I$668</definedName>
    <definedName name="___uro009">[18]Sheet1!$I$669</definedName>
    <definedName name="___usd2" localSheetId="1">#REF!</definedName>
    <definedName name="___usd2" localSheetId="5">#REF!</definedName>
    <definedName name="___usd2" localSheetId="3">#REF!</definedName>
    <definedName name="___usd2">#REF!</definedName>
    <definedName name="___vnt100" localSheetId="1">#REF!</definedName>
    <definedName name="___vnt100" localSheetId="5">#REF!</definedName>
    <definedName name="___vnt100" localSheetId="3">#REF!</definedName>
    <definedName name="___vnt100">#REF!</definedName>
    <definedName name="___vnt40" localSheetId="1">#REF!</definedName>
    <definedName name="___vnt40" localSheetId="5">#REF!</definedName>
    <definedName name="___vnt40" localSheetId="3">#REF!</definedName>
    <definedName name="___vnt40">#REF!</definedName>
    <definedName name="___vnt50" localSheetId="1">#REF!</definedName>
    <definedName name="___vnt50" localSheetId="5">#REF!</definedName>
    <definedName name="___vnt50" localSheetId="3">#REF!</definedName>
    <definedName name="___vnt50">#REF!</definedName>
    <definedName name="___vnt80" localSheetId="1">#REF!</definedName>
    <definedName name="___vnt80" localSheetId="5">#REF!</definedName>
    <definedName name="___vnt80" localSheetId="3">#REF!</definedName>
    <definedName name="___vnt80">#REF!</definedName>
    <definedName name="___WF32" localSheetId="1">[20]Material!#REF!</definedName>
    <definedName name="___WF32" localSheetId="5">[20]Material!#REF!</definedName>
    <definedName name="___WF32" localSheetId="3">[20]Material!#REF!</definedName>
    <definedName name="___WF32">[20]Material!#REF!</definedName>
    <definedName name="___WF42" localSheetId="1">[20]Material!#REF!</definedName>
    <definedName name="___WF42" localSheetId="5">[20]Material!#REF!</definedName>
    <definedName name="___WF42" localSheetId="3">[20]Material!#REF!</definedName>
    <definedName name="___WF42">[20]Material!#REF!</definedName>
    <definedName name="___wf43" localSheetId="1">[25]Material!#REF!</definedName>
    <definedName name="___wf43" localSheetId="5">[25]Material!#REF!</definedName>
    <definedName name="___wf43" localSheetId="3">[25]Material!#REF!</definedName>
    <definedName name="___wf43">[25]Material!#REF!</definedName>
    <definedName name="__1" localSheetId="1">[12]Volume!#REF!</definedName>
    <definedName name="__1" localSheetId="5">[12]Volume!#REF!</definedName>
    <definedName name="__1" localSheetId="3">[12]Volume!#REF!</definedName>
    <definedName name="__1">[12]Volume!#REF!</definedName>
    <definedName name="__1__123Graph_ACHART_1" hidden="1">'[26]Statprod gab'!$D$13:$D$20</definedName>
    <definedName name="__123Graph_A" hidden="1">'[1]Comp equip'!$D$52:$D$473</definedName>
    <definedName name="__123Graph_AChart1" hidden="1">'[1]Comp equip'!$D$52:$D$473</definedName>
    <definedName name="__123Graph_ACurrent" hidden="1">'[1]Comp equip'!$D$52:$D$473</definedName>
    <definedName name="__123Graph_B" hidden="1">'[1]Mach &amp; equip'!$F$531:$F$582</definedName>
    <definedName name="__123Graph_BChart1" hidden="1">'[1]Comp equip'!$E$52:$E$473</definedName>
    <definedName name="__123Graph_BCurrent" hidden="1">'[1]Comp equip'!$E$52:$E$473</definedName>
    <definedName name="__123Graph_C" hidden="1">'[1]Comp equip'!$E$52:$E$473</definedName>
    <definedName name="__123Graph_CChart1" hidden="1">'[1]Comp equip'!$F$52:$F$473</definedName>
    <definedName name="__123Graph_CCurrent" hidden="1">'[1]Comp equip'!$F$52:$F$473</definedName>
    <definedName name="__123Graph_D" hidden="1">'[1]Mach &amp; equip'!$H$531:$H$582</definedName>
    <definedName name="__123Graph_E" hidden="1">'[1]Comp equip'!$F$52:$F$473</definedName>
    <definedName name="__123Graph_F" hidden="1">'[1]Mach &amp; equip'!$J$531:$J$582</definedName>
    <definedName name="__123Graph_X" hidden="1">'[1]Mach &amp; equip'!$D$531:$D$582</definedName>
    <definedName name="__2__123Graph_LBL_ACHART_1" hidden="1">'[26]Statprod gab'!$D$13:$D$20</definedName>
    <definedName name="__3__123Graph_XCHART_1" hidden="1">'[26]Statprod gab'!$B$13:$B$20</definedName>
    <definedName name="__abs100" localSheetId="1">#REF!</definedName>
    <definedName name="__abs100" localSheetId="5">#REF!</definedName>
    <definedName name="__abs100" localSheetId="3">#REF!</definedName>
    <definedName name="__abs100">#REF!</definedName>
    <definedName name="__ADV2">'[15]Detail-PARENT'!$AU$650</definedName>
    <definedName name="__agf10" localSheetId="1">#REF!</definedName>
    <definedName name="__agf10" localSheetId="5">#REF!</definedName>
    <definedName name="__agf10" localSheetId="3">#REF!</definedName>
    <definedName name="__agf10">#REF!</definedName>
    <definedName name="__ahu100" localSheetId="1">#REF!</definedName>
    <definedName name="__ahu100" localSheetId="5">#REF!</definedName>
    <definedName name="__ahu100" localSheetId="3">#REF!</definedName>
    <definedName name="__ahu100">#REF!</definedName>
    <definedName name="__ahu150" localSheetId="1">#REF!</definedName>
    <definedName name="__ahu150" localSheetId="5">#REF!</definedName>
    <definedName name="__ahu150" localSheetId="3">#REF!</definedName>
    <definedName name="__ahu150">#REF!</definedName>
    <definedName name="__ako100" localSheetId="1">#REF!</definedName>
    <definedName name="__ako100" localSheetId="5">#REF!</definedName>
    <definedName name="__ako100" localSheetId="3">#REF!</definedName>
    <definedName name="__ako100">#REF!</definedName>
    <definedName name="__ako150" localSheetId="1">#REF!</definedName>
    <definedName name="__ako150" localSheetId="5">#REF!</definedName>
    <definedName name="__ako150" localSheetId="3">#REF!</definedName>
    <definedName name="__ako150">#REF!</definedName>
    <definedName name="__ako50" localSheetId="1">#REF!</definedName>
    <definedName name="__ako50" localSheetId="5">#REF!</definedName>
    <definedName name="__ako50" localSheetId="3">#REF!</definedName>
    <definedName name="__ako50">#REF!</definedName>
    <definedName name="__ako80" localSheetId="1">#REF!</definedName>
    <definedName name="__ako80" localSheetId="5">#REF!</definedName>
    <definedName name="__ako80" localSheetId="3">#REF!</definedName>
    <definedName name="__ako80">#REF!</definedName>
    <definedName name="__aku100" localSheetId="1">#REF!</definedName>
    <definedName name="__aku100" localSheetId="5">#REF!</definedName>
    <definedName name="__aku100" localSheetId="3">#REF!</definedName>
    <definedName name="__aku100">#REF!</definedName>
    <definedName name="__aku150" localSheetId="1">#REF!</definedName>
    <definedName name="__aku150" localSheetId="5">#REF!</definedName>
    <definedName name="__aku150" localSheetId="3">#REF!</definedName>
    <definedName name="__aku150">#REF!</definedName>
    <definedName name="__apa0100" localSheetId="1">#REF!</definedName>
    <definedName name="__apa0100" localSheetId="5">#REF!</definedName>
    <definedName name="__apa0100" localSheetId="3">#REF!</definedName>
    <definedName name="__apa0100">#REF!</definedName>
    <definedName name="__apa0101" localSheetId="1">#REF!</definedName>
    <definedName name="__apa0101" localSheetId="5">#REF!</definedName>
    <definedName name="__apa0101" localSheetId="3">#REF!</definedName>
    <definedName name="__apa0101">#REF!</definedName>
    <definedName name="__apa0102" localSheetId="1">#REF!</definedName>
    <definedName name="__apa0102" localSheetId="5">#REF!</definedName>
    <definedName name="__apa0102" localSheetId="3">#REF!</definedName>
    <definedName name="__apa0102">#REF!</definedName>
    <definedName name="__apa0103" localSheetId="1">#REF!</definedName>
    <definedName name="__apa0103" localSheetId="5">#REF!</definedName>
    <definedName name="__apa0103" localSheetId="3">#REF!</definedName>
    <definedName name="__apa0103">#REF!</definedName>
    <definedName name="__apa0104" localSheetId="1">#REF!</definedName>
    <definedName name="__apa0104" localSheetId="5">#REF!</definedName>
    <definedName name="__apa0104" localSheetId="3">#REF!</definedName>
    <definedName name="__apa0104">#REF!</definedName>
    <definedName name="__apa0105" localSheetId="1">#REF!</definedName>
    <definedName name="__apa0105" localSheetId="5">#REF!</definedName>
    <definedName name="__apa0105" localSheetId="3">#REF!</definedName>
    <definedName name="__apa0105">#REF!</definedName>
    <definedName name="__apa0106" localSheetId="1">#REF!</definedName>
    <definedName name="__apa0106" localSheetId="5">#REF!</definedName>
    <definedName name="__apa0106" localSheetId="3">#REF!</definedName>
    <definedName name="__apa0106">#REF!</definedName>
    <definedName name="__apa0107" localSheetId="1">#REF!</definedName>
    <definedName name="__apa0107" localSheetId="5">#REF!</definedName>
    <definedName name="__apa0107" localSheetId="3">#REF!</definedName>
    <definedName name="__apa0107">#REF!</definedName>
    <definedName name="__apa0110" localSheetId="1">#REF!</definedName>
    <definedName name="__apa0110" localSheetId="5">#REF!</definedName>
    <definedName name="__apa0110" localSheetId="3">#REF!</definedName>
    <definedName name="__apa0110">#REF!</definedName>
    <definedName name="__apa0120" localSheetId="1">#REF!</definedName>
    <definedName name="__apa0120" localSheetId="5">#REF!</definedName>
    <definedName name="__apa0120" localSheetId="3">#REF!</definedName>
    <definedName name="__apa0120">#REF!</definedName>
    <definedName name="__APA0201" localSheetId="1">#REF!</definedName>
    <definedName name="__APA0201" localSheetId="5">#REF!</definedName>
    <definedName name="__APA0201" localSheetId="3">#REF!</definedName>
    <definedName name="__APA0201">#REF!</definedName>
    <definedName name="__apa0202" localSheetId="1">#REF!</definedName>
    <definedName name="__apa0202" localSheetId="5">#REF!</definedName>
    <definedName name="__apa0202" localSheetId="3">#REF!</definedName>
    <definedName name="__apa0202">#REF!</definedName>
    <definedName name="__apa0203" localSheetId="1">#REF!</definedName>
    <definedName name="__apa0203" localSheetId="5">#REF!</definedName>
    <definedName name="__apa0203" localSheetId="3">#REF!</definedName>
    <definedName name="__apa0203">#REF!</definedName>
    <definedName name="__apa0303" localSheetId="1">#REF!</definedName>
    <definedName name="__apa0303" localSheetId="5">#REF!</definedName>
    <definedName name="__apa0303" localSheetId="3">#REF!</definedName>
    <definedName name="__apa0303">#REF!</definedName>
    <definedName name="__apa0304" localSheetId="1">#REF!</definedName>
    <definedName name="__apa0304" localSheetId="5">#REF!</definedName>
    <definedName name="__apa0304" localSheetId="3">#REF!</definedName>
    <definedName name="__apa0304">#REF!</definedName>
    <definedName name="__apa0305" localSheetId="1">#REF!</definedName>
    <definedName name="__apa0305" localSheetId="5">#REF!</definedName>
    <definedName name="__apa0305" localSheetId="3">#REF!</definedName>
    <definedName name="__apa0305">#REF!</definedName>
    <definedName name="__apa0306" localSheetId="1">#REF!</definedName>
    <definedName name="__apa0306" localSheetId="5">#REF!</definedName>
    <definedName name="__apa0306" localSheetId="3">#REF!</definedName>
    <definedName name="__apa0306">#REF!</definedName>
    <definedName name="__apa0307" localSheetId="1">#REF!</definedName>
    <definedName name="__apa0307" localSheetId="5">#REF!</definedName>
    <definedName name="__apa0307" localSheetId="3">#REF!</definedName>
    <definedName name="__apa0307">#REF!</definedName>
    <definedName name="__apa0308" localSheetId="1">#REF!</definedName>
    <definedName name="__apa0308" localSheetId="5">#REF!</definedName>
    <definedName name="__apa0308" localSheetId="3">#REF!</definedName>
    <definedName name="__apa0308">#REF!</definedName>
    <definedName name="__apa0309" localSheetId="1">#REF!</definedName>
    <definedName name="__apa0309" localSheetId="5">#REF!</definedName>
    <definedName name="__apa0309" localSheetId="3">#REF!</definedName>
    <definedName name="__apa0309">#REF!</definedName>
    <definedName name="__apa0310" localSheetId="1">#REF!</definedName>
    <definedName name="__apa0310" localSheetId="5">#REF!</definedName>
    <definedName name="__apa0310" localSheetId="3">#REF!</definedName>
    <definedName name="__apa0310">#REF!</definedName>
    <definedName name="__apa0311" localSheetId="1">#REF!</definedName>
    <definedName name="__apa0311" localSheetId="5">#REF!</definedName>
    <definedName name="__apa0311" localSheetId="3">#REF!</definedName>
    <definedName name="__apa0311">#REF!</definedName>
    <definedName name="__apa0312" localSheetId="1">#REF!</definedName>
    <definedName name="__apa0312" localSheetId="5">#REF!</definedName>
    <definedName name="__apa0312" localSheetId="3">#REF!</definedName>
    <definedName name="__apa0312">#REF!</definedName>
    <definedName name="__apa0313" localSheetId="1">#REF!</definedName>
    <definedName name="__apa0313" localSheetId="5">#REF!</definedName>
    <definedName name="__apa0313" localSheetId="3">#REF!</definedName>
    <definedName name="__apa0313">#REF!</definedName>
    <definedName name="__apa0314" localSheetId="1">#REF!</definedName>
    <definedName name="__apa0314" localSheetId="5">#REF!</definedName>
    <definedName name="__apa0314" localSheetId="3">#REF!</definedName>
    <definedName name="__apa0314">#REF!</definedName>
    <definedName name="__apa0315" localSheetId="1">#REF!</definedName>
    <definedName name="__apa0315" localSheetId="5">#REF!</definedName>
    <definedName name="__apa0315" localSheetId="3">#REF!</definedName>
    <definedName name="__apa0315">#REF!</definedName>
    <definedName name="__APA0316" localSheetId="1">#REF!</definedName>
    <definedName name="__APA0316" localSheetId="5">#REF!</definedName>
    <definedName name="__APA0316" localSheetId="3">#REF!</definedName>
    <definedName name="__APA0316">#REF!</definedName>
    <definedName name="__apa0319" localSheetId="1">#REF!</definedName>
    <definedName name="__apa0319" localSheetId="5">#REF!</definedName>
    <definedName name="__apa0319" localSheetId="3">#REF!</definedName>
    <definedName name="__apa0319">#REF!</definedName>
    <definedName name="__apa0322" localSheetId="1">#REF!</definedName>
    <definedName name="__apa0322" localSheetId="5">#REF!</definedName>
    <definedName name="__apa0322" localSheetId="3">#REF!</definedName>
    <definedName name="__apa0322">#REF!</definedName>
    <definedName name="__APA0408" localSheetId="1">#REF!</definedName>
    <definedName name="__APA0408" localSheetId="5">#REF!</definedName>
    <definedName name="__APA0408" localSheetId="3">#REF!</definedName>
    <definedName name="__APA0408">#REF!</definedName>
    <definedName name="__APA0505" localSheetId="1">#REF!</definedName>
    <definedName name="__APA0505" localSheetId="5">#REF!</definedName>
    <definedName name="__APA0505" localSheetId="3">#REF!</definedName>
    <definedName name="__APA0505">#REF!</definedName>
    <definedName name="__APA0512" localSheetId="1">#REF!</definedName>
    <definedName name="__APA0512" localSheetId="5">#REF!</definedName>
    <definedName name="__APA0512" localSheetId="3">#REF!</definedName>
    <definedName name="__APA0512">#REF!</definedName>
    <definedName name="__bbs001" localSheetId="1">#REF!</definedName>
    <definedName name="__bbs001" localSheetId="5">#REF!</definedName>
    <definedName name="__bbs001" localSheetId="3">#REF!</definedName>
    <definedName name="__bbs001">#REF!</definedName>
    <definedName name="__bbs004" localSheetId="1">#REF!</definedName>
    <definedName name="__bbs004" localSheetId="5">#REF!</definedName>
    <definedName name="__bbs004" localSheetId="3">#REF!</definedName>
    <definedName name="__bbs004">#REF!</definedName>
    <definedName name="__bbs005" localSheetId="1">#REF!</definedName>
    <definedName name="__bbs005" localSheetId="5">#REF!</definedName>
    <definedName name="__bbs005" localSheetId="3">#REF!</definedName>
    <definedName name="__bbs005">#REF!</definedName>
    <definedName name="__bbs010" localSheetId="1">#REF!</definedName>
    <definedName name="__bbs010" localSheetId="5">#REF!</definedName>
    <definedName name="__bbs010" localSheetId="3">#REF!</definedName>
    <definedName name="__bbs010">#REF!</definedName>
    <definedName name="__bbs011" localSheetId="1">#REF!</definedName>
    <definedName name="__bbs011" localSheetId="5">#REF!</definedName>
    <definedName name="__bbs011" localSheetId="3">#REF!</definedName>
    <definedName name="__bbs011">#REF!</definedName>
    <definedName name="__bbs012" localSheetId="1">#REF!</definedName>
    <definedName name="__bbs012" localSheetId="5">#REF!</definedName>
    <definedName name="__bbs012" localSheetId="3">#REF!</definedName>
    <definedName name="__bbs012">#REF!</definedName>
    <definedName name="__bbs013" localSheetId="1">#REF!</definedName>
    <definedName name="__bbs013" localSheetId="5">#REF!</definedName>
    <definedName name="__bbs013" localSheetId="3">#REF!</definedName>
    <definedName name="__bbs013">#REF!</definedName>
    <definedName name="__bbs014" localSheetId="1">#REF!</definedName>
    <definedName name="__bbs014" localSheetId="5">#REF!</definedName>
    <definedName name="__bbs014" localSheetId="3">#REF!</definedName>
    <definedName name="__bbs014">#REF!</definedName>
    <definedName name="__bbs017" localSheetId="1">#REF!</definedName>
    <definedName name="__bbs017" localSheetId="5">#REF!</definedName>
    <definedName name="__bbs017" localSheetId="3">#REF!</definedName>
    <definedName name="__bbs017">#REF!</definedName>
    <definedName name="__bbs117" localSheetId="1">#REF!</definedName>
    <definedName name="__bbs117" localSheetId="5">#REF!</definedName>
    <definedName name="__bbs117" localSheetId="3">#REF!</definedName>
    <definedName name="__bbs117">#REF!</definedName>
    <definedName name="__bbs201" localSheetId="1">#REF!</definedName>
    <definedName name="__bbs201" localSheetId="5">#REF!</definedName>
    <definedName name="__bbs201" localSheetId="3">#REF!</definedName>
    <definedName name="__bbs201">#REF!</definedName>
    <definedName name="__bbs301" localSheetId="1">#REF!</definedName>
    <definedName name="__bbs301" localSheetId="5">#REF!</definedName>
    <definedName name="__bbs301" localSheetId="3">#REF!</definedName>
    <definedName name="__bbs301">#REF!</definedName>
    <definedName name="__bbs303" localSheetId="1">#REF!</definedName>
    <definedName name="__bbs303" localSheetId="5">#REF!</definedName>
    <definedName name="__bbs303" localSheetId="3">#REF!</definedName>
    <definedName name="__bbs303">#REF!</definedName>
    <definedName name="__bca530" localSheetId="1">#REF!</definedName>
    <definedName name="__bca530" localSheetId="5">#REF!</definedName>
    <definedName name="__bca530" localSheetId="3">#REF!</definedName>
    <definedName name="__bca530">#REF!</definedName>
    <definedName name="__bca600" localSheetId="1">#REF!</definedName>
    <definedName name="__bca600" localSheetId="5">#REF!</definedName>
    <definedName name="__bca600" localSheetId="3">#REF!</definedName>
    <definedName name="__bca600">#REF!</definedName>
    <definedName name="__bcv100" localSheetId="1">#REF!</definedName>
    <definedName name="__bcv100" localSheetId="5">#REF!</definedName>
    <definedName name="__bcv100" localSheetId="3">#REF!</definedName>
    <definedName name="__bcv100">#REF!</definedName>
    <definedName name="__bcv125" localSheetId="1">#REF!</definedName>
    <definedName name="__bcv125" localSheetId="5">#REF!</definedName>
    <definedName name="__bcv125" localSheetId="3">#REF!</definedName>
    <definedName name="__bcv125">#REF!</definedName>
    <definedName name="__bcv150" localSheetId="1">#REF!</definedName>
    <definedName name="__bcv150" localSheetId="5">#REF!</definedName>
    <definedName name="__bcv150" localSheetId="3">#REF!</definedName>
    <definedName name="__bcv150">#REF!</definedName>
    <definedName name="__bky001" localSheetId="1">#REF!</definedName>
    <definedName name="__bky001" localSheetId="5">#REF!</definedName>
    <definedName name="__bky001" localSheetId="3">#REF!</definedName>
    <definedName name="__bky001">#REF!</definedName>
    <definedName name="__bky514" localSheetId="1">#REF!</definedName>
    <definedName name="__bky514" localSheetId="5">#REF!</definedName>
    <definedName name="__bky514" localSheetId="3">#REF!</definedName>
    <definedName name="__bky514">#REF!</definedName>
    <definedName name="__boq1">[27]BOQ!$C$14:$J$456</definedName>
    <definedName name="__bpb200" localSheetId="1">#REF!</definedName>
    <definedName name="__bpb200" localSheetId="5">#REF!</definedName>
    <definedName name="__bpb200" localSheetId="3">#REF!</definedName>
    <definedName name="__bpb200">#REF!</definedName>
    <definedName name="__bpb204" localSheetId="1">#REF!</definedName>
    <definedName name="__bpb204" localSheetId="5">#REF!</definedName>
    <definedName name="__bpb204" localSheetId="3">#REF!</definedName>
    <definedName name="__bpb204">#REF!</definedName>
    <definedName name="__bpb302" localSheetId="1">#REF!</definedName>
    <definedName name="__bpb302" localSheetId="5">#REF!</definedName>
    <definedName name="__bpb302" localSheetId="3">#REF!</definedName>
    <definedName name="__bpb302">#REF!</definedName>
    <definedName name="__bpc001" localSheetId="1">#REF!</definedName>
    <definedName name="__bpc001" localSheetId="5">#REF!</definedName>
    <definedName name="__bpc001" localSheetId="3">#REF!</definedName>
    <definedName name="__bpc001">#REF!</definedName>
    <definedName name="__bul6161" localSheetId="1">#REF!</definedName>
    <definedName name="__bul6161" localSheetId="5">#REF!</definedName>
    <definedName name="__bul6161" localSheetId="3">#REF!</definedName>
    <definedName name="__bul6161">#REF!</definedName>
    <definedName name="__bul6162" localSheetId="1">#REF!</definedName>
    <definedName name="__bul6162" localSheetId="5">#REF!</definedName>
    <definedName name="__bul6162" localSheetId="3">#REF!</definedName>
    <definedName name="__bul6162">#REF!</definedName>
    <definedName name="__bul6166" localSheetId="1">#REF!</definedName>
    <definedName name="__bul6166" localSheetId="5">#REF!</definedName>
    <definedName name="__bul6166" localSheetId="3">#REF!</definedName>
    <definedName name="__bul6166">#REF!</definedName>
    <definedName name="__bul6167" localSheetId="1">#REF!</definedName>
    <definedName name="__bul6167" localSheetId="5">#REF!</definedName>
    <definedName name="__bul6167" localSheetId="3">#REF!</definedName>
    <definedName name="__bul6167">#REF!</definedName>
    <definedName name="__bul6168" localSheetId="1">#REF!</definedName>
    <definedName name="__bul6168" localSheetId="5">#REF!</definedName>
    <definedName name="__bul6168" localSheetId="3">#REF!</definedName>
    <definedName name="__bul6168">#REF!</definedName>
    <definedName name="__bul6169" localSheetId="1">#REF!</definedName>
    <definedName name="__bul6169" localSheetId="5">#REF!</definedName>
    <definedName name="__bul6169" localSheetId="3">#REF!</definedName>
    <definedName name="__bul6169">#REF!</definedName>
    <definedName name="__CAN15" localSheetId="1">[20]Material!#REF!</definedName>
    <definedName name="__CAN15" localSheetId="5">[20]Material!#REF!</definedName>
    <definedName name="__CAN15" localSheetId="3">[20]Material!#REF!</definedName>
    <definedName name="__CAN15">[20]Material!#REF!</definedName>
    <definedName name="__cas80" localSheetId="1">#REF!</definedName>
    <definedName name="__cas80" localSheetId="5">#REF!</definedName>
    <definedName name="__cas80" localSheetId="3">#REF!</definedName>
    <definedName name="__cas80">#REF!</definedName>
    <definedName name="__cod50" localSheetId="1">[21]SAP!#REF!</definedName>
    <definedName name="__cod50" localSheetId="5">[21]SAP!#REF!</definedName>
    <definedName name="__cod50" localSheetId="3">[21]SAP!#REF!</definedName>
    <definedName name="__cod50">[21]SAP!#REF!</definedName>
    <definedName name="__cvd100" localSheetId="1">#REF!</definedName>
    <definedName name="__cvd100" localSheetId="5">#REF!</definedName>
    <definedName name="__cvd100" localSheetId="3">#REF!</definedName>
    <definedName name="__cvd100">#REF!</definedName>
    <definedName name="__cvd15" localSheetId="1">#REF!</definedName>
    <definedName name="__cvd15" localSheetId="5">#REF!</definedName>
    <definedName name="__cvd15" localSheetId="3">#REF!</definedName>
    <definedName name="__cvd15">#REF!</definedName>
    <definedName name="__cvd150" localSheetId="1">#REF!</definedName>
    <definedName name="__cvd150" localSheetId="5">#REF!</definedName>
    <definedName name="__cvd150" localSheetId="3">#REF!</definedName>
    <definedName name="__cvd150">#REF!</definedName>
    <definedName name="__cvd50" localSheetId="1">#REF!</definedName>
    <definedName name="__cvd50" localSheetId="5">#REF!</definedName>
    <definedName name="__cvd50" localSheetId="3">#REF!</definedName>
    <definedName name="__cvd50">#REF!</definedName>
    <definedName name="__cvd65" localSheetId="1">#REF!</definedName>
    <definedName name="__cvd65" localSheetId="5">#REF!</definedName>
    <definedName name="__cvd65" localSheetId="3">#REF!</definedName>
    <definedName name="__cvd65">#REF!</definedName>
    <definedName name="__d11" localSheetId="1">'[16]Detail-PARENT'!#REF!</definedName>
    <definedName name="__d11" localSheetId="5">'[16]Detail-PARENT'!#REF!</definedName>
    <definedName name="__d11" localSheetId="3">'[16]Detail-PARENT'!#REF!</definedName>
    <definedName name="__d11">'[16]Detail-PARENT'!#REF!</definedName>
    <definedName name="__DAF10" localSheetId="1">#REF!</definedName>
    <definedName name="__DAF10" localSheetId="5">#REF!</definedName>
    <definedName name="__DAF10" localSheetId="3">#REF!</definedName>
    <definedName name="__DAF10">#REF!</definedName>
    <definedName name="__daf32" localSheetId="1">#REF!</definedName>
    <definedName name="__daf32" localSheetId="5">#REF!</definedName>
    <definedName name="__daf32" localSheetId="3">#REF!</definedName>
    <definedName name="__daf32">#REF!</definedName>
    <definedName name="__daf33" localSheetId="1">#REF!</definedName>
    <definedName name="__daf33" localSheetId="5">#REF!</definedName>
    <definedName name="__daf33" localSheetId="3">#REF!</definedName>
    <definedName name="__daf33">#REF!</definedName>
    <definedName name="__DAT1" localSheetId="1">#REF!</definedName>
    <definedName name="__DAT1" localSheetId="5">#REF!</definedName>
    <definedName name="__DAT1" localSheetId="3">#REF!</definedName>
    <definedName name="__DAT1">#REF!</definedName>
    <definedName name="__DAT10" localSheetId="1">#REF!</definedName>
    <definedName name="__DAT10" localSheetId="5">#REF!</definedName>
    <definedName name="__DAT10" localSheetId="3">#REF!</definedName>
    <definedName name="__DAT10">#REF!</definedName>
    <definedName name="__DAT11" localSheetId="1">#REF!</definedName>
    <definedName name="__DAT11" localSheetId="5">#REF!</definedName>
    <definedName name="__DAT11" localSheetId="3">#REF!</definedName>
    <definedName name="__DAT11">#REF!</definedName>
    <definedName name="__DAT12" localSheetId="1">#REF!</definedName>
    <definedName name="__DAT12" localSheetId="5">#REF!</definedName>
    <definedName name="__DAT12" localSheetId="3">#REF!</definedName>
    <definedName name="__DAT12">#REF!</definedName>
    <definedName name="__DAT13" localSheetId="1">#REF!</definedName>
    <definedName name="__DAT13" localSheetId="5">#REF!</definedName>
    <definedName name="__DAT13" localSheetId="3">#REF!</definedName>
    <definedName name="__DAT13">#REF!</definedName>
    <definedName name="__DAT14" localSheetId="1">#REF!</definedName>
    <definedName name="__DAT14" localSheetId="5">#REF!</definedName>
    <definedName name="__DAT14" localSheetId="3">#REF!</definedName>
    <definedName name="__DAT14">#REF!</definedName>
    <definedName name="__DAT2" localSheetId="1">#REF!</definedName>
    <definedName name="__DAT2" localSheetId="5">#REF!</definedName>
    <definedName name="__DAT2" localSheetId="3">#REF!</definedName>
    <definedName name="__DAT2">#REF!</definedName>
    <definedName name="__DAT3" localSheetId="1">#REF!</definedName>
    <definedName name="__DAT3" localSheetId="5">#REF!</definedName>
    <definedName name="__DAT3" localSheetId="3">#REF!</definedName>
    <definedName name="__DAT3">#REF!</definedName>
    <definedName name="__DAT4" localSheetId="1">#REF!</definedName>
    <definedName name="__DAT4" localSheetId="5">#REF!</definedName>
    <definedName name="__DAT4" localSheetId="3">#REF!</definedName>
    <definedName name="__DAT4">#REF!</definedName>
    <definedName name="__DAT5" localSheetId="1">#REF!</definedName>
    <definedName name="__DAT5" localSheetId="5">#REF!</definedName>
    <definedName name="__DAT5" localSheetId="3">#REF!</definedName>
    <definedName name="__DAT5">#REF!</definedName>
    <definedName name="__DAT6" localSheetId="1">#REF!</definedName>
    <definedName name="__DAT6" localSheetId="5">#REF!</definedName>
    <definedName name="__DAT6" localSheetId="3">#REF!</definedName>
    <definedName name="__DAT6">#REF!</definedName>
    <definedName name="__DAT7" localSheetId="1">#REF!</definedName>
    <definedName name="__DAT7" localSheetId="5">#REF!</definedName>
    <definedName name="__DAT7" localSheetId="3">#REF!</definedName>
    <definedName name="__DAT7">#REF!</definedName>
    <definedName name="__DAT8" localSheetId="1">#REF!</definedName>
    <definedName name="__DAT8" localSheetId="5">#REF!</definedName>
    <definedName name="__DAT8" localSheetId="3">#REF!</definedName>
    <definedName name="__DAT8">#REF!</definedName>
    <definedName name="__DAT9" localSheetId="1">#REF!</definedName>
    <definedName name="__DAT9" localSheetId="5">#REF!</definedName>
    <definedName name="__DAT9" localSheetId="3">#REF!</definedName>
    <definedName name="__DAT9">#REF!</definedName>
    <definedName name="__dia6" localSheetId="1">#REF!</definedName>
    <definedName name="__dia6" localSheetId="5">#REF!</definedName>
    <definedName name="__dia6" localSheetId="3">#REF!</definedName>
    <definedName name="__dia6">#REF!</definedName>
    <definedName name="__DIV1">'[28]Kuantitas &amp; Harga'!$G$24</definedName>
    <definedName name="__DIV10">'[28]Kuantitas &amp; Harga'!$G$393</definedName>
    <definedName name="__DIV11" localSheetId="1">'[28]Kuantitas &amp; Harga'!#REF!</definedName>
    <definedName name="__DIV11" localSheetId="5">'[28]Kuantitas &amp; Harga'!#REF!</definedName>
    <definedName name="__DIV11" localSheetId="3">'[28]Kuantitas &amp; Harga'!#REF!</definedName>
    <definedName name="__DIV11">'[28]Kuantitas &amp; Harga'!#REF!</definedName>
    <definedName name="__DIV2">'[28]Kuantitas &amp; Harga'!$G$46</definedName>
    <definedName name="__DIV3">'[28]Kuantitas &amp; Harga'!$G$80</definedName>
    <definedName name="__DIV4">'[28]Kuantitas &amp; Harga'!$G$95</definedName>
    <definedName name="__DIV5">'[28]Kuantitas &amp; Harga'!$G$115</definedName>
    <definedName name="__DIV6">'[28]Kuantitas &amp; Harga'!$G$150</definedName>
    <definedName name="__DIV7">'[28]Kuantitas &amp; Harga'!$G$298</definedName>
    <definedName name="__DIV8">'[28]Kuantitas &amp; Harga'!$G$350</definedName>
    <definedName name="__DIV9">'[28]Kuantitas &amp; Harga'!$G$380</definedName>
    <definedName name="__Fap785">[17]INPUTS!$I$34</definedName>
    <definedName name="__Fap789">[17]INPUTS!$I$32</definedName>
    <definedName name="__Fci785">[17]INPUTS!$I$35</definedName>
    <definedName name="__Fci789">[17]INPUTS!$I$33</definedName>
    <definedName name="__fdd100" localSheetId="1">[21]SAP!#REF!</definedName>
    <definedName name="__fdd100" localSheetId="5">[21]SAP!#REF!</definedName>
    <definedName name="__fdd100" localSheetId="3">[21]SAP!#REF!</definedName>
    <definedName name="__fdd100">[21]SAP!#REF!</definedName>
    <definedName name="__ffa1" localSheetId="1">#REF!</definedName>
    <definedName name="__ffa1" localSheetId="5">#REF!</definedName>
    <definedName name="__ffa1" localSheetId="3">#REF!</definedName>
    <definedName name="__ffa1">#REF!</definedName>
    <definedName name="__ffa10" localSheetId="1">#REF!</definedName>
    <definedName name="__ffa10" localSheetId="5">#REF!</definedName>
    <definedName name="__ffa10" localSheetId="3">#REF!</definedName>
    <definedName name="__ffa10">#REF!</definedName>
    <definedName name="__ffa11" localSheetId="1">#REF!</definedName>
    <definedName name="__ffa11" localSheetId="5">#REF!</definedName>
    <definedName name="__ffa11" localSheetId="3">#REF!</definedName>
    <definedName name="__ffa11">#REF!</definedName>
    <definedName name="__ffa12" localSheetId="1">#REF!</definedName>
    <definedName name="__ffa12" localSheetId="5">#REF!</definedName>
    <definedName name="__ffa12" localSheetId="3">#REF!</definedName>
    <definedName name="__ffa12">#REF!</definedName>
    <definedName name="__ffa13" localSheetId="1">#REF!</definedName>
    <definedName name="__ffa13" localSheetId="5">#REF!</definedName>
    <definedName name="__ffa13" localSheetId="3">#REF!</definedName>
    <definedName name="__ffa13">#REF!</definedName>
    <definedName name="__ffa14" localSheetId="1">#REF!</definedName>
    <definedName name="__ffa14" localSheetId="5">#REF!</definedName>
    <definedName name="__ffa14" localSheetId="3">#REF!</definedName>
    <definedName name="__ffa14">#REF!</definedName>
    <definedName name="__ffa15" localSheetId="1">#REF!</definedName>
    <definedName name="__ffa15" localSheetId="5">#REF!</definedName>
    <definedName name="__ffa15" localSheetId="3">#REF!</definedName>
    <definedName name="__ffa15">#REF!</definedName>
    <definedName name="__ffa16" localSheetId="1">#REF!</definedName>
    <definedName name="__ffa16" localSheetId="5">#REF!</definedName>
    <definedName name="__ffa16" localSheetId="3">#REF!</definedName>
    <definedName name="__ffa16">#REF!</definedName>
    <definedName name="__ffa17" localSheetId="1">#REF!</definedName>
    <definedName name="__ffa17" localSheetId="5">#REF!</definedName>
    <definedName name="__ffa17" localSheetId="3">#REF!</definedName>
    <definedName name="__ffa17">#REF!</definedName>
    <definedName name="__ffa18" localSheetId="1">#REF!</definedName>
    <definedName name="__ffa18" localSheetId="5">#REF!</definedName>
    <definedName name="__ffa18" localSheetId="3">#REF!</definedName>
    <definedName name="__ffa18">#REF!</definedName>
    <definedName name="__ffa19" localSheetId="1">#REF!</definedName>
    <definedName name="__ffa19" localSheetId="5">#REF!</definedName>
    <definedName name="__ffa19" localSheetId="3">#REF!</definedName>
    <definedName name="__ffa19">#REF!</definedName>
    <definedName name="__ffa2" localSheetId="1">#REF!</definedName>
    <definedName name="__ffa2" localSheetId="5">#REF!</definedName>
    <definedName name="__ffa2" localSheetId="3">#REF!</definedName>
    <definedName name="__ffa2">#REF!</definedName>
    <definedName name="__ffa21" localSheetId="1">#REF!</definedName>
    <definedName name="__ffa21" localSheetId="5">#REF!</definedName>
    <definedName name="__ffa21" localSheetId="3">#REF!</definedName>
    <definedName name="__ffa21">#REF!</definedName>
    <definedName name="__ffa22" localSheetId="1">#REF!</definedName>
    <definedName name="__ffa22" localSheetId="5">#REF!</definedName>
    <definedName name="__ffa22" localSheetId="3">#REF!</definedName>
    <definedName name="__ffa22">#REF!</definedName>
    <definedName name="__ffa23" localSheetId="1">#REF!</definedName>
    <definedName name="__ffa23" localSheetId="5">#REF!</definedName>
    <definedName name="__ffa23" localSheetId="3">#REF!</definedName>
    <definedName name="__ffa23">#REF!</definedName>
    <definedName name="__ffa3" localSheetId="1">#REF!</definedName>
    <definedName name="__ffa3" localSheetId="5">#REF!</definedName>
    <definedName name="__ffa3" localSheetId="3">#REF!</definedName>
    <definedName name="__ffa3">#REF!</definedName>
    <definedName name="__ffa4" localSheetId="1">#REF!</definedName>
    <definedName name="__ffa4" localSheetId="5">#REF!</definedName>
    <definedName name="__ffa4" localSheetId="3">#REF!</definedName>
    <definedName name="__ffa4">#REF!</definedName>
    <definedName name="__ffa6" localSheetId="1">#REF!</definedName>
    <definedName name="__ffa6" localSheetId="5">#REF!</definedName>
    <definedName name="__ffa6" localSheetId="3">#REF!</definedName>
    <definedName name="__ffa6">#REF!</definedName>
    <definedName name="__ffa7" localSheetId="1">#REF!</definedName>
    <definedName name="__ffa7" localSheetId="5">#REF!</definedName>
    <definedName name="__ffa7" localSheetId="3">#REF!</definedName>
    <definedName name="__ffa7">#REF!</definedName>
    <definedName name="__ffa8" localSheetId="1">#REF!</definedName>
    <definedName name="__ffa8" localSheetId="5">#REF!</definedName>
    <definedName name="__ffa8" localSheetId="3">#REF!</definedName>
    <definedName name="__ffa8">#REF!</definedName>
    <definedName name="__ffa9" localSheetId="1">#REF!</definedName>
    <definedName name="__ffa9" localSheetId="5">#REF!</definedName>
    <definedName name="__ffa9" localSheetId="3">#REF!</definedName>
    <definedName name="__ffa9">#REF!</definedName>
    <definedName name="__ffd1" localSheetId="1">#REF!</definedName>
    <definedName name="__ffd1" localSheetId="5">#REF!</definedName>
    <definedName name="__ffd1" localSheetId="3">#REF!</definedName>
    <definedName name="__ffd1">#REF!</definedName>
    <definedName name="__ffd10" localSheetId="1">#REF!</definedName>
    <definedName name="__ffd10" localSheetId="5">#REF!</definedName>
    <definedName name="__ffd10" localSheetId="3">#REF!</definedName>
    <definedName name="__ffd10">#REF!</definedName>
    <definedName name="__ffd11" localSheetId="1">#REF!</definedName>
    <definedName name="__ffd11" localSheetId="5">#REF!</definedName>
    <definedName name="__ffd11" localSheetId="3">#REF!</definedName>
    <definedName name="__ffd11">#REF!</definedName>
    <definedName name="__ffd12" localSheetId="1">#REF!</definedName>
    <definedName name="__ffd12" localSheetId="5">#REF!</definedName>
    <definedName name="__ffd12" localSheetId="3">#REF!</definedName>
    <definedName name="__ffd12">#REF!</definedName>
    <definedName name="__ffd13" localSheetId="1">#REF!</definedName>
    <definedName name="__ffd13" localSheetId="5">#REF!</definedName>
    <definedName name="__ffd13" localSheetId="3">#REF!</definedName>
    <definedName name="__ffd13">#REF!</definedName>
    <definedName name="__ffd14" localSheetId="1">#REF!</definedName>
    <definedName name="__ffd14" localSheetId="5">#REF!</definedName>
    <definedName name="__ffd14" localSheetId="3">#REF!</definedName>
    <definedName name="__ffd14">#REF!</definedName>
    <definedName name="__ffd15" localSheetId="1">#REF!</definedName>
    <definedName name="__ffd15" localSheetId="5">#REF!</definedName>
    <definedName name="__ffd15" localSheetId="3">#REF!</definedName>
    <definedName name="__ffd15">#REF!</definedName>
    <definedName name="__ffd16" localSheetId="1">#REF!</definedName>
    <definedName name="__ffd16" localSheetId="5">#REF!</definedName>
    <definedName name="__ffd16" localSheetId="3">#REF!</definedName>
    <definedName name="__ffd16">#REF!</definedName>
    <definedName name="__ffd17" localSheetId="1">#REF!</definedName>
    <definedName name="__ffd17" localSheetId="5">#REF!</definedName>
    <definedName name="__ffd17" localSheetId="3">#REF!</definedName>
    <definedName name="__ffd17">#REF!</definedName>
    <definedName name="__ffd18" localSheetId="1">#REF!</definedName>
    <definedName name="__ffd18" localSheetId="5">#REF!</definedName>
    <definedName name="__ffd18" localSheetId="3">#REF!</definedName>
    <definedName name="__ffd18">#REF!</definedName>
    <definedName name="__ffd19" localSheetId="1">#REF!</definedName>
    <definedName name="__ffd19" localSheetId="5">#REF!</definedName>
    <definedName name="__ffd19" localSheetId="3">#REF!</definedName>
    <definedName name="__ffd19">#REF!</definedName>
    <definedName name="__ffd2" localSheetId="1">#REF!</definedName>
    <definedName name="__ffd2" localSheetId="5">#REF!</definedName>
    <definedName name="__ffd2" localSheetId="3">#REF!</definedName>
    <definedName name="__ffd2">#REF!</definedName>
    <definedName name="__ffd20" localSheetId="1">#REF!</definedName>
    <definedName name="__ffd20" localSheetId="5">#REF!</definedName>
    <definedName name="__ffd20" localSheetId="3">#REF!</definedName>
    <definedName name="__ffd20">#REF!</definedName>
    <definedName name="__ffd22" localSheetId="1">#REF!</definedName>
    <definedName name="__ffd22" localSheetId="5">#REF!</definedName>
    <definedName name="__ffd22" localSheetId="3">#REF!</definedName>
    <definedName name="__ffd22">#REF!</definedName>
    <definedName name="__ffd23" localSheetId="1">#REF!</definedName>
    <definedName name="__ffd23" localSheetId="5">#REF!</definedName>
    <definedName name="__ffd23" localSheetId="3">#REF!</definedName>
    <definedName name="__ffd23">#REF!</definedName>
    <definedName name="__ffd24" localSheetId="1">#REF!</definedName>
    <definedName name="__ffd24" localSheetId="5">#REF!</definedName>
    <definedName name="__ffd24" localSheetId="3">#REF!</definedName>
    <definedName name="__ffd24">#REF!</definedName>
    <definedName name="__ffd25" localSheetId="1">#REF!</definedName>
    <definedName name="__ffd25" localSheetId="5">#REF!</definedName>
    <definedName name="__ffd25" localSheetId="3">#REF!</definedName>
    <definedName name="__ffd25">#REF!</definedName>
    <definedName name="__ffd3" localSheetId="1">#REF!</definedName>
    <definedName name="__ffd3" localSheetId="5">#REF!</definedName>
    <definedName name="__ffd3" localSheetId="3">#REF!</definedName>
    <definedName name="__ffd3">#REF!</definedName>
    <definedName name="__ffd4" localSheetId="1">#REF!</definedName>
    <definedName name="__ffd4" localSheetId="5">#REF!</definedName>
    <definedName name="__ffd4" localSheetId="3">#REF!</definedName>
    <definedName name="__ffd4">#REF!</definedName>
    <definedName name="__ffd5" localSheetId="1">#REF!</definedName>
    <definedName name="__ffd5" localSheetId="5">#REF!</definedName>
    <definedName name="__ffd5" localSheetId="3">#REF!</definedName>
    <definedName name="__ffd5">#REF!</definedName>
    <definedName name="__ffd6" localSheetId="1">#REF!</definedName>
    <definedName name="__ffd6" localSheetId="5">#REF!</definedName>
    <definedName name="__ffd6" localSheetId="3">#REF!</definedName>
    <definedName name="__ffd6">#REF!</definedName>
    <definedName name="__ffd7" localSheetId="1">#REF!</definedName>
    <definedName name="__ffd7" localSheetId="5">#REF!</definedName>
    <definedName name="__ffd7" localSheetId="3">#REF!</definedName>
    <definedName name="__ffd7">#REF!</definedName>
    <definedName name="__ffd8" localSheetId="1">#REF!</definedName>
    <definedName name="__ffd8" localSheetId="5">#REF!</definedName>
    <definedName name="__ffd8" localSheetId="3">#REF!</definedName>
    <definedName name="__ffd8">#REF!</definedName>
    <definedName name="__ffd9" localSheetId="1">#REF!</definedName>
    <definedName name="__ffd9" localSheetId="5">#REF!</definedName>
    <definedName name="__ffd9" localSheetId="3">#REF!</definedName>
    <definedName name="__ffd9">#REF!</definedName>
    <definedName name="__fjd100" localSheetId="1">#REF!</definedName>
    <definedName name="__fjd100" localSheetId="5">#REF!</definedName>
    <definedName name="__fjd100" localSheetId="3">#REF!</definedName>
    <definedName name="__fjd100">#REF!</definedName>
    <definedName name="__fjd150" localSheetId="1">#REF!</definedName>
    <definedName name="__fjd150" localSheetId="5">#REF!</definedName>
    <definedName name="__fjd150" localSheetId="3">#REF!</definedName>
    <definedName name="__fjd150">#REF!</definedName>
    <definedName name="__fjd50" localSheetId="1">#REF!</definedName>
    <definedName name="__fjd50" localSheetId="5">#REF!</definedName>
    <definedName name="__fjd50" localSheetId="3">#REF!</definedName>
    <definedName name="__fjd50">#REF!</definedName>
    <definedName name="__fjd65" localSheetId="1">#REF!</definedName>
    <definedName name="__fjd65" localSheetId="5">#REF!</definedName>
    <definedName name="__fjd65" localSheetId="3">#REF!</definedName>
    <definedName name="__fjd65">#REF!</definedName>
    <definedName name="__fmd150" localSheetId="1">#REF!</definedName>
    <definedName name="__fmd150" localSheetId="5">#REF!</definedName>
    <definedName name="__fmd150" localSheetId="3">#REF!</definedName>
    <definedName name="__fmd150">#REF!</definedName>
    <definedName name="__FPMExcelClient_CellBasedFunctionStatus" localSheetId="0" hidden="1">"2_1_2_2_2_2"</definedName>
    <definedName name="__FPMExcelClient_CellBasedFunctionStatus" localSheetId="1" hidden="1">"2_1_2_2_2_2"</definedName>
    <definedName name="__FPMExcelClient_Connection" localSheetId="0">"_FPM_BPCNW10_[https://svrpbp001.pelindo1.co.id/sap/bpc/]_[PELINDO1]_[Finance]_[false]_[false]"</definedName>
    <definedName name="__FPMExcelClient_Connection" localSheetId="1">"_FPM_BPCNW10_[https://svrpbp001.pelindo1.co.id/sap/bpc/]_[PELINDO1]_[Finance]_[false]_[false]"</definedName>
    <definedName name="__FPMExcelClient_RefreshTime" localSheetId="0">636903340186391000</definedName>
    <definedName name="__FPMExcelClient_RefreshTime" localSheetId="1">636903340186391000</definedName>
    <definedName name="__Ftl785">[17]INPUTS!$I$37</definedName>
    <definedName name="__Ftl789">[17]INPUTS!$I$38</definedName>
    <definedName name="__fvd100" localSheetId="1">[21]SAP!#REF!</definedName>
    <definedName name="__fvd100" localSheetId="5">[21]SAP!#REF!</definedName>
    <definedName name="__fvd100" localSheetId="3">[21]SAP!#REF!</definedName>
    <definedName name="__fvd100">[21]SAP!#REF!</definedName>
    <definedName name="__grc1" localSheetId="1">#REF!</definedName>
    <definedName name="__grc1" localSheetId="5">#REF!</definedName>
    <definedName name="__grc1" localSheetId="3">#REF!</definedName>
    <definedName name="__grc1">#REF!</definedName>
    <definedName name="__gti50" localSheetId="1">#REF!</definedName>
    <definedName name="__gti50" localSheetId="5">#REF!</definedName>
    <definedName name="__gti50" localSheetId="3">#REF!</definedName>
    <definedName name="__gti50">#REF!</definedName>
    <definedName name="__gti60" localSheetId="1">#REF!</definedName>
    <definedName name="__gti60" localSheetId="5">#REF!</definedName>
    <definedName name="__gti60" localSheetId="3">#REF!</definedName>
    <definedName name="__gti60">#REF!</definedName>
    <definedName name="__gvd100" localSheetId="1">#REF!</definedName>
    <definedName name="__gvd100" localSheetId="5">#REF!</definedName>
    <definedName name="__gvd100" localSheetId="3">#REF!</definedName>
    <definedName name="__gvd100">#REF!</definedName>
    <definedName name="__gvd15" localSheetId="1">#REF!</definedName>
    <definedName name="__gvd15" localSheetId="5">#REF!</definedName>
    <definedName name="__gvd15" localSheetId="3">#REF!</definedName>
    <definedName name="__gvd15">#REF!</definedName>
    <definedName name="__gvd150" localSheetId="1">#REF!</definedName>
    <definedName name="__gvd150" localSheetId="5">#REF!</definedName>
    <definedName name="__gvd150" localSheetId="3">#REF!</definedName>
    <definedName name="__gvd150">#REF!</definedName>
    <definedName name="__gvd20" localSheetId="1">[21]SAP!#REF!</definedName>
    <definedName name="__gvd20" localSheetId="5">[21]SAP!#REF!</definedName>
    <definedName name="__gvd20" localSheetId="3">[21]SAP!#REF!</definedName>
    <definedName name="__gvd20">[21]SAP!#REF!</definedName>
    <definedName name="__gvd25" localSheetId="1">#REF!</definedName>
    <definedName name="__gvd25" localSheetId="5">#REF!</definedName>
    <definedName name="__gvd25" localSheetId="3">#REF!</definedName>
    <definedName name="__gvd25">#REF!</definedName>
    <definedName name="__gvd32" localSheetId="1">[21]SAP!#REF!</definedName>
    <definedName name="__gvd32" localSheetId="5">[21]SAP!#REF!</definedName>
    <definedName name="__gvd32" localSheetId="3">[21]SAP!#REF!</definedName>
    <definedName name="__gvd32">[21]SAP!#REF!</definedName>
    <definedName name="__gvd40" localSheetId="1">[21]SAP!#REF!</definedName>
    <definedName name="__gvd40" localSheetId="5">[21]SAP!#REF!</definedName>
    <definedName name="__gvd40" localSheetId="3">[21]SAP!#REF!</definedName>
    <definedName name="__gvd40">[21]SAP!#REF!</definedName>
    <definedName name="__gvd50" localSheetId="1">#REF!</definedName>
    <definedName name="__gvd50" localSheetId="5">#REF!</definedName>
    <definedName name="__gvd50" localSheetId="3">#REF!</definedName>
    <definedName name="__gvd50">#REF!</definedName>
    <definedName name="__gvd65" localSheetId="1">#REF!</definedName>
    <definedName name="__gvd65" localSheetId="5">#REF!</definedName>
    <definedName name="__gvd65" localSheetId="3">#REF!</definedName>
    <definedName name="__gvd65">#REF!</definedName>
    <definedName name="__gvd80" localSheetId="1">[21]SAP!#REF!</definedName>
    <definedName name="__gvd80" localSheetId="5">[21]SAP!#REF!</definedName>
    <definedName name="__gvd80" localSheetId="3">[21]SAP!#REF!</definedName>
    <definedName name="__gvd80">[21]SAP!#REF!</definedName>
    <definedName name="__HAL1">'[29]KUANT &amp; HRG'!$A$1:$H$73</definedName>
    <definedName name="__HAL2">'[29]KUANT &amp; HRG'!$A$74:$H$106</definedName>
    <definedName name="__HAL3">'[29]KUANT &amp; HRG'!$A$107:$H$141</definedName>
    <definedName name="__HAL4">'[29]KUANT &amp; HRG'!$A$142:$H$196</definedName>
    <definedName name="__HAL5">'[29]KUANT &amp; HRG'!$A$197:$H$251</definedName>
    <definedName name="__HAL6">'[29]KUANT &amp; HRG'!$A$237:$H$273</definedName>
    <definedName name="__HAL7">'[29]KUANT &amp; HRG'!$A$274:$H$331</definedName>
    <definedName name="__HAL8">'[29]KUANT &amp; HRG'!$A$332:$H$373</definedName>
    <definedName name="__hdw1" localSheetId="1">#REF!</definedName>
    <definedName name="__hdw1" localSheetId="5">#REF!</definedName>
    <definedName name="__hdw1" localSheetId="3">#REF!</definedName>
    <definedName name="__hdw1">#REF!</definedName>
    <definedName name="__hpa1" localSheetId="1">#REF!</definedName>
    <definedName name="__hpa1" localSheetId="5">#REF!</definedName>
    <definedName name="__hpa1" localSheetId="3">#REF!</definedName>
    <definedName name="__hpa1">#REF!</definedName>
    <definedName name="__hpa10" localSheetId="1">#REF!</definedName>
    <definedName name="__hpa10" localSheetId="5">#REF!</definedName>
    <definedName name="__hpa10" localSheetId="3">#REF!</definedName>
    <definedName name="__hpa10">#REF!</definedName>
    <definedName name="__hpa2" localSheetId="1">#REF!</definedName>
    <definedName name="__hpa2" localSheetId="5">#REF!</definedName>
    <definedName name="__hpa2" localSheetId="3">#REF!</definedName>
    <definedName name="__hpa2">#REF!</definedName>
    <definedName name="__HPA3" localSheetId="1">#REF!</definedName>
    <definedName name="__HPA3" localSheetId="5">#REF!</definedName>
    <definedName name="__HPA3" localSheetId="3">#REF!</definedName>
    <definedName name="__HPA3">#REF!</definedName>
    <definedName name="__hpa4" localSheetId="1">#REF!</definedName>
    <definedName name="__hpa4" localSheetId="5">#REF!</definedName>
    <definedName name="__hpa4" localSheetId="3">#REF!</definedName>
    <definedName name="__hpa4">#REF!</definedName>
    <definedName name="__hpa5" localSheetId="1">#REF!</definedName>
    <definedName name="__hpa5" localSheetId="5">#REF!</definedName>
    <definedName name="__hpa5" localSheetId="3">#REF!</definedName>
    <definedName name="__hpa5">#REF!</definedName>
    <definedName name="__hpa6" localSheetId="1">#REF!</definedName>
    <definedName name="__hpa6" localSheetId="5">#REF!</definedName>
    <definedName name="__hpa6" localSheetId="3">#REF!</definedName>
    <definedName name="__hpa6">#REF!</definedName>
    <definedName name="__hpa7" localSheetId="1">#REF!</definedName>
    <definedName name="__hpa7" localSheetId="5">#REF!</definedName>
    <definedName name="__hpa7" localSheetId="3">#REF!</definedName>
    <definedName name="__hpa7">#REF!</definedName>
    <definedName name="__hpa8" localSheetId="1">#REF!</definedName>
    <definedName name="__hpa8" localSheetId="5">#REF!</definedName>
    <definedName name="__hpa8" localSheetId="3">#REF!</definedName>
    <definedName name="__hpa8">#REF!</definedName>
    <definedName name="__hpa9" localSheetId="1">#REF!</definedName>
    <definedName name="__hpa9" localSheetId="5">#REF!</definedName>
    <definedName name="__hpa9" localSheetId="3">#REF!</definedName>
    <definedName name="__hpa9">#REF!</definedName>
    <definedName name="__IntlFixup" hidden="1">TRUE</definedName>
    <definedName name="__jbt2" localSheetId="1">#REF!</definedName>
    <definedName name="__jbt2" localSheetId="5">#REF!</definedName>
    <definedName name="__jbt2" localSheetId="3">#REF!</definedName>
    <definedName name="__jbt2">#REF!</definedName>
    <definedName name="__kme001" localSheetId="1">#REF!</definedName>
    <definedName name="__kme001" localSheetId="5">#REF!</definedName>
    <definedName name="__kme001" localSheetId="3">#REF!</definedName>
    <definedName name="__kme001">#REF!</definedName>
    <definedName name="__kme002" localSheetId="1">#REF!</definedName>
    <definedName name="__kme002" localSheetId="5">#REF!</definedName>
    <definedName name="__kme002" localSheetId="3">#REF!</definedName>
    <definedName name="__kme002">#REF!</definedName>
    <definedName name="__kme003" localSheetId="1">#REF!</definedName>
    <definedName name="__kme003" localSheetId="5">#REF!</definedName>
    <definedName name="__kme003" localSheetId="3">#REF!</definedName>
    <definedName name="__kme003">#REF!</definedName>
    <definedName name="__kme004" localSheetId="1">#REF!</definedName>
    <definedName name="__kme004" localSheetId="5">#REF!</definedName>
    <definedName name="__kme004" localSheetId="3">#REF!</definedName>
    <definedName name="__kme004">#REF!</definedName>
    <definedName name="__kme005" localSheetId="1">#REF!</definedName>
    <definedName name="__kme005" localSheetId="5">#REF!</definedName>
    <definedName name="__kme005" localSheetId="3">#REF!</definedName>
    <definedName name="__kme005">#REF!</definedName>
    <definedName name="__kme006" localSheetId="1">#REF!</definedName>
    <definedName name="__kme006" localSheetId="5">#REF!</definedName>
    <definedName name="__kme006" localSheetId="3">#REF!</definedName>
    <definedName name="__kme006">#REF!</definedName>
    <definedName name="__kme007" localSheetId="1">#REF!</definedName>
    <definedName name="__kme007" localSheetId="5">#REF!</definedName>
    <definedName name="__kme007" localSheetId="3">#REF!</definedName>
    <definedName name="__kme007">#REF!</definedName>
    <definedName name="__kme008" localSheetId="1">#REF!</definedName>
    <definedName name="__kme008" localSheetId="5">#REF!</definedName>
    <definedName name="__kme008" localSheetId="3">#REF!</definedName>
    <definedName name="__kme008">#REF!</definedName>
    <definedName name="__kme009" localSheetId="1">#REF!</definedName>
    <definedName name="__kme009" localSheetId="5">#REF!</definedName>
    <definedName name="__kme009" localSheetId="3">#REF!</definedName>
    <definedName name="__kme009">#REF!</definedName>
    <definedName name="__kme010" localSheetId="1">#REF!</definedName>
    <definedName name="__kme010" localSheetId="5">#REF!</definedName>
    <definedName name="__kme010" localSheetId="3">#REF!</definedName>
    <definedName name="__kme010">#REF!</definedName>
    <definedName name="__kme011" localSheetId="1">#REF!</definedName>
    <definedName name="__kme011" localSheetId="5">#REF!</definedName>
    <definedName name="__kme011" localSheetId="3">#REF!</definedName>
    <definedName name="__kme011">#REF!</definedName>
    <definedName name="__kme012" localSheetId="1">#REF!</definedName>
    <definedName name="__kme012" localSheetId="5">#REF!</definedName>
    <definedName name="__kme012" localSheetId="3">#REF!</definedName>
    <definedName name="__kme012">#REF!</definedName>
    <definedName name="__kme013" localSheetId="1">#REF!</definedName>
    <definedName name="__kme013" localSheetId="5">#REF!</definedName>
    <definedName name="__kme013" localSheetId="3">#REF!</definedName>
    <definedName name="__kme013">#REF!</definedName>
    <definedName name="__kof1">[23]Analisa!$AB$17</definedName>
    <definedName name="__kp1002" localSheetId="1">#REF!</definedName>
    <definedName name="__kp1002" localSheetId="5">#REF!</definedName>
    <definedName name="__kp1002" localSheetId="3">#REF!</definedName>
    <definedName name="__kp1002">#REF!</definedName>
    <definedName name="__kp1003" localSheetId="1">#REF!</definedName>
    <definedName name="__kp1003" localSheetId="5">#REF!</definedName>
    <definedName name="__kp1003" localSheetId="3">#REF!</definedName>
    <definedName name="__kp1003">#REF!</definedName>
    <definedName name="__kp1004" localSheetId="1">#REF!</definedName>
    <definedName name="__kp1004" localSheetId="5">#REF!</definedName>
    <definedName name="__kp1004" localSheetId="3">#REF!</definedName>
    <definedName name="__kp1004">#REF!</definedName>
    <definedName name="__kp1005" localSheetId="1">#REF!</definedName>
    <definedName name="__kp1005" localSheetId="5">#REF!</definedName>
    <definedName name="__kp1005" localSheetId="3">#REF!</definedName>
    <definedName name="__kp1005">#REF!</definedName>
    <definedName name="__kp1006" localSheetId="1">#REF!</definedName>
    <definedName name="__kp1006" localSheetId="5">#REF!</definedName>
    <definedName name="__kp1006" localSheetId="3">#REF!</definedName>
    <definedName name="__kp1006">#REF!</definedName>
    <definedName name="__kp1007" localSheetId="1">#REF!</definedName>
    <definedName name="__kp1007" localSheetId="5">#REF!</definedName>
    <definedName name="__kp1007" localSheetId="3">#REF!</definedName>
    <definedName name="__kp1007">#REF!</definedName>
    <definedName name="__kp1008" localSheetId="1">#REF!</definedName>
    <definedName name="__kp1008" localSheetId="5">#REF!</definedName>
    <definedName name="__kp1008" localSheetId="3">#REF!</definedName>
    <definedName name="__kp1008">#REF!</definedName>
    <definedName name="__kp1009" localSheetId="1">#REF!</definedName>
    <definedName name="__kp1009" localSheetId="5">#REF!</definedName>
    <definedName name="__kp1009" localSheetId="3">#REF!</definedName>
    <definedName name="__kp1009">#REF!</definedName>
    <definedName name="__kp1033" localSheetId="1">#REF!</definedName>
    <definedName name="__kp1033" localSheetId="5">#REF!</definedName>
    <definedName name="__kp1033" localSheetId="3">#REF!</definedName>
    <definedName name="__kp1033">#REF!</definedName>
    <definedName name="__kp1040" localSheetId="1">#REF!</definedName>
    <definedName name="__kp1040" localSheetId="5">#REF!</definedName>
    <definedName name="__kp1040" localSheetId="3">#REF!</definedName>
    <definedName name="__kp1040">#REF!</definedName>
    <definedName name="__kp1041" localSheetId="1">#REF!</definedName>
    <definedName name="__kp1041" localSheetId="5">#REF!</definedName>
    <definedName name="__kp1041" localSheetId="3">#REF!</definedName>
    <definedName name="__kp1041">#REF!</definedName>
    <definedName name="__kp1042" localSheetId="1">#REF!</definedName>
    <definedName name="__kp1042" localSheetId="5">#REF!</definedName>
    <definedName name="__kp1042" localSheetId="3">#REF!</definedName>
    <definedName name="__kp1042">#REF!</definedName>
    <definedName name="__kp1043" localSheetId="1">#REF!</definedName>
    <definedName name="__kp1043" localSheetId="5">#REF!</definedName>
    <definedName name="__kp1043" localSheetId="3">#REF!</definedName>
    <definedName name="__kp1043">#REF!</definedName>
    <definedName name="__kp1044" localSheetId="1">#REF!</definedName>
    <definedName name="__kp1044" localSheetId="5">#REF!</definedName>
    <definedName name="__kp1044" localSheetId="3">#REF!</definedName>
    <definedName name="__kp1044">#REF!</definedName>
    <definedName name="__kp1045" localSheetId="1">#REF!</definedName>
    <definedName name="__kp1045" localSheetId="5">#REF!</definedName>
    <definedName name="__kp1045" localSheetId="3">#REF!</definedName>
    <definedName name="__kp1045">#REF!</definedName>
    <definedName name="__kp1046" localSheetId="1">#REF!</definedName>
    <definedName name="__kp1046" localSheetId="5">#REF!</definedName>
    <definedName name="__kp1046" localSheetId="3">#REF!</definedName>
    <definedName name="__kp1046">#REF!</definedName>
    <definedName name="__kp1047" localSheetId="1">#REF!</definedName>
    <definedName name="__kp1047" localSheetId="5">#REF!</definedName>
    <definedName name="__kp1047" localSheetId="3">#REF!</definedName>
    <definedName name="__kp1047">#REF!</definedName>
    <definedName name="__kp1048" localSheetId="1">#REF!</definedName>
    <definedName name="__kp1048" localSheetId="5">#REF!</definedName>
    <definedName name="__kp1048" localSheetId="3">#REF!</definedName>
    <definedName name="__kp1048">#REF!</definedName>
    <definedName name="__kp1049" localSheetId="1">#REF!</definedName>
    <definedName name="__kp1049" localSheetId="5">#REF!</definedName>
    <definedName name="__kp1049" localSheetId="3">#REF!</definedName>
    <definedName name="__kp1049">#REF!</definedName>
    <definedName name="__kp1050" localSheetId="1">#REF!</definedName>
    <definedName name="__kp1050" localSheetId="5">#REF!</definedName>
    <definedName name="__kp1050" localSheetId="3">#REF!</definedName>
    <definedName name="__kp1050">#REF!</definedName>
    <definedName name="__kp1051" localSheetId="1">#REF!</definedName>
    <definedName name="__kp1051" localSheetId="5">#REF!</definedName>
    <definedName name="__kp1051" localSheetId="3">#REF!</definedName>
    <definedName name="__kp1051">#REF!</definedName>
    <definedName name="__kp1052" localSheetId="1">#REF!</definedName>
    <definedName name="__kp1052" localSheetId="5">#REF!</definedName>
    <definedName name="__kp1052" localSheetId="3">#REF!</definedName>
    <definedName name="__kp1052">#REF!</definedName>
    <definedName name="__kp1053" localSheetId="1">#REF!</definedName>
    <definedName name="__kp1053" localSheetId="5">#REF!</definedName>
    <definedName name="__kp1053" localSheetId="3">#REF!</definedName>
    <definedName name="__kp1053">#REF!</definedName>
    <definedName name="__kp1054" localSheetId="1">#REF!</definedName>
    <definedName name="__kp1054" localSheetId="5">#REF!</definedName>
    <definedName name="__kp1054" localSheetId="3">#REF!</definedName>
    <definedName name="__kp1054">#REF!</definedName>
    <definedName name="__kp1062" localSheetId="1">#REF!</definedName>
    <definedName name="__kp1062" localSheetId="5">#REF!</definedName>
    <definedName name="__kp1062" localSheetId="3">#REF!</definedName>
    <definedName name="__kp1062">#REF!</definedName>
    <definedName name="__kp1699" localSheetId="1">#REF!</definedName>
    <definedName name="__kp1699" localSheetId="5">#REF!</definedName>
    <definedName name="__kp1699" localSheetId="3">#REF!</definedName>
    <definedName name="__kp1699">#REF!</definedName>
    <definedName name="__kp1700" localSheetId="1">#REF!</definedName>
    <definedName name="__kp1700" localSheetId="5">#REF!</definedName>
    <definedName name="__kp1700" localSheetId="3">#REF!</definedName>
    <definedName name="__kp1700">#REF!</definedName>
    <definedName name="__kp1701" localSheetId="1">#REF!</definedName>
    <definedName name="__kp1701" localSheetId="5">#REF!</definedName>
    <definedName name="__kp1701" localSheetId="3">#REF!</definedName>
    <definedName name="__kp1701">#REF!</definedName>
    <definedName name="__kp1702" localSheetId="1">#REF!</definedName>
    <definedName name="__kp1702" localSheetId="5">#REF!</definedName>
    <definedName name="__kp1702" localSheetId="3">#REF!</definedName>
    <definedName name="__kp1702">#REF!</definedName>
    <definedName name="__kp1703" localSheetId="1">#REF!</definedName>
    <definedName name="__kp1703" localSheetId="5">#REF!</definedName>
    <definedName name="__kp1703" localSheetId="3">#REF!</definedName>
    <definedName name="__kp1703">#REF!</definedName>
    <definedName name="__kp1704" localSheetId="1">#REF!</definedName>
    <definedName name="__kp1704" localSheetId="5">#REF!</definedName>
    <definedName name="__kp1704" localSheetId="3">#REF!</definedName>
    <definedName name="__kp1704">#REF!</definedName>
    <definedName name="__kp1705" localSheetId="1">#REF!</definedName>
    <definedName name="__kp1705" localSheetId="5">#REF!</definedName>
    <definedName name="__kp1705" localSheetId="3">#REF!</definedName>
    <definedName name="__kp1705">#REF!</definedName>
    <definedName name="__kp1706" localSheetId="1">#REF!</definedName>
    <definedName name="__kp1706" localSheetId="5">#REF!</definedName>
    <definedName name="__kp1706" localSheetId="3">#REF!</definedName>
    <definedName name="__kp1706">#REF!</definedName>
    <definedName name="__kp1707" localSheetId="1">#REF!</definedName>
    <definedName name="__kp1707" localSheetId="5">#REF!</definedName>
    <definedName name="__kp1707" localSheetId="3">#REF!</definedName>
    <definedName name="__kp1707">#REF!</definedName>
    <definedName name="__kp1708" localSheetId="1">#REF!</definedName>
    <definedName name="__kp1708" localSheetId="5">#REF!</definedName>
    <definedName name="__kp1708" localSheetId="3">#REF!</definedName>
    <definedName name="__kp1708">#REF!</definedName>
    <definedName name="__kp1709" localSheetId="1">#REF!</definedName>
    <definedName name="__kp1709" localSheetId="5">#REF!</definedName>
    <definedName name="__kp1709" localSheetId="3">#REF!</definedName>
    <definedName name="__kp1709">#REF!</definedName>
    <definedName name="__kp1710" localSheetId="1">#REF!</definedName>
    <definedName name="__kp1710" localSheetId="5">#REF!</definedName>
    <definedName name="__kp1710" localSheetId="3">#REF!</definedName>
    <definedName name="__kp1710">#REF!</definedName>
    <definedName name="__kp1711" localSheetId="1">#REF!</definedName>
    <definedName name="__kp1711" localSheetId="5">#REF!</definedName>
    <definedName name="__kp1711" localSheetId="3">#REF!</definedName>
    <definedName name="__kp1711">#REF!</definedName>
    <definedName name="__kp1712" localSheetId="1">#REF!</definedName>
    <definedName name="__kp1712" localSheetId="5">#REF!</definedName>
    <definedName name="__kp1712" localSheetId="3">#REF!</definedName>
    <definedName name="__kp1712">#REF!</definedName>
    <definedName name="__kp1713" localSheetId="1">#REF!</definedName>
    <definedName name="__kp1713" localSheetId="5">#REF!</definedName>
    <definedName name="__kp1713" localSheetId="3">#REF!</definedName>
    <definedName name="__kp1713">#REF!</definedName>
    <definedName name="__kp1714" localSheetId="1">#REF!</definedName>
    <definedName name="__kp1714" localSheetId="5">#REF!</definedName>
    <definedName name="__kp1714" localSheetId="3">#REF!</definedName>
    <definedName name="__kp1714">#REF!</definedName>
    <definedName name="__kp1715" localSheetId="1">#REF!</definedName>
    <definedName name="__kp1715" localSheetId="5">#REF!</definedName>
    <definedName name="__kp1715" localSheetId="3">#REF!</definedName>
    <definedName name="__kp1715">#REF!</definedName>
    <definedName name="__kp1716" localSheetId="1">#REF!</definedName>
    <definedName name="__kp1716" localSheetId="5">#REF!</definedName>
    <definedName name="__kp1716" localSheetId="3">#REF!</definedName>
    <definedName name="__kp1716">#REF!</definedName>
    <definedName name="__kp1717" localSheetId="1">#REF!</definedName>
    <definedName name="__kp1717" localSheetId="5">#REF!</definedName>
    <definedName name="__kp1717" localSheetId="3">#REF!</definedName>
    <definedName name="__kp1717">#REF!</definedName>
    <definedName name="__kp1718" localSheetId="1">#REF!</definedName>
    <definedName name="__kp1718" localSheetId="5">#REF!</definedName>
    <definedName name="__kp1718" localSheetId="3">#REF!</definedName>
    <definedName name="__kp1718">#REF!</definedName>
    <definedName name="__kp1719" localSheetId="1">#REF!</definedName>
    <definedName name="__kp1719" localSheetId="5">#REF!</definedName>
    <definedName name="__kp1719" localSheetId="3">#REF!</definedName>
    <definedName name="__kp1719">#REF!</definedName>
    <definedName name="__kp1720" localSheetId="1">#REF!</definedName>
    <definedName name="__kp1720" localSheetId="5">#REF!</definedName>
    <definedName name="__kp1720" localSheetId="3">#REF!</definedName>
    <definedName name="__kp1720">#REF!</definedName>
    <definedName name="__kp1721" localSheetId="1">#REF!</definedName>
    <definedName name="__kp1721" localSheetId="5">#REF!</definedName>
    <definedName name="__kp1721" localSheetId="3">#REF!</definedName>
    <definedName name="__kp1721">#REF!</definedName>
    <definedName name="__kp1723" localSheetId="1">#REF!</definedName>
    <definedName name="__kp1723" localSheetId="5">#REF!</definedName>
    <definedName name="__kp1723" localSheetId="3">#REF!</definedName>
    <definedName name="__kp1723">#REF!</definedName>
    <definedName name="__kp1724" localSheetId="1">#REF!</definedName>
    <definedName name="__kp1724" localSheetId="5">#REF!</definedName>
    <definedName name="__kp1724" localSheetId="3">#REF!</definedName>
    <definedName name="__kp1724">#REF!</definedName>
    <definedName name="__kp1725" localSheetId="1">#REF!</definedName>
    <definedName name="__kp1725" localSheetId="5">#REF!</definedName>
    <definedName name="__kp1725" localSheetId="3">#REF!</definedName>
    <definedName name="__kp1725">#REF!</definedName>
    <definedName name="__kp1726" localSheetId="1">#REF!</definedName>
    <definedName name="__kp1726" localSheetId="5">#REF!</definedName>
    <definedName name="__kp1726" localSheetId="3">#REF!</definedName>
    <definedName name="__kp1726">#REF!</definedName>
    <definedName name="__kp1727" localSheetId="1">#REF!</definedName>
    <definedName name="__kp1727" localSheetId="5">#REF!</definedName>
    <definedName name="__kp1727" localSheetId="3">#REF!</definedName>
    <definedName name="__kp1727">#REF!</definedName>
    <definedName name="__kp1728" localSheetId="1">#REF!</definedName>
    <definedName name="__kp1728" localSheetId="5">#REF!</definedName>
    <definedName name="__kp1728" localSheetId="3">#REF!</definedName>
    <definedName name="__kp1728">#REF!</definedName>
    <definedName name="__kp1730" localSheetId="1">#REF!</definedName>
    <definedName name="__kp1730" localSheetId="5">#REF!</definedName>
    <definedName name="__kp1730" localSheetId="3">#REF!</definedName>
    <definedName name="__kp1730">#REF!</definedName>
    <definedName name="__kp1731" localSheetId="1">#REF!</definedName>
    <definedName name="__kp1731" localSheetId="5">#REF!</definedName>
    <definedName name="__kp1731" localSheetId="3">#REF!</definedName>
    <definedName name="__kp1731">#REF!</definedName>
    <definedName name="__kp1801" localSheetId="1">#REF!</definedName>
    <definedName name="__kp1801" localSheetId="5">#REF!</definedName>
    <definedName name="__kp1801" localSheetId="3">#REF!</definedName>
    <definedName name="__kp1801">#REF!</definedName>
    <definedName name="__kp1802" localSheetId="1">#REF!</definedName>
    <definedName name="__kp1802" localSheetId="5">#REF!</definedName>
    <definedName name="__kp1802" localSheetId="3">#REF!</definedName>
    <definedName name="__kp1802">#REF!</definedName>
    <definedName name="__kp1803" localSheetId="1">#REF!</definedName>
    <definedName name="__kp1803" localSheetId="5">#REF!</definedName>
    <definedName name="__kp1803" localSheetId="3">#REF!</definedName>
    <definedName name="__kp1803">#REF!</definedName>
    <definedName name="__kp1804" localSheetId="1">#REF!</definedName>
    <definedName name="__kp1804" localSheetId="5">#REF!</definedName>
    <definedName name="__kp1804" localSheetId="3">#REF!</definedName>
    <definedName name="__kp1804">#REF!</definedName>
    <definedName name="__kpj101">[18]Sheet1!$I$327</definedName>
    <definedName name="__kpj102">[18]Sheet1!$I$328</definedName>
    <definedName name="__kpj110">[18]Sheet1!$I$330</definedName>
    <definedName name="__kpj111">[18]Sheet1!$I$331</definedName>
    <definedName name="__kpj112">[18]Sheet1!$I$332</definedName>
    <definedName name="__kpj113">[18]Sheet1!$I$333</definedName>
    <definedName name="__kpj114">[18]Sheet1!$I$334</definedName>
    <definedName name="__kpj115">[18]Sheet1!$I$335</definedName>
    <definedName name="__kpj116">[18]Sheet1!$I$336</definedName>
    <definedName name="__kpj117">[18]Sheet1!$I$337</definedName>
    <definedName name="__kpj118">[18]Sheet1!$I$338</definedName>
    <definedName name="__kpj119">[18]Sheet1!$I$339</definedName>
    <definedName name="__kpj120">[18]Sheet1!$I$340</definedName>
    <definedName name="__kpj121">[18]Sheet1!$I$341</definedName>
    <definedName name="__kpj200">[18]Sheet1!$I$342</definedName>
    <definedName name="__kpj201">[18]Sheet1!$I$343</definedName>
    <definedName name="__kpj202">[18]Sheet1!$I$344</definedName>
    <definedName name="__kpj203">[18]Sheet1!$I$345</definedName>
    <definedName name="__kpj401">[18]Sheet1!$I$347</definedName>
    <definedName name="__kpj402">[18]Sheet1!$I$348</definedName>
    <definedName name="__kpj403">[18]Sheet1!$I$349</definedName>
    <definedName name="__kpj404">[18]Sheet1!$I$350</definedName>
    <definedName name="__kpj405">[18]Sheet1!$I$351</definedName>
    <definedName name="__kpj406">[18]Sheet1!$I$352</definedName>
    <definedName name="__kpj407">[18]Sheet1!$I$353</definedName>
    <definedName name="__kpj408">[18]Sheet1!$I$354</definedName>
    <definedName name="__kpj409">[18]Sheet1!$I$355</definedName>
    <definedName name="__kpj410">[18]Sheet1!$I$356</definedName>
    <definedName name="__kpj411">[18]Sheet1!$I$357</definedName>
    <definedName name="__kpj412">[18]Sheet1!$I$358</definedName>
    <definedName name="__kpj413">[18]Sheet1!$I$359</definedName>
    <definedName name="__kpj414">[18]Sheet1!$I$360</definedName>
    <definedName name="__kpj415">[18]Sheet1!$I$361</definedName>
    <definedName name="__kpj416">[18]Sheet1!$I$362</definedName>
    <definedName name="__kpj417">[18]Sheet1!$I$363</definedName>
    <definedName name="__kpj418">[18]Sheet1!$I$364</definedName>
    <definedName name="__kpj419">[18]Sheet1!$I$365</definedName>
    <definedName name="__kpj420">[18]Sheet1!$I$366</definedName>
    <definedName name="__kpj421">[18]Sheet1!$I$367</definedName>
    <definedName name="__kpj422">[18]Sheet1!$I$368</definedName>
    <definedName name="__kpj423">[18]Sheet1!$I$369</definedName>
    <definedName name="__kpj424">[18]Sheet1!$I$370</definedName>
    <definedName name="__kpj425">[18]Sheet1!$I$371</definedName>
    <definedName name="__kpj426">[18]Sheet1!$I$372</definedName>
    <definedName name="__kpj501">[18]Sheet1!$I$373</definedName>
    <definedName name="__kpl101" localSheetId="1">#REF!</definedName>
    <definedName name="__kpl101" localSheetId="5">#REF!</definedName>
    <definedName name="__kpl101" localSheetId="3">#REF!</definedName>
    <definedName name="__kpl101">#REF!</definedName>
    <definedName name="__kpl102" localSheetId="1">#REF!</definedName>
    <definedName name="__kpl102" localSheetId="5">#REF!</definedName>
    <definedName name="__kpl102" localSheetId="3">#REF!</definedName>
    <definedName name="__kpl102">#REF!</definedName>
    <definedName name="__kpl103" localSheetId="1">#REF!</definedName>
    <definedName name="__kpl103" localSheetId="5">#REF!</definedName>
    <definedName name="__kpl103" localSheetId="3">#REF!</definedName>
    <definedName name="__kpl103">#REF!</definedName>
    <definedName name="__kpl104" localSheetId="1">#REF!</definedName>
    <definedName name="__kpl104" localSheetId="5">#REF!</definedName>
    <definedName name="__kpl104" localSheetId="3">#REF!</definedName>
    <definedName name="__kpl104">#REF!</definedName>
    <definedName name="__kpl105" localSheetId="1">#REF!</definedName>
    <definedName name="__kpl105" localSheetId="5">#REF!</definedName>
    <definedName name="__kpl105" localSheetId="3">#REF!</definedName>
    <definedName name="__kpl105">#REF!</definedName>
    <definedName name="__kpl106" localSheetId="1">#REF!</definedName>
    <definedName name="__kpl106" localSheetId="5">#REF!</definedName>
    <definedName name="__kpl106" localSheetId="3">#REF!</definedName>
    <definedName name="__kpl106">#REF!</definedName>
    <definedName name="__kpl107" localSheetId="1">#REF!</definedName>
    <definedName name="__kpl107" localSheetId="5">#REF!</definedName>
    <definedName name="__kpl107" localSheetId="3">#REF!</definedName>
    <definedName name="__kpl107">#REF!</definedName>
    <definedName name="__kpl108" localSheetId="1">#REF!</definedName>
    <definedName name="__kpl108" localSheetId="5">#REF!</definedName>
    <definedName name="__kpl108" localSheetId="3">#REF!</definedName>
    <definedName name="__kpl108">#REF!</definedName>
    <definedName name="__kpl109" localSheetId="1">#REF!</definedName>
    <definedName name="__kpl109" localSheetId="5">#REF!</definedName>
    <definedName name="__kpl109" localSheetId="3">#REF!</definedName>
    <definedName name="__kpl109">#REF!</definedName>
    <definedName name="__kpl110" localSheetId="1">#REF!</definedName>
    <definedName name="__kpl110" localSheetId="5">#REF!</definedName>
    <definedName name="__kpl110" localSheetId="3">#REF!</definedName>
    <definedName name="__kpl110">#REF!</definedName>
    <definedName name="__kpl111" localSheetId="1">#REF!</definedName>
    <definedName name="__kpl111" localSheetId="5">#REF!</definedName>
    <definedName name="__kpl111" localSheetId="3">#REF!</definedName>
    <definedName name="__kpl111">#REF!</definedName>
    <definedName name="__kpl112" localSheetId="1">#REF!</definedName>
    <definedName name="__kpl112" localSheetId="5">#REF!</definedName>
    <definedName name="__kpl112" localSheetId="3">#REF!</definedName>
    <definedName name="__kpl112">#REF!</definedName>
    <definedName name="__kpl113" localSheetId="1">#REF!</definedName>
    <definedName name="__kpl113" localSheetId="5">#REF!</definedName>
    <definedName name="__kpl113" localSheetId="3">#REF!</definedName>
    <definedName name="__kpl113">#REF!</definedName>
    <definedName name="__KPL114" localSheetId="1">#REF!</definedName>
    <definedName name="__KPL114" localSheetId="5">#REF!</definedName>
    <definedName name="__KPL114" localSheetId="3">#REF!</definedName>
    <definedName name="__KPL114">#REF!</definedName>
    <definedName name="__kr15" localSheetId="1">[21]SAP!#REF!</definedName>
    <definedName name="__kr15" localSheetId="5">[21]SAP!#REF!</definedName>
    <definedName name="__kr15" localSheetId="3">[21]SAP!#REF!</definedName>
    <definedName name="__kr15">[21]SAP!#REF!</definedName>
    <definedName name="__ksa010">[18]Sheet1!$I$377</definedName>
    <definedName name="__ksa012">[18]Sheet1!$I$379</definedName>
    <definedName name="__ksa013">[18]Sheet1!$I$380</definedName>
    <definedName name="__ksa014">[18]Sheet1!$I$381</definedName>
    <definedName name="__ksa015">[18]Sheet1!$I$382</definedName>
    <definedName name="__ksa016">[18]Sheet1!$I$383</definedName>
    <definedName name="__ksa017">[18]Sheet1!$I$384</definedName>
    <definedName name="__ksa018">[18]Sheet1!$I$385</definedName>
    <definedName name="__ksa019">[18]Sheet1!$I$386</definedName>
    <definedName name="__ksa020">[18]Sheet1!$I$387</definedName>
    <definedName name="__ksa021">[18]Sheet1!$I$388</definedName>
    <definedName name="__ksa022">[18]Sheet1!$I$389</definedName>
    <definedName name="__ksa023">[18]Sheet1!$I$390</definedName>
    <definedName name="__ksa101">[18]Sheet1!$I$399</definedName>
    <definedName name="__ksa102">[18]Sheet1!$I$400</definedName>
    <definedName name="__ksa103">[18]Sheet1!$I$401</definedName>
    <definedName name="__ksh010">[18]Sheet1!$I$412</definedName>
    <definedName name="__ksh011">[18]Sheet1!$I$413</definedName>
    <definedName name="__MA023" localSheetId="1">#REF!</definedName>
    <definedName name="__MA023" localSheetId="5">#REF!</definedName>
    <definedName name="__MA023" localSheetId="3">#REF!</definedName>
    <definedName name="__MA023">#REF!</definedName>
    <definedName name="__mbe12" localSheetId="1">[24]Material!#REF!</definedName>
    <definedName name="__mbe12" localSheetId="5">[24]Material!#REF!</definedName>
    <definedName name="__mbe12" localSheetId="3">[24]Material!#REF!</definedName>
    <definedName name="__mbe12">[24]Material!#REF!</definedName>
    <definedName name="__pa0100" localSheetId="1">#REF!</definedName>
    <definedName name="__pa0100" localSheetId="5">#REF!</definedName>
    <definedName name="__pa0100" localSheetId="3">#REF!</definedName>
    <definedName name="__pa0100">#REF!</definedName>
    <definedName name="__pa0101" localSheetId="1">#REF!</definedName>
    <definedName name="__pa0101" localSheetId="5">#REF!</definedName>
    <definedName name="__pa0101" localSheetId="3">#REF!</definedName>
    <definedName name="__pa0101">#REF!</definedName>
    <definedName name="__pa0102" localSheetId="1">#REF!</definedName>
    <definedName name="__pa0102" localSheetId="5">#REF!</definedName>
    <definedName name="__pa0102" localSheetId="3">#REF!</definedName>
    <definedName name="__pa0102">#REF!</definedName>
    <definedName name="__pa0103" localSheetId="1">#REF!</definedName>
    <definedName name="__pa0103" localSheetId="5">#REF!</definedName>
    <definedName name="__pa0103" localSheetId="3">#REF!</definedName>
    <definedName name="__pa0103">#REF!</definedName>
    <definedName name="__pa0104" localSheetId="1">#REF!</definedName>
    <definedName name="__pa0104" localSheetId="5">#REF!</definedName>
    <definedName name="__pa0104" localSheetId="3">#REF!</definedName>
    <definedName name="__pa0104">#REF!</definedName>
    <definedName name="__pa0105" localSheetId="1">#REF!</definedName>
    <definedName name="__pa0105" localSheetId="5">#REF!</definedName>
    <definedName name="__pa0105" localSheetId="3">#REF!</definedName>
    <definedName name="__pa0105">#REF!</definedName>
    <definedName name="__pa0106" localSheetId="1">#REF!</definedName>
    <definedName name="__pa0106" localSheetId="5">#REF!</definedName>
    <definedName name="__pa0106" localSheetId="3">#REF!</definedName>
    <definedName name="__pa0106">#REF!</definedName>
    <definedName name="__pa0107" localSheetId="1">#REF!</definedName>
    <definedName name="__pa0107" localSheetId="5">#REF!</definedName>
    <definedName name="__pa0107" localSheetId="3">#REF!</definedName>
    <definedName name="__pa0107">#REF!</definedName>
    <definedName name="__pa0108" localSheetId="1">#REF!</definedName>
    <definedName name="__pa0108" localSheetId="5">#REF!</definedName>
    <definedName name="__pa0108" localSheetId="3">#REF!</definedName>
    <definedName name="__pa0108">#REF!</definedName>
    <definedName name="__pa0109" localSheetId="1">#REF!</definedName>
    <definedName name="__pa0109" localSheetId="5">#REF!</definedName>
    <definedName name="__pa0109" localSheetId="3">#REF!</definedName>
    <definedName name="__pa0109">#REF!</definedName>
    <definedName name="__pa0110" localSheetId="1">#REF!</definedName>
    <definedName name="__pa0110" localSheetId="5">#REF!</definedName>
    <definedName name="__pa0110" localSheetId="3">#REF!</definedName>
    <definedName name="__pa0110">#REF!</definedName>
    <definedName name="__pa0111" localSheetId="1">#REF!</definedName>
    <definedName name="__pa0111" localSheetId="5">#REF!</definedName>
    <definedName name="__pa0111" localSheetId="3">#REF!</definedName>
    <definedName name="__pa0111">#REF!</definedName>
    <definedName name="__pa0112" localSheetId="1">#REF!</definedName>
    <definedName name="__pa0112" localSheetId="5">#REF!</definedName>
    <definedName name="__pa0112" localSheetId="3">#REF!</definedName>
    <definedName name="__pa0112">#REF!</definedName>
    <definedName name="__pa0113" localSheetId="1">#REF!</definedName>
    <definedName name="__pa0113" localSheetId="5">#REF!</definedName>
    <definedName name="__pa0113" localSheetId="3">#REF!</definedName>
    <definedName name="__pa0113">#REF!</definedName>
    <definedName name="__pa0120" localSheetId="1">#REF!</definedName>
    <definedName name="__pa0120" localSheetId="5">#REF!</definedName>
    <definedName name="__pa0120" localSheetId="3">#REF!</definedName>
    <definedName name="__pa0120">#REF!</definedName>
    <definedName name="__pa0130" localSheetId="1">#REF!</definedName>
    <definedName name="__pa0130" localSheetId="5">#REF!</definedName>
    <definedName name="__pa0130" localSheetId="3">#REF!</definedName>
    <definedName name="__pa0130">#REF!</definedName>
    <definedName name="__pa0201" localSheetId="1">#REF!</definedName>
    <definedName name="__pa0201" localSheetId="5">#REF!</definedName>
    <definedName name="__pa0201" localSheetId="3">#REF!</definedName>
    <definedName name="__pa0201">#REF!</definedName>
    <definedName name="__pa0202" localSheetId="1">#REF!</definedName>
    <definedName name="__pa0202" localSheetId="5">#REF!</definedName>
    <definedName name="__pa0202" localSheetId="3">#REF!</definedName>
    <definedName name="__pa0202">#REF!</definedName>
    <definedName name="__pa0203" localSheetId="1">#REF!</definedName>
    <definedName name="__pa0203" localSheetId="5">#REF!</definedName>
    <definedName name="__pa0203" localSheetId="3">#REF!</definedName>
    <definedName name="__pa0203">#REF!</definedName>
    <definedName name="__pa0301" localSheetId="1">#REF!</definedName>
    <definedName name="__pa0301" localSheetId="5">#REF!</definedName>
    <definedName name="__pa0301" localSheetId="3">#REF!</definedName>
    <definedName name="__pa0301">#REF!</definedName>
    <definedName name="__pa0302" localSheetId="1">#REF!</definedName>
    <definedName name="__pa0302" localSheetId="5">#REF!</definedName>
    <definedName name="__pa0302" localSheetId="3">#REF!</definedName>
    <definedName name="__pa0302">#REF!</definedName>
    <definedName name="__pa0303" localSheetId="1">#REF!</definedName>
    <definedName name="__pa0303" localSheetId="5">#REF!</definedName>
    <definedName name="__pa0303" localSheetId="3">#REF!</definedName>
    <definedName name="__pa0303">#REF!</definedName>
    <definedName name="__pa0304" localSheetId="1">#REF!</definedName>
    <definedName name="__pa0304" localSheetId="5">#REF!</definedName>
    <definedName name="__pa0304" localSheetId="3">#REF!</definedName>
    <definedName name="__pa0304">#REF!</definedName>
    <definedName name="__pa0305" localSheetId="1">#REF!</definedName>
    <definedName name="__pa0305" localSheetId="5">#REF!</definedName>
    <definedName name="__pa0305" localSheetId="3">#REF!</definedName>
    <definedName name="__pa0305">#REF!</definedName>
    <definedName name="__pa0306" localSheetId="1">#REF!</definedName>
    <definedName name="__pa0306" localSheetId="5">#REF!</definedName>
    <definedName name="__pa0306" localSheetId="3">#REF!</definedName>
    <definedName name="__pa0306">#REF!</definedName>
    <definedName name="__pa0307" localSheetId="1">#REF!</definedName>
    <definedName name="__pa0307" localSheetId="5">#REF!</definedName>
    <definedName name="__pa0307" localSheetId="3">#REF!</definedName>
    <definedName name="__pa0307">#REF!</definedName>
    <definedName name="__pa0308" localSheetId="1">#REF!</definedName>
    <definedName name="__pa0308" localSheetId="5">#REF!</definedName>
    <definedName name="__pa0308" localSheetId="3">#REF!</definedName>
    <definedName name="__pa0308">#REF!</definedName>
    <definedName name="__pa0309" localSheetId="1">#REF!</definedName>
    <definedName name="__pa0309" localSheetId="5">#REF!</definedName>
    <definedName name="__pa0309" localSheetId="3">#REF!</definedName>
    <definedName name="__pa0309">#REF!</definedName>
    <definedName name="__pa0310" localSheetId="1">#REF!</definedName>
    <definedName name="__pa0310" localSheetId="5">#REF!</definedName>
    <definedName name="__pa0310" localSheetId="3">#REF!</definedName>
    <definedName name="__pa0310">#REF!</definedName>
    <definedName name="__pa0311" localSheetId="1">#REF!</definedName>
    <definedName name="__pa0311" localSheetId="5">#REF!</definedName>
    <definedName name="__pa0311" localSheetId="3">#REF!</definedName>
    <definedName name="__pa0311">#REF!</definedName>
    <definedName name="__pa0312" localSheetId="1">#REF!</definedName>
    <definedName name="__pa0312" localSheetId="5">#REF!</definedName>
    <definedName name="__pa0312" localSheetId="3">#REF!</definedName>
    <definedName name="__pa0312">#REF!</definedName>
    <definedName name="__pa0313" localSheetId="1">#REF!</definedName>
    <definedName name="__pa0313" localSheetId="5">#REF!</definedName>
    <definedName name="__pa0313" localSheetId="3">#REF!</definedName>
    <definedName name="__pa0313">#REF!</definedName>
    <definedName name="__pa0314" localSheetId="1">#REF!</definedName>
    <definedName name="__pa0314" localSheetId="5">#REF!</definedName>
    <definedName name="__pa0314" localSheetId="3">#REF!</definedName>
    <definedName name="__pa0314">#REF!</definedName>
    <definedName name="__pa0315" localSheetId="1">#REF!</definedName>
    <definedName name="__pa0315" localSheetId="5">#REF!</definedName>
    <definedName name="__pa0315" localSheetId="3">#REF!</definedName>
    <definedName name="__pa0315">#REF!</definedName>
    <definedName name="__pa0316" localSheetId="1">#REF!</definedName>
    <definedName name="__pa0316" localSheetId="5">#REF!</definedName>
    <definedName name="__pa0316" localSheetId="3">#REF!</definedName>
    <definedName name="__pa0316">#REF!</definedName>
    <definedName name="__pa0317" localSheetId="1">#REF!</definedName>
    <definedName name="__pa0317" localSheetId="5">#REF!</definedName>
    <definedName name="__pa0317" localSheetId="3">#REF!</definedName>
    <definedName name="__pa0317">#REF!</definedName>
    <definedName name="__pa0318" localSheetId="1">#REF!</definedName>
    <definedName name="__pa0318" localSheetId="5">#REF!</definedName>
    <definedName name="__pa0318" localSheetId="3">#REF!</definedName>
    <definedName name="__pa0318">#REF!</definedName>
    <definedName name="__pa0319" localSheetId="1">#REF!</definedName>
    <definedName name="__pa0319" localSheetId="5">#REF!</definedName>
    <definedName name="__pa0319" localSheetId="3">#REF!</definedName>
    <definedName name="__pa0319">#REF!</definedName>
    <definedName name="__pa0320" localSheetId="1">#REF!</definedName>
    <definedName name="__pa0320" localSheetId="5">#REF!</definedName>
    <definedName name="__pa0320" localSheetId="3">#REF!</definedName>
    <definedName name="__pa0320">#REF!</definedName>
    <definedName name="__pa0321" localSheetId="1">#REF!</definedName>
    <definedName name="__pa0321" localSheetId="5">#REF!</definedName>
    <definedName name="__pa0321" localSheetId="3">#REF!</definedName>
    <definedName name="__pa0321">#REF!</definedName>
    <definedName name="__pa0322" localSheetId="1">#REF!</definedName>
    <definedName name="__pa0322" localSheetId="5">#REF!</definedName>
    <definedName name="__pa0322" localSheetId="3">#REF!</definedName>
    <definedName name="__pa0322">#REF!</definedName>
    <definedName name="__pa0323" localSheetId="1">#REF!</definedName>
    <definedName name="__pa0323" localSheetId="5">#REF!</definedName>
    <definedName name="__pa0323" localSheetId="3">#REF!</definedName>
    <definedName name="__pa0323">#REF!</definedName>
    <definedName name="__pa0325" localSheetId="1">#REF!</definedName>
    <definedName name="__pa0325" localSheetId="5">#REF!</definedName>
    <definedName name="__pa0325" localSheetId="3">#REF!</definedName>
    <definedName name="__pa0325">#REF!</definedName>
    <definedName name="__pa0326" localSheetId="1">#REF!</definedName>
    <definedName name="__pa0326" localSheetId="5">#REF!</definedName>
    <definedName name="__pa0326" localSheetId="3">#REF!</definedName>
    <definedName name="__pa0326">#REF!</definedName>
    <definedName name="__pa0327" localSheetId="1">#REF!</definedName>
    <definedName name="__pa0327" localSheetId="5">#REF!</definedName>
    <definedName name="__pa0327" localSheetId="3">#REF!</definedName>
    <definedName name="__pa0327">#REF!</definedName>
    <definedName name="__pa0328" localSheetId="1">#REF!</definedName>
    <definedName name="__pa0328" localSheetId="5">#REF!</definedName>
    <definedName name="__pa0328" localSheetId="3">#REF!</definedName>
    <definedName name="__pa0328">#REF!</definedName>
    <definedName name="__pa0329" localSheetId="1">#REF!</definedName>
    <definedName name="__pa0329" localSheetId="5">#REF!</definedName>
    <definedName name="__pa0329" localSheetId="3">#REF!</definedName>
    <definedName name="__pa0329">#REF!</definedName>
    <definedName name="__pa0406" localSheetId="1">#REF!</definedName>
    <definedName name="__pa0406" localSheetId="5">#REF!</definedName>
    <definedName name="__pa0406" localSheetId="3">#REF!</definedName>
    <definedName name="__pa0406">#REF!</definedName>
    <definedName name="__pa0408" localSheetId="1">#REF!</definedName>
    <definedName name="__pa0408" localSheetId="5">#REF!</definedName>
    <definedName name="__pa0408" localSheetId="3">#REF!</definedName>
    <definedName name="__pa0408">#REF!</definedName>
    <definedName name="__pa0409" localSheetId="1">#REF!</definedName>
    <definedName name="__pa0409" localSheetId="5">#REF!</definedName>
    <definedName name="__pa0409" localSheetId="3">#REF!</definedName>
    <definedName name="__pa0409">#REF!</definedName>
    <definedName name="__pa0410" localSheetId="1">#REF!</definedName>
    <definedName name="__pa0410" localSheetId="5">#REF!</definedName>
    <definedName name="__pa0410" localSheetId="3">#REF!</definedName>
    <definedName name="__pa0410">#REF!</definedName>
    <definedName name="__pa0411" localSheetId="1">#REF!</definedName>
    <definedName name="__pa0411" localSheetId="5">#REF!</definedName>
    <definedName name="__pa0411" localSheetId="3">#REF!</definedName>
    <definedName name="__pa0411">#REF!</definedName>
    <definedName name="__pa0412" localSheetId="1">#REF!</definedName>
    <definedName name="__pa0412" localSheetId="5">#REF!</definedName>
    <definedName name="__pa0412" localSheetId="3">#REF!</definedName>
    <definedName name="__pa0412">#REF!</definedName>
    <definedName name="__pa0413" localSheetId="1">#REF!</definedName>
    <definedName name="__pa0413" localSheetId="5">#REF!</definedName>
    <definedName name="__pa0413" localSheetId="3">#REF!</definedName>
    <definedName name="__pa0413">#REF!</definedName>
    <definedName name="__pa0414" localSheetId="1">#REF!</definedName>
    <definedName name="__pa0414" localSheetId="5">#REF!</definedName>
    <definedName name="__pa0414" localSheetId="3">#REF!</definedName>
    <definedName name="__pa0414">#REF!</definedName>
    <definedName name="__pa0415" localSheetId="1">#REF!</definedName>
    <definedName name="__pa0415" localSheetId="5">#REF!</definedName>
    <definedName name="__pa0415" localSheetId="3">#REF!</definedName>
    <definedName name="__pa0415">#REF!</definedName>
    <definedName name="__pa0416" localSheetId="1">#REF!</definedName>
    <definedName name="__pa0416" localSheetId="5">#REF!</definedName>
    <definedName name="__pa0416" localSheetId="3">#REF!</definedName>
    <definedName name="__pa0416">#REF!</definedName>
    <definedName name="__pa0418" localSheetId="1">#REF!</definedName>
    <definedName name="__pa0418" localSheetId="5">#REF!</definedName>
    <definedName name="__pa0418" localSheetId="3">#REF!</definedName>
    <definedName name="__pa0418">#REF!</definedName>
    <definedName name="__pa0419" localSheetId="1">#REF!</definedName>
    <definedName name="__pa0419" localSheetId="5">#REF!</definedName>
    <definedName name="__pa0419" localSheetId="3">#REF!</definedName>
    <definedName name="__pa0419">#REF!</definedName>
    <definedName name="__pa0420" localSheetId="1">#REF!</definedName>
    <definedName name="__pa0420" localSheetId="5">#REF!</definedName>
    <definedName name="__pa0420" localSheetId="3">#REF!</definedName>
    <definedName name="__pa0420">#REF!</definedName>
    <definedName name="__pa0422" localSheetId="1">#REF!</definedName>
    <definedName name="__pa0422" localSheetId="5">#REF!</definedName>
    <definedName name="__pa0422" localSheetId="3">#REF!</definedName>
    <definedName name="__pa0422">#REF!</definedName>
    <definedName name="__pa0423" localSheetId="1">#REF!</definedName>
    <definedName name="__pa0423" localSheetId="5">#REF!</definedName>
    <definedName name="__pa0423" localSheetId="3">#REF!</definedName>
    <definedName name="__pa0423">#REF!</definedName>
    <definedName name="__pa0424" localSheetId="1">#REF!</definedName>
    <definedName name="__pa0424" localSheetId="5">#REF!</definedName>
    <definedName name="__pa0424" localSheetId="3">#REF!</definedName>
    <definedName name="__pa0424">#REF!</definedName>
    <definedName name="__pa0425" localSheetId="1">#REF!</definedName>
    <definedName name="__pa0425" localSheetId="5">#REF!</definedName>
    <definedName name="__pa0425" localSheetId="3">#REF!</definedName>
    <definedName name="__pa0425">#REF!</definedName>
    <definedName name="__pa0427" localSheetId="1">#REF!</definedName>
    <definedName name="__pa0427" localSheetId="5">#REF!</definedName>
    <definedName name="__pa0427" localSheetId="3">#REF!</definedName>
    <definedName name="__pa0427">#REF!</definedName>
    <definedName name="__pa0505" localSheetId="1">#REF!</definedName>
    <definedName name="__pa0505" localSheetId="5">#REF!</definedName>
    <definedName name="__pa0505" localSheetId="3">#REF!</definedName>
    <definedName name="__pa0505">#REF!</definedName>
    <definedName name="__pa0506" localSheetId="1">#REF!</definedName>
    <definedName name="__pa0506" localSheetId="5">#REF!</definedName>
    <definedName name="__pa0506" localSheetId="3">#REF!</definedName>
    <definedName name="__pa0506">#REF!</definedName>
    <definedName name="__pa0510" localSheetId="1">#REF!</definedName>
    <definedName name="__pa0510" localSheetId="5">#REF!</definedName>
    <definedName name="__pa0510" localSheetId="3">#REF!</definedName>
    <definedName name="__pa0510">#REF!</definedName>
    <definedName name="__pa0511" localSheetId="1">#REF!</definedName>
    <definedName name="__pa0511" localSheetId="5">#REF!</definedName>
    <definedName name="__pa0511" localSheetId="3">#REF!</definedName>
    <definedName name="__pa0511">#REF!</definedName>
    <definedName name="__pa0512" localSheetId="1">#REF!</definedName>
    <definedName name="__pa0512" localSheetId="5">#REF!</definedName>
    <definedName name="__pa0512" localSheetId="3">#REF!</definedName>
    <definedName name="__pa0512">#REF!</definedName>
    <definedName name="__pa0513" localSheetId="1">#REF!</definedName>
    <definedName name="__pa0513" localSheetId="5">#REF!</definedName>
    <definedName name="__pa0513" localSheetId="3">#REF!</definedName>
    <definedName name="__pa0513">#REF!</definedName>
    <definedName name="__pa0517" localSheetId="1">#REF!</definedName>
    <definedName name="__pa0517" localSheetId="5">#REF!</definedName>
    <definedName name="__pa0517" localSheetId="3">#REF!</definedName>
    <definedName name="__pa0517">#REF!</definedName>
    <definedName name="__pa0518" localSheetId="1">#REF!</definedName>
    <definedName name="__pa0518" localSheetId="5">#REF!</definedName>
    <definedName name="__pa0518" localSheetId="3">#REF!</definedName>
    <definedName name="__pa0518">#REF!</definedName>
    <definedName name="__pa0526" localSheetId="1">#REF!</definedName>
    <definedName name="__pa0526" localSheetId="5">#REF!</definedName>
    <definedName name="__pa0526" localSheetId="3">#REF!</definedName>
    <definedName name="__pa0526">#REF!</definedName>
    <definedName name="__pa0530" localSheetId="1">#REF!</definedName>
    <definedName name="__pa0530" localSheetId="5">#REF!</definedName>
    <definedName name="__pa0530" localSheetId="3">#REF!</definedName>
    <definedName name="__pa0530">#REF!</definedName>
    <definedName name="__pa0535" localSheetId="1">#REF!</definedName>
    <definedName name="__pa0535" localSheetId="5">#REF!</definedName>
    <definedName name="__pa0535" localSheetId="3">#REF!</definedName>
    <definedName name="__pa0535">#REF!</definedName>
    <definedName name="__pa0538" localSheetId="1">#REF!</definedName>
    <definedName name="__pa0538" localSheetId="5">#REF!</definedName>
    <definedName name="__pa0538" localSheetId="3">#REF!</definedName>
    <definedName name="__pa0538">#REF!</definedName>
    <definedName name="__pa0604" localSheetId="1">#REF!</definedName>
    <definedName name="__pa0604" localSheetId="5">#REF!</definedName>
    <definedName name="__pa0604" localSheetId="3">#REF!</definedName>
    <definedName name="__pa0604">#REF!</definedName>
    <definedName name="__pa0605" localSheetId="1">#REF!</definedName>
    <definedName name="__pa0605" localSheetId="5">#REF!</definedName>
    <definedName name="__pa0605" localSheetId="3">#REF!</definedName>
    <definedName name="__pa0605">#REF!</definedName>
    <definedName name="__pa0606" localSheetId="1">#REF!</definedName>
    <definedName name="__pa0606" localSheetId="5">#REF!</definedName>
    <definedName name="__pa0606" localSheetId="3">#REF!</definedName>
    <definedName name="__pa0606">#REF!</definedName>
    <definedName name="__pa0607" localSheetId="1">#REF!</definedName>
    <definedName name="__pa0607" localSheetId="5">#REF!</definedName>
    <definedName name="__pa0607" localSheetId="3">#REF!</definedName>
    <definedName name="__pa0607">#REF!</definedName>
    <definedName name="__pa0805" localSheetId="1">#REF!</definedName>
    <definedName name="__pa0805" localSheetId="5">#REF!</definedName>
    <definedName name="__pa0805" localSheetId="3">#REF!</definedName>
    <definedName name="__pa0805">#REF!</definedName>
    <definedName name="__pa0812" localSheetId="1">#REF!</definedName>
    <definedName name="__pa0812" localSheetId="5">#REF!</definedName>
    <definedName name="__pa0812" localSheetId="3">#REF!</definedName>
    <definedName name="__pa0812">#REF!</definedName>
    <definedName name="__pa1003">[18]Sheet1!$E$7</definedName>
    <definedName name="__pa3040" localSheetId="1">#REF!</definedName>
    <definedName name="__pa3040" localSheetId="5">#REF!</definedName>
    <definedName name="__pa3040" localSheetId="3">#REF!</definedName>
    <definedName name="__pa3040">#REF!</definedName>
    <definedName name="__pa3050" localSheetId="1">#REF!</definedName>
    <definedName name="__pa3050" localSheetId="5">#REF!</definedName>
    <definedName name="__pa3050" localSheetId="3">#REF!</definedName>
    <definedName name="__pa3050">#REF!</definedName>
    <definedName name="__paa0421" localSheetId="1">#REF!</definedName>
    <definedName name="__paa0421" localSheetId="5">#REF!</definedName>
    <definedName name="__paa0421" localSheetId="3">#REF!</definedName>
    <definedName name="__paa0421">#REF!</definedName>
    <definedName name="__paa316" localSheetId="1">#REF!</definedName>
    <definedName name="__paa316" localSheetId="5">#REF!</definedName>
    <definedName name="__paa316" localSheetId="3">#REF!</definedName>
    <definedName name="__paa316">#REF!</definedName>
    <definedName name="__paa324" localSheetId="1">#REF!</definedName>
    <definedName name="__paa324" localSheetId="5">#REF!</definedName>
    <definedName name="__paa324" localSheetId="3">#REF!</definedName>
    <definedName name="__paa324">#REF!</definedName>
    <definedName name="__paa408" localSheetId="1">#REF!</definedName>
    <definedName name="__paa408" localSheetId="5">#REF!</definedName>
    <definedName name="__paa408" localSheetId="3">#REF!</definedName>
    <definedName name="__paa408">#REF!</definedName>
    <definedName name="__paa409" localSheetId="1">#REF!</definedName>
    <definedName name="__paa409" localSheetId="5">#REF!</definedName>
    <definedName name="__paa409" localSheetId="3">#REF!</definedName>
    <definedName name="__paa409">#REF!</definedName>
    <definedName name="__paa410" localSheetId="1">#REF!</definedName>
    <definedName name="__paa410" localSheetId="5">#REF!</definedName>
    <definedName name="__paa410" localSheetId="3">#REF!</definedName>
    <definedName name="__paa410">#REF!</definedName>
    <definedName name="__paa412" localSheetId="1">#REF!</definedName>
    <definedName name="__paa412" localSheetId="5">#REF!</definedName>
    <definedName name="__paa412" localSheetId="3">#REF!</definedName>
    <definedName name="__paa412">#REF!</definedName>
    <definedName name="__paa531" localSheetId="1">#REF!</definedName>
    <definedName name="__paa531" localSheetId="5">#REF!</definedName>
    <definedName name="__paa531" localSheetId="3">#REF!</definedName>
    <definedName name="__paa531">#REF!</definedName>
    <definedName name="__pab100" localSheetId="1">#REF!</definedName>
    <definedName name="__pab100" localSheetId="5">#REF!</definedName>
    <definedName name="__pab100" localSheetId="3">#REF!</definedName>
    <definedName name="__pab100">#REF!</definedName>
    <definedName name="__pab125" localSheetId="1">#REF!</definedName>
    <definedName name="__pab125" localSheetId="5">#REF!</definedName>
    <definedName name="__pab125" localSheetId="3">#REF!</definedName>
    <definedName name="__pab125">#REF!</definedName>
    <definedName name="__pab15" localSheetId="1">#REF!</definedName>
    <definedName name="__pab15" localSheetId="5">#REF!</definedName>
    <definedName name="__pab15" localSheetId="3">#REF!</definedName>
    <definedName name="__pab15">#REF!</definedName>
    <definedName name="__pab150" localSheetId="1">#REF!</definedName>
    <definedName name="__pab150" localSheetId="5">#REF!</definedName>
    <definedName name="__pab150" localSheetId="3">#REF!</definedName>
    <definedName name="__pab150">#REF!</definedName>
    <definedName name="__pab2" localSheetId="1">#REF!</definedName>
    <definedName name="__pab2" localSheetId="5">#REF!</definedName>
    <definedName name="__pab2" localSheetId="3">#REF!</definedName>
    <definedName name="__pab2">#REF!</definedName>
    <definedName name="__pab20" localSheetId="1">#REF!</definedName>
    <definedName name="__pab20" localSheetId="5">#REF!</definedName>
    <definedName name="__pab20" localSheetId="3">#REF!</definedName>
    <definedName name="__pab20">#REF!</definedName>
    <definedName name="__pab25" localSheetId="1">#REF!</definedName>
    <definedName name="__pab25" localSheetId="5">#REF!</definedName>
    <definedName name="__pab25" localSheetId="3">#REF!</definedName>
    <definedName name="__pab25">#REF!</definedName>
    <definedName name="__pab308" localSheetId="1">#REF!</definedName>
    <definedName name="__pab308" localSheetId="5">#REF!</definedName>
    <definedName name="__pab308" localSheetId="3">#REF!</definedName>
    <definedName name="__pab308">#REF!</definedName>
    <definedName name="__pab309" localSheetId="1">#REF!</definedName>
    <definedName name="__pab309" localSheetId="5">#REF!</definedName>
    <definedName name="__pab309" localSheetId="3">#REF!</definedName>
    <definedName name="__pab309">#REF!</definedName>
    <definedName name="__pab310" localSheetId="1">#REF!</definedName>
    <definedName name="__pab310" localSheetId="5">#REF!</definedName>
    <definedName name="__pab310" localSheetId="3">#REF!</definedName>
    <definedName name="__pab310">#REF!</definedName>
    <definedName name="__pab316" localSheetId="1">#REF!</definedName>
    <definedName name="__pab316" localSheetId="5">#REF!</definedName>
    <definedName name="__pab316" localSheetId="3">#REF!</definedName>
    <definedName name="__pab316">#REF!</definedName>
    <definedName name="__pab32" localSheetId="1">#REF!</definedName>
    <definedName name="__pab32" localSheetId="5">#REF!</definedName>
    <definedName name="__pab32" localSheetId="3">#REF!</definedName>
    <definedName name="__pab32">#REF!</definedName>
    <definedName name="__pab324" localSheetId="1">#REF!</definedName>
    <definedName name="__pab324" localSheetId="5">#REF!</definedName>
    <definedName name="__pab324" localSheetId="3">#REF!</definedName>
    <definedName name="__pab324">#REF!</definedName>
    <definedName name="__pab4" localSheetId="1">#REF!</definedName>
    <definedName name="__pab4" localSheetId="5">#REF!</definedName>
    <definedName name="__pab4" localSheetId="3">#REF!</definedName>
    <definedName name="__pab4">#REF!</definedName>
    <definedName name="__pab40" localSheetId="1">#REF!</definedName>
    <definedName name="__pab40" localSheetId="5">#REF!</definedName>
    <definedName name="__pab40" localSheetId="3">#REF!</definedName>
    <definedName name="__pab40">#REF!</definedName>
    <definedName name="__pab421" localSheetId="1">#REF!</definedName>
    <definedName name="__pab421" localSheetId="5">#REF!</definedName>
    <definedName name="__pab421" localSheetId="3">#REF!</definedName>
    <definedName name="__pab421">#REF!</definedName>
    <definedName name="__pab50" localSheetId="1">#REF!</definedName>
    <definedName name="__pab50" localSheetId="5">#REF!</definedName>
    <definedName name="__pab50" localSheetId="3">#REF!</definedName>
    <definedName name="__pab50">#REF!</definedName>
    <definedName name="__pab531" localSheetId="1">#REF!</definedName>
    <definedName name="__pab531" localSheetId="5">#REF!</definedName>
    <definedName name="__pab531" localSheetId="3">#REF!</definedName>
    <definedName name="__pab531">#REF!</definedName>
    <definedName name="__pab6" localSheetId="1">#REF!</definedName>
    <definedName name="__pab6" localSheetId="5">#REF!</definedName>
    <definedName name="__pab6" localSheetId="3">#REF!</definedName>
    <definedName name="__pab6">#REF!</definedName>
    <definedName name="__pab65" localSheetId="1">#REF!</definedName>
    <definedName name="__pab65" localSheetId="5">#REF!</definedName>
    <definedName name="__pab65" localSheetId="3">#REF!</definedName>
    <definedName name="__pab65">#REF!</definedName>
    <definedName name="__pab80" localSheetId="1">#REF!</definedName>
    <definedName name="__pab80" localSheetId="5">#REF!</definedName>
    <definedName name="__pab80" localSheetId="3">#REF!</definedName>
    <definedName name="__pab80">#REF!</definedName>
    <definedName name="__pac309" localSheetId="1">#REF!</definedName>
    <definedName name="__pac309" localSheetId="5">#REF!</definedName>
    <definedName name="__pac309" localSheetId="3">#REF!</definedName>
    <definedName name="__pac309">#REF!</definedName>
    <definedName name="__pac310" localSheetId="1">#REF!</definedName>
    <definedName name="__pac310" localSheetId="5">#REF!</definedName>
    <definedName name="__pac310" localSheetId="3">#REF!</definedName>
    <definedName name="__pac310">#REF!</definedName>
    <definedName name="__pac316" localSheetId="1">#REF!</definedName>
    <definedName name="__pac316" localSheetId="5">#REF!</definedName>
    <definedName name="__pac316" localSheetId="3">#REF!</definedName>
    <definedName name="__pac316">#REF!</definedName>
    <definedName name="__pac324" localSheetId="1">#REF!</definedName>
    <definedName name="__pac324" localSheetId="5">#REF!</definedName>
    <definedName name="__pac324" localSheetId="3">#REF!</definedName>
    <definedName name="__pac324">#REF!</definedName>
    <definedName name="__pac531" localSheetId="1">#REF!</definedName>
    <definedName name="__pac531" localSheetId="5">#REF!</definedName>
    <definedName name="__pac531" localSheetId="3">#REF!</definedName>
    <definedName name="__pac531">#REF!</definedName>
    <definedName name="__pad324" localSheetId="1">#REF!</definedName>
    <definedName name="__pad324" localSheetId="5">#REF!</definedName>
    <definedName name="__pad324" localSheetId="3">#REF!</definedName>
    <definedName name="__pad324">#REF!</definedName>
    <definedName name="__pah150" localSheetId="1">#REF!</definedName>
    <definedName name="__pah150" localSheetId="5">#REF!</definedName>
    <definedName name="__pah150" localSheetId="3">#REF!</definedName>
    <definedName name="__pah150">#REF!</definedName>
    <definedName name="__pak100" localSheetId="1">#REF!</definedName>
    <definedName name="__pak100" localSheetId="5">#REF!</definedName>
    <definedName name="__pak100" localSheetId="3">#REF!</definedName>
    <definedName name="__pak100">#REF!</definedName>
    <definedName name="__pak150" localSheetId="1">#REF!</definedName>
    <definedName name="__pak150" localSheetId="5">#REF!</definedName>
    <definedName name="__pak150" localSheetId="3">#REF!</definedName>
    <definedName name="__pak150">#REF!</definedName>
    <definedName name="__pak50" localSheetId="1">#REF!</definedName>
    <definedName name="__pak50" localSheetId="5">#REF!</definedName>
    <definedName name="__pak50" localSheetId="3">#REF!</definedName>
    <definedName name="__pak50">#REF!</definedName>
    <definedName name="__pak80" localSheetId="1">#REF!</definedName>
    <definedName name="__pak80" localSheetId="5">#REF!</definedName>
    <definedName name="__pak80" localSheetId="3">#REF!</definedName>
    <definedName name="__pak80">#REF!</definedName>
    <definedName name="__Pap785">[17]INPUTS!$H$34</definedName>
    <definedName name="__Pap789">[17]INPUTS!$H$32</definedName>
    <definedName name="__pb0130">[18]Sheet1!$E$15</definedName>
    <definedName name="__pb0131">[18]Sheet1!$E$16</definedName>
    <definedName name="__PB0132">[18]Sheet1!$E$17</definedName>
    <definedName name="__PB0135">[18]Sheet1!$E$18</definedName>
    <definedName name="__PB0305">[18]Sheet1!$E$24</definedName>
    <definedName name="__pbs100" localSheetId="1">#REF!</definedName>
    <definedName name="__pbs100" localSheetId="5">#REF!</definedName>
    <definedName name="__pbs100" localSheetId="3">#REF!</definedName>
    <definedName name="__pbs100">#REF!</definedName>
    <definedName name="__pbs15" localSheetId="1">#REF!</definedName>
    <definedName name="__pbs15" localSheetId="5">#REF!</definedName>
    <definedName name="__pbs15" localSheetId="3">#REF!</definedName>
    <definedName name="__pbs15">#REF!</definedName>
    <definedName name="__pbs150" localSheetId="1">#REF!</definedName>
    <definedName name="__pbs150" localSheetId="5">#REF!</definedName>
    <definedName name="__pbs150" localSheetId="3">#REF!</definedName>
    <definedName name="__pbs150">#REF!</definedName>
    <definedName name="__pbs40" localSheetId="1">#REF!</definedName>
    <definedName name="__pbs40" localSheetId="5">#REF!</definedName>
    <definedName name="__pbs40" localSheetId="3">#REF!</definedName>
    <definedName name="__pbs40">#REF!</definedName>
    <definedName name="__pbs50" localSheetId="1">#REF!</definedName>
    <definedName name="__pbs50" localSheetId="5">#REF!</definedName>
    <definedName name="__pbs50" localSheetId="3">#REF!</definedName>
    <definedName name="__pbs50">#REF!</definedName>
    <definedName name="__pbs65" localSheetId="1">#REF!</definedName>
    <definedName name="__pbs65" localSheetId="5">#REF!</definedName>
    <definedName name="__pbs65" localSheetId="3">#REF!</definedName>
    <definedName name="__pbs65">#REF!</definedName>
    <definedName name="__pbs80" localSheetId="1">#REF!</definedName>
    <definedName name="__pbs80" localSheetId="5">#REF!</definedName>
    <definedName name="__pbs80" localSheetId="3">#REF!</definedName>
    <definedName name="__pbs80">#REF!</definedName>
    <definedName name="__pc0022">[18]Sheet1!$E$31</definedName>
    <definedName name="__pc50" localSheetId="1">#REF!</definedName>
    <definedName name="__pc50" localSheetId="5">#REF!</definedName>
    <definedName name="__pc50" localSheetId="3">#REF!</definedName>
    <definedName name="__pc50">#REF!</definedName>
    <definedName name="__pc80" localSheetId="1">#REF!</definedName>
    <definedName name="__pc80" localSheetId="5">#REF!</definedName>
    <definedName name="__pc80" localSheetId="3">#REF!</definedName>
    <definedName name="__pc80">#REF!</definedName>
    <definedName name="__pcf80" localSheetId="1">#REF!</definedName>
    <definedName name="__pcf80" localSheetId="5">#REF!</definedName>
    <definedName name="__pcf80" localSheetId="3">#REF!</definedName>
    <definedName name="__pcf80">#REF!</definedName>
    <definedName name="__Pci785">[17]INPUTS!$H$35</definedName>
    <definedName name="__Pci789">[17]INPUTS!$H$33</definedName>
    <definedName name="__pd0120">[18]Sheet1!$E$42</definedName>
    <definedName name="__pd0132">[18]Sheet1!$E$45</definedName>
    <definedName name="__pd0163">[18]Sheet1!$E$53</definedName>
    <definedName name="__pd0164">[18]Sheet1!$E$54</definedName>
    <definedName name="__pd0165">[18]Sheet1!$E$55</definedName>
    <definedName name="__pd0166">[18]Sheet1!$E$56</definedName>
    <definedName name="__pd0167">[18]Sheet1!$E$57</definedName>
    <definedName name="__pd0200">[18]Sheet1!$E$58</definedName>
    <definedName name="__pd0210">[18]Sheet1!$E$59</definedName>
    <definedName name="__pd0220">[18]Sheet1!$E$60</definedName>
    <definedName name="__pd0240">[18]Sheet1!$E$62</definedName>
    <definedName name="__pd0242">[18]Sheet1!$E$63</definedName>
    <definedName name="__pd0246">[18]Sheet1!$E$65</definedName>
    <definedName name="__pd0260">[18]Sheet1!$E$69</definedName>
    <definedName name="__pd0261">[18]Sheet1!$E$70</definedName>
    <definedName name="__pd0262">[18]Sheet1!$E$71</definedName>
    <definedName name="__pe0015">[18]Sheet1!$E$82</definedName>
    <definedName name="__pe0025">[18]Sheet1!$E$86</definedName>
    <definedName name="__pf0100">[18]Sheet1!$E$89</definedName>
    <definedName name="__pf0280">[18]Sheet1!$E$110</definedName>
    <definedName name="__pf0400">[18]Sheet1!$E$119</definedName>
    <definedName name="__pf5001">[18]Sheet1!$E$137</definedName>
    <definedName name="__pg0130">[18]Sheet1!$E$142</definedName>
    <definedName name="__pg0140">[18]Sheet1!$E$143</definedName>
    <definedName name="__ph100" localSheetId="1">#REF!</definedName>
    <definedName name="__ph100" localSheetId="5">#REF!</definedName>
    <definedName name="__ph100" localSheetId="3">#REF!</definedName>
    <definedName name="__ph100">#REF!</definedName>
    <definedName name="__ph150" localSheetId="1">#REF!</definedName>
    <definedName name="__ph150" localSheetId="5">#REF!</definedName>
    <definedName name="__ph150" localSheetId="3">#REF!</definedName>
    <definedName name="__ph150">#REF!</definedName>
    <definedName name="__phf100" localSheetId="1">#REF!</definedName>
    <definedName name="__phf100" localSheetId="5">#REF!</definedName>
    <definedName name="__phf100" localSheetId="3">#REF!</definedName>
    <definedName name="__phf100">#REF!</definedName>
    <definedName name="__phf150" localSheetId="1">#REF!</definedName>
    <definedName name="__phf150" localSheetId="5">#REF!</definedName>
    <definedName name="__phf150" localSheetId="3">#REF!</definedName>
    <definedName name="__phf150">#REF!</definedName>
    <definedName name="__pi0110">[18]Sheet1!$E$172</definedName>
    <definedName name="__pi0112">[18]Sheet1!$E$173</definedName>
    <definedName name="__pi0502">[18]Sheet1!$E$187</definedName>
    <definedName name="__pi0503">[18]Sheet1!$E$188</definedName>
    <definedName name="__pi0600">[18]Sheet1!$E$189</definedName>
    <definedName name="__pi0601">[18]Sheet1!$E$190</definedName>
    <definedName name="__pi0602">[18]Sheet1!$E$191</definedName>
    <definedName name="__pi0603">[18]Sheet1!$E$192</definedName>
    <definedName name="__pj0103">[18]Sheet1!$E$196</definedName>
    <definedName name="__pj1004">[18]Sheet1!$E$215</definedName>
    <definedName name="__pl1" localSheetId="1">#REF!</definedName>
    <definedName name="__pl1" localSheetId="5">#REF!</definedName>
    <definedName name="__pl1" localSheetId="3">#REF!</definedName>
    <definedName name="__pl1">#REF!</definedName>
    <definedName name="__pl2" localSheetId="1">#REF!</definedName>
    <definedName name="__pl2" localSheetId="5">#REF!</definedName>
    <definedName name="__pl2" localSheetId="3">#REF!</definedName>
    <definedName name="__pl2">#REF!</definedName>
    <definedName name="__PPE2">'[15]Detail-PARENT'!$AU$781</definedName>
    <definedName name="__Ptl785">[17]INPUTS!$H$37</definedName>
    <definedName name="__Ptl789">[17]INPUTS!$H$38</definedName>
    <definedName name="__pv100" localSheetId="1">#REF!</definedName>
    <definedName name="__pv100" localSheetId="5">#REF!</definedName>
    <definedName name="__pv100" localSheetId="3">#REF!</definedName>
    <definedName name="__pv100">#REF!</definedName>
    <definedName name="__pv40" localSheetId="1">#REF!</definedName>
    <definedName name="__pv40" localSheetId="5">#REF!</definedName>
    <definedName name="__pv40" localSheetId="3">#REF!</definedName>
    <definedName name="__pv40">#REF!</definedName>
    <definedName name="__pv50" localSheetId="1">#REF!</definedName>
    <definedName name="__pv50" localSheetId="5">#REF!</definedName>
    <definedName name="__pv50" localSheetId="3">#REF!</definedName>
    <definedName name="__pv50">#REF!</definedName>
    <definedName name="__pv80" localSheetId="1">#REF!</definedName>
    <definedName name="__pv80" localSheetId="5">#REF!</definedName>
    <definedName name="__pv80" localSheetId="3">#REF!</definedName>
    <definedName name="__pv80">#REF!</definedName>
    <definedName name="__pvc100" localSheetId="1">[21]SAP!#REF!</definedName>
    <definedName name="__pvc100" localSheetId="5">[21]SAP!#REF!</definedName>
    <definedName name="__pvc100" localSheetId="3">[21]SAP!#REF!</definedName>
    <definedName name="__pvc100">[21]SAP!#REF!</definedName>
    <definedName name="__pvc150" localSheetId="1">[21]SAP!#REF!</definedName>
    <definedName name="__pvc150" localSheetId="5">[21]SAP!#REF!</definedName>
    <definedName name="__pvc150" localSheetId="3">[21]SAP!#REF!</definedName>
    <definedName name="__pvc150">[21]SAP!#REF!</definedName>
    <definedName name="__pvc20" localSheetId="1">[21]SAP!#REF!</definedName>
    <definedName name="__pvc20" localSheetId="5">[21]SAP!#REF!</definedName>
    <definedName name="__pvc20" localSheetId="3">[21]SAP!#REF!</definedName>
    <definedName name="__pvc20">[21]SAP!#REF!</definedName>
    <definedName name="__pvc200" localSheetId="1">[21]SAP!#REF!</definedName>
    <definedName name="__pvc200" localSheetId="5">[21]SAP!#REF!</definedName>
    <definedName name="__pvc200" localSheetId="3">[21]SAP!#REF!</definedName>
    <definedName name="__pvc200">[21]SAP!#REF!</definedName>
    <definedName name="__pvc25" localSheetId="1">[21]SAP!#REF!</definedName>
    <definedName name="__pvc25" localSheetId="5">[21]SAP!#REF!</definedName>
    <definedName name="__pvc25" localSheetId="3">[21]SAP!#REF!</definedName>
    <definedName name="__pvc25">[21]SAP!#REF!</definedName>
    <definedName name="__pvc32" localSheetId="1">[21]SAP!#REF!</definedName>
    <definedName name="__pvc32" localSheetId="5">[21]SAP!#REF!</definedName>
    <definedName name="__pvc32" localSheetId="3">[21]SAP!#REF!</definedName>
    <definedName name="__pvc32">[21]SAP!#REF!</definedName>
    <definedName name="__pvc40" localSheetId="1">[21]SAP!#REF!</definedName>
    <definedName name="__pvc40" localSheetId="5">[21]SAP!#REF!</definedName>
    <definedName name="__pvc40" localSheetId="3">[21]SAP!#REF!</definedName>
    <definedName name="__pvc40">[21]SAP!#REF!</definedName>
    <definedName name="__pvc50" localSheetId="1">[21]SAP!#REF!</definedName>
    <definedName name="__pvc50" localSheetId="5">[21]SAP!#REF!</definedName>
    <definedName name="__pvc50" localSheetId="3">[21]SAP!#REF!</definedName>
    <definedName name="__pvc50">[21]SAP!#REF!</definedName>
    <definedName name="__pvc65" localSheetId="1">[21]SAP!#REF!</definedName>
    <definedName name="__pvc65" localSheetId="5">[21]SAP!#REF!</definedName>
    <definedName name="__pvc65" localSheetId="3">[21]SAP!#REF!</definedName>
    <definedName name="__pvc65">[21]SAP!#REF!</definedName>
    <definedName name="__pvc80" localSheetId="1">[21]SAP!#REF!</definedName>
    <definedName name="__pvc80" localSheetId="5">[21]SAP!#REF!</definedName>
    <definedName name="__pvc80" localSheetId="3">[21]SAP!#REF!</definedName>
    <definedName name="__pvc80">[21]SAP!#REF!</definedName>
    <definedName name="__pvf100" localSheetId="1">#REF!</definedName>
    <definedName name="__pvf100" localSheetId="5">#REF!</definedName>
    <definedName name="__pvf100" localSheetId="3">#REF!</definedName>
    <definedName name="__pvf100">#REF!</definedName>
    <definedName name="__pvf80" localSheetId="1">#REF!</definedName>
    <definedName name="__pvf80" localSheetId="5">#REF!</definedName>
    <definedName name="__pvf80" localSheetId="3">#REF!</definedName>
    <definedName name="__pvf80">#REF!</definedName>
    <definedName name="__qmd15" localSheetId="1">[21]SAP!#REF!</definedName>
    <definedName name="__qmd15" localSheetId="5">[21]SAP!#REF!</definedName>
    <definedName name="__qmd15" localSheetId="3">[21]SAP!#REF!</definedName>
    <definedName name="__qmd15">[21]SAP!#REF!</definedName>
    <definedName name="__qmd20" localSheetId="1">[21]SAP!#REF!</definedName>
    <definedName name="__qmd20" localSheetId="5">[21]SAP!#REF!</definedName>
    <definedName name="__qmd20" localSheetId="3">[21]SAP!#REF!</definedName>
    <definedName name="__qmd20">[21]SAP!#REF!</definedName>
    <definedName name="__rdd100" localSheetId="1">[21]SAP!#REF!</definedName>
    <definedName name="__rdd100" localSheetId="5">[21]SAP!#REF!</definedName>
    <definedName name="__rdd100" localSheetId="3">[21]SAP!#REF!</definedName>
    <definedName name="__rdd100">[21]SAP!#REF!</definedName>
    <definedName name="__rdd150" localSheetId="1">[21]SAP!#REF!</definedName>
    <definedName name="__rdd150" localSheetId="5">[21]SAP!#REF!</definedName>
    <definedName name="__rdd150" localSheetId="3">[21]SAP!#REF!</definedName>
    <definedName name="__rdd150">[21]SAP!#REF!</definedName>
    <definedName name="__rk100" localSheetId="1">#REF!</definedName>
    <definedName name="__rk100" localSheetId="5">#REF!</definedName>
    <definedName name="__rk100" localSheetId="3">#REF!</definedName>
    <definedName name="__rk100">#REF!</definedName>
    <definedName name="__rk200" localSheetId="1">#REF!</definedName>
    <definedName name="__rk200" localSheetId="5">#REF!</definedName>
    <definedName name="__rk200" localSheetId="3">#REF!</definedName>
    <definedName name="__rk200">#REF!</definedName>
    <definedName name="__rk300" localSheetId="1">#REF!</definedName>
    <definedName name="__rk300" localSheetId="5">#REF!</definedName>
    <definedName name="__rk300" localSheetId="3">#REF!</definedName>
    <definedName name="__rk300">#REF!</definedName>
    <definedName name="__rk600" localSheetId="1">#REF!</definedName>
    <definedName name="__rk600" localSheetId="5">#REF!</definedName>
    <definedName name="__rk600" localSheetId="3">#REF!</definedName>
    <definedName name="__rk600">#REF!</definedName>
    <definedName name="__rkl1000" localSheetId="1">#REF!</definedName>
    <definedName name="__rkl1000" localSheetId="5">#REF!</definedName>
    <definedName name="__rkl1000" localSheetId="3">#REF!</definedName>
    <definedName name="__rkl1000">#REF!</definedName>
    <definedName name="__rkl1200" localSheetId="1">#REF!</definedName>
    <definedName name="__rkl1200" localSheetId="5">#REF!</definedName>
    <definedName name="__rkl1200" localSheetId="3">#REF!</definedName>
    <definedName name="__rkl1200">#REF!</definedName>
    <definedName name="__rkl200" localSheetId="1">#REF!</definedName>
    <definedName name="__rkl200" localSheetId="5">#REF!</definedName>
    <definedName name="__rkl200" localSheetId="3">#REF!</definedName>
    <definedName name="__rkl200">#REF!</definedName>
    <definedName name="__rkl300" localSheetId="1">#REF!</definedName>
    <definedName name="__rkl300" localSheetId="5">#REF!</definedName>
    <definedName name="__rkl300" localSheetId="3">#REF!</definedName>
    <definedName name="__rkl300">#REF!</definedName>
    <definedName name="__rkl400" localSheetId="1">#REF!</definedName>
    <definedName name="__rkl400" localSheetId="5">#REF!</definedName>
    <definedName name="__rkl400" localSheetId="3">#REF!</definedName>
    <definedName name="__rkl400">#REF!</definedName>
    <definedName name="__rkl500" localSheetId="1">#REF!</definedName>
    <definedName name="__rkl500" localSheetId="5">#REF!</definedName>
    <definedName name="__rkl500" localSheetId="3">#REF!</definedName>
    <definedName name="__rkl500">#REF!</definedName>
    <definedName name="__rkl600" localSheetId="1">#REF!</definedName>
    <definedName name="__rkl600" localSheetId="5">#REF!</definedName>
    <definedName name="__rkl600" localSheetId="3">#REF!</definedName>
    <definedName name="__rkl600">#REF!</definedName>
    <definedName name="__rkl700" localSheetId="1">#REF!</definedName>
    <definedName name="__rkl700" localSheetId="5">#REF!</definedName>
    <definedName name="__rkl700" localSheetId="3">#REF!</definedName>
    <definedName name="__rkl700">#REF!</definedName>
    <definedName name="__rkl800" localSheetId="1">#REF!</definedName>
    <definedName name="__rkl800" localSheetId="5">#REF!</definedName>
    <definedName name="__rkl800" localSheetId="3">#REF!</definedName>
    <definedName name="__rkl800">#REF!</definedName>
    <definedName name="__Sap785">[17]GD_actuals!$E$30:$W$30</definedName>
    <definedName name="__Sap789">[17]GD_actuals!$E$28:$W$28</definedName>
    <definedName name="__Sch1" localSheetId="1">#REF!</definedName>
    <definedName name="__Sch1" localSheetId="5">#REF!</definedName>
    <definedName name="__Sch1" localSheetId="3">#REF!</definedName>
    <definedName name="__Sch1">#REF!</definedName>
    <definedName name="__Sci785">[17]GD_actuals!$E$31:$W$31</definedName>
    <definedName name="__Sci789">[17]GD_actuals!$E$29:$W$29</definedName>
    <definedName name="__SET1" localSheetId="1">#REF!</definedName>
    <definedName name="__SET1" localSheetId="5">#REF!</definedName>
    <definedName name="__SET1" localSheetId="3">#REF!</definedName>
    <definedName name="__SET1">#REF!</definedName>
    <definedName name="__SET2" localSheetId="1">#REF!</definedName>
    <definedName name="__SET2" localSheetId="5">#REF!</definedName>
    <definedName name="__SET2" localSheetId="3">#REF!</definedName>
    <definedName name="__SET2">#REF!</definedName>
    <definedName name="__SET3" localSheetId="1">#REF!</definedName>
    <definedName name="__SET3" localSheetId="5">#REF!</definedName>
    <definedName name="__SET3" localSheetId="3">#REF!</definedName>
    <definedName name="__SET3">#REF!</definedName>
    <definedName name="__sfv150" localSheetId="1">#REF!</definedName>
    <definedName name="__sfv150" localSheetId="5">#REF!</definedName>
    <definedName name="__sfv150" localSheetId="3">#REF!</definedName>
    <definedName name="__sfv150">#REF!</definedName>
    <definedName name="__sks1" localSheetId="1">#REF!</definedName>
    <definedName name="__sks1" localSheetId="5">#REF!</definedName>
    <definedName name="__sks1" localSheetId="3">#REF!</definedName>
    <definedName name="__sks1">#REF!</definedName>
    <definedName name="__sks2" localSheetId="1">#REF!</definedName>
    <definedName name="__sks2" localSheetId="5">#REF!</definedName>
    <definedName name="__sks2" localSheetId="3">#REF!</definedName>
    <definedName name="__sks2">#REF!</definedName>
    <definedName name="__std100" localSheetId="1">#REF!</definedName>
    <definedName name="__std100" localSheetId="5">#REF!</definedName>
    <definedName name="__std100" localSheetId="3">#REF!</definedName>
    <definedName name="__std100">#REF!</definedName>
    <definedName name="__std150" localSheetId="1">#REF!</definedName>
    <definedName name="__std150" localSheetId="5">#REF!</definedName>
    <definedName name="__std150" localSheetId="3">#REF!</definedName>
    <definedName name="__std150">#REF!</definedName>
    <definedName name="__std50" localSheetId="1">#REF!</definedName>
    <definedName name="__std50" localSheetId="5">#REF!</definedName>
    <definedName name="__std50" localSheetId="3">#REF!</definedName>
    <definedName name="__std50">#REF!</definedName>
    <definedName name="__std65" localSheetId="1">#REF!</definedName>
    <definedName name="__std65" localSheetId="5">#REF!</definedName>
    <definedName name="__std65" localSheetId="3">#REF!</definedName>
    <definedName name="__std65">#REF!</definedName>
    <definedName name="__sti2">'[15]Detail-PARENT'!$AU$246</definedName>
    <definedName name="__Stl785">[17]GD_actuals!$E$33:$W$33</definedName>
    <definedName name="__Stl789">[17]GD_actuals!$E$34:$W$34</definedName>
    <definedName name="__SUB1" localSheetId="1">#REF!</definedName>
    <definedName name="__SUB1" localSheetId="5">#REF!</definedName>
    <definedName name="__SUB1" localSheetId="3">#REF!</definedName>
    <definedName name="__SUB1">#REF!</definedName>
    <definedName name="__SUB2" localSheetId="1">#REF!</definedName>
    <definedName name="__SUB2" localSheetId="5">#REF!</definedName>
    <definedName name="__SUB2" localSheetId="3">#REF!</definedName>
    <definedName name="__SUB2">#REF!</definedName>
    <definedName name="__SUB3" localSheetId="1">#REF!</definedName>
    <definedName name="__SUB3" localSheetId="5">#REF!</definedName>
    <definedName name="__SUB3" localSheetId="3">#REF!</definedName>
    <definedName name="__SUB3">#REF!</definedName>
    <definedName name="__SUB4" localSheetId="1">#REF!</definedName>
    <definedName name="__SUB4" localSheetId="5">#REF!</definedName>
    <definedName name="__SUB4" localSheetId="3">#REF!</definedName>
    <definedName name="__SUB4">#REF!</definedName>
    <definedName name="__SUB5" localSheetId="1">#REF!</definedName>
    <definedName name="__SUB5" localSheetId="5">#REF!</definedName>
    <definedName name="__SUB5" localSheetId="3">#REF!</definedName>
    <definedName name="__SUB5">#REF!</definedName>
    <definedName name="__SUB6" localSheetId="1">#REF!</definedName>
    <definedName name="__SUB6" localSheetId="5">#REF!</definedName>
    <definedName name="__SUB6" localSheetId="3">#REF!</definedName>
    <definedName name="__SUB6">#REF!</definedName>
    <definedName name="__SUB7" localSheetId="1">#REF!</definedName>
    <definedName name="__SUB7" localSheetId="5">#REF!</definedName>
    <definedName name="__SUB7" localSheetId="3">#REF!</definedName>
    <definedName name="__SUB7">#REF!</definedName>
    <definedName name="__T314999" localSheetId="1">#REF!</definedName>
    <definedName name="__T314999" localSheetId="5">#REF!</definedName>
    <definedName name="__T314999" localSheetId="3">#REF!</definedName>
    <definedName name="__T314999">#REF!</definedName>
    <definedName name="__tab2" localSheetId="1">'[30]Modal Kerja'!#REF!</definedName>
    <definedName name="__tab2" localSheetId="5">'[30]Modal Kerja'!#REF!</definedName>
    <definedName name="__tab2" localSheetId="3">'[30]Modal Kerja'!#REF!</definedName>
    <definedName name="__tab2">'[30]Modal Kerja'!#REF!</definedName>
    <definedName name="__Tap785">'[17]7x'!$G$24</definedName>
    <definedName name="__Tap789">'[17]7x'!$G$4</definedName>
    <definedName name="__Tci785">'[17]7x'!$G$34</definedName>
    <definedName name="__Tci789">'[17]7x'!$G$14</definedName>
    <definedName name="__td2">'[15]Detail-PARENT'!$AU$136</definedName>
    <definedName name="__tlc20" localSheetId="1">#REF!</definedName>
    <definedName name="__tlc20" localSheetId="5">#REF!</definedName>
    <definedName name="__tlc20" localSheetId="3">#REF!</definedName>
    <definedName name="__tlc20">#REF!</definedName>
    <definedName name="__TR1">[31]Vibro_Roller!$E$2:$K$43</definedName>
    <definedName name="__tsv25" localSheetId="1">#REF!</definedName>
    <definedName name="__tsv25" localSheetId="5">#REF!</definedName>
    <definedName name="__tsv25" localSheetId="3">#REF!</definedName>
    <definedName name="__tsv25">#REF!</definedName>
    <definedName name="__Ttl785">'[17]8x'!$G$14</definedName>
    <definedName name="__Ttl789">'[17]8x'!$G$24</definedName>
    <definedName name="__ujl001" localSheetId="1">#REF!</definedName>
    <definedName name="__ujl001" localSheetId="5">#REF!</definedName>
    <definedName name="__ujl001" localSheetId="3">#REF!</definedName>
    <definedName name="__ujl001">#REF!</definedName>
    <definedName name="__uph010" localSheetId="1">#REF!</definedName>
    <definedName name="__uph010" localSheetId="5">#REF!</definedName>
    <definedName name="__uph010" localSheetId="3">#REF!</definedName>
    <definedName name="__uph010">#REF!</definedName>
    <definedName name="__uph011" localSheetId="1">#REF!</definedName>
    <definedName name="__uph011" localSheetId="5">#REF!</definedName>
    <definedName name="__uph011" localSheetId="3">#REF!</definedName>
    <definedName name="__uph011">#REF!</definedName>
    <definedName name="__uph012" localSheetId="1">#REF!</definedName>
    <definedName name="__uph012" localSheetId="5">#REF!</definedName>
    <definedName name="__uph012" localSheetId="3">#REF!</definedName>
    <definedName name="__uph012">#REF!</definedName>
    <definedName name="__uph013" localSheetId="1">#REF!</definedName>
    <definedName name="__uph013" localSheetId="5">#REF!</definedName>
    <definedName name="__uph013" localSheetId="3">#REF!</definedName>
    <definedName name="__uph013">#REF!</definedName>
    <definedName name="__uph014" localSheetId="1">#REF!</definedName>
    <definedName name="__uph014" localSheetId="5">#REF!</definedName>
    <definedName name="__uph014" localSheetId="3">#REF!</definedName>
    <definedName name="__uph014">#REF!</definedName>
    <definedName name="__uph015" localSheetId="1">#REF!</definedName>
    <definedName name="__uph015" localSheetId="5">#REF!</definedName>
    <definedName name="__uph015" localSheetId="3">#REF!</definedName>
    <definedName name="__uph015">#REF!</definedName>
    <definedName name="__uph016" localSheetId="1">#REF!</definedName>
    <definedName name="__uph016" localSheetId="5">#REF!</definedName>
    <definedName name="__uph016" localSheetId="3">#REF!</definedName>
    <definedName name="__uph016">#REF!</definedName>
    <definedName name="__UPH022" localSheetId="1">#REF!</definedName>
    <definedName name="__UPH022" localSheetId="5">#REF!</definedName>
    <definedName name="__UPH022" localSheetId="3">#REF!</definedName>
    <definedName name="__UPH022">#REF!</definedName>
    <definedName name="__uro001">[18]Sheet1!$I$661</definedName>
    <definedName name="__uro002">[18]Sheet1!$I$662</definedName>
    <definedName name="__uro003">[18]Sheet1!$I$663</definedName>
    <definedName name="__uro004">[18]Sheet1!$I$664</definedName>
    <definedName name="__uro005">[18]Sheet1!$I$665</definedName>
    <definedName name="__uro006">[18]Sheet1!$I$666</definedName>
    <definedName name="__uro007">[18]Sheet1!$I$667</definedName>
    <definedName name="__uro008">[18]Sheet1!$I$668</definedName>
    <definedName name="__uro009">[18]Sheet1!$I$669</definedName>
    <definedName name="__usd2" localSheetId="1">#REF!</definedName>
    <definedName name="__usd2" localSheetId="5">#REF!</definedName>
    <definedName name="__usd2" localSheetId="3">#REF!</definedName>
    <definedName name="__usd2">#REF!</definedName>
    <definedName name="__vnt100" localSheetId="1">#REF!</definedName>
    <definedName name="__vnt100" localSheetId="5">#REF!</definedName>
    <definedName name="__vnt100" localSheetId="3">#REF!</definedName>
    <definedName name="__vnt100">#REF!</definedName>
    <definedName name="__vnt40" localSheetId="1">#REF!</definedName>
    <definedName name="__vnt40" localSheetId="5">#REF!</definedName>
    <definedName name="__vnt40" localSheetId="3">#REF!</definedName>
    <definedName name="__vnt40">#REF!</definedName>
    <definedName name="__vnt50" localSheetId="1">#REF!</definedName>
    <definedName name="__vnt50" localSheetId="5">#REF!</definedName>
    <definedName name="__vnt50" localSheetId="3">#REF!</definedName>
    <definedName name="__vnt50">#REF!</definedName>
    <definedName name="__vnt80" localSheetId="1">#REF!</definedName>
    <definedName name="__vnt80" localSheetId="5">#REF!</definedName>
    <definedName name="__vnt80" localSheetId="3">#REF!</definedName>
    <definedName name="__vnt80">#REF!</definedName>
    <definedName name="__WF32" localSheetId="1">[20]Material!#REF!</definedName>
    <definedName name="__WF32" localSheetId="5">[20]Material!#REF!</definedName>
    <definedName name="__WF32" localSheetId="3">[20]Material!#REF!</definedName>
    <definedName name="__WF32">[20]Material!#REF!</definedName>
    <definedName name="__WF42" localSheetId="1">[20]Material!#REF!</definedName>
    <definedName name="__WF42" localSheetId="5">[20]Material!#REF!</definedName>
    <definedName name="__WF42" localSheetId="3">[20]Material!#REF!</definedName>
    <definedName name="__WF42">[20]Material!#REF!</definedName>
    <definedName name="__wf43" localSheetId="1">[25]Material!#REF!</definedName>
    <definedName name="__wf43" localSheetId="5">[25]Material!#REF!</definedName>
    <definedName name="__wf43" localSheetId="3">[25]Material!#REF!</definedName>
    <definedName name="__wf43">[25]Material!#REF!</definedName>
    <definedName name="__xlfn.BAHTTEXT" hidden="1">#NAME?</definedName>
    <definedName name="_001" localSheetId="1">[32]report!#REF!</definedName>
    <definedName name="_001" localSheetId="5">[32]report!#REF!</definedName>
    <definedName name="_001" localSheetId="3">[32]report!#REF!</definedName>
    <definedName name="_001">[32]report!#REF!</definedName>
    <definedName name="_01.PREOP" localSheetId="1">'[33]Annual-Plan-1998-A-US$-Rupiah-F'!#REF!</definedName>
    <definedName name="_01.PREOP" localSheetId="5">'[33]Annual-Plan-1998-A-US$-Rupiah-F'!#REF!</definedName>
    <definedName name="_01.PREOP" localSheetId="3">'[33]Annual-Plan-1998-A-US$-Rupiah-F'!#REF!</definedName>
    <definedName name="_01.PREOP">'[33]Annual-Plan-1998-A-US$-Rupiah-F'!#REF!</definedName>
    <definedName name="_01.PROD_LATI" localSheetId="1">[34]assets!#REF!</definedName>
    <definedName name="_01.PROD_LATI" localSheetId="5">[34]assets!#REF!</definedName>
    <definedName name="_01.PROD_LATI" localSheetId="3">[34]assets!#REF!</definedName>
    <definedName name="_01.PROD_LATI">[34]assets!#REF!</definedName>
    <definedName name="_02.PROD_BIN" localSheetId="1">[34]assets!#REF!</definedName>
    <definedName name="_02.PROD_BIN" localSheetId="5">[34]assets!#REF!</definedName>
    <definedName name="_02.PROD_BIN" localSheetId="3">[34]assets!#REF!</definedName>
    <definedName name="_02.PROD_BIN">[34]assets!#REF!</definedName>
    <definedName name="_03.SHIPPING" localSheetId="1">[34]assets!#REF!</definedName>
    <definedName name="_03.SHIPPING" localSheetId="5">[34]assets!#REF!</definedName>
    <definedName name="_03.SHIPPING" localSheetId="3">[34]assets!#REF!</definedName>
    <definedName name="_03.SHIPPING">[34]assets!#REF!</definedName>
    <definedName name="_04.OPT_EXP" localSheetId="1">[34]assets!#REF!</definedName>
    <definedName name="_04.OPT_EXP" localSheetId="5">[34]assets!#REF!</definedName>
    <definedName name="_04.OPT_EXP" localSheetId="3">[34]assets!#REF!</definedName>
    <definedName name="_04.OPT_EXP">[34]assets!#REF!</definedName>
    <definedName name="_1" localSheetId="1">#REF!</definedName>
    <definedName name="_1" localSheetId="5">#REF!</definedName>
    <definedName name="_1" localSheetId="3">#REF!</definedName>
    <definedName name="_1">#REF!</definedName>
    <definedName name="_1___123Graph_ACHART_1" hidden="1">'[26]Statprod gab'!$D$13:$D$20</definedName>
    <definedName name="_1__123Graph_ACHART_1" hidden="1">'[35]Statprod gab'!$D$13:$D$20</definedName>
    <definedName name="_1_1" localSheetId="1">[13]Volume!#REF!</definedName>
    <definedName name="_1_1" localSheetId="5">[13]Volume!#REF!</definedName>
    <definedName name="_1_1" localSheetId="3">[13]Volume!#REF!</definedName>
    <definedName name="_1_1">[13]Volume!#REF!</definedName>
    <definedName name="_10" localSheetId="1">#REF!</definedName>
    <definedName name="_10" localSheetId="5">#REF!</definedName>
    <definedName name="_10" localSheetId="3">#REF!</definedName>
    <definedName name="_10">#REF!</definedName>
    <definedName name="_10__123Graph_ACHART_3" localSheetId="1" hidden="1">'[36]bahan-mos'!#REF!</definedName>
    <definedName name="_10__123Graph_ACHART_3" localSheetId="5" hidden="1">'[36]bahan-mos'!#REF!</definedName>
    <definedName name="_10__123Graph_ACHART_3" localSheetId="3" hidden="1">'[36]bahan-mos'!#REF!</definedName>
    <definedName name="_10__123Graph_ACHART_3" hidden="1">'[36]bahan-mos'!#REF!</definedName>
    <definedName name="_10__U_NEGOCIO" localSheetId="1">#REF!</definedName>
    <definedName name="_10__U_NEGOCIO" localSheetId="5">#REF!</definedName>
    <definedName name="_10__U_NEGOCIO" localSheetId="3">#REF!</definedName>
    <definedName name="_10__U_NEGOCIO">#REF!</definedName>
    <definedName name="_12" localSheetId="1">#REF!</definedName>
    <definedName name="_12" localSheetId="5">#REF!</definedName>
    <definedName name="_12" localSheetId="3">#REF!</definedName>
    <definedName name="_12">#REF!</definedName>
    <definedName name="_12_0_0OC" localSheetId="1">[10]Instructions!#REF!</definedName>
    <definedName name="_12_0_0OC" localSheetId="5">[10]Instructions!#REF!</definedName>
    <definedName name="_12_0_0OC" localSheetId="3">[10]Instructions!#REF!</definedName>
    <definedName name="_12_0_0OC">[10]Instructions!#REF!</definedName>
    <definedName name="_14____OC" localSheetId="1">[10]Instructions!#REF!</definedName>
    <definedName name="_14____OC" localSheetId="5">[10]Instructions!#REF!</definedName>
    <definedName name="_14____OC" localSheetId="3">[10]Instructions!#REF!</definedName>
    <definedName name="_14____OC">[10]Instructions!#REF!</definedName>
    <definedName name="_14__123Graph_ACHART_4" localSheetId="1" hidden="1">'[36]bahan-mos'!#REF!</definedName>
    <definedName name="_14__123Graph_ACHART_4" localSheetId="5" hidden="1">'[36]bahan-mos'!#REF!</definedName>
    <definedName name="_14__123Graph_ACHART_4" localSheetId="3" hidden="1">'[36]bahan-mos'!#REF!</definedName>
    <definedName name="_14__123Graph_ACHART_4" hidden="1">'[36]bahan-mos'!#REF!</definedName>
    <definedName name="_15__123Graph_ACHART_4" localSheetId="1" hidden="1">'[36]bahan-mos'!#REF!</definedName>
    <definedName name="_15__123Graph_ACHART_4" localSheetId="5" hidden="1">'[36]bahan-mos'!#REF!</definedName>
    <definedName name="_15__123Graph_ACHART_4" localSheetId="3" hidden="1">'[36]bahan-mos'!#REF!</definedName>
    <definedName name="_15__123Graph_ACHART_4" hidden="1">'[36]bahan-mos'!#REF!</definedName>
    <definedName name="_15__123Graph_LBL_ACHART_1" hidden="1">'[26]Statprod gab'!$D$13:$D$20</definedName>
    <definedName name="_15_U_NEGOCIO" localSheetId="1">#REF!</definedName>
    <definedName name="_15_U_NEGOCIO" localSheetId="5">#REF!</definedName>
    <definedName name="_15_U_NEGOCIO" localSheetId="3">#REF!</definedName>
    <definedName name="_15_U_NEGOCIO">#REF!</definedName>
    <definedName name="_16__123Graph_XCHART_1" hidden="1">'[26]Statprod gab'!$B$13:$B$20</definedName>
    <definedName name="_17__123Graph_LBL_ACHART_1" hidden="1">'[26]Statprod gab'!$D$13:$D$20</definedName>
    <definedName name="_17_0_0OC" localSheetId="1">[10]Instructions!#REF!</definedName>
    <definedName name="_17_0_0OC" localSheetId="5">[10]Instructions!#REF!</definedName>
    <definedName name="_17_0_0OC" localSheetId="3">[10]Instructions!#REF!</definedName>
    <definedName name="_17_0_0OC">[10]Instructions!#REF!</definedName>
    <definedName name="_19__123Graph_XCHART_1" hidden="1">'[26]Statprod gab'!$B$13:$B$20</definedName>
    <definedName name="_19OC" localSheetId="1">[10]Instructions!#REF!</definedName>
    <definedName name="_19OC" localSheetId="5">[10]Instructions!#REF!</definedName>
    <definedName name="_19OC" localSheetId="3">[10]Instructions!#REF!</definedName>
    <definedName name="_19OC">[10]Instructions!#REF!</definedName>
    <definedName name="_1A" localSheetId="1">'[37]I-KAMAR'!#REF!</definedName>
    <definedName name="_1A" localSheetId="5">'[37]I-KAMAR'!#REF!</definedName>
    <definedName name="_1A" localSheetId="3">'[37]I-KAMAR'!#REF!</definedName>
    <definedName name="_1A">'[37]I-KAMAR'!#REF!</definedName>
    <definedName name="_1AS" localSheetId="1">#REF!</definedName>
    <definedName name="_1AS" localSheetId="5">#REF!</definedName>
    <definedName name="_1AS" localSheetId="3">#REF!</definedName>
    <definedName name="_1AS">#REF!</definedName>
    <definedName name="_2" localSheetId="1">#REF!</definedName>
    <definedName name="_2" localSheetId="5">#REF!</definedName>
    <definedName name="_2" localSheetId="3">#REF!</definedName>
    <definedName name="_2">#REF!</definedName>
    <definedName name="_2___0_0OC" localSheetId="1">[10]Instructions!#REF!</definedName>
    <definedName name="_2___0_0OC" localSheetId="5">[10]Instructions!#REF!</definedName>
    <definedName name="_2___0_0OC" localSheetId="3">[10]Instructions!#REF!</definedName>
    <definedName name="_2___0_0OC">[10]Instructions!#REF!</definedName>
    <definedName name="_2___123Graph_LBL_ACHART_1" hidden="1">'[26]Statprod gab'!$D$13:$D$20</definedName>
    <definedName name="_2__123Graph_LBL_ACHART_1" hidden="1">'[35]Statprod gab'!$D$13:$D$20</definedName>
    <definedName name="_20U_NEGOCIO" localSheetId="1">#REF!</definedName>
    <definedName name="_20U_NEGOCIO" localSheetId="5">#REF!</definedName>
    <definedName name="_20U_NEGOCIO" localSheetId="3">#REF!</definedName>
    <definedName name="_20U_NEGOCIO">#REF!</definedName>
    <definedName name="_21_1" localSheetId="1">[13]Volume!#REF!</definedName>
    <definedName name="_21_1" localSheetId="5">[13]Volume!#REF!</definedName>
    <definedName name="_21_1" localSheetId="3">[13]Volume!#REF!</definedName>
    <definedName name="_21_1">[13]Volume!#REF!</definedName>
    <definedName name="_24_1" localSheetId="1">[13]Volume!#REF!</definedName>
    <definedName name="_24_1" localSheetId="5">[13]Volume!#REF!</definedName>
    <definedName name="_24_1" localSheetId="3">[13]Volume!#REF!</definedName>
    <definedName name="_24_1">[13]Volume!#REF!</definedName>
    <definedName name="_2A" localSheetId="1">'[37]I-KAMAR'!#REF!</definedName>
    <definedName name="_2A" localSheetId="5">'[37]I-KAMAR'!#REF!</definedName>
    <definedName name="_2A" localSheetId="3">'[37]I-KAMAR'!#REF!</definedName>
    <definedName name="_2A">'[37]I-KAMAR'!#REF!</definedName>
    <definedName name="_2AS" localSheetId="1">#REF!</definedName>
    <definedName name="_2AS" localSheetId="5">#REF!</definedName>
    <definedName name="_2AS" localSheetId="3">#REF!</definedName>
    <definedName name="_2AS">#REF!</definedName>
    <definedName name="_2PRINT_ALIGN" localSheetId="1">#REF!</definedName>
    <definedName name="_2PRINT_ALIGN" localSheetId="5">#REF!</definedName>
    <definedName name="_2PRINT_ALIGN" localSheetId="3">#REF!</definedName>
    <definedName name="_2PRINT_ALIGN">#REF!</definedName>
    <definedName name="_3">#N/A</definedName>
    <definedName name="_3___123Graph_XCHART_1" hidden="1">'[26]Statprod gab'!$B$13:$B$20</definedName>
    <definedName name="_3__123Graph_XCHART_1" hidden="1">'[35]Statprod gab'!$B$13:$B$20</definedName>
    <definedName name="_345" localSheetId="1">#REF!</definedName>
    <definedName name="_345" localSheetId="5">#REF!</definedName>
    <definedName name="_345" localSheetId="3">#REF!</definedName>
    <definedName name="_345">#REF!</definedName>
    <definedName name="_3D" localSheetId="1">#REF!</definedName>
    <definedName name="_3D" localSheetId="5">#REF!</definedName>
    <definedName name="_3D" localSheetId="3">#REF!</definedName>
    <definedName name="_3D">#REF!</definedName>
    <definedName name="_3PRINT_OUTPUT" localSheetId="1">#REF!</definedName>
    <definedName name="_3PRINT_OUTPUT" localSheetId="5">#REF!</definedName>
    <definedName name="_3PRINT_OUTPUT" localSheetId="3">#REF!</definedName>
    <definedName name="_3PRINT_OUTPUT">#REF!</definedName>
    <definedName name="_4" localSheetId="1">#REF!</definedName>
    <definedName name="_4" localSheetId="5">#REF!</definedName>
    <definedName name="_4" localSheetId="3">#REF!</definedName>
    <definedName name="_4">#REF!</definedName>
    <definedName name="_4______OC" localSheetId="1">[10]Instructions!#REF!</definedName>
    <definedName name="_4______OC" localSheetId="5">[10]Instructions!#REF!</definedName>
    <definedName name="_4______OC" localSheetId="3">[10]Instructions!#REF!</definedName>
    <definedName name="_4______OC">[10]Instructions!#REF!</definedName>
    <definedName name="_4__123Graph_ACHART_1" hidden="1">'[26]Statprod gab'!$D$13:$D$20</definedName>
    <definedName name="_4DOWN_3" localSheetId="1">#REF!</definedName>
    <definedName name="_4DOWN_3" localSheetId="5">#REF!</definedName>
    <definedName name="_4DOWN_3" localSheetId="3">#REF!</definedName>
    <definedName name="_4DOWN_3">#REF!</definedName>
    <definedName name="_5___U_NEGOCIO" localSheetId="1">#REF!</definedName>
    <definedName name="_5___U_NEGOCIO" localSheetId="5">#REF!</definedName>
    <definedName name="_5___U_NEGOCIO" localSheetId="3">#REF!</definedName>
    <definedName name="_5___U_NEGOCIO">#REF!</definedName>
    <definedName name="_5__123Graph_ACHART_1" hidden="1">'[26]Statprod gab'!$D$13:$D$20</definedName>
    <definedName name="_5__123Graph_ACHART_3" localSheetId="1" hidden="1">'[36]bahan-mos'!#REF!</definedName>
    <definedName name="_5__123Graph_ACHART_3" localSheetId="5" hidden="1">'[36]bahan-mos'!#REF!</definedName>
    <definedName name="_5__123Graph_ACHART_3" localSheetId="3" hidden="1">'[36]bahan-mos'!#REF!</definedName>
    <definedName name="_5__123Graph_ACHART_3" hidden="1">'[36]bahan-mos'!#REF!</definedName>
    <definedName name="_5HOME" localSheetId="1">#REF!</definedName>
    <definedName name="_5HOME" localSheetId="5">#REF!</definedName>
    <definedName name="_5HOME" localSheetId="3">#REF!</definedName>
    <definedName name="_5HOME">#REF!</definedName>
    <definedName name="_6__123Graph_ACHART_4" localSheetId="1" hidden="1">'[36]bahan-mos'!#REF!</definedName>
    <definedName name="_6__123Graph_ACHART_4" localSheetId="5" hidden="1">'[36]bahan-mos'!#REF!</definedName>
    <definedName name="_6__123Graph_ACHART_4" localSheetId="3" hidden="1">'[36]bahan-mos'!#REF!</definedName>
    <definedName name="_6__123Graph_ACHART_4" hidden="1">'[36]bahan-mos'!#REF!</definedName>
    <definedName name="_67" localSheetId="1">#REF!</definedName>
    <definedName name="_67" localSheetId="5">#REF!</definedName>
    <definedName name="_67" localSheetId="3">#REF!</definedName>
    <definedName name="_67">#REF!</definedName>
    <definedName name="_6PGDN_2" localSheetId="1">#REF!</definedName>
    <definedName name="_6PGDN_2" localSheetId="5">#REF!</definedName>
    <definedName name="_6PGDN_2" localSheetId="3">#REF!</definedName>
    <definedName name="_6PGDN_2">#REF!</definedName>
    <definedName name="_7.1__2" localSheetId="1">'[38]D7(1)'!#REF!</definedName>
    <definedName name="_7.1__2" localSheetId="5">'[38]D7(1)'!#REF!</definedName>
    <definedName name="_7.1__2" localSheetId="3">'[38]D7(1)'!#REF!</definedName>
    <definedName name="_7.1__2">'[38]D7(1)'!#REF!</definedName>
    <definedName name="_7__0_0OC" localSheetId="1">[10]Instructions!#REF!</definedName>
    <definedName name="_7__0_0OC" localSheetId="5">[10]Instructions!#REF!</definedName>
    <definedName name="_7__0_0OC" localSheetId="3">[10]Instructions!#REF!</definedName>
    <definedName name="_7__0_0OC">[10]Instructions!#REF!</definedName>
    <definedName name="_7__123Graph_LBL_ACHART_1" hidden="1">'[26]Statprod gab'!$D$13:$D$20</definedName>
    <definedName name="_7RIGHT_18" localSheetId="1">#REF!</definedName>
    <definedName name="_7RIGHT_18" localSheetId="5">#REF!</definedName>
    <definedName name="_7RIGHT_18" localSheetId="3">#REF!</definedName>
    <definedName name="_7RIGHT_18">#REF!</definedName>
    <definedName name="_8" localSheetId="1">#REF!</definedName>
    <definedName name="_8" localSheetId="5">#REF!</definedName>
    <definedName name="_8" localSheetId="3">#REF!</definedName>
    <definedName name="_8">#REF!</definedName>
    <definedName name="_8__123Graph_XCHART_1" hidden="1">'[26]Statprod gab'!$B$13:$B$20</definedName>
    <definedName name="_8_1" localSheetId="1">[13]Volume!#REF!</definedName>
    <definedName name="_8_1" localSheetId="5">[13]Volume!#REF!</definedName>
    <definedName name="_8_1" localSheetId="3">[13]Volume!#REF!</definedName>
    <definedName name="_8_1">[13]Volume!#REF!</definedName>
    <definedName name="_8RIGHT_6" localSheetId="1">#REF!</definedName>
    <definedName name="_8RIGHT_6" localSheetId="5">#REF!</definedName>
    <definedName name="_8RIGHT_6" localSheetId="3">#REF!</definedName>
    <definedName name="_8RIGHT_6">#REF!</definedName>
    <definedName name="_9" localSheetId="1">#REF!</definedName>
    <definedName name="_9" localSheetId="5">#REF!</definedName>
    <definedName name="_9" localSheetId="3">#REF!</definedName>
    <definedName name="_9">#REF!</definedName>
    <definedName name="_9_____OC" localSheetId="1">[10]Instructions!#REF!</definedName>
    <definedName name="_9_____OC" localSheetId="5">[10]Instructions!#REF!</definedName>
    <definedName name="_9_____OC" localSheetId="3">[10]Instructions!#REF!</definedName>
    <definedName name="_9_____OC">[10]Instructions!#REF!</definedName>
    <definedName name="_9__123Graph_ACHART_3" localSheetId="1" hidden="1">'[36]bahan-mos'!#REF!</definedName>
    <definedName name="_9__123Graph_ACHART_3" localSheetId="5" hidden="1">'[36]bahan-mos'!#REF!</definedName>
    <definedName name="_9__123Graph_ACHART_3" localSheetId="3" hidden="1">'[36]bahan-mos'!#REF!</definedName>
    <definedName name="_9__123Graph_ACHART_3" hidden="1">'[36]bahan-mos'!#REF!</definedName>
    <definedName name="_9_1" localSheetId="1">[13]Volume!#REF!</definedName>
    <definedName name="_9_1" localSheetId="5">[13]Volume!#REF!</definedName>
    <definedName name="_9_1" localSheetId="3">[13]Volume!#REF!</definedName>
    <definedName name="_9_1">[13]Volume!#REF!</definedName>
    <definedName name="_a2" hidden="1">{#N/A,#N/A,FALSE,"Aging Summary";#N/A,#N/A,FALSE,"Ratio Analysis";#N/A,#N/A,FALSE,"Test 120 Day Accts";#N/A,#N/A,FALSE,"Tickmarks"}</definedName>
    <definedName name="_A6" hidden="1">{#N/A,#N/A,FALSE,"Aging Summary";#N/A,#N/A,FALSE,"Ratio Analysis";#N/A,#N/A,FALSE,"Test 120 Day Accts";#N/A,#N/A,FALSE,"Tickmarks"}</definedName>
    <definedName name="_abb91" localSheetId="1">[39]chitimc!#REF!</definedName>
    <definedName name="_abb91" localSheetId="5">[39]chitimc!#REF!</definedName>
    <definedName name="_abb91" localSheetId="3">[39]chitimc!#REF!</definedName>
    <definedName name="_abb91">[39]chitimc!#REF!</definedName>
    <definedName name="_abs100" localSheetId="1">#REF!</definedName>
    <definedName name="_abs100" localSheetId="5">#REF!</definedName>
    <definedName name="_abs100" localSheetId="3">#REF!</definedName>
    <definedName name="_abs100">#REF!</definedName>
    <definedName name="_ADV2">'[15]Detail-PARENT'!$AU$650</definedName>
    <definedName name="_agf10" localSheetId="1">#REF!</definedName>
    <definedName name="_agf10" localSheetId="5">#REF!</definedName>
    <definedName name="_agf10" localSheetId="3">#REF!</definedName>
    <definedName name="_agf10">#REF!</definedName>
    <definedName name="_ahu100" localSheetId="1">#REF!</definedName>
    <definedName name="_ahu100" localSheetId="5">#REF!</definedName>
    <definedName name="_ahu100" localSheetId="3">#REF!</definedName>
    <definedName name="_ahu100">#REF!</definedName>
    <definedName name="_ahu150" localSheetId="1">#REF!</definedName>
    <definedName name="_ahu150" localSheetId="5">#REF!</definedName>
    <definedName name="_ahu150" localSheetId="3">#REF!</definedName>
    <definedName name="_ahu150">#REF!</definedName>
    <definedName name="_ako100" localSheetId="1">#REF!</definedName>
    <definedName name="_ako100" localSheetId="5">#REF!</definedName>
    <definedName name="_ako100" localSheetId="3">#REF!</definedName>
    <definedName name="_ako100">#REF!</definedName>
    <definedName name="_ako150" localSheetId="1">#REF!</definedName>
    <definedName name="_ako150" localSheetId="5">#REF!</definedName>
    <definedName name="_ako150" localSheetId="3">#REF!</definedName>
    <definedName name="_ako150">#REF!</definedName>
    <definedName name="_ako50" localSheetId="1">#REF!</definedName>
    <definedName name="_ako50" localSheetId="5">#REF!</definedName>
    <definedName name="_ako50" localSheetId="3">#REF!</definedName>
    <definedName name="_ako50">#REF!</definedName>
    <definedName name="_ako80" localSheetId="1">#REF!</definedName>
    <definedName name="_ako80" localSheetId="5">#REF!</definedName>
    <definedName name="_ako80" localSheetId="3">#REF!</definedName>
    <definedName name="_ako80">#REF!</definedName>
    <definedName name="_aku100" localSheetId="1">#REF!</definedName>
    <definedName name="_aku100" localSheetId="5">#REF!</definedName>
    <definedName name="_aku100" localSheetId="3">#REF!</definedName>
    <definedName name="_aku100">#REF!</definedName>
    <definedName name="_aku150" localSheetId="1">#REF!</definedName>
    <definedName name="_aku150" localSheetId="5">#REF!</definedName>
    <definedName name="_aku150" localSheetId="3">#REF!</definedName>
    <definedName name="_aku150">#REF!</definedName>
    <definedName name="_apa0100" localSheetId="1">#REF!</definedName>
    <definedName name="_apa0100" localSheetId="5">#REF!</definedName>
    <definedName name="_apa0100" localSheetId="3">#REF!</definedName>
    <definedName name="_apa0100">#REF!</definedName>
    <definedName name="_apa0101" localSheetId="1">#REF!</definedName>
    <definedName name="_apa0101" localSheetId="5">#REF!</definedName>
    <definedName name="_apa0101" localSheetId="3">#REF!</definedName>
    <definedName name="_apa0101">#REF!</definedName>
    <definedName name="_apa0102" localSheetId="1">#REF!</definedName>
    <definedName name="_apa0102" localSheetId="5">#REF!</definedName>
    <definedName name="_apa0102" localSheetId="3">#REF!</definedName>
    <definedName name="_apa0102">#REF!</definedName>
    <definedName name="_apa0103" localSheetId="1">#REF!</definedName>
    <definedName name="_apa0103" localSheetId="5">#REF!</definedName>
    <definedName name="_apa0103" localSheetId="3">#REF!</definedName>
    <definedName name="_apa0103">#REF!</definedName>
    <definedName name="_apa0104" localSheetId="1">#REF!</definedName>
    <definedName name="_apa0104" localSheetId="5">#REF!</definedName>
    <definedName name="_apa0104" localSheetId="3">#REF!</definedName>
    <definedName name="_apa0104">#REF!</definedName>
    <definedName name="_apa0105" localSheetId="1">#REF!</definedName>
    <definedName name="_apa0105" localSheetId="5">#REF!</definedName>
    <definedName name="_apa0105" localSheetId="3">#REF!</definedName>
    <definedName name="_apa0105">#REF!</definedName>
    <definedName name="_apa0106" localSheetId="1">#REF!</definedName>
    <definedName name="_apa0106" localSheetId="5">#REF!</definedName>
    <definedName name="_apa0106" localSheetId="3">#REF!</definedName>
    <definedName name="_apa0106">#REF!</definedName>
    <definedName name="_apa0107" localSheetId="1">#REF!</definedName>
    <definedName name="_apa0107" localSheetId="5">#REF!</definedName>
    <definedName name="_apa0107" localSheetId="3">#REF!</definedName>
    <definedName name="_apa0107">#REF!</definedName>
    <definedName name="_apa0110" localSheetId="1">#REF!</definedName>
    <definedName name="_apa0110" localSheetId="5">#REF!</definedName>
    <definedName name="_apa0110" localSheetId="3">#REF!</definedName>
    <definedName name="_apa0110">#REF!</definedName>
    <definedName name="_apa0120" localSheetId="1">#REF!</definedName>
    <definedName name="_apa0120" localSheetId="5">#REF!</definedName>
    <definedName name="_apa0120" localSheetId="3">#REF!</definedName>
    <definedName name="_apa0120">#REF!</definedName>
    <definedName name="_APA0201" localSheetId="1">#REF!</definedName>
    <definedName name="_APA0201" localSheetId="5">#REF!</definedName>
    <definedName name="_APA0201" localSheetId="3">#REF!</definedName>
    <definedName name="_APA0201">#REF!</definedName>
    <definedName name="_apa0202" localSheetId="1">#REF!</definedName>
    <definedName name="_apa0202" localSheetId="5">#REF!</definedName>
    <definedName name="_apa0202" localSheetId="3">#REF!</definedName>
    <definedName name="_apa0202">#REF!</definedName>
    <definedName name="_apa0203" localSheetId="1">#REF!</definedName>
    <definedName name="_apa0203" localSheetId="5">#REF!</definedName>
    <definedName name="_apa0203" localSheetId="3">#REF!</definedName>
    <definedName name="_apa0203">#REF!</definedName>
    <definedName name="_apa0303" localSheetId="1">#REF!</definedName>
    <definedName name="_apa0303" localSheetId="5">#REF!</definedName>
    <definedName name="_apa0303" localSheetId="3">#REF!</definedName>
    <definedName name="_apa0303">#REF!</definedName>
    <definedName name="_apa0304" localSheetId="1">#REF!</definedName>
    <definedName name="_apa0304" localSheetId="5">#REF!</definedName>
    <definedName name="_apa0304" localSheetId="3">#REF!</definedName>
    <definedName name="_apa0304">#REF!</definedName>
    <definedName name="_apa0305" localSheetId="1">#REF!</definedName>
    <definedName name="_apa0305" localSheetId="5">#REF!</definedName>
    <definedName name="_apa0305" localSheetId="3">#REF!</definedName>
    <definedName name="_apa0305">#REF!</definedName>
    <definedName name="_apa0306" localSheetId="1">#REF!</definedName>
    <definedName name="_apa0306" localSheetId="5">#REF!</definedName>
    <definedName name="_apa0306" localSheetId="3">#REF!</definedName>
    <definedName name="_apa0306">#REF!</definedName>
    <definedName name="_apa0307" localSheetId="1">#REF!</definedName>
    <definedName name="_apa0307" localSheetId="5">#REF!</definedName>
    <definedName name="_apa0307" localSheetId="3">#REF!</definedName>
    <definedName name="_apa0307">#REF!</definedName>
    <definedName name="_apa0308" localSheetId="1">#REF!</definedName>
    <definedName name="_apa0308" localSheetId="5">#REF!</definedName>
    <definedName name="_apa0308" localSheetId="3">#REF!</definedName>
    <definedName name="_apa0308">#REF!</definedName>
    <definedName name="_apa0309" localSheetId="1">#REF!</definedName>
    <definedName name="_apa0309" localSheetId="5">#REF!</definedName>
    <definedName name="_apa0309" localSheetId="3">#REF!</definedName>
    <definedName name="_apa0309">#REF!</definedName>
    <definedName name="_apa0310" localSheetId="1">#REF!</definedName>
    <definedName name="_apa0310" localSheetId="5">#REF!</definedName>
    <definedName name="_apa0310" localSheetId="3">#REF!</definedName>
    <definedName name="_apa0310">#REF!</definedName>
    <definedName name="_apa0311" localSheetId="1">#REF!</definedName>
    <definedName name="_apa0311" localSheetId="5">#REF!</definedName>
    <definedName name="_apa0311" localSheetId="3">#REF!</definedName>
    <definedName name="_apa0311">#REF!</definedName>
    <definedName name="_apa0312" localSheetId="1">#REF!</definedName>
    <definedName name="_apa0312" localSheetId="5">#REF!</definedName>
    <definedName name="_apa0312" localSheetId="3">#REF!</definedName>
    <definedName name="_apa0312">#REF!</definedName>
    <definedName name="_apa0313" localSheetId="1">#REF!</definedName>
    <definedName name="_apa0313" localSheetId="5">#REF!</definedName>
    <definedName name="_apa0313" localSheetId="3">#REF!</definedName>
    <definedName name="_apa0313">#REF!</definedName>
    <definedName name="_apa0314" localSheetId="1">#REF!</definedName>
    <definedName name="_apa0314" localSheetId="5">#REF!</definedName>
    <definedName name="_apa0314" localSheetId="3">#REF!</definedName>
    <definedName name="_apa0314">#REF!</definedName>
    <definedName name="_apa0315" localSheetId="1">#REF!</definedName>
    <definedName name="_apa0315" localSheetId="5">#REF!</definedName>
    <definedName name="_apa0315" localSheetId="3">#REF!</definedName>
    <definedName name="_apa0315">#REF!</definedName>
    <definedName name="_APA0316" localSheetId="1">#REF!</definedName>
    <definedName name="_APA0316" localSheetId="5">#REF!</definedName>
    <definedName name="_APA0316" localSheetId="3">#REF!</definedName>
    <definedName name="_APA0316">#REF!</definedName>
    <definedName name="_apa0319" localSheetId="1">#REF!</definedName>
    <definedName name="_apa0319" localSheetId="5">#REF!</definedName>
    <definedName name="_apa0319" localSheetId="3">#REF!</definedName>
    <definedName name="_apa0319">#REF!</definedName>
    <definedName name="_apa0322" localSheetId="1">#REF!</definedName>
    <definedName name="_apa0322" localSheetId="5">#REF!</definedName>
    <definedName name="_apa0322" localSheetId="3">#REF!</definedName>
    <definedName name="_apa0322">#REF!</definedName>
    <definedName name="_APA0408" localSheetId="1">#REF!</definedName>
    <definedName name="_APA0408" localSheetId="5">#REF!</definedName>
    <definedName name="_APA0408" localSheetId="3">#REF!</definedName>
    <definedName name="_APA0408">#REF!</definedName>
    <definedName name="_APA0505" localSheetId="1">#REF!</definedName>
    <definedName name="_APA0505" localSheetId="5">#REF!</definedName>
    <definedName name="_APA0505" localSheetId="3">#REF!</definedName>
    <definedName name="_APA0505">#REF!</definedName>
    <definedName name="_APA0512" localSheetId="1">#REF!</definedName>
    <definedName name="_APA0512" localSheetId="5">#REF!</definedName>
    <definedName name="_APA0512" localSheetId="3">#REF!</definedName>
    <definedName name="_APA0512">#REF!</definedName>
    <definedName name="_AS1" hidden="1">{#N/A,#N/A,FALSE,"Aging Summary";#N/A,#N/A,FALSE,"Ratio Analysis";#N/A,#N/A,FALSE,"Test 120 Day Accts";#N/A,#N/A,FALSE,"Tickmarks"}</definedName>
    <definedName name="_bbs001" localSheetId="1">#REF!</definedName>
    <definedName name="_bbs001" localSheetId="5">#REF!</definedName>
    <definedName name="_bbs001" localSheetId="3">#REF!</definedName>
    <definedName name="_bbs001">#REF!</definedName>
    <definedName name="_bbs004" localSheetId="1">#REF!</definedName>
    <definedName name="_bbs004" localSheetId="5">#REF!</definedName>
    <definedName name="_bbs004" localSheetId="3">#REF!</definedName>
    <definedName name="_bbs004">#REF!</definedName>
    <definedName name="_bbs005" localSheetId="1">#REF!</definedName>
    <definedName name="_bbs005" localSheetId="5">#REF!</definedName>
    <definedName name="_bbs005" localSheetId="3">#REF!</definedName>
    <definedName name="_bbs005">#REF!</definedName>
    <definedName name="_bbs010" localSheetId="1">#REF!</definedName>
    <definedName name="_bbs010" localSheetId="5">#REF!</definedName>
    <definedName name="_bbs010" localSheetId="3">#REF!</definedName>
    <definedName name="_bbs010">#REF!</definedName>
    <definedName name="_bbs011" localSheetId="1">#REF!</definedName>
    <definedName name="_bbs011" localSheetId="5">#REF!</definedName>
    <definedName name="_bbs011" localSheetId="3">#REF!</definedName>
    <definedName name="_bbs011">#REF!</definedName>
    <definedName name="_bbs012" localSheetId="1">#REF!</definedName>
    <definedName name="_bbs012" localSheetId="5">#REF!</definedName>
    <definedName name="_bbs012" localSheetId="3">#REF!</definedName>
    <definedName name="_bbs012">#REF!</definedName>
    <definedName name="_bbs013" localSheetId="1">#REF!</definedName>
    <definedName name="_bbs013" localSheetId="5">#REF!</definedName>
    <definedName name="_bbs013" localSheetId="3">#REF!</definedName>
    <definedName name="_bbs013">#REF!</definedName>
    <definedName name="_bbs014" localSheetId="1">#REF!</definedName>
    <definedName name="_bbs014" localSheetId="5">#REF!</definedName>
    <definedName name="_bbs014" localSheetId="3">#REF!</definedName>
    <definedName name="_bbs014">#REF!</definedName>
    <definedName name="_bbs017" localSheetId="1">#REF!</definedName>
    <definedName name="_bbs017" localSheetId="5">#REF!</definedName>
    <definedName name="_bbs017" localSheetId="3">#REF!</definedName>
    <definedName name="_bbs017">#REF!</definedName>
    <definedName name="_bbs117" localSheetId="1">#REF!</definedName>
    <definedName name="_bbs117" localSheetId="5">#REF!</definedName>
    <definedName name="_bbs117" localSheetId="3">#REF!</definedName>
    <definedName name="_bbs117">#REF!</definedName>
    <definedName name="_bbs201" localSheetId="1">#REF!</definedName>
    <definedName name="_bbs201" localSheetId="5">#REF!</definedName>
    <definedName name="_bbs201" localSheetId="3">#REF!</definedName>
    <definedName name="_bbs201">#REF!</definedName>
    <definedName name="_bbs301" localSheetId="1">#REF!</definedName>
    <definedName name="_bbs301" localSheetId="5">#REF!</definedName>
    <definedName name="_bbs301" localSheetId="3">#REF!</definedName>
    <definedName name="_bbs301">#REF!</definedName>
    <definedName name="_bbs303" localSheetId="1">#REF!</definedName>
    <definedName name="_bbs303" localSheetId="5">#REF!</definedName>
    <definedName name="_bbs303" localSheetId="3">#REF!</definedName>
    <definedName name="_bbs303">#REF!</definedName>
    <definedName name="_bca530" localSheetId="1">#REF!</definedName>
    <definedName name="_bca530" localSheetId="5">#REF!</definedName>
    <definedName name="_bca530" localSheetId="3">#REF!</definedName>
    <definedName name="_bca530">#REF!</definedName>
    <definedName name="_bca600" localSheetId="1">#REF!</definedName>
    <definedName name="_bca600" localSheetId="5">#REF!</definedName>
    <definedName name="_bca600" localSheetId="3">#REF!</definedName>
    <definedName name="_bca600">#REF!</definedName>
    <definedName name="_bcv100" localSheetId="1">#REF!</definedName>
    <definedName name="_bcv100" localSheetId="5">#REF!</definedName>
    <definedName name="_bcv100" localSheetId="3">#REF!</definedName>
    <definedName name="_bcv100">#REF!</definedName>
    <definedName name="_bcv125" localSheetId="1">#REF!</definedName>
    <definedName name="_bcv125" localSheetId="5">#REF!</definedName>
    <definedName name="_bcv125" localSheetId="3">#REF!</definedName>
    <definedName name="_bcv125">#REF!</definedName>
    <definedName name="_bcv150" localSheetId="1">#REF!</definedName>
    <definedName name="_bcv150" localSheetId="5">#REF!</definedName>
    <definedName name="_bcv150" localSheetId="3">#REF!</definedName>
    <definedName name="_bcv150">#REF!</definedName>
    <definedName name="_bky001" localSheetId="1">#REF!</definedName>
    <definedName name="_bky001" localSheetId="5">#REF!</definedName>
    <definedName name="_bky001" localSheetId="3">#REF!</definedName>
    <definedName name="_bky001">#REF!</definedName>
    <definedName name="_bky514" localSheetId="1">#REF!</definedName>
    <definedName name="_bky514" localSheetId="5">#REF!</definedName>
    <definedName name="_bky514" localSheetId="3">#REF!</definedName>
    <definedName name="_bky514">#REF!</definedName>
    <definedName name="_boq1">[27]BOQ!$C$14:$J$456</definedName>
    <definedName name="_bpb200" localSheetId="1">#REF!</definedName>
    <definedName name="_bpb200" localSheetId="5">#REF!</definedName>
    <definedName name="_bpb200" localSheetId="3">#REF!</definedName>
    <definedName name="_bpb200">#REF!</definedName>
    <definedName name="_bpb204" localSheetId="1">#REF!</definedName>
    <definedName name="_bpb204" localSheetId="5">#REF!</definedName>
    <definedName name="_bpb204" localSheetId="3">#REF!</definedName>
    <definedName name="_bpb204">#REF!</definedName>
    <definedName name="_bpb302" localSheetId="1">#REF!</definedName>
    <definedName name="_bpb302" localSheetId="5">#REF!</definedName>
    <definedName name="_bpb302" localSheetId="3">#REF!</definedName>
    <definedName name="_bpb302">#REF!</definedName>
    <definedName name="_bpc001" localSheetId="1">#REF!</definedName>
    <definedName name="_bpc001" localSheetId="5">#REF!</definedName>
    <definedName name="_bpc001" localSheetId="3">#REF!</definedName>
    <definedName name="_bpc001">#REF!</definedName>
    <definedName name="_bul6161" localSheetId="1">#REF!</definedName>
    <definedName name="_bul6161" localSheetId="5">#REF!</definedName>
    <definedName name="_bul6161" localSheetId="3">#REF!</definedName>
    <definedName name="_bul6161">#REF!</definedName>
    <definedName name="_bul6162" localSheetId="1">#REF!</definedName>
    <definedName name="_bul6162" localSheetId="5">#REF!</definedName>
    <definedName name="_bul6162" localSheetId="3">#REF!</definedName>
    <definedName name="_bul6162">#REF!</definedName>
    <definedName name="_bul6166" localSheetId="1">#REF!</definedName>
    <definedName name="_bul6166" localSheetId="5">#REF!</definedName>
    <definedName name="_bul6166" localSheetId="3">#REF!</definedName>
    <definedName name="_bul6166">#REF!</definedName>
    <definedName name="_bul6167" localSheetId="1">#REF!</definedName>
    <definedName name="_bul6167" localSheetId="5">#REF!</definedName>
    <definedName name="_bul6167" localSheetId="3">#REF!</definedName>
    <definedName name="_bul6167">#REF!</definedName>
    <definedName name="_bul6168" localSheetId="1">#REF!</definedName>
    <definedName name="_bul6168" localSheetId="5">#REF!</definedName>
    <definedName name="_bul6168" localSheetId="3">#REF!</definedName>
    <definedName name="_bul6168">#REF!</definedName>
    <definedName name="_bul6169" localSheetId="1">#REF!</definedName>
    <definedName name="_bul6169" localSheetId="5">#REF!</definedName>
    <definedName name="_bul6169" localSheetId="3">#REF!</definedName>
    <definedName name="_bul6169">#REF!</definedName>
    <definedName name="_CA110" localSheetId="1">#REF!</definedName>
    <definedName name="_CA110" localSheetId="5">#REF!</definedName>
    <definedName name="_CA110" localSheetId="3">#REF!</definedName>
    <definedName name="_CA110">#REF!</definedName>
    <definedName name="_CAN15" localSheetId="1">[25]Material!#REF!</definedName>
    <definedName name="_CAN15" localSheetId="5">[25]Material!#REF!</definedName>
    <definedName name="_CAN15" localSheetId="3">[25]Material!#REF!</definedName>
    <definedName name="_CAN15">[25]Material!#REF!</definedName>
    <definedName name="_cas80" localSheetId="1">#REF!</definedName>
    <definedName name="_cas80" localSheetId="5">#REF!</definedName>
    <definedName name="_cas80" localSheetId="3">#REF!</definedName>
    <definedName name="_cas80">#REF!</definedName>
    <definedName name="_CCF2" localSheetId="1">#REF!</definedName>
    <definedName name="_CCF2" localSheetId="5">#REF!</definedName>
    <definedName name="_CCF2" localSheetId="3">#REF!</definedName>
    <definedName name="_CCF2">#REF!</definedName>
    <definedName name="_CFP2">'[40]Currency Rate'!$B$16</definedName>
    <definedName name="_CLP2" localSheetId="1">#REF!</definedName>
    <definedName name="_CLP2" localSheetId="5">#REF!</definedName>
    <definedName name="_CLP2" localSheetId="3">#REF!</definedName>
    <definedName name="_CLP2">#REF!</definedName>
    <definedName name="_cod50" localSheetId="1">[21]SAP!#REF!</definedName>
    <definedName name="_cod50" localSheetId="5">[21]SAP!#REF!</definedName>
    <definedName name="_cod50" localSheetId="3">[21]SAP!#REF!</definedName>
    <definedName name="_cod50">[21]SAP!#REF!</definedName>
    <definedName name="_CT250" localSheetId="1">'[39]dongia (2)'!#REF!</definedName>
    <definedName name="_CT250" localSheetId="5">'[39]dongia (2)'!#REF!</definedName>
    <definedName name="_CT250" localSheetId="3">'[39]dongia (2)'!#REF!</definedName>
    <definedName name="_CT250">'[39]dongia (2)'!#REF!</definedName>
    <definedName name="_cvd100" localSheetId="1">#REF!</definedName>
    <definedName name="_cvd100" localSheetId="5">#REF!</definedName>
    <definedName name="_cvd100" localSheetId="3">#REF!</definedName>
    <definedName name="_cvd100">#REF!</definedName>
    <definedName name="_cvd15" localSheetId="1">#REF!</definedName>
    <definedName name="_cvd15" localSheetId="5">#REF!</definedName>
    <definedName name="_cvd15" localSheetId="3">#REF!</definedName>
    <definedName name="_cvd15">#REF!</definedName>
    <definedName name="_cvd150" localSheetId="1">#REF!</definedName>
    <definedName name="_cvd150" localSheetId="5">#REF!</definedName>
    <definedName name="_cvd150" localSheetId="3">#REF!</definedName>
    <definedName name="_cvd150">#REF!</definedName>
    <definedName name="_cvd50" localSheetId="1">#REF!</definedName>
    <definedName name="_cvd50" localSheetId="5">#REF!</definedName>
    <definedName name="_cvd50" localSheetId="3">#REF!</definedName>
    <definedName name="_cvd50">#REF!</definedName>
    <definedName name="_cvd65" localSheetId="1">#REF!</definedName>
    <definedName name="_cvd65" localSheetId="5">#REF!</definedName>
    <definedName name="_cvd65" localSheetId="3">#REF!</definedName>
    <definedName name="_cvd65">#REF!</definedName>
    <definedName name="_d11" localSheetId="1">'[16]Detail-PARENT'!#REF!</definedName>
    <definedName name="_d11" localSheetId="5">'[16]Detail-PARENT'!#REF!</definedName>
    <definedName name="_d11" localSheetId="3">'[16]Detail-PARENT'!#REF!</definedName>
    <definedName name="_d11">'[16]Detail-PARENT'!#REF!</definedName>
    <definedName name="_daf1" localSheetId="1">#REF!</definedName>
    <definedName name="_daf1" localSheetId="5">#REF!</definedName>
    <definedName name="_daf1" localSheetId="3">#REF!</definedName>
    <definedName name="_daf1">#REF!</definedName>
    <definedName name="_DAF10" localSheetId="1">#REF!</definedName>
    <definedName name="_DAF10" localSheetId="5">#REF!</definedName>
    <definedName name="_DAF10" localSheetId="3">#REF!</definedName>
    <definedName name="_DAF10">#REF!</definedName>
    <definedName name="_daf2" localSheetId="1">#REF!</definedName>
    <definedName name="_daf2" localSheetId="5">#REF!</definedName>
    <definedName name="_daf2" localSheetId="3">#REF!</definedName>
    <definedName name="_daf2">#REF!</definedName>
    <definedName name="_daf31" localSheetId="1">#REF!</definedName>
    <definedName name="_daf31" localSheetId="5">#REF!</definedName>
    <definedName name="_daf31" localSheetId="3">#REF!</definedName>
    <definedName name="_daf31">#REF!</definedName>
    <definedName name="_daf32" localSheetId="1">#REF!</definedName>
    <definedName name="_daf32" localSheetId="5">#REF!</definedName>
    <definedName name="_daf32" localSheetId="3">#REF!</definedName>
    <definedName name="_daf32">#REF!</definedName>
    <definedName name="_daf33" localSheetId="1">#REF!</definedName>
    <definedName name="_daf33" localSheetId="5">#REF!</definedName>
    <definedName name="_daf33" localSheetId="3">#REF!</definedName>
    <definedName name="_daf33">#REF!</definedName>
    <definedName name="_DAT1" localSheetId="1">#REF!</definedName>
    <definedName name="_DAT1" localSheetId="5">#REF!</definedName>
    <definedName name="_DAT1" localSheetId="3">#REF!</definedName>
    <definedName name="_DAT1">#REF!</definedName>
    <definedName name="_DAT10" localSheetId="1">#REF!</definedName>
    <definedName name="_DAT10" localSheetId="5">#REF!</definedName>
    <definedName name="_DAT10" localSheetId="3">#REF!</definedName>
    <definedName name="_DAT10">#REF!</definedName>
    <definedName name="_DAT11" localSheetId="1">#REF!</definedName>
    <definedName name="_DAT11" localSheetId="5">#REF!</definedName>
    <definedName name="_DAT11" localSheetId="3">#REF!</definedName>
    <definedName name="_DAT11">#REF!</definedName>
    <definedName name="_DAT12" localSheetId="1">#REF!</definedName>
    <definedName name="_DAT12" localSheetId="5">#REF!</definedName>
    <definedName name="_DAT12" localSheetId="3">#REF!</definedName>
    <definedName name="_DAT12">#REF!</definedName>
    <definedName name="_DAT13" localSheetId="1">#REF!</definedName>
    <definedName name="_DAT13" localSheetId="5">#REF!</definedName>
    <definedName name="_DAT13" localSheetId="3">#REF!</definedName>
    <definedName name="_DAT13">#REF!</definedName>
    <definedName name="_DAT14" localSheetId="1">#REF!</definedName>
    <definedName name="_DAT14" localSheetId="5">#REF!</definedName>
    <definedName name="_DAT14" localSheetId="3">#REF!</definedName>
    <definedName name="_DAT14">#REF!</definedName>
    <definedName name="_DAT2" localSheetId="1">#REF!</definedName>
    <definedName name="_DAT2" localSheetId="5">#REF!</definedName>
    <definedName name="_DAT2" localSheetId="3">#REF!</definedName>
    <definedName name="_DAT2">#REF!</definedName>
    <definedName name="_DAT3" localSheetId="1">#REF!</definedName>
    <definedName name="_DAT3" localSheetId="5">#REF!</definedName>
    <definedName name="_DAT3" localSheetId="3">#REF!</definedName>
    <definedName name="_DAT3">#REF!</definedName>
    <definedName name="_DAT4" localSheetId="1">#REF!</definedName>
    <definedName name="_DAT4" localSheetId="5">#REF!</definedName>
    <definedName name="_DAT4" localSheetId="3">#REF!</definedName>
    <definedName name="_DAT4">#REF!</definedName>
    <definedName name="_DAT5" localSheetId="1">#REF!</definedName>
    <definedName name="_DAT5" localSheetId="5">#REF!</definedName>
    <definedName name="_DAT5" localSheetId="3">#REF!</definedName>
    <definedName name="_DAT5">#REF!</definedName>
    <definedName name="_DAT6" localSheetId="1">#REF!</definedName>
    <definedName name="_DAT6" localSheetId="5">#REF!</definedName>
    <definedName name="_DAT6" localSheetId="3">#REF!</definedName>
    <definedName name="_DAT6">#REF!</definedName>
    <definedName name="_DAT7" localSheetId="1">#REF!</definedName>
    <definedName name="_DAT7" localSheetId="5">#REF!</definedName>
    <definedName name="_DAT7" localSheetId="3">#REF!</definedName>
    <definedName name="_DAT7">#REF!</definedName>
    <definedName name="_DAT8" localSheetId="1">#REF!</definedName>
    <definedName name="_DAT8" localSheetId="5">#REF!</definedName>
    <definedName name="_DAT8" localSheetId="3">#REF!</definedName>
    <definedName name="_DAT8">#REF!</definedName>
    <definedName name="_DAT9" localSheetId="1">#REF!</definedName>
    <definedName name="_DAT9" localSheetId="5">#REF!</definedName>
    <definedName name="_DAT9" localSheetId="3">#REF!</definedName>
    <definedName name="_DAT9">#REF!</definedName>
    <definedName name="_ddn400" localSheetId="1">#REF!</definedName>
    <definedName name="_ddn400" localSheetId="5">#REF!</definedName>
    <definedName name="_ddn400" localSheetId="3">#REF!</definedName>
    <definedName name="_ddn400">#REF!</definedName>
    <definedName name="_ddn600" localSheetId="1">#REF!</definedName>
    <definedName name="_ddn600" localSheetId="5">#REF!</definedName>
    <definedName name="_ddn600" localSheetId="3">#REF!</definedName>
    <definedName name="_ddn600">#REF!</definedName>
    <definedName name="_dgt100" localSheetId="1">'[39]dongia (2)'!#REF!</definedName>
    <definedName name="_dgt100" localSheetId="5">'[39]dongia (2)'!#REF!</definedName>
    <definedName name="_dgt100" localSheetId="3">'[39]dongia (2)'!#REF!</definedName>
    <definedName name="_dgt100">'[39]dongia (2)'!#REF!</definedName>
    <definedName name="_dia6" localSheetId="1">#REF!</definedName>
    <definedName name="_dia6" localSheetId="5">#REF!</definedName>
    <definedName name="_dia6" localSheetId="3">#REF!</definedName>
    <definedName name="_dia6">#REF!</definedName>
    <definedName name="_DIV1">[41]Sheet1!$G$19</definedName>
    <definedName name="_DIV10">[41]Sheet1!$G$352</definedName>
    <definedName name="_DIV11" localSheetId="1">[41]Sheet1!#REF!</definedName>
    <definedName name="_DIV11" localSheetId="5">[41]Sheet1!#REF!</definedName>
    <definedName name="_DIV11" localSheetId="3">[41]Sheet1!#REF!</definedName>
    <definedName name="_DIV11">[41]Sheet1!#REF!</definedName>
    <definedName name="_DIV2">[41]Sheet1!$G$39</definedName>
    <definedName name="_DIV3">[41]Sheet1!$G$58</definedName>
    <definedName name="_DIV4">[41]Sheet1!$G$73</definedName>
    <definedName name="_DIV5">[41]Sheet1!$G$88</definedName>
    <definedName name="_DIV6">[41]Sheet1!$G$128</definedName>
    <definedName name="_DIV7">[41]Sheet1!$G$233</definedName>
    <definedName name="_DIV8">[41]Sheet1!$G$259</definedName>
    <definedName name="_DIV9">[41]Sheet1!$G$309</definedName>
    <definedName name="_EEE01" localSheetId="1">#REF!</definedName>
    <definedName name="_EEE01" localSheetId="5">#REF!</definedName>
    <definedName name="_EEE01" localSheetId="3">#REF!</definedName>
    <definedName name="_EEE01">#REF!</definedName>
    <definedName name="_EEE02" localSheetId="1">#REF!</definedName>
    <definedName name="_EEE02" localSheetId="5">#REF!</definedName>
    <definedName name="_EEE02" localSheetId="3">#REF!</definedName>
    <definedName name="_EEE02">#REF!</definedName>
    <definedName name="_EEE03" localSheetId="1">#REF!</definedName>
    <definedName name="_EEE03" localSheetId="5">#REF!</definedName>
    <definedName name="_EEE03" localSheetId="3">#REF!</definedName>
    <definedName name="_EEE03">#REF!</definedName>
    <definedName name="_EEE04" localSheetId="1">#REF!</definedName>
    <definedName name="_EEE04" localSheetId="5">#REF!</definedName>
    <definedName name="_EEE04" localSheetId="3">#REF!</definedName>
    <definedName name="_EEE04">#REF!</definedName>
    <definedName name="_EEE05" localSheetId="1">#REF!</definedName>
    <definedName name="_EEE05" localSheetId="5">#REF!</definedName>
    <definedName name="_EEE05" localSheetId="3">#REF!</definedName>
    <definedName name="_EEE05">#REF!</definedName>
    <definedName name="_EEE06" localSheetId="1">#REF!</definedName>
    <definedName name="_EEE06" localSheetId="5">#REF!</definedName>
    <definedName name="_EEE06" localSheetId="3">#REF!</definedName>
    <definedName name="_EEE06">#REF!</definedName>
    <definedName name="_EEE07" localSheetId="1">#REF!</definedName>
    <definedName name="_EEE07" localSheetId="5">#REF!</definedName>
    <definedName name="_EEE07" localSheetId="3">#REF!</definedName>
    <definedName name="_EEE07">#REF!</definedName>
    <definedName name="_EEE08" localSheetId="1">#REF!</definedName>
    <definedName name="_EEE08" localSheetId="5">#REF!</definedName>
    <definedName name="_EEE08" localSheetId="3">#REF!</definedName>
    <definedName name="_EEE08">#REF!</definedName>
    <definedName name="_EEE09" localSheetId="1">#REF!</definedName>
    <definedName name="_EEE09" localSheetId="5">#REF!</definedName>
    <definedName name="_EEE09" localSheetId="3">#REF!</definedName>
    <definedName name="_EEE09">#REF!</definedName>
    <definedName name="_EEE10" localSheetId="1">#REF!</definedName>
    <definedName name="_EEE10" localSheetId="5">#REF!</definedName>
    <definedName name="_EEE10" localSheetId="3">#REF!</definedName>
    <definedName name="_EEE10">#REF!</definedName>
    <definedName name="_EEE11" localSheetId="1">#REF!</definedName>
    <definedName name="_EEE11" localSheetId="5">#REF!</definedName>
    <definedName name="_EEE11" localSheetId="3">#REF!</definedName>
    <definedName name="_EEE11">#REF!</definedName>
    <definedName name="_EEE12" localSheetId="1">#REF!</definedName>
    <definedName name="_EEE12" localSheetId="5">#REF!</definedName>
    <definedName name="_EEE12" localSheetId="3">#REF!</definedName>
    <definedName name="_EEE12">#REF!</definedName>
    <definedName name="_EEE13" localSheetId="1">#REF!</definedName>
    <definedName name="_EEE13" localSheetId="5">#REF!</definedName>
    <definedName name="_EEE13" localSheetId="3">#REF!</definedName>
    <definedName name="_EEE13">#REF!</definedName>
    <definedName name="_EEE14" localSheetId="1">#REF!</definedName>
    <definedName name="_EEE14" localSheetId="5">#REF!</definedName>
    <definedName name="_EEE14" localSheetId="3">#REF!</definedName>
    <definedName name="_EEE14">#REF!</definedName>
    <definedName name="_EEE15" localSheetId="1">#REF!</definedName>
    <definedName name="_EEE15" localSheetId="5">#REF!</definedName>
    <definedName name="_EEE15" localSheetId="3">#REF!</definedName>
    <definedName name="_EEE15">#REF!</definedName>
    <definedName name="_EEE16" localSheetId="1">#REF!</definedName>
    <definedName name="_EEE16" localSheetId="5">#REF!</definedName>
    <definedName name="_EEE16" localSheetId="3">#REF!</definedName>
    <definedName name="_EEE16">#REF!</definedName>
    <definedName name="_EEE17" localSheetId="1">#REF!</definedName>
    <definedName name="_EEE17" localSheetId="5">#REF!</definedName>
    <definedName name="_EEE17" localSheetId="3">#REF!</definedName>
    <definedName name="_EEE17">#REF!</definedName>
    <definedName name="_EEE18" localSheetId="1">#REF!</definedName>
    <definedName name="_EEE18" localSheetId="5">#REF!</definedName>
    <definedName name="_EEE18" localSheetId="3">#REF!</definedName>
    <definedName name="_EEE18">#REF!</definedName>
    <definedName name="_EEE19" localSheetId="1">#REF!</definedName>
    <definedName name="_EEE19" localSheetId="5">#REF!</definedName>
    <definedName name="_EEE19" localSheetId="3">#REF!</definedName>
    <definedName name="_EEE19">#REF!</definedName>
    <definedName name="_EEE20" localSheetId="1">#REF!</definedName>
    <definedName name="_EEE20" localSheetId="5">#REF!</definedName>
    <definedName name="_EEE20" localSheetId="3">#REF!</definedName>
    <definedName name="_EEE20">#REF!</definedName>
    <definedName name="_EEE21" localSheetId="1">#REF!</definedName>
    <definedName name="_EEE21" localSheetId="5">#REF!</definedName>
    <definedName name="_EEE21" localSheetId="3">#REF!</definedName>
    <definedName name="_EEE21">#REF!</definedName>
    <definedName name="_EEE22" localSheetId="1">#REF!</definedName>
    <definedName name="_EEE22" localSheetId="5">#REF!</definedName>
    <definedName name="_EEE22" localSheetId="3">#REF!</definedName>
    <definedName name="_EEE22">#REF!</definedName>
    <definedName name="_EEE23" localSheetId="1">#REF!</definedName>
    <definedName name="_EEE23" localSheetId="5">#REF!</definedName>
    <definedName name="_EEE23" localSheetId="3">#REF!</definedName>
    <definedName name="_EEE23">#REF!</definedName>
    <definedName name="_EEE24" localSheetId="1">#REF!</definedName>
    <definedName name="_EEE24" localSheetId="5">#REF!</definedName>
    <definedName name="_EEE24" localSheetId="3">#REF!</definedName>
    <definedName name="_EEE24">#REF!</definedName>
    <definedName name="_EEE25" localSheetId="1">#REF!</definedName>
    <definedName name="_EEE25" localSheetId="5">#REF!</definedName>
    <definedName name="_EEE25" localSheetId="3">#REF!</definedName>
    <definedName name="_EEE25">#REF!</definedName>
    <definedName name="_EEE26" localSheetId="1">#REF!</definedName>
    <definedName name="_EEE26" localSheetId="5">#REF!</definedName>
    <definedName name="_EEE26" localSheetId="3">#REF!</definedName>
    <definedName name="_EEE26">#REF!</definedName>
    <definedName name="_EEE27" localSheetId="1">#REF!</definedName>
    <definedName name="_EEE27" localSheetId="5">#REF!</definedName>
    <definedName name="_EEE27" localSheetId="3">#REF!</definedName>
    <definedName name="_EEE27">#REF!</definedName>
    <definedName name="_EEE28" localSheetId="1">#REF!</definedName>
    <definedName name="_EEE28" localSheetId="5">#REF!</definedName>
    <definedName name="_EEE28" localSheetId="3">#REF!</definedName>
    <definedName name="_EEE28">#REF!</definedName>
    <definedName name="_EEE29" localSheetId="1">#REF!</definedName>
    <definedName name="_EEE29" localSheetId="5">#REF!</definedName>
    <definedName name="_EEE29" localSheetId="3">#REF!</definedName>
    <definedName name="_EEE29">#REF!</definedName>
    <definedName name="_EEE30" localSheetId="1">#REF!</definedName>
    <definedName name="_EEE30" localSheetId="5">#REF!</definedName>
    <definedName name="_EEE30" localSheetId="3">#REF!</definedName>
    <definedName name="_EEE30">#REF!</definedName>
    <definedName name="_EEE31" localSheetId="1">#REF!</definedName>
    <definedName name="_EEE31" localSheetId="5">#REF!</definedName>
    <definedName name="_EEE31" localSheetId="3">#REF!</definedName>
    <definedName name="_EEE31">#REF!</definedName>
    <definedName name="_EEE32" localSheetId="1">#REF!</definedName>
    <definedName name="_EEE32" localSheetId="5">#REF!</definedName>
    <definedName name="_EEE32" localSheetId="3">#REF!</definedName>
    <definedName name="_EEE32">#REF!</definedName>
    <definedName name="_EEE33" localSheetId="1">#REF!</definedName>
    <definedName name="_EEE33" localSheetId="5">#REF!</definedName>
    <definedName name="_EEE33" localSheetId="3">#REF!</definedName>
    <definedName name="_EEE33">#REF!</definedName>
    <definedName name="_eli2" hidden="1">'[42]BBM-03'!$B$767:$B$769</definedName>
    <definedName name="_Fap785">[17]INPUTS!$I$34</definedName>
    <definedName name="_Fap789">[17]INPUTS!$I$32</definedName>
    <definedName name="_Fci785">[17]INPUTS!$I$35</definedName>
    <definedName name="_Fci789">[17]INPUTS!$I$33</definedName>
    <definedName name="_fdd100" localSheetId="1">[21]SAP!#REF!</definedName>
    <definedName name="_fdd100" localSheetId="5">[21]SAP!#REF!</definedName>
    <definedName name="_fdd100" localSheetId="3">[21]SAP!#REF!</definedName>
    <definedName name="_fdd100">[21]SAP!#REF!</definedName>
    <definedName name="_ffa1" localSheetId="1">#REF!</definedName>
    <definedName name="_ffa1" localSheetId="5">#REF!</definedName>
    <definedName name="_ffa1" localSheetId="3">#REF!</definedName>
    <definedName name="_ffa1">#REF!</definedName>
    <definedName name="_ffa10" localSheetId="1">#REF!</definedName>
    <definedName name="_ffa10" localSheetId="5">#REF!</definedName>
    <definedName name="_ffa10" localSheetId="3">#REF!</definedName>
    <definedName name="_ffa10">#REF!</definedName>
    <definedName name="_ffa11" localSheetId="1">#REF!</definedName>
    <definedName name="_ffa11" localSheetId="5">#REF!</definedName>
    <definedName name="_ffa11" localSheetId="3">#REF!</definedName>
    <definedName name="_ffa11">#REF!</definedName>
    <definedName name="_ffa12" localSheetId="1">#REF!</definedName>
    <definedName name="_ffa12" localSheetId="5">#REF!</definedName>
    <definedName name="_ffa12" localSheetId="3">#REF!</definedName>
    <definedName name="_ffa12">#REF!</definedName>
    <definedName name="_ffa13" localSheetId="1">#REF!</definedName>
    <definedName name="_ffa13" localSheetId="5">#REF!</definedName>
    <definedName name="_ffa13" localSheetId="3">#REF!</definedName>
    <definedName name="_ffa13">#REF!</definedName>
    <definedName name="_ffa14" localSheetId="1">#REF!</definedName>
    <definedName name="_ffa14" localSheetId="5">#REF!</definedName>
    <definedName name="_ffa14" localSheetId="3">#REF!</definedName>
    <definedName name="_ffa14">#REF!</definedName>
    <definedName name="_ffa15" localSheetId="1">#REF!</definedName>
    <definedName name="_ffa15" localSheetId="5">#REF!</definedName>
    <definedName name="_ffa15" localSheetId="3">#REF!</definedName>
    <definedName name="_ffa15">#REF!</definedName>
    <definedName name="_ffa16" localSheetId="1">#REF!</definedName>
    <definedName name="_ffa16" localSheetId="5">#REF!</definedName>
    <definedName name="_ffa16" localSheetId="3">#REF!</definedName>
    <definedName name="_ffa16">#REF!</definedName>
    <definedName name="_ffa17" localSheetId="1">#REF!</definedName>
    <definedName name="_ffa17" localSheetId="5">#REF!</definedName>
    <definedName name="_ffa17" localSheetId="3">#REF!</definedName>
    <definedName name="_ffa17">#REF!</definedName>
    <definedName name="_ffa18" localSheetId="1">#REF!</definedName>
    <definedName name="_ffa18" localSheetId="5">#REF!</definedName>
    <definedName name="_ffa18" localSheetId="3">#REF!</definedName>
    <definedName name="_ffa18">#REF!</definedName>
    <definedName name="_ffa19" localSheetId="1">#REF!</definedName>
    <definedName name="_ffa19" localSheetId="5">#REF!</definedName>
    <definedName name="_ffa19" localSheetId="3">#REF!</definedName>
    <definedName name="_ffa19">#REF!</definedName>
    <definedName name="_ffa2" localSheetId="1">#REF!</definedName>
    <definedName name="_ffa2" localSheetId="5">#REF!</definedName>
    <definedName name="_ffa2" localSheetId="3">#REF!</definedName>
    <definedName name="_ffa2">#REF!</definedName>
    <definedName name="_ffa21" localSheetId="1">#REF!</definedName>
    <definedName name="_ffa21" localSheetId="5">#REF!</definedName>
    <definedName name="_ffa21" localSheetId="3">#REF!</definedName>
    <definedName name="_ffa21">#REF!</definedName>
    <definedName name="_ffa22" localSheetId="1">#REF!</definedName>
    <definedName name="_ffa22" localSheetId="5">#REF!</definedName>
    <definedName name="_ffa22" localSheetId="3">#REF!</definedName>
    <definedName name="_ffa22">#REF!</definedName>
    <definedName name="_ffa23" localSheetId="1">#REF!</definedName>
    <definedName name="_ffa23" localSheetId="5">#REF!</definedName>
    <definedName name="_ffa23" localSheetId="3">#REF!</definedName>
    <definedName name="_ffa23">#REF!</definedName>
    <definedName name="_ffa3" localSheetId="1">#REF!</definedName>
    <definedName name="_ffa3" localSheetId="5">#REF!</definedName>
    <definedName name="_ffa3" localSheetId="3">#REF!</definedName>
    <definedName name="_ffa3">#REF!</definedName>
    <definedName name="_ffa4" localSheetId="1">#REF!</definedName>
    <definedName name="_ffa4" localSheetId="5">#REF!</definedName>
    <definedName name="_ffa4" localSheetId="3">#REF!</definedName>
    <definedName name="_ffa4">#REF!</definedName>
    <definedName name="_ffa6" localSheetId="1">#REF!</definedName>
    <definedName name="_ffa6" localSheetId="5">#REF!</definedName>
    <definedName name="_ffa6" localSheetId="3">#REF!</definedName>
    <definedName name="_ffa6">#REF!</definedName>
    <definedName name="_ffa7" localSheetId="1">#REF!</definedName>
    <definedName name="_ffa7" localSheetId="5">#REF!</definedName>
    <definedName name="_ffa7" localSheetId="3">#REF!</definedName>
    <definedName name="_ffa7">#REF!</definedName>
    <definedName name="_ffa8" localSheetId="1">#REF!</definedName>
    <definedName name="_ffa8" localSheetId="5">#REF!</definedName>
    <definedName name="_ffa8" localSheetId="3">#REF!</definedName>
    <definedName name="_ffa8">#REF!</definedName>
    <definedName name="_ffa9" localSheetId="1">#REF!</definedName>
    <definedName name="_ffa9" localSheetId="5">#REF!</definedName>
    <definedName name="_ffa9" localSheetId="3">#REF!</definedName>
    <definedName name="_ffa9">#REF!</definedName>
    <definedName name="_ffd1" localSheetId="1">#REF!</definedName>
    <definedName name="_ffd1" localSheetId="5">#REF!</definedName>
    <definedName name="_ffd1" localSheetId="3">#REF!</definedName>
    <definedName name="_ffd1">#REF!</definedName>
    <definedName name="_ffd10" localSheetId="1">#REF!</definedName>
    <definedName name="_ffd10" localSheetId="5">#REF!</definedName>
    <definedName name="_ffd10" localSheetId="3">#REF!</definedName>
    <definedName name="_ffd10">#REF!</definedName>
    <definedName name="_ffd11" localSheetId="1">#REF!</definedName>
    <definedName name="_ffd11" localSheetId="5">#REF!</definedName>
    <definedName name="_ffd11" localSheetId="3">#REF!</definedName>
    <definedName name="_ffd11">#REF!</definedName>
    <definedName name="_ffd12" localSheetId="1">#REF!</definedName>
    <definedName name="_ffd12" localSheetId="5">#REF!</definedName>
    <definedName name="_ffd12" localSheetId="3">#REF!</definedName>
    <definedName name="_ffd12">#REF!</definedName>
    <definedName name="_ffd13" localSheetId="1">#REF!</definedName>
    <definedName name="_ffd13" localSheetId="5">#REF!</definedName>
    <definedName name="_ffd13" localSheetId="3">#REF!</definedName>
    <definedName name="_ffd13">#REF!</definedName>
    <definedName name="_ffd14" localSheetId="1">#REF!</definedName>
    <definedName name="_ffd14" localSheetId="5">#REF!</definedName>
    <definedName name="_ffd14" localSheetId="3">#REF!</definedName>
    <definedName name="_ffd14">#REF!</definedName>
    <definedName name="_ffd15" localSheetId="1">#REF!</definedName>
    <definedName name="_ffd15" localSheetId="5">#REF!</definedName>
    <definedName name="_ffd15" localSheetId="3">#REF!</definedName>
    <definedName name="_ffd15">#REF!</definedName>
    <definedName name="_ffd16" localSheetId="1">#REF!</definedName>
    <definedName name="_ffd16" localSheetId="5">#REF!</definedName>
    <definedName name="_ffd16" localSheetId="3">#REF!</definedName>
    <definedName name="_ffd16">#REF!</definedName>
    <definedName name="_ffd17" localSheetId="1">#REF!</definedName>
    <definedName name="_ffd17" localSheetId="5">#REF!</definedName>
    <definedName name="_ffd17" localSheetId="3">#REF!</definedName>
    <definedName name="_ffd17">#REF!</definedName>
    <definedName name="_ffd18" localSheetId="1">#REF!</definedName>
    <definedName name="_ffd18" localSheetId="5">#REF!</definedName>
    <definedName name="_ffd18" localSheetId="3">#REF!</definedName>
    <definedName name="_ffd18">#REF!</definedName>
    <definedName name="_ffd19" localSheetId="1">#REF!</definedName>
    <definedName name="_ffd19" localSheetId="5">#REF!</definedName>
    <definedName name="_ffd19" localSheetId="3">#REF!</definedName>
    <definedName name="_ffd19">#REF!</definedName>
    <definedName name="_ffd2" localSheetId="1">#REF!</definedName>
    <definedName name="_ffd2" localSheetId="5">#REF!</definedName>
    <definedName name="_ffd2" localSheetId="3">#REF!</definedName>
    <definedName name="_ffd2">#REF!</definedName>
    <definedName name="_ffd20" localSheetId="1">#REF!</definedName>
    <definedName name="_ffd20" localSheetId="5">#REF!</definedName>
    <definedName name="_ffd20" localSheetId="3">#REF!</definedName>
    <definedName name="_ffd20">#REF!</definedName>
    <definedName name="_ffd22" localSheetId="1">#REF!</definedName>
    <definedName name="_ffd22" localSheetId="5">#REF!</definedName>
    <definedName name="_ffd22" localSheetId="3">#REF!</definedName>
    <definedName name="_ffd22">#REF!</definedName>
    <definedName name="_ffd23" localSheetId="1">#REF!</definedName>
    <definedName name="_ffd23" localSheetId="5">#REF!</definedName>
    <definedName name="_ffd23" localSheetId="3">#REF!</definedName>
    <definedName name="_ffd23">#REF!</definedName>
    <definedName name="_ffd24" localSheetId="1">#REF!</definedName>
    <definedName name="_ffd24" localSheetId="5">#REF!</definedName>
    <definedName name="_ffd24" localSheetId="3">#REF!</definedName>
    <definedName name="_ffd24">#REF!</definedName>
    <definedName name="_ffd25" localSheetId="1">#REF!</definedName>
    <definedName name="_ffd25" localSheetId="5">#REF!</definedName>
    <definedName name="_ffd25" localSheetId="3">#REF!</definedName>
    <definedName name="_ffd25">#REF!</definedName>
    <definedName name="_ffd3" localSheetId="1">#REF!</definedName>
    <definedName name="_ffd3" localSheetId="5">#REF!</definedName>
    <definedName name="_ffd3" localSheetId="3">#REF!</definedName>
    <definedName name="_ffd3">#REF!</definedName>
    <definedName name="_ffd4" localSheetId="1">#REF!</definedName>
    <definedName name="_ffd4" localSheetId="5">#REF!</definedName>
    <definedName name="_ffd4" localSheetId="3">#REF!</definedName>
    <definedName name="_ffd4">#REF!</definedName>
    <definedName name="_ffd5" localSheetId="1">#REF!</definedName>
    <definedName name="_ffd5" localSheetId="5">#REF!</definedName>
    <definedName name="_ffd5" localSheetId="3">#REF!</definedName>
    <definedName name="_ffd5">#REF!</definedName>
    <definedName name="_ffd6" localSheetId="1">#REF!</definedName>
    <definedName name="_ffd6" localSheetId="5">#REF!</definedName>
    <definedName name="_ffd6" localSheetId="3">#REF!</definedName>
    <definedName name="_ffd6">#REF!</definedName>
    <definedName name="_ffd7" localSheetId="1">#REF!</definedName>
    <definedName name="_ffd7" localSheetId="5">#REF!</definedName>
    <definedName name="_ffd7" localSheetId="3">#REF!</definedName>
    <definedName name="_ffd7">#REF!</definedName>
    <definedName name="_ffd8" localSheetId="1">#REF!</definedName>
    <definedName name="_ffd8" localSheetId="5">#REF!</definedName>
    <definedName name="_ffd8" localSheetId="3">#REF!</definedName>
    <definedName name="_ffd8">#REF!</definedName>
    <definedName name="_ffd9" localSheetId="1">#REF!</definedName>
    <definedName name="_ffd9" localSheetId="5">#REF!</definedName>
    <definedName name="_ffd9" localSheetId="3">#REF!</definedName>
    <definedName name="_ffd9">#REF!</definedName>
    <definedName name="_Fill" localSheetId="1" hidden="1">#REF!</definedName>
    <definedName name="_Fill" localSheetId="5" hidden="1">#REF!</definedName>
    <definedName name="_Fill" localSheetId="3" hidden="1">#REF!</definedName>
    <definedName name="_Fill" hidden="1">#REF!</definedName>
    <definedName name="_xlnm._FilterDatabase" localSheetId="1" hidden="1">[43]HARVEST02!#REF!</definedName>
    <definedName name="_xlnm._FilterDatabase" localSheetId="5" hidden="1">[43]HARVEST02!#REF!</definedName>
    <definedName name="_xlnm._FilterDatabase" localSheetId="3" hidden="1">[43]HARVEST02!#REF!</definedName>
    <definedName name="_xlnm._FilterDatabase" hidden="1">[43]HARVEST02!#REF!</definedName>
    <definedName name="_fjd100" localSheetId="1">#REF!</definedName>
    <definedName name="_fjd100" localSheetId="5">#REF!</definedName>
    <definedName name="_fjd100" localSheetId="3">#REF!</definedName>
    <definedName name="_fjd100">#REF!</definedName>
    <definedName name="_fjd150" localSheetId="1">#REF!</definedName>
    <definedName name="_fjd150" localSheetId="5">#REF!</definedName>
    <definedName name="_fjd150" localSheetId="3">#REF!</definedName>
    <definedName name="_fjd150">#REF!</definedName>
    <definedName name="_fjd50" localSheetId="1">#REF!</definedName>
    <definedName name="_fjd50" localSheetId="5">#REF!</definedName>
    <definedName name="_fjd50" localSheetId="3">#REF!</definedName>
    <definedName name="_fjd50">#REF!</definedName>
    <definedName name="_fjd65" localSheetId="1">#REF!</definedName>
    <definedName name="_fjd65" localSheetId="5">#REF!</definedName>
    <definedName name="_fjd65" localSheetId="3">#REF!</definedName>
    <definedName name="_fjd65">#REF!</definedName>
    <definedName name="_fmd150" localSheetId="1">#REF!</definedName>
    <definedName name="_fmd150" localSheetId="5">#REF!</definedName>
    <definedName name="_fmd150" localSheetId="3">#REF!</definedName>
    <definedName name="_fmd150">#REF!</definedName>
    <definedName name="_Ftl785">[17]INPUTS!$I$37</definedName>
    <definedName name="_Ftl789">[17]INPUTS!$I$38</definedName>
    <definedName name="_fvd100" localSheetId="1">[21]SAP!#REF!</definedName>
    <definedName name="_fvd100" localSheetId="5">[21]SAP!#REF!</definedName>
    <definedName name="_fvd100" localSheetId="3">[21]SAP!#REF!</definedName>
    <definedName name="_fvd100">[21]SAP!#REF!</definedName>
    <definedName name="_GID1">'[39]LKVL-CK-HT-GD1'!$A$4</definedName>
    <definedName name="_grc1" localSheetId="1">#REF!</definedName>
    <definedName name="_grc1" localSheetId="5">#REF!</definedName>
    <definedName name="_grc1" localSheetId="3">#REF!</definedName>
    <definedName name="_grc1">#REF!</definedName>
    <definedName name="_gti50" localSheetId="1">#REF!</definedName>
    <definedName name="_gti50" localSheetId="5">#REF!</definedName>
    <definedName name="_gti50" localSheetId="3">#REF!</definedName>
    <definedName name="_gti50">#REF!</definedName>
    <definedName name="_gti60" localSheetId="1">#REF!</definedName>
    <definedName name="_gti60" localSheetId="5">#REF!</definedName>
    <definedName name="_gti60" localSheetId="3">#REF!</definedName>
    <definedName name="_gti60">#REF!</definedName>
    <definedName name="_gvd100" localSheetId="1">#REF!</definedName>
    <definedName name="_gvd100" localSheetId="5">#REF!</definedName>
    <definedName name="_gvd100" localSheetId="3">#REF!</definedName>
    <definedName name="_gvd100">#REF!</definedName>
    <definedName name="_gvd15" localSheetId="1">#REF!</definedName>
    <definedName name="_gvd15" localSheetId="5">#REF!</definedName>
    <definedName name="_gvd15" localSheetId="3">#REF!</definedName>
    <definedName name="_gvd15">#REF!</definedName>
    <definedName name="_gvd150" localSheetId="1">#REF!</definedName>
    <definedName name="_gvd150" localSheetId="5">#REF!</definedName>
    <definedName name="_gvd150" localSheetId="3">#REF!</definedName>
    <definedName name="_gvd150">#REF!</definedName>
    <definedName name="_gvd20" localSheetId="1">[21]SAP!#REF!</definedName>
    <definedName name="_gvd20" localSheetId="5">[21]SAP!#REF!</definedName>
    <definedName name="_gvd20" localSheetId="3">[21]SAP!#REF!</definedName>
    <definedName name="_gvd20">[21]SAP!#REF!</definedName>
    <definedName name="_gvd25" localSheetId="1">#REF!</definedName>
    <definedName name="_gvd25" localSheetId="5">#REF!</definedName>
    <definedName name="_gvd25" localSheetId="3">#REF!</definedName>
    <definedName name="_gvd25">#REF!</definedName>
    <definedName name="_gvd32" localSheetId="1">[21]SAP!#REF!</definedName>
    <definedName name="_gvd32" localSheetId="5">[21]SAP!#REF!</definedName>
    <definedName name="_gvd32" localSheetId="3">[21]SAP!#REF!</definedName>
    <definedName name="_gvd32">[21]SAP!#REF!</definedName>
    <definedName name="_gvd40" localSheetId="1">[21]SAP!#REF!</definedName>
    <definedName name="_gvd40" localSheetId="5">[21]SAP!#REF!</definedName>
    <definedName name="_gvd40" localSheetId="3">[21]SAP!#REF!</definedName>
    <definedName name="_gvd40">[21]SAP!#REF!</definedName>
    <definedName name="_gvd50" localSheetId="1">#REF!</definedName>
    <definedName name="_gvd50" localSheetId="5">#REF!</definedName>
    <definedName name="_gvd50" localSheetId="3">#REF!</definedName>
    <definedName name="_gvd50">#REF!</definedName>
    <definedName name="_gvd65" localSheetId="1">#REF!</definedName>
    <definedName name="_gvd65" localSheetId="5">#REF!</definedName>
    <definedName name="_gvd65" localSheetId="3">#REF!</definedName>
    <definedName name="_gvd65">#REF!</definedName>
    <definedName name="_gvd80" localSheetId="1">[21]SAP!#REF!</definedName>
    <definedName name="_gvd80" localSheetId="5">[21]SAP!#REF!</definedName>
    <definedName name="_gvd80" localSheetId="3">[21]SAP!#REF!</definedName>
    <definedName name="_gvd80">[21]SAP!#REF!</definedName>
    <definedName name="_HAL1">[41]Sheet1!$A$1:$H$59</definedName>
    <definedName name="_HAL2">[41]Sheet1!$A$60:$H$89</definedName>
    <definedName name="_HAL3">[41]Sheet1!$A$90:$H$129</definedName>
    <definedName name="_HAL4">[41]Sheet1!$A$130:$H$151</definedName>
    <definedName name="_HAL5">[41]Sheet1!$A$152:$H$210</definedName>
    <definedName name="_HAL6">[41]Sheet1!$A$199:$H$234</definedName>
    <definedName name="_HAL7">[41]Sheet1!$A$235:$H$260</definedName>
    <definedName name="_HAL8">[41]Sheet1!$A$261:$H$354</definedName>
    <definedName name="_hdw1" localSheetId="1">#REF!</definedName>
    <definedName name="_hdw1" localSheetId="5">#REF!</definedName>
    <definedName name="_hdw1" localSheetId="3">#REF!</definedName>
    <definedName name="_hdw1">#REF!</definedName>
    <definedName name="_hpa1" localSheetId="1">#REF!</definedName>
    <definedName name="_hpa1" localSheetId="5">#REF!</definedName>
    <definedName name="_hpa1" localSheetId="3">#REF!</definedName>
    <definedName name="_hpa1">#REF!</definedName>
    <definedName name="_hpa10" localSheetId="1">#REF!</definedName>
    <definedName name="_hpa10" localSheetId="5">#REF!</definedName>
    <definedName name="_hpa10" localSheetId="3">#REF!</definedName>
    <definedName name="_hpa10">#REF!</definedName>
    <definedName name="_hpa2" localSheetId="1">#REF!</definedName>
    <definedName name="_hpa2" localSheetId="5">#REF!</definedName>
    <definedName name="_hpa2" localSheetId="3">#REF!</definedName>
    <definedName name="_hpa2">#REF!</definedName>
    <definedName name="_HPA3" localSheetId="1">#REF!</definedName>
    <definedName name="_HPA3" localSheetId="5">#REF!</definedName>
    <definedName name="_HPA3" localSheetId="3">#REF!</definedName>
    <definedName name="_HPA3">#REF!</definedName>
    <definedName name="_hpa4" localSheetId="1">#REF!</definedName>
    <definedName name="_hpa4" localSheetId="5">#REF!</definedName>
    <definedName name="_hpa4" localSheetId="3">#REF!</definedName>
    <definedName name="_hpa4">#REF!</definedName>
    <definedName name="_hpa5" localSheetId="1">#REF!</definedName>
    <definedName name="_hpa5" localSheetId="5">#REF!</definedName>
    <definedName name="_hpa5" localSheetId="3">#REF!</definedName>
    <definedName name="_hpa5">#REF!</definedName>
    <definedName name="_hpa6" localSheetId="1">#REF!</definedName>
    <definedName name="_hpa6" localSheetId="5">#REF!</definedName>
    <definedName name="_hpa6" localSheetId="3">#REF!</definedName>
    <definedName name="_hpa6">#REF!</definedName>
    <definedName name="_hpa7" localSheetId="1">#REF!</definedName>
    <definedName name="_hpa7" localSheetId="5">#REF!</definedName>
    <definedName name="_hpa7" localSheetId="3">#REF!</definedName>
    <definedName name="_hpa7">#REF!</definedName>
    <definedName name="_hpa8" localSheetId="1">#REF!</definedName>
    <definedName name="_hpa8" localSheetId="5">#REF!</definedName>
    <definedName name="_hpa8" localSheetId="3">#REF!</definedName>
    <definedName name="_hpa8">#REF!</definedName>
    <definedName name="_hpa9" localSheetId="1">#REF!</definedName>
    <definedName name="_hpa9" localSheetId="5">#REF!</definedName>
    <definedName name="_hpa9" localSheetId="3">#REF!</definedName>
    <definedName name="_hpa9">#REF!</definedName>
    <definedName name="_jbt2" localSheetId="1">#REF!</definedName>
    <definedName name="_jbt2" localSheetId="5">#REF!</definedName>
    <definedName name="_jbt2" localSheetId="3">#REF!</definedName>
    <definedName name="_jbt2">#REF!</definedName>
    <definedName name="_Key1" localSheetId="1" hidden="1">#REF!</definedName>
    <definedName name="_Key1" localSheetId="5" hidden="1">#REF!</definedName>
    <definedName name="_Key1" localSheetId="3" hidden="1">#REF!</definedName>
    <definedName name="_Key1" hidden="1">#REF!</definedName>
    <definedName name="_Key2" localSheetId="1" hidden="1">[44]Okt!#REF!</definedName>
    <definedName name="_Key2" localSheetId="5" hidden="1">[44]Okt!#REF!</definedName>
    <definedName name="_Key2" localSheetId="3" hidden="1">[44]Okt!#REF!</definedName>
    <definedName name="_Key2" hidden="1">[44]Okt!#REF!</definedName>
    <definedName name="_Key3" localSheetId="1" hidden="1">#REF!</definedName>
    <definedName name="_Key3" localSheetId="5" hidden="1">#REF!</definedName>
    <definedName name="_Key3" localSheetId="3" hidden="1">#REF!</definedName>
    <definedName name="_Key3" hidden="1">#REF!</definedName>
    <definedName name="_key4" localSheetId="1" hidden="1">#REF!</definedName>
    <definedName name="_key4" localSheetId="5" hidden="1">#REF!</definedName>
    <definedName name="_key4" localSheetId="3" hidden="1">#REF!</definedName>
    <definedName name="_key4" hidden="1">#REF!</definedName>
    <definedName name="_kme001" localSheetId="1">#REF!</definedName>
    <definedName name="_kme001" localSheetId="5">#REF!</definedName>
    <definedName name="_kme001" localSheetId="3">#REF!</definedName>
    <definedName name="_kme001">#REF!</definedName>
    <definedName name="_kme002" localSheetId="1">#REF!</definedName>
    <definedName name="_kme002" localSheetId="5">#REF!</definedName>
    <definedName name="_kme002" localSheetId="3">#REF!</definedName>
    <definedName name="_kme002">#REF!</definedName>
    <definedName name="_kme003" localSheetId="1">#REF!</definedName>
    <definedName name="_kme003" localSheetId="5">#REF!</definedName>
    <definedName name="_kme003" localSheetId="3">#REF!</definedName>
    <definedName name="_kme003">#REF!</definedName>
    <definedName name="_kme004" localSheetId="1">#REF!</definedName>
    <definedName name="_kme004" localSheetId="5">#REF!</definedName>
    <definedName name="_kme004" localSheetId="3">#REF!</definedName>
    <definedName name="_kme004">#REF!</definedName>
    <definedName name="_kme005" localSheetId="1">#REF!</definedName>
    <definedName name="_kme005" localSheetId="5">#REF!</definedName>
    <definedName name="_kme005" localSheetId="3">#REF!</definedName>
    <definedName name="_kme005">#REF!</definedName>
    <definedName name="_kme006" localSheetId="1">#REF!</definedName>
    <definedName name="_kme006" localSheetId="5">#REF!</definedName>
    <definedName name="_kme006" localSheetId="3">#REF!</definedName>
    <definedName name="_kme006">#REF!</definedName>
    <definedName name="_kme007" localSheetId="1">#REF!</definedName>
    <definedName name="_kme007" localSheetId="5">#REF!</definedName>
    <definedName name="_kme007" localSheetId="3">#REF!</definedName>
    <definedName name="_kme007">#REF!</definedName>
    <definedName name="_kme008" localSheetId="1">#REF!</definedName>
    <definedName name="_kme008" localSheetId="5">#REF!</definedName>
    <definedName name="_kme008" localSheetId="3">#REF!</definedName>
    <definedName name="_kme008">#REF!</definedName>
    <definedName name="_kme009" localSheetId="1">#REF!</definedName>
    <definedName name="_kme009" localSheetId="5">#REF!</definedName>
    <definedName name="_kme009" localSheetId="3">#REF!</definedName>
    <definedName name="_kme009">#REF!</definedName>
    <definedName name="_kme010" localSheetId="1">#REF!</definedName>
    <definedName name="_kme010" localSheetId="5">#REF!</definedName>
    <definedName name="_kme010" localSheetId="3">#REF!</definedName>
    <definedName name="_kme010">#REF!</definedName>
    <definedName name="_kme011" localSheetId="1">#REF!</definedName>
    <definedName name="_kme011" localSheetId="5">#REF!</definedName>
    <definedName name="_kme011" localSheetId="3">#REF!</definedName>
    <definedName name="_kme011">#REF!</definedName>
    <definedName name="_kme012" localSheetId="1">#REF!</definedName>
    <definedName name="_kme012" localSheetId="5">#REF!</definedName>
    <definedName name="_kme012" localSheetId="3">#REF!</definedName>
    <definedName name="_kme012">#REF!</definedName>
    <definedName name="_kme013" localSheetId="1">#REF!</definedName>
    <definedName name="_kme013" localSheetId="5">#REF!</definedName>
    <definedName name="_kme013" localSheetId="3">#REF!</definedName>
    <definedName name="_kme013">#REF!</definedName>
    <definedName name="_kof1">[45]Analisa!$AB$17</definedName>
    <definedName name="_kp1002" localSheetId="1">#REF!</definedName>
    <definedName name="_kp1002" localSheetId="5">#REF!</definedName>
    <definedName name="_kp1002" localSheetId="3">#REF!</definedName>
    <definedName name="_kp1002">#REF!</definedName>
    <definedName name="_kp1003" localSheetId="1">#REF!</definedName>
    <definedName name="_kp1003" localSheetId="5">#REF!</definedName>
    <definedName name="_kp1003" localSheetId="3">#REF!</definedName>
    <definedName name="_kp1003">#REF!</definedName>
    <definedName name="_kp1004" localSheetId="1">#REF!</definedName>
    <definedName name="_kp1004" localSheetId="5">#REF!</definedName>
    <definedName name="_kp1004" localSheetId="3">#REF!</definedName>
    <definedName name="_kp1004">#REF!</definedName>
    <definedName name="_kp1005" localSheetId="1">#REF!</definedName>
    <definedName name="_kp1005" localSheetId="5">#REF!</definedName>
    <definedName name="_kp1005" localSheetId="3">#REF!</definedName>
    <definedName name="_kp1005">#REF!</definedName>
    <definedName name="_kp1006" localSheetId="1">#REF!</definedName>
    <definedName name="_kp1006" localSheetId="5">#REF!</definedName>
    <definedName name="_kp1006" localSheetId="3">#REF!</definedName>
    <definedName name="_kp1006">#REF!</definedName>
    <definedName name="_kp1007" localSheetId="1">#REF!</definedName>
    <definedName name="_kp1007" localSheetId="5">#REF!</definedName>
    <definedName name="_kp1007" localSheetId="3">#REF!</definedName>
    <definedName name="_kp1007">#REF!</definedName>
    <definedName name="_kp1008" localSheetId="1">#REF!</definedName>
    <definedName name="_kp1008" localSheetId="5">#REF!</definedName>
    <definedName name="_kp1008" localSheetId="3">#REF!</definedName>
    <definedName name="_kp1008">#REF!</definedName>
    <definedName name="_kp1009" localSheetId="1">#REF!</definedName>
    <definedName name="_kp1009" localSheetId="5">#REF!</definedName>
    <definedName name="_kp1009" localSheetId="3">#REF!</definedName>
    <definedName name="_kp1009">#REF!</definedName>
    <definedName name="_kp1033" localSheetId="1">#REF!</definedName>
    <definedName name="_kp1033" localSheetId="5">#REF!</definedName>
    <definedName name="_kp1033" localSheetId="3">#REF!</definedName>
    <definedName name="_kp1033">#REF!</definedName>
    <definedName name="_kp1040" localSheetId="1">#REF!</definedName>
    <definedName name="_kp1040" localSheetId="5">#REF!</definedName>
    <definedName name="_kp1040" localSheetId="3">#REF!</definedName>
    <definedName name="_kp1040">#REF!</definedName>
    <definedName name="_kp1041" localSheetId="1">#REF!</definedName>
    <definedName name="_kp1041" localSheetId="5">#REF!</definedName>
    <definedName name="_kp1041" localSheetId="3">#REF!</definedName>
    <definedName name="_kp1041">#REF!</definedName>
    <definedName name="_kp1042" localSheetId="1">#REF!</definedName>
    <definedName name="_kp1042" localSheetId="5">#REF!</definedName>
    <definedName name="_kp1042" localSheetId="3">#REF!</definedName>
    <definedName name="_kp1042">#REF!</definedName>
    <definedName name="_kp1043" localSheetId="1">#REF!</definedName>
    <definedName name="_kp1043" localSheetId="5">#REF!</definedName>
    <definedName name="_kp1043" localSheetId="3">#REF!</definedName>
    <definedName name="_kp1043">#REF!</definedName>
    <definedName name="_kp1044" localSheetId="1">#REF!</definedName>
    <definedName name="_kp1044" localSheetId="5">#REF!</definedName>
    <definedName name="_kp1044" localSheetId="3">#REF!</definedName>
    <definedName name="_kp1044">#REF!</definedName>
    <definedName name="_kp1045" localSheetId="1">#REF!</definedName>
    <definedName name="_kp1045" localSheetId="5">#REF!</definedName>
    <definedName name="_kp1045" localSheetId="3">#REF!</definedName>
    <definedName name="_kp1045">#REF!</definedName>
    <definedName name="_kp1046" localSheetId="1">#REF!</definedName>
    <definedName name="_kp1046" localSheetId="5">#REF!</definedName>
    <definedName name="_kp1046" localSheetId="3">#REF!</definedName>
    <definedName name="_kp1046">#REF!</definedName>
    <definedName name="_kp1047" localSheetId="1">#REF!</definedName>
    <definedName name="_kp1047" localSheetId="5">#REF!</definedName>
    <definedName name="_kp1047" localSheetId="3">#REF!</definedName>
    <definedName name="_kp1047">#REF!</definedName>
    <definedName name="_kp1048" localSheetId="1">#REF!</definedName>
    <definedName name="_kp1048" localSheetId="5">#REF!</definedName>
    <definedName name="_kp1048" localSheetId="3">#REF!</definedName>
    <definedName name="_kp1048">#REF!</definedName>
    <definedName name="_kp1049" localSheetId="1">#REF!</definedName>
    <definedName name="_kp1049" localSheetId="5">#REF!</definedName>
    <definedName name="_kp1049" localSheetId="3">#REF!</definedName>
    <definedName name="_kp1049">#REF!</definedName>
    <definedName name="_kp1050" localSheetId="1">#REF!</definedName>
    <definedName name="_kp1050" localSheetId="5">#REF!</definedName>
    <definedName name="_kp1050" localSheetId="3">#REF!</definedName>
    <definedName name="_kp1050">#REF!</definedName>
    <definedName name="_kp1051" localSheetId="1">#REF!</definedName>
    <definedName name="_kp1051" localSheetId="5">#REF!</definedName>
    <definedName name="_kp1051" localSheetId="3">#REF!</definedName>
    <definedName name="_kp1051">#REF!</definedName>
    <definedName name="_kp1052" localSheetId="1">#REF!</definedName>
    <definedName name="_kp1052" localSheetId="5">#REF!</definedName>
    <definedName name="_kp1052" localSheetId="3">#REF!</definedName>
    <definedName name="_kp1052">#REF!</definedName>
    <definedName name="_kp1053" localSheetId="1">#REF!</definedName>
    <definedName name="_kp1053" localSheetId="5">#REF!</definedName>
    <definedName name="_kp1053" localSheetId="3">#REF!</definedName>
    <definedName name="_kp1053">#REF!</definedName>
    <definedName name="_kp1054" localSheetId="1">#REF!</definedName>
    <definedName name="_kp1054" localSheetId="5">#REF!</definedName>
    <definedName name="_kp1054" localSheetId="3">#REF!</definedName>
    <definedName name="_kp1054">#REF!</definedName>
    <definedName name="_kp1062" localSheetId="1">#REF!</definedName>
    <definedName name="_kp1062" localSheetId="5">#REF!</definedName>
    <definedName name="_kp1062" localSheetId="3">#REF!</definedName>
    <definedName name="_kp1062">#REF!</definedName>
    <definedName name="_kp1699" localSheetId="1">#REF!</definedName>
    <definedName name="_kp1699" localSheetId="5">#REF!</definedName>
    <definedName name="_kp1699" localSheetId="3">#REF!</definedName>
    <definedName name="_kp1699">#REF!</definedName>
    <definedName name="_kp1700" localSheetId="1">#REF!</definedName>
    <definedName name="_kp1700" localSheetId="5">#REF!</definedName>
    <definedName name="_kp1700" localSheetId="3">#REF!</definedName>
    <definedName name="_kp1700">#REF!</definedName>
    <definedName name="_kp1701" localSheetId="1">#REF!</definedName>
    <definedName name="_kp1701" localSheetId="5">#REF!</definedName>
    <definedName name="_kp1701" localSheetId="3">#REF!</definedName>
    <definedName name="_kp1701">#REF!</definedName>
    <definedName name="_kp1702" localSheetId="1">#REF!</definedName>
    <definedName name="_kp1702" localSheetId="5">#REF!</definedName>
    <definedName name="_kp1702" localSheetId="3">#REF!</definedName>
    <definedName name="_kp1702">#REF!</definedName>
    <definedName name="_kp1703" localSheetId="1">#REF!</definedName>
    <definedName name="_kp1703" localSheetId="5">#REF!</definedName>
    <definedName name="_kp1703" localSheetId="3">#REF!</definedName>
    <definedName name="_kp1703">#REF!</definedName>
    <definedName name="_kp1704" localSheetId="1">#REF!</definedName>
    <definedName name="_kp1704" localSheetId="5">#REF!</definedName>
    <definedName name="_kp1704" localSheetId="3">#REF!</definedName>
    <definedName name="_kp1704">#REF!</definedName>
    <definedName name="_kp1705" localSheetId="1">#REF!</definedName>
    <definedName name="_kp1705" localSheetId="5">#REF!</definedName>
    <definedName name="_kp1705" localSheetId="3">#REF!</definedName>
    <definedName name="_kp1705">#REF!</definedName>
    <definedName name="_kp1706" localSheetId="1">#REF!</definedName>
    <definedName name="_kp1706" localSheetId="5">#REF!</definedName>
    <definedName name="_kp1706" localSheetId="3">#REF!</definedName>
    <definedName name="_kp1706">#REF!</definedName>
    <definedName name="_kp1707" localSheetId="1">#REF!</definedName>
    <definedName name="_kp1707" localSheetId="5">#REF!</definedName>
    <definedName name="_kp1707" localSheetId="3">#REF!</definedName>
    <definedName name="_kp1707">#REF!</definedName>
    <definedName name="_kp1708" localSheetId="1">#REF!</definedName>
    <definedName name="_kp1708" localSheetId="5">#REF!</definedName>
    <definedName name="_kp1708" localSheetId="3">#REF!</definedName>
    <definedName name="_kp1708">#REF!</definedName>
    <definedName name="_kp1709" localSheetId="1">#REF!</definedName>
    <definedName name="_kp1709" localSheetId="5">#REF!</definedName>
    <definedName name="_kp1709" localSheetId="3">#REF!</definedName>
    <definedName name="_kp1709">#REF!</definedName>
    <definedName name="_kp1710" localSheetId="1">#REF!</definedName>
    <definedName name="_kp1710" localSheetId="5">#REF!</definedName>
    <definedName name="_kp1710" localSheetId="3">#REF!</definedName>
    <definedName name="_kp1710">#REF!</definedName>
    <definedName name="_kp1711" localSheetId="1">#REF!</definedName>
    <definedName name="_kp1711" localSheetId="5">#REF!</definedName>
    <definedName name="_kp1711" localSheetId="3">#REF!</definedName>
    <definedName name="_kp1711">#REF!</definedName>
    <definedName name="_kp1712" localSheetId="1">#REF!</definedName>
    <definedName name="_kp1712" localSheetId="5">#REF!</definedName>
    <definedName name="_kp1712" localSheetId="3">#REF!</definedName>
    <definedName name="_kp1712">#REF!</definedName>
    <definedName name="_kp1713" localSheetId="1">#REF!</definedName>
    <definedName name="_kp1713" localSheetId="5">#REF!</definedName>
    <definedName name="_kp1713" localSheetId="3">#REF!</definedName>
    <definedName name="_kp1713">#REF!</definedName>
    <definedName name="_kp1714" localSheetId="1">#REF!</definedName>
    <definedName name="_kp1714" localSheetId="5">#REF!</definedName>
    <definedName name="_kp1714" localSheetId="3">#REF!</definedName>
    <definedName name="_kp1714">#REF!</definedName>
    <definedName name="_kp1715" localSheetId="1">#REF!</definedName>
    <definedName name="_kp1715" localSheetId="5">#REF!</definedName>
    <definedName name="_kp1715" localSheetId="3">#REF!</definedName>
    <definedName name="_kp1715">#REF!</definedName>
    <definedName name="_kp1716" localSheetId="1">#REF!</definedName>
    <definedName name="_kp1716" localSheetId="5">#REF!</definedName>
    <definedName name="_kp1716" localSheetId="3">#REF!</definedName>
    <definedName name="_kp1716">#REF!</definedName>
    <definedName name="_kp1717" localSheetId="1">#REF!</definedName>
    <definedName name="_kp1717" localSheetId="5">#REF!</definedName>
    <definedName name="_kp1717" localSheetId="3">#REF!</definedName>
    <definedName name="_kp1717">#REF!</definedName>
    <definedName name="_kp1718" localSheetId="1">#REF!</definedName>
    <definedName name="_kp1718" localSheetId="5">#REF!</definedName>
    <definedName name="_kp1718" localSheetId="3">#REF!</definedName>
    <definedName name="_kp1718">#REF!</definedName>
    <definedName name="_kp1719" localSheetId="1">#REF!</definedName>
    <definedName name="_kp1719" localSheetId="5">#REF!</definedName>
    <definedName name="_kp1719" localSheetId="3">#REF!</definedName>
    <definedName name="_kp1719">#REF!</definedName>
    <definedName name="_kp1720" localSheetId="1">#REF!</definedName>
    <definedName name="_kp1720" localSheetId="5">#REF!</definedName>
    <definedName name="_kp1720" localSheetId="3">#REF!</definedName>
    <definedName name="_kp1720">#REF!</definedName>
    <definedName name="_kp1721" localSheetId="1">#REF!</definedName>
    <definedName name="_kp1721" localSheetId="5">#REF!</definedName>
    <definedName name="_kp1721" localSheetId="3">#REF!</definedName>
    <definedName name="_kp1721">#REF!</definedName>
    <definedName name="_kp1723" localSheetId="1">#REF!</definedName>
    <definedName name="_kp1723" localSheetId="5">#REF!</definedName>
    <definedName name="_kp1723" localSheetId="3">#REF!</definedName>
    <definedName name="_kp1723">#REF!</definedName>
    <definedName name="_kp1724" localSheetId="1">#REF!</definedName>
    <definedName name="_kp1724" localSheetId="5">#REF!</definedName>
    <definedName name="_kp1724" localSheetId="3">#REF!</definedName>
    <definedName name="_kp1724">#REF!</definedName>
    <definedName name="_kp1725" localSheetId="1">#REF!</definedName>
    <definedName name="_kp1725" localSheetId="5">#REF!</definedName>
    <definedName name="_kp1725" localSheetId="3">#REF!</definedName>
    <definedName name="_kp1725">#REF!</definedName>
    <definedName name="_kp1726" localSheetId="1">#REF!</definedName>
    <definedName name="_kp1726" localSheetId="5">#REF!</definedName>
    <definedName name="_kp1726" localSheetId="3">#REF!</definedName>
    <definedName name="_kp1726">#REF!</definedName>
    <definedName name="_kp1727" localSheetId="1">#REF!</definedName>
    <definedName name="_kp1727" localSheetId="5">#REF!</definedName>
    <definedName name="_kp1727" localSheetId="3">#REF!</definedName>
    <definedName name="_kp1727">#REF!</definedName>
    <definedName name="_kp1728" localSheetId="1">#REF!</definedName>
    <definedName name="_kp1728" localSheetId="5">#REF!</definedName>
    <definedName name="_kp1728" localSheetId="3">#REF!</definedName>
    <definedName name="_kp1728">#REF!</definedName>
    <definedName name="_kp1730" localSheetId="1">#REF!</definedName>
    <definedName name="_kp1730" localSheetId="5">#REF!</definedName>
    <definedName name="_kp1730" localSheetId="3">#REF!</definedName>
    <definedName name="_kp1730">#REF!</definedName>
    <definedName name="_kp1731" localSheetId="1">#REF!</definedName>
    <definedName name="_kp1731" localSheetId="5">#REF!</definedName>
    <definedName name="_kp1731" localSheetId="3">#REF!</definedName>
    <definedName name="_kp1731">#REF!</definedName>
    <definedName name="_kp1801" localSheetId="1">#REF!</definedName>
    <definedName name="_kp1801" localSheetId="5">#REF!</definedName>
    <definedName name="_kp1801" localSheetId="3">#REF!</definedName>
    <definedName name="_kp1801">#REF!</definedName>
    <definedName name="_kp1802" localSheetId="1">#REF!</definedName>
    <definedName name="_kp1802" localSheetId="5">#REF!</definedName>
    <definedName name="_kp1802" localSheetId="3">#REF!</definedName>
    <definedName name="_kp1802">#REF!</definedName>
    <definedName name="_kp1803" localSheetId="1">#REF!</definedName>
    <definedName name="_kp1803" localSheetId="5">#REF!</definedName>
    <definedName name="_kp1803" localSheetId="3">#REF!</definedName>
    <definedName name="_kp1803">#REF!</definedName>
    <definedName name="_kp1804" localSheetId="1">#REF!</definedName>
    <definedName name="_kp1804" localSheetId="5">#REF!</definedName>
    <definedName name="_kp1804" localSheetId="3">#REF!</definedName>
    <definedName name="_kp1804">#REF!</definedName>
    <definedName name="_kpj101">[18]Sheet1!$I$327</definedName>
    <definedName name="_kpj102">[18]Sheet1!$I$328</definedName>
    <definedName name="_kpj110">[18]Sheet1!$I$330</definedName>
    <definedName name="_kpj111">[18]Sheet1!$I$331</definedName>
    <definedName name="_kpj112">[18]Sheet1!$I$332</definedName>
    <definedName name="_kpj113">[18]Sheet1!$I$333</definedName>
    <definedName name="_kpj114">[18]Sheet1!$I$334</definedName>
    <definedName name="_kpj115">[18]Sheet1!$I$335</definedName>
    <definedName name="_kpj116">[18]Sheet1!$I$336</definedName>
    <definedName name="_kpj117">[18]Sheet1!$I$337</definedName>
    <definedName name="_kpj118">[18]Sheet1!$I$338</definedName>
    <definedName name="_kpj119">[18]Sheet1!$I$339</definedName>
    <definedName name="_kpj120">[18]Sheet1!$I$340</definedName>
    <definedName name="_kpj121">[18]Sheet1!$I$341</definedName>
    <definedName name="_kpj200">[18]Sheet1!$I$342</definedName>
    <definedName name="_kpj201">[18]Sheet1!$I$343</definedName>
    <definedName name="_kpj202">[18]Sheet1!$I$344</definedName>
    <definedName name="_kpj203">[18]Sheet1!$I$345</definedName>
    <definedName name="_kpj401">[18]Sheet1!$I$347</definedName>
    <definedName name="_kpj402">[18]Sheet1!$I$348</definedName>
    <definedName name="_kpj403">[18]Sheet1!$I$349</definedName>
    <definedName name="_kpj404">[18]Sheet1!$I$350</definedName>
    <definedName name="_kpj405">[18]Sheet1!$I$351</definedName>
    <definedName name="_kpj406">[18]Sheet1!$I$352</definedName>
    <definedName name="_kpj407">[18]Sheet1!$I$353</definedName>
    <definedName name="_kpj408">[18]Sheet1!$I$354</definedName>
    <definedName name="_kpj409">[18]Sheet1!$I$355</definedName>
    <definedName name="_kpj410">[18]Sheet1!$I$356</definedName>
    <definedName name="_kpj411">[18]Sheet1!$I$357</definedName>
    <definedName name="_kpj412">[18]Sheet1!$I$358</definedName>
    <definedName name="_kpj413">[18]Sheet1!$I$359</definedName>
    <definedName name="_kpj414">[18]Sheet1!$I$360</definedName>
    <definedName name="_kpj415">[18]Sheet1!$I$361</definedName>
    <definedName name="_kpj416">[18]Sheet1!$I$362</definedName>
    <definedName name="_kpj417">[18]Sheet1!$I$363</definedName>
    <definedName name="_kpj418">[18]Sheet1!$I$364</definedName>
    <definedName name="_kpj419">[18]Sheet1!$I$365</definedName>
    <definedName name="_kpj420">[18]Sheet1!$I$366</definedName>
    <definedName name="_kpj421">[18]Sheet1!$I$367</definedName>
    <definedName name="_kpj422">[18]Sheet1!$I$368</definedName>
    <definedName name="_kpj423">[18]Sheet1!$I$369</definedName>
    <definedName name="_kpj424">[18]Sheet1!$I$370</definedName>
    <definedName name="_kpj425">[18]Sheet1!$I$371</definedName>
    <definedName name="_kpj426">[18]Sheet1!$I$372</definedName>
    <definedName name="_kpj501">[18]Sheet1!$I$373</definedName>
    <definedName name="_kpl101" localSheetId="1">#REF!</definedName>
    <definedName name="_kpl101" localSheetId="5">#REF!</definedName>
    <definedName name="_kpl101" localSheetId="3">#REF!</definedName>
    <definedName name="_kpl101">#REF!</definedName>
    <definedName name="_kpl102" localSheetId="1">#REF!</definedName>
    <definedName name="_kpl102" localSheetId="5">#REF!</definedName>
    <definedName name="_kpl102" localSheetId="3">#REF!</definedName>
    <definedName name="_kpl102">#REF!</definedName>
    <definedName name="_kpl103" localSheetId="1">#REF!</definedName>
    <definedName name="_kpl103" localSheetId="5">#REF!</definedName>
    <definedName name="_kpl103" localSheetId="3">#REF!</definedName>
    <definedName name="_kpl103">#REF!</definedName>
    <definedName name="_kpl104" localSheetId="1">#REF!</definedName>
    <definedName name="_kpl104" localSheetId="5">#REF!</definedName>
    <definedName name="_kpl104" localSheetId="3">#REF!</definedName>
    <definedName name="_kpl104">#REF!</definedName>
    <definedName name="_kpl105" localSheetId="1">#REF!</definedName>
    <definedName name="_kpl105" localSheetId="5">#REF!</definedName>
    <definedName name="_kpl105" localSheetId="3">#REF!</definedName>
    <definedName name="_kpl105">#REF!</definedName>
    <definedName name="_kpl106" localSheetId="1">#REF!</definedName>
    <definedName name="_kpl106" localSheetId="5">#REF!</definedName>
    <definedName name="_kpl106" localSheetId="3">#REF!</definedName>
    <definedName name="_kpl106">#REF!</definedName>
    <definedName name="_kpl107" localSheetId="1">#REF!</definedName>
    <definedName name="_kpl107" localSheetId="5">#REF!</definedName>
    <definedName name="_kpl107" localSheetId="3">#REF!</definedName>
    <definedName name="_kpl107">#REF!</definedName>
    <definedName name="_kpl108" localSheetId="1">#REF!</definedName>
    <definedName name="_kpl108" localSheetId="5">#REF!</definedName>
    <definedName name="_kpl108" localSheetId="3">#REF!</definedName>
    <definedName name="_kpl108">#REF!</definedName>
    <definedName name="_kpl109" localSheetId="1">#REF!</definedName>
    <definedName name="_kpl109" localSheetId="5">#REF!</definedName>
    <definedName name="_kpl109" localSheetId="3">#REF!</definedName>
    <definedName name="_kpl109">#REF!</definedName>
    <definedName name="_kpl110" localSheetId="1">#REF!</definedName>
    <definedName name="_kpl110" localSheetId="5">#REF!</definedName>
    <definedName name="_kpl110" localSheetId="3">#REF!</definedName>
    <definedName name="_kpl110">#REF!</definedName>
    <definedName name="_kpl111" localSheetId="1">#REF!</definedName>
    <definedName name="_kpl111" localSheetId="5">#REF!</definedName>
    <definedName name="_kpl111" localSheetId="3">#REF!</definedName>
    <definedName name="_kpl111">#REF!</definedName>
    <definedName name="_kpl112" localSheetId="1">#REF!</definedName>
    <definedName name="_kpl112" localSheetId="5">#REF!</definedName>
    <definedName name="_kpl112" localSheetId="3">#REF!</definedName>
    <definedName name="_kpl112">#REF!</definedName>
    <definedName name="_kpl113" localSheetId="1">#REF!</definedName>
    <definedName name="_kpl113" localSheetId="5">#REF!</definedName>
    <definedName name="_kpl113" localSheetId="3">#REF!</definedName>
    <definedName name="_kpl113">#REF!</definedName>
    <definedName name="_KPL114" localSheetId="1">#REF!</definedName>
    <definedName name="_KPL114" localSheetId="5">#REF!</definedName>
    <definedName name="_KPL114" localSheetId="3">#REF!</definedName>
    <definedName name="_KPL114">#REF!</definedName>
    <definedName name="_kr15" localSheetId="1">[21]SAP!#REF!</definedName>
    <definedName name="_kr15" localSheetId="5">[21]SAP!#REF!</definedName>
    <definedName name="_kr15" localSheetId="3">[21]SAP!#REF!</definedName>
    <definedName name="_kr15">[21]SAP!#REF!</definedName>
    <definedName name="_ksa010">[18]Sheet1!$I$377</definedName>
    <definedName name="_ksa012">[18]Sheet1!$I$379</definedName>
    <definedName name="_ksa013">[18]Sheet1!$I$380</definedName>
    <definedName name="_ksa014">[18]Sheet1!$I$381</definedName>
    <definedName name="_ksa015">[18]Sheet1!$I$382</definedName>
    <definedName name="_ksa016">[18]Sheet1!$I$383</definedName>
    <definedName name="_ksa017">[18]Sheet1!$I$384</definedName>
    <definedName name="_ksa018">[18]Sheet1!$I$385</definedName>
    <definedName name="_ksa019">[18]Sheet1!$I$386</definedName>
    <definedName name="_ksa020">[18]Sheet1!$I$387</definedName>
    <definedName name="_ksa021">[18]Sheet1!$I$388</definedName>
    <definedName name="_ksa022">[18]Sheet1!$I$389</definedName>
    <definedName name="_ksa023">[18]Sheet1!$I$390</definedName>
    <definedName name="_ksa101">[18]Sheet1!$I$399</definedName>
    <definedName name="_ksa102">[18]Sheet1!$I$400</definedName>
    <definedName name="_ksa103">[18]Sheet1!$I$401</definedName>
    <definedName name="_ksh010">[18]Sheet1!$I$412</definedName>
    <definedName name="_ksh011">[18]Sheet1!$I$413</definedName>
    <definedName name="_L">[46]Data!$M$2</definedName>
    <definedName name="_LLL01" localSheetId="1">[47]Bahan!#REF!</definedName>
    <definedName name="_LLL01" localSheetId="5">[47]Bahan!#REF!</definedName>
    <definedName name="_LLL01" localSheetId="3">[47]Bahan!#REF!</definedName>
    <definedName name="_LLL01">[47]Bahan!#REF!</definedName>
    <definedName name="_LLL02" localSheetId="1">[47]Bahan!#REF!</definedName>
    <definedName name="_LLL02" localSheetId="5">[47]Bahan!#REF!</definedName>
    <definedName name="_LLL02" localSheetId="3">[47]Bahan!#REF!</definedName>
    <definedName name="_LLL02">[47]Bahan!#REF!</definedName>
    <definedName name="_LLL03" localSheetId="1">[47]Bahan!#REF!</definedName>
    <definedName name="_LLL03" localSheetId="5">[47]Bahan!#REF!</definedName>
    <definedName name="_LLL03" localSheetId="3">[47]Bahan!#REF!</definedName>
    <definedName name="_LLL03">[47]Bahan!#REF!</definedName>
    <definedName name="_LLL04" localSheetId="1">[47]Bahan!#REF!</definedName>
    <definedName name="_LLL04" localSheetId="5">[47]Bahan!#REF!</definedName>
    <definedName name="_LLL04" localSheetId="3">[47]Bahan!#REF!</definedName>
    <definedName name="_LLL04">[47]Bahan!#REF!</definedName>
    <definedName name="_LLL05" localSheetId="1">[47]Bahan!#REF!</definedName>
    <definedName name="_LLL05" localSheetId="5">[47]Bahan!#REF!</definedName>
    <definedName name="_LLL05" localSheetId="3">[47]Bahan!#REF!</definedName>
    <definedName name="_LLL05">[47]Bahan!#REF!</definedName>
    <definedName name="_LLL06" localSheetId="1">[47]Bahan!#REF!</definedName>
    <definedName name="_LLL06" localSheetId="5">[47]Bahan!#REF!</definedName>
    <definedName name="_LLL06" localSheetId="3">[47]Bahan!#REF!</definedName>
    <definedName name="_LLL06">[47]Bahan!#REF!</definedName>
    <definedName name="_LLL07" localSheetId="1">[47]Bahan!#REF!</definedName>
    <definedName name="_LLL07" localSheetId="5">[47]Bahan!#REF!</definedName>
    <definedName name="_LLL07" localSheetId="3">[47]Bahan!#REF!</definedName>
    <definedName name="_LLL07">[47]Bahan!#REF!</definedName>
    <definedName name="_LLL08" localSheetId="1">[47]Bahan!#REF!</definedName>
    <definedName name="_LLL08" localSheetId="5">[47]Bahan!#REF!</definedName>
    <definedName name="_LLL08" localSheetId="3">[47]Bahan!#REF!</definedName>
    <definedName name="_LLL08">[47]Bahan!#REF!</definedName>
    <definedName name="_LLL09" localSheetId="1">[47]Bahan!#REF!</definedName>
    <definedName name="_LLL09" localSheetId="5">[47]Bahan!#REF!</definedName>
    <definedName name="_LLL09" localSheetId="3">[47]Bahan!#REF!</definedName>
    <definedName name="_LLL09">[47]Bahan!#REF!</definedName>
    <definedName name="_LLL10" localSheetId="1">[47]Bahan!#REF!</definedName>
    <definedName name="_LLL10" localSheetId="5">[47]Bahan!#REF!</definedName>
    <definedName name="_LLL10" localSheetId="3">[47]Bahan!#REF!</definedName>
    <definedName name="_LLL10">[47]Bahan!#REF!</definedName>
    <definedName name="_LLL11" localSheetId="1">[48]HSD!#REF!</definedName>
    <definedName name="_LLL11" localSheetId="5">[48]HSD!#REF!</definedName>
    <definedName name="_LLL11" localSheetId="3">[48]HSD!#REF!</definedName>
    <definedName name="_LLL11">[48]HSD!#REF!</definedName>
    <definedName name="_MA023" localSheetId="1">#REF!</definedName>
    <definedName name="_MA023" localSheetId="5">#REF!</definedName>
    <definedName name="_MA023" localSheetId="3">#REF!</definedName>
    <definedName name="_MA023">#REF!</definedName>
    <definedName name="_MAC12" localSheetId="1">#REF!</definedName>
    <definedName name="_MAC12" localSheetId="5">#REF!</definedName>
    <definedName name="_MAC12" localSheetId="3">#REF!</definedName>
    <definedName name="_MAC12">#REF!</definedName>
    <definedName name="_MAC46" localSheetId="1">#REF!</definedName>
    <definedName name="_MAC46" localSheetId="5">#REF!</definedName>
    <definedName name="_MAC46" localSheetId="3">#REF!</definedName>
    <definedName name="_MAC46">#REF!</definedName>
    <definedName name="_mbe12" localSheetId="1">[49]Material!#REF!</definedName>
    <definedName name="_mbe12" localSheetId="5">[49]Material!#REF!</definedName>
    <definedName name="_mbe12" localSheetId="3">[49]Material!#REF!</definedName>
    <definedName name="_mbe12">[49]Material!#REF!</definedName>
    <definedName name="_MDE01" localSheetId="1">#REF!</definedName>
    <definedName name="_MDE01" localSheetId="5">#REF!</definedName>
    <definedName name="_MDE01" localSheetId="3">#REF!</definedName>
    <definedName name="_MDE01">#REF!</definedName>
    <definedName name="_MDE02" localSheetId="1">#REF!</definedName>
    <definedName name="_MDE02" localSheetId="5">#REF!</definedName>
    <definedName name="_MDE02" localSheetId="3">#REF!</definedName>
    <definedName name="_MDE02">#REF!</definedName>
    <definedName name="_MDE03" localSheetId="1">#REF!</definedName>
    <definedName name="_MDE03" localSheetId="5">#REF!</definedName>
    <definedName name="_MDE03" localSheetId="3">#REF!</definedName>
    <definedName name="_MDE03">#REF!</definedName>
    <definedName name="_MDE04" localSheetId="1">#REF!</definedName>
    <definedName name="_MDE04" localSheetId="5">#REF!</definedName>
    <definedName name="_MDE04" localSheetId="3">#REF!</definedName>
    <definedName name="_MDE04">#REF!</definedName>
    <definedName name="_MDE05" localSheetId="1">#REF!</definedName>
    <definedName name="_MDE05" localSheetId="5">#REF!</definedName>
    <definedName name="_MDE05" localSheetId="3">#REF!</definedName>
    <definedName name="_MDE05">#REF!</definedName>
    <definedName name="_MDE06" localSheetId="1">#REF!</definedName>
    <definedName name="_MDE06" localSheetId="5">#REF!</definedName>
    <definedName name="_MDE06" localSheetId="3">#REF!</definedName>
    <definedName name="_MDE06">#REF!</definedName>
    <definedName name="_MDE07" localSheetId="1">#REF!</definedName>
    <definedName name="_MDE07" localSheetId="5">#REF!</definedName>
    <definedName name="_MDE07" localSheetId="3">#REF!</definedName>
    <definedName name="_MDE07">#REF!</definedName>
    <definedName name="_MDE08" localSheetId="1">#REF!</definedName>
    <definedName name="_MDE08" localSheetId="5">#REF!</definedName>
    <definedName name="_MDE08" localSheetId="3">#REF!</definedName>
    <definedName name="_MDE08">#REF!</definedName>
    <definedName name="_MDE09" localSheetId="1">#REF!</definedName>
    <definedName name="_MDE09" localSheetId="5">#REF!</definedName>
    <definedName name="_MDE09" localSheetId="3">#REF!</definedName>
    <definedName name="_MDE09">#REF!</definedName>
    <definedName name="_MDE10" localSheetId="1">#REF!</definedName>
    <definedName name="_MDE10" localSheetId="5">#REF!</definedName>
    <definedName name="_MDE10" localSheetId="3">#REF!</definedName>
    <definedName name="_MDE10">#REF!</definedName>
    <definedName name="_MDE11" localSheetId="1">#REF!</definedName>
    <definedName name="_MDE11" localSheetId="5">#REF!</definedName>
    <definedName name="_MDE11" localSheetId="3">#REF!</definedName>
    <definedName name="_MDE11">#REF!</definedName>
    <definedName name="_MDE12" localSheetId="1">#REF!</definedName>
    <definedName name="_MDE12" localSheetId="5">#REF!</definedName>
    <definedName name="_MDE12" localSheetId="3">#REF!</definedName>
    <definedName name="_MDE12">#REF!</definedName>
    <definedName name="_MDE13" localSheetId="1">#REF!</definedName>
    <definedName name="_MDE13" localSheetId="5">#REF!</definedName>
    <definedName name="_MDE13" localSheetId="3">#REF!</definedName>
    <definedName name="_MDE13">#REF!</definedName>
    <definedName name="_MDE14" localSheetId="1">#REF!</definedName>
    <definedName name="_MDE14" localSheetId="5">#REF!</definedName>
    <definedName name="_MDE14" localSheetId="3">#REF!</definedName>
    <definedName name="_MDE14">#REF!</definedName>
    <definedName name="_MDE15" localSheetId="1">#REF!</definedName>
    <definedName name="_MDE15" localSheetId="5">#REF!</definedName>
    <definedName name="_MDE15" localSheetId="3">#REF!</definedName>
    <definedName name="_MDE15">#REF!</definedName>
    <definedName name="_MDE16" localSheetId="1">#REF!</definedName>
    <definedName name="_MDE16" localSheetId="5">#REF!</definedName>
    <definedName name="_MDE16" localSheetId="3">#REF!</definedName>
    <definedName name="_MDE16">#REF!</definedName>
    <definedName name="_MDE17" localSheetId="1">#REF!</definedName>
    <definedName name="_MDE17" localSheetId="5">#REF!</definedName>
    <definedName name="_MDE17" localSheetId="3">#REF!</definedName>
    <definedName name="_MDE17">#REF!</definedName>
    <definedName name="_MDE18" localSheetId="1">#REF!</definedName>
    <definedName name="_MDE18" localSheetId="5">#REF!</definedName>
    <definedName name="_MDE18" localSheetId="3">#REF!</definedName>
    <definedName name="_MDE18">#REF!</definedName>
    <definedName name="_MDE19" localSheetId="1">#REF!</definedName>
    <definedName name="_MDE19" localSheetId="5">#REF!</definedName>
    <definedName name="_MDE19" localSheetId="3">#REF!</definedName>
    <definedName name="_MDE19">#REF!</definedName>
    <definedName name="_MDE20" localSheetId="1">#REF!</definedName>
    <definedName name="_MDE20" localSheetId="5">#REF!</definedName>
    <definedName name="_MDE20" localSheetId="3">#REF!</definedName>
    <definedName name="_MDE20">#REF!</definedName>
    <definedName name="_MDE21" localSheetId="1">#REF!</definedName>
    <definedName name="_MDE21" localSheetId="5">#REF!</definedName>
    <definedName name="_MDE21" localSheetId="3">#REF!</definedName>
    <definedName name="_MDE21">#REF!</definedName>
    <definedName name="_MDE22" localSheetId="1">#REF!</definedName>
    <definedName name="_MDE22" localSheetId="5">#REF!</definedName>
    <definedName name="_MDE22" localSheetId="3">#REF!</definedName>
    <definedName name="_MDE22">#REF!</definedName>
    <definedName name="_MDE23" localSheetId="1">#REF!</definedName>
    <definedName name="_MDE23" localSheetId="5">#REF!</definedName>
    <definedName name="_MDE23" localSheetId="3">#REF!</definedName>
    <definedName name="_MDE23">#REF!</definedName>
    <definedName name="_MDE24" localSheetId="1">#REF!</definedName>
    <definedName name="_MDE24" localSheetId="5">#REF!</definedName>
    <definedName name="_MDE24" localSheetId="3">#REF!</definedName>
    <definedName name="_MDE24">#REF!</definedName>
    <definedName name="_MDE25" localSheetId="1">#REF!</definedName>
    <definedName name="_MDE25" localSheetId="5">#REF!</definedName>
    <definedName name="_MDE25" localSheetId="3">#REF!</definedName>
    <definedName name="_MDE25">#REF!</definedName>
    <definedName name="_MDE26" localSheetId="1">#REF!</definedName>
    <definedName name="_MDE26" localSheetId="5">#REF!</definedName>
    <definedName name="_MDE26" localSheetId="3">#REF!</definedName>
    <definedName name="_MDE26">#REF!</definedName>
    <definedName name="_MDE27" localSheetId="1">#REF!</definedName>
    <definedName name="_MDE27" localSheetId="5">#REF!</definedName>
    <definedName name="_MDE27" localSheetId="3">#REF!</definedName>
    <definedName name="_MDE27">#REF!</definedName>
    <definedName name="_MDE28" localSheetId="1">#REF!</definedName>
    <definedName name="_MDE28" localSheetId="5">#REF!</definedName>
    <definedName name="_MDE28" localSheetId="3">#REF!</definedName>
    <definedName name="_MDE28">#REF!</definedName>
    <definedName name="_MDE29" localSheetId="1">#REF!</definedName>
    <definedName name="_MDE29" localSheetId="5">#REF!</definedName>
    <definedName name="_MDE29" localSheetId="3">#REF!</definedName>
    <definedName name="_MDE29">#REF!</definedName>
    <definedName name="_MDE30" localSheetId="1">#REF!</definedName>
    <definedName name="_MDE30" localSheetId="5">#REF!</definedName>
    <definedName name="_MDE30" localSheetId="3">#REF!</definedName>
    <definedName name="_MDE30">#REF!</definedName>
    <definedName name="_MDE31" localSheetId="1">#REF!</definedName>
    <definedName name="_MDE31" localSheetId="5">#REF!</definedName>
    <definedName name="_MDE31" localSheetId="3">#REF!</definedName>
    <definedName name="_MDE31">#REF!</definedName>
    <definedName name="_MDE32" localSheetId="1">#REF!</definedName>
    <definedName name="_MDE32" localSheetId="5">#REF!</definedName>
    <definedName name="_MDE32" localSheetId="3">#REF!</definedName>
    <definedName name="_MDE32">#REF!</definedName>
    <definedName name="_MDE33" localSheetId="1">#REF!</definedName>
    <definedName name="_MDE33" localSheetId="5">#REF!</definedName>
    <definedName name="_MDE33" localSheetId="3">#REF!</definedName>
    <definedName name="_MDE33">#REF!</definedName>
    <definedName name="_MDE34" localSheetId="1">#REF!</definedName>
    <definedName name="_MDE34" localSheetId="5">#REF!</definedName>
    <definedName name="_MDE34" localSheetId="3">#REF!</definedName>
    <definedName name="_MDE34">#REF!</definedName>
    <definedName name="_MDE35" localSheetId="1">#REF!</definedName>
    <definedName name="_MDE35" localSheetId="5">#REF!</definedName>
    <definedName name="_MDE35" localSheetId="3">#REF!</definedName>
    <definedName name="_MDE35">#REF!</definedName>
    <definedName name="_MDE36" localSheetId="1">#REF!</definedName>
    <definedName name="_MDE36" localSheetId="5">#REF!</definedName>
    <definedName name="_MDE36" localSheetId="3">#REF!</definedName>
    <definedName name="_MDE36">#REF!</definedName>
    <definedName name="_MDE37" localSheetId="1">#REF!</definedName>
    <definedName name="_MDE37" localSheetId="5">#REF!</definedName>
    <definedName name="_MDE37" localSheetId="3">#REF!</definedName>
    <definedName name="_MDE37">#REF!</definedName>
    <definedName name="_MDE38" localSheetId="1">#REF!</definedName>
    <definedName name="_MDE38" localSheetId="5">#REF!</definedName>
    <definedName name="_MDE38" localSheetId="3">#REF!</definedName>
    <definedName name="_MDE38">#REF!</definedName>
    <definedName name="_MDE39" localSheetId="1">#REF!</definedName>
    <definedName name="_MDE39" localSheetId="5">#REF!</definedName>
    <definedName name="_MDE39" localSheetId="3">#REF!</definedName>
    <definedName name="_MDE39">#REF!</definedName>
    <definedName name="_MDE40" localSheetId="1">#REF!</definedName>
    <definedName name="_MDE40" localSheetId="5">#REF!</definedName>
    <definedName name="_MDE40" localSheetId="3">#REF!</definedName>
    <definedName name="_MDE40">#REF!</definedName>
    <definedName name="_MDE41" localSheetId="1">#REF!</definedName>
    <definedName name="_MDE41" localSheetId="5">#REF!</definedName>
    <definedName name="_MDE41" localSheetId="3">#REF!</definedName>
    <definedName name="_MDE41">#REF!</definedName>
    <definedName name="_MDE42" localSheetId="1">#REF!</definedName>
    <definedName name="_MDE42" localSheetId="5">#REF!</definedName>
    <definedName name="_MDE42" localSheetId="3">#REF!</definedName>
    <definedName name="_MDE42">#REF!</definedName>
    <definedName name="_MDE43" localSheetId="1">#REF!</definedName>
    <definedName name="_MDE43" localSheetId="5">#REF!</definedName>
    <definedName name="_MDE43" localSheetId="3">#REF!</definedName>
    <definedName name="_MDE43">#REF!</definedName>
    <definedName name="_MDE44" localSheetId="1">#REF!</definedName>
    <definedName name="_MDE44" localSheetId="5">#REF!</definedName>
    <definedName name="_MDE44" localSheetId="3">#REF!</definedName>
    <definedName name="_MDE44">#REF!</definedName>
    <definedName name="_MDE45" localSheetId="1">#REF!</definedName>
    <definedName name="_MDE45" localSheetId="5">#REF!</definedName>
    <definedName name="_MDE45" localSheetId="3">#REF!</definedName>
    <definedName name="_MDE45">#REF!</definedName>
    <definedName name="_MDE46" localSheetId="1">#REF!</definedName>
    <definedName name="_MDE46" localSheetId="5">#REF!</definedName>
    <definedName name="_MDE46" localSheetId="3">#REF!</definedName>
    <definedName name="_MDE46">#REF!</definedName>
    <definedName name="_MDE47" localSheetId="1">#REF!</definedName>
    <definedName name="_MDE47" localSheetId="5">#REF!</definedName>
    <definedName name="_MDE47" localSheetId="3">#REF!</definedName>
    <definedName name="_MDE47">#REF!</definedName>
    <definedName name="_MDE48" localSheetId="1">#REF!</definedName>
    <definedName name="_MDE48" localSheetId="5">#REF!</definedName>
    <definedName name="_MDE48" localSheetId="3">#REF!</definedName>
    <definedName name="_MDE48">#REF!</definedName>
    <definedName name="_MDE49" localSheetId="1">#REF!</definedName>
    <definedName name="_MDE49" localSheetId="5">#REF!</definedName>
    <definedName name="_MDE49" localSheetId="3">#REF!</definedName>
    <definedName name="_MDE49">#REF!</definedName>
    <definedName name="_MDE50" localSheetId="1">#REF!</definedName>
    <definedName name="_MDE50" localSheetId="5">#REF!</definedName>
    <definedName name="_MDE50" localSheetId="3">#REF!</definedName>
    <definedName name="_MDE50">#REF!</definedName>
    <definedName name="_MDE51" localSheetId="1">#REF!</definedName>
    <definedName name="_MDE51" localSheetId="5">#REF!</definedName>
    <definedName name="_MDE51" localSheetId="3">#REF!</definedName>
    <definedName name="_MDE51">#REF!</definedName>
    <definedName name="_MDE52" localSheetId="1">#REF!</definedName>
    <definedName name="_MDE52" localSheetId="5">#REF!</definedName>
    <definedName name="_MDE52" localSheetId="3">#REF!</definedName>
    <definedName name="_MDE52">#REF!</definedName>
    <definedName name="_MDE53" localSheetId="1">#REF!</definedName>
    <definedName name="_MDE53" localSheetId="5">#REF!</definedName>
    <definedName name="_MDE53" localSheetId="3">#REF!</definedName>
    <definedName name="_MDE53">#REF!</definedName>
    <definedName name="_MDE54" localSheetId="1">#REF!</definedName>
    <definedName name="_MDE54" localSheetId="5">#REF!</definedName>
    <definedName name="_MDE54" localSheetId="3">#REF!</definedName>
    <definedName name="_MDE54">#REF!</definedName>
    <definedName name="_MDE55" localSheetId="1">#REF!</definedName>
    <definedName name="_MDE55" localSheetId="5">#REF!</definedName>
    <definedName name="_MDE55" localSheetId="3">#REF!</definedName>
    <definedName name="_MDE55">#REF!</definedName>
    <definedName name="_MDE56" localSheetId="1">#REF!</definedName>
    <definedName name="_MDE56" localSheetId="5">#REF!</definedName>
    <definedName name="_MDE56" localSheetId="3">#REF!</definedName>
    <definedName name="_MDE56">#REF!</definedName>
    <definedName name="_MDE57" localSheetId="1">#REF!</definedName>
    <definedName name="_MDE57" localSheetId="5">#REF!</definedName>
    <definedName name="_MDE57" localSheetId="3">#REF!</definedName>
    <definedName name="_MDE57">#REF!</definedName>
    <definedName name="_MDE58" localSheetId="1">#REF!</definedName>
    <definedName name="_MDE58" localSheetId="5">#REF!</definedName>
    <definedName name="_MDE58" localSheetId="3">#REF!</definedName>
    <definedName name="_MDE58">#REF!</definedName>
    <definedName name="_MDE59" localSheetId="1">#REF!</definedName>
    <definedName name="_MDE59" localSheetId="5">#REF!</definedName>
    <definedName name="_MDE59" localSheetId="3">#REF!</definedName>
    <definedName name="_MDE59">#REF!</definedName>
    <definedName name="_MDE60" localSheetId="1">#REF!</definedName>
    <definedName name="_MDE60" localSheetId="5">#REF!</definedName>
    <definedName name="_MDE60" localSheetId="3">#REF!</definedName>
    <definedName name="_MDE60">#REF!</definedName>
    <definedName name="_MDE61" localSheetId="1">#REF!</definedName>
    <definedName name="_MDE61" localSheetId="5">#REF!</definedName>
    <definedName name="_MDE61" localSheetId="3">#REF!</definedName>
    <definedName name="_MDE61">#REF!</definedName>
    <definedName name="_MDE62" localSheetId="1">#REF!</definedName>
    <definedName name="_MDE62" localSheetId="5">#REF!</definedName>
    <definedName name="_MDE62" localSheetId="3">#REF!</definedName>
    <definedName name="_MDE62">#REF!</definedName>
    <definedName name="_MDE63" localSheetId="1">#REF!</definedName>
    <definedName name="_MDE63" localSheetId="5">#REF!</definedName>
    <definedName name="_MDE63" localSheetId="3">#REF!</definedName>
    <definedName name="_MDE63">#REF!</definedName>
    <definedName name="_MDE64" localSheetId="1">#REF!</definedName>
    <definedName name="_MDE64" localSheetId="5">#REF!</definedName>
    <definedName name="_MDE64" localSheetId="3">#REF!</definedName>
    <definedName name="_MDE64">#REF!</definedName>
    <definedName name="_MDE65" localSheetId="1">#REF!</definedName>
    <definedName name="_MDE65" localSheetId="5">#REF!</definedName>
    <definedName name="_MDE65" localSheetId="3">#REF!</definedName>
    <definedName name="_MDE65">#REF!</definedName>
    <definedName name="_MDE66" localSheetId="1">#REF!</definedName>
    <definedName name="_MDE66" localSheetId="5">#REF!</definedName>
    <definedName name="_MDE66" localSheetId="3">#REF!</definedName>
    <definedName name="_MDE66">#REF!</definedName>
    <definedName name="_MDE67" localSheetId="1">#REF!</definedName>
    <definedName name="_MDE67" localSheetId="5">#REF!</definedName>
    <definedName name="_MDE67" localSheetId="3">#REF!</definedName>
    <definedName name="_MDE67">#REF!</definedName>
    <definedName name="_MDE68" localSheetId="1">#REF!</definedName>
    <definedName name="_MDE68" localSheetId="5">#REF!</definedName>
    <definedName name="_MDE68" localSheetId="3">#REF!</definedName>
    <definedName name="_MDE68">#REF!</definedName>
    <definedName name="_ME01" localSheetId="1">#REF!</definedName>
    <definedName name="_ME01" localSheetId="5">#REF!</definedName>
    <definedName name="_ME01" localSheetId="3">#REF!</definedName>
    <definedName name="_ME01">#REF!</definedName>
    <definedName name="_ME02" localSheetId="1">#REF!</definedName>
    <definedName name="_ME02" localSheetId="5">#REF!</definedName>
    <definedName name="_ME02" localSheetId="3">#REF!</definedName>
    <definedName name="_ME02">#REF!</definedName>
    <definedName name="_ME03" localSheetId="1">#REF!</definedName>
    <definedName name="_ME03" localSheetId="5">#REF!</definedName>
    <definedName name="_ME03" localSheetId="3">#REF!</definedName>
    <definedName name="_ME03">#REF!</definedName>
    <definedName name="_ME04" localSheetId="1">#REF!</definedName>
    <definedName name="_ME04" localSheetId="5">#REF!</definedName>
    <definedName name="_ME04" localSheetId="3">#REF!</definedName>
    <definedName name="_ME04">#REF!</definedName>
    <definedName name="_ME05" localSheetId="1">#REF!</definedName>
    <definedName name="_ME05" localSheetId="5">#REF!</definedName>
    <definedName name="_ME05" localSheetId="3">#REF!</definedName>
    <definedName name="_ME05">#REF!</definedName>
    <definedName name="_ME06" localSheetId="1">#REF!</definedName>
    <definedName name="_ME06" localSheetId="5">#REF!</definedName>
    <definedName name="_ME06" localSheetId="3">#REF!</definedName>
    <definedName name="_ME06">#REF!</definedName>
    <definedName name="_ME07" localSheetId="1">#REF!</definedName>
    <definedName name="_ME07" localSheetId="5">#REF!</definedName>
    <definedName name="_ME07" localSheetId="3">#REF!</definedName>
    <definedName name="_ME07">#REF!</definedName>
    <definedName name="_ME08" localSheetId="1">#REF!</definedName>
    <definedName name="_ME08" localSheetId="5">#REF!</definedName>
    <definedName name="_ME08" localSheetId="3">#REF!</definedName>
    <definedName name="_ME08">#REF!</definedName>
    <definedName name="_ME09" localSheetId="1">#REF!</definedName>
    <definedName name="_ME09" localSheetId="5">#REF!</definedName>
    <definedName name="_ME09" localSheetId="3">#REF!</definedName>
    <definedName name="_ME09">#REF!</definedName>
    <definedName name="_ME10" localSheetId="1">#REF!</definedName>
    <definedName name="_ME10" localSheetId="5">#REF!</definedName>
    <definedName name="_ME10" localSheetId="3">#REF!</definedName>
    <definedName name="_ME10">#REF!</definedName>
    <definedName name="_ME11" localSheetId="1">#REF!</definedName>
    <definedName name="_ME11" localSheetId="5">#REF!</definedName>
    <definedName name="_ME11" localSheetId="3">#REF!</definedName>
    <definedName name="_ME11">#REF!</definedName>
    <definedName name="_ME12" localSheetId="1">#REF!</definedName>
    <definedName name="_ME12" localSheetId="5">#REF!</definedName>
    <definedName name="_ME12" localSheetId="3">#REF!</definedName>
    <definedName name="_ME12">#REF!</definedName>
    <definedName name="_ME13" localSheetId="1">#REF!</definedName>
    <definedName name="_ME13" localSheetId="5">#REF!</definedName>
    <definedName name="_ME13" localSheetId="3">#REF!</definedName>
    <definedName name="_ME13">#REF!</definedName>
    <definedName name="_ME14" localSheetId="1">#REF!</definedName>
    <definedName name="_ME14" localSheetId="5">#REF!</definedName>
    <definedName name="_ME14" localSheetId="3">#REF!</definedName>
    <definedName name="_ME14">#REF!</definedName>
    <definedName name="_ME15" localSheetId="1">#REF!</definedName>
    <definedName name="_ME15" localSheetId="5">#REF!</definedName>
    <definedName name="_ME15" localSheetId="3">#REF!</definedName>
    <definedName name="_ME15">#REF!</definedName>
    <definedName name="_ME16" localSheetId="1">#REF!</definedName>
    <definedName name="_ME16" localSheetId="5">#REF!</definedName>
    <definedName name="_ME16" localSheetId="3">#REF!</definedName>
    <definedName name="_ME16">#REF!</definedName>
    <definedName name="_ME17" localSheetId="1">#REF!</definedName>
    <definedName name="_ME17" localSheetId="5">#REF!</definedName>
    <definedName name="_ME17" localSheetId="3">#REF!</definedName>
    <definedName name="_ME17">#REF!</definedName>
    <definedName name="_ME18" localSheetId="1">#REF!</definedName>
    <definedName name="_ME18" localSheetId="5">#REF!</definedName>
    <definedName name="_ME18" localSheetId="3">#REF!</definedName>
    <definedName name="_ME18">#REF!</definedName>
    <definedName name="_ME19" localSheetId="1">#REF!</definedName>
    <definedName name="_ME19" localSheetId="5">#REF!</definedName>
    <definedName name="_ME19" localSheetId="3">#REF!</definedName>
    <definedName name="_ME19">#REF!</definedName>
    <definedName name="_ME20" localSheetId="1">#REF!</definedName>
    <definedName name="_ME20" localSheetId="5">#REF!</definedName>
    <definedName name="_ME20" localSheetId="3">#REF!</definedName>
    <definedName name="_ME20">#REF!</definedName>
    <definedName name="_ME21" localSheetId="1">#REF!</definedName>
    <definedName name="_ME21" localSheetId="5">#REF!</definedName>
    <definedName name="_ME21" localSheetId="3">#REF!</definedName>
    <definedName name="_ME21">#REF!</definedName>
    <definedName name="_ME22" localSheetId="1">#REF!</definedName>
    <definedName name="_ME22" localSheetId="5">#REF!</definedName>
    <definedName name="_ME22" localSheetId="3">#REF!</definedName>
    <definedName name="_ME22">#REF!</definedName>
    <definedName name="_ME23" localSheetId="1">#REF!</definedName>
    <definedName name="_ME23" localSheetId="5">#REF!</definedName>
    <definedName name="_ME23" localSheetId="3">#REF!</definedName>
    <definedName name="_ME23">#REF!</definedName>
    <definedName name="_ME24" localSheetId="1">#REF!</definedName>
    <definedName name="_ME24" localSheetId="5">#REF!</definedName>
    <definedName name="_ME24" localSheetId="3">#REF!</definedName>
    <definedName name="_ME24">#REF!</definedName>
    <definedName name="_ME25" localSheetId="1">#REF!</definedName>
    <definedName name="_ME25" localSheetId="5">#REF!</definedName>
    <definedName name="_ME25" localSheetId="3">#REF!</definedName>
    <definedName name="_ME25">#REF!</definedName>
    <definedName name="_ME26" localSheetId="1">#REF!</definedName>
    <definedName name="_ME26" localSheetId="5">#REF!</definedName>
    <definedName name="_ME26" localSheetId="3">#REF!</definedName>
    <definedName name="_ME26">#REF!</definedName>
    <definedName name="_ME27" localSheetId="1">#REF!</definedName>
    <definedName name="_ME27" localSheetId="5">#REF!</definedName>
    <definedName name="_ME27" localSheetId="3">#REF!</definedName>
    <definedName name="_ME27">#REF!</definedName>
    <definedName name="_ME28" localSheetId="1">#REF!</definedName>
    <definedName name="_ME28" localSheetId="5">#REF!</definedName>
    <definedName name="_ME28" localSheetId="3">#REF!</definedName>
    <definedName name="_ME28">#REF!</definedName>
    <definedName name="_ME29" localSheetId="1">#REF!</definedName>
    <definedName name="_ME29" localSheetId="5">#REF!</definedName>
    <definedName name="_ME29" localSheetId="3">#REF!</definedName>
    <definedName name="_ME29">#REF!</definedName>
    <definedName name="_ME30" localSheetId="1">#REF!</definedName>
    <definedName name="_ME30" localSheetId="5">#REF!</definedName>
    <definedName name="_ME30" localSheetId="3">#REF!</definedName>
    <definedName name="_ME30">#REF!</definedName>
    <definedName name="_ME31" localSheetId="1">#REF!</definedName>
    <definedName name="_ME31" localSheetId="5">#REF!</definedName>
    <definedName name="_ME31" localSheetId="3">#REF!</definedName>
    <definedName name="_ME31">#REF!</definedName>
    <definedName name="_ME32" localSheetId="1">#REF!</definedName>
    <definedName name="_ME32" localSheetId="5">#REF!</definedName>
    <definedName name="_ME32" localSheetId="3">#REF!</definedName>
    <definedName name="_ME32">#REF!</definedName>
    <definedName name="_ME33" localSheetId="1">#REF!</definedName>
    <definedName name="_ME33" localSheetId="5">#REF!</definedName>
    <definedName name="_ME33" localSheetId="3">#REF!</definedName>
    <definedName name="_ME33">#REF!</definedName>
    <definedName name="_ME34" localSheetId="1">#REF!</definedName>
    <definedName name="_ME34" localSheetId="5">#REF!</definedName>
    <definedName name="_ME34" localSheetId="3">#REF!</definedName>
    <definedName name="_ME34">#REF!</definedName>
    <definedName name="_ME35" localSheetId="1">#REF!</definedName>
    <definedName name="_ME35" localSheetId="5">#REF!</definedName>
    <definedName name="_ME35" localSheetId="3">#REF!</definedName>
    <definedName name="_ME35">#REF!</definedName>
    <definedName name="_ME36" localSheetId="1">#REF!</definedName>
    <definedName name="_ME36" localSheetId="5">#REF!</definedName>
    <definedName name="_ME36" localSheetId="3">#REF!</definedName>
    <definedName name="_ME36">#REF!</definedName>
    <definedName name="_ME37" localSheetId="1">#REF!</definedName>
    <definedName name="_ME37" localSheetId="5">#REF!</definedName>
    <definedName name="_ME37" localSheetId="3">#REF!</definedName>
    <definedName name="_ME37">#REF!</definedName>
    <definedName name="_ME38" localSheetId="1">#REF!</definedName>
    <definedName name="_ME38" localSheetId="5">#REF!</definedName>
    <definedName name="_ME38" localSheetId="3">#REF!</definedName>
    <definedName name="_ME38">#REF!</definedName>
    <definedName name="_ME39" localSheetId="1">#REF!</definedName>
    <definedName name="_ME39" localSheetId="5">#REF!</definedName>
    <definedName name="_ME39" localSheetId="3">#REF!</definedName>
    <definedName name="_ME39">#REF!</definedName>
    <definedName name="_ME40" localSheetId="1">#REF!</definedName>
    <definedName name="_ME40" localSheetId="5">#REF!</definedName>
    <definedName name="_ME40" localSheetId="3">#REF!</definedName>
    <definedName name="_ME40">#REF!</definedName>
    <definedName name="_ME41" localSheetId="1">#REF!</definedName>
    <definedName name="_ME41" localSheetId="5">#REF!</definedName>
    <definedName name="_ME41" localSheetId="3">#REF!</definedName>
    <definedName name="_ME41">#REF!</definedName>
    <definedName name="_ME42" localSheetId="1">#REF!</definedName>
    <definedName name="_ME42" localSheetId="5">#REF!</definedName>
    <definedName name="_ME42" localSheetId="3">#REF!</definedName>
    <definedName name="_ME42">#REF!</definedName>
    <definedName name="_ME43" localSheetId="1">#REF!</definedName>
    <definedName name="_ME43" localSheetId="5">#REF!</definedName>
    <definedName name="_ME43" localSheetId="3">#REF!</definedName>
    <definedName name="_ME43">#REF!</definedName>
    <definedName name="_ME44" localSheetId="1">#REF!</definedName>
    <definedName name="_ME44" localSheetId="5">#REF!</definedName>
    <definedName name="_ME44" localSheetId="3">#REF!</definedName>
    <definedName name="_ME44">#REF!</definedName>
    <definedName name="_ME45" localSheetId="1">#REF!</definedName>
    <definedName name="_ME45" localSheetId="5">#REF!</definedName>
    <definedName name="_ME45" localSheetId="3">#REF!</definedName>
    <definedName name="_ME45">#REF!</definedName>
    <definedName name="_ME46" localSheetId="1">#REF!</definedName>
    <definedName name="_ME46" localSheetId="5">#REF!</definedName>
    <definedName name="_ME46" localSheetId="3">#REF!</definedName>
    <definedName name="_ME46">#REF!</definedName>
    <definedName name="_ME47" localSheetId="1">#REF!</definedName>
    <definedName name="_ME47" localSheetId="5">#REF!</definedName>
    <definedName name="_ME47" localSheetId="3">#REF!</definedName>
    <definedName name="_ME47">#REF!</definedName>
    <definedName name="_ME48" localSheetId="1">#REF!</definedName>
    <definedName name="_ME48" localSheetId="5">#REF!</definedName>
    <definedName name="_ME48" localSheetId="3">#REF!</definedName>
    <definedName name="_ME48">#REF!</definedName>
    <definedName name="_ME49" localSheetId="1">#REF!</definedName>
    <definedName name="_ME49" localSheetId="5">#REF!</definedName>
    <definedName name="_ME49" localSheetId="3">#REF!</definedName>
    <definedName name="_ME49">#REF!</definedName>
    <definedName name="_ME50" localSheetId="1">#REF!</definedName>
    <definedName name="_ME50" localSheetId="5">#REF!</definedName>
    <definedName name="_ME50" localSheetId="3">#REF!</definedName>
    <definedName name="_ME50">#REF!</definedName>
    <definedName name="_ME51" localSheetId="1">#REF!</definedName>
    <definedName name="_ME51" localSheetId="5">#REF!</definedName>
    <definedName name="_ME51" localSheetId="3">#REF!</definedName>
    <definedName name="_ME51">#REF!</definedName>
    <definedName name="_ME52" localSheetId="1">#REF!</definedName>
    <definedName name="_ME52" localSheetId="5">#REF!</definedName>
    <definedName name="_ME52" localSheetId="3">#REF!</definedName>
    <definedName name="_ME52">#REF!</definedName>
    <definedName name="_ME53" localSheetId="1">#REF!</definedName>
    <definedName name="_ME53" localSheetId="5">#REF!</definedName>
    <definedName name="_ME53" localSheetId="3">#REF!</definedName>
    <definedName name="_ME53">#REF!</definedName>
    <definedName name="_ME54" localSheetId="1">#REF!</definedName>
    <definedName name="_ME54" localSheetId="5">#REF!</definedName>
    <definedName name="_ME54" localSheetId="3">#REF!</definedName>
    <definedName name="_ME54">#REF!</definedName>
    <definedName name="_ME55" localSheetId="1">#REF!</definedName>
    <definedName name="_ME55" localSheetId="5">#REF!</definedName>
    <definedName name="_ME55" localSheetId="3">#REF!</definedName>
    <definedName name="_ME55">#REF!</definedName>
    <definedName name="_ME56" localSheetId="1">#REF!</definedName>
    <definedName name="_ME56" localSheetId="5">#REF!</definedName>
    <definedName name="_ME56" localSheetId="3">#REF!</definedName>
    <definedName name="_ME56">#REF!</definedName>
    <definedName name="_ME57" localSheetId="1">#REF!</definedName>
    <definedName name="_ME57" localSheetId="5">#REF!</definedName>
    <definedName name="_ME57" localSheetId="3">#REF!</definedName>
    <definedName name="_ME57">#REF!</definedName>
    <definedName name="_ME58" localSheetId="1">#REF!</definedName>
    <definedName name="_ME58" localSheetId="5">#REF!</definedName>
    <definedName name="_ME58" localSheetId="3">#REF!</definedName>
    <definedName name="_ME58">#REF!</definedName>
    <definedName name="_ME59" localSheetId="1">#REF!</definedName>
    <definedName name="_ME59" localSheetId="5">#REF!</definedName>
    <definedName name="_ME59" localSheetId="3">#REF!</definedName>
    <definedName name="_ME59">#REF!</definedName>
    <definedName name="_ME60" localSheetId="1">#REF!</definedName>
    <definedName name="_ME60" localSheetId="5">#REF!</definedName>
    <definedName name="_ME60" localSheetId="3">#REF!</definedName>
    <definedName name="_ME60">#REF!</definedName>
    <definedName name="_ME61" localSheetId="1">#REF!</definedName>
    <definedName name="_ME61" localSheetId="5">#REF!</definedName>
    <definedName name="_ME61" localSheetId="3">#REF!</definedName>
    <definedName name="_ME61">#REF!</definedName>
    <definedName name="_ME62" localSheetId="1">#REF!</definedName>
    <definedName name="_ME62" localSheetId="5">#REF!</definedName>
    <definedName name="_ME62" localSheetId="3">#REF!</definedName>
    <definedName name="_ME62">#REF!</definedName>
    <definedName name="_ME63" localSheetId="1">#REF!</definedName>
    <definedName name="_ME63" localSheetId="5">#REF!</definedName>
    <definedName name="_ME63" localSheetId="3">#REF!</definedName>
    <definedName name="_ME63">#REF!</definedName>
    <definedName name="_ME64" localSheetId="1">#REF!</definedName>
    <definedName name="_ME64" localSheetId="5">#REF!</definedName>
    <definedName name="_ME64" localSheetId="3">#REF!</definedName>
    <definedName name="_ME64">#REF!</definedName>
    <definedName name="_ME65" localSheetId="1">#REF!</definedName>
    <definedName name="_ME65" localSheetId="5">#REF!</definedName>
    <definedName name="_ME65" localSheetId="3">#REF!</definedName>
    <definedName name="_ME65">#REF!</definedName>
    <definedName name="_ME66" localSheetId="1">#REF!</definedName>
    <definedName name="_ME66" localSheetId="5">#REF!</definedName>
    <definedName name="_ME66" localSheetId="3">#REF!</definedName>
    <definedName name="_ME66">#REF!</definedName>
    <definedName name="_ME67" localSheetId="1">#REF!</definedName>
    <definedName name="_ME67" localSheetId="5">#REF!</definedName>
    <definedName name="_ME67" localSheetId="3">#REF!</definedName>
    <definedName name="_ME67">#REF!</definedName>
    <definedName name="_ME68" localSheetId="1">#REF!</definedName>
    <definedName name="_ME68" localSheetId="5">#REF!</definedName>
    <definedName name="_ME68" localSheetId="3">#REF!</definedName>
    <definedName name="_ME68">#REF!</definedName>
    <definedName name="_MMM01">'[38]4-Basic Price'!$F$52</definedName>
    <definedName name="_MMM02">'[38]4-Basic Price'!$F$59</definedName>
    <definedName name="_MMM03">'[38]4-Basic Price'!$F$61</definedName>
    <definedName name="_MMM04">'[38]4-Basic Price'!$F$64</definedName>
    <definedName name="_MMM10">'[38]4-Basic Price'!$F$72</definedName>
    <definedName name="_MMM11">'[38]4-Basic Price'!$F$73</definedName>
    <definedName name="_MMM12">'[38]4-Basic Price'!$F$74</definedName>
    <definedName name="_MMM15" localSheetId="1">[47]Bahan!#REF!</definedName>
    <definedName name="_MMM15" localSheetId="5">[47]Bahan!#REF!</definedName>
    <definedName name="_MMM15" localSheetId="3">[47]Bahan!#REF!</definedName>
    <definedName name="_MMM15">[47]Bahan!#REF!</definedName>
    <definedName name="_MMM16">'[38]4-Basic Price'!$F$80</definedName>
    <definedName name="_MMM17" localSheetId="1">[48]HSD!#REF!</definedName>
    <definedName name="_MMM17" localSheetId="5">[48]HSD!#REF!</definedName>
    <definedName name="_MMM17" localSheetId="3">[48]HSD!#REF!</definedName>
    <definedName name="_MMM17">[48]HSD!#REF!</definedName>
    <definedName name="_MMM18">'[38]4-Basic Price'!$F$84</definedName>
    <definedName name="_MMM19">'[38]4-Basic Price'!$F$85</definedName>
    <definedName name="_MMM23" localSheetId="1">[48]HSD!#REF!</definedName>
    <definedName name="_MMM23" localSheetId="5">[48]HSD!#REF!</definedName>
    <definedName name="_MMM23" localSheetId="3">[48]HSD!#REF!</definedName>
    <definedName name="_MMM23">[48]HSD!#REF!</definedName>
    <definedName name="_MMM24" localSheetId="1">[48]HSD!#REF!</definedName>
    <definedName name="_MMM24" localSheetId="5">[48]HSD!#REF!</definedName>
    <definedName name="_MMM24" localSheetId="3">[48]HSD!#REF!</definedName>
    <definedName name="_MMM24">[48]HSD!#REF!</definedName>
    <definedName name="_MMM25" localSheetId="1">[48]HSD!#REF!</definedName>
    <definedName name="_MMM25" localSheetId="5">[48]HSD!#REF!</definedName>
    <definedName name="_MMM25" localSheetId="3">[48]HSD!#REF!</definedName>
    <definedName name="_MMM25">[48]HSD!#REF!</definedName>
    <definedName name="_MMM26" localSheetId="1">'[50]HS Bhn&amp;Upah'!#REF!</definedName>
    <definedName name="_MMM26" localSheetId="5">'[50]HS Bhn&amp;Upah'!#REF!</definedName>
    <definedName name="_MMM26" localSheetId="3">'[50]HS Bhn&amp;Upah'!#REF!</definedName>
    <definedName name="_MMM26">'[50]HS Bhn&amp;Upah'!#REF!</definedName>
    <definedName name="_MMM27" localSheetId="1">'[50]HS Bhn&amp;Upah'!#REF!</definedName>
    <definedName name="_MMM27" localSheetId="5">'[50]HS Bhn&amp;Upah'!#REF!</definedName>
    <definedName name="_MMM27" localSheetId="3">'[50]HS Bhn&amp;Upah'!#REF!</definedName>
    <definedName name="_MMM27">'[50]HS Bhn&amp;Upah'!#REF!</definedName>
    <definedName name="_MMM28" localSheetId="1">'[50]HS Bhn&amp;Upah'!#REF!</definedName>
    <definedName name="_MMM28" localSheetId="5">'[50]HS Bhn&amp;Upah'!#REF!</definedName>
    <definedName name="_MMM28" localSheetId="3">'[50]HS Bhn&amp;Upah'!#REF!</definedName>
    <definedName name="_MMM28">'[50]HS Bhn&amp;Upah'!#REF!</definedName>
    <definedName name="_MMM29" localSheetId="1">'[50]HS Bhn&amp;Upah'!#REF!</definedName>
    <definedName name="_MMM29" localSheetId="5">'[50]HS Bhn&amp;Upah'!#REF!</definedName>
    <definedName name="_MMM29" localSheetId="3">'[50]HS Bhn&amp;Upah'!#REF!</definedName>
    <definedName name="_MMM29">'[50]HS Bhn&amp;Upah'!#REF!</definedName>
    <definedName name="_MMM30" localSheetId="1">[48]HSD!#REF!</definedName>
    <definedName name="_MMM30" localSheetId="5">[48]HSD!#REF!</definedName>
    <definedName name="_MMM30" localSheetId="3">[48]HSD!#REF!</definedName>
    <definedName name="_MMM30">[48]HSD!#REF!</definedName>
    <definedName name="_MMM31" localSheetId="1">'[50]HS Bhn&amp;Upah'!#REF!</definedName>
    <definedName name="_MMM31" localSheetId="5">'[50]HS Bhn&amp;Upah'!#REF!</definedName>
    <definedName name="_MMM31" localSheetId="3">'[50]HS Bhn&amp;Upah'!#REF!</definedName>
    <definedName name="_MMM31">'[50]HS Bhn&amp;Upah'!#REF!</definedName>
    <definedName name="_MMM32" localSheetId="1">[48]HSD!#REF!</definedName>
    <definedName name="_MMM32" localSheetId="5">[48]HSD!#REF!</definedName>
    <definedName name="_MMM32" localSheetId="3">[48]HSD!#REF!</definedName>
    <definedName name="_MMM32">[48]HSD!#REF!</definedName>
    <definedName name="_MMM33" localSheetId="1">[48]HSD!#REF!</definedName>
    <definedName name="_MMM33" localSheetId="5">[48]HSD!#REF!</definedName>
    <definedName name="_MMM33" localSheetId="3">[48]HSD!#REF!</definedName>
    <definedName name="_MMM33">[48]HSD!#REF!</definedName>
    <definedName name="_MMM34" localSheetId="1">[48]HSD!#REF!</definedName>
    <definedName name="_MMM34" localSheetId="5">[48]HSD!#REF!</definedName>
    <definedName name="_MMM34" localSheetId="3">[48]HSD!#REF!</definedName>
    <definedName name="_MMM34">[48]HSD!#REF!</definedName>
    <definedName name="_MMM35" localSheetId="1">[48]HSD!#REF!</definedName>
    <definedName name="_MMM35" localSheetId="5">[48]HSD!#REF!</definedName>
    <definedName name="_MMM35" localSheetId="3">[48]HSD!#REF!</definedName>
    <definedName name="_MMM35">[48]HSD!#REF!</definedName>
    <definedName name="_MMM36" localSheetId="1">[47]Bahan!#REF!</definedName>
    <definedName name="_MMM36" localSheetId="5">[47]Bahan!#REF!</definedName>
    <definedName name="_MMM36" localSheetId="3">[47]Bahan!#REF!</definedName>
    <definedName name="_MMM36">[47]Bahan!#REF!</definedName>
    <definedName name="_MMM37" localSheetId="1">'[50]HS Bhn&amp;Upah'!#REF!</definedName>
    <definedName name="_MMM37" localSheetId="5">'[50]HS Bhn&amp;Upah'!#REF!</definedName>
    <definedName name="_MMM37" localSheetId="3">'[50]HS Bhn&amp;Upah'!#REF!</definedName>
    <definedName name="_MMM37">'[50]HS Bhn&amp;Upah'!#REF!</definedName>
    <definedName name="_MMM38" localSheetId="1">'[50]HS Bhn&amp;Upah'!#REF!</definedName>
    <definedName name="_MMM38" localSheetId="5">'[50]HS Bhn&amp;Upah'!#REF!</definedName>
    <definedName name="_MMM38" localSheetId="3">'[50]HS Bhn&amp;Upah'!#REF!</definedName>
    <definedName name="_MMM38">'[50]HS Bhn&amp;Upah'!#REF!</definedName>
    <definedName name="_MMM39">'[38]4-Basic Price'!$F$105</definedName>
    <definedName name="_MMM40" localSheetId="1">[48]HSD!#REF!</definedName>
    <definedName name="_MMM40" localSheetId="5">[48]HSD!#REF!</definedName>
    <definedName name="_MMM40" localSheetId="3">[48]HSD!#REF!</definedName>
    <definedName name="_MMM40">[48]HSD!#REF!</definedName>
    <definedName name="_MMM41" localSheetId="1">[48]HSD!#REF!</definedName>
    <definedName name="_MMM41" localSheetId="5">[48]HSD!#REF!</definedName>
    <definedName name="_MMM41" localSheetId="3">[48]HSD!#REF!</definedName>
    <definedName name="_MMM41">[48]HSD!#REF!</definedName>
    <definedName name="_MMM411" localSheetId="1">[48]HSD!#REF!</definedName>
    <definedName name="_MMM411" localSheetId="5">[48]HSD!#REF!</definedName>
    <definedName name="_MMM411" localSheetId="3">[48]HSD!#REF!</definedName>
    <definedName name="_MMM411">[48]HSD!#REF!</definedName>
    <definedName name="_MMM42" localSheetId="1">[48]HSD!#REF!</definedName>
    <definedName name="_MMM42" localSheetId="5">[48]HSD!#REF!</definedName>
    <definedName name="_MMM42" localSheetId="3">[48]HSD!#REF!</definedName>
    <definedName name="_MMM42">[48]HSD!#REF!</definedName>
    <definedName name="_MMM43" localSheetId="1">[48]HSD!#REF!</definedName>
    <definedName name="_MMM43" localSheetId="5">[48]HSD!#REF!</definedName>
    <definedName name="_MMM43" localSheetId="3">[48]HSD!#REF!</definedName>
    <definedName name="_MMM43">[48]HSD!#REF!</definedName>
    <definedName name="_MMM44" localSheetId="1">[48]HSD!#REF!</definedName>
    <definedName name="_MMM44" localSheetId="5">[48]HSD!#REF!</definedName>
    <definedName name="_MMM44" localSheetId="3">[48]HSD!#REF!</definedName>
    <definedName name="_MMM44">[48]HSD!#REF!</definedName>
    <definedName name="_MMM45" localSheetId="1">'[50]HS Bhn&amp;Upah'!#REF!</definedName>
    <definedName name="_MMM45" localSheetId="5">'[50]HS Bhn&amp;Upah'!#REF!</definedName>
    <definedName name="_MMM45" localSheetId="3">'[50]HS Bhn&amp;Upah'!#REF!</definedName>
    <definedName name="_MMM45">'[50]HS Bhn&amp;Upah'!#REF!</definedName>
    <definedName name="_MMM46" localSheetId="1">[48]HSD!#REF!</definedName>
    <definedName name="_MMM46" localSheetId="5">[48]HSD!#REF!</definedName>
    <definedName name="_MMM46" localSheetId="3">[48]HSD!#REF!</definedName>
    <definedName name="_MMM46">[48]HSD!#REF!</definedName>
    <definedName name="_MMM47" localSheetId="1">'[50]HS Bhn&amp;Upah'!#REF!</definedName>
    <definedName name="_MMM47" localSheetId="5">'[50]HS Bhn&amp;Upah'!#REF!</definedName>
    <definedName name="_MMM47" localSheetId="3">'[50]HS Bhn&amp;Upah'!#REF!</definedName>
    <definedName name="_MMM47">'[50]HS Bhn&amp;Upah'!#REF!</definedName>
    <definedName name="_MMM48" localSheetId="1">[48]HSD!#REF!</definedName>
    <definedName name="_MMM48" localSheetId="5">[48]HSD!#REF!</definedName>
    <definedName name="_MMM48" localSheetId="3">[48]HSD!#REF!</definedName>
    <definedName name="_MMM48">[48]HSD!#REF!</definedName>
    <definedName name="_MMM49" localSheetId="1">'[50]HS Bhn&amp;Upah'!#REF!</definedName>
    <definedName name="_MMM49" localSheetId="5">'[50]HS Bhn&amp;Upah'!#REF!</definedName>
    <definedName name="_MMM49" localSheetId="3">'[50]HS Bhn&amp;Upah'!#REF!</definedName>
    <definedName name="_MMM49">'[50]HS Bhn&amp;Upah'!#REF!</definedName>
    <definedName name="_MMM50" localSheetId="1">'[50]HS Bhn&amp;Upah'!#REF!</definedName>
    <definedName name="_MMM50" localSheetId="5">'[50]HS Bhn&amp;Upah'!#REF!</definedName>
    <definedName name="_MMM50" localSheetId="3">'[50]HS Bhn&amp;Upah'!#REF!</definedName>
    <definedName name="_MMM50">'[50]HS Bhn&amp;Upah'!#REF!</definedName>
    <definedName name="_MMM51" localSheetId="1">[48]HSD!#REF!</definedName>
    <definedName name="_MMM51" localSheetId="5">[48]HSD!#REF!</definedName>
    <definedName name="_MMM51" localSheetId="3">[48]HSD!#REF!</definedName>
    <definedName name="_MMM51">[48]HSD!#REF!</definedName>
    <definedName name="_MMM52" localSheetId="1">[48]HSD!#REF!</definedName>
    <definedName name="_MMM52" localSheetId="5">[48]HSD!#REF!</definedName>
    <definedName name="_MMM52" localSheetId="3">[48]HSD!#REF!</definedName>
    <definedName name="_MMM52">[48]HSD!#REF!</definedName>
    <definedName name="_MMM53" localSheetId="1">[48]HSD!#REF!</definedName>
    <definedName name="_MMM53" localSheetId="5">[48]HSD!#REF!</definedName>
    <definedName name="_MMM53" localSheetId="3">[48]HSD!#REF!</definedName>
    <definedName name="_MMM53">[48]HSD!#REF!</definedName>
    <definedName name="_MMM54" localSheetId="1">[48]HSD!#REF!</definedName>
    <definedName name="_MMM54" localSheetId="5">[48]HSD!#REF!</definedName>
    <definedName name="_MMM54" localSheetId="3">[48]HSD!#REF!</definedName>
    <definedName name="_MMM54">[48]HSD!#REF!</definedName>
    <definedName name="_NCL100" localSheetId="1">#REF!</definedName>
    <definedName name="_NCL100" localSheetId="5">#REF!</definedName>
    <definedName name="_NCL100" localSheetId="3">#REF!</definedName>
    <definedName name="_NCL100">#REF!</definedName>
    <definedName name="_NCL200" localSheetId="1">#REF!</definedName>
    <definedName name="_NCL200" localSheetId="5">#REF!</definedName>
    <definedName name="_NCL200" localSheetId="3">#REF!</definedName>
    <definedName name="_NCL200">#REF!</definedName>
    <definedName name="_NCL250" localSheetId="1">#REF!</definedName>
    <definedName name="_NCL250" localSheetId="5">#REF!</definedName>
    <definedName name="_NCL250" localSheetId="3">#REF!</definedName>
    <definedName name="_NCL250">#REF!</definedName>
    <definedName name="_nin190" localSheetId="1">#REF!</definedName>
    <definedName name="_nin190" localSheetId="5">#REF!</definedName>
    <definedName name="_nin190" localSheetId="3">#REF!</definedName>
    <definedName name="_nin190">#REF!</definedName>
    <definedName name="_Order1" hidden="1">255</definedName>
    <definedName name="_Order2" hidden="1">255</definedName>
    <definedName name="_pa0100" localSheetId="1">#REF!</definedName>
    <definedName name="_pa0100" localSheetId="5">#REF!</definedName>
    <definedName name="_pa0100" localSheetId="3">#REF!</definedName>
    <definedName name="_pa0100">#REF!</definedName>
    <definedName name="_pa0101" localSheetId="1">#REF!</definedName>
    <definedName name="_pa0101" localSheetId="5">#REF!</definedName>
    <definedName name="_pa0101" localSheetId="3">#REF!</definedName>
    <definedName name="_pa0101">#REF!</definedName>
    <definedName name="_pa0102" localSheetId="1">#REF!</definedName>
    <definedName name="_pa0102" localSheetId="5">#REF!</definedName>
    <definedName name="_pa0102" localSheetId="3">#REF!</definedName>
    <definedName name="_pa0102">#REF!</definedName>
    <definedName name="_pa0103" localSheetId="1">#REF!</definedName>
    <definedName name="_pa0103" localSheetId="5">#REF!</definedName>
    <definedName name="_pa0103" localSheetId="3">#REF!</definedName>
    <definedName name="_pa0103">#REF!</definedName>
    <definedName name="_pa0104" localSheetId="1">#REF!</definedName>
    <definedName name="_pa0104" localSheetId="5">#REF!</definedName>
    <definedName name="_pa0104" localSheetId="3">#REF!</definedName>
    <definedName name="_pa0104">#REF!</definedName>
    <definedName name="_pa0105" localSheetId="1">#REF!</definedName>
    <definedName name="_pa0105" localSheetId="5">#REF!</definedName>
    <definedName name="_pa0105" localSheetId="3">#REF!</definedName>
    <definedName name="_pa0105">#REF!</definedName>
    <definedName name="_pa0106" localSheetId="1">#REF!</definedName>
    <definedName name="_pa0106" localSheetId="5">#REF!</definedName>
    <definedName name="_pa0106" localSheetId="3">#REF!</definedName>
    <definedName name="_pa0106">#REF!</definedName>
    <definedName name="_pa0107" localSheetId="1">#REF!</definedName>
    <definedName name="_pa0107" localSheetId="5">#REF!</definedName>
    <definedName name="_pa0107" localSheetId="3">#REF!</definedName>
    <definedName name="_pa0107">#REF!</definedName>
    <definedName name="_pa0108" localSheetId="1">#REF!</definedName>
    <definedName name="_pa0108" localSheetId="5">#REF!</definedName>
    <definedName name="_pa0108" localSheetId="3">#REF!</definedName>
    <definedName name="_pa0108">#REF!</definedName>
    <definedName name="_pa0109" localSheetId="1">#REF!</definedName>
    <definedName name="_pa0109" localSheetId="5">#REF!</definedName>
    <definedName name="_pa0109" localSheetId="3">#REF!</definedName>
    <definedName name="_pa0109">#REF!</definedName>
    <definedName name="_pa0110" localSheetId="1">#REF!</definedName>
    <definedName name="_pa0110" localSheetId="5">#REF!</definedName>
    <definedName name="_pa0110" localSheetId="3">#REF!</definedName>
    <definedName name="_pa0110">#REF!</definedName>
    <definedName name="_pa0111" localSheetId="1">#REF!</definedName>
    <definedName name="_pa0111" localSheetId="5">#REF!</definedName>
    <definedName name="_pa0111" localSheetId="3">#REF!</definedName>
    <definedName name="_pa0111">#REF!</definedName>
    <definedName name="_pa0112" localSheetId="1">#REF!</definedName>
    <definedName name="_pa0112" localSheetId="5">#REF!</definedName>
    <definedName name="_pa0112" localSheetId="3">#REF!</definedName>
    <definedName name="_pa0112">#REF!</definedName>
    <definedName name="_pa0113" localSheetId="1">#REF!</definedName>
    <definedName name="_pa0113" localSheetId="5">#REF!</definedName>
    <definedName name="_pa0113" localSheetId="3">#REF!</definedName>
    <definedName name="_pa0113">#REF!</definedName>
    <definedName name="_pa0120" localSheetId="1">#REF!</definedName>
    <definedName name="_pa0120" localSheetId="5">#REF!</definedName>
    <definedName name="_pa0120" localSheetId="3">#REF!</definedName>
    <definedName name="_pa0120">#REF!</definedName>
    <definedName name="_pa0130" localSheetId="1">#REF!</definedName>
    <definedName name="_pa0130" localSheetId="5">#REF!</definedName>
    <definedName name="_pa0130" localSheetId="3">#REF!</definedName>
    <definedName name="_pa0130">#REF!</definedName>
    <definedName name="_pa0201" localSheetId="1">#REF!</definedName>
    <definedName name="_pa0201" localSheetId="5">#REF!</definedName>
    <definedName name="_pa0201" localSheetId="3">#REF!</definedName>
    <definedName name="_pa0201">#REF!</definedName>
    <definedName name="_pa0202" localSheetId="1">#REF!</definedName>
    <definedName name="_pa0202" localSheetId="5">#REF!</definedName>
    <definedName name="_pa0202" localSheetId="3">#REF!</definedName>
    <definedName name="_pa0202">#REF!</definedName>
    <definedName name="_pa0203" localSheetId="1">#REF!</definedName>
    <definedName name="_pa0203" localSheetId="5">#REF!</definedName>
    <definedName name="_pa0203" localSheetId="3">#REF!</definedName>
    <definedName name="_pa0203">#REF!</definedName>
    <definedName name="_pa0301" localSheetId="1">#REF!</definedName>
    <definedName name="_pa0301" localSheetId="5">#REF!</definedName>
    <definedName name="_pa0301" localSheetId="3">#REF!</definedName>
    <definedName name="_pa0301">#REF!</definedName>
    <definedName name="_pa0302" localSheetId="1">#REF!</definedName>
    <definedName name="_pa0302" localSheetId="5">#REF!</definedName>
    <definedName name="_pa0302" localSheetId="3">#REF!</definedName>
    <definedName name="_pa0302">#REF!</definedName>
    <definedName name="_pa0303" localSheetId="1">#REF!</definedName>
    <definedName name="_pa0303" localSheetId="5">#REF!</definedName>
    <definedName name="_pa0303" localSheetId="3">#REF!</definedName>
    <definedName name="_pa0303">#REF!</definedName>
    <definedName name="_pa0304" localSheetId="1">#REF!</definedName>
    <definedName name="_pa0304" localSheetId="5">#REF!</definedName>
    <definedName name="_pa0304" localSheetId="3">#REF!</definedName>
    <definedName name="_pa0304">#REF!</definedName>
    <definedName name="_pa0305" localSheetId="1">#REF!</definedName>
    <definedName name="_pa0305" localSheetId="5">#REF!</definedName>
    <definedName name="_pa0305" localSheetId="3">#REF!</definedName>
    <definedName name="_pa0305">#REF!</definedName>
    <definedName name="_pa0306" localSheetId="1">#REF!</definedName>
    <definedName name="_pa0306" localSheetId="5">#REF!</definedName>
    <definedName name="_pa0306" localSheetId="3">#REF!</definedName>
    <definedName name="_pa0306">#REF!</definedName>
    <definedName name="_pa0307" localSheetId="1">#REF!</definedName>
    <definedName name="_pa0307" localSheetId="5">#REF!</definedName>
    <definedName name="_pa0307" localSheetId="3">#REF!</definedName>
    <definedName name="_pa0307">#REF!</definedName>
    <definedName name="_pa0308" localSheetId="1">#REF!</definedName>
    <definedName name="_pa0308" localSheetId="5">#REF!</definedName>
    <definedName name="_pa0308" localSheetId="3">#REF!</definedName>
    <definedName name="_pa0308">#REF!</definedName>
    <definedName name="_pa0309" localSheetId="1">#REF!</definedName>
    <definedName name="_pa0309" localSheetId="5">#REF!</definedName>
    <definedName name="_pa0309" localSheetId="3">#REF!</definedName>
    <definedName name="_pa0309">#REF!</definedName>
    <definedName name="_pa0310" localSheetId="1">#REF!</definedName>
    <definedName name="_pa0310" localSheetId="5">#REF!</definedName>
    <definedName name="_pa0310" localSheetId="3">#REF!</definedName>
    <definedName name="_pa0310">#REF!</definedName>
    <definedName name="_pa0311" localSheetId="1">#REF!</definedName>
    <definedName name="_pa0311" localSheetId="5">#REF!</definedName>
    <definedName name="_pa0311" localSheetId="3">#REF!</definedName>
    <definedName name="_pa0311">#REF!</definedName>
    <definedName name="_pa0312" localSheetId="1">#REF!</definedName>
    <definedName name="_pa0312" localSheetId="5">#REF!</definedName>
    <definedName name="_pa0312" localSheetId="3">#REF!</definedName>
    <definedName name="_pa0312">#REF!</definedName>
    <definedName name="_pa0313" localSheetId="1">#REF!</definedName>
    <definedName name="_pa0313" localSheetId="5">#REF!</definedName>
    <definedName name="_pa0313" localSheetId="3">#REF!</definedName>
    <definedName name="_pa0313">#REF!</definedName>
    <definedName name="_pa0314" localSheetId="1">#REF!</definedName>
    <definedName name="_pa0314" localSheetId="5">#REF!</definedName>
    <definedName name="_pa0314" localSheetId="3">#REF!</definedName>
    <definedName name="_pa0314">#REF!</definedName>
    <definedName name="_pa0315" localSheetId="1">#REF!</definedName>
    <definedName name="_pa0315" localSheetId="5">#REF!</definedName>
    <definedName name="_pa0315" localSheetId="3">#REF!</definedName>
    <definedName name="_pa0315">#REF!</definedName>
    <definedName name="_pa0316" localSheetId="1">#REF!</definedName>
    <definedName name="_pa0316" localSheetId="5">#REF!</definedName>
    <definedName name="_pa0316" localSheetId="3">#REF!</definedName>
    <definedName name="_pa0316">#REF!</definedName>
    <definedName name="_pa0317" localSheetId="1">#REF!</definedName>
    <definedName name="_pa0317" localSheetId="5">#REF!</definedName>
    <definedName name="_pa0317" localSheetId="3">#REF!</definedName>
    <definedName name="_pa0317">#REF!</definedName>
    <definedName name="_pa0318" localSheetId="1">#REF!</definedName>
    <definedName name="_pa0318" localSheetId="5">#REF!</definedName>
    <definedName name="_pa0318" localSheetId="3">#REF!</definedName>
    <definedName name="_pa0318">#REF!</definedName>
    <definedName name="_pa0319" localSheetId="1">#REF!</definedName>
    <definedName name="_pa0319" localSheetId="5">#REF!</definedName>
    <definedName name="_pa0319" localSheetId="3">#REF!</definedName>
    <definedName name="_pa0319">#REF!</definedName>
    <definedName name="_pa0320" localSheetId="1">#REF!</definedName>
    <definedName name="_pa0320" localSheetId="5">#REF!</definedName>
    <definedName name="_pa0320" localSheetId="3">#REF!</definedName>
    <definedName name="_pa0320">#REF!</definedName>
    <definedName name="_pa0321" localSheetId="1">#REF!</definedName>
    <definedName name="_pa0321" localSheetId="5">#REF!</definedName>
    <definedName name="_pa0321" localSheetId="3">#REF!</definedName>
    <definedName name="_pa0321">#REF!</definedName>
    <definedName name="_pa0322" localSheetId="1">#REF!</definedName>
    <definedName name="_pa0322" localSheetId="5">#REF!</definedName>
    <definedName name="_pa0322" localSheetId="3">#REF!</definedName>
    <definedName name="_pa0322">#REF!</definedName>
    <definedName name="_pa0323" localSheetId="1">#REF!</definedName>
    <definedName name="_pa0323" localSheetId="5">#REF!</definedName>
    <definedName name="_pa0323" localSheetId="3">#REF!</definedName>
    <definedName name="_pa0323">#REF!</definedName>
    <definedName name="_pa0325" localSheetId="1">#REF!</definedName>
    <definedName name="_pa0325" localSheetId="5">#REF!</definedName>
    <definedName name="_pa0325" localSheetId="3">#REF!</definedName>
    <definedName name="_pa0325">#REF!</definedName>
    <definedName name="_pa0326" localSheetId="1">#REF!</definedName>
    <definedName name="_pa0326" localSheetId="5">#REF!</definedName>
    <definedName name="_pa0326" localSheetId="3">#REF!</definedName>
    <definedName name="_pa0326">#REF!</definedName>
    <definedName name="_pa0327" localSheetId="1">#REF!</definedName>
    <definedName name="_pa0327" localSheetId="5">#REF!</definedName>
    <definedName name="_pa0327" localSheetId="3">#REF!</definedName>
    <definedName name="_pa0327">#REF!</definedName>
    <definedName name="_pa0328" localSheetId="1">#REF!</definedName>
    <definedName name="_pa0328" localSheetId="5">#REF!</definedName>
    <definedName name="_pa0328" localSheetId="3">#REF!</definedName>
    <definedName name="_pa0328">#REF!</definedName>
    <definedName name="_pa0329" localSheetId="1">#REF!</definedName>
    <definedName name="_pa0329" localSheetId="5">#REF!</definedName>
    <definedName name="_pa0329" localSheetId="3">#REF!</definedName>
    <definedName name="_pa0329">#REF!</definedName>
    <definedName name="_pa0406" localSheetId="1">#REF!</definedName>
    <definedName name="_pa0406" localSheetId="5">#REF!</definedName>
    <definedName name="_pa0406" localSheetId="3">#REF!</definedName>
    <definedName name="_pa0406">#REF!</definedName>
    <definedName name="_pa0408" localSheetId="1">#REF!</definedName>
    <definedName name="_pa0408" localSheetId="5">#REF!</definedName>
    <definedName name="_pa0408" localSheetId="3">#REF!</definedName>
    <definedName name="_pa0408">#REF!</definedName>
    <definedName name="_pa0409" localSheetId="1">#REF!</definedName>
    <definedName name="_pa0409" localSheetId="5">#REF!</definedName>
    <definedName name="_pa0409" localSheetId="3">#REF!</definedName>
    <definedName name="_pa0409">#REF!</definedName>
    <definedName name="_pa0410" localSheetId="1">#REF!</definedName>
    <definedName name="_pa0410" localSheetId="5">#REF!</definedName>
    <definedName name="_pa0410" localSheetId="3">#REF!</definedName>
    <definedName name="_pa0410">#REF!</definedName>
    <definedName name="_pa0411" localSheetId="1">#REF!</definedName>
    <definedName name="_pa0411" localSheetId="5">#REF!</definedName>
    <definedName name="_pa0411" localSheetId="3">#REF!</definedName>
    <definedName name="_pa0411">#REF!</definedName>
    <definedName name="_pa0412" localSheetId="1">#REF!</definedName>
    <definedName name="_pa0412" localSheetId="5">#REF!</definedName>
    <definedName name="_pa0412" localSheetId="3">#REF!</definedName>
    <definedName name="_pa0412">#REF!</definedName>
    <definedName name="_pa0413" localSheetId="1">#REF!</definedName>
    <definedName name="_pa0413" localSheetId="5">#REF!</definedName>
    <definedName name="_pa0413" localSheetId="3">#REF!</definedName>
    <definedName name="_pa0413">#REF!</definedName>
    <definedName name="_pa0414" localSheetId="1">#REF!</definedName>
    <definedName name="_pa0414" localSheetId="5">#REF!</definedName>
    <definedName name="_pa0414" localSheetId="3">#REF!</definedName>
    <definedName name="_pa0414">#REF!</definedName>
    <definedName name="_pa0415" localSheetId="1">#REF!</definedName>
    <definedName name="_pa0415" localSheetId="5">#REF!</definedName>
    <definedName name="_pa0415" localSheetId="3">#REF!</definedName>
    <definedName name="_pa0415">#REF!</definedName>
    <definedName name="_pa0416" localSheetId="1">#REF!</definedName>
    <definedName name="_pa0416" localSheetId="5">#REF!</definedName>
    <definedName name="_pa0416" localSheetId="3">#REF!</definedName>
    <definedName name="_pa0416">#REF!</definedName>
    <definedName name="_pa0418" localSheetId="1">#REF!</definedName>
    <definedName name="_pa0418" localSheetId="5">#REF!</definedName>
    <definedName name="_pa0418" localSheetId="3">#REF!</definedName>
    <definedName name="_pa0418">#REF!</definedName>
    <definedName name="_pa0419" localSheetId="1">#REF!</definedName>
    <definedName name="_pa0419" localSheetId="5">#REF!</definedName>
    <definedName name="_pa0419" localSheetId="3">#REF!</definedName>
    <definedName name="_pa0419">#REF!</definedName>
    <definedName name="_pa0420" localSheetId="1">#REF!</definedName>
    <definedName name="_pa0420" localSheetId="5">#REF!</definedName>
    <definedName name="_pa0420" localSheetId="3">#REF!</definedName>
    <definedName name="_pa0420">#REF!</definedName>
    <definedName name="_pa0422" localSheetId="1">#REF!</definedName>
    <definedName name="_pa0422" localSheetId="5">#REF!</definedName>
    <definedName name="_pa0422" localSheetId="3">#REF!</definedName>
    <definedName name="_pa0422">#REF!</definedName>
    <definedName name="_pa0423" localSheetId="1">#REF!</definedName>
    <definedName name="_pa0423" localSheetId="5">#REF!</definedName>
    <definedName name="_pa0423" localSheetId="3">#REF!</definedName>
    <definedName name="_pa0423">#REF!</definedName>
    <definedName name="_pa0424" localSheetId="1">#REF!</definedName>
    <definedName name="_pa0424" localSheetId="5">#REF!</definedName>
    <definedName name="_pa0424" localSheetId="3">#REF!</definedName>
    <definedName name="_pa0424">#REF!</definedName>
    <definedName name="_pa0425" localSheetId="1">#REF!</definedName>
    <definedName name="_pa0425" localSheetId="5">#REF!</definedName>
    <definedName name="_pa0425" localSheetId="3">#REF!</definedName>
    <definedName name="_pa0425">#REF!</definedName>
    <definedName name="_pa0427" localSheetId="1">#REF!</definedName>
    <definedName name="_pa0427" localSheetId="5">#REF!</definedName>
    <definedName name="_pa0427" localSheetId="3">#REF!</definedName>
    <definedName name="_pa0427">#REF!</definedName>
    <definedName name="_pa0505" localSheetId="1">#REF!</definedName>
    <definedName name="_pa0505" localSheetId="5">#REF!</definedName>
    <definedName name="_pa0505" localSheetId="3">#REF!</definedName>
    <definedName name="_pa0505">#REF!</definedName>
    <definedName name="_pa0506" localSheetId="1">#REF!</definedName>
    <definedName name="_pa0506" localSheetId="5">#REF!</definedName>
    <definedName name="_pa0506" localSheetId="3">#REF!</definedName>
    <definedName name="_pa0506">#REF!</definedName>
    <definedName name="_pa0510" localSheetId="1">#REF!</definedName>
    <definedName name="_pa0510" localSheetId="5">#REF!</definedName>
    <definedName name="_pa0510" localSheetId="3">#REF!</definedName>
    <definedName name="_pa0510">#REF!</definedName>
    <definedName name="_pa0511" localSheetId="1">#REF!</definedName>
    <definedName name="_pa0511" localSheetId="5">#REF!</definedName>
    <definedName name="_pa0511" localSheetId="3">#REF!</definedName>
    <definedName name="_pa0511">#REF!</definedName>
    <definedName name="_pa0512" localSheetId="1">#REF!</definedName>
    <definedName name="_pa0512" localSheetId="5">#REF!</definedName>
    <definedName name="_pa0512" localSheetId="3">#REF!</definedName>
    <definedName name="_pa0512">#REF!</definedName>
    <definedName name="_pa0513" localSheetId="1">#REF!</definedName>
    <definedName name="_pa0513" localSheetId="5">#REF!</definedName>
    <definedName name="_pa0513" localSheetId="3">#REF!</definedName>
    <definedName name="_pa0513">#REF!</definedName>
    <definedName name="_pa0517" localSheetId="1">#REF!</definedName>
    <definedName name="_pa0517" localSheetId="5">#REF!</definedName>
    <definedName name="_pa0517" localSheetId="3">#REF!</definedName>
    <definedName name="_pa0517">#REF!</definedName>
    <definedName name="_pa0518" localSheetId="1">#REF!</definedName>
    <definedName name="_pa0518" localSheetId="5">#REF!</definedName>
    <definedName name="_pa0518" localSheetId="3">#REF!</definedName>
    <definedName name="_pa0518">#REF!</definedName>
    <definedName name="_pa0526" localSheetId="1">#REF!</definedName>
    <definedName name="_pa0526" localSheetId="5">#REF!</definedName>
    <definedName name="_pa0526" localSheetId="3">#REF!</definedName>
    <definedName name="_pa0526">#REF!</definedName>
    <definedName name="_pa0530" localSheetId="1">#REF!</definedName>
    <definedName name="_pa0530" localSheetId="5">#REF!</definedName>
    <definedName name="_pa0530" localSheetId="3">#REF!</definedName>
    <definedName name="_pa0530">#REF!</definedName>
    <definedName name="_pa0535" localSheetId="1">#REF!</definedName>
    <definedName name="_pa0535" localSheetId="5">#REF!</definedName>
    <definedName name="_pa0535" localSheetId="3">#REF!</definedName>
    <definedName name="_pa0535">#REF!</definedName>
    <definedName name="_pa0538" localSheetId="1">#REF!</definedName>
    <definedName name="_pa0538" localSheetId="5">#REF!</definedName>
    <definedName name="_pa0538" localSheetId="3">#REF!</definedName>
    <definedName name="_pa0538">#REF!</definedName>
    <definedName name="_pa0604" localSheetId="1">#REF!</definedName>
    <definedName name="_pa0604" localSheetId="5">#REF!</definedName>
    <definedName name="_pa0604" localSheetId="3">#REF!</definedName>
    <definedName name="_pa0604">#REF!</definedName>
    <definedName name="_pa0605" localSheetId="1">#REF!</definedName>
    <definedName name="_pa0605" localSheetId="5">#REF!</definedName>
    <definedName name="_pa0605" localSheetId="3">#REF!</definedName>
    <definedName name="_pa0605">#REF!</definedName>
    <definedName name="_pa0606" localSheetId="1">#REF!</definedName>
    <definedName name="_pa0606" localSheetId="5">#REF!</definedName>
    <definedName name="_pa0606" localSheetId="3">#REF!</definedName>
    <definedName name="_pa0606">#REF!</definedName>
    <definedName name="_pa0607" localSheetId="1">#REF!</definedName>
    <definedName name="_pa0607" localSheetId="5">#REF!</definedName>
    <definedName name="_pa0607" localSheetId="3">#REF!</definedName>
    <definedName name="_pa0607">#REF!</definedName>
    <definedName name="_pa0805" localSheetId="1">#REF!</definedName>
    <definedName name="_pa0805" localSheetId="5">#REF!</definedName>
    <definedName name="_pa0805" localSheetId="3">#REF!</definedName>
    <definedName name="_pa0805">#REF!</definedName>
    <definedName name="_pa0812" localSheetId="1">#REF!</definedName>
    <definedName name="_pa0812" localSheetId="5">#REF!</definedName>
    <definedName name="_pa0812" localSheetId="3">#REF!</definedName>
    <definedName name="_pa0812">#REF!</definedName>
    <definedName name="_pa1003">[18]Sheet1!$E$7</definedName>
    <definedName name="_pa3040" localSheetId="1">#REF!</definedName>
    <definedName name="_pa3040" localSheetId="5">#REF!</definedName>
    <definedName name="_pa3040" localSheetId="3">#REF!</definedName>
    <definedName name="_pa3040">#REF!</definedName>
    <definedName name="_pa3050" localSheetId="1">#REF!</definedName>
    <definedName name="_pa3050" localSheetId="5">#REF!</definedName>
    <definedName name="_pa3050" localSheetId="3">#REF!</definedName>
    <definedName name="_pa3050">#REF!</definedName>
    <definedName name="_paa0421" localSheetId="1">#REF!</definedName>
    <definedName name="_paa0421" localSheetId="5">#REF!</definedName>
    <definedName name="_paa0421" localSheetId="3">#REF!</definedName>
    <definedName name="_paa0421">#REF!</definedName>
    <definedName name="_paa316" localSheetId="1">#REF!</definedName>
    <definedName name="_paa316" localSheetId="5">#REF!</definedName>
    <definedName name="_paa316" localSheetId="3">#REF!</definedName>
    <definedName name="_paa316">#REF!</definedName>
    <definedName name="_paa324" localSheetId="1">#REF!</definedName>
    <definedName name="_paa324" localSheetId="5">#REF!</definedName>
    <definedName name="_paa324" localSheetId="3">#REF!</definedName>
    <definedName name="_paa324">#REF!</definedName>
    <definedName name="_paa408" localSheetId="1">#REF!</definedName>
    <definedName name="_paa408" localSheetId="5">#REF!</definedName>
    <definedName name="_paa408" localSheetId="3">#REF!</definedName>
    <definedName name="_paa408">#REF!</definedName>
    <definedName name="_paa409" localSheetId="1">#REF!</definedName>
    <definedName name="_paa409" localSheetId="5">#REF!</definedName>
    <definedName name="_paa409" localSheetId="3">#REF!</definedName>
    <definedName name="_paa409">#REF!</definedName>
    <definedName name="_paa410" localSheetId="1">#REF!</definedName>
    <definedName name="_paa410" localSheetId="5">#REF!</definedName>
    <definedName name="_paa410" localSheetId="3">#REF!</definedName>
    <definedName name="_paa410">#REF!</definedName>
    <definedName name="_paa412" localSheetId="1">#REF!</definedName>
    <definedName name="_paa412" localSheetId="5">#REF!</definedName>
    <definedName name="_paa412" localSheetId="3">#REF!</definedName>
    <definedName name="_paa412">#REF!</definedName>
    <definedName name="_paa531" localSheetId="1">#REF!</definedName>
    <definedName name="_paa531" localSheetId="5">#REF!</definedName>
    <definedName name="_paa531" localSheetId="3">#REF!</definedName>
    <definedName name="_paa531">#REF!</definedName>
    <definedName name="_pab100" localSheetId="1">#REF!</definedName>
    <definedName name="_pab100" localSheetId="5">#REF!</definedName>
    <definedName name="_pab100" localSheetId="3">#REF!</definedName>
    <definedName name="_pab100">#REF!</definedName>
    <definedName name="_pab125" localSheetId="1">#REF!</definedName>
    <definedName name="_pab125" localSheetId="5">#REF!</definedName>
    <definedName name="_pab125" localSheetId="3">#REF!</definedName>
    <definedName name="_pab125">#REF!</definedName>
    <definedName name="_pab15" localSheetId="1">#REF!</definedName>
    <definedName name="_pab15" localSheetId="5">#REF!</definedName>
    <definedName name="_pab15" localSheetId="3">#REF!</definedName>
    <definedName name="_pab15">#REF!</definedName>
    <definedName name="_pab150" localSheetId="1">#REF!</definedName>
    <definedName name="_pab150" localSheetId="5">#REF!</definedName>
    <definedName name="_pab150" localSheetId="3">#REF!</definedName>
    <definedName name="_pab150">#REF!</definedName>
    <definedName name="_pab2" localSheetId="1">#REF!</definedName>
    <definedName name="_pab2" localSheetId="5">#REF!</definedName>
    <definedName name="_pab2" localSheetId="3">#REF!</definedName>
    <definedName name="_pab2">#REF!</definedName>
    <definedName name="_pab20" localSheetId="1">#REF!</definedName>
    <definedName name="_pab20" localSheetId="5">#REF!</definedName>
    <definedName name="_pab20" localSheetId="3">#REF!</definedName>
    <definedName name="_pab20">#REF!</definedName>
    <definedName name="_pab25" localSheetId="1">#REF!</definedName>
    <definedName name="_pab25" localSheetId="5">#REF!</definedName>
    <definedName name="_pab25" localSheetId="3">#REF!</definedName>
    <definedName name="_pab25">#REF!</definedName>
    <definedName name="_pab308" localSheetId="1">#REF!</definedName>
    <definedName name="_pab308" localSheetId="5">#REF!</definedName>
    <definedName name="_pab308" localSheetId="3">#REF!</definedName>
    <definedName name="_pab308">#REF!</definedName>
    <definedName name="_pab309" localSheetId="1">#REF!</definedName>
    <definedName name="_pab309" localSheetId="5">#REF!</definedName>
    <definedName name="_pab309" localSheetId="3">#REF!</definedName>
    <definedName name="_pab309">#REF!</definedName>
    <definedName name="_pab310" localSheetId="1">#REF!</definedName>
    <definedName name="_pab310" localSheetId="5">#REF!</definedName>
    <definedName name="_pab310" localSheetId="3">#REF!</definedName>
    <definedName name="_pab310">#REF!</definedName>
    <definedName name="_pab316" localSheetId="1">#REF!</definedName>
    <definedName name="_pab316" localSheetId="5">#REF!</definedName>
    <definedName name="_pab316" localSheetId="3">#REF!</definedName>
    <definedName name="_pab316">#REF!</definedName>
    <definedName name="_pab32" localSheetId="1">#REF!</definedName>
    <definedName name="_pab32" localSheetId="5">#REF!</definedName>
    <definedName name="_pab32" localSheetId="3">#REF!</definedName>
    <definedName name="_pab32">#REF!</definedName>
    <definedName name="_pab324" localSheetId="1">#REF!</definedName>
    <definedName name="_pab324" localSheetId="5">#REF!</definedName>
    <definedName name="_pab324" localSheetId="3">#REF!</definedName>
    <definedName name="_pab324">#REF!</definedName>
    <definedName name="_pab4" localSheetId="1">#REF!</definedName>
    <definedName name="_pab4" localSheetId="5">#REF!</definedName>
    <definedName name="_pab4" localSheetId="3">#REF!</definedName>
    <definedName name="_pab4">#REF!</definedName>
    <definedName name="_pab40" localSheetId="1">#REF!</definedName>
    <definedName name="_pab40" localSheetId="5">#REF!</definedName>
    <definedName name="_pab40" localSheetId="3">#REF!</definedName>
    <definedName name="_pab40">#REF!</definedName>
    <definedName name="_pab421" localSheetId="1">#REF!</definedName>
    <definedName name="_pab421" localSheetId="5">#REF!</definedName>
    <definedName name="_pab421" localSheetId="3">#REF!</definedName>
    <definedName name="_pab421">#REF!</definedName>
    <definedName name="_pab50" localSheetId="1">#REF!</definedName>
    <definedName name="_pab50" localSheetId="5">#REF!</definedName>
    <definedName name="_pab50" localSheetId="3">#REF!</definedName>
    <definedName name="_pab50">#REF!</definedName>
    <definedName name="_pab531" localSheetId="1">#REF!</definedName>
    <definedName name="_pab531" localSheetId="5">#REF!</definedName>
    <definedName name="_pab531" localSheetId="3">#REF!</definedName>
    <definedName name="_pab531">#REF!</definedName>
    <definedName name="_pab6" localSheetId="1">#REF!</definedName>
    <definedName name="_pab6" localSheetId="5">#REF!</definedName>
    <definedName name="_pab6" localSheetId="3">#REF!</definedName>
    <definedName name="_pab6">#REF!</definedName>
    <definedName name="_pab65" localSheetId="1">#REF!</definedName>
    <definedName name="_pab65" localSheetId="5">#REF!</definedName>
    <definedName name="_pab65" localSheetId="3">#REF!</definedName>
    <definedName name="_pab65">#REF!</definedName>
    <definedName name="_pab80" localSheetId="1">#REF!</definedName>
    <definedName name="_pab80" localSheetId="5">#REF!</definedName>
    <definedName name="_pab80" localSheetId="3">#REF!</definedName>
    <definedName name="_pab80">#REF!</definedName>
    <definedName name="_pac309" localSheetId="1">#REF!</definedName>
    <definedName name="_pac309" localSheetId="5">#REF!</definedName>
    <definedName name="_pac309" localSheetId="3">#REF!</definedName>
    <definedName name="_pac309">#REF!</definedName>
    <definedName name="_pac310" localSheetId="1">#REF!</definedName>
    <definedName name="_pac310" localSheetId="5">#REF!</definedName>
    <definedName name="_pac310" localSheetId="3">#REF!</definedName>
    <definedName name="_pac310">#REF!</definedName>
    <definedName name="_pac316" localSheetId="1">#REF!</definedName>
    <definedName name="_pac316" localSheetId="5">#REF!</definedName>
    <definedName name="_pac316" localSheetId="3">#REF!</definedName>
    <definedName name="_pac316">#REF!</definedName>
    <definedName name="_pac324" localSheetId="1">#REF!</definedName>
    <definedName name="_pac324" localSheetId="5">#REF!</definedName>
    <definedName name="_pac324" localSheetId="3">#REF!</definedName>
    <definedName name="_pac324">#REF!</definedName>
    <definedName name="_pac531" localSheetId="1">#REF!</definedName>
    <definedName name="_pac531" localSheetId="5">#REF!</definedName>
    <definedName name="_pac531" localSheetId="3">#REF!</definedName>
    <definedName name="_pac531">#REF!</definedName>
    <definedName name="_pad324" localSheetId="1">#REF!</definedName>
    <definedName name="_pad324" localSheetId="5">#REF!</definedName>
    <definedName name="_pad324" localSheetId="3">#REF!</definedName>
    <definedName name="_pad324">#REF!</definedName>
    <definedName name="_pah150" localSheetId="1">#REF!</definedName>
    <definedName name="_pah150" localSheetId="5">#REF!</definedName>
    <definedName name="_pah150" localSheetId="3">#REF!</definedName>
    <definedName name="_pah150">#REF!</definedName>
    <definedName name="_pak100" localSheetId="1">#REF!</definedName>
    <definedName name="_pak100" localSheetId="5">#REF!</definedName>
    <definedName name="_pak100" localSheetId="3">#REF!</definedName>
    <definedName name="_pak100">#REF!</definedName>
    <definedName name="_pak150" localSheetId="1">#REF!</definedName>
    <definedName name="_pak150" localSheetId="5">#REF!</definedName>
    <definedName name="_pak150" localSheetId="3">#REF!</definedName>
    <definedName name="_pak150">#REF!</definedName>
    <definedName name="_pak50" localSheetId="1">#REF!</definedName>
    <definedName name="_pak50" localSheetId="5">#REF!</definedName>
    <definedName name="_pak50" localSheetId="3">#REF!</definedName>
    <definedName name="_pak50">#REF!</definedName>
    <definedName name="_pak80" localSheetId="1">#REF!</definedName>
    <definedName name="_pak80" localSheetId="5">#REF!</definedName>
    <definedName name="_pak80" localSheetId="3">#REF!</definedName>
    <definedName name="_pak80">#REF!</definedName>
    <definedName name="_Pap785">[17]INPUTS!$H$34</definedName>
    <definedName name="_Pap789">[17]INPUTS!$H$32</definedName>
    <definedName name="_pb0130">[18]Sheet1!$E$15</definedName>
    <definedName name="_pb0131">[18]Sheet1!$E$16</definedName>
    <definedName name="_PB0132">[18]Sheet1!$E$17</definedName>
    <definedName name="_PB0135">[18]Sheet1!$E$18</definedName>
    <definedName name="_PB0305">[18]Sheet1!$E$24</definedName>
    <definedName name="_pbs100" localSheetId="1">#REF!</definedName>
    <definedName name="_pbs100" localSheetId="5">#REF!</definedName>
    <definedName name="_pbs100" localSheetId="3">#REF!</definedName>
    <definedName name="_pbs100">#REF!</definedName>
    <definedName name="_pbs15" localSheetId="1">#REF!</definedName>
    <definedName name="_pbs15" localSheetId="5">#REF!</definedName>
    <definedName name="_pbs15" localSheetId="3">#REF!</definedName>
    <definedName name="_pbs15">#REF!</definedName>
    <definedName name="_pbs150" localSheetId="1">#REF!</definedName>
    <definedName name="_pbs150" localSheetId="5">#REF!</definedName>
    <definedName name="_pbs150" localSheetId="3">#REF!</definedName>
    <definedName name="_pbs150">#REF!</definedName>
    <definedName name="_pbs40" localSheetId="1">#REF!</definedName>
    <definedName name="_pbs40" localSheetId="5">#REF!</definedName>
    <definedName name="_pbs40" localSheetId="3">#REF!</definedName>
    <definedName name="_pbs40">#REF!</definedName>
    <definedName name="_pbs50" localSheetId="1">#REF!</definedName>
    <definedName name="_pbs50" localSheetId="5">#REF!</definedName>
    <definedName name="_pbs50" localSheetId="3">#REF!</definedName>
    <definedName name="_pbs50">#REF!</definedName>
    <definedName name="_pbs65" localSheetId="1">#REF!</definedName>
    <definedName name="_pbs65" localSheetId="5">#REF!</definedName>
    <definedName name="_pbs65" localSheetId="3">#REF!</definedName>
    <definedName name="_pbs65">#REF!</definedName>
    <definedName name="_pbs80" localSheetId="1">#REF!</definedName>
    <definedName name="_pbs80" localSheetId="5">#REF!</definedName>
    <definedName name="_pbs80" localSheetId="3">#REF!</definedName>
    <definedName name="_pbs80">#REF!</definedName>
    <definedName name="_pc0022">[18]Sheet1!$E$31</definedName>
    <definedName name="_pc50" localSheetId="1">#REF!</definedName>
    <definedName name="_pc50" localSheetId="5">#REF!</definedName>
    <definedName name="_pc50" localSheetId="3">#REF!</definedName>
    <definedName name="_pc50">#REF!</definedName>
    <definedName name="_pc80" localSheetId="1">#REF!</definedName>
    <definedName name="_pc80" localSheetId="5">#REF!</definedName>
    <definedName name="_pc80" localSheetId="3">#REF!</definedName>
    <definedName name="_pc80">#REF!</definedName>
    <definedName name="_pcf80" localSheetId="1">#REF!</definedName>
    <definedName name="_pcf80" localSheetId="5">#REF!</definedName>
    <definedName name="_pcf80" localSheetId="3">#REF!</definedName>
    <definedName name="_pcf80">#REF!</definedName>
    <definedName name="_Pci785">[17]INPUTS!$H$35</definedName>
    <definedName name="_Pci789">[17]INPUTS!$H$33</definedName>
    <definedName name="_pd0120">[18]Sheet1!$E$42</definedName>
    <definedName name="_pd0132">[18]Sheet1!$E$45</definedName>
    <definedName name="_pd0163">[18]Sheet1!$E$53</definedName>
    <definedName name="_pd0164">[18]Sheet1!$E$54</definedName>
    <definedName name="_pd0165">[18]Sheet1!$E$55</definedName>
    <definedName name="_pd0166">[18]Sheet1!$E$56</definedName>
    <definedName name="_pd0167">[18]Sheet1!$E$57</definedName>
    <definedName name="_pd0200">[18]Sheet1!$E$58</definedName>
    <definedName name="_pd0210">[18]Sheet1!$E$59</definedName>
    <definedName name="_pd0220">[18]Sheet1!$E$60</definedName>
    <definedName name="_pd0240">[18]Sheet1!$E$62</definedName>
    <definedName name="_pd0242">[18]Sheet1!$E$63</definedName>
    <definedName name="_pd0246">[18]Sheet1!$E$65</definedName>
    <definedName name="_pd0260">[18]Sheet1!$E$69</definedName>
    <definedName name="_pd0261">[18]Sheet1!$E$70</definedName>
    <definedName name="_pd0262">[18]Sheet1!$E$71</definedName>
    <definedName name="_pe0015">[18]Sheet1!$E$82</definedName>
    <definedName name="_pe0025">[18]Sheet1!$E$86</definedName>
    <definedName name="_pf0100">[18]Sheet1!$E$89</definedName>
    <definedName name="_pf0280">[18]Sheet1!$E$110</definedName>
    <definedName name="_pf0400">[18]Sheet1!$E$119</definedName>
    <definedName name="_pf5001">[18]Sheet1!$E$137</definedName>
    <definedName name="_pg0130">[18]Sheet1!$E$142</definedName>
    <definedName name="_pg0140">[18]Sheet1!$E$143</definedName>
    <definedName name="_ph100" localSheetId="1">#REF!</definedName>
    <definedName name="_ph100" localSheetId="5">#REF!</definedName>
    <definedName name="_ph100" localSheetId="3">#REF!</definedName>
    <definedName name="_ph100">#REF!</definedName>
    <definedName name="_ph150" localSheetId="1">#REF!</definedName>
    <definedName name="_ph150" localSheetId="5">#REF!</definedName>
    <definedName name="_ph150" localSheetId="3">#REF!</definedName>
    <definedName name="_ph150">#REF!</definedName>
    <definedName name="_phf100" localSheetId="1">#REF!</definedName>
    <definedName name="_phf100" localSheetId="5">#REF!</definedName>
    <definedName name="_phf100" localSheetId="3">#REF!</definedName>
    <definedName name="_phf100">#REF!</definedName>
    <definedName name="_phf150" localSheetId="1">#REF!</definedName>
    <definedName name="_phf150" localSheetId="5">#REF!</definedName>
    <definedName name="_phf150" localSheetId="3">#REF!</definedName>
    <definedName name="_phf150">#REF!</definedName>
    <definedName name="_pi0110">[18]Sheet1!$E$172</definedName>
    <definedName name="_pi0112">[18]Sheet1!$E$173</definedName>
    <definedName name="_pi0502">[18]Sheet1!$E$187</definedName>
    <definedName name="_pi0503">[18]Sheet1!$E$188</definedName>
    <definedName name="_pi0600">[18]Sheet1!$E$189</definedName>
    <definedName name="_pi0601">[18]Sheet1!$E$190</definedName>
    <definedName name="_pi0602">[18]Sheet1!$E$191</definedName>
    <definedName name="_pi0603">[18]Sheet1!$E$192</definedName>
    <definedName name="_pj0103">[18]Sheet1!$E$196</definedName>
    <definedName name="_pj1004">[18]Sheet1!$E$215</definedName>
    <definedName name="_pl1" localSheetId="1">#REF!</definedName>
    <definedName name="_pl1" localSheetId="5">#REF!</definedName>
    <definedName name="_pl1" localSheetId="3">#REF!</definedName>
    <definedName name="_pl1">#REF!</definedName>
    <definedName name="_pl2" localSheetId="1">#REF!</definedName>
    <definedName name="_pl2" localSheetId="5">#REF!</definedName>
    <definedName name="_pl2" localSheetId="3">#REF!</definedName>
    <definedName name="_pl2">#REF!</definedName>
    <definedName name="_PPE2">'[15]Detail-PARENT'!$AU$781</definedName>
    <definedName name="_Ptl785">[17]INPUTS!$H$37</definedName>
    <definedName name="_Ptl789">[17]INPUTS!$H$38</definedName>
    <definedName name="_pv100" localSheetId="1">#REF!</definedName>
    <definedName name="_pv100" localSheetId="5">#REF!</definedName>
    <definedName name="_pv100" localSheetId="3">#REF!</definedName>
    <definedName name="_pv100">#REF!</definedName>
    <definedName name="_pv40" localSheetId="1">#REF!</definedName>
    <definedName name="_pv40" localSheetId="5">#REF!</definedName>
    <definedName name="_pv40" localSheetId="3">#REF!</definedName>
    <definedName name="_pv40">#REF!</definedName>
    <definedName name="_pv50" localSheetId="1">#REF!</definedName>
    <definedName name="_pv50" localSheetId="5">#REF!</definedName>
    <definedName name="_pv50" localSheetId="3">#REF!</definedName>
    <definedName name="_pv50">#REF!</definedName>
    <definedName name="_pv80" localSheetId="1">#REF!</definedName>
    <definedName name="_pv80" localSheetId="5">#REF!</definedName>
    <definedName name="_pv80" localSheetId="3">#REF!</definedName>
    <definedName name="_pv80">#REF!</definedName>
    <definedName name="_pvc100" localSheetId="1">[21]SAP!#REF!</definedName>
    <definedName name="_pvc100" localSheetId="5">[21]SAP!#REF!</definedName>
    <definedName name="_pvc100" localSheetId="3">[21]SAP!#REF!</definedName>
    <definedName name="_pvc100">[21]SAP!#REF!</definedName>
    <definedName name="_pvc150" localSheetId="1">[21]SAP!#REF!</definedName>
    <definedName name="_pvc150" localSheetId="5">[21]SAP!#REF!</definedName>
    <definedName name="_pvc150" localSheetId="3">[21]SAP!#REF!</definedName>
    <definedName name="_pvc150">[21]SAP!#REF!</definedName>
    <definedName name="_pvc20" localSheetId="1">[21]SAP!#REF!</definedName>
    <definedName name="_pvc20" localSheetId="5">[21]SAP!#REF!</definedName>
    <definedName name="_pvc20" localSheetId="3">[21]SAP!#REF!</definedName>
    <definedName name="_pvc20">[21]SAP!#REF!</definedName>
    <definedName name="_pvc200" localSheetId="1">[21]SAP!#REF!</definedName>
    <definedName name="_pvc200" localSheetId="5">[21]SAP!#REF!</definedName>
    <definedName name="_pvc200" localSheetId="3">[21]SAP!#REF!</definedName>
    <definedName name="_pvc200">[21]SAP!#REF!</definedName>
    <definedName name="_pvc25" localSheetId="1">[21]SAP!#REF!</definedName>
    <definedName name="_pvc25" localSheetId="5">[21]SAP!#REF!</definedName>
    <definedName name="_pvc25" localSheetId="3">[21]SAP!#REF!</definedName>
    <definedName name="_pvc25">[21]SAP!#REF!</definedName>
    <definedName name="_pvc32" localSheetId="1">[21]SAP!#REF!</definedName>
    <definedName name="_pvc32" localSheetId="5">[21]SAP!#REF!</definedName>
    <definedName name="_pvc32" localSheetId="3">[21]SAP!#REF!</definedName>
    <definedName name="_pvc32">[21]SAP!#REF!</definedName>
    <definedName name="_pvc40" localSheetId="1">[21]SAP!#REF!</definedName>
    <definedName name="_pvc40" localSheetId="5">[21]SAP!#REF!</definedName>
    <definedName name="_pvc40" localSheetId="3">[21]SAP!#REF!</definedName>
    <definedName name="_pvc40">[21]SAP!#REF!</definedName>
    <definedName name="_pvc50" localSheetId="1">[21]SAP!#REF!</definedName>
    <definedName name="_pvc50" localSheetId="5">[21]SAP!#REF!</definedName>
    <definedName name="_pvc50" localSheetId="3">[21]SAP!#REF!</definedName>
    <definedName name="_pvc50">[21]SAP!#REF!</definedName>
    <definedName name="_pvc65" localSheetId="1">[21]SAP!#REF!</definedName>
    <definedName name="_pvc65" localSheetId="5">[21]SAP!#REF!</definedName>
    <definedName name="_pvc65" localSheetId="3">[21]SAP!#REF!</definedName>
    <definedName name="_pvc65">[21]SAP!#REF!</definedName>
    <definedName name="_pvc80" localSheetId="1">[21]SAP!#REF!</definedName>
    <definedName name="_pvc80" localSheetId="5">[21]SAP!#REF!</definedName>
    <definedName name="_pvc80" localSheetId="3">[21]SAP!#REF!</definedName>
    <definedName name="_pvc80">[21]SAP!#REF!</definedName>
    <definedName name="_pvf100" localSheetId="1">#REF!</definedName>
    <definedName name="_pvf100" localSheetId="5">#REF!</definedName>
    <definedName name="_pvf100" localSheetId="3">#REF!</definedName>
    <definedName name="_pvf100">#REF!</definedName>
    <definedName name="_pvf80" localSheetId="1">#REF!</definedName>
    <definedName name="_pvf80" localSheetId="5">#REF!</definedName>
    <definedName name="_pvf80" localSheetId="3">#REF!</definedName>
    <definedName name="_pvf80">#REF!</definedName>
    <definedName name="_qmd15" localSheetId="1">[21]SAP!#REF!</definedName>
    <definedName name="_qmd15" localSheetId="5">[21]SAP!#REF!</definedName>
    <definedName name="_qmd15" localSheetId="3">[21]SAP!#REF!</definedName>
    <definedName name="_qmd15">[21]SAP!#REF!</definedName>
    <definedName name="_qmd20" localSheetId="1">[21]SAP!#REF!</definedName>
    <definedName name="_qmd20" localSheetId="5">[21]SAP!#REF!</definedName>
    <definedName name="_qmd20" localSheetId="3">[21]SAP!#REF!</definedName>
    <definedName name="_qmd20">[21]SAP!#REF!</definedName>
    <definedName name="_R1A" localSheetId="1">#REF!</definedName>
    <definedName name="_R1A" localSheetId="5">#REF!</definedName>
    <definedName name="_R1A" localSheetId="3">#REF!</definedName>
    <definedName name="_R1A">#REF!</definedName>
    <definedName name="_rdd100" localSheetId="1">[21]SAP!#REF!</definedName>
    <definedName name="_rdd100" localSheetId="5">[21]SAP!#REF!</definedName>
    <definedName name="_rdd100" localSheetId="3">[21]SAP!#REF!</definedName>
    <definedName name="_rdd100">[21]SAP!#REF!</definedName>
    <definedName name="_rdd150" localSheetId="1">[21]SAP!#REF!</definedName>
    <definedName name="_rdd150" localSheetId="5">[21]SAP!#REF!</definedName>
    <definedName name="_rdd150" localSheetId="3">[21]SAP!#REF!</definedName>
    <definedName name="_rdd150">[21]SAP!#REF!</definedName>
    <definedName name="_Regression_Int">1</definedName>
    <definedName name="_rk100" localSheetId="1">#REF!</definedName>
    <definedName name="_rk100" localSheetId="5">#REF!</definedName>
    <definedName name="_rk100" localSheetId="3">#REF!</definedName>
    <definedName name="_rk100">#REF!</definedName>
    <definedName name="_rk200" localSheetId="1">#REF!</definedName>
    <definedName name="_rk200" localSheetId="5">#REF!</definedName>
    <definedName name="_rk200" localSheetId="3">#REF!</definedName>
    <definedName name="_rk200">#REF!</definedName>
    <definedName name="_rk300" localSheetId="1">#REF!</definedName>
    <definedName name="_rk300" localSheetId="5">#REF!</definedName>
    <definedName name="_rk300" localSheetId="3">#REF!</definedName>
    <definedName name="_rk300">#REF!</definedName>
    <definedName name="_rk600" localSheetId="1">#REF!</definedName>
    <definedName name="_rk600" localSheetId="5">#REF!</definedName>
    <definedName name="_rk600" localSheetId="3">#REF!</definedName>
    <definedName name="_rk600">#REF!</definedName>
    <definedName name="_rkl1000" localSheetId="1">#REF!</definedName>
    <definedName name="_rkl1000" localSheetId="5">#REF!</definedName>
    <definedName name="_rkl1000" localSheetId="3">#REF!</definedName>
    <definedName name="_rkl1000">#REF!</definedName>
    <definedName name="_rkl1200" localSheetId="1">#REF!</definedName>
    <definedName name="_rkl1200" localSheetId="5">#REF!</definedName>
    <definedName name="_rkl1200" localSheetId="3">#REF!</definedName>
    <definedName name="_rkl1200">#REF!</definedName>
    <definedName name="_rkl200" localSheetId="1">#REF!</definedName>
    <definedName name="_rkl200" localSheetId="5">#REF!</definedName>
    <definedName name="_rkl200" localSheetId="3">#REF!</definedName>
    <definedName name="_rkl200">#REF!</definedName>
    <definedName name="_rkl300" localSheetId="1">#REF!</definedName>
    <definedName name="_rkl300" localSheetId="5">#REF!</definedName>
    <definedName name="_rkl300" localSheetId="3">#REF!</definedName>
    <definedName name="_rkl300">#REF!</definedName>
    <definedName name="_rkl400" localSheetId="1">#REF!</definedName>
    <definedName name="_rkl400" localSheetId="5">#REF!</definedName>
    <definedName name="_rkl400" localSheetId="3">#REF!</definedName>
    <definedName name="_rkl400">#REF!</definedName>
    <definedName name="_rkl500" localSheetId="1">#REF!</definedName>
    <definedName name="_rkl500" localSheetId="5">#REF!</definedName>
    <definedName name="_rkl500" localSheetId="3">#REF!</definedName>
    <definedName name="_rkl500">#REF!</definedName>
    <definedName name="_rkl600" localSheetId="1">#REF!</definedName>
    <definedName name="_rkl600" localSheetId="5">#REF!</definedName>
    <definedName name="_rkl600" localSheetId="3">#REF!</definedName>
    <definedName name="_rkl600">#REF!</definedName>
    <definedName name="_rkl700" localSheetId="1">#REF!</definedName>
    <definedName name="_rkl700" localSheetId="5">#REF!</definedName>
    <definedName name="_rkl700" localSheetId="3">#REF!</definedName>
    <definedName name="_rkl700">#REF!</definedName>
    <definedName name="_rkl800" localSheetId="1">#REF!</definedName>
    <definedName name="_rkl800" localSheetId="5">#REF!</definedName>
    <definedName name="_rkl800" localSheetId="3">#REF!</definedName>
    <definedName name="_rkl800">#REF!</definedName>
    <definedName name="_Sap785">[17]GD_actuals!$E$30:$W$30</definedName>
    <definedName name="_Sap789">[17]GD_actuals!$E$28:$W$28</definedName>
    <definedName name="_sc1" localSheetId="1">#REF!</definedName>
    <definedName name="_sc1" localSheetId="5">#REF!</definedName>
    <definedName name="_sc1" localSheetId="3">#REF!</definedName>
    <definedName name="_sc1">#REF!</definedName>
    <definedName name="_SC2" localSheetId="1">#REF!</definedName>
    <definedName name="_SC2" localSheetId="5">#REF!</definedName>
    <definedName name="_SC2" localSheetId="3">#REF!</definedName>
    <definedName name="_SC2">#REF!</definedName>
    <definedName name="_sc3" localSheetId="1">#REF!</definedName>
    <definedName name="_sc3" localSheetId="5">#REF!</definedName>
    <definedName name="_sc3" localSheetId="3">#REF!</definedName>
    <definedName name="_sc3">#REF!</definedName>
    <definedName name="_Sch1" localSheetId="1">#REF!</definedName>
    <definedName name="_Sch1" localSheetId="5">#REF!</definedName>
    <definedName name="_Sch1" localSheetId="3">#REF!</definedName>
    <definedName name="_Sch1">#REF!</definedName>
    <definedName name="_Sci785">[17]GD_actuals!$E$31:$W$31</definedName>
    <definedName name="_Sci789">[17]GD_actuals!$E$29:$W$29</definedName>
    <definedName name="_SET1" localSheetId="1">#REF!</definedName>
    <definedName name="_SET1" localSheetId="5">#REF!</definedName>
    <definedName name="_SET1" localSheetId="3">#REF!</definedName>
    <definedName name="_SET1">#REF!</definedName>
    <definedName name="_SET2" localSheetId="1">#REF!</definedName>
    <definedName name="_SET2" localSheetId="5">#REF!</definedName>
    <definedName name="_SET2" localSheetId="3">#REF!</definedName>
    <definedName name="_SET2">#REF!</definedName>
    <definedName name="_SET3" localSheetId="1">#REF!</definedName>
    <definedName name="_SET3" localSheetId="5">#REF!</definedName>
    <definedName name="_SET3" localSheetId="3">#REF!</definedName>
    <definedName name="_SET3">#REF!</definedName>
    <definedName name="_sfv150" localSheetId="1">#REF!</definedName>
    <definedName name="_sfv150" localSheetId="5">#REF!</definedName>
    <definedName name="_sfv150" localSheetId="3">#REF!</definedName>
    <definedName name="_sfv150">#REF!</definedName>
    <definedName name="_sks1" localSheetId="1">#REF!</definedName>
    <definedName name="_sks1" localSheetId="5">#REF!</definedName>
    <definedName name="_sks1" localSheetId="3">#REF!</definedName>
    <definedName name="_sks1">#REF!</definedName>
    <definedName name="_sks2" localSheetId="1">#REF!</definedName>
    <definedName name="_sks2" localSheetId="5">#REF!</definedName>
    <definedName name="_sks2" localSheetId="3">#REF!</definedName>
    <definedName name="_sks2">#REF!</definedName>
    <definedName name="_SN3" localSheetId="1">#REF!</definedName>
    <definedName name="_SN3" localSheetId="5">#REF!</definedName>
    <definedName name="_SN3" localSheetId="3">#REF!</definedName>
    <definedName name="_SN3">#REF!</definedName>
    <definedName name="_Sorj" localSheetId="1" hidden="1">#REF!</definedName>
    <definedName name="_Sorj" localSheetId="5" hidden="1">#REF!</definedName>
    <definedName name="_Sorj" localSheetId="3" hidden="1">#REF!</definedName>
    <definedName name="_Sorj" hidden="1">#REF!</definedName>
    <definedName name="_Sort" localSheetId="1" hidden="1">#REF!</definedName>
    <definedName name="_Sort" localSheetId="5" hidden="1">#REF!</definedName>
    <definedName name="_Sort" localSheetId="3" hidden="1">#REF!</definedName>
    <definedName name="_Sort" hidden="1">#REF!</definedName>
    <definedName name="_Sort2" localSheetId="1" hidden="1">#REF!</definedName>
    <definedName name="_Sort2" localSheetId="5" hidden="1">#REF!</definedName>
    <definedName name="_Sort2" localSheetId="3" hidden="1">#REF!</definedName>
    <definedName name="_Sort2" hidden="1">#REF!</definedName>
    <definedName name="_std100" localSheetId="1">#REF!</definedName>
    <definedName name="_std100" localSheetId="5">#REF!</definedName>
    <definedName name="_std100" localSheetId="3">#REF!</definedName>
    <definedName name="_std100">#REF!</definedName>
    <definedName name="_std150" localSheetId="1">#REF!</definedName>
    <definedName name="_std150" localSheetId="5">#REF!</definedName>
    <definedName name="_std150" localSheetId="3">#REF!</definedName>
    <definedName name="_std150">#REF!</definedName>
    <definedName name="_std50" localSheetId="1">#REF!</definedName>
    <definedName name="_std50" localSheetId="5">#REF!</definedName>
    <definedName name="_std50" localSheetId="3">#REF!</definedName>
    <definedName name="_std50">#REF!</definedName>
    <definedName name="_std65" localSheetId="1">#REF!</definedName>
    <definedName name="_std65" localSheetId="5">#REF!</definedName>
    <definedName name="_std65" localSheetId="3">#REF!</definedName>
    <definedName name="_std65">#REF!</definedName>
    <definedName name="_sti2">'[15]Detail-PARENT'!$AU$246</definedName>
    <definedName name="_Stl785">[17]GD_actuals!$E$33:$W$33</definedName>
    <definedName name="_Stl789">[17]GD_actuals!$E$34:$W$34</definedName>
    <definedName name="_SUB1" localSheetId="1">#REF!</definedName>
    <definedName name="_SUB1" localSheetId="5">#REF!</definedName>
    <definedName name="_SUB1" localSheetId="3">#REF!</definedName>
    <definedName name="_SUB1">#REF!</definedName>
    <definedName name="_SUB2" localSheetId="1">#REF!</definedName>
    <definedName name="_SUB2" localSheetId="5">#REF!</definedName>
    <definedName name="_SUB2" localSheetId="3">#REF!</definedName>
    <definedName name="_SUB2">#REF!</definedName>
    <definedName name="_SUB3" localSheetId="1">#REF!</definedName>
    <definedName name="_SUB3" localSheetId="5">#REF!</definedName>
    <definedName name="_SUB3" localSheetId="3">#REF!</definedName>
    <definedName name="_SUB3">#REF!</definedName>
    <definedName name="_SUB4" localSheetId="1">#REF!</definedName>
    <definedName name="_SUB4" localSheetId="5">#REF!</definedName>
    <definedName name="_SUB4" localSheetId="3">#REF!</definedName>
    <definedName name="_SUB4">#REF!</definedName>
    <definedName name="_SUB5" localSheetId="1">#REF!</definedName>
    <definedName name="_SUB5" localSheetId="5">#REF!</definedName>
    <definedName name="_SUB5" localSheetId="3">#REF!</definedName>
    <definedName name="_SUB5">#REF!</definedName>
    <definedName name="_SUB6" localSheetId="1">#REF!</definedName>
    <definedName name="_SUB6" localSheetId="5">#REF!</definedName>
    <definedName name="_SUB6" localSheetId="3">#REF!</definedName>
    <definedName name="_SUB6">#REF!</definedName>
    <definedName name="_SUB7" localSheetId="1">#REF!</definedName>
    <definedName name="_SUB7" localSheetId="5">#REF!</definedName>
    <definedName name="_SUB7" localSheetId="3">#REF!</definedName>
    <definedName name="_SUB7">#REF!</definedName>
    <definedName name="_T314999" localSheetId="1">#REF!</definedName>
    <definedName name="_T314999" localSheetId="5">#REF!</definedName>
    <definedName name="_T314999" localSheetId="3">#REF!</definedName>
    <definedName name="_T314999">#REF!</definedName>
    <definedName name="_tab2" localSheetId="1">'[51]Modal Kerja'!#REF!</definedName>
    <definedName name="_tab2" localSheetId="5">'[51]Modal Kerja'!#REF!</definedName>
    <definedName name="_tab2" localSheetId="3">'[51]Modal Kerja'!#REF!</definedName>
    <definedName name="_tab2">'[51]Modal Kerja'!#REF!</definedName>
    <definedName name="_Table1_In1" localSheetId="1" hidden="1">#REF!</definedName>
    <definedName name="_Table1_In1" localSheetId="5" hidden="1">#REF!</definedName>
    <definedName name="_Table1_In1" localSheetId="3" hidden="1">#REF!</definedName>
    <definedName name="_Table1_In1" hidden="1">#REF!</definedName>
    <definedName name="_Table1_Out" localSheetId="1" hidden="1">#REF!</definedName>
    <definedName name="_Table1_Out" localSheetId="5" hidden="1">#REF!</definedName>
    <definedName name="_Table1_Out" localSheetId="3" hidden="1">#REF!</definedName>
    <definedName name="_Table1_Out" hidden="1">#REF!</definedName>
    <definedName name="_Tap785">'[17]7x'!$G$24</definedName>
    <definedName name="_Tap789">'[17]7x'!$G$4</definedName>
    <definedName name="_Tci785">'[17]7x'!$G$34</definedName>
    <definedName name="_Tci789">'[17]7x'!$G$14</definedName>
    <definedName name="_td2">'[15]Detail-PARENT'!$AU$136</definedName>
    <definedName name="_th100" localSheetId="1">'[39]dongia (2)'!#REF!</definedName>
    <definedName name="_th100" localSheetId="5">'[39]dongia (2)'!#REF!</definedName>
    <definedName name="_th100" localSheetId="3">'[39]dongia (2)'!#REF!</definedName>
    <definedName name="_th100">'[39]dongia (2)'!#REF!</definedName>
    <definedName name="_TH160" localSheetId="1">'[39]dongia (2)'!#REF!</definedName>
    <definedName name="_TH160" localSheetId="5">'[39]dongia (2)'!#REF!</definedName>
    <definedName name="_TH160" localSheetId="3">'[39]dongia (2)'!#REF!</definedName>
    <definedName name="_TH160">'[39]dongia (2)'!#REF!</definedName>
    <definedName name="_TL1" localSheetId="1">#REF!</definedName>
    <definedName name="_TL1" localSheetId="5">#REF!</definedName>
    <definedName name="_TL1" localSheetId="3">#REF!</definedName>
    <definedName name="_TL1">#REF!</definedName>
    <definedName name="_TL2" localSheetId="1">#REF!</definedName>
    <definedName name="_TL2" localSheetId="5">#REF!</definedName>
    <definedName name="_TL2" localSheetId="3">#REF!</definedName>
    <definedName name="_TL2">#REF!</definedName>
    <definedName name="_TL3" localSheetId="1">#REF!</definedName>
    <definedName name="_TL3" localSheetId="5">#REF!</definedName>
    <definedName name="_TL3" localSheetId="3">#REF!</definedName>
    <definedName name="_TL3">#REF!</definedName>
    <definedName name="_TLA120" localSheetId="1">#REF!</definedName>
    <definedName name="_TLA120" localSheetId="5">#REF!</definedName>
    <definedName name="_TLA120" localSheetId="3">#REF!</definedName>
    <definedName name="_TLA120">#REF!</definedName>
    <definedName name="_TLA35" localSheetId="1">#REF!</definedName>
    <definedName name="_TLA35" localSheetId="5">#REF!</definedName>
    <definedName name="_TLA35" localSheetId="3">#REF!</definedName>
    <definedName name="_TLA35">#REF!</definedName>
    <definedName name="_TLA50" localSheetId="1">#REF!</definedName>
    <definedName name="_TLA50" localSheetId="5">#REF!</definedName>
    <definedName name="_TLA50" localSheetId="3">#REF!</definedName>
    <definedName name="_TLA50">#REF!</definedName>
    <definedName name="_TLA70" localSheetId="1">#REF!</definedName>
    <definedName name="_TLA70" localSheetId="5">#REF!</definedName>
    <definedName name="_TLA70" localSheetId="3">#REF!</definedName>
    <definedName name="_TLA70">#REF!</definedName>
    <definedName name="_TLA95" localSheetId="1">#REF!</definedName>
    <definedName name="_TLA95" localSheetId="5">#REF!</definedName>
    <definedName name="_TLA95" localSheetId="3">#REF!</definedName>
    <definedName name="_TLA95">#REF!</definedName>
    <definedName name="_tlc20" localSheetId="1">#REF!</definedName>
    <definedName name="_tlc20" localSheetId="5">#REF!</definedName>
    <definedName name="_tlc20" localSheetId="3">#REF!</definedName>
    <definedName name="_tlc20">#REF!</definedName>
    <definedName name="_TR1">[31]Vibro_Roller!$E$2:$K$43</definedName>
    <definedName name="_TR250" localSheetId="1">'[39]dongia (2)'!#REF!</definedName>
    <definedName name="_TR250" localSheetId="5">'[39]dongia (2)'!#REF!</definedName>
    <definedName name="_TR250" localSheetId="3">'[39]dongia (2)'!#REF!</definedName>
    <definedName name="_TR250">'[39]dongia (2)'!#REF!</definedName>
    <definedName name="_tr375" localSheetId="1">[39]giathanh1!#REF!</definedName>
    <definedName name="_tr375" localSheetId="5">[39]giathanh1!#REF!</definedName>
    <definedName name="_tr375" localSheetId="3">[39]giathanh1!#REF!</definedName>
    <definedName name="_tr375">[39]giathanh1!#REF!</definedName>
    <definedName name="_tsv25" localSheetId="1">#REF!</definedName>
    <definedName name="_tsv25" localSheetId="5">#REF!</definedName>
    <definedName name="_tsv25" localSheetId="3">#REF!</definedName>
    <definedName name="_tsv25">#REF!</definedName>
    <definedName name="_Ttl785">'[17]8x'!$G$14</definedName>
    <definedName name="_Ttl789">'[17]8x'!$G$24</definedName>
    <definedName name="_ujl001" localSheetId="1">#REF!</definedName>
    <definedName name="_ujl001" localSheetId="5">#REF!</definedName>
    <definedName name="_ujl001" localSheetId="3">#REF!</definedName>
    <definedName name="_ujl001">#REF!</definedName>
    <definedName name="_uph010" localSheetId="1">#REF!</definedName>
    <definedName name="_uph010" localSheetId="5">#REF!</definedName>
    <definedName name="_uph010" localSheetId="3">#REF!</definedName>
    <definedName name="_uph010">#REF!</definedName>
    <definedName name="_uph011" localSheetId="1">#REF!</definedName>
    <definedName name="_uph011" localSheetId="5">#REF!</definedName>
    <definedName name="_uph011" localSheetId="3">#REF!</definedName>
    <definedName name="_uph011">#REF!</definedName>
    <definedName name="_uph012" localSheetId="1">#REF!</definedName>
    <definedName name="_uph012" localSheetId="5">#REF!</definedName>
    <definedName name="_uph012" localSheetId="3">#REF!</definedName>
    <definedName name="_uph012">#REF!</definedName>
    <definedName name="_uph013" localSheetId="1">#REF!</definedName>
    <definedName name="_uph013" localSheetId="5">#REF!</definedName>
    <definedName name="_uph013" localSheetId="3">#REF!</definedName>
    <definedName name="_uph013">#REF!</definedName>
    <definedName name="_uph014" localSheetId="1">#REF!</definedName>
    <definedName name="_uph014" localSheetId="5">#REF!</definedName>
    <definedName name="_uph014" localSheetId="3">#REF!</definedName>
    <definedName name="_uph014">#REF!</definedName>
    <definedName name="_uph015" localSheetId="1">#REF!</definedName>
    <definedName name="_uph015" localSheetId="5">#REF!</definedName>
    <definedName name="_uph015" localSheetId="3">#REF!</definedName>
    <definedName name="_uph015">#REF!</definedName>
    <definedName name="_uph016" localSheetId="1">#REF!</definedName>
    <definedName name="_uph016" localSheetId="5">#REF!</definedName>
    <definedName name="_uph016" localSheetId="3">#REF!</definedName>
    <definedName name="_uph016">#REF!</definedName>
    <definedName name="_UPH022" localSheetId="1">#REF!</definedName>
    <definedName name="_UPH022" localSheetId="5">#REF!</definedName>
    <definedName name="_UPH022" localSheetId="3">#REF!</definedName>
    <definedName name="_UPH022">#REF!</definedName>
    <definedName name="_uro001">[18]Sheet1!$I$661</definedName>
    <definedName name="_uro002">[18]Sheet1!$I$662</definedName>
    <definedName name="_uro003">[18]Sheet1!$I$663</definedName>
    <definedName name="_uro004">[18]Sheet1!$I$664</definedName>
    <definedName name="_uro005">[18]Sheet1!$I$665</definedName>
    <definedName name="_uro006">[18]Sheet1!$I$666</definedName>
    <definedName name="_uro007">[18]Sheet1!$I$667</definedName>
    <definedName name="_uro008">[18]Sheet1!$I$668</definedName>
    <definedName name="_uro009">[18]Sheet1!$I$669</definedName>
    <definedName name="_usd2" localSheetId="1">#REF!</definedName>
    <definedName name="_usd2" localSheetId="5">#REF!</definedName>
    <definedName name="_usd2" localSheetId="3">#REF!</definedName>
    <definedName name="_usd2">#REF!</definedName>
    <definedName name="_VL100" localSheetId="1">#REF!</definedName>
    <definedName name="_VL100" localSheetId="5">#REF!</definedName>
    <definedName name="_VL100" localSheetId="3">#REF!</definedName>
    <definedName name="_VL100">#REF!</definedName>
    <definedName name="_VL200" localSheetId="1">#REF!</definedName>
    <definedName name="_VL200" localSheetId="5">#REF!</definedName>
    <definedName name="_VL200" localSheetId="3">#REF!</definedName>
    <definedName name="_VL200">#REF!</definedName>
    <definedName name="_VL250" localSheetId="1">#REF!</definedName>
    <definedName name="_VL250" localSheetId="5">#REF!</definedName>
    <definedName name="_VL250" localSheetId="3">#REF!</definedName>
    <definedName name="_VL250">#REF!</definedName>
    <definedName name="_vnt100" localSheetId="1">#REF!</definedName>
    <definedName name="_vnt100" localSheetId="5">#REF!</definedName>
    <definedName name="_vnt100" localSheetId="3">#REF!</definedName>
    <definedName name="_vnt100">#REF!</definedName>
    <definedName name="_vnt40" localSheetId="1">#REF!</definedName>
    <definedName name="_vnt40" localSheetId="5">#REF!</definedName>
    <definedName name="_vnt40" localSheetId="3">#REF!</definedName>
    <definedName name="_vnt40">#REF!</definedName>
    <definedName name="_vnt50" localSheetId="1">#REF!</definedName>
    <definedName name="_vnt50" localSheetId="5">#REF!</definedName>
    <definedName name="_vnt50" localSheetId="3">#REF!</definedName>
    <definedName name="_vnt50">#REF!</definedName>
    <definedName name="_vnt80" localSheetId="1">#REF!</definedName>
    <definedName name="_vnt80" localSheetId="5">#REF!</definedName>
    <definedName name="_vnt80" localSheetId="3">#REF!</definedName>
    <definedName name="_vnt80">#REF!</definedName>
    <definedName name="_WF32" localSheetId="1">[25]Material!#REF!</definedName>
    <definedName name="_WF32" localSheetId="5">[25]Material!#REF!</definedName>
    <definedName name="_WF32" localSheetId="3">[25]Material!#REF!</definedName>
    <definedName name="_WF32">[25]Material!#REF!</definedName>
    <definedName name="_WF42" localSheetId="1">[25]Material!#REF!</definedName>
    <definedName name="_WF42" localSheetId="5">[25]Material!#REF!</definedName>
    <definedName name="_WF42" localSheetId="3">[25]Material!#REF!</definedName>
    <definedName name="_WF42">[25]Material!#REF!</definedName>
    <definedName name="_wf43" localSheetId="1">[25]Material!#REF!</definedName>
    <definedName name="_wf43" localSheetId="5">[25]Material!#REF!</definedName>
    <definedName name="_wf43" localSheetId="3">[25]Material!#REF!</definedName>
    <definedName name="_wf43">[25]Material!#REF!</definedName>
    <definedName name="a" localSheetId="1">#REF!</definedName>
    <definedName name="a" localSheetId="5">#REF!</definedName>
    <definedName name="a" localSheetId="3">#REF!</definedName>
    <definedName name="a">#REF!</definedName>
    <definedName name="A.18" localSheetId="1">#REF!</definedName>
    <definedName name="A.18" localSheetId="5">#REF!</definedName>
    <definedName name="A.18" localSheetId="3">#REF!</definedName>
    <definedName name="A.18">#REF!</definedName>
    <definedName name="A.4" localSheetId="1">#REF!</definedName>
    <definedName name="A.4" localSheetId="5">#REF!</definedName>
    <definedName name="A.4" localSheetId="3">#REF!</definedName>
    <definedName name="A.4">#REF!</definedName>
    <definedName name="A_1" localSheetId="1">#REF!</definedName>
    <definedName name="A_1" localSheetId="5">#REF!</definedName>
    <definedName name="A_1" localSheetId="3">#REF!</definedName>
    <definedName name="A_1">#REF!</definedName>
    <definedName name="A_2" localSheetId="1">#REF!</definedName>
    <definedName name="A_2" localSheetId="5">#REF!</definedName>
    <definedName name="A_2" localSheetId="3">#REF!</definedName>
    <definedName name="A_2">#REF!</definedName>
    <definedName name="A120_" localSheetId="1">#REF!</definedName>
    <definedName name="A120_" localSheetId="5">#REF!</definedName>
    <definedName name="A120_" localSheetId="3">#REF!</definedName>
    <definedName name="A120_">#REF!</definedName>
    <definedName name="A35_" localSheetId="1">#REF!</definedName>
    <definedName name="A35_" localSheetId="5">#REF!</definedName>
    <definedName name="A35_" localSheetId="3">#REF!</definedName>
    <definedName name="A35_">#REF!</definedName>
    <definedName name="A50_" localSheetId="1">#REF!</definedName>
    <definedName name="A50_" localSheetId="5">#REF!</definedName>
    <definedName name="A50_" localSheetId="3">#REF!</definedName>
    <definedName name="A50_">#REF!</definedName>
    <definedName name="A70_" localSheetId="1">#REF!</definedName>
    <definedName name="A70_" localSheetId="5">#REF!</definedName>
    <definedName name="A70_" localSheetId="3">#REF!</definedName>
    <definedName name="A70_">#REF!</definedName>
    <definedName name="A95_" localSheetId="1">#REF!</definedName>
    <definedName name="A95_" localSheetId="5">#REF!</definedName>
    <definedName name="A95_" localSheetId="3">#REF!</definedName>
    <definedName name="A95_">#REF!</definedName>
    <definedName name="aa">[52]Packing!$A$5</definedName>
    <definedName name="aaa">[52]Cek2Rek!$A$1</definedName>
    <definedName name="aaaa" localSheetId="1" hidden="1">#REF!</definedName>
    <definedName name="aaaa" localSheetId="5" hidden="1">#REF!</definedName>
    <definedName name="aaaa" localSheetId="3" hidden="1">#REF!</definedName>
    <definedName name="aaaa" hidden="1">#REF!</definedName>
    <definedName name="AAAAAAAAA" localSheetId="1">[53]TOWN!#REF!</definedName>
    <definedName name="AAAAAAAAA" localSheetId="5">[53]TOWN!#REF!</definedName>
    <definedName name="AAAAAAAAA" localSheetId="3">[53]TOWN!#REF!</definedName>
    <definedName name="AAAAAAAAA">[53]TOWN!#REF!</definedName>
    <definedName name="aax" localSheetId="1">#REF!</definedName>
    <definedName name="aax" localSheetId="5">#REF!</definedName>
    <definedName name="aax" localSheetId="3">#REF!</definedName>
    <definedName name="aax">#REF!</definedName>
    <definedName name="ab" localSheetId="1">#REF!</definedName>
    <definedName name="ab" localSheetId="5">#REF!</definedName>
    <definedName name="ab" localSheetId="3">#REF!</definedName>
    <definedName name="ab">#REF!</definedName>
    <definedName name="abch100" localSheetId="1">#REF!</definedName>
    <definedName name="abch100" localSheetId="5">#REF!</definedName>
    <definedName name="abch100" localSheetId="3">#REF!</definedName>
    <definedName name="abch100">#REF!</definedName>
    <definedName name="abe" localSheetId="1">[54]Cover!#REF!</definedName>
    <definedName name="abe" localSheetId="5">[54]Cover!#REF!</definedName>
    <definedName name="abe" localSheetId="3">[54]Cover!#REF!</definedName>
    <definedName name="abe">[54]Cover!#REF!</definedName>
    <definedName name="aber100" localSheetId="1">#REF!</definedName>
    <definedName name="aber100" localSheetId="5">#REF!</definedName>
    <definedName name="aber100" localSheetId="3">#REF!</definedName>
    <definedName name="aber100">#REF!</definedName>
    <definedName name="aber15" localSheetId="1">#REF!</definedName>
    <definedName name="aber15" localSheetId="5">#REF!</definedName>
    <definedName name="aber15" localSheetId="3">#REF!</definedName>
    <definedName name="aber15">#REF!</definedName>
    <definedName name="Aber150" localSheetId="1">#REF!</definedName>
    <definedName name="Aber150" localSheetId="5">#REF!</definedName>
    <definedName name="Aber150" localSheetId="3">#REF!</definedName>
    <definedName name="Aber150">#REF!</definedName>
    <definedName name="aber2" localSheetId="1">#REF!</definedName>
    <definedName name="aber2" localSheetId="5">#REF!</definedName>
    <definedName name="aber2" localSheetId="3">#REF!</definedName>
    <definedName name="aber2">#REF!</definedName>
    <definedName name="aber20" localSheetId="1">#REF!</definedName>
    <definedName name="aber20" localSheetId="5">#REF!</definedName>
    <definedName name="aber20" localSheetId="3">#REF!</definedName>
    <definedName name="aber20">#REF!</definedName>
    <definedName name="aber25" localSheetId="1">#REF!</definedName>
    <definedName name="aber25" localSheetId="5">#REF!</definedName>
    <definedName name="aber25" localSheetId="3">#REF!</definedName>
    <definedName name="aber25">#REF!</definedName>
    <definedName name="aber32" localSheetId="1">#REF!</definedName>
    <definedName name="aber32" localSheetId="5">#REF!</definedName>
    <definedName name="aber32" localSheetId="3">#REF!</definedName>
    <definedName name="aber32">#REF!</definedName>
    <definedName name="aber4" localSheetId="1">#REF!</definedName>
    <definedName name="aber4" localSheetId="5">#REF!</definedName>
    <definedName name="aber4" localSheetId="3">#REF!</definedName>
    <definedName name="aber4">#REF!</definedName>
    <definedName name="aber40" localSheetId="1">#REF!</definedName>
    <definedName name="aber40" localSheetId="5">#REF!</definedName>
    <definedName name="aber40" localSheetId="3">#REF!</definedName>
    <definedName name="aber40">#REF!</definedName>
    <definedName name="aber50" localSheetId="1">#REF!</definedName>
    <definedName name="aber50" localSheetId="5">#REF!</definedName>
    <definedName name="aber50" localSheetId="3">#REF!</definedName>
    <definedName name="aber50">#REF!</definedName>
    <definedName name="Aber6" localSheetId="1">#REF!</definedName>
    <definedName name="Aber6" localSheetId="5">#REF!</definedName>
    <definedName name="Aber6" localSheetId="3">#REF!</definedName>
    <definedName name="Aber6">#REF!</definedName>
    <definedName name="aber80" localSheetId="1">#REF!</definedName>
    <definedName name="aber80" localSheetId="5">#REF!</definedName>
    <definedName name="aber80" localSheetId="3">#REF!</definedName>
    <definedName name="aber80">#REF!</definedName>
    <definedName name="aberf100" localSheetId="1">#REF!</definedName>
    <definedName name="aberf100" localSheetId="5">#REF!</definedName>
    <definedName name="aberf100" localSheetId="3">#REF!</definedName>
    <definedName name="aberf100">#REF!</definedName>
    <definedName name="aberf150" localSheetId="1">#REF!</definedName>
    <definedName name="aberf150" localSheetId="5">#REF!</definedName>
    <definedName name="aberf150" localSheetId="3">#REF!</definedName>
    <definedName name="aberf150">#REF!</definedName>
    <definedName name="aberf4" localSheetId="1">#REF!</definedName>
    <definedName name="aberf4" localSheetId="5">#REF!</definedName>
    <definedName name="aberf4" localSheetId="3">#REF!</definedName>
    <definedName name="aberf4">#REF!</definedName>
    <definedName name="aberf6" localSheetId="1">#REF!</definedName>
    <definedName name="aberf6" localSheetId="5">#REF!</definedName>
    <definedName name="aberf6" localSheetId="3">#REF!</definedName>
    <definedName name="aberf6">#REF!</definedName>
    <definedName name="aberf80" localSheetId="1">#REF!</definedName>
    <definedName name="aberf80" localSheetId="5">#REF!</definedName>
    <definedName name="aberf80" localSheetId="3">#REF!</definedName>
    <definedName name="aberf80">#REF!</definedName>
    <definedName name="abfj100" localSheetId="1">#REF!</definedName>
    <definedName name="abfj100" localSheetId="5">#REF!</definedName>
    <definedName name="abfj100" localSheetId="3">#REF!</definedName>
    <definedName name="abfj100">#REF!</definedName>
    <definedName name="abfj150" localSheetId="1">#REF!</definedName>
    <definedName name="abfj150" localSheetId="5">#REF!</definedName>
    <definedName name="abfj150" localSheetId="3">#REF!</definedName>
    <definedName name="abfj150">#REF!</definedName>
    <definedName name="abfj40" localSheetId="1">#REF!</definedName>
    <definedName name="abfj40" localSheetId="5">#REF!</definedName>
    <definedName name="abfj40" localSheetId="3">#REF!</definedName>
    <definedName name="abfj40">#REF!</definedName>
    <definedName name="abfj50" localSheetId="1">#REF!</definedName>
    <definedName name="abfj50" localSheetId="5">#REF!</definedName>
    <definedName name="abfj50" localSheetId="3">#REF!</definedName>
    <definedName name="abfj50">#REF!</definedName>
    <definedName name="abfl40" localSheetId="1">#REF!</definedName>
    <definedName name="abfl40" localSheetId="5">#REF!</definedName>
    <definedName name="abfl40" localSheetId="3">#REF!</definedName>
    <definedName name="abfl40">#REF!</definedName>
    <definedName name="abft100" localSheetId="1">#REF!</definedName>
    <definedName name="abft100" localSheetId="5">#REF!</definedName>
    <definedName name="abft100" localSheetId="3">#REF!</definedName>
    <definedName name="abft100">#REF!</definedName>
    <definedName name="abft150" localSheetId="1">#REF!</definedName>
    <definedName name="abft150" localSheetId="5">#REF!</definedName>
    <definedName name="abft150" localSheetId="3">#REF!</definedName>
    <definedName name="abft150">#REF!</definedName>
    <definedName name="abft50" localSheetId="1">#REF!</definedName>
    <definedName name="abft50" localSheetId="5">#REF!</definedName>
    <definedName name="abft50" localSheetId="3">#REF!</definedName>
    <definedName name="abft50">#REF!</definedName>
    <definedName name="abfv100" localSheetId="1">#REF!</definedName>
    <definedName name="abfv100" localSheetId="5">#REF!</definedName>
    <definedName name="abfv100" localSheetId="3">#REF!</definedName>
    <definedName name="abfv100">#REF!</definedName>
    <definedName name="abfv150" localSheetId="1">#REF!</definedName>
    <definedName name="abfv150" localSheetId="5">#REF!</definedName>
    <definedName name="abfv150" localSheetId="3">#REF!</definedName>
    <definedName name="abfv150">#REF!</definedName>
    <definedName name="abfv50" localSheetId="1">#REF!</definedName>
    <definedName name="abfv50" localSheetId="5">#REF!</definedName>
    <definedName name="abfv50" localSheetId="3">#REF!</definedName>
    <definedName name="abfv50">#REF!</definedName>
    <definedName name="abfv80" localSheetId="1">#REF!</definedName>
    <definedName name="abfv80" localSheetId="5">#REF!</definedName>
    <definedName name="abfv80" localSheetId="3">#REF!</definedName>
    <definedName name="abfv80">#REF!</definedName>
    <definedName name="abgv100" localSheetId="1">#REF!</definedName>
    <definedName name="abgv100" localSheetId="5">#REF!</definedName>
    <definedName name="abgv100" localSheetId="3">#REF!</definedName>
    <definedName name="abgv100">#REF!</definedName>
    <definedName name="abgv150" localSheetId="1">#REF!</definedName>
    <definedName name="abgv150" localSheetId="5">#REF!</definedName>
    <definedName name="abgv150" localSheetId="3">#REF!</definedName>
    <definedName name="abgv150">#REF!</definedName>
    <definedName name="abgv20" localSheetId="1">#REF!</definedName>
    <definedName name="abgv20" localSheetId="5">#REF!</definedName>
    <definedName name="abgv20" localSheetId="3">#REF!</definedName>
    <definedName name="abgv20">#REF!</definedName>
    <definedName name="abgv32" localSheetId="1">#REF!</definedName>
    <definedName name="abgv32" localSheetId="5">#REF!</definedName>
    <definedName name="abgv32" localSheetId="3">#REF!</definedName>
    <definedName name="abgv32">#REF!</definedName>
    <definedName name="abgv40" localSheetId="1">#REF!</definedName>
    <definedName name="abgv40" localSheetId="5">#REF!</definedName>
    <definedName name="abgv40" localSheetId="3">#REF!</definedName>
    <definedName name="abgv40">#REF!</definedName>
    <definedName name="abgv50" localSheetId="1">#REF!</definedName>
    <definedName name="abgv50" localSheetId="5">#REF!</definedName>
    <definedName name="abgv50" localSheetId="3">#REF!</definedName>
    <definedName name="abgv50">#REF!</definedName>
    <definedName name="abka15" localSheetId="1">#REF!</definedName>
    <definedName name="abka15" localSheetId="5">#REF!</definedName>
    <definedName name="abka15" localSheetId="3">#REF!</definedName>
    <definedName name="abka15">#REF!</definedName>
    <definedName name="abpg" localSheetId="1">#REF!</definedName>
    <definedName name="abpg" localSheetId="5">#REF!</definedName>
    <definedName name="abpg" localSheetId="3">#REF!</definedName>
    <definedName name="abpg">#REF!</definedName>
    <definedName name="abwl" localSheetId="1">#REF!</definedName>
    <definedName name="abwl" localSheetId="5">#REF!</definedName>
    <definedName name="abwl" localSheetId="3">#REF!</definedName>
    <definedName name="abwl">#REF!</definedName>
    <definedName name="ABX" localSheetId="1">#REF!</definedName>
    <definedName name="ABX" localSheetId="5">#REF!</definedName>
    <definedName name="ABX" localSheetId="3">#REF!</definedName>
    <definedName name="ABX">#REF!</definedName>
    <definedName name="AC" localSheetId="1">'[55]daf-3(OK)'!#REF!</definedName>
    <definedName name="AC" localSheetId="5">'[55]daf-3(OK)'!#REF!</definedName>
    <definedName name="AC" localSheetId="3">'[55]daf-3(OK)'!#REF!</definedName>
    <definedName name="AC">'[55]daf-3(OK)'!#REF!</definedName>
    <definedName name="AC120_" localSheetId="1">#REF!</definedName>
    <definedName name="AC120_" localSheetId="5">#REF!</definedName>
    <definedName name="AC120_" localSheetId="3">#REF!</definedName>
    <definedName name="AC120_">#REF!</definedName>
    <definedName name="AC35_" localSheetId="1">#REF!</definedName>
    <definedName name="AC35_" localSheetId="5">#REF!</definedName>
    <definedName name="AC35_" localSheetId="3">#REF!</definedName>
    <definedName name="AC35_">#REF!</definedName>
    <definedName name="AC50_" localSheetId="1">#REF!</definedName>
    <definedName name="AC50_" localSheetId="5">#REF!</definedName>
    <definedName name="AC50_" localSheetId="3">#REF!</definedName>
    <definedName name="AC50_">#REF!</definedName>
    <definedName name="AC70_" localSheetId="1">#REF!</definedName>
    <definedName name="AC70_" localSheetId="5">#REF!</definedName>
    <definedName name="AC70_" localSheetId="3">#REF!</definedName>
    <definedName name="AC70_">#REF!</definedName>
    <definedName name="AC95_" localSheetId="1">#REF!</definedName>
    <definedName name="AC95_" localSheetId="5">#REF!</definedName>
    <definedName name="AC95_" localSheetId="3">#REF!</definedName>
    <definedName name="AC95_">#REF!</definedName>
    <definedName name="acc" localSheetId="1">#REF!</definedName>
    <definedName name="acc" localSheetId="5">#REF!</definedName>
    <definedName name="acc" localSheetId="3">#REF!</definedName>
    <definedName name="acc">#REF!</definedName>
    <definedName name="Acc_dep" localSheetId="1">'[56]DEPN 2001'!#REF!</definedName>
    <definedName name="Acc_dep" localSheetId="5">'[56]DEPN 2001'!#REF!</definedName>
    <definedName name="Acc_dep" localSheetId="3">'[56]DEPN 2001'!#REF!</definedName>
    <definedName name="Acc_dep">'[56]DEPN 2001'!#REF!</definedName>
    <definedName name="AccessDatabase" hidden="1">"C:\My Documents\MAUI MALL1.mdb"</definedName>
    <definedName name="ACCRDEXP" localSheetId="1">'[16]Detail-PARENT'!#REF!</definedName>
    <definedName name="ACCRDEXP" localSheetId="5">'[16]Detail-PARENT'!#REF!</definedName>
    <definedName name="ACCRDEXP" localSheetId="3">'[16]Detail-PARENT'!#REF!</definedName>
    <definedName name="ACCRDEXP">'[16]Detail-PARENT'!#REF!</definedName>
    <definedName name="accrdexp2">'[15]Detail-PARENT'!$AU$1124</definedName>
    <definedName name="ACCRUEDEXPENSE" localSheetId="1">#REF!</definedName>
    <definedName name="ACCRUEDEXPENSE" localSheetId="5">#REF!</definedName>
    <definedName name="ACCRUEDEXPENSE" localSheetId="3">#REF!</definedName>
    <definedName name="ACCRUEDEXPENSE">#REF!</definedName>
    <definedName name="accumdeprbegbalBuildingsandimprovements" localSheetId="1">#REF!</definedName>
    <definedName name="accumdeprbegbalBuildingsandimprovements" localSheetId="5">#REF!</definedName>
    <definedName name="accumdeprbegbalBuildingsandimprovements" localSheetId="3">#REF!</definedName>
    <definedName name="accumdeprbegbalBuildingsandimprovements">#REF!</definedName>
    <definedName name="accumdeprbegbalCIP" localSheetId="1">#REF!</definedName>
    <definedName name="accumdeprbegbalCIP" localSheetId="5">#REF!</definedName>
    <definedName name="accumdeprbegbalCIP" localSheetId="3">#REF!</definedName>
    <definedName name="accumdeprbegbalCIP">#REF!</definedName>
    <definedName name="accumdeprbegbalfurniture_Fixture" localSheetId="1">#REF!</definedName>
    <definedName name="accumdeprbegbalfurniture_Fixture" localSheetId="5">#REF!</definedName>
    <definedName name="accumdeprbegbalfurniture_Fixture" localSheetId="3">#REF!</definedName>
    <definedName name="accumdeprbegbalfurniture_Fixture">#REF!</definedName>
    <definedName name="accumdeprbegbalLandandlandrights" localSheetId="1">#REF!</definedName>
    <definedName name="accumdeprbegbalLandandlandrights" localSheetId="5">#REF!</definedName>
    <definedName name="accumdeprbegbalLandandlandrights" localSheetId="3">#REF!</definedName>
    <definedName name="accumdeprbegbalLandandlandrights">#REF!</definedName>
    <definedName name="accumdeprbegbalLandimprovements" localSheetId="1">#REF!</definedName>
    <definedName name="accumdeprbegbalLandimprovements" localSheetId="5">#REF!</definedName>
    <definedName name="accumdeprbegbalLandimprovements" localSheetId="3">#REF!</definedName>
    <definedName name="accumdeprbegbalLandimprovements">#REF!</definedName>
    <definedName name="accumdeprbegbalLease" localSheetId="1">#REF!</definedName>
    <definedName name="accumdeprbegbalLease" localSheetId="5">#REF!</definedName>
    <definedName name="accumdeprbegbalLease" localSheetId="3">#REF!</definedName>
    <definedName name="accumdeprbegbalLease">#REF!</definedName>
    <definedName name="accumdeprbegbalMachineryandequipment" localSheetId="1">#REF!</definedName>
    <definedName name="accumdeprbegbalMachineryandequipment" localSheetId="5">#REF!</definedName>
    <definedName name="accumdeprbegbalMachineryandequipment" localSheetId="3">#REF!</definedName>
    <definedName name="accumdeprbegbalMachineryandequipment">#REF!</definedName>
    <definedName name="accumdeprbegbalMatureplantations" localSheetId="1">#REF!</definedName>
    <definedName name="accumdeprbegbalMatureplantations" localSheetId="5">#REF!</definedName>
    <definedName name="accumdeprbegbalMatureplantations" localSheetId="3">#REF!</definedName>
    <definedName name="accumdeprbegbalMatureplantations">#REF!</definedName>
    <definedName name="accumdeprbegbalOfficeequipment" localSheetId="1">#REF!</definedName>
    <definedName name="accumdeprbegbalOfficeequipment" localSheetId="5">#REF!</definedName>
    <definedName name="accumdeprbegbalOfficeequipment" localSheetId="3">#REF!</definedName>
    <definedName name="accumdeprbegbalOfficeequipment">#REF!</definedName>
    <definedName name="accumdeprbegbalTelecommunicationsequipment" localSheetId="1">#REF!</definedName>
    <definedName name="accumdeprbegbalTelecommunicationsequipment" localSheetId="5">#REF!</definedName>
    <definedName name="accumdeprbegbalTelecommunicationsequipment" localSheetId="3">#REF!</definedName>
    <definedName name="accumdeprbegbalTelecommunicationsequipment">#REF!</definedName>
    <definedName name="accumdeprbegbalTransportationequipment" localSheetId="1">#REF!</definedName>
    <definedName name="accumdeprbegbalTransportationequipment" localSheetId="5">#REF!</definedName>
    <definedName name="accumdeprbegbalTransportationequipment" localSheetId="3">#REF!</definedName>
    <definedName name="accumdeprbegbalTransportationequipment">#REF!</definedName>
    <definedName name="ACTIVA" localSheetId="1">#REF!</definedName>
    <definedName name="ACTIVA" localSheetId="5">#REF!</definedName>
    <definedName name="ACTIVA" localSheetId="3">#REF!</definedName>
    <definedName name="ACTIVA">#REF!</definedName>
    <definedName name="ACTIVA1" localSheetId="1">#REF!</definedName>
    <definedName name="ACTIVA1" localSheetId="5">#REF!</definedName>
    <definedName name="ACTIVA1" localSheetId="3">#REF!</definedName>
    <definedName name="ACTIVA1">#REF!</definedName>
    <definedName name="ACwvu.Japan_Capers_Ed_Pub." localSheetId="1" hidden="1">#REF!</definedName>
    <definedName name="ACwvu.Japan_Capers_Ed_Pub." localSheetId="5" hidden="1">#REF!</definedName>
    <definedName name="ACwvu.Japan_Capers_Ed_Pub." localSheetId="3" hidden="1">#REF!</definedName>
    <definedName name="ACwvu.Japan_Capers_Ed_Pub." hidden="1">#REF!</definedName>
    <definedName name="ACwvu.KJP_CC." localSheetId="1" hidden="1">#REF!</definedName>
    <definedName name="ACwvu.KJP_CC." localSheetId="5" hidden="1">#REF!</definedName>
    <definedName name="ACwvu.KJP_CC." localSheetId="3" hidden="1">#REF!</definedName>
    <definedName name="ACwvu.KJP_CC." hidden="1">#REF!</definedName>
    <definedName name="ACX" localSheetId="1">#REF!</definedName>
    <definedName name="ACX" localSheetId="5">#REF!</definedName>
    <definedName name="ACX" localSheetId="3">#REF!</definedName>
    <definedName name="ACX">#REF!</definedName>
    <definedName name="AD" localSheetId="1">'[55]daf-3(OK)'!#REF!</definedName>
    <definedName name="AD" localSheetId="5">'[55]daf-3(OK)'!#REF!</definedName>
    <definedName name="AD" localSheetId="3">'[55]daf-3(OK)'!#REF!</definedName>
    <definedName name="AD">'[55]daf-3(OK)'!#REF!</definedName>
    <definedName name="ada" localSheetId="1">#REF!</definedName>
    <definedName name="ada" localSheetId="5">#REF!</definedName>
    <definedName name="ada" localSheetId="3">#REF!</definedName>
    <definedName name="ada">#REF!</definedName>
    <definedName name="addfill" localSheetId="1">#REF!</definedName>
    <definedName name="addfill" localSheetId="5">#REF!</definedName>
    <definedName name="addfill" localSheetId="3">#REF!</definedName>
    <definedName name="addfill">#REF!</definedName>
    <definedName name="ADDPAININCAPITAL" localSheetId="1">#REF!</definedName>
    <definedName name="ADDPAININCAPITAL" localSheetId="5">#REF!</definedName>
    <definedName name="ADDPAININCAPITAL" localSheetId="3">#REF!</definedName>
    <definedName name="ADDPAININCAPITAL">#REF!</definedName>
    <definedName name="adi" localSheetId="1">#REF!</definedName>
    <definedName name="adi" localSheetId="5">#REF!</definedName>
    <definedName name="adi" localSheetId="3">#REF!</definedName>
    <definedName name="adi">#REF!</definedName>
    <definedName name="adjprof" localSheetId="1">#REF!</definedName>
    <definedName name="adjprof" localSheetId="5">#REF!</definedName>
    <definedName name="adjprof" localSheetId="3">#REF!</definedName>
    <definedName name="adjprof">#REF!</definedName>
    <definedName name="ADV" localSheetId="1">'[16]Detail-PARENT'!#REF!</definedName>
    <definedName name="ADV" localSheetId="5">'[16]Detail-PARENT'!#REF!</definedName>
    <definedName name="ADV" localSheetId="3">'[16]Detail-PARENT'!#REF!</definedName>
    <definedName name="ADV">'[16]Detail-PARENT'!#REF!</definedName>
    <definedName name="ADVANCEFORSALE" localSheetId="1">#REF!</definedName>
    <definedName name="ADVANCEFORSALE" localSheetId="5">#REF!</definedName>
    <definedName name="ADVANCEFORSALE" localSheetId="3">#REF!</definedName>
    <definedName name="ADVANCEFORSALE">#REF!</definedName>
    <definedName name="ADVANCES" localSheetId="1">#REF!</definedName>
    <definedName name="ADVANCES" localSheetId="5">#REF!</definedName>
    <definedName name="ADVANCES" localSheetId="3">#REF!</definedName>
    <definedName name="ADVANCES">#REF!</definedName>
    <definedName name="ADVFORACQUISITIONOFINVESTMENT" localSheetId="1">#REF!</definedName>
    <definedName name="ADVFORACQUISITIONOFINVESTMENT" localSheetId="5">#REF!</definedName>
    <definedName name="ADVFORACQUISITIONOFINVESTMENT" localSheetId="3">#REF!</definedName>
    <definedName name="ADVFORACQUISITIONOFINVESTMENT">#REF!</definedName>
    <definedName name="ADX" localSheetId="1">#REF!</definedName>
    <definedName name="ADX" localSheetId="5">#REF!</definedName>
    <definedName name="ADX" localSheetId="3">#REF!</definedName>
    <definedName name="ADX">#REF!</definedName>
    <definedName name="AE" localSheetId="1">'[55]daf-3(OK)'!#REF!</definedName>
    <definedName name="AE" localSheetId="5">'[55]daf-3(OK)'!#REF!</definedName>
    <definedName name="AE" localSheetId="3">'[55]daf-3(OK)'!#REF!</definedName>
    <definedName name="AE">'[55]daf-3(OK)'!#REF!</definedName>
    <definedName name="AF" localSheetId="1">'[55]daf-3(OK)'!#REF!</definedName>
    <definedName name="AF" localSheetId="5">'[55]daf-3(OK)'!#REF!</definedName>
    <definedName name="AF" localSheetId="3">'[55]daf-3(OK)'!#REF!</definedName>
    <definedName name="AF">'[55]daf-3(OK)'!#REF!</definedName>
    <definedName name="AFES" localSheetId="1">#REF!</definedName>
    <definedName name="AFES" localSheetId="5">#REF!</definedName>
    <definedName name="AFES" localSheetId="3">#REF!</definedName>
    <definedName name="AFES">#REF!</definedName>
    <definedName name="AG" localSheetId="1">'[55]daf-3(OK)'!#REF!</definedName>
    <definedName name="AG" localSheetId="5">'[55]daf-3(OK)'!#REF!</definedName>
    <definedName name="AG" localSheetId="3">'[55]daf-3(OK)'!#REF!</definedName>
    <definedName name="AG">'[55]daf-3(OK)'!#REF!</definedName>
    <definedName name="ag142X42" localSheetId="1">[39]chitimc!#REF!</definedName>
    <definedName name="ag142X42" localSheetId="5">[39]chitimc!#REF!</definedName>
    <definedName name="ag142X42" localSheetId="3">[39]chitimc!#REF!</definedName>
    <definedName name="ag142X42">[39]chitimc!#REF!</definedName>
    <definedName name="ag267N59" localSheetId="1">[39]chitimc!#REF!</definedName>
    <definedName name="ag267N59" localSheetId="5">[39]chitimc!#REF!</definedName>
    <definedName name="ag267N59" localSheetId="3">[39]chitimc!#REF!</definedName>
    <definedName name="ag267N59">[39]chitimc!#REF!</definedName>
    <definedName name="agag" hidden="1">{"adj95mult",#N/A,FALSE,"COMPCO";"adj95est",#N/A,FALSE,"COMPCO"}</definedName>
    <definedName name="AGREGAT">[41]Sheet1!$A$75:$H$89</definedName>
    <definedName name="AGREGATA" localSheetId="1">'[47]Ag Hls &amp; Ksr'!#REF!</definedName>
    <definedName name="AGREGATA" localSheetId="5">'[47]Ag Hls &amp; Ksr'!#REF!</definedName>
    <definedName name="AGREGATA" localSheetId="3">'[47]Ag Hls &amp; Ksr'!#REF!</definedName>
    <definedName name="AGREGATA">'[47]Ag Hls &amp; Ksr'!#REF!</definedName>
    <definedName name="AGREGATB" localSheetId="1">'[47]Ag Hls &amp; Ksr'!#REF!</definedName>
    <definedName name="AGREGATB" localSheetId="5">'[47]Ag Hls &amp; Ksr'!#REF!</definedName>
    <definedName name="AGREGATB" localSheetId="3">'[47]Ag Hls &amp; Ksr'!#REF!</definedName>
    <definedName name="AGREGATB">'[47]Ag Hls &amp; Ksr'!#REF!</definedName>
    <definedName name="AGREGATC" localSheetId="1">'[47]Ag Hls &amp; Ksr'!#REF!</definedName>
    <definedName name="AGREGATC" localSheetId="5">'[47]Ag Hls &amp; Ksr'!#REF!</definedName>
    <definedName name="AGREGATC" localSheetId="3">'[47]Ag Hls &amp; Ksr'!#REF!</definedName>
    <definedName name="AGREGATC">'[47]Ag Hls &amp; Ksr'!#REF!</definedName>
    <definedName name="AH" localSheetId="1">'[55]daf-3(OK)'!#REF!</definedName>
    <definedName name="AH" localSheetId="5">'[55]daf-3(OK)'!#REF!</definedName>
    <definedName name="AH" localSheetId="3">'[55]daf-3(OK)'!#REF!</definedName>
    <definedName name="AH">'[55]daf-3(OK)'!#REF!</definedName>
    <definedName name="ahrd100" localSheetId="1">#REF!</definedName>
    <definedName name="ahrd100" localSheetId="5">#REF!</definedName>
    <definedName name="ahrd100" localSheetId="3">#REF!</definedName>
    <definedName name="ahrd100">#REF!</definedName>
    <definedName name="ahrd150" localSheetId="1">#REF!</definedName>
    <definedName name="ahrd150" localSheetId="5">#REF!</definedName>
    <definedName name="ahrd150" localSheetId="3">#REF!</definedName>
    <definedName name="ahrd150">#REF!</definedName>
    <definedName name="ahuf100" localSheetId="1">#REF!</definedName>
    <definedName name="ahuf100" localSheetId="5">#REF!</definedName>
    <definedName name="ahuf100" localSheetId="3">#REF!</definedName>
    <definedName name="ahuf100">#REF!</definedName>
    <definedName name="ahuf150" localSheetId="1">#REF!</definedName>
    <definedName name="ahuf150" localSheetId="5">#REF!</definedName>
    <definedName name="ahuf150" localSheetId="3">#REF!</definedName>
    <definedName name="ahuf150">#REF!</definedName>
    <definedName name="ahuf150ahuf150" localSheetId="1">#REF!</definedName>
    <definedName name="ahuf150ahuf150" localSheetId="5">#REF!</definedName>
    <definedName name="ahuf150ahuf150" localSheetId="3">#REF!</definedName>
    <definedName name="ahuf150ahuf150">#REF!</definedName>
    <definedName name="AI" localSheetId="1">'[55]daf-3(OK)'!#REF!</definedName>
    <definedName name="AI" localSheetId="5">'[55]daf-3(OK)'!#REF!</definedName>
    <definedName name="AI" localSheetId="3">'[55]daf-3(OK)'!#REF!</definedName>
    <definedName name="AI">'[55]daf-3(OK)'!#REF!</definedName>
    <definedName name="AIRCOMPRESOR611" localSheetId="1">#REF!</definedName>
    <definedName name="AIRCOMPRESOR611" localSheetId="5">#REF!</definedName>
    <definedName name="AIRCOMPRESOR611" localSheetId="3">#REF!</definedName>
    <definedName name="AIRCOMPRESOR611">#REF!</definedName>
    <definedName name="AIRCOMPRESOR819" localSheetId="1">#REF!</definedName>
    <definedName name="AIRCOMPRESOR819" localSheetId="5">#REF!</definedName>
    <definedName name="AIRCOMPRESOR819" localSheetId="3">#REF!</definedName>
    <definedName name="AIRCOMPRESOR819">#REF!</definedName>
    <definedName name="AJ" localSheetId="1">'[55]daf-3(OK)'!#REF!</definedName>
    <definedName name="AJ" localSheetId="5">'[55]daf-3(OK)'!#REF!</definedName>
    <definedName name="AJ" localSheetId="3">'[55]daf-3(OK)'!#REF!</definedName>
    <definedName name="AJ">'[55]daf-3(OK)'!#REF!</definedName>
    <definedName name="AK" localSheetId="1">'[55]daf-3(OK)'!#REF!</definedName>
    <definedName name="AK" localSheetId="5">'[55]daf-3(OK)'!#REF!</definedName>
    <definedName name="AK" localSheetId="3">'[55]daf-3(OK)'!#REF!</definedName>
    <definedName name="AK">'[55]daf-3(OK)'!#REF!</definedName>
    <definedName name="akco100" localSheetId="1">#REF!</definedName>
    <definedName name="akco100" localSheetId="5">#REF!</definedName>
    <definedName name="akco100" localSheetId="3">#REF!</definedName>
    <definedName name="akco100">#REF!</definedName>
    <definedName name="akco150" localSheetId="1">#REF!</definedName>
    <definedName name="akco150" localSheetId="5">#REF!</definedName>
    <definedName name="akco150" localSheetId="3">#REF!</definedName>
    <definedName name="akco150">#REF!</definedName>
    <definedName name="akco80" localSheetId="1">#REF!</definedName>
    <definedName name="akco80" localSheetId="5">#REF!</definedName>
    <definedName name="akco80" localSheetId="3">#REF!</definedName>
    <definedName name="akco80">#REF!</definedName>
    <definedName name="akfd50" localSheetId="1">#REF!</definedName>
    <definedName name="akfd50" localSheetId="5">#REF!</definedName>
    <definedName name="akfd50" localSheetId="3">#REF!</definedName>
    <definedName name="akfd50">#REF!</definedName>
    <definedName name="akfj100" localSheetId="1">#REF!</definedName>
    <definedName name="akfj100" localSheetId="5">#REF!</definedName>
    <definedName name="akfj100" localSheetId="3">#REF!</definedName>
    <definedName name="akfj100">#REF!</definedName>
    <definedName name="akgv100" localSheetId="1">#REF!</definedName>
    <definedName name="akgv100" localSheetId="5">#REF!</definedName>
    <definedName name="akgv100" localSheetId="3">#REF!</definedName>
    <definedName name="akgv100">#REF!</definedName>
    <definedName name="akgv80" localSheetId="1">#REF!</definedName>
    <definedName name="akgv80" localSheetId="5">#REF!</definedName>
    <definedName name="akgv80" localSheetId="3">#REF!</definedName>
    <definedName name="akgv80">#REF!</definedName>
    <definedName name="akof100" localSheetId="1">#REF!</definedName>
    <definedName name="akof100" localSheetId="5">#REF!</definedName>
    <definedName name="akof100" localSheetId="3">#REF!</definedName>
    <definedName name="akof100">#REF!</definedName>
    <definedName name="akof150" localSheetId="1">#REF!</definedName>
    <definedName name="akof150" localSheetId="5">#REF!</definedName>
    <definedName name="akof150" localSheetId="3">#REF!</definedName>
    <definedName name="akof150">#REF!</definedName>
    <definedName name="akof4" localSheetId="1">#REF!</definedName>
    <definedName name="akof4" localSheetId="5">#REF!</definedName>
    <definedName name="akof4" localSheetId="3">#REF!</definedName>
    <definedName name="akof4">#REF!</definedName>
    <definedName name="akof6" localSheetId="1">#REF!</definedName>
    <definedName name="akof6" localSheetId="5">#REF!</definedName>
    <definedName name="akof6" localSheetId="3">#REF!</definedName>
    <definedName name="akof6">#REF!</definedName>
    <definedName name="akof80" localSheetId="1">#REF!</definedName>
    <definedName name="akof80" localSheetId="5">#REF!</definedName>
    <definedName name="akof80" localSheetId="3">#REF!</definedName>
    <definedName name="akof80">#REF!</definedName>
    <definedName name="akofl80" localSheetId="1">#REF!</definedName>
    <definedName name="akofl80" localSheetId="5">#REF!</definedName>
    <definedName name="akofl80" localSheetId="3">#REF!</definedName>
    <definedName name="akofl80">#REF!</definedName>
    <definedName name="akogv100" localSheetId="1">#REF!</definedName>
    <definedName name="akogv100" localSheetId="5">#REF!</definedName>
    <definedName name="akogv100" localSheetId="3">#REF!</definedName>
    <definedName name="akogv100">#REF!</definedName>
    <definedName name="akogv80" localSheetId="1">#REF!</definedName>
    <definedName name="akogv80" localSheetId="5">#REF!</definedName>
    <definedName name="akogv80" localSheetId="3">#REF!</definedName>
    <definedName name="akogv80">#REF!</definedName>
    <definedName name="al">'[57]Bangunan Utama'!$AL$17</definedName>
    <definedName name="ALAT" localSheetId="1">'[58]DAFTAR HARGA'!#REF!</definedName>
    <definedName name="ALAT" localSheetId="5">'[58]DAFTAR HARGA'!#REF!</definedName>
    <definedName name="ALAT" localSheetId="3">'[58]DAFTAR HARGA'!#REF!</definedName>
    <definedName name="ALAT">'[58]DAFTAR HARGA'!#REF!</definedName>
    <definedName name="ALATUTAMA" localSheetId="1">#REF!</definedName>
    <definedName name="ALATUTAMA" localSheetId="5">#REF!</definedName>
    <definedName name="ALATUTAMA" localSheetId="3">#REF!</definedName>
    <definedName name="ALATUTAMA">#REF!</definedName>
    <definedName name="ALL" localSheetId="1">#REF!</definedName>
    <definedName name="ALL" localSheetId="5">#REF!</definedName>
    <definedName name="ALL" localSheetId="3">#REF!</definedName>
    <definedName name="ALL">#REF!</definedName>
    <definedName name="alldata" localSheetId="1">#REF!</definedName>
    <definedName name="alldata" localSheetId="5">#REF!</definedName>
    <definedName name="alldata" localSheetId="3">#REF!</definedName>
    <definedName name="alldata">#REF!</definedName>
    <definedName name="alm" localSheetId="1">#REF!</definedName>
    <definedName name="alm" localSheetId="5">#REF!</definedName>
    <definedName name="alm" localSheetId="3">#REF!</definedName>
    <definedName name="alm">#REF!</definedName>
    <definedName name="ALVO" localSheetId="1">[25]Material!#REF!</definedName>
    <definedName name="ALVO" localSheetId="5">[25]Material!#REF!</definedName>
    <definedName name="ALVO" localSheetId="3">[25]Material!#REF!</definedName>
    <definedName name="ALVO">[25]Material!#REF!</definedName>
    <definedName name="AM" localSheetId="1">'[55]daf-3(OK)'!#REF!</definedName>
    <definedName name="AM" localSheetId="5">'[55]daf-3(OK)'!#REF!</definedName>
    <definedName name="AM" localSheetId="3">'[55]daf-3(OK)'!#REF!</definedName>
    <definedName name="AM">'[55]daf-3(OK)'!#REF!</definedName>
    <definedName name="amort" localSheetId="1">'[16]Detail-PARENT'!#REF!</definedName>
    <definedName name="amort" localSheetId="5">'[16]Detail-PARENT'!#REF!</definedName>
    <definedName name="amort" localSheetId="3">'[16]Detail-PARENT'!#REF!</definedName>
    <definedName name="amort">'[16]Detail-PARENT'!#REF!</definedName>
    <definedName name="amortdeffcharges" localSheetId="1">'[16]Detail-PARENT'!#REF!</definedName>
    <definedName name="amortdeffcharges" localSheetId="5">'[16]Detail-PARENT'!#REF!</definedName>
    <definedName name="amortdeffcharges" localSheetId="3">'[16]Detail-PARENT'!#REF!</definedName>
    <definedName name="amortdeffcharges">'[16]Detail-PARENT'!#REF!</definedName>
    <definedName name="amortgoodwill" localSheetId="1">'[16]Detail-PARENT'!#REF!</definedName>
    <definedName name="amortgoodwill" localSheetId="5">'[16]Detail-PARENT'!#REF!</definedName>
    <definedName name="amortgoodwill" localSheetId="3">'[16]Detail-PARENT'!#REF!</definedName>
    <definedName name="amortgoodwill">'[16]Detail-PARENT'!#REF!</definedName>
    <definedName name="AMP" localSheetId="1">#REF!</definedName>
    <definedName name="AMP" localSheetId="5">#REF!</definedName>
    <definedName name="AMP" localSheetId="3">#REF!</definedName>
    <definedName name="AMP">#REF!</definedName>
    <definedName name="AN" localSheetId="1">'[55]daf-3(OK)'!#REF!</definedName>
    <definedName name="AN" localSheetId="5">'[55]daf-3(OK)'!#REF!</definedName>
    <definedName name="AN" localSheetId="3">'[55]daf-3(OK)'!#REF!</definedName>
    <definedName name="AN">'[55]daf-3(OK)'!#REF!</definedName>
    <definedName name="AN.30" localSheetId="1">#REF!</definedName>
    <definedName name="AN.30" localSheetId="5">#REF!</definedName>
    <definedName name="AN.30" localSheetId="3">#REF!</definedName>
    <definedName name="AN.30">#REF!</definedName>
    <definedName name="Analisa" localSheetId="1">#REF!</definedName>
    <definedName name="Analisa" localSheetId="5">#REF!</definedName>
    <definedName name="Analisa" localSheetId="3">#REF!</definedName>
    <definedName name="Analisa">#REF!</definedName>
    <definedName name="ANALISA_ALAT" localSheetId="1">#REF!</definedName>
    <definedName name="ANALISA_ALAT" localSheetId="5">#REF!</definedName>
    <definedName name="ANALISA_ALAT" localSheetId="3">#REF!</definedName>
    <definedName name="ANALISA_ALAT">#REF!</definedName>
    <definedName name="Analisa1" localSheetId="1">#REF!</definedName>
    <definedName name="Analisa1" localSheetId="5">#REF!</definedName>
    <definedName name="Analisa1" localSheetId="3">#REF!</definedName>
    <definedName name="Analisa1">#REF!</definedName>
    <definedName name="Analisa101A">'[59]Analisa HSP'!$U$51</definedName>
    <definedName name="Analisa101B">'[60]Analisa HSP'!$U$231</definedName>
    <definedName name="Analisa101C">'[60]Analisa HSP'!$U$410</definedName>
    <definedName name="Analisa101D">'[60]Analisa HSP'!$U$589</definedName>
    <definedName name="Analisa101E">'[60]Analisa HSP'!$U$768</definedName>
    <definedName name="ANLYS" localSheetId="1">#REF!</definedName>
    <definedName name="ANLYS" localSheetId="5">#REF!</definedName>
    <definedName name="ANLYS" localSheetId="3">#REF!</definedName>
    <definedName name="ANLYS">#REF!</definedName>
    <definedName name="anscount" hidden="1">4</definedName>
    <definedName name="ANTEKAGA">'[61]ANTEK-AGGA'!$B$1:$M$188</definedName>
    <definedName name="ANTEKBURDA">[61]BURDA!$B$1:$M$129</definedName>
    <definedName name="ANTEKGAL">'[61]ANTEK-GAL'!$B$1:$M$107</definedName>
    <definedName name="ANTEKHRS">'[61]HRS-ATB'!$B$1:$M$205</definedName>
    <definedName name="ANTEKPRIME">'[61]ANTEK-PRIME'!$B$1:$O$129</definedName>
    <definedName name="ANTEKTIM">'[61]ANTEK-TIMB'!$B$1:$M$189</definedName>
    <definedName name="AO" localSheetId="1">'[55]daf-3(OK)'!#REF!</definedName>
    <definedName name="AO" localSheetId="5">'[55]daf-3(OK)'!#REF!</definedName>
    <definedName name="AO" localSheetId="3">'[55]daf-3(OK)'!#REF!</definedName>
    <definedName name="AO">'[55]daf-3(OK)'!#REF!</definedName>
    <definedName name="AP" localSheetId="1">'[55]daf-3(OK)'!#REF!</definedName>
    <definedName name="AP" localSheetId="5">'[55]daf-3(OK)'!#REF!</definedName>
    <definedName name="AP" localSheetId="3">'[55]daf-3(OK)'!#REF!</definedName>
    <definedName name="AP">'[55]daf-3(OK)'!#REF!</definedName>
    <definedName name="APA0316A" localSheetId="1">#REF!</definedName>
    <definedName name="APA0316A" localSheetId="5">#REF!</definedName>
    <definedName name="APA0316A" localSheetId="3">#REF!</definedName>
    <definedName name="APA0316A">#REF!</definedName>
    <definedName name="apa0316b" localSheetId="1">#REF!</definedName>
    <definedName name="apa0316b" localSheetId="5">#REF!</definedName>
    <definedName name="apa0316b" localSheetId="3">#REF!</definedName>
    <definedName name="apa0316b">#REF!</definedName>
    <definedName name="APAFF" localSheetId="1">'[16]Detail-PARENT'!#REF!</definedName>
    <definedName name="APAFF" localSheetId="5">'[16]Detail-PARENT'!#REF!</definedName>
    <definedName name="APAFF" localSheetId="3">'[16]Detail-PARENT'!#REF!</definedName>
    <definedName name="APAFF">'[16]Detail-PARENT'!#REF!</definedName>
    <definedName name="APAFF2">'[15]Detail-PARENT'!$AU$1291</definedName>
    <definedName name="APAFFBB" localSheetId="1">'[62]BS-RTI'!#REF!</definedName>
    <definedName name="APAFFBB" localSheetId="5">'[62]BS-RTI'!#REF!</definedName>
    <definedName name="APAFFBB" localSheetId="3">'[62]BS-RTI'!#REF!</definedName>
    <definedName name="APAFFBB">'[62]BS-RTI'!#REF!</definedName>
    <definedName name="APAFFCON" localSheetId="1">#REF!</definedName>
    <definedName name="APAFFCON" localSheetId="5">#REF!</definedName>
    <definedName name="APAFFCON" localSheetId="3">#REF!</definedName>
    <definedName name="APAFFCON">#REF!</definedName>
    <definedName name="APDEFERREDTAX" localSheetId="1">#REF!</definedName>
    <definedName name="APDEFERREDTAX" localSheetId="5">#REF!</definedName>
    <definedName name="APDEFERREDTAX" localSheetId="3">#REF!</definedName>
    <definedName name="APDEFERREDTAX">#REF!</definedName>
    <definedName name="APINTERCOMPANYACCOUNT" localSheetId="1">#REF!</definedName>
    <definedName name="APINTERCOMPANYACCOUNT" localSheetId="5">#REF!</definedName>
    <definedName name="APINTERCOMPANYACCOUNT" localSheetId="3">#REF!</definedName>
    <definedName name="APINTERCOMPANYACCOUNT">#REF!</definedName>
    <definedName name="APMINORITYINTEREST" localSheetId="1">#REF!</definedName>
    <definedName name="APMINORITYINTEREST" localSheetId="5">#REF!</definedName>
    <definedName name="APMINORITYINTEREST" localSheetId="3">#REF!</definedName>
    <definedName name="APMINORITYINTEREST">#REF!</definedName>
    <definedName name="APOTHRELATED" localSheetId="1">#REF!</definedName>
    <definedName name="APOTHRELATED" localSheetId="5">#REF!</definedName>
    <definedName name="APOTHRELATED" localSheetId="3">#REF!</definedName>
    <definedName name="APOTHRELATED">#REF!</definedName>
    <definedName name="apothrs" localSheetId="1">'[16]Detail-PARENT'!#REF!</definedName>
    <definedName name="apothrs" localSheetId="5">'[16]Detail-PARENT'!#REF!</definedName>
    <definedName name="apothrs" localSheetId="3">'[16]Detail-PARENT'!#REF!</definedName>
    <definedName name="apothrs">'[16]Detail-PARENT'!#REF!</definedName>
    <definedName name="apothrs2">'[15]Detail-PARENT'!$AU$1088</definedName>
    <definedName name="APOTHTHIRD" localSheetId="1">#REF!</definedName>
    <definedName name="APOTHTHIRD" localSheetId="5">#REF!</definedName>
    <definedName name="APOTHTHIRD" localSheetId="3">#REF!</definedName>
    <definedName name="APOTHTHIRD">#REF!</definedName>
    <definedName name="apr_prima" localSheetId="1">#REF!</definedName>
    <definedName name="apr_prima" localSheetId="5">#REF!</definedName>
    <definedName name="apr_prima" localSheetId="3">#REF!</definedName>
    <definedName name="apr_prima">#REF!</definedName>
    <definedName name="APSUBSBB" localSheetId="1">'[62]BS-RTI'!#REF!</definedName>
    <definedName name="APSUBSBB" localSheetId="5">'[62]BS-RTI'!#REF!</definedName>
    <definedName name="APSUBSBB" localSheetId="3">'[62]BS-RTI'!#REF!</definedName>
    <definedName name="APSUBSBB">'[62]BS-RTI'!#REF!</definedName>
    <definedName name="APSUBSCON" localSheetId="1">#REF!</definedName>
    <definedName name="APSUBSCON" localSheetId="5">#REF!</definedName>
    <definedName name="APSUBSCON" localSheetId="3">#REF!</definedName>
    <definedName name="APSUBSCON">#REF!</definedName>
    <definedName name="APTRADRELATED" localSheetId="1">#REF!</definedName>
    <definedName name="APTRADRELATED" localSheetId="5">#REF!</definedName>
    <definedName name="APTRADRELATED" localSheetId="3">#REF!</definedName>
    <definedName name="APTRADRELATED">#REF!</definedName>
    <definedName name="APTRADTHIRD" localSheetId="1">#REF!</definedName>
    <definedName name="APTRADTHIRD" localSheetId="5">#REF!</definedName>
    <definedName name="APTRADTHIRD" localSheetId="3">#REF!</definedName>
    <definedName name="APTRADTHIRD">#REF!</definedName>
    <definedName name="APTRD" localSheetId="1">'[16]Detail-PARENT'!#REF!</definedName>
    <definedName name="APTRD" localSheetId="5">'[16]Detail-PARENT'!#REF!</definedName>
    <definedName name="APTRD" localSheetId="3">'[16]Detail-PARENT'!#REF!</definedName>
    <definedName name="APTRD">'[16]Detail-PARENT'!#REF!</definedName>
    <definedName name="APTRD2">'[15]Detail-PARENT'!$AU$953</definedName>
    <definedName name="AQ" localSheetId="1">'[55]daf-3(OK)'!#REF!</definedName>
    <definedName name="AQ" localSheetId="5">'[55]daf-3(OK)'!#REF!</definedName>
    <definedName name="AQ" localSheetId="3">'[55]daf-3(OK)'!#REF!</definedName>
    <definedName name="AQ">'[55]daf-3(OK)'!#REF!</definedName>
    <definedName name="ar" hidden="1">{#N/A,#N/A,FALSE,"Aging Summary";#N/A,#N/A,FALSE,"Ratio Analysis";#N/A,#N/A,FALSE,"Test 120 Day Accts";#N/A,#N/A,FALSE,"Tickmarks"}</definedName>
    <definedName name="ARA_Threshold" localSheetId="1">#REF!</definedName>
    <definedName name="ARA_Threshold" localSheetId="5">#REF!</definedName>
    <definedName name="ARA_Threshold" localSheetId="3">#REF!</definedName>
    <definedName name="ARA_Threshold">#REF!</definedName>
    <definedName name="ARAFFBB" localSheetId="1">'[62]BS-RTI'!#REF!</definedName>
    <definedName name="ARAFFBB" localSheetId="5">'[62]BS-RTI'!#REF!</definedName>
    <definedName name="ARAFFBB" localSheetId="3">'[62]BS-RTI'!#REF!</definedName>
    <definedName name="ARAFFBB">'[62]BS-RTI'!#REF!</definedName>
    <definedName name="ARAFFCON" localSheetId="1">#REF!</definedName>
    <definedName name="ARAFFCON" localSheetId="5">#REF!</definedName>
    <definedName name="ARAFFCON" localSheetId="3">#REF!</definedName>
    <definedName name="ARAFFCON">#REF!</definedName>
    <definedName name="areal" localSheetId="1">#REF!</definedName>
    <definedName name="areal" localSheetId="5">#REF!</definedName>
    <definedName name="areal" localSheetId="3">#REF!</definedName>
    <definedName name="areal">#REF!</definedName>
    <definedName name="AROTHR" localSheetId="1">'[16]Detail-PARENT'!#REF!</definedName>
    <definedName name="AROTHR" localSheetId="5">'[16]Detail-PARENT'!#REF!</definedName>
    <definedName name="AROTHR" localSheetId="3">'[16]Detail-PARENT'!#REF!</definedName>
    <definedName name="AROTHR">'[16]Detail-PARENT'!#REF!</definedName>
    <definedName name="ARothr2">'[15]Detail-PARENT'!$AU$517</definedName>
    <definedName name="AROTHRELATED" localSheetId="1">#REF!</definedName>
    <definedName name="AROTHRELATED" localSheetId="5">#REF!</definedName>
    <definedName name="AROTHRELATED" localSheetId="3">#REF!</definedName>
    <definedName name="AROTHRELATED">#REF!</definedName>
    <definedName name="AROTHTHIRD" localSheetId="1">#REF!</definedName>
    <definedName name="AROTHTHIRD" localSheetId="5">#REF!</definedName>
    <definedName name="AROTHTHIRD" localSheetId="3">#REF!</definedName>
    <definedName name="AROTHTHIRD">#REF!</definedName>
    <definedName name="ARP_Threshold" localSheetId="1">#REF!</definedName>
    <definedName name="ARP_Threshold" localSheetId="5">#REF!</definedName>
    <definedName name="ARP_Threshold" localSheetId="3">#REF!</definedName>
    <definedName name="ARP_Threshold">#REF!</definedName>
    <definedName name="arp10a" localSheetId="1">#REF!</definedName>
    <definedName name="arp10a" localSheetId="5">#REF!</definedName>
    <definedName name="arp10a" localSheetId="3">#REF!</definedName>
    <definedName name="arp10a">#REF!</definedName>
    <definedName name="ARrelated" localSheetId="1">'[16]Detail-PARENT'!#REF!</definedName>
    <definedName name="ARrelated" localSheetId="5">'[16]Detail-PARENT'!#REF!</definedName>
    <definedName name="ARrelated" localSheetId="3">'[16]Detail-PARENT'!#REF!</definedName>
    <definedName name="ARrelated">'[16]Detail-PARENT'!#REF!</definedName>
    <definedName name="ARrelated2">'[15]Detail-PARENT'!$AU$460</definedName>
    <definedName name="ARSUBSBB" localSheetId="1">'[62]BS-RTI'!#REF!</definedName>
    <definedName name="ARSUBSBB" localSheetId="5">'[62]BS-RTI'!#REF!</definedName>
    <definedName name="ARSUBSBB" localSheetId="3">'[62]BS-RTI'!#REF!</definedName>
    <definedName name="ARSUBSBB">'[62]BS-RTI'!#REF!</definedName>
    <definedName name="ARSUBSCON" localSheetId="1">'[62]BS-RTI'!#REF!</definedName>
    <definedName name="ARSUBSCON" localSheetId="5">'[62]BS-RTI'!#REF!</definedName>
    <definedName name="ARSUBSCON" localSheetId="3">'[62]BS-RTI'!#REF!</definedName>
    <definedName name="ARSUBSCON">'[62]BS-RTI'!#REF!</definedName>
    <definedName name="ARthird" localSheetId="1">'[16]Detail-PARENT'!#REF!</definedName>
    <definedName name="ARthird" localSheetId="5">'[16]Detail-PARENT'!#REF!</definedName>
    <definedName name="ARthird" localSheetId="3">'[16]Detail-PARENT'!#REF!</definedName>
    <definedName name="ARthird">'[16]Detail-PARENT'!#REF!</definedName>
    <definedName name="ARthird2">'[15]Detail-PARENT'!$AU$324</definedName>
    <definedName name="ARTRADRELATED" localSheetId="1">#REF!</definedName>
    <definedName name="ARTRADRELATED" localSheetId="5">#REF!</definedName>
    <definedName name="ARTRADRELATED" localSheetId="3">#REF!</definedName>
    <definedName name="ARTRADRELATED">#REF!</definedName>
    <definedName name="ARTRADTHIRD" localSheetId="1">#REF!</definedName>
    <definedName name="ARTRADTHIRD" localSheetId="5">#REF!</definedName>
    <definedName name="ARTRADTHIRD" localSheetId="3">#REF!</definedName>
    <definedName name="ARTRADTHIRD">#REF!</definedName>
    <definedName name="ARWRITEOFF" localSheetId="1">'[16]Detail-PARENT'!#REF!</definedName>
    <definedName name="ARWRITEOFF" localSheetId="5">'[16]Detail-PARENT'!#REF!</definedName>
    <definedName name="ARWRITEOFF" localSheetId="3">'[16]Detail-PARENT'!#REF!</definedName>
    <definedName name="ARWRITEOFF">'[16]Detail-PARENT'!#REF!</definedName>
    <definedName name="as" hidden="1">{"qchm_dcf",#N/A,FALSE,"QCHMDCF2";"qchm_terminal",#N/A,FALSE,"QCHMDCF2"}</definedName>
    <definedName name="AS2DocOpenMode" hidden="1">"AS2DocumentEdit"</definedName>
    <definedName name="AS2HasNoAutoHeaderFooter">"OFF"</definedName>
    <definedName name="AS2ReportLS" hidden="1">1</definedName>
    <definedName name="AS2StaticLS" localSheetId="1" hidden="1">#REF!</definedName>
    <definedName name="AS2StaticLS" localSheetId="5" hidden="1">#REF!</definedName>
    <definedName name="AS2StaticLS" localSheetId="3" hidden="1">#REF!</definedName>
    <definedName name="AS2StaticLS" hidden="1">#REF!</definedName>
    <definedName name="AS2SyncStepLS" hidden="1">0</definedName>
    <definedName name="AS2TickmarkLS" localSheetId="1" hidden="1">#REF!</definedName>
    <definedName name="AS2TickmarkLS" localSheetId="5" hidden="1">#REF!</definedName>
    <definedName name="AS2TickmarkLS" localSheetId="3" hidden="1">#REF!</definedName>
    <definedName name="AS2TickmarkLS" hidden="1">#REF!</definedName>
    <definedName name="AS2VersionLS" hidden="1">300</definedName>
    <definedName name="ASD" localSheetId="1">#REF!</definedName>
    <definedName name="ASD" localSheetId="5">#REF!</definedName>
    <definedName name="ASD" localSheetId="3">#REF!</definedName>
    <definedName name="ASD">#REF!</definedName>
    <definedName name="ASPAL">[41]Sheet1!$A$90:$H$129</definedName>
    <definedName name="aspalf" localSheetId="1">#REF!</definedName>
    <definedName name="aspalf" localSheetId="5">#REF!</definedName>
    <definedName name="aspalf" localSheetId="3">#REF!</definedName>
    <definedName name="aspalf">#REF!</definedName>
    <definedName name="ASPALSPRAYER611" localSheetId="1">#REF!</definedName>
    <definedName name="ASPALSPRAYER611" localSheetId="5">#REF!</definedName>
    <definedName name="ASPALSPRAYER611" localSheetId="3">#REF!</definedName>
    <definedName name="ASPALSPRAYER611">#REF!</definedName>
    <definedName name="ASPALSPRAYER819" localSheetId="1">#REF!</definedName>
    <definedName name="ASPALSPRAYER819" localSheetId="5">#REF!</definedName>
    <definedName name="ASPALSPRAYER819" localSheetId="3">#REF!</definedName>
    <definedName name="ASPALSPRAYER819">#REF!</definedName>
    <definedName name="ASPHALT" localSheetId="1">'[58]DAFTAR HARGA'!#REF!</definedName>
    <definedName name="ASPHALT" localSheetId="5">'[58]DAFTAR HARGA'!#REF!</definedName>
    <definedName name="ASPHALT" localSheetId="3">'[58]DAFTAR HARGA'!#REF!</definedName>
    <definedName name="ASPHALT">'[58]DAFTAR HARGA'!#REF!</definedName>
    <definedName name="asr" hidden="1">{#N/A,#N/A,FALSE,"Aging Summary";#N/A,#N/A,FALSE,"Ratio Analysis";#N/A,#N/A,FALSE,"Test 120 Day Accts";#N/A,#N/A,FALSE,"Tickmarks"}</definedName>
    <definedName name="ASSETUNDERCAPITALLEASE" localSheetId="1">#REF!</definedName>
    <definedName name="ASSETUNDERCAPITALLEASE" localSheetId="5">#REF!</definedName>
    <definedName name="ASSETUNDERCAPITALLEASE" localSheetId="3">#REF!</definedName>
    <definedName name="ASSETUNDERCAPITALLEASE">#REF!</definedName>
    <definedName name="asuransi" localSheetId="1">#REF!</definedName>
    <definedName name="asuransi" localSheetId="5">#REF!</definedName>
    <definedName name="asuransi" localSheetId="3">#REF!</definedName>
    <definedName name="asuransi">#REF!</definedName>
    <definedName name="ATAS" localSheetId="1">#REF!</definedName>
    <definedName name="ATAS" localSheetId="5">#REF!</definedName>
    <definedName name="ATAS" localSheetId="3">#REF!</definedName>
    <definedName name="ATAS">#REF!</definedName>
    <definedName name="Attach_t0_6A_of_6" localSheetId="1">'[63]R-16.1'!#REF!</definedName>
    <definedName name="Attach_t0_6A_of_6" localSheetId="5">'[63]R-16.1'!#REF!</definedName>
    <definedName name="Attach_t0_6A_of_6" localSheetId="3">'[63]R-16.1'!#REF!</definedName>
    <definedName name="Attach_t0_6A_of_6">'[63]R-16.1'!#REF!</definedName>
    <definedName name="Attach_to_1_of__6" localSheetId="1">#REF!</definedName>
    <definedName name="Attach_to_1_of__6" localSheetId="5">#REF!</definedName>
    <definedName name="Attach_to_1_of__6" localSheetId="3">#REF!</definedName>
    <definedName name="Attach_to_1_of__6">#REF!</definedName>
    <definedName name="Attach_to_6_of_6" localSheetId="1">'[64]R-16.1'!#REF!</definedName>
    <definedName name="Attach_to_6_of_6" localSheetId="5">'[64]R-16.1'!#REF!</definedName>
    <definedName name="Attach_to_6_of_6" localSheetId="3">'[64]R-16.1'!#REF!</definedName>
    <definedName name="Attach_to_6_of_6">'[64]R-16.1'!#REF!</definedName>
    <definedName name="Attachment_16.2" localSheetId="1">#REF!</definedName>
    <definedName name="Attachment_16.2" localSheetId="5">#REF!</definedName>
    <definedName name="Attachment_16.2" localSheetId="3">#REF!</definedName>
    <definedName name="Attachment_16.2">#REF!</definedName>
    <definedName name="aug_prima" localSheetId="1">#REF!</definedName>
    <definedName name="aug_prima" localSheetId="5">#REF!</definedName>
    <definedName name="aug_prima" localSheetId="3">#REF!</definedName>
    <definedName name="aug_prima">#REF!</definedName>
    <definedName name="AVSC" localSheetId="1">#REF!</definedName>
    <definedName name="AVSC" localSheetId="5">#REF!</definedName>
    <definedName name="AVSC" localSheetId="3">#REF!</definedName>
    <definedName name="AVSC">#REF!</definedName>
    <definedName name="awcs" localSheetId="1">#REF!</definedName>
    <definedName name="awcs" localSheetId="5">#REF!</definedName>
    <definedName name="awcs" localSheetId="3">#REF!</definedName>
    <definedName name="awcs">#REF!</definedName>
    <definedName name="b">'[65]Account Payable:Revenue (10)'!$F$13:$H$47</definedName>
    <definedName name="B_1" localSheetId="1">#REF!</definedName>
    <definedName name="B_1" localSheetId="5">#REF!</definedName>
    <definedName name="B_1" localSheetId="3">#REF!</definedName>
    <definedName name="B_1">#REF!</definedName>
    <definedName name="b_240" localSheetId="1">'[39]THPDMoi  (2)'!#REF!</definedName>
    <definedName name="b_240" localSheetId="5">'[39]THPDMoi  (2)'!#REF!</definedName>
    <definedName name="b_240" localSheetId="3">'[39]THPDMoi  (2)'!#REF!</definedName>
    <definedName name="b_240">'[39]THPDMoi  (2)'!#REF!</definedName>
    <definedName name="b_280" localSheetId="1">'[39]THPDMoi  (2)'!#REF!</definedName>
    <definedName name="b_280" localSheetId="5">'[39]THPDMoi  (2)'!#REF!</definedName>
    <definedName name="b_280" localSheetId="3">'[39]THPDMoi  (2)'!#REF!</definedName>
    <definedName name="b_280">'[39]THPDMoi  (2)'!#REF!</definedName>
    <definedName name="b_320" localSheetId="1">'[39]THPDMoi  (2)'!#REF!</definedName>
    <definedName name="b_320" localSheetId="5">'[39]THPDMoi  (2)'!#REF!</definedName>
    <definedName name="b_320" localSheetId="3">'[39]THPDMoi  (2)'!#REF!</definedName>
    <definedName name="b_320">'[39]THPDMoi  (2)'!#REF!</definedName>
    <definedName name="babank" localSheetId="1">#REF!</definedName>
    <definedName name="babank" localSheetId="5">#REF!</definedName>
    <definedName name="babank" localSheetId="3">#REF!</definedName>
    <definedName name="babank">#REF!</definedName>
    <definedName name="BAGIAN_1">'[66]Daf 1'!$K$423</definedName>
    <definedName name="BAHAN" localSheetId="1">#REF!</definedName>
    <definedName name="BAHAN" localSheetId="5">#REF!</definedName>
    <definedName name="BAHAN" localSheetId="3">#REF!</definedName>
    <definedName name="BAHAN">#REF!</definedName>
    <definedName name="BAHAN321" localSheetId="1">#REF!</definedName>
    <definedName name="BAHAN321" localSheetId="5">#REF!</definedName>
    <definedName name="BAHAN321" localSheetId="3">#REF!</definedName>
    <definedName name="BAHAN321">#REF!</definedName>
    <definedName name="BAHAN511A" localSheetId="1">#REF!</definedName>
    <definedName name="BAHAN511A" localSheetId="5">#REF!</definedName>
    <definedName name="BAHAN511A" localSheetId="3">#REF!</definedName>
    <definedName name="BAHAN511A">#REF!</definedName>
    <definedName name="BAHAN512A" localSheetId="1">#REF!</definedName>
    <definedName name="BAHAN512A" localSheetId="5">#REF!</definedName>
    <definedName name="BAHAN512A" localSheetId="3">#REF!</definedName>
    <definedName name="BAHAN512A">#REF!</definedName>
    <definedName name="BAHAN521" localSheetId="1">#REF!</definedName>
    <definedName name="BAHAN521" localSheetId="5">#REF!</definedName>
    <definedName name="BAHAN521" localSheetId="3">#REF!</definedName>
    <definedName name="BAHAN521">#REF!</definedName>
    <definedName name="BAHAN611A" localSheetId="1">#REF!</definedName>
    <definedName name="BAHAN611A" localSheetId="5">#REF!</definedName>
    <definedName name="BAHAN611A" localSheetId="3">#REF!</definedName>
    <definedName name="BAHAN611A">#REF!</definedName>
    <definedName name="BAHAN611B" localSheetId="1">#REF!</definedName>
    <definedName name="BAHAN611B" localSheetId="5">#REF!</definedName>
    <definedName name="BAHAN611B" localSheetId="3">#REF!</definedName>
    <definedName name="BAHAN611B">#REF!</definedName>
    <definedName name="BAHAN753A" localSheetId="1">#REF!</definedName>
    <definedName name="BAHAN753A" localSheetId="5">#REF!</definedName>
    <definedName name="BAHAN753A" localSheetId="3">#REF!</definedName>
    <definedName name="BAHAN753A">#REF!</definedName>
    <definedName name="BAHAN753B" localSheetId="1">#REF!</definedName>
    <definedName name="BAHAN753B" localSheetId="5">#REF!</definedName>
    <definedName name="BAHAN753B" localSheetId="3">#REF!</definedName>
    <definedName name="BAHAN753B">#REF!</definedName>
    <definedName name="BAHAN818A" localSheetId="1">#REF!</definedName>
    <definedName name="BAHAN818A" localSheetId="5">#REF!</definedName>
    <definedName name="BAHAN818A" localSheetId="3">#REF!</definedName>
    <definedName name="BAHAN818A">#REF!</definedName>
    <definedName name="BAHAN818B" localSheetId="1">#REF!</definedName>
    <definedName name="BAHAN818B" localSheetId="5">#REF!</definedName>
    <definedName name="BAHAN818B" localSheetId="3">#REF!</definedName>
    <definedName name="BAHAN818B">#REF!</definedName>
    <definedName name="BAHAN819A" localSheetId="1">#REF!</definedName>
    <definedName name="BAHAN819A" localSheetId="5">#REF!</definedName>
    <definedName name="BAHAN819A" localSheetId="3">#REF!</definedName>
    <definedName name="BAHAN819A">#REF!</definedName>
    <definedName name="BAHU">[41]Sheet1!$A$60:$H$74</definedName>
    <definedName name="band_harsat">[67]boq!$A$1:$I$60</definedName>
    <definedName name="band_HS">[68]boq!$A$493:$I$556</definedName>
    <definedName name="band_target">[69]boq!$A$493:$I$556</definedName>
    <definedName name="bangciti" localSheetId="1">'[39]dongia (2)'!#REF!</definedName>
    <definedName name="bangciti" localSheetId="5">'[39]dongia (2)'!#REF!</definedName>
    <definedName name="bangciti" localSheetId="3">'[39]dongia (2)'!#REF!</definedName>
    <definedName name="bangciti">'[39]dongia (2)'!#REF!</definedName>
    <definedName name="BANK" localSheetId="1">#REF!</definedName>
    <definedName name="BANK" localSheetId="5">#REF!</definedName>
    <definedName name="BANK" localSheetId="3">#REF!</definedName>
    <definedName name="BANK">#REF!</definedName>
    <definedName name="bank2">'[15]Detail-PARENT'!$AU$26</definedName>
    <definedName name="BANKCHARGES" localSheetId="1">'[16]Detail-PARENT'!#REF!</definedName>
    <definedName name="BANKCHARGES" localSheetId="5">'[16]Detail-PARENT'!#REF!</definedName>
    <definedName name="BANKCHARGES" localSheetId="3">'[16]Detail-PARENT'!#REF!</definedName>
    <definedName name="BANKCHARGES">'[16]Detail-PARENT'!#REF!</definedName>
    <definedName name="BAPP" localSheetId="1">#REF!</definedName>
    <definedName name="BAPP" localSheetId="5">#REF!</definedName>
    <definedName name="BAPP" localSheetId="3">#REF!</definedName>
    <definedName name="BAPP">#REF!</definedName>
    <definedName name="basaom" localSheetId="1">#REF!</definedName>
    <definedName name="basaom" localSheetId="5">#REF!</definedName>
    <definedName name="basaom" localSheetId="3">#REF!</definedName>
    <definedName name="basaom">#REF!</definedName>
    <definedName name="basdim" localSheetId="1">#REF!</definedName>
    <definedName name="basdim" localSheetId="5">#REF!</definedName>
    <definedName name="basdim" localSheetId="3">#REF!</definedName>
    <definedName name="basdim">#REF!</definedName>
    <definedName name="basdoc" localSheetId="1">#REF!</definedName>
    <definedName name="basdoc" localSheetId="5">#REF!</definedName>
    <definedName name="basdoc" localSheetId="3">#REF!</definedName>
    <definedName name="basdoc">#REF!</definedName>
    <definedName name="basfs" localSheetId="1">#REF!</definedName>
    <definedName name="basfs" localSheetId="5">#REF!</definedName>
    <definedName name="basfs" localSheetId="3">#REF!</definedName>
    <definedName name="basfs">#REF!</definedName>
    <definedName name="basi" localSheetId="1">#REF!</definedName>
    <definedName name="basi" localSheetId="5">#REF!</definedName>
    <definedName name="basi" localSheetId="3">#REF!</definedName>
    <definedName name="basi">#REF!</definedName>
    <definedName name="basitc" localSheetId="1">#REF!</definedName>
    <definedName name="basitc" localSheetId="5">#REF!</definedName>
    <definedName name="basitc" localSheetId="3">#REF!</definedName>
    <definedName name="basitc">#REF!</definedName>
    <definedName name="basrtu" localSheetId="1">#REF!</definedName>
    <definedName name="basrtu" localSheetId="5">#REF!</definedName>
    <definedName name="basrtu" localSheetId="3">#REF!</definedName>
    <definedName name="basrtu">#REF!</definedName>
    <definedName name="bastw" localSheetId="1">#REF!</definedName>
    <definedName name="bastw" localSheetId="5">#REF!</definedName>
    <definedName name="bastw" localSheetId="3">#REF!</definedName>
    <definedName name="bastw">#REF!</definedName>
    <definedName name="batp10" localSheetId="1">#REF!</definedName>
    <definedName name="batp10" localSheetId="5">#REF!</definedName>
    <definedName name="batp10" localSheetId="3">#REF!</definedName>
    <definedName name="batp10">#REF!</definedName>
    <definedName name="BATUBELAH">'[70]An. Quarry'!$A$255:$H$352</definedName>
    <definedName name="BATUKALI">'[70]An. Quarry'!$A$191:$H$254</definedName>
    <definedName name="BAX" localSheetId="1">#REF!</definedName>
    <definedName name="BAX" localSheetId="5">#REF!</definedName>
    <definedName name="BAX" localSheetId="3">#REF!</definedName>
    <definedName name="BAX">#REF!</definedName>
    <definedName name="bb0000" localSheetId="1">#REF!</definedName>
    <definedName name="bb0000" localSheetId="5">#REF!</definedName>
    <definedName name="bb0000" localSheetId="3">#REF!</definedName>
    <definedName name="bb0000">#REF!</definedName>
    <definedName name="bbb">[71]boq!$A$493:$I$556</definedName>
    <definedName name="bbn" localSheetId="1">#REF!</definedName>
    <definedName name="bbn" localSheetId="5">#REF!</definedName>
    <definedName name="bbn" localSheetId="3">#REF!</definedName>
    <definedName name="bbn">#REF!</definedName>
    <definedName name="bbs000" localSheetId="1">#REF!</definedName>
    <definedName name="bbs000" localSheetId="5">#REF!</definedName>
    <definedName name="bbs000" localSheetId="3">#REF!</definedName>
    <definedName name="bbs000">#REF!</definedName>
    <definedName name="BBX" localSheetId="1">#REF!</definedName>
    <definedName name="BBX" localSheetId="5">#REF!</definedName>
    <definedName name="BBX" localSheetId="3">#REF!</definedName>
    <definedName name="BBX">#REF!</definedName>
    <definedName name="bca" localSheetId="1">#REF!</definedName>
    <definedName name="bca" localSheetId="5">#REF!</definedName>
    <definedName name="bca" localSheetId="3">#REF!</definedName>
    <definedName name="bca">#REF!</definedName>
    <definedName name="bca00" localSheetId="1">#REF!</definedName>
    <definedName name="bca00" localSheetId="5">#REF!</definedName>
    <definedName name="bca00" localSheetId="3">#REF!</definedName>
    <definedName name="bca00">#REF!</definedName>
    <definedName name="BCX" localSheetId="1">#REF!</definedName>
    <definedName name="BCX" localSheetId="5">#REF!</definedName>
    <definedName name="BCX" localSheetId="3">#REF!</definedName>
    <definedName name="BCX">#REF!</definedName>
    <definedName name="bdht15nc" localSheetId="1">[39]gtrinh!#REF!</definedName>
    <definedName name="bdht15nc" localSheetId="5">[39]gtrinh!#REF!</definedName>
    <definedName name="bdht15nc" localSheetId="3">[39]gtrinh!#REF!</definedName>
    <definedName name="bdht15nc">[39]gtrinh!#REF!</definedName>
    <definedName name="bdht15vl" localSheetId="1">[39]gtrinh!#REF!</definedName>
    <definedName name="bdht15vl" localSheetId="5">[39]gtrinh!#REF!</definedName>
    <definedName name="bdht15vl" localSheetId="3">[39]gtrinh!#REF!</definedName>
    <definedName name="bdht15vl">[39]gtrinh!#REF!</definedName>
    <definedName name="bdht25nc" localSheetId="1">[39]gtrinh!#REF!</definedName>
    <definedName name="bdht25nc" localSheetId="5">[39]gtrinh!#REF!</definedName>
    <definedName name="bdht25nc" localSheetId="3">[39]gtrinh!#REF!</definedName>
    <definedName name="bdht25nc">[39]gtrinh!#REF!</definedName>
    <definedName name="bdht25vl" localSheetId="1">[39]gtrinh!#REF!</definedName>
    <definedName name="bdht25vl" localSheetId="5">[39]gtrinh!#REF!</definedName>
    <definedName name="bdht25vl" localSheetId="3">[39]gtrinh!#REF!</definedName>
    <definedName name="bdht25vl">[39]gtrinh!#REF!</definedName>
    <definedName name="bdht325nc" localSheetId="1">[39]gtrinh!#REF!</definedName>
    <definedName name="bdht325nc" localSheetId="5">[39]gtrinh!#REF!</definedName>
    <definedName name="bdht325nc" localSheetId="3">[39]gtrinh!#REF!</definedName>
    <definedName name="bdht325nc">[39]gtrinh!#REF!</definedName>
    <definedName name="bdht325vl" localSheetId="1">[39]gtrinh!#REF!</definedName>
    <definedName name="bdht325vl" localSheetId="5">[39]gtrinh!#REF!</definedName>
    <definedName name="bdht325vl" localSheetId="3">[39]gtrinh!#REF!</definedName>
    <definedName name="bdht325vl">[39]gtrinh!#REF!</definedName>
    <definedName name="bdia6" localSheetId="1">#REF!</definedName>
    <definedName name="bdia6" localSheetId="5">#REF!</definedName>
    <definedName name="bdia6" localSheetId="3">#REF!</definedName>
    <definedName name="bdia6">#REF!</definedName>
    <definedName name="BDLS">'[61]BD-LS'!$B$7:$L$600</definedName>
    <definedName name="bebre" localSheetId="1">[54]Cover!#REF!</definedName>
    <definedName name="bebre" localSheetId="5">[54]Cover!#REF!</definedName>
    <definedName name="bebre" localSheetId="3">[54]Cover!#REF!</definedName>
    <definedName name="bebre">[54]Cover!#REF!</definedName>
    <definedName name="Beg_Bal_Ton" localSheetId="1">#REF!</definedName>
    <definedName name="Beg_Bal_Ton" localSheetId="5">#REF!</definedName>
    <definedName name="Beg_Bal_Ton" localSheetId="3">#REF!</definedName>
    <definedName name="Beg_Bal_Ton">#REF!</definedName>
    <definedName name="Beg_Bal_USD" localSheetId="1">#REF!</definedName>
    <definedName name="Beg_Bal_USD" localSheetId="5">#REF!</definedName>
    <definedName name="Beg_Bal_USD" localSheetId="3">#REF!</definedName>
    <definedName name="Beg_Bal_USD">#REF!</definedName>
    <definedName name="belasan">[72]Sheet1!$L$4:$M$22</definedName>
    <definedName name="BEN" localSheetId="1">#REF!</definedName>
    <definedName name="BEN" localSheetId="5">#REF!</definedName>
    <definedName name="BEN" localSheetId="3">#REF!</definedName>
    <definedName name="BEN">#REF!</definedName>
    <definedName name="besi10">[73]B.T!$C$9</definedName>
    <definedName name="besi12">[73]B.T!$C$11</definedName>
    <definedName name="besi16">[74]B.T!$C$15</definedName>
    <definedName name="besi19">[74]B.T!$C$18</definedName>
    <definedName name="besi6">[74]B.T!$C$5</definedName>
    <definedName name="besi8">[74]B.T!$C$7</definedName>
    <definedName name="BG_Del" hidden="1">15</definedName>
    <definedName name="BG_Ins" hidden="1">4</definedName>
    <definedName name="BG_Mod" hidden="1">6</definedName>
    <definedName name="bgemb1" localSheetId="1">#REF!</definedName>
    <definedName name="bgemb1" localSheetId="5">#REF!</definedName>
    <definedName name="bgemb1" localSheetId="3">#REF!</definedName>
    <definedName name="bgemb1">#REF!</definedName>
    <definedName name="bglc04" localSheetId="1">#REF!</definedName>
    <definedName name="bglc04" localSheetId="5">#REF!</definedName>
    <definedName name="bglc04" localSheetId="3">#REF!</definedName>
    <definedName name="bglc04">#REF!</definedName>
    <definedName name="bglc20" localSheetId="1">#REF!</definedName>
    <definedName name="bglc20" localSheetId="5">#REF!</definedName>
    <definedName name="bglc20" localSheetId="3">#REF!</definedName>
    <definedName name="bglc20">#REF!</definedName>
    <definedName name="bglc40" localSheetId="1">#REF!</definedName>
    <definedName name="bglc40" localSheetId="5">#REF!</definedName>
    <definedName name="bglc40" localSheetId="3">#REF!</definedName>
    <definedName name="bglc40">#REF!</definedName>
    <definedName name="bglc62" localSheetId="1">#REF!</definedName>
    <definedName name="bglc62" localSheetId="5">#REF!</definedName>
    <definedName name="bglc62" localSheetId="3">#REF!</definedName>
    <definedName name="bglc62">#REF!</definedName>
    <definedName name="bglc63" localSheetId="1">#REF!</definedName>
    <definedName name="bglc63" localSheetId="5">#REF!</definedName>
    <definedName name="bglc63" localSheetId="3">#REF!</definedName>
    <definedName name="bglc63">#REF!</definedName>
    <definedName name="bgpm31" localSheetId="1">#REF!</definedName>
    <definedName name="bgpm31" localSheetId="5">#REF!</definedName>
    <definedName name="bgpm31" localSheetId="3">#REF!</definedName>
    <definedName name="bgpm31">#REF!</definedName>
    <definedName name="BH" localSheetId="1">#REF!</definedName>
    <definedName name="BH" localSheetId="5">#REF!</definedName>
    <definedName name="BH" localSheetId="3">#REF!</definedName>
    <definedName name="BH">#REF!</definedName>
    <definedName name="bialum">'[61]BIA-LUMPSUM'!$B$9:$L$665</definedName>
    <definedName name="biaya" localSheetId="1">#REF!</definedName>
    <definedName name="biaya" localSheetId="5">#REF!</definedName>
    <definedName name="biaya" localSheetId="3">#REF!</definedName>
    <definedName name="biaya">#REF!</definedName>
    <definedName name="BIAYA_PEG17" hidden="1">{#N/A,#N/A,FALSE,"Chi tiÆt"}</definedName>
    <definedName name="BILL1" localSheetId="1">#REF!</definedName>
    <definedName name="BILL1" localSheetId="5">#REF!</definedName>
    <definedName name="BILL1" localSheetId="3">#REF!</definedName>
    <definedName name="BILL1">#REF!</definedName>
    <definedName name="BILL10" localSheetId="1">#REF!</definedName>
    <definedName name="BILL10" localSheetId="5">#REF!</definedName>
    <definedName name="BILL10" localSheetId="3">#REF!</definedName>
    <definedName name="BILL10">#REF!</definedName>
    <definedName name="BILL2" localSheetId="1">#REF!</definedName>
    <definedName name="BILL2" localSheetId="5">#REF!</definedName>
    <definedName name="BILL2" localSheetId="3">#REF!</definedName>
    <definedName name="BILL2">#REF!</definedName>
    <definedName name="BILL3" localSheetId="1">#REF!</definedName>
    <definedName name="BILL3" localSheetId="5">#REF!</definedName>
    <definedName name="BILL3" localSheetId="3">#REF!</definedName>
    <definedName name="BILL3">#REF!</definedName>
    <definedName name="BILL4" localSheetId="1">#REF!</definedName>
    <definedName name="BILL4" localSheetId="5">#REF!</definedName>
    <definedName name="BILL4" localSheetId="3">#REF!</definedName>
    <definedName name="BILL4">#REF!</definedName>
    <definedName name="BILL5" localSheetId="1">#REF!</definedName>
    <definedName name="BILL5" localSheetId="5">#REF!</definedName>
    <definedName name="BILL5" localSheetId="3">#REF!</definedName>
    <definedName name="BILL5">#REF!</definedName>
    <definedName name="BILL6" localSheetId="1">#REF!</definedName>
    <definedName name="BILL6" localSheetId="5">#REF!</definedName>
    <definedName name="BILL6" localSheetId="3">#REF!</definedName>
    <definedName name="BILL6">#REF!</definedName>
    <definedName name="BILL7" localSheetId="1">#REF!</definedName>
    <definedName name="BILL7" localSheetId="5">#REF!</definedName>
    <definedName name="BILL7" localSheetId="3">#REF!</definedName>
    <definedName name="BILL7">#REF!</definedName>
    <definedName name="BILL8" localSheetId="1">#REF!</definedName>
    <definedName name="BILL8" localSheetId="5">#REF!</definedName>
    <definedName name="BILL8" localSheetId="3">#REF!</definedName>
    <definedName name="BILL8">#REF!</definedName>
    <definedName name="BILL9" localSheetId="1">#REF!</definedName>
    <definedName name="BILL9" localSheetId="5">#REF!</definedName>
    <definedName name="BILL9" localSheetId="3">#REF!</definedName>
    <definedName name="BILL9">#REF!</definedName>
    <definedName name="billquabaka" localSheetId="1">[75]Bill_Qua!#REF!</definedName>
    <definedName name="billquabaka" localSheetId="5">[75]Bill_Qua!#REF!</definedName>
    <definedName name="billquabaka" localSheetId="3">[75]Bill_Qua!#REF!</definedName>
    <definedName name="billquabaka">[75]Bill_Qua!#REF!</definedName>
    <definedName name="BJ" localSheetId="1">#REF!</definedName>
    <definedName name="BJ" localSheetId="5">#REF!</definedName>
    <definedName name="BJ" localSheetId="3">#REF!</definedName>
    <definedName name="BJ">#REF!</definedName>
    <definedName name="bkym12" localSheetId="1">#REF!</definedName>
    <definedName name="bkym12" localSheetId="5">#REF!</definedName>
    <definedName name="bkym12" localSheetId="3">#REF!</definedName>
    <definedName name="bkym12">#REF!</definedName>
    <definedName name="BLANK" localSheetId="1">#REF!</definedName>
    <definedName name="BLANK" localSheetId="5">#REF!</definedName>
    <definedName name="BLANK" localSheetId="3">#REF!</definedName>
    <definedName name="BLANK">#REF!</definedName>
    <definedName name="BLOW" localSheetId="1">#REF!</definedName>
    <definedName name="BLOW" localSheetId="5">#REF!</definedName>
    <definedName name="BLOW" localSheetId="3">#REF!</definedName>
    <definedName name="BLOW">#REF!</definedName>
    <definedName name="bmcb" localSheetId="1">#REF!</definedName>
    <definedName name="bmcb" localSheetId="5">#REF!</definedName>
    <definedName name="bmcb" localSheetId="3">#REF!</definedName>
    <definedName name="bmcb">#REF!</definedName>
    <definedName name="bme">[76]Input!$I$16</definedName>
    <definedName name="bond" localSheetId="1">'[16]Detail-PARENT'!#REF!</definedName>
    <definedName name="bond" localSheetId="5">'[16]Detail-PARENT'!#REF!</definedName>
    <definedName name="bond" localSheetId="3">'[16]Detail-PARENT'!#REF!</definedName>
    <definedName name="bond">'[16]Detail-PARENT'!#REF!</definedName>
    <definedName name="BOND2">'[15]Detail-PARENT'!$AU$1315</definedName>
    <definedName name="BONDPAYABLE" localSheetId="1">#REF!</definedName>
    <definedName name="BONDPAYABLE" localSheetId="5">#REF!</definedName>
    <definedName name="BONDPAYABLE" localSheetId="3">#REF!</definedName>
    <definedName name="BONDPAYABLE">#REF!</definedName>
    <definedName name="Box_Defn" localSheetId="1">#REF!</definedName>
    <definedName name="Box_Defn" localSheetId="5">#REF!</definedName>
    <definedName name="Box_Defn" localSheetId="3">#REF!</definedName>
    <definedName name="Box_Defn">#REF!</definedName>
    <definedName name="bpbs35">[18]Sheet1!$I$148</definedName>
    <definedName name="bpsh01" localSheetId="1">#REF!</definedName>
    <definedName name="bpsh01" localSheetId="5">#REF!</definedName>
    <definedName name="bpsh01" localSheetId="3">#REF!</definedName>
    <definedName name="bpsh01">#REF!</definedName>
    <definedName name="bptl40">[18]Sheet1!$I$217</definedName>
    <definedName name="bptl41">[18]Sheet1!$I$218</definedName>
    <definedName name="bptl42">[18]Sheet1!$I$219</definedName>
    <definedName name="bptl43">[18]Sheet1!$I$220</definedName>
    <definedName name="bptl44">[18]Sheet1!$I$221</definedName>
    <definedName name="bptl45">[18]Sheet1!$I$222</definedName>
    <definedName name="bptl46">[18]Sheet1!$I$223</definedName>
    <definedName name="BQHER">[77]BOQ!$D$14:$H$399</definedName>
    <definedName name="BR" localSheetId="1">#REF!</definedName>
    <definedName name="BR" localSheetId="5">#REF!</definedName>
    <definedName name="BR" localSheetId="3">#REF!</definedName>
    <definedName name="BR">#REF!</definedName>
    <definedName name="brec0396" localSheetId="1">[78]jun94!#REF!</definedName>
    <definedName name="brec0396" localSheetId="5">[78]jun94!#REF!</definedName>
    <definedName name="brec0396" localSheetId="3">[78]jun94!#REF!</definedName>
    <definedName name="brec0396">[78]jun94!#REF!</definedName>
    <definedName name="BS" localSheetId="1">#REF!</definedName>
    <definedName name="BS" localSheetId="5">#REF!</definedName>
    <definedName name="BS" localSheetId="3">#REF!</definedName>
    <definedName name="BS">#REF!</definedName>
    <definedName name="btsentul" localSheetId="1">[79]Bhn!#REF!</definedName>
    <definedName name="btsentul" localSheetId="5">[79]Bhn!#REF!</definedName>
    <definedName name="btsentul" localSheetId="3">[79]Bhn!#REF!</definedName>
    <definedName name="btsentul">[79]Bhn!#REF!</definedName>
    <definedName name="bu">[80]Info!$C$6</definedName>
    <definedName name="BUD_MONTH" localSheetId="1">#REF!</definedName>
    <definedName name="BUD_MONTH" localSheetId="5">#REF!</definedName>
    <definedName name="BUD_MONTH" localSheetId="3">#REF!</definedName>
    <definedName name="BUD_MONTH">#REF!</definedName>
    <definedName name="BUD_YTD" localSheetId="1">#REF!</definedName>
    <definedName name="BUD_YTD" localSheetId="5">#REF!</definedName>
    <definedName name="BUD_YTD" localSheetId="3">#REF!</definedName>
    <definedName name="BUD_YTD">#REF!</definedName>
    <definedName name="budg">[80]Info!$C$6</definedName>
    <definedName name="bul" hidden="1">{#N/A,#N/A,FALSE,"Chi tiÆt"}</definedName>
    <definedName name="BULAN">'[81]HOLDING-TB'!$B$1960:$B$1971</definedName>
    <definedName name="BULLDOZER" localSheetId="1">#REF!</definedName>
    <definedName name="BULLDOZER" localSheetId="5">#REF!</definedName>
    <definedName name="BULLDOZER" localSheetId="3">#REF!</definedName>
    <definedName name="BULLDOZER">#REF!</definedName>
    <definedName name="BULLDOZER311" localSheetId="1">#REF!</definedName>
    <definedName name="BULLDOZER311" localSheetId="5">#REF!</definedName>
    <definedName name="BULLDOZER311" localSheetId="3">#REF!</definedName>
    <definedName name="BULLDOZER311">#REF!</definedName>
    <definedName name="BULLDOZER312" localSheetId="1">#REF!</definedName>
    <definedName name="BULLDOZER312" localSheetId="5">#REF!</definedName>
    <definedName name="BULLDOZER312" localSheetId="3">#REF!</definedName>
    <definedName name="BULLDOZER312">#REF!</definedName>
    <definedName name="bvd0.5" localSheetId="1">'[82]DAF-2'!#REF!</definedName>
    <definedName name="bvd0.5" localSheetId="5">'[82]DAF-2'!#REF!</definedName>
    <definedName name="bvd0.5" localSheetId="3">'[82]DAF-2'!#REF!</definedName>
    <definedName name="bvd0.5">'[82]DAF-2'!#REF!</definedName>
    <definedName name="bvd1.25" localSheetId="1">'[82]DAF-2'!#REF!</definedName>
    <definedName name="bvd1.25" localSheetId="5">'[82]DAF-2'!#REF!</definedName>
    <definedName name="bvd1.25" localSheetId="3">'[82]DAF-2'!#REF!</definedName>
    <definedName name="bvd1.25">'[82]DAF-2'!#REF!</definedName>
    <definedName name="bvd1.5" localSheetId="1">'[82]DAF-2'!#REF!</definedName>
    <definedName name="bvd1.5" localSheetId="5">'[82]DAF-2'!#REF!</definedName>
    <definedName name="bvd1.5" localSheetId="3">'[82]DAF-2'!#REF!</definedName>
    <definedName name="bvd1.5">'[82]DAF-2'!#REF!</definedName>
    <definedName name="bvnbv" localSheetId="1">#REF!</definedName>
    <definedName name="bvnbv" localSheetId="5">#REF!</definedName>
    <definedName name="bvnbv" localSheetId="3">#REF!</definedName>
    <definedName name="bvnbv">#REF!</definedName>
    <definedName name="BZZB_7ST" localSheetId="1">[83]DBase!#REF!</definedName>
    <definedName name="BZZB_7ST" localSheetId="5">[83]DBase!#REF!</definedName>
    <definedName name="BZZB_7ST" localSheetId="3">[83]DBase!#REF!</definedName>
    <definedName name="BZZB_7ST">[83]DBase!#REF!</definedName>
    <definedName name="C_" localSheetId="1">#REF!</definedName>
    <definedName name="C_" localSheetId="5">#REF!</definedName>
    <definedName name="C_" localSheetId="3">#REF!</definedName>
    <definedName name="C_">#REF!</definedName>
    <definedName name="C_1" localSheetId="1">#REF!</definedName>
    <definedName name="C_1" localSheetId="5">#REF!</definedName>
    <definedName name="C_1" localSheetId="3">#REF!</definedName>
    <definedName name="C_1">#REF!</definedName>
    <definedName name="C_2" localSheetId="1">#REF!</definedName>
    <definedName name="C_2" localSheetId="5">#REF!</definedName>
    <definedName name="C_2" localSheetId="3">#REF!</definedName>
    <definedName name="C_2">#REF!</definedName>
    <definedName name="C_D" localSheetId="1">#REF!</definedName>
    <definedName name="C_D" localSheetId="5">#REF!</definedName>
    <definedName name="C_D" localSheetId="3">#REF!</definedName>
    <definedName name="C_D">#REF!</definedName>
    <definedName name="C_Format_Main1" localSheetId="1">#REF!</definedName>
    <definedName name="C_Format_Main1" localSheetId="5">#REF!</definedName>
    <definedName name="C_Format_Main1" localSheetId="3">#REF!</definedName>
    <definedName name="C_Format_Main1">#REF!</definedName>
    <definedName name="C_Format_Main2" localSheetId="1">#REF!</definedName>
    <definedName name="C_Format_Main2" localSheetId="5">#REF!</definedName>
    <definedName name="C_Format_Main2" localSheetId="3">#REF!</definedName>
    <definedName name="C_Format_Main2">#REF!</definedName>
    <definedName name="C_Format_Main3" localSheetId="1">#REF!</definedName>
    <definedName name="C_Format_Main3" localSheetId="5">#REF!</definedName>
    <definedName name="C_Format_Main3" localSheetId="3">#REF!</definedName>
    <definedName name="C_Format_Main3">#REF!</definedName>
    <definedName name="C_Format_Print1" localSheetId="1">#REF!</definedName>
    <definedName name="C_Format_Print1" localSheetId="5">#REF!</definedName>
    <definedName name="C_Format_Print1" localSheetId="3">#REF!</definedName>
    <definedName name="C_Format_Print1">#REF!</definedName>
    <definedName name="C_Format_Print2" localSheetId="1">#REF!</definedName>
    <definedName name="C_Format_Print2" localSheetId="5">#REF!</definedName>
    <definedName name="C_Format_Print2" localSheetId="3">#REF!</definedName>
    <definedName name="C_Format_Print2">#REF!</definedName>
    <definedName name="C_Format_Print3" localSheetId="1">#REF!</definedName>
    <definedName name="C_Format_Print3" localSheetId="5">#REF!</definedName>
    <definedName name="C_Format_Print3" localSheetId="3">#REF!</definedName>
    <definedName name="C_Format_Print3">#REF!</definedName>
    <definedName name="C_Format_View1" localSheetId="1">#REF!</definedName>
    <definedName name="C_Format_View1" localSheetId="5">#REF!</definedName>
    <definedName name="C_Format_View1" localSheetId="3">#REF!</definedName>
    <definedName name="C_Format_View1">#REF!</definedName>
    <definedName name="C_Format_View2" localSheetId="1">#REF!</definedName>
    <definedName name="C_Format_View2" localSheetId="5">#REF!</definedName>
    <definedName name="C_Format_View2" localSheetId="3">#REF!</definedName>
    <definedName name="C_Format_View2">#REF!</definedName>
    <definedName name="C_Format_View3" localSheetId="1">#REF!</definedName>
    <definedName name="C_Format_View3" localSheetId="5">#REF!</definedName>
    <definedName name="C_Format_View3" localSheetId="3">#REF!</definedName>
    <definedName name="C_Format_View3">#REF!</definedName>
    <definedName name="cabang" localSheetId="1">#REF!</definedName>
    <definedName name="cabang" localSheetId="5">#REF!</definedName>
    <definedName name="cabang" localSheetId="3">#REF!</definedName>
    <definedName name="cabang">#REF!</definedName>
    <definedName name="CAJE" localSheetId="1">#REF!</definedName>
    <definedName name="CAJE" localSheetId="5">#REF!</definedName>
    <definedName name="CAJE" localSheetId="3">#REF!</definedName>
    <definedName name="CAJE">#REF!</definedName>
    <definedName name="calculation" localSheetId="1">#REF!</definedName>
    <definedName name="calculation" localSheetId="5">#REF!</definedName>
    <definedName name="calculation" localSheetId="3">#REF!</definedName>
    <definedName name="calculation">#REF!</definedName>
    <definedName name="CAPDAT" localSheetId="1">[39]phuluc1!#REF!</definedName>
    <definedName name="CAPDAT" localSheetId="5">[39]phuluc1!#REF!</definedName>
    <definedName name="CAPDAT" localSheetId="3">[39]phuluc1!#REF!</definedName>
    <definedName name="CAPDAT">[39]phuluc1!#REF!</definedName>
    <definedName name="CAPITAL" localSheetId="1">#REF!</definedName>
    <definedName name="CAPITAL" localSheetId="5">#REF!</definedName>
    <definedName name="CAPITAL" localSheetId="3">#REF!</definedName>
    <definedName name="CAPITAL">#REF!</definedName>
    <definedName name="CAPPAIDINEXCESSOFPARVALUE" localSheetId="1">#REF!</definedName>
    <definedName name="CAPPAIDINEXCESSOFPARVALUE" localSheetId="5">#REF!</definedName>
    <definedName name="CAPPAIDINEXCESSOFPARVALUE" localSheetId="3">#REF!</definedName>
    <definedName name="CAPPAIDINEXCESSOFPARVALUE">#REF!</definedName>
    <definedName name="CASE">[84]MAIN!$U$15</definedName>
    <definedName name="casf80" localSheetId="1">#REF!</definedName>
    <definedName name="casf80" localSheetId="5">#REF!</definedName>
    <definedName name="casf80" localSheetId="3">#REF!</definedName>
    <definedName name="casf80">#REF!</definedName>
    <definedName name="Casfl01" hidden="1">{#N/A,#N/A,FALSE,"Aging Summary";#N/A,#N/A,FALSE,"Ratio Analysis";#N/A,#N/A,FALSE,"Test 120 Day Accts";#N/A,#N/A,FALSE,"Tickmarks"}</definedName>
    <definedName name="CASH" localSheetId="1">#REF!</definedName>
    <definedName name="CASH" localSheetId="5">#REF!</definedName>
    <definedName name="CASH" localSheetId="3">#REF!</definedName>
    <definedName name="CASH">#REF!</definedName>
    <definedName name="cash2">'[15]Detail-PARENT'!$AU$19</definedName>
    <definedName name="CASHFLOW" localSheetId="1">#REF!</definedName>
    <definedName name="CASHFLOW" localSheetId="5">#REF!</definedName>
    <definedName name="CASHFLOW" localSheetId="3">#REF!</definedName>
    <definedName name="CASHFLOW">#REF!</definedName>
    <definedName name="CASHTIMEDEPOSIT" localSheetId="1">#REF!</definedName>
    <definedName name="CASHTIMEDEPOSIT" localSheetId="5">#REF!</definedName>
    <definedName name="CASHTIMEDEPOSIT" localSheetId="3">#REF!</definedName>
    <definedName name="CASHTIMEDEPOSIT">#REF!</definedName>
    <definedName name="CATORCE" localSheetId="1">#REF!</definedName>
    <definedName name="CATORCE" localSheetId="5">#REF!</definedName>
    <definedName name="CATORCE" localSheetId="3">#REF!</definedName>
    <definedName name="CATORCE">#REF!</definedName>
    <definedName name="CBIS_120" localSheetId="1">#REF!</definedName>
    <definedName name="CBIS_120" localSheetId="5">#REF!</definedName>
    <definedName name="CBIS_120" localSheetId="3">#REF!</definedName>
    <definedName name="CBIS_120">#REF!</definedName>
    <definedName name="cc">[85]Kas_bnk!$A$1</definedName>
    <definedName name="ccc">[86]KAs_bank!$A$1</definedName>
    <definedName name="CCF" localSheetId="1">#REF!</definedName>
    <definedName name="CCF" localSheetId="5">#REF!</definedName>
    <definedName name="CCF" localSheetId="3">#REF!</definedName>
    <definedName name="CCF">#REF!</definedName>
    <definedName name="CCS" localSheetId="1">#REF!</definedName>
    <definedName name="CCS" localSheetId="5">#REF!</definedName>
    <definedName name="CCS" localSheetId="3">#REF!</definedName>
    <definedName name="CCS">#REF!</definedName>
    <definedName name="cd" localSheetId="1">#REF!</definedName>
    <definedName name="cd" localSheetId="5">#REF!</definedName>
    <definedName name="cd" localSheetId="3">#REF!</definedName>
    <definedName name="cd">#REF!</definedName>
    <definedName name="CDD" localSheetId="1">#REF!</definedName>
    <definedName name="CDD" localSheetId="5">#REF!</definedName>
    <definedName name="CDD" localSheetId="3">#REF!</definedName>
    <definedName name="CDD">#REF!</definedName>
    <definedName name="CDDD" localSheetId="1">'[39]THPDMoi  (2)'!#REF!</definedName>
    <definedName name="CDDD" localSheetId="5">'[39]THPDMoi  (2)'!#REF!</definedName>
    <definedName name="CDDD" localSheetId="3">'[39]THPDMoi  (2)'!#REF!</definedName>
    <definedName name="CDDD">'[39]THPDMoi  (2)'!#REF!</definedName>
    <definedName name="cddd1p">'[39]TONG HOP VL-NC'!$C$3</definedName>
    <definedName name="cddd3p">'[39]TONG HOP VL-NC'!$C$2</definedName>
    <definedName name="ce_1" localSheetId="1">#REF!</definedName>
    <definedName name="ce_1" localSheetId="5">#REF!</definedName>
    <definedName name="ce_1" localSheetId="3">#REF!</definedName>
    <definedName name="ce_1">#REF!</definedName>
    <definedName name="ce_2" localSheetId="1">#REF!</definedName>
    <definedName name="ce_2" localSheetId="5">#REF!</definedName>
    <definedName name="ce_2" localSheetId="3">#REF!</definedName>
    <definedName name="ce_2">#REF!</definedName>
    <definedName name="cek">[38]Rekap!$G$28</definedName>
    <definedName name="CENTRAL" localSheetId="1">#REF!</definedName>
    <definedName name="CENTRAL" localSheetId="5">#REF!</definedName>
    <definedName name="CENTRAL" localSheetId="3">#REF!</definedName>
    <definedName name="CENTRAL">#REF!</definedName>
    <definedName name="CF" localSheetId="1">#REF!</definedName>
    <definedName name="CF" localSheetId="5">#REF!</definedName>
    <definedName name="CF" localSheetId="3">#REF!</definedName>
    <definedName name="CF">#REF!</definedName>
    <definedName name="CFP" localSheetId="1">#REF!</definedName>
    <definedName name="CFP" localSheetId="5">#REF!</definedName>
    <definedName name="CFP" localSheetId="3">#REF!</definedName>
    <definedName name="CFP">#REF!</definedName>
    <definedName name="cgionc" localSheetId="1">'[39]lam-moi'!#REF!</definedName>
    <definedName name="cgionc" localSheetId="5">'[39]lam-moi'!#REF!</definedName>
    <definedName name="cgionc" localSheetId="3">'[39]lam-moi'!#REF!</definedName>
    <definedName name="cgionc">'[39]lam-moi'!#REF!</definedName>
    <definedName name="cgiovl" localSheetId="1">'[39]lam-moi'!#REF!</definedName>
    <definedName name="cgiovl" localSheetId="5">'[39]lam-moi'!#REF!</definedName>
    <definedName name="cgiovl" localSheetId="3">'[39]lam-moi'!#REF!</definedName>
    <definedName name="cgiovl">'[39]lam-moi'!#REF!</definedName>
    <definedName name="CH" localSheetId="1">#REF!</definedName>
    <definedName name="CH" localSheetId="5">#REF!</definedName>
    <definedName name="CH" localSheetId="3">#REF!</definedName>
    <definedName name="CH">#REF!</definedName>
    <definedName name="Chart_No">[17]INPUTS!$A$64</definedName>
    <definedName name="chhtnc" localSheetId="1">'[39]lam-moi'!#REF!</definedName>
    <definedName name="chhtnc" localSheetId="5">'[39]lam-moi'!#REF!</definedName>
    <definedName name="chhtnc" localSheetId="3">'[39]lam-moi'!#REF!</definedName>
    <definedName name="chhtnc">'[39]lam-moi'!#REF!</definedName>
    <definedName name="chhtvl" localSheetId="1">'[39]lam-moi'!#REF!</definedName>
    <definedName name="chhtvl" localSheetId="5">'[39]lam-moi'!#REF!</definedName>
    <definedName name="chhtvl" localSheetId="3">'[39]lam-moi'!#REF!</definedName>
    <definedName name="chhtvl">'[39]lam-moi'!#REF!</definedName>
    <definedName name="chnc" localSheetId="1">'[39]lam-moi'!#REF!</definedName>
    <definedName name="chnc" localSheetId="5">'[39]lam-moi'!#REF!</definedName>
    <definedName name="chnc" localSheetId="3">'[39]lam-moi'!#REF!</definedName>
    <definedName name="chnc">'[39]lam-moi'!#REF!</definedName>
    <definedName name="chvl" localSheetId="1">'[39]lam-moi'!#REF!</definedName>
    <definedName name="chvl" localSheetId="5">'[39]lam-moi'!#REF!</definedName>
    <definedName name="chvl" localSheetId="3">'[39]lam-moi'!#REF!</definedName>
    <definedName name="chvl">'[39]lam-moi'!#REF!</definedName>
    <definedName name="CIC_USD" localSheetId="1">#REF!</definedName>
    <definedName name="CIC_USD" localSheetId="5">#REF!</definedName>
    <definedName name="CIC_USD" localSheetId="3">#REF!</definedName>
    <definedName name="CIC_USD">#REF!</definedName>
    <definedName name="CINTA" localSheetId="1">#REF!</definedName>
    <definedName name="CINTA" localSheetId="5">#REF!</definedName>
    <definedName name="CINTA" localSheetId="3">#REF!</definedName>
    <definedName name="CINTA">#REF!</definedName>
    <definedName name="citidd" localSheetId="1">'[39]dongia (2)'!#REF!</definedName>
    <definedName name="citidd" localSheetId="5">'[39]dongia (2)'!#REF!</definedName>
    <definedName name="citidd" localSheetId="3">'[39]dongia (2)'!#REF!</definedName>
    <definedName name="citidd">'[39]dongia (2)'!#REF!</definedName>
    <definedName name="CK" localSheetId="1">#REF!</definedName>
    <definedName name="CK" localSheetId="5">#REF!</definedName>
    <definedName name="CK" localSheetId="3">#REF!</definedName>
    <definedName name="CK">#REF!</definedName>
    <definedName name="cknc" localSheetId="1">'[39]lam-moi'!#REF!</definedName>
    <definedName name="cknc" localSheetId="5">'[39]lam-moi'!#REF!</definedName>
    <definedName name="cknc" localSheetId="3">'[39]lam-moi'!#REF!</definedName>
    <definedName name="cknc">'[39]lam-moi'!#REF!</definedName>
    <definedName name="ckvl" localSheetId="1">'[39]lam-moi'!#REF!</definedName>
    <definedName name="ckvl" localSheetId="5">'[39]lam-moi'!#REF!</definedName>
    <definedName name="ckvl" localSheetId="3">'[39]lam-moi'!#REF!</definedName>
    <definedName name="ckvl">'[39]lam-moi'!#REF!</definedName>
    <definedName name="closerebate" localSheetId="1">#REF!</definedName>
    <definedName name="closerebate" localSheetId="5">#REF!</definedName>
    <definedName name="closerebate" localSheetId="3">#REF!</definedName>
    <definedName name="closerebate">#REF!</definedName>
    <definedName name="CLP" localSheetId="1">#REF!</definedName>
    <definedName name="CLP" localSheetId="5">#REF!</definedName>
    <definedName name="CLP" localSheetId="3">#REF!</definedName>
    <definedName name="CLP">#REF!</definedName>
    <definedName name="clvc1">[39]chitiet!$D$3</definedName>
    <definedName name="CLVC3">0.1</definedName>
    <definedName name="CLVCTB" localSheetId="1">#REF!</definedName>
    <definedName name="CLVCTB" localSheetId="5">#REF!</definedName>
    <definedName name="CLVCTB" localSheetId="3">#REF!</definedName>
    <definedName name="CLVCTB">#REF!</definedName>
    <definedName name="cmr_co" localSheetId="1">#REF!</definedName>
    <definedName name="cmr_co" localSheetId="5">#REF!</definedName>
    <definedName name="cmr_co" localSheetId="3">#REF!</definedName>
    <definedName name="cmr_co">#REF!</definedName>
    <definedName name="CN3p">'[39]TONGKE3p '!$X$295</definedName>
    <definedName name="CO" localSheetId="1">#REF!</definedName>
    <definedName name="CO" localSheetId="5">#REF!</definedName>
    <definedName name="CO" localSheetId="3">#REF!</definedName>
    <definedName name="CO">#REF!</definedName>
    <definedName name="coa" localSheetId="1">[76]Input!#REF!</definedName>
    <definedName name="coa" localSheetId="5">[76]Input!#REF!</definedName>
    <definedName name="coa" localSheetId="3">[76]Input!#REF!</definedName>
    <definedName name="coa">[76]Input!#REF!</definedName>
    <definedName name="COA_TB">'[81]HOLDING-TB'!$N$3:$N$802</definedName>
    <definedName name="COA_WS">'[81]HOLDING-TB'!$B$1402:$B$1955</definedName>
    <definedName name="Coal_Sold_Ton" localSheetId="1">#REF!</definedName>
    <definedName name="Coal_Sold_Ton" localSheetId="5">#REF!</definedName>
    <definedName name="Coal_Sold_Ton" localSheetId="3">#REF!</definedName>
    <definedName name="Coal_Sold_Ton">#REF!</definedName>
    <definedName name="Coal_Sold_USD" localSheetId="1">#REF!</definedName>
    <definedName name="Coal_Sold_USD" localSheetId="5">#REF!</definedName>
    <definedName name="Coal_Sold_USD" localSheetId="3">#REF!</definedName>
    <definedName name="Coal_Sold_USD">#REF!</definedName>
    <definedName name="Coaltruck_opt1" localSheetId="1">#REF!</definedName>
    <definedName name="Coaltruck_opt1" localSheetId="5">#REF!</definedName>
    <definedName name="Coaltruck_opt1" localSheetId="3">#REF!</definedName>
    <definedName name="Coaltruck_opt1">#REF!</definedName>
    <definedName name="Coaltruck_opt2" localSheetId="1">#REF!</definedName>
    <definedName name="Coaltruck_opt2" localSheetId="5">#REF!</definedName>
    <definedName name="Coaltruck_opt2" localSheetId="3">#REF!</definedName>
    <definedName name="Coaltruck_opt2">#REF!</definedName>
    <definedName name="COARSE_AGGREGATE" localSheetId="1">'[58]DAFTAR HARGA'!#REF!</definedName>
    <definedName name="COARSE_AGGREGATE" localSheetId="5">'[58]DAFTAR HARGA'!#REF!</definedName>
    <definedName name="COARSE_AGGREGATE" localSheetId="3">'[58]DAFTAR HARGA'!#REF!</definedName>
    <definedName name="COARSE_AGGREGATE">'[58]DAFTAR HARGA'!#REF!</definedName>
    <definedName name="coba" hidden="1">'[42]BBM-03'!$B$767:$B$769</definedName>
    <definedName name="cod" localSheetId="1">[76]Input!#REF!</definedName>
    <definedName name="cod" localSheetId="5">[76]Input!#REF!</definedName>
    <definedName name="cod" localSheetId="3">[76]Input!#REF!</definedName>
    <definedName name="cod">[76]Input!#REF!</definedName>
    <definedName name="code">[87]Rate!$A$2:$E$40</definedName>
    <definedName name="Coef" localSheetId="1">[88]Analisa!#REF!</definedName>
    <definedName name="Coef" localSheetId="5">[88]Analisa!#REF!</definedName>
    <definedName name="Coef" localSheetId="3">[88]Analisa!#REF!</definedName>
    <definedName name="Coef">[88]Analisa!#REF!</definedName>
    <definedName name="COGS" localSheetId="1">#REF!</definedName>
    <definedName name="COGS" localSheetId="5">#REF!</definedName>
    <definedName name="COGS" localSheetId="3">#REF!</definedName>
    <definedName name="COGS">#REF!</definedName>
    <definedName name="Cöï_ly_vaän_chuyeãn" localSheetId="1">#REF!</definedName>
    <definedName name="Cöï_ly_vaän_chuyeãn" localSheetId="5">#REF!</definedName>
    <definedName name="Cöï_ly_vaän_chuyeãn" localSheetId="3">#REF!</definedName>
    <definedName name="Cöï_ly_vaän_chuyeãn">#REF!</definedName>
    <definedName name="CÖÏ_LY_VAÄN_CHUYEÅN" localSheetId="1">#REF!</definedName>
    <definedName name="CÖÏ_LY_VAÄN_CHUYEÅN" localSheetId="5">#REF!</definedName>
    <definedName name="CÖÏ_LY_VAÄN_CHUYEÅN" localSheetId="3">#REF!</definedName>
    <definedName name="CÖÏ_LY_VAÄN_CHUYEÅN">#REF!</definedName>
    <definedName name="COMM" localSheetId="1">#REF!</definedName>
    <definedName name="COMM" localSheetId="5">#REF!</definedName>
    <definedName name="COMM" localSheetId="3">#REF!</definedName>
    <definedName name="COMM">#REF!</definedName>
    <definedName name="COMMSTOCKSUBSCRIPTIONRECEIVABLE" localSheetId="1">#REF!</definedName>
    <definedName name="COMMSTOCKSUBSCRIPTIONRECEIVABLE" localSheetId="5">#REF!</definedName>
    <definedName name="COMMSTOCKSUBSCRIPTIONRECEIVABLE" localSheetId="3">#REF!</definedName>
    <definedName name="COMMSTOCKSUBSCRIPTIONRECEIVABLE">#REF!</definedName>
    <definedName name="Compaq" localSheetId="1">#REF!</definedName>
    <definedName name="Compaq" localSheetId="5">#REF!</definedName>
    <definedName name="Compaq" localSheetId="3">#REF!</definedName>
    <definedName name="Compaq">#REF!</definedName>
    <definedName name="COMPARATIVO" localSheetId="1">#REF!</definedName>
    <definedName name="COMPARATIVO" localSheetId="5">#REF!</definedName>
    <definedName name="COMPARATIVO" localSheetId="3">#REF!</definedName>
    <definedName name="COMPARATIVO">#REF!</definedName>
    <definedName name="COMPRESSOR" localSheetId="1">#REF!</definedName>
    <definedName name="COMPRESSOR" localSheetId="5">#REF!</definedName>
    <definedName name="COMPRESSOR" localSheetId="3">#REF!</definedName>
    <definedName name="COMPRESSOR">#REF!</definedName>
    <definedName name="Computer">[89]sumdepn01!$C$11</definedName>
    <definedName name="CON" localSheetId="1">#REF!</definedName>
    <definedName name="CON" localSheetId="5">#REF!</definedName>
    <definedName name="CON" localSheetId="3">#REF!</definedName>
    <definedName name="CON">#REF!</definedName>
    <definedName name="CONCRETEMIX818" localSheetId="1">#REF!</definedName>
    <definedName name="CONCRETEMIX818" localSheetId="5">#REF!</definedName>
    <definedName name="CONCRETEMIX818" localSheetId="3">#REF!</definedName>
    <definedName name="CONCRETEMIX818">#REF!</definedName>
    <definedName name="CONCRETEMIXER" localSheetId="1">#REF!</definedName>
    <definedName name="CONCRETEMIXER" localSheetId="5">#REF!</definedName>
    <definedName name="CONCRETEMIXER" localSheetId="3">#REF!</definedName>
    <definedName name="CONCRETEMIXER">#REF!</definedName>
    <definedName name="CONCRETEVIBRO" localSheetId="1">#REF!</definedName>
    <definedName name="CONCRETEVIBRO" localSheetId="5">#REF!</definedName>
    <definedName name="CONCRETEVIBRO" localSheetId="3">#REF!</definedName>
    <definedName name="CONCRETEVIBRO">#REF!</definedName>
    <definedName name="CONCRETMIXER818" localSheetId="1">#REF!</definedName>
    <definedName name="CONCRETMIXER818" localSheetId="5">#REF!</definedName>
    <definedName name="CONCRETMIXER818" localSheetId="3">#REF!</definedName>
    <definedName name="CONCRETMIXER818">#REF!</definedName>
    <definedName name="cong1x15" localSheetId="1">[39]giathanh1!#REF!</definedName>
    <definedName name="cong1x15" localSheetId="5">[39]giathanh1!#REF!</definedName>
    <definedName name="cong1x15" localSheetId="3">[39]giathanh1!#REF!</definedName>
    <definedName name="cong1x15">[39]giathanh1!#REF!</definedName>
    <definedName name="CONS" localSheetId="1">#REF!</definedName>
    <definedName name="CONS" localSheetId="5">#REF!</definedName>
    <definedName name="CONS" localSheetId="3">#REF!</definedName>
    <definedName name="CONS">#REF!</definedName>
    <definedName name="CONSEJO" localSheetId="1">#REF!</definedName>
    <definedName name="CONSEJO" localSheetId="5">#REF!</definedName>
    <definedName name="CONSEJO" localSheetId="3">#REF!</definedName>
    <definedName name="CONSEJO">#REF!</definedName>
    <definedName name="CONVERTIBLENOTES" localSheetId="1">#REF!</definedName>
    <definedName name="CONVERTIBLENOTES" localSheetId="5">#REF!</definedName>
    <definedName name="CONVERTIBLENOTES" localSheetId="3">#REF!</definedName>
    <definedName name="CONVERTIBLENOTES">#REF!</definedName>
    <definedName name="copy" localSheetId="1">#REF!</definedName>
    <definedName name="copy" localSheetId="5">#REF!</definedName>
    <definedName name="copy" localSheetId="3">#REF!</definedName>
    <definedName name="copy">#REF!</definedName>
    <definedName name="coq" localSheetId="1">[76]Input!#REF!</definedName>
    <definedName name="coq" localSheetId="5">[76]Input!#REF!</definedName>
    <definedName name="coq" localSheetId="3">[76]Input!#REF!</definedName>
    <definedName name="coq">[76]Input!#REF!</definedName>
    <definedName name="costbegbalBuildingsandimprovements" localSheetId="1">#REF!</definedName>
    <definedName name="costbegbalBuildingsandimprovements" localSheetId="5">#REF!</definedName>
    <definedName name="costbegbalBuildingsandimprovements" localSheetId="3">#REF!</definedName>
    <definedName name="costbegbalBuildingsandimprovements">#REF!</definedName>
    <definedName name="costbegbalCIP" localSheetId="1">#REF!</definedName>
    <definedName name="costbegbalCIP" localSheetId="5">#REF!</definedName>
    <definedName name="costbegbalCIP" localSheetId="3">#REF!</definedName>
    <definedName name="costbegbalCIP">#REF!</definedName>
    <definedName name="costbegbalfurniture_Fixture" localSheetId="1">#REF!</definedName>
    <definedName name="costbegbalfurniture_Fixture" localSheetId="5">#REF!</definedName>
    <definedName name="costbegbalfurniture_Fixture" localSheetId="3">#REF!</definedName>
    <definedName name="costbegbalfurniture_Fixture">#REF!</definedName>
    <definedName name="costbegbalLandandlandrights" localSheetId="1">#REF!</definedName>
    <definedName name="costbegbalLandandlandrights" localSheetId="5">#REF!</definedName>
    <definedName name="costbegbalLandandlandrights" localSheetId="3">#REF!</definedName>
    <definedName name="costbegbalLandandlandrights">#REF!</definedName>
    <definedName name="costbegbalLandimprovements" localSheetId="1">#REF!</definedName>
    <definedName name="costbegbalLandimprovements" localSheetId="5">#REF!</definedName>
    <definedName name="costbegbalLandimprovements" localSheetId="3">#REF!</definedName>
    <definedName name="costbegbalLandimprovements">#REF!</definedName>
    <definedName name="costbegbalLease" localSheetId="1">#REF!</definedName>
    <definedName name="costbegbalLease" localSheetId="5">#REF!</definedName>
    <definedName name="costbegbalLease" localSheetId="3">#REF!</definedName>
    <definedName name="costbegbalLease">#REF!</definedName>
    <definedName name="costbegbalMachineryandequipment" localSheetId="1">#REF!</definedName>
    <definedName name="costbegbalMachineryandequipment" localSheetId="5">#REF!</definedName>
    <definedName name="costbegbalMachineryandequipment" localSheetId="3">#REF!</definedName>
    <definedName name="costbegbalMachineryandequipment">#REF!</definedName>
    <definedName name="costbegbalMatureplantations" localSheetId="1">#REF!</definedName>
    <definedName name="costbegbalMatureplantations" localSheetId="5">#REF!</definedName>
    <definedName name="costbegbalMatureplantations" localSheetId="3">#REF!</definedName>
    <definedName name="costbegbalMatureplantations">#REF!</definedName>
    <definedName name="costbegbalOfficeequipment" localSheetId="1">#REF!</definedName>
    <definedName name="costbegbalOfficeequipment" localSheetId="5">#REF!</definedName>
    <definedName name="costbegbalOfficeequipment" localSheetId="3">#REF!</definedName>
    <definedName name="costbegbalOfficeequipment">#REF!</definedName>
    <definedName name="costbegbalTelecommunicationsequipment" localSheetId="1">#REF!</definedName>
    <definedName name="costbegbalTelecommunicationsequipment" localSheetId="5">#REF!</definedName>
    <definedName name="costbegbalTelecommunicationsequipment" localSheetId="3">#REF!</definedName>
    <definedName name="costbegbalTelecommunicationsequipment">#REF!</definedName>
    <definedName name="costbegbalTransportationequipment" localSheetId="1">#REF!</definedName>
    <definedName name="costbegbalTransportationequipment" localSheetId="5">#REF!</definedName>
    <definedName name="costbegbalTransportationequipment" localSheetId="3">#REF!</definedName>
    <definedName name="costbegbalTransportationequipment">#REF!</definedName>
    <definedName name="Cot_thep">[90]Du_lieu!$C$19</definedName>
    <definedName name="COVER" localSheetId="1">#REF!</definedName>
    <definedName name="COVER" localSheetId="5">#REF!</definedName>
    <definedName name="COVER" localSheetId="3">#REF!</definedName>
    <definedName name="COVER">#REF!</definedName>
    <definedName name="cover2" hidden="1">{#N/A,#N/A,FALSE,"Aging Summary";#N/A,#N/A,FALSE,"Ratio Analysis";#N/A,#N/A,FALSE,"Test 120 Day Accts";#N/A,#N/A,FALSE,"Tickmarks"}</definedName>
    <definedName name="cpp">'[91]cpp-unit'!$A$11:$W$380</definedName>
    <definedName name="CPVC100" localSheetId="1">#REF!</definedName>
    <definedName name="CPVC100" localSheetId="5">#REF!</definedName>
    <definedName name="CPVC100" localSheetId="3">#REF!</definedName>
    <definedName name="CPVC100">#REF!</definedName>
    <definedName name="CPVC1KM">'[39]TH VL, NC, DDHT Thanhphuoc'!$J$19</definedName>
    <definedName name="CPVCDN">'[39]#REF'!$K$33</definedName>
    <definedName name="CRANE" localSheetId="1">#REF!</definedName>
    <definedName name="CRANE" localSheetId="5">#REF!</definedName>
    <definedName name="CRANE" localSheetId="3">#REF!</definedName>
    <definedName name="CRANE">#REF!</definedName>
    <definedName name="CRD" localSheetId="1">#REF!</definedName>
    <definedName name="CRD" localSheetId="5">#REF!</definedName>
    <definedName name="CRD" localSheetId="3">#REF!</definedName>
    <definedName name="CRD">#REF!</definedName>
    <definedName name="_xlnm.Criteria" localSheetId="1">#REF!</definedName>
    <definedName name="_xlnm.Criteria" localSheetId="5">#REF!</definedName>
    <definedName name="_xlnm.Criteria" localSheetId="3">#REF!</definedName>
    <definedName name="_xlnm.Criteria">#REF!</definedName>
    <definedName name="CRS" localSheetId="1">#REF!</definedName>
    <definedName name="CRS" localSheetId="5">#REF!</definedName>
    <definedName name="CRS" localSheetId="3">#REF!</definedName>
    <definedName name="CRS">#REF!</definedName>
    <definedName name="CRUSER">[61]CRUSER!$A$1:$S$70</definedName>
    <definedName name="CS" localSheetId="1">#REF!</definedName>
    <definedName name="CS" localSheetId="5">#REF!</definedName>
    <definedName name="CS" localSheetId="3">#REF!</definedName>
    <definedName name="CS">#REF!</definedName>
    <definedName name="csd3p" localSheetId="1">#REF!</definedName>
    <definedName name="csd3p" localSheetId="5">#REF!</definedName>
    <definedName name="csd3p" localSheetId="3">#REF!</definedName>
    <definedName name="csd3p">#REF!</definedName>
    <definedName name="csddg1p" localSheetId="1">#REF!</definedName>
    <definedName name="csddg1p" localSheetId="5">#REF!</definedName>
    <definedName name="csddg1p" localSheetId="3">#REF!</definedName>
    <definedName name="csddg1p">#REF!</definedName>
    <definedName name="csddt1p" localSheetId="1">#REF!</definedName>
    <definedName name="csddt1p" localSheetId="5">#REF!</definedName>
    <definedName name="csddt1p" localSheetId="3">#REF!</definedName>
    <definedName name="csddt1p">#REF!</definedName>
    <definedName name="csht3p" localSheetId="1">#REF!</definedName>
    <definedName name="csht3p" localSheetId="5">#REF!</definedName>
    <definedName name="csht3p" localSheetId="3">#REF!</definedName>
    <definedName name="csht3p">#REF!</definedName>
    <definedName name="CSSSSSS" localSheetId="1">#REF!</definedName>
    <definedName name="CSSSSSS" localSheetId="5">#REF!</definedName>
    <definedName name="CSSSSSS" localSheetId="3">#REF!</definedName>
    <definedName name="CSSSSSS">#REF!</definedName>
    <definedName name="cti3x15" localSheetId="1">[39]giathanh1!#REF!</definedName>
    <definedName name="cti3x15" localSheetId="5">[39]giathanh1!#REF!</definedName>
    <definedName name="cti3x15" localSheetId="3">[39]giathanh1!#REF!</definedName>
    <definedName name="cti3x15">[39]giathanh1!#REF!</definedName>
    <definedName name="ctr">[76]Input!$D$9</definedName>
    <definedName name="CUADRO3" localSheetId="1">#REF!</definedName>
    <definedName name="CUADRO3" localSheetId="5">#REF!</definedName>
    <definedName name="CUADRO3" localSheetId="3">#REF!</definedName>
    <definedName name="CUADRO3">#REF!</definedName>
    <definedName name="culy1" localSheetId="1">[39]DONGIA!#REF!</definedName>
    <definedName name="culy1" localSheetId="5">[39]DONGIA!#REF!</definedName>
    <definedName name="culy1" localSheetId="3">[39]DONGIA!#REF!</definedName>
    <definedName name="culy1">[39]DONGIA!#REF!</definedName>
    <definedName name="culy2" localSheetId="1">[39]DONGIA!#REF!</definedName>
    <definedName name="culy2" localSheetId="5">[39]DONGIA!#REF!</definedName>
    <definedName name="culy2" localSheetId="3">[39]DONGIA!#REF!</definedName>
    <definedName name="culy2">[39]DONGIA!#REF!</definedName>
    <definedName name="culy3" localSheetId="1">[39]DONGIA!#REF!</definedName>
    <definedName name="culy3" localSheetId="5">[39]DONGIA!#REF!</definedName>
    <definedName name="culy3" localSheetId="3">[39]DONGIA!#REF!</definedName>
    <definedName name="culy3">[39]DONGIA!#REF!</definedName>
    <definedName name="culy4" localSheetId="1">[39]DONGIA!#REF!</definedName>
    <definedName name="culy4" localSheetId="5">[39]DONGIA!#REF!</definedName>
    <definedName name="culy4" localSheetId="3">[39]DONGIA!#REF!</definedName>
    <definedName name="culy4">[39]DONGIA!#REF!</definedName>
    <definedName name="culy5" localSheetId="1">[39]DONGIA!#REF!</definedName>
    <definedName name="culy5" localSheetId="5">[39]DONGIA!#REF!</definedName>
    <definedName name="culy5" localSheetId="3">[39]DONGIA!#REF!</definedName>
    <definedName name="culy5">[39]DONGIA!#REF!</definedName>
    <definedName name="cuoc" localSheetId="1">[39]DONGIA!#REF!</definedName>
    <definedName name="cuoc" localSheetId="5">[39]DONGIA!#REF!</definedName>
    <definedName name="cuoc" localSheetId="3">[39]DONGIA!#REF!</definedName>
    <definedName name="cuoc">[39]DONGIA!#REF!</definedName>
    <definedName name="Cur_Mnth_Source">[17]INPUTS!$G$6:$G$63</definedName>
    <definedName name="cur_yr">[92]Instructions!$P$3</definedName>
    <definedName name="currebate" localSheetId="1">#REF!</definedName>
    <definedName name="currebate" localSheetId="5">#REF!</definedName>
    <definedName name="currebate" localSheetId="3">#REF!</definedName>
    <definedName name="currebate">#REF!</definedName>
    <definedName name="currenttax" localSheetId="1">'[16]Detail-PARENT'!#REF!</definedName>
    <definedName name="currenttax" localSheetId="5">'[16]Detail-PARENT'!#REF!</definedName>
    <definedName name="currenttax" localSheetId="3">'[16]Detail-PARENT'!#REF!</definedName>
    <definedName name="currenttax">'[16]Detail-PARENT'!#REF!</definedName>
    <definedName name="CURRLTDDEBTS" localSheetId="1">#REF!</definedName>
    <definedName name="CURRLTDDEBTS" localSheetId="5">#REF!</definedName>
    <definedName name="CURRLTDDEBTS" localSheetId="3">#REF!</definedName>
    <definedName name="CURRLTDDEBTS">#REF!</definedName>
    <definedName name="CURRLTDDIFFPAYMONFAACQ" localSheetId="1">#REF!</definedName>
    <definedName name="CURRLTDDIFFPAYMONFAACQ" localSheetId="5">#REF!</definedName>
    <definedName name="CURRLTDDIFFPAYMONFAACQ" localSheetId="3">#REF!</definedName>
    <definedName name="CURRLTDDIFFPAYMONFAACQ">#REF!</definedName>
    <definedName name="CURRLTDLOAN" localSheetId="1">#REF!</definedName>
    <definedName name="CURRLTDLOAN" localSheetId="5">#REF!</definedName>
    <definedName name="CURRLTDLOAN" localSheetId="3">#REF!</definedName>
    <definedName name="CURRLTDLOAN">#REF!</definedName>
    <definedName name="CURRLTDOBLIGATION" localSheetId="1">#REF!</definedName>
    <definedName name="CURRLTDOBLIGATION" localSheetId="5">#REF!</definedName>
    <definedName name="CURRLTDOBLIGATION" localSheetId="3">#REF!</definedName>
    <definedName name="CURRLTDOBLIGATION">#REF!</definedName>
    <definedName name="CURRLTDOTHER" localSheetId="1">#REF!</definedName>
    <definedName name="CURRLTDOTHER" localSheetId="5">#REF!</definedName>
    <definedName name="CURRLTDOTHER" localSheetId="3">#REF!</definedName>
    <definedName name="CURRLTDOTHER">#REF!</definedName>
    <definedName name="CURRLTDRELATED" localSheetId="1">#REF!</definedName>
    <definedName name="CURRLTDRELATED" localSheetId="5">#REF!</definedName>
    <definedName name="CURRLTDRELATED" localSheetId="3">#REF!</definedName>
    <definedName name="CURRLTDRELATED">#REF!</definedName>
    <definedName name="CURRMATURITIESOFDUEFROMSTOCKHOLDER" localSheetId="1">#REF!</definedName>
    <definedName name="CURRMATURITIESOFDUEFROMSTOCKHOLDER" localSheetId="5">#REF!</definedName>
    <definedName name="CURRMATURITIESOFDUEFROMSTOCKHOLDER" localSheetId="3">#REF!</definedName>
    <definedName name="CURRMATURITIESOFDUEFROMSTOCKHOLDER">#REF!</definedName>
    <definedName name="CUS" localSheetId="1">'[93]Workshop Tools'!#REF!</definedName>
    <definedName name="CUS" localSheetId="5">'[93]Workshop Tools'!#REF!</definedName>
    <definedName name="CUS" localSheetId="3">'[93]Workshop Tools'!#REF!</definedName>
    <definedName name="CUS">'[93]Workshop Tools'!#REF!</definedName>
    <definedName name="CUSTOMERDEPOSIT" localSheetId="1">#REF!</definedName>
    <definedName name="CUSTOMERDEPOSIT" localSheetId="5">#REF!</definedName>
    <definedName name="CUSTOMERDEPOSIT" localSheetId="3">#REF!</definedName>
    <definedName name="CUSTOMERDEPOSIT">#REF!</definedName>
    <definedName name="cv">[94]gvl!$N$17</definedName>
    <definedName name="cvvvvvvvvvv" localSheetId="1">#REF!</definedName>
    <definedName name="cvvvvvvvvvv" localSheetId="5">#REF!</definedName>
    <definedName name="cvvvvvvvvvv" localSheetId="3">#REF!</definedName>
    <definedName name="cvvvvvvvvvv">#REF!</definedName>
    <definedName name="CX" localSheetId="1">#REF!</definedName>
    <definedName name="CX" localSheetId="5">#REF!</definedName>
    <definedName name="CX" localSheetId="3">#REF!</definedName>
    <definedName name="CX">#REF!</definedName>
    <definedName name="cxhtnc" localSheetId="1">'[39]lam-moi'!#REF!</definedName>
    <definedName name="cxhtnc" localSheetId="5">'[39]lam-moi'!#REF!</definedName>
    <definedName name="cxhtnc" localSheetId="3">'[39]lam-moi'!#REF!</definedName>
    <definedName name="cxhtnc">'[39]lam-moi'!#REF!</definedName>
    <definedName name="cxhtvl" localSheetId="1">'[39]lam-moi'!#REF!</definedName>
    <definedName name="cxhtvl" localSheetId="5">'[39]lam-moi'!#REF!</definedName>
    <definedName name="cxhtvl" localSheetId="3">'[39]lam-moi'!#REF!</definedName>
    <definedName name="cxhtvl">'[39]lam-moi'!#REF!</definedName>
    <definedName name="cxnc" localSheetId="1">'[39]lam-moi'!#REF!</definedName>
    <definedName name="cxnc" localSheetId="5">'[39]lam-moi'!#REF!</definedName>
    <definedName name="cxnc" localSheetId="3">'[39]lam-moi'!#REF!</definedName>
    <definedName name="cxnc">'[39]lam-moi'!#REF!</definedName>
    <definedName name="cxvl" localSheetId="1">'[39]lam-moi'!#REF!</definedName>
    <definedName name="cxvl" localSheetId="5">'[39]lam-moi'!#REF!</definedName>
    <definedName name="cxvl" localSheetId="3">'[39]lam-moi'!#REF!</definedName>
    <definedName name="cxvl">'[39]lam-moi'!#REF!</definedName>
    <definedName name="cxxnc" localSheetId="1">'[39]lam-moi'!#REF!</definedName>
    <definedName name="cxxnc" localSheetId="5">'[39]lam-moi'!#REF!</definedName>
    <definedName name="cxxnc" localSheetId="3">'[39]lam-moi'!#REF!</definedName>
    <definedName name="cxxnc">'[39]lam-moi'!#REF!</definedName>
    <definedName name="cxxvl" localSheetId="1">'[39]lam-moi'!#REF!</definedName>
    <definedName name="cxxvl" localSheetId="5">'[39]lam-moi'!#REF!</definedName>
    <definedName name="cxxvl" localSheetId="3">'[39]lam-moi'!#REF!</definedName>
    <definedName name="cxxvl">'[39]lam-moi'!#REF!</definedName>
    <definedName name="cy_net_income" localSheetId="1">#REF!</definedName>
    <definedName name="cy_net_income" localSheetId="5">#REF!</definedName>
    <definedName name="cy_net_income" localSheetId="3">#REF!</definedName>
    <definedName name="cy_net_income">#REF!</definedName>
    <definedName name="cy_ret_earn_beg" localSheetId="1">#REF!</definedName>
    <definedName name="cy_ret_earn_beg" localSheetId="5">#REF!</definedName>
    <definedName name="cy_ret_earn_beg" localSheetId="3">#REF!</definedName>
    <definedName name="cy_ret_earn_beg">#REF!</definedName>
    <definedName name="cy_retained_earnings" localSheetId="1">#REF!</definedName>
    <definedName name="cy_retained_earnings" localSheetId="5">#REF!</definedName>
    <definedName name="cy_retained_earnings" localSheetId="3">#REF!</definedName>
    <definedName name="cy_retained_earnings">#REF!</definedName>
    <definedName name="cy_share_equity" localSheetId="1">#REF!</definedName>
    <definedName name="cy_share_equity" localSheetId="5">#REF!</definedName>
    <definedName name="cy_share_equity" localSheetId="3">#REF!</definedName>
    <definedName name="cy_share_equity">#REF!</definedName>
    <definedName name="CYCLES">[95]JobDetails!$A$56:$A$90</definedName>
    <definedName name="d" localSheetId="1">#REF!</definedName>
    <definedName name="d" localSheetId="5">#REF!</definedName>
    <definedName name="d" localSheetId="3">#REF!</definedName>
    <definedName name="d">#REF!</definedName>
    <definedName name="D_1" localSheetId="1">#REF!</definedName>
    <definedName name="D_1" localSheetId="5">#REF!</definedName>
    <definedName name="D_1" localSheetId="3">#REF!</definedName>
    <definedName name="D_1">#REF!</definedName>
    <definedName name="D1A" localSheetId="1">#REF!</definedName>
    <definedName name="D1A" localSheetId="5">#REF!</definedName>
    <definedName name="D1A" localSheetId="3">#REF!</definedName>
    <definedName name="D1A">#REF!</definedName>
    <definedName name="D1B" localSheetId="1">#REF!</definedName>
    <definedName name="D1B" localSheetId="5">#REF!</definedName>
    <definedName name="D1B" localSheetId="3">#REF!</definedName>
    <definedName name="D1B">#REF!</definedName>
    <definedName name="D1x49" localSheetId="1">[39]chitimc!#REF!</definedName>
    <definedName name="D1x49" localSheetId="5">[39]chitimc!#REF!</definedName>
    <definedName name="D1x49" localSheetId="3">[39]chitimc!#REF!</definedName>
    <definedName name="D1x49">[39]chitimc!#REF!</definedName>
    <definedName name="D1x49x49" localSheetId="1">[39]chitimc!#REF!</definedName>
    <definedName name="D1x49x49" localSheetId="5">[39]chitimc!#REF!</definedName>
    <definedName name="D1x49x49" localSheetId="3">[39]chitimc!#REF!</definedName>
    <definedName name="D1x49x49">[39]chitimc!#REF!</definedName>
    <definedName name="d24nc" localSheetId="1">'[39]lam-moi'!#REF!</definedName>
    <definedName name="d24nc" localSheetId="5">'[39]lam-moi'!#REF!</definedName>
    <definedName name="d24nc" localSheetId="3">'[39]lam-moi'!#REF!</definedName>
    <definedName name="d24nc">'[39]lam-moi'!#REF!</definedName>
    <definedName name="d24vl" localSheetId="1">'[39]lam-moi'!#REF!</definedName>
    <definedName name="d24vl" localSheetId="5">'[39]lam-moi'!#REF!</definedName>
    <definedName name="d24vl" localSheetId="3">'[39]lam-moi'!#REF!</definedName>
    <definedName name="d24vl">'[39]lam-moi'!#REF!</definedName>
    <definedName name="DA" localSheetId="1">#REF!</definedName>
    <definedName name="DA" localSheetId="5">#REF!</definedName>
    <definedName name="DA" localSheetId="3">#REF!</definedName>
    <definedName name="DA">#REF!</definedName>
    <definedName name="daa" localSheetId="1">#REF!</definedName>
    <definedName name="daa" localSheetId="5">#REF!</definedName>
    <definedName name="daa" localSheetId="3">#REF!</definedName>
    <definedName name="daa">#REF!</definedName>
    <definedName name="Daf.4" localSheetId="1">#REF!</definedName>
    <definedName name="Daf.4" localSheetId="5">#REF!</definedName>
    <definedName name="Daf.4" localSheetId="3">#REF!</definedName>
    <definedName name="Daf.4">#REF!</definedName>
    <definedName name="DAF_10" localSheetId="1">#REF!</definedName>
    <definedName name="DAF_10" localSheetId="5">#REF!</definedName>
    <definedName name="DAF_10" localSheetId="3">#REF!</definedName>
    <definedName name="DAF_10">#REF!</definedName>
    <definedName name="DAF_12" localSheetId="1">'[55]daf-7(OK)'!#REF!</definedName>
    <definedName name="DAF_12" localSheetId="5">'[55]daf-7(OK)'!#REF!</definedName>
    <definedName name="DAF_12" localSheetId="3">'[55]daf-7(OK)'!#REF!</definedName>
    <definedName name="DAF_12">'[55]daf-7(OK)'!#REF!</definedName>
    <definedName name="DAF_4" localSheetId="1">#REF!</definedName>
    <definedName name="DAF_4" localSheetId="5">#REF!</definedName>
    <definedName name="DAF_4" localSheetId="3">#REF!</definedName>
    <definedName name="DAF_4">#REF!</definedName>
    <definedName name="DAF_6" localSheetId="1">'[55]daf-3(OK)'!#REF!</definedName>
    <definedName name="DAF_6" localSheetId="5">'[55]daf-3(OK)'!#REF!</definedName>
    <definedName name="DAF_6" localSheetId="3">'[55]daf-3(OK)'!#REF!</definedName>
    <definedName name="DAF_6">'[55]daf-3(OK)'!#REF!</definedName>
    <definedName name="dafalt" localSheetId="1">#REF!</definedName>
    <definedName name="dafalt" localSheetId="5">#REF!</definedName>
    <definedName name="dafalt" localSheetId="3">#REF!</definedName>
    <definedName name="dafalt">#REF!</definedName>
    <definedName name="Daftar" hidden="1">{#N/A,#N/A,FALSE,"Aging Summary";#N/A,#N/A,FALSE,"Ratio Analysis";#N/A,#N/A,FALSE,"Test 120 Day Accts";#N/A,#N/A,FALSE,"Tickmarks"}</definedName>
    <definedName name="DAFTARSEWA" localSheetId="1">#REF!</definedName>
    <definedName name="DAFTARSEWA" localSheetId="5">#REF!</definedName>
    <definedName name="DAFTARSEWA" localSheetId="3">#REF!</definedName>
    <definedName name="DAFTARSEWA">#REF!</definedName>
    <definedName name="dak" localSheetId="1">#REF!</definedName>
    <definedName name="dak" localSheetId="5">#REF!</definedName>
    <definedName name="dak" localSheetId="3">#REF!</definedName>
    <definedName name="dak">#REF!</definedName>
    <definedName name="DASAR">[96]Basic!$D$12:$G$276</definedName>
    <definedName name="DASAR_BAHAN" localSheetId="1">#REF!</definedName>
    <definedName name="DASAR_BAHAN" localSheetId="5">#REF!</definedName>
    <definedName name="DASAR_BAHAN" localSheetId="3">#REF!</definedName>
    <definedName name="DASAR_BAHAN">#REF!</definedName>
    <definedName name="dat">[80]Info!$C$5</definedName>
    <definedName name="DATA1" localSheetId="1">#REF!</definedName>
    <definedName name="DATA1" localSheetId="5">#REF!</definedName>
    <definedName name="DATA1" localSheetId="3">#REF!</definedName>
    <definedName name="DATA1">#REF!</definedName>
    <definedName name="DATA2" localSheetId="1">#REF!</definedName>
    <definedName name="DATA2" localSheetId="5">#REF!</definedName>
    <definedName name="DATA2" localSheetId="3">#REF!</definedName>
    <definedName name="DATA2">#REF!</definedName>
    <definedName name="_xlnm.Database" localSheetId="1">#REF!</definedName>
    <definedName name="_xlnm.Database" localSheetId="5">#REF!</definedName>
    <definedName name="_xlnm.Database" localSheetId="3">#REF!</definedName>
    <definedName name="_xlnm.Database">#REF!</definedName>
    <definedName name="datas" localSheetId="1">#REF!</definedName>
    <definedName name="datas" localSheetId="5">#REF!</definedName>
    <definedName name="datas" localSheetId="3">#REF!</definedName>
    <definedName name="datas">#REF!</definedName>
    <definedName name="DATAUPAH">'[38]4-Basic Price'!$D$8:$F$42</definedName>
    <definedName name="date" localSheetId="1">[76]Input!#REF!</definedName>
    <definedName name="date" localSheetId="5">[76]Input!#REF!</definedName>
    <definedName name="date" localSheetId="3">[76]Input!#REF!</definedName>
    <definedName name="date">[76]Input!#REF!</definedName>
    <definedName name="DAX" localSheetId="1">#REF!</definedName>
    <definedName name="DAX" localSheetId="5">#REF!</definedName>
    <definedName name="DAX" localSheetId="3">#REF!</definedName>
    <definedName name="DAX">#REF!</definedName>
    <definedName name="DAYS" localSheetId="1">#REF!</definedName>
    <definedName name="DAYS" localSheetId="5">#REF!</definedName>
    <definedName name="DAYS" localSheetId="3">#REF!</definedName>
    <definedName name="DAYS">#REF!</definedName>
    <definedName name="DAYWORKS">[41]Sheet1!$A$235:$H$260</definedName>
    <definedName name="DBX" localSheetId="1">#REF!</definedName>
    <definedName name="DBX" localSheetId="5">#REF!</definedName>
    <definedName name="DBX" localSheetId="3">#REF!</definedName>
    <definedName name="DBX">#REF!</definedName>
    <definedName name="DCX" localSheetId="1">#REF!</definedName>
    <definedName name="DCX" localSheetId="5">#REF!</definedName>
    <definedName name="DCX" localSheetId="3">#REF!</definedName>
    <definedName name="DCX">#REF!</definedName>
    <definedName name="DD" localSheetId="1">#REF!</definedName>
    <definedName name="DD" localSheetId="5">#REF!</definedName>
    <definedName name="DD" localSheetId="3">#REF!</definedName>
    <definedName name="DD">#REF!</definedName>
    <definedName name="dd1pnc">[39]chitiet!$G$404</definedName>
    <definedName name="dd1pvl">[39]chitiet!$G$383</definedName>
    <definedName name="dd1x2">[94]gvl!$N$9</definedName>
    <definedName name="dd3pctnc" localSheetId="1">'[39]lam-moi'!#REF!</definedName>
    <definedName name="dd3pctnc" localSheetId="5">'[39]lam-moi'!#REF!</definedName>
    <definedName name="dd3pctnc" localSheetId="3">'[39]lam-moi'!#REF!</definedName>
    <definedName name="dd3pctnc">'[39]lam-moi'!#REF!</definedName>
    <definedName name="dd3pctvl" localSheetId="1">'[39]lam-moi'!#REF!</definedName>
    <definedName name="dd3pctvl" localSheetId="5">'[39]lam-moi'!#REF!</definedName>
    <definedName name="dd3pctvl" localSheetId="3">'[39]lam-moi'!#REF!</definedName>
    <definedName name="dd3pctvl">'[39]lam-moi'!#REF!</definedName>
    <definedName name="dd3plmvl" localSheetId="1">'[39]lam-moi'!#REF!</definedName>
    <definedName name="dd3plmvl" localSheetId="5">'[39]lam-moi'!#REF!</definedName>
    <definedName name="dd3plmvl" localSheetId="3">'[39]lam-moi'!#REF!</definedName>
    <definedName name="dd3plmvl">'[39]lam-moi'!#REF!</definedName>
    <definedName name="dd3pnc" localSheetId="1">'[39]lam-moi'!#REF!</definedName>
    <definedName name="dd3pnc" localSheetId="5">'[39]lam-moi'!#REF!</definedName>
    <definedName name="dd3pnc" localSheetId="3">'[39]lam-moi'!#REF!</definedName>
    <definedName name="dd3pnc">'[39]lam-moi'!#REF!</definedName>
    <definedName name="dd3pvl" localSheetId="1">'[39]lam-moi'!#REF!</definedName>
    <definedName name="dd3pvl" localSheetId="5">'[39]lam-moi'!#REF!</definedName>
    <definedName name="dd3pvl" localSheetId="3">'[39]lam-moi'!#REF!</definedName>
    <definedName name="dd3pvl">'[39]lam-moi'!#REF!</definedName>
    <definedName name="ddd">[97]Fitting!$A$1</definedName>
    <definedName name="ddhtnc" localSheetId="1">'[39]lam-moi'!#REF!</definedName>
    <definedName name="ddhtnc" localSheetId="5">'[39]lam-moi'!#REF!</definedName>
    <definedName name="ddhtnc" localSheetId="3">'[39]lam-moi'!#REF!</definedName>
    <definedName name="ddhtnc">'[39]lam-moi'!#REF!</definedName>
    <definedName name="ddhtvl" localSheetId="1">'[39]lam-moi'!#REF!</definedName>
    <definedName name="ddhtvl" localSheetId="5">'[39]lam-moi'!#REF!</definedName>
    <definedName name="ddhtvl" localSheetId="3">'[39]lam-moi'!#REF!</definedName>
    <definedName name="ddhtvl">'[39]lam-moi'!#REF!</definedName>
    <definedName name="Ddiagf" localSheetId="1">#REF!</definedName>
    <definedName name="Ddiagf" localSheetId="5">#REF!</definedName>
    <definedName name="Ddiagf" localSheetId="3">#REF!</definedName>
    <definedName name="Ddiagf">#REF!</definedName>
    <definedName name="ddt2nc" localSheetId="1">[39]gtrinh!#REF!</definedName>
    <definedName name="ddt2nc" localSheetId="5">[39]gtrinh!#REF!</definedName>
    <definedName name="ddt2nc" localSheetId="3">[39]gtrinh!#REF!</definedName>
    <definedName name="ddt2nc">[39]gtrinh!#REF!</definedName>
    <definedName name="ddt2vl" localSheetId="1">[39]gtrinh!#REF!</definedName>
    <definedName name="ddt2vl" localSheetId="5">[39]gtrinh!#REF!</definedName>
    <definedName name="ddt2vl" localSheetId="3">[39]gtrinh!#REF!</definedName>
    <definedName name="ddt2vl">[39]gtrinh!#REF!</definedName>
    <definedName name="ddtd3pnc" localSheetId="1">'[39]thao-go'!#REF!</definedName>
    <definedName name="ddtd3pnc" localSheetId="5">'[39]thao-go'!#REF!</definedName>
    <definedName name="ddtd3pnc" localSheetId="3">'[39]thao-go'!#REF!</definedName>
    <definedName name="ddtd3pnc">'[39]thao-go'!#REF!</definedName>
    <definedName name="ddtt1pnc" localSheetId="1">[39]gtrinh!#REF!</definedName>
    <definedName name="ddtt1pnc" localSheetId="5">[39]gtrinh!#REF!</definedName>
    <definedName name="ddtt1pnc" localSheetId="3">[39]gtrinh!#REF!</definedName>
    <definedName name="ddtt1pnc">[39]gtrinh!#REF!</definedName>
    <definedName name="ddtt1pvl" localSheetId="1">[39]gtrinh!#REF!</definedName>
    <definedName name="ddtt1pvl" localSheetId="5">[39]gtrinh!#REF!</definedName>
    <definedName name="ddtt1pvl" localSheetId="3">[39]gtrinh!#REF!</definedName>
    <definedName name="ddtt1pvl">[39]gtrinh!#REF!</definedName>
    <definedName name="ddtt3pnc" localSheetId="1">[39]gtrinh!#REF!</definedName>
    <definedName name="ddtt3pnc" localSheetId="5">[39]gtrinh!#REF!</definedName>
    <definedName name="ddtt3pnc" localSheetId="3">[39]gtrinh!#REF!</definedName>
    <definedName name="ddtt3pnc">[39]gtrinh!#REF!</definedName>
    <definedName name="ddtt3pvl" localSheetId="1">[39]gtrinh!#REF!</definedName>
    <definedName name="ddtt3pvl" localSheetId="5">[39]gtrinh!#REF!</definedName>
    <definedName name="ddtt3pvl" localSheetId="3">[39]gtrinh!#REF!</definedName>
    <definedName name="ddtt3pvl">[39]gtrinh!#REF!</definedName>
    <definedName name="DDX" localSheetId="1">#REF!</definedName>
    <definedName name="DDX" localSheetId="5">#REF!</definedName>
    <definedName name="DDX" localSheetId="3">#REF!</definedName>
    <definedName name="DDX">#REF!</definedName>
    <definedName name="dec_prima" localSheetId="1">#REF!</definedName>
    <definedName name="dec_prima" localSheetId="5">#REF!</definedName>
    <definedName name="dec_prima" localSheetId="3">#REF!</definedName>
    <definedName name="dec_prima">#REF!</definedName>
    <definedName name="Def" localSheetId="1" hidden="1">#REF!</definedName>
    <definedName name="Def" localSheetId="5" hidden="1">#REF!</definedName>
    <definedName name="Def" localSheetId="3" hidden="1">#REF!</definedName>
    <definedName name="Def" hidden="1">#REF!</definedName>
    <definedName name="DEFERREDGAINONSALE" localSheetId="1">#REF!</definedName>
    <definedName name="DEFERREDGAINONSALE" localSheetId="5">#REF!</definedName>
    <definedName name="DEFERREDGAINONSALE" localSheetId="3">#REF!</definedName>
    <definedName name="DEFERREDGAINONSALE">#REF!</definedName>
    <definedName name="DEFERREDTAX" localSheetId="1">#REF!</definedName>
    <definedName name="DEFERREDTAX" localSheetId="5">#REF!</definedName>
    <definedName name="DEFERREDTAX" localSheetId="3">#REF!</definedName>
    <definedName name="DEFERREDTAX">#REF!</definedName>
    <definedName name="deffcharges" localSheetId="1">'[16]Detail-PARENT'!#REF!</definedName>
    <definedName name="deffcharges" localSheetId="5">'[16]Detail-PARENT'!#REF!</definedName>
    <definedName name="deffcharges" localSheetId="3">'[16]Detail-PARENT'!#REF!</definedName>
    <definedName name="deffcharges">'[16]Detail-PARENT'!#REF!</definedName>
    <definedName name="deffcharges2">'[15]Detail-PARENT'!$AU$802</definedName>
    <definedName name="deffchargeswo" localSheetId="1">'[16]Detail-PARENT'!#REF!</definedName>
    <definedName name="deffchargeswo" localSheetId="5">'[16]Detail-PARENT'!#REF!</definedName>
    <definedName name="deffchargeswo" localSheetId="3">'[16]Detail-PARENT'!#REF!</definedName>
    <definedName name="deffchargeswo">'[16]Detail-PARENT'!#REF!</definedName>
    <definedName name="deffproject" localSheetId="1">'[16]Detail-PARENT'!#REF!</definedName>
    <definedName name="deffproject" localSheetId="5">'[16]Detail-PARENT'!#REF!</definedName>
    <definedName name="deffproject" localSheetId="3">'[16]Detail-PARENT'!#REF!</definedName>
    <definedName name="deffproject">'[16]Detail-PARENT'!#REF!</definedName>
    <definedName name="deffproject2">'[15]Detail-PARENT'!$AU$813</definedName>
    <definedName name="defftax" localSheetId="1">'[16]Detail-PARENT'!#REF!</definedName>
    <definedName name="defftax" localSheetId="5">'[16]Detail-PARENT'!#REF!</definedName>
    <definedName name="defftax" localSheetId="3">'[16]Detail-PARENT'!#REF!</definedName>
    <definedName name="defftax">'[16]Detail-PARENT'!#REF!</definedName>
    <definedName name="deftax" localSheetId="1">'[16]Detail-PARENT'!#REF!</definedName>
    <definedName name="deftax" localSheetId="5">'[16]Detail-PARENT'!#REF!</definedName>
    <definedName name="deftax" localSheetId="3">'[16]Detail-PARENT'!#REF!</definedName>
    <definedName name="deftax">'[16]Detail-PARENT'!#REF!</definedName>
    <definedName name="deftax2">'[15]Detail-PARENT'!$AU$789</definedName>
    <definedName name="dem">[98]Summary!$O$83</definedName>
    <definedName name="depo" localSheetId="1">#REF!</definedName>
    <definedName name="depo" localSheetId="5">#REF!</definedName>
    <definedName name="depo" localSheetId="3">#REF!</definedName>
    <definedName name="depo">#REF!</definedName>
    <definedName name="deprexp" localSheetId="1">'[16]Detail-PARENT'!#REF!</definedName>
    <definedName name="deprexp" localSheetId="5">'[16]Detail-PARENT'!#REF!</definedName>
    <definedName name="deprexp" localSheetId="3">'[16]Detail-PARENT'!#REF!</definedName>
    <definedName name="deprexp">'[16]Detail-PARENT'!#REF!</definedName>
    <definedName name="Dept">[99]Dept!$B$2:$I$82</definedName>
    <definedName name="detail">'[100]Receivable (C)'!$A$1:$H$58</definedName>
    <definedName name="DETAILS" localSheetId="1">#REF!</definedName>
    <definedName name="DETAILS" localSheetId="5">#REF!</definedName>
    <definedName name="DETAILS" localSheetId="3">#REF!</definedName>
    <definedName name="DETAILS">#REF!</definedName>
    <definedName name="detib2100" localSheetId="1">#REF!</definedName>
    <definedName name="detib2100" localSheetId="5">#REF!</definedName>
    <definedName name="detib2100" localSheetId="3">#REF!</definedName>
    <definedName name="detib2100">#REF!</definedName>
    <definedName name="detib2120" localSheetId="1">#REF!</definedName>
    <definedName name="detib2120" localSheetId="5">#REF!</definedName>
    <definedName name="detib2120" localSheetId="3">#REF!</definedName>
    <definedName name="detib2120">#REF!</definedName>
    <definedName name="detib250" localSheetId="1">#REF!</definedName>
    <definedName name="detib250" localSheetId="5">#REF!</definedName>
    <definedName name="detib250" localSheetId="3">#REF!</definedName>
    <definedName name="detib250">#REF!</definedName>
    <definedName name="detib260" localSheetId="1">#REF!</definedName>
    <definedName name="detib260" localSheetId="5">#REF!</definedName>
    <definedName name="detib260" localSheetId="3">#REF!</definedName>
    <definedName name="detib260">#REF!</definedName>
    <definedName name="detib280" localSheetId="1">#REF!</definedName>
    <definedName name="detib280" localSheetId="5">#REF!</definedName>
    <definedName name="detib280" localSheetId="3">#REF!</definedName>
    <definedName name="detib280">#REF!</definedName>
    <definedName name="df" localSheetId="1">[3]Recov!#REF!</definedName>
    <definedName name="df" localSheetId="5">[3]Recov!#REF!</definedName>
    <definedName name="df" localSheetId="3">[3]Recov!#REF!</definedName>
    <definedName name="df">[3]Recov!#REF!</definedName>
    <definedName name="DFDF" localSheetId="1">#REF!</definedName>
    <definedName name="DFDF" localSheetId="5">#REF!</definedName>
    <definedName name="DFDF" localSheetId="3">#REF!</definedName>
    <definedName name="DFDF">#REF!</definedName>
    <definedName name="dgk" localSheetId="1">#REF!</definedName>
    <definedName name="dgk" localSheetId="5">#REF!</definedName>
    <definedName name="dgk" localSheetId="3">#REF!</definedName>
    <definedName name="dgk">#REF!</definedName>
    <definedName name="DGM">[39]DONGIA!$A$453:$F$459</definedName>
    <definedName name="dgnc" localSheetId="1">#REF!</definedName>
    <definedName name="dgnc" localSheetId="5">#REF!</definedName>
    <definedName name="dgnc" localSheetId="3">#REF!</definedName>
    <definedName name="dgnc">#REF!</definedName>
    <definedName name="DGTH" localSheetId="1">[39]DONGIA!#REF!</definedName>
    <definedName name="DGTH" localSheetId="5">[39]DONGIA!#REF!</definedName>
    <definedName name="DGTH" localSheetId="3">[39]DONGIA!#REF!</definedName>
    <definedName name="DGTH">[39]DONGIA!#REF!</definedName>
    <definedName name="DGTH1">[39]DONGIA!$A$414:$G$452</definedName>
    <definedName name="dgth2">[39]DONGIA!$A$414:$G$439</definedName>
    <definedName name="DGTR">[39]DONGIA!$A$472:$I$521</definedName>
    <definedName name="dgvl" localSheetId="1">#REF!</definedName>
    <definedName name="dgvl" localSheetId="5">#REF!</definedName>
    <definedName name="dgvl" localSheetId="3">#REF!</definedName>
    <definedName name="dgvl">#REF!</definedName>
    <definedName name="DGVL1">[39]DONGIA!$A$5:$F$235</definedName>
    <definedName name="DGVT">'[39]DON GIA'!$C$5:$G$137</definedName>
    <definedName name="Di_AA">0.0044</definedName>
    <definedName name="Di_AUAV">0.0167</definedName>
    <definedName name="Di_AVS">0.0106</definedName>
    <definedName name="Di_B">0.0117</definedName>
    <definedName name="Di_BM">0.0117</definedName>
    <definedName name="Di_BN">0.0233</definedName>
    <definedName name="Di_BQ">0.0234</definedName>
    <definedName name="Di_BTS">0.029</definedName>
    <definedName name="Di_BZZ">0.0218</definedName>
    <definedName name="Di_E">0.007</definedName>
    <definedName name="Di_EQ">0.0123</definedName>
    <definedName name="Di_ES">0.0153</definedName>
    <definedName name="Di_ET">0.0163</definedName>
    <definedName name="Di_ETB">0.0163</definedName>
    <definedName name="Di_EWWA">0.0826</definedName>
    <definedName name="Di_EWYA">0.0826</definedName>
    <definedName name="Di_EZ">0.013</definedName>
    <definedName name="Di_F">0.0147</definedName>
    <definedName name="Di_FF">0.0411</definedName>
    <definedName name="Di_FN">0.0252</definedName>
    <definedName name="Di_FS">0.1015</definedName>
    <definedName name="Di_FSW">0.0945</definedName>
    <definedName name="Di_FW">0.0307</definedName>
    <definedName name="Di_FZ">0.1015</definedName>
    <definedName name="Di_HZE">0.0322</definedName>
    <definedName name="Di_HZEB">0.0322</definedName>
    <definedName name="Di_K">0.0167</definedName>
    <definedName name="Di_KL">0.0176</definedName>
    <definedName name="Di_KLC">0.0176</definedName>
    <definedName name="Di_KNA">0.0313</definedName>
    <definedName name="Di_L">0.0285</definedName>
    <definedName name="Di_LL">0.045</definedName>
    <definedName name="Di_LL4A">0.0245</definedName>
    <definedName name="Di_MB">0.0162</definedName>
    <definedName name="Di_MM">0.009</definedName>
    <definedName name="Di_MQ">0.031</definedName>
    <definedName name="Di_MR">0.0243</definedName>
    <definedName name="Di_MX">0.0397</definedName>
    <definedName name="Di_P">0.0508</definedName>
    <definedName name="Di_SB">0.0547</definedName>
    <definedName name="Di_SCA">0.04416</definedName>
    <definedName name="Di_U">0.0109</definedName>
    <definedName name="Di_UR">0.0334</definedName>
    <definedName name="Di_UV">0.0288</definedName>
    <definedName name="Di_UW">0.0206</definedName>
    <definedName name="Di_UX">0.0353</definedName>
    <definedName name="Di_UY">0.0237</definedName>
    <definedName name="Di_X">0.0157</definedName>
    <definedName name="Di_XM">0.0277</definedName>
    <definedName name="Di_ZU">0.016</definedName>
    <definedName name="DIECISEIS" localSheetId="1">#REF!</definedName>
    <definedName name="DIECISEIS" localSheetId="5">#REF!</definedName>
    <definedName name="DIECISEIS" localSheetId="3">#REF!</definedName>
    <definedName name="DIECISEIS">#REF!</definedName>
    <definedName name="diff" localSheetId="1">#REF!</definedName>
    <definedName name="diff" localSheetId="5">#REF!</definedName>
    <definedName name="diff" localSheetId="3">#REF!</definedName>
    <definedName name="diff">#REF!</definedName>
    <definedName name="DIFFINVALUEOFTRANSACTIONWITHUCC" localSheetId="1">#REF!</definedName>
    <definedName name="DIFFINVALUEOFTRANSACTIONWITHUCC" localSheetId="5">#REF!</definedName>
    <definedName name="DIFFINVALUEOFTRANSACTIONWITHUCC" localSheetId="3">#REF!</definedName>
    <definedName name="DIFFINVALUEOFTRANSACTIONWITHUCC">#REF!</definedName>
    <definedName name="DIFFRESULTFROMEQUITYTRANSACTIONOFSUBS" localSheetId="1">#REF!</definedName>
    <definedName name="DIFFRESULTFROMEQUITYTRANSACTIONOFSUBS" localSheetId="5">#REF!</definedName>
    <definedName name="DIFFRESULTFROMEQUITYTRANSACTIONOFSUBS" localSheetId="3">#REF!</definedName>
    <definedName name="DIFFRESULTFROMEQUITYTRANSACTIONOFSUBS">#REF!</definedName>
    <definedName name="DIFFRESULTFROMFOREXTRANSLATION" localSheetId="1">#REF!</definedName>
    <definedName name="DIFFRESULTFROMFOREXTRANSLATION" localSheetId="5">#REF!</definedName>
    <definedName name="DIFFRESULTFROMFOREXTRANSLATION" localSheetId="3">#REF!</definedName>
    <definedName name="DIFFRESULTFROMFOREXTRANSLATION">#REF!</definedName>
    <definedName name="Digital" localSheetId="1">#REF!</definedName>
    <definedName name="Digital" localSheetId="5">#REF!</definedName>
    <definedName name="Digital" localSheetId="3">#REF!</definedName>
    <definedName name="Digital">#REF!</definedName>
    <definedName name="dina" hidden="1">{#N/A,#N/A,FALSE,"Aging Summary";#N/A,#N/A,FALSE,"Ratio Analysis";#N/A,#N/A,FALSE,"Test 120 Day Accts";#N/A,#N/A,FALSE,"Tickmarks"}</definedName>
    <definedName name="DIV" localSheetId="1">'[101]Income S'!#REF!</definedName>
    <definedName name="DIV" localSheetId="5">'[101]Income S'!#REF!</definedName>
    <definedName name="DIV" localSheetId="3">'[101]Income S'!#REF!</definedName>
    <definedName name="DIV">'[101]Income S'!#REF!</definedName>
    <definedName name="dividend" localSheetId="1">#REF!</definedName>
    <definedName name="dividend" localSheetId="5">#REF!</definedName>
    <definedName name="dividend" localSheetId="3">#REF!</definedName>
    <definedName name="dividend">#REF!</definedName>
    <definedName name="dividendexp" localSheetId="1">#REF!</definedName>
    <definedName name="dividendexp" localSheetId="5">#REF!</definedName>
    <definedName name="dividendexp" localSheetId="3">#REF!</definedName>
    <definedName name="dividendexp">#REF!</definedName>
    <definedName name="dividendnet" localSheetId="1">#REF!</definedName>
    <definedName name="dividendnet" localSheetId="5">#REF!</definedName>
    <definedName name="dividendnet" localSheetId="3">#REF!</definedName>
    <definedName name="dividendnet">#REF!</definedName>
    <definedName name="DIVIDENPAYABLE" localSheetId="1">#REF!</definedName>
    <definedName name="DIVIDENPAYABLE" localSheetId="5">#REF!</definedName>
    <definedName name="DIVIDENPAYABLE" localSheetId="3">#REF!</definedName>
    <definedName name="DIVIDENPAYABLE">#REF!</definedName>
    <definedName name="DIVISI" localSheetId="1">#REF!</definedName>
    <definedName name="DIVISI" localSheetId="5">#REF!</definedName>
    <definedName name="DIVISI" localSheetId="3">#REF!</definedName>
    <definedName name="DIVISI">#REF!</definedName>
    <definedName name="dka" localSheetId="1">#REF!</definedName>
    <definedName name="dka" localSheetId="5">#REF!</definedName>
    <definedName name="dka" localSheetId="3">#REF!</definedName>
    <definedName name="dka">#REF!</definedName>
    <definedName name="dkk" localSheetId="1">#REF!</definedName>
    <definedName name="dkk" localSheetId="5">#REF!</definedName>
    <definedName name="dkk" localSheetId="3">#REF!</definedName>
    <definedName name="dkk">#REF!</definedName>
    <definedName name="DL15HT" localSheetId="1">'[39]TONGKE-HT'!#REF!</definedName>
    <definedName name="DL15HT" localSheetId="5">'[39]TONGKE-HT'!#REF!</definedName>
    <definedName name="DL15HT" localSheetId="3">'[39]TONGKE-HT'!#REF!</definedName>
    <definedName name="DL15HT">'[39]TONGKE-HT'!#REF!</definedName>
    <definedName name="DL16HT" localSheetId="1">'[39]TONGKE-HT'!#REF!</definedName>
    <definedName name="DL16HT" localSheetId="5">'[39]TONGKE-HT'!#REF!</definedName>
    <definedName name="DL16HT" localSheetId="3">'[39]TONGKE-HT'!#REF!</definedName>
    <definedName name="DL16HT">'[39]TONGKE-HT'!#REF!</definedName>
    <definedName name="DL19HT" localSheetId="1">'[39]TONGKE-HT'!#REF!</definedName>
    <definedName name="DL19HT" localSheetId="5">'[39]TONGKE-HT'!#REF!</definedName>
    <definedName name="DL19HT" localSheetId="3">'[39]TONGKE-HT'!#REF!</definedName>
    <definedName name="DL19HT">'[39]TONGKE-HT'!#REF!</definedName>
    <definedName name="DL20HT" localSheetId="1">'[39]TONGKE-HT'!#REF!</definedName>
    <definedName name="DL20HT" localSheetId="5">'[39]TONGKE-HT'!#REF!</definedName>
    <definedName name="DL20HT" localSheetId="3">'[39]TONGKE-HT'!#REF!</definedName>
    <definedName name="DL20HT">'[39]TONGKE-HT'!#REF!</definedName>
    <definedName name="dldata" localSheetId="1">#REF!</definedName>
    <definedName name="dldata" localSheetId="5">#REF!</definedName>
    <definedName name="dldata" localSheetId="3">#REF!</definedName>
    <definedName name="dldata">#REF!</definedName>
    <definedName name="dldl1100">'[102]Isolasi Luar Dalam'!$N$46</definedName>
    <definedName name="dldl160">'[102]Isolasi Luar Dalam'!$L$46</definedName>
    <definedName name="dldl180">'[102]Isolasi Luar Dalam'!$M$46</definedName>
    <definedName name="dldlg100">'[102]Isolasi Luar Dalam'!$N$23</definedName>
    <definedName name="dllg100">'[102]Isolasi Luar'!$N$342</definedName>
    <definedName name="dllg120">'[102]Isolasi Luar'!$O$342</definedName>
    <definedName name="dllg50">'[102]Isolasi Luar'!$K$342</definedName>
    <definedName name="dllg60">'[102]Isolasi Luar'!$L$342</definedName>
    <definedName name="dllg80">'[102]Isolasi Luar'!$M$342</definedName>
    <definedName name="dlpar38120" localSheetId="1">#REF!</definedName>
    <definedName name="dlpar38120" localSheetId="5">#REF!</definedName>
    <definedName name="dlpar38120" localSheetId="3">#REF!</definedName>
    <definedName name="dlpar38120">#REF!</definedName>
    <definedName name="dlplc13w" localSheetId="1">#REF!</definedName>
    <definedName name="dlplc13w" localSheetId="5">#REF!</definedName>
    <definedName name="dlplc13w" localSheetId="3">#REF!</definedName>
    <definedName name="dlplc13w">#REF!</definedName>
    <definedName name="dlplc13wbimc" localSheetId="1">#REF!</definedName>
    <definedName name="dlplc13wbimc" localSheetId="5">#REF!</definedName>
    <definedName name="dlplc13wbimc" localSheetId="3">#REF!</definedName>
    <definedName name="dlplc13wbimc">#REF!</definedName>
    <definedName name="Doc" localSheetId="1">#REF!</definedName>
    <definedName name="Doc" localSheetId="5">#REF!</definedName>
    <definedName name="Doc" localSheetId="3">#REF!</definedName>
    <definedName name="Doc">#REF!</definedName>
    <definedName name="DODOL" localSheetId="1">#REF!</definedName>
    <definedName name="DODOL" localSheetId="5">#REF!</definedName>
    <definedName name="DODOL" localSheetId="3">#REF!</definedName>
    <definedName name="DODOL">#REF!</definedName>
    <definedName name="dolar" localSheetId="1">'[103]BoQ C4'!#REF!</definedName>
    <definedName name="dolar" localSheetId="5">'[103]BoQ C4'!#REF!</definedName>
    <definedName name="dolar" localSheetId="3">'[103]BoQ C4'!#REF!</definedName>
    <definedName name="dolar">'[103]BoQ C4'!#REF!</definedName>
    <definedName name="dolar04" localSheetId="1">'[103]BoQ C4'!#REF!</definedName>
    <definedName name="dolar04" localSheetId="5">'[103]BoQ C4'!#REF!</definedName>
    <definedName name="dolar04" localSheetId="3">'[103]BoQ C4'!#REF!</definedName>
    <definedName name="dolar04">'[103]BoQ C4'!#REF!</definedName>
    <definedName name="DOMBA" localSheetId="1">#REF!</definedName>
    <definedName name="DOMBA" localSheetId="5">#REF!</definedName>
    <definedName name="DOMBA" localSheetId="3">#REF!</definedName>
    <definedName name="DOMBA">#REF!</definedName>
    <definedName name="donation" localSheetId="1">#REF!</definedName>
    <definedName name="donation" localSheetId="5">#REF!</definedName>
    <definedName name="donation" localSheetId="3">#REF!</definedName>
    <definedName name="donation">#REF!</definedName>
    <definedName name="dongia">[39]DG!$A$4:$I$567</definedName>
    <definedName name="dongia1">[39]DG!$A$4:$H$606</definedName>
    <definedName name="dozer" localSheetId="1">#REF!</definedName>
    <definedName name="dozer" localSheetId="5">#REF!</definedName>
    <definedName name="dozer" localSheetId="3">#REF!</definedName>
    <definedName name="dozer">#REF!</definedName>
    <definedName name="dp" localSheetId="1">#REF!</definedName>
    <definedName name="dp" localSheetId="5">#REF!</definedName>
    <definedName name="dp" localSheetId="3">#REF!</definedName>
    <definedName name="dp">#REF!</definedName>
    <definedName name="dpa" localSheetId="1">#REF!</definedName>
    <definedName name="dpa" localSheetId="5">#REF!</definedName>
    <definedName name="dpa" localSheetId="3">#REF!</definedName>
    <definedName name="dpa">#REF!</definedName>
    <definedName name="dpk" localSheetId="1">#REF!</definedName>
    <definedName name="dpk" localSheetId="5">#REF!</definedName>
    <definedName name="dpk" localSheetId="3">#REF!</definedName>
    <definedName name="dpk">#REF!</definedName>
    <definedName name="DRAINASE">[41]Sheet1!$A$21:$H$40</definedName>
    <definedName name="drilb2100" localSheetId="1">#REF!</definedName>
    <definedName name="drilb2100" localSheetId="5">#REF!</definedName>
    <definedName name="drilb2100" localSheetId="3">#REF!</definedName>
    <definedName name="drilb2100">#REF!</definedName>
    <definedName name="drilb2120" localSheetId="1">#REF!</definedName>
    <definedName name="drilb2120" localSheetId="5">#REF!</definedName>
    <definedName name="drilb2120" localSheetId="3">#REF!</definedName>
    <definedName name="drilb2120">#REF!</definedName>
    <definedName name="drilb250" localSheetId="1">#REF!</definedName>
    <definedName name="drilb250" localSheetId="5">#REF!</definedName>
    <definedName name="drilb250" localSheetId="3">#REF!</definedName>
    <definedName name="drilb250">#REF!</definedName>
    <definedName name="drilb260" localSheetId="1">#REF!</definedName>
    <definedName name="drilb260" localSheetId="5">#REF!</definedName>
    <definedName name="drilb260" localSheetId="3">#REF!</definedName>
    <definedName name="drilb260">#REF!</definedName>
    <definedName name="drilb280" localSheetId="1">#REF!</definedName>
    <definedName name="drilb280" localSheetId="5">#REF!</definedName>
    <definedName name="drilb280" localSheetId="3">#REF!</definedName>
    <definedName name="drilb280">#REF!</definedName>
    <definedName name="drildl3a100" localSheetId="1">#REF!</definedName>
    <definedName name="drildl3a100" localSheetId="5">#REF!</definedName>
    <definedName name="drildl3a100" localSheetId="3">#REF!</definedName>
    <definedName name="drildl3a100">#REF!</definedName>
    <definedName name="drildl3a120" localSheetId="1">#REF!</definedName>
    <definedName name="drildl3a120" localSheetId="5">#REF!</definedName>
    <definedName name="drildl3a120" localSheetId="3">#REF!</definedName>
    <definedName name="drildl3a120">#REF!</definedName>
    <definedName name="drildl3a50" localSheetId="1">#REF!</definedName>
    <definedName name="drildl3a50" localSheetId="5">#REF!</definedName>
    <definedName name="drildl3a50" localSheetId="3">#REF!</definedName>
    <definedName name="drildl3a50">#REF!</definedName>
    <definedName name="drildl3a60" localSheetId="1">#REF!</definedName>
    <definedName name="drildl3a60" localSheetId="5">#REF!</definedName>
    <definedName name="drildl3a60" localSheetId="3">#REF!</definedName>
    <definedName name="drildl3a60">#REF!</definedName>
    <definedName name="drildl3a80" localSheetId="1">#REF!</definedName>
    <definedName name="drildl3a80" localSheetId="5">#REF!</definedName>
    <definedName name="drildl3a80" localSheetId="3">#REF!</definedName>
    <definedName name="drildl3a80">#REF!</definedName>
    <definedName name="drill1100" localSheetId="1">#REF!</definedName>
    <definedName name="drill1100" localSheetId="5">#REF!</definedName>
    <definedName name="drill1100" localSheetId="3">#REF!</definedName>
    <definedName name="drill1100">#REF!</definedName>
    <definedName name="drill1120" localSheetId="1">#REF!</definedName>
    <definedName name="drill1120" localSheetId="5">#REF!</definedName>
    <definedName name="drill1120" localSheetId="3">#REF!</definedName>
    <definedName name="drill1120">#REF!</definedName>
    <definedName name="drill150" localSheetId="1">#REF!</definedName>
    <definedName name="drill150" localSheetId="5">#REF!</definedName>
    <definedName name="drill150" localSheetId="3">#REF!</definedName>
    <definedName name="drill150">#REF!</definedName>
    <definedName name="drill160" localSheetId="1">#REF!</definedName>
    <definedName name="drill160" localSheetId="5">#REF!</definedName>
    <definedName name="drill160" localSheetId="3">#REF!</definedName>
    <definedName name="drill160">#REF!</definedName>
    <definedName name="drill180" localSheetId="1">#REF!</definedName>
    <definedName name="drill180" localSheetId="5">#REF!</definedName>
    <definedName name="drill180" localSheetId="3">#REF!</definedName>
    <definedName name="drill180">#REF!</definedName>
    <definedName name="drill3100" localSheetId="1">#REF!</definedName>
    <definedName name="drill3100" localSheetId="5">#REF!</definedName>
    <definedName name="drill3100" localSheetId="3">#REF!</definedName>
    <definedName name="drill3100">#REF!</definedName>
    <definedName name="drill3120" localSheetId="1">#REF!</definedName>
    <definedName name="drill3120" localSheetId="5">#REF!</definedName>
    <definedName name="drill3120" localSheetId="3">#REF!</definedName>
    <definedName name="drill3120">#REF!</definedName>
    <definedName name="drill350" localSheetId="1">#REF!</definedName>
    <definedName name="drill350" localSheetId="5">#REF!</definedName>
    <definedName name="drill350" localSheetId="3">#REF!</definedName>
    <definedName name="drill350">#REF!</definedName>
    <definedName name="drill360" localSheetId="1">#REF!</definedName>
    <definedName name="drill360" localSheetId="5">#REF!</definedName>
    <definedName name="drill360" localSheetId="3">#REF!</definedName>
    <definedName name="drill360">#REF!</definedName>
    <definedName name="drill380" localSheetId="1">#REF!</definedName>
    <definedName name="drill380" localSheetId="5">#REF!</definedName>
    <definedName name="drill380" localSheetId="3">#REF!</definedName>
    <definedName name="drill380">#REF!</definedName>
    <definedName name="drill5100" localSheetId="1">#REF!</definedName>
    <definedName name="drill5100" localSheetId="5">#REF!</definedName>
    <definedName name="drill5100" localSheetId="3">#REF!</definedName>
    <definedName name="drill5100">#REF!</definedName>
    <definedName name="drill5120" localSheetId="1">#REF!</definedName>
    <definedName name="drill5120" localSheetId="5">#REF!</definedName>
    <definedName name="drill5120" localSheetId="3">#REF!</definedName>
    <definedName name="drill5120">#REF!</definedName>
    <definedName name="drill550" localSheetId="1">#REF!</definedName>
    <definedName name="drill550" localSheetId="5">#REF!</definedName>
    <definedName name="drill550" localSheetId="3">#REF!</definedName>
    <definedName name="drill550">#REF!</definedName>
    <definedName name="drill560" localSheetId="1">#REF!</definedName>
    <definedName name="drill560" localSheetId="5">#REF!</definedName>
    <definedName name="drill560" localSheetId="3">#REF!</definedName>
    <definedName name="drill560">#REF!</definedName>
    <definedName name="drill580" localSheetId="1">#REF!</definedName>
    <definedName name="drill580" localSheetId="5">#REF!</definedName>
    <definedName name="drill580" localSheetId="3">#REF!</definedName>
    <definedName name="drill580">#REF!</definedName>
    <definedName name="drill5a100" localSheetId="1">#REF!</definedName>
    <definedName name="drill5a100" localSheetId="5">#REF!</definedName>
    <definedName name="drill5a100" localSheetId="3">#REF!</definedName>
    <definedName name="drill5a100">#REF!</definedName>
    <definedName name="drill5a120" localSheetId="1">#REF!</definedName>
    <definedName name="drill5a120" localSheetId="5">#REF!</definedName>
    <definedName name="drill5a120" localSheetId="3">#REF!</definedName>
    <definedName name="drill5a120">#REF!</definedName>
    <definedName name="drill5a50" localSheetId="1">#REF!</definedName>
    <definedName name="drill5a50" localSheetId="5">#REF!</definedName>
    <definedName name="drill5a50" localSheetId="3">#REF!</definedName>
    <definedName name="drill5a50">#REF!</definedName>
    <definedName name="drill5a60" localSheetId="1">#REF!</definedName>
    <definedName name="drill5a60" localSheetId="5">#REF!</definedName>
    <definedName name="drill5a60" localSheetId="3">#REF!</definedName>
    <definedName name="drill5a60">#REF!</definedName>
    <definedName name="drill5a80" localSheetId="1">#REF!</definedName>
    <definedName name="drill5a80" localSheetId="5">#REF!</definedName>
    <definedName name="drill5a80" localSheetId="3">#REF!</definedName>
    <definedName name="drill5a80">#REF!</definedName>
    <definedName name="drill6a100" localSheetId="1">#REF!</definedName>
    <definedName name="drill6a100" localSheetId="5">#REF!</definedName>
    <definedName name="drill6a100" localSheetId="3">#REF!</definedName>
    <definedName name="drill6a100">#REF!</definedName>
    <definedName name="drill6a120" localSheetId="1">#REF!</definedName>
    <definedName name="drill6a120" localSheetId="5">#REF!</definedName>
    <definedName name="drill6a120" localSheetId="3">#REF!</definedName>
    <definedName name="drill6a120">#REF!</definedName>
    <definedName name="drill6a50" localSheetId="1">#REF!</definedName>
    <definedName name="drill6a50" localSheetId="5">#REF!</definedName>
    <definedName name="drill6a50" localSheetId="3">#REF!</definedName>
    <definedName name="drill6a50">#REF!</definedName>
    <definedName name="drill6a60" localSheetId="1">#REF!</definedName>
    <definedName name="drill6a60" localSheetId="5">#REF!</definedName>
    <definedName name="drill6a60" localSheetId="3">#REF!</definedName>
    <definedName name="drill6a60">#REF!</definedName>
    <definedName name="drill6a80" localSheetId="1">#REF!</definedName>
    <definedName name="drill6a80" localSheetId="5">#REF!</definedName>
    <definedName name="drill6a80" localSheetId="3">#REF!</definedName>
    <definedName name="drill6a80">#REF!</definedName>
    <definedName name="drillug100" localSheetId="1">#REF!</definedName>
    <definedName name="drillug100" localSheetId="5">#REF!</definedName>
    <definedName name="drillug100" localSheetId="3">#REF!</definedName>
    <definedName name="drillug100">#REF!</definedName>
    <definedName name="drillug120" localSheetId="1">#REF!</definedName>
    <definedName name="drillug120" localSheetId="5">#REF!</definedName>
    <definedName name="drillug120" localSheetId="3">#REF!</definedName>
    <definedName name="drillug120">#REF!</definedName>
    <definedName name="drillug50" localSheetId="1">#REF!</definedName>
    <definedName name="drillug50" localSheetId="5">#REF!</definedName>
    <definedName name="drillug50" localSheetId="3">#REF!</definedName>
    <definedName name="drillug50">#REF!</definedName>
    <definedName name="drillug60" localSheetId="1">#REF!</definedName>
    <definedName name="drillug60" localSheetId="5">#REF!</definedName>
    <definedName name="drillug60" localSheetId="3">#REF!</definedName>
    <definedName name="drillug60">#REF!</definedName>
    <definedName name="drillug80" localSheetId="1">#REF!</definedName>
    <definedName name="drillug80" localSheetId="5">#REF!</definedName>
    <definedName name="drillug80" localSheetId="3">#REF!</definedName>
    <definedName name="drillug80">#REF!</definedName>
    <definedName name="ds1pnc" localSheetId="1">#REF!</definedName>
    <definedName name="ds1pnc" localSheetId="5">#REF!</definedName>
    <definedName name="ds1pnc" localSheetId="3">#REF!</definedName>
    <definedName name="ds1pnc">#REF!</definedName>
    <definedName name="ds1pvl" localSheetId="1">#REF!</definedName>
    <definedName name="ds1pvl" localSheetId="5">#REF!</definedName>
    <definedName name="ds1pvl" localSheetId="3">#REF!</definedName>
    <definedName name="ds1pvl">#REF!</definedName>
    <definedName name="ds3pnc" localSheetId="1">#REF!</definedName>
    <definedName name="ds3pnc" localSheetId="5">#REF!</definedName>
    <definedName name="ds3pnc" localSheetId="3">#REF!</definedName>
    <definedName name="ds3pnc">#REF!</definedName>
    <definedName name="ds3pvl" localSheetId="1">#REF!</definedName>
    <definedName name="ds3pvl" localSheetId="5">#REF!</definedName>
    <definedName name="ds3pvl" localSheetId="3">#REF!</definedName>
    <definedName name="ds3pvl">#REF!</definedName>
    <definedName name="dsct3pnc" localSheetId="1">'[39]#REF'!#REF!</definedName>
    <definedName name="dsct3pnc" localSheetId="5">'[39]#REF'!#REF!</definedName>
    <definedName name="dsct3pnc" localSheetId="3">'[39]#REF'!#REF!</definedName>
    <definedName name="dsct3pnc">'[39]#REF'!#REF!</definedName>
    <definedName name="dsct3pvl" localSheetId="1">'[39]#REF'!#REF!</definedName>
    <definedName name="dsct3pvl" localSheetId="5">'[39]#REF'!#REF!</definedName>
    <definedName name="dsct3pvl" localSheetId="3">'[39]#REF'!#REF!</definedName>
    <definedName name="dsct3pvl">'[39]#REF'!#REF!</definedName>
    <definedName name="dsilb2100" localSheetId="1">#REF!</definedName>
    <definedName name="dsilb2100" localSheetId="5">#REF!</definedName>
    <definedName name="dsilb2100" localSheetId="3">#REF!</definedName>
    <definedName name="dsilb2100">#REF!</definedName>
    <definedName name="dsilb2120" localSheetId="1">#REF!</definedName>
    <definedName name="dsilb2120" localSheetId="5">#REF!</definedName>
    <definedName name="dsilb2120" localSheetId="3">#REF!</definedName>
    <definedName name="dsilb2120">#REF!</definedName>
    <definedName name="dsilb250" localSheetId="1">#REF!</definedName>
    <definedName name="dsilb250" localSheetId="5">#REF!</definedName>
    <definedName name="dsilb250" localSheetId="3">#REF!</definedName>
    <definedName name="dsilb250">#REF!</definedName>
    <definedName name="dsilb260" localSheetId="1">#REF!</definedName>
    <definedName name="dsilb260" localSheetId="5">#REF!</definedName>
    <definedName name="dsilb260" localSheetId="3">#REF!</definedName>
    <definedName name="dsilb260">#REF!</definedName>
    <definedName name="dsilb280" localSheetId="1">#REF!</definedName>
    <definedName name="dsilb280" localSheetId="5">#REF!</definedName>
    <definedName name="dsilb280" localSheetId="3">#REF!</definedName>
    <definedName name="dsilb280">#REF!</definedName>
    <definedName name="dsildb2100" localSheetId="1">#REF!</definedName>
    <definedName name="dsildb2100" localSheetId="5">#REF!</definedName>
    <definedName name="dsildb2100" localSheetId="3">#REF!</definedName>
    <definedName name="dsildb2100">#REF!</definedName>
    <definedName name="dsildb2120" localSheetId="1">#REF!</definedName>
    <definedName name="dsildb2120" localSheetId="5">#REF!</definedName>
    <definedName name="dsildb2120" localSheetId="3">#REF!</definedName>
    <definedName name="dsildb2120">#REF!</definedName>
    <definedName name="dsildb250" localSheetId="1">#REF!</definedName>
    <definedName name="dsildb250" localSheetId="5">#REF!</definedName>
    <definedName name="dsildb250" localSheetId="3">#REF!</definedName>
    <definedName name="dsildb250">#REF!</definedName>
    <definedName name="dsildb260" localSheetId="1">#REF!</definedName>
    <definedName name="dsildb260" localSheetId="5">#REF!</definedName>
    <definedName name="dsildb260" localSheetId="3">#REF!</definedName>
    <definedName name="dsildb260">#REF!</definedName>
    <definedName name="dsildb280" localSheetId="1">#REF!</definedName>
    <definedName name="dsildb280" localSheetId="5">#REF!</definedName>
    <definedName name="dsildb280" localSheetId="3">#REF!</definedName>
    <definedName name="dsildb280">#REF!</definedName>
    <definedName name="dsildl1100" localSheetId="1">#REF!</definedName>
    <definedName name="dsildl1100" localSheetId="5">#REF!</definedName>
    <definedName name="dsildl1100" localSheetId="3">#REF!</definedName>
    <definedName name="dsildl1100">#REF!</definedName>
    <definedName name="dsildl1120" localSheetId="1">#REF!</definedName>
    <definedName name="dsildl1120" localSheetId="5">#REF!</definedName>
    <definedName name="dsildl1120" localSheetId="3">#REF!</definedName>
    <definedName name="dsildl1120">#REF!</definedName>
    <definedName name="dsildl150" localSheetId="1">#REF!</definedName>
    <definedName name="dsildl150" localSheetId="5">#REF!</definedName>
    <definedName name="dsildl150" localSheetId="3">#REF!</definedName>
    <definedName name="dsildl150">#REF!</definedName>
    <definedName name="dsildl160" localSheetId="1">#REF!</definedName>
    <definedName name="dsildl160" localSheetId="5">#REF!</definedName>
    <definedName name="dsildl160" localSheetId="3">#REF!</definedName>
    <definedName name="dsildl160">#REF!</definedName>
    <definedName name="dsildl180" localSheetId="1">#REF!</definedName>
    <definedName name="dsildl180" localSheetId="5">#REF!</definedName>
    <definedName name="dsildl180" localSheetId="3">#REF!</definedName>
    <definedName name="dsildl180">#REF!</definedName>
    <definedName name="dsildl3100" localSheetId="1">#REF!</definedName>
    <definedName name="dsildl3100" localSheetId="5">#REF!</definedName>
    <definedName name="dsildl3100" localSheetId="3">#REF!</definedName>
    <definedName name="dsildl3100">#REF!</definedName>
    <definedName name="dsildl3120" localSheetId="1">#REF!</definedName>
    <definedName name="dsildl3120" localSheetId="5">#REF!</definedName>
    <definedName name="dsildl3120" localSheetId="3">#REF!</definedName>
    <definedName name="dsildl3120">#REF!</definedName>
    <definedName name="dsildl350" localSheetId="1">#REF!</definedName>
    <definedName name="dsildl350" localSheetId="5">#REF!</definedName>
    <definedName name="dsildl350" localSheetId="3">#REF!</definedName>
    <definedName name="dsildl350">#REF!</definedName>
    <definedName name="dsildl360" localSheetId="1">#REF!</definedName>
    <definedName name="dsildl360" localSheetId="5">#REF!</definedName>
    <definedName name="dsildl360" localSheetId="3">#REF!</definedName>
    <definedName name="dsildl360">#REF!</definedName>
    <definedName name="dsildl380" localSheetId="1">#REF!</definedName>
    <definedName name="dsildl380" localSheetId="5">#REF!</definedName>
    <definedName name="dsildl380" localSheetId="3">#REF!</definedName>
    <definedName name="dsildl380">#REF!</definedName>
    <definedName name="dsildl3a100" localSheetId="1">#REF!</definedName>
    <definedName name="dsildl3a100" localSheetId="5">#REF!</definedName>
    <definedName name="dsildl3a100" localSheetId="3">#REF!</definedName>
    <definedName name="dsildl3a100">#REF!</definedName>
    <definedName name="dsildl3a120" localSheetId="1">#REF!</definedName>
    <definedName name="dsildl3a120" localSheetId="5">#REF!</definedName>
    <definedName name="dsildl3a120" localSheetId="3">#REF!</definedName>
    <definedName name="dsildl3a120">#REF!</definedName>
    <definedName name="dsildl3a50" localSheetId="1">#REF!</definedName>
    <definedName name="dsildl3a50" localSheetId="5">#REF!</definedName>
    <definedName name="dsildl3a50" localSheetId="3">#REF!</definedName>
    <definedName name="dsildl3a50">#REF!</definedName>
    <definedName name="dsildl3a60" localSheetId="1">#REF!</definedName>
    <definedName name="dsildl3a60" localSheetId="5">#REF!</definedName>
    <definedName name="dsildl3a60" localSheetId="3">#REF!</definedName>
    <definedName name="dsildl3a60">#REF!</definedName>
    <definedName name="dsildl3a80" localSheetId="1">#REF!</definedName>
    <definedName name="dsildl3a80" localSheetId="5">#REF!</definedName>
    <definedName name="dsildl3a80" localSheetId="3">#REF!</definedName>
    <definedName name="dsildl3a80">#REF!</definedName>
    <definedName name="dsildl5100" localSheetId="1">#REF!</definedName>
    <definedName name="dsildl5100" localSheetId="5">#REF!</definedName>
    <definedName name="dsildl5100" localSheetId="3">#REF!</definedName>
    <definedName name="dsildl5100">#REF!</definedName>
    <definedName name="dsildl5120" localSheetId="1">#REF!</definedName>
    <definedName name="dsildl5120" localSheetId="5">#REF!</definedName>
    <definedName name="dsildl5120" localSheetId="3">#REF!</definedName>
    <definedName name="dsildl5120">#REF!</definedName>
    <definedName name="dsildl550" localSheetId="1">#REF!</definedName>
    <definedName name="dsildl550" localSheetId="5">#REF!</definedName>
    <definedName name="dsildl550" localSheetId="3">#REF!</definedName>
    <definedName name="dsildl550">#REF!</definedName>
    <definedName name="dsildl560" localSheetId="1">#REF!</definedName>
    <definedName name="dsildl560" localSheetId="5">#REF!</definedName>
    <definedName name="dsildl560" localSheetId="3">#REF!</definedName>
    <definedName name="dsildl560">#REF!</definedName>
    <definedName name="dsildl580" localSheetId="1">#REF!</definedName>
    <definedName name="dsildl580" localSheetId="5">#REF!</definedName>
    <definedName name="dsildl580" localSheetId="3">#REF!</definedName>
    <definedName name="dsildl580">#REF!</definedName>
    <definedName name="dsildl5a100" localSheetId="1">#REF!</definedName>
    <definedName name="dsildl5a100" localSheetId="5">#REF!</definedName>
    <definedName name="dsildl5a100" localSheetId="3">#REF!</definedName>
    <definedName name="dsildl5a100">#REF!</definedName>
    <definedName name="dsildl5a120" localSheetId="1">#REF!</definedName>
    <definedName name="dsildl5a120" localSheetId="5">#REF!</definedName>
    <definedName name="dsildl5a120" localSheetId="3">#REF!</definedName>
    <definedName name="dsildl5a120">#REF!</definedName>
    <definedName name="dsildl5a50" localSheetId="1">#REF!</definedName>
    <definedName name="dsildl5a50" localSheetId="5">#REF!</definedName>
    <definedName name="dsildl5a50" localSheetId="3">#REF!</definedName>
    <definedName name="dsildl5a50">#REF!</definedName>
    <definedName name="dsildl5a60" localSheetId="1">#REF!</definedName>
    <definedName name="dsildl5a60" localSheetId="5">#REF!</definedName>
    <definedName name="dsildl5a60" localSheetId="3">#REF!</definedName>
    <definedName name="dsildl5a60">#REF!</definedName>
    <definedName name="dsildl5a80" localSheetId="1">#REF!</definedName>
    <definedName name="dsildl5a80" localSheetId="5">#REF!</definedName>
    <definedName name="dsildl5a80" localSheetId="3">#REF!</definedName>
    <definedName name="dsildl5a80">#REF!</definedName>
    <definedName name="dsildl6a100" localSheetId="1">#REF!</definedName>
    <definedName name="dsildl6a100" localSheetId="5">#REF!</definedName>
    <definedName name="dsildl6a100" localSheetId="3">#REF!</definedName>
    <definedName name="dsildl6a100">#REF!</definedName>
    <definedName name="dsildl6a120" localSheetId="1">#REF!</definedName>
    <definedName name="dsildl6a120" localSheetId="5">#REF!</definedName>
    <definedName name="dsildl6a120" localSheetId="3">#REF!</definedName>
    <definedName name="dsildl6a120">#REF!</definedName>
    <definedName name="dsildl6a50" localSheetId="1">#REF!</definedName>
    <definedName name="dsildl6a50" localSheetId="5">#REF!</definedName>
    <definedName name="dsildl6a50" localSheetId="3">#REF!</definedName>
    <definedName name="dsildl6a50">#REF!</definedName>
    <definedName name="dsildl6a60" localSheetId="1">#REF!</definedName>
    <definedName name="dsildl6a60" localSheetId="5">#REF!</definedName>
    <definedName name="dsildl6a60" localSheetId="3">#REF!</definedName>
    <definedName name="dsildl6a60">#REF!</definedName>
    <definedName name="dsildl6a80" localSheetId="1">#REF!</definedName>
    <definedName name="dsildl6a80" localSheetId="5">#REF!</definedName>
    <definedName name="dsildl6a80" localSheetId="3">#REF!</definedName>
    <definedName name="dsildl6a80">#REF!</definedName>
    <definedName name="dsildlug100" localSheetId="1">#REF!</definedName>
    <definedName name="dsildlug100" localSheetId="5">#REF!</definedName>
    <definedName name="dsildlug100" localSheetId="3">#REF!</definedName>
    <definedName name="dsildlug100">#REF!</definedName>
    <definedName name="dsildlug120" localSheetId="1">#REF!</definedName>
    <definedName name="dsildlug120" localSheetId="5">#REF!</definedName>
    <definedName name="dsildlug120" localSheetId="3">#REF!</definedName>
    <definedName name="dsildlug120">#REF!</definedName>
    <definedName name="dsildlug50" localSheetId="1">#REF!</definedName>
    <definedName name="dsildlug50" localSheetId="5">#REF!</definedName>
    <definedName name="dsildlug50" localSheetId="3">#REF!</definedName>
    <definedName name="dsildlug50">#REF!</definedName>
    <definedName name="dsildlug60" localSheetId="1">#REF!</definedName>
    <definedName name="dsildlug60" localSheetId="5">#REF!</definedName>
    <definedName name="dsildlug60" localSheetId="3">#REF!</definedName>
    <definedName name="dsildlug60">#REF!</definedName>
    <definedName name="dsildlug80" localSheetId="1">#REF!</definedName>
    <definedName name="dsildlug80" localSheetId="5">#REF!</definedName>
    <definedName name="dsildlug80" localSheetId="3">#REF!</definedName>
    <definedName name="dsildlug80">#REF!</definedName>
    <definedName name="dsill1100" localSheetId="1">#REF!</definedName>
    <definedName name="dsill1100" localSheetId="5">#REF!</definedName>
    <definedName name="dsill1100" localSheetId="3">#REF!</definedName>
    <definedName name="dsill1100">#REF!</definedName>
    <definedName name="dsill1120" localSheetId="1">#REF!</definedName>
    <definedName name="dsill1120" localSheetId="5">#REF!</definedName>
    <definedName name="dsill1120" localSheetId="3">#REF!</definedName>
    <definedName name="dsill1120">#REF!</definedName>
    <definedName name="dsill150" localSheetId="1">#REF!</definedName>
    <definedName name="dsill150" localSheetId="5">#REF!</definedName>
    <definedName name="dsill150" localSheetId="3">#REF!</definedName>
    <definedName name="dsill150">#REF!</definedName>
    <definedName name="dsill160" localSheetId="1">#REF!</definedName>
    <definedName name="dsill160" localSheetId="5">#REF!</definedName>
    <definedName name="dsill160" localSheetId="3">#REF!</definedName>
    <definedName name="dsill160">#REF!</definedName>
    <definedName name="dsill180" localSheetId="1">#REF!</definedName>
    <definedName name="dsill180" localSheetId="5">#REF!</definedName>
    <definedName name="dsill180" localSheetId="3">#REF!</definedName>
    <definedName name="dsill180">#REF!</definedName>
    <definedName name="dsill3100" localSheetId="1">#REF!</definedName>
    <definedName name="dsill3100" localSheetId="5">#REF!</definedName>
    <definedName name="dsill3100" localSheetId="3">#REF!</definedName>
    <definedName name="dsill3100">#REF!</definedName>
    <definedName name="dsill3120" localSheetId="1">#REF!</definedName>
    <definedName name="dsill3120" localSheetId="5">#REF!</definedName>
    <definedName name="dsill3120" localSheetId="3">#REF!</definedName>
    <definedName name="dsill3120">#REF!</definedName>
    <definedName name="dsill350" localSheetId="1">#REF!</definedName>
    <definedName name="dsill350" localSheetId="5">#REF!</definedName>
    <definedName name="dsill350" localSheetId="3">#REF!</definedName>
    <definedName name="dsill350">#REF!</definedName>
    <definedName name="dsill360" localSheetId="1">#REF!</definedName>
    <definedName name="dsill360" localSheetId="5">#REF!</definedName>
    <definedName name="dsill360" localSheetId="3">#REF!</definedName>
    <definedName name="dsill360">#REF!</definedName>
    <definedName name="dsill380" localSheetId="1">#REF!</definedName>
    <definedName name="dsill380" localSheetId="5">#REF!</definedName>
    <definedName name="dsill380" localSheetId="3">#REF!</definedName>
    <definedName name="dsill380">#REF!</definedName>
    <definedName name="dsill3a100" localSheetId="1">#REF!</definedName>
    <definedName name="dsill3a100" localSheetId="5">#REF!</definedName>
    <definedName name="dsill3a100" localSheetId="3">#REF!</definedName>
    <definedName name="dsill3a100">#REF!</definedName>
    <definedName name="dsill3a120" localSheetId="1">#REF!</definedName>
    <definedName name="dsill3a120" localSheetId="5">#REF!</definedName>
    <definedName name="dsill3a120" localSheetId="3">#REF!</definedName>
    <definedName name="dsill3a120">#REF!</definedName>
    <definedName name="dsill3a50" localSheetId="1">#REF!</definedName>
    <definedName name="dsill3a50" localSheetId="5">#REF!</definedName>
    <definedName name="dsill3a50" localSheetId="3">#REF!</definedName>
    <definedName name="dsill3a50">#REF!</definedName>
    <definedName name="dsill3a60" localSheetId="1">#REF!</definedName>
    <definedName name="dsill3a60" localSheetId="5">#REF!</definedName>
    <definedName name="dsill3a60" localSheetId="3">#REF!</definedName>
    <definedName name="dsill3a60">#REF!</definedName>
    <definedName name="dsill3a80" localSheetId="1">#REF!</definedName>
    <definedName name="dsill3a80" localSheetId="5">#REF!</definedName>
    <definedName name="dsill3a80" localSheetId="3">#REF!</definedName>
    <definedName name="dsill3a80">#REF!</definedName>
    <definedName name="dsill5100" localSheetId="1">#REF!</definedName>
    <definedName name="dsill5100" localSheetId="5">#REF!</definedName>
    <definedName name="dsill5100" localSheetId="3">#REF!</definedName>
    <definedName name="dsill5100">#REF!</definedName>
    <definedName name="dsill5120" localSheetId="1">#REF!</definedName>
    <definedName name="dsill5120" localSheetId="5">#REF!</definedName>
    <definedName name="dsill5120" localSheetId="3">#REF!</definedName>
    <definedName name="dsill5120">#REF!</definedName>
    <definedName name="dsill550" localSheetId="1">#REF!</definedName>
    <definedName name="dsill550" localSheetId="5">#REF!</definedName>
    <definedName name="dsill550" localSheetId="3">#REF!</definedName>
    <definedName name="dsill550">#REF!</definedName>
    <definedName name="dsill560" localSheetId="1">#REF!</definedName>
    <definedName name="dsill560" localSheetId="5">#REF!</definedName>
    <definedName name="dsill560" localSheetId="3">#REF!</definedName>
    <definedName name="dsill560">#REF!</definedName>
    <definedName name="dsill580" localSheetId="1">#REF!</definedName>
    <definedName name="dsill580" localSheetId="5">#REF!</definedName>
    <definedName name="dsill580" localSheetId="3">#REF!</definedName>
    <definedName name="dsill580">#REF!</definedName>
    <definedName name="dsill5a100" localSheetId="1">#REF!</definedName>
    <definedName name="dsill5a100" localSheetId="5">#REF!</definedName>
    <definedName name="dsill5a100" localSheetId="3">#REF!</definedName>
    <definedName name="dsill5a100">#REF!</definedName>
    <definedName name="dsill5a120" localSheetId="1">#REF!</definedName>
    <definedName name="dsill5a120" localSheetId="5">#REF!</definedName>
    <definedName name="dsill5a120" localSheetId="3">#REF!</definedName>
    <definedName name="dsill5a120">#REF!</definedName>
    <definedName name="dsill5a50" localSheetId="1">#REF!</definedName>
    <definedName name="dsill5a50" localSheetId="5">#REF!</definedName>
    <definedName name="dsill5a50" localSheetId="3">#REF!</definedName>
    <definedName name="dsill5a50">#REF!</definedName>
    <definedName name="dsill5a60" localSheetId="1">#REF!</definedName>
    <definedName name="dsill5a60" localSheetId="5">#REF!</definedName>
    <definedName name="dsill5a60" localSheetId="3">#REF!</definedName>
    <definedName name="dsill5a60">#REF!</definedName>
    <definedName name="dsill5a80" localSheetId="1">#REF!</definedName>
    <definedName name="dsill5a80" localSheetId="5">#REF!</definedName>
    <definedName name="dsill5a80" localSheetId="3">#REF!</definedName>
    <definedName name="dsill5a80">#REF!</definedName>
    <definedName name="dsill6a100" localSheetId="1">#REF!</definedName>
    <definedName name="dsill6a100" localSheetId="5">#REF!</definedName>
    <definedName name="dsill6a100" localSheetId="3">#REF!</definedName>
    <definedName name="dsill6a100">#REF!</definedName>
    <definedName name="dsill6a120" localSheetId="1">#REF!</definedName>
    <definedName name="dsill6a120" localSheetId="5">#REF!</definedName>
    <definedName name="dsill6a120" localSheetId="3">#REF!</definedName>
    <definedName name="dsill6a120">#REF!</definedName>
    <definedName name="dsill6a50" localSheetId="1">#REF!</definedName>
    <definedName name="dsill6a50" localSheetId="5">#REF!</definedName>
    <definedName name="dsill6a50" localSheetId="3">#REF!</definedName>
    <definedName name="dsill6a50">#REF!</definedName>
    <definedName name="dsill6a60" localSheetId="1">#REF!</definedName>
    <definedName name="dsill6a60" localSheetId="5">#REF!</definedName>
    <definedName name="dsill6a60" localSheetId="3">#REF!</definedName>
    <definedName name="dsill6a60">#REF!</definedName>
    <definedName name="dsill6a80" localSheetId="1">#REF!</definedName>
    <definedName name="dsill6a80" localSheetId="5">#REF!</definedName>
    <definedName name="dsill6a80" localSheetId="3">#REF!</definedName>
    <definedName name="dsill6a80">#REF!</definedName>
    <definedName name="dsillug100" localSheetId="1">#REF!</definedName>
    <definedName name="dsillug100" localSheetId="5">#REF!</definedName>
    <definedName name="dsillug100" localSheetId="3">#REF!</definedName>
    <definedName name="dsillug100">#REF!</definedName>
    <definedName name="dsillug120" localSheetId="1">#REF!</definedName>
    <definedName name="dsillug120" localSheetId="5">#REF!</definedName>
    <definedName name="dsillug120" localSheetId="3">#REF!</definedName>
    <definedName name="dsillug120">#REF!</definedName>
    <definedName name="dsillug50" localSheetId="1">#REF!</definedName>
    <definedName name="dsillug50" localSheetId="5">#REF!</definedName>
    <definedName name="dsillug50" localSheetId="3">#REF!</definedName>
    <definedName name="dsillug50">#REF!</definedName>
    <definedName name="dsillug60" localSheetId="1">#REF!</definedName>
    <definedName name="dsillug60" localSheetId="5">#REF!</definedName>
    <definedName name="dsillug60" localSheetId="3">#REF!</definedName>
    <definedName name="dsillug60">#REF!</definedName>
    <definedName name="dsillug80" localSheetId="1">#REF!</definedName>
    <definedName name="dsillug80" localSheetId="5">#REF!</definedName>
    <definedName name="dsillug80" localSheetId="3">#REF!</definedName>
    <definedName name="dsillug80">#REF!</definedName>
    <definedName name="dstib2100" localSheetId="1">#REF!</definedName>
    <definedName name="dstib2100" localSheetId="5">#REF!</definedName>
    <definedName name="dstib2100" localSheetId="3">#REF!</definedName>
    <definedName name="dstib2100">#REF!</definedName>
    <definedName name="dstib2120" localSheetId="1">#REF!</definedName>
    <definedName name="dstib2120" localSheetId="5">#REF!</definedName>
    <definedName name="dstib2120" localSheetId="3">#REF!</definedName>
    <definedName name="dstib2120">#REF!</definedName>
    <definedName name="dstib250" localSheetId="1">#REF!</definedName>
    <definedName name="dstib250" localSheetId="5">#REF!</definedName>
    <definedName name="dstib250" localSheetId="3">#REF!</definedName>
    <definedName name="dstib250">#REF!</definedName>
    <definedName name="dstib260" localSheetId="1">#REF!</definedName>
    <definedName name="dstib260" localSheetId="5">#REF!</definedName>
    <definedName name="dstib260" localSheetId="3">#REF!</definedName>
    <definedName name="dstib260">#REF!</definedName>
    <definedName name="dstib280" localSheetId="1">#REF!</definedName>
    <definedName name="dstib280" localSheetId="5">#REF!</definedName>
    <definedName name="dstib280" localSheetId="3">#REF!</definedName>
    <definedName name="dstib280">#REF!</definedName>
    <definedName name="DT" localSheetId="1">#REF!</definedName>
    <definedName name="DT" localSheetId="5">#REF!</definedName>
    <definedName name="DT" localSheetId="3">#REF!</definedName>
    <definedName name="DT">#REF!</definedName>
    <definedName name="DT_KONT" localSheetId="1">#REF!</definedName>
    <definedName name="DT_KONT" localSheetId="5">#REF!</definedName>
    <definedName name="DT_KONT" localSheetId="3">#REF!</definedName>
    <definedName name="DT_KONT">#REF!</definedName>
    <definedName name="DUEFROMAFFBB" localSheetId="1">'[62]BS-RTI'!#REF!</definedName>
    <definedName name="DUEFROMAFFBB" localSheetId="5">'[62]BS-RTI'!#REF!</definedName>
    <definedName name="DUEFROMAFFBB" localSheetId="3">'[62]BS-RTI'!#REF!</definedName>
    <definedName name="DUEFROMAFFBB">'[62]BS-RTI'!#REF!</definedName>
    <definedName name="DUEFROMAFFCO" localSheetId="1">#REF!</definedName>
    <definedName name="DUEFROMAFFCO" localSheetId="5">#REF!</definedName>
    <definedName name="DUEFROMAFFCO" localSheetId="3">#REF!</definedName>
    <definedName name="DUEFROMAFFCO">#REF!</definedName>
    <definedName name="DUEFROMAFFCON" localSheetId="1">#REF!</definedName>
    <definedName name="DUEFROMAFFCON" localSheetId="5">#REF!</definedName>
    <definedName name="DUEFROMAFFCON" localSheetId="3">#REF!</definedName>
    <definedName name="DUEFROMAFFCON">#REF!</definedName>
    <definedName name="DUEFROMCOUNTERPART" localSheetId="1">#REF!</definedName>
    <definedName name="DUEFROMCOUNTERPART" localSheetId="5">#REF!</definedName>
    <definedName name="DUEFROMCOUNTERPART" localSheetId="3">#REF!</definedName>
    <definedName name="DUEFROMCOUNTERPART">#REF!</definedName>
    <definedName name="DUEFROMOTHSTOCKHOLDER" localSheetId="1">#REF!</definedName>
    <definedName name="DUEFROMOTHSTOCKHOLDER" localSheetId="5">#REF!</definedName>
    <definedName name="DUEFROMOTHSTOCKHOLDER" localSheetId="3">#REF!</definedName>
    <definedName name="DUEFROMOTHSTOCKHOLDER">#REF!</definedName>
    <definedName name="DUEFROMSTOCKHOLDER" localSheetId="1">#REF!</definedName>
    <definedName name="DUEFROMSTOCKHOLDER" localSheetId="5">#REF!</definedName>
    <definedName name="DUEFROMSTOCKHOLDER" localSheetId="3">#REF!</definedName>
    <definedName name="DUEFROMSTOCKHOLDER">#REF!</definedName>
    <definedName name="DUEFROMSUBSCO" localSheetId="1">#REF!</definedName>
    <definedName name="DUEFROMSUBSCO" localSheetId="5">#REF!</definedName>
    <definedName name="DUEFROMSUBSCO" localSheetId="3">#REF!</definedName>
    <definedName name="DUEFROMSUBSCO">#REF!</definedName>
    <definedName name="DUETOAFFBB" localSheetId="1">'[62]BS-RTI'!#REF!</definedName>
    <definedName name="DUETOAFFBB" localSheetId="5">'[62]BS-RTI'!#REF!</definedName>
    <definedName name="DUETOAFFBB" localSheetId="3">'[62]BS-RTI'!#REF!</definedName>
    <definedName name="DUETOAFFBB">'[62]BS-RTI'!#REF!</definedName>
    <definedName name="DUETOAFFCO" localSheetId="1">#REF!</definedName>
    <definedName name="DUETOAFFCO" localSheetId="5">#REF!</definedName>
    <definedName name="DUETOAFFCO" localSheetId="3">#REF!</definedName>
    <definedName name="DUETOAFFCO">#REF!</definedName>
    <definedName name="DUETOAFFCON" localSheetId="1">#REF!</definedName>
    <definedName name="DUETOAFFCON" localSheetId="5">#REF!</definedName>
    <definedName name="DUETOAFFCON" localSheetId="3">#REF!</definedName>
    <definedName name="DUETOAFFCON">#REF!</definedName>
    <definedName name="DUETOCOUNTERPART" localSheetId="1">#REF!</definedName>
    <definedName name="DUETOCOUNTERPART" localSheetId="5">#REF!</definedName>
    <definedName name="DUETOCOUNTERPART" localSheetId="3">#REF!</definedName>
    <definedName name="DUETOCOUNTERPART">#REF!</definedName>
    <definedName name="DUETOPLASMAPROJECT" localSheetId="1">#REF!</definedName>
    <definedName name="DUETOPLASMAPROJECT" localSheetId="5">#REF!</definedName>
    <definedName name="DUETOPLASMAPROJECT" localSheetId="3">#REF!</definedName>
    <definedName name="DUETOPLASMAPROJECT">#REF!</definedName>
    <definedName name="DUETOSTOCKHOLDER" localSheetId="1">#REF!</definedName>
    <definedName name="DUETOSTOCKHOLDER" localSheetId="5">#REF!</definedName>
    <definedName name="DUETOSTOCKHOLDER" localSheetId="3">#REF!</definedName>
    <definedName name="DUETOSTOCKHOLDER">#REF!</definedName>
    <definedName name="DUETOSTOCKSUBSBB" localSheetId="1">'[62]BS-RTI'!#REF!</definedName>
    <definedName name="DUETOSTOCKSUBSBB" localSheetId="5">'[62]BS-RTI'!#REF!</definedName>
    <definedName name="DUETOSTOCKSUBSBB" localSheetId="3">'[62]BS-RTI'!#REF!</definedName>
    <definedName name="DUETOSTOCKSUBSBB">'[62]BS-RTI'!#REF!</definedName>
    <definedName name="DUETOSTOCKSUBSCON" localSheetId="1">#REF!</definedName>
    <definedName name="DUETOSTOCKSUBSCON" localSheetId="5">#REF!</definedName>
    <definedName name="DUETOSTOCKSUBSCON" localSheetId="3">#REF!</definedName>
    <definedName name="DUETOSTOCKSUBSCON">#REF!</definedName>
    <definedName name="dump" localSheetId="1">#REF!</definedName>
    <definedName name="dump" localSheetId="5">#REF!</definedName>
    <definedName name="dump" localSheetId="3">#REF!</definedName>
    <definedName name="dump">#REF!</definedName>
    <definedName name="DUMPTRUCK1" localSheetId="1">#REF!</definedName>
    <definedName name="DUMPTRUCK1" localSheetId="5">#REF!</definedName>
    <definedName name="DUMPTRUCK1" localSheetId="3">#REF!</definedName>
    <definedName name="DUMPTRUCK1">#REF!</definedName>
    <definedName name="DUMPTRUCK2" localSheetId="1">#REF!</definedName>
    <definedName name="DUMPTRUCK2" localSheetId="5">#REF!</definedName>
    <definedName name="DUMPTRUCK2" localSheetId="3">#REF!</definedName>
    <definedName name="DUMPTRUCK2">#REF!</definedName>
    <definedName name="DUMPTRUCK321" localSheetId="1">#REF!</definedName>
    <definedName name="DUMPTRUCK321" localSheetId="5">#REF!</definedName>
    <definedName name="DUMPTRUCK321" localSheetId="3">#REF!</definedName>
    <definedName name="DUMPTRUCK321">#REF!</definedName>
    <definedName name="DUMPTRUCK511" localSheetId="1">#REF!</definedName>
    <definedName name="DUMPTRUCK511" localSheetId="5">#REF!</definedName>
    <definedName name="DUMPTRUCK511" localSheetId="3">#REF!</definedName>
    <definedName name="DUMPTRUCK511">#REF!</definedName>
    <definedName name="DUMPTRUCK512" localSheetId="1">#REF!</definedName>
    <definedName name="DUMPTRUCK512" localSheetId="5">#REF!</definedName>
    <definedName name="DUMPTRUCK512" localSheetId="3">#REF!</definedName>
    <definedName name="DUMPTRUCK512">#REF!</definedName>
    <definedName name="DUMPTRUCK521" localSheetId="1">#REF!</definedName>
    <definedName name="DUMPTRUCK521" localSheetId="5">#REF!</definedName>
    <definedName name="DUMPTRUCK521" localSheetId="3">#REF!</definedName>
    <definedName name="DUMPTRUCK521">#REF!</definedName>
    <definedName name="DUMPTRUCK611" localSheetId="1">#REF!</definedName>
    <definedName name="DUMPTRUCK611" localSheetId="5">#REF!</definedName>
    <definedName name="DUMPTRUCK611" localSheetId="3">#REF!</definedName>
    <definedName name="DUMPTRUCK611">#REF!</definedName>
    <definedName name="DUMPTRUCK818" localSheetId="1">#REF!</definedName>
    <definedName name="DUMPTRUCK818" localSheetId="5">#REF!</definedName>
    <definedName name="DUMPTRUCK818" localSheetId="3">#REF!</definedName>
    <definedName name="DUMPTRUCK818">#REF!</definedName>
    <definedName name="DUMPTRUCK819" localSheetId="1">#REF!</definedName>
    <definedName name="DUMPTRUCK819" localSheetId="5">#REF!</definedName>
    <definedName name="DUMPTRUCK819" localSheetId="3">#REF!</definedName>
    <definedName name="DUMPTRUCK819">#REF!</definedName>
    <definedName name="duong1" localSheetId="1">[39]DONGIA!#REF!</definedName>
    <definedName name="duong1" localSheetId="5">[39]DONGIA!#REF!</definedName>
    <definedName name="duong1" localSheetId="3">[39]DONGIA!#REF!</definedName>
    <definedName name="duong1">[39]DONGIA!#REF!</definedName>
    <definedName name="duong2" localSheetId="1">[39]DONGIA!#REF!</definedName>
    <definedName name="duong2" localSheetId="5">[39]DONGIA!#REF!</definedName>
    <definedName name="duong2" localSheetId="3">[39]DONGIA!#REF!</definedName>
    <definedName name="duong2">[39]DONGIA!#REF!</definedName>
    <definedName name="duong3" localSheetId="1">[39]DONGIA!#REF!</definedName>
    <definedName name="duong3" localSheetId="5">[39]DONGIA!#REF!</definedName>
    <definedName name="duong3" localSheetId="3">[39]DONGIA!#REF!</definedName>
    <definedName name="duong3">[39]DONGIA!#REF!</definedName>
    <definedName name="duong4" localSheetId="1">[39]DONGIA!#REF!</definedName>
    <definedName name="duong4" localSheetId="5">[39]DONGIA!#REF!</definedName>
    <definedName name="duong4" localSheetId="3">[39]DONGIA!#REF!</definedName>
    <definedName name="duong4">[39]DONGIA!#REF!</definedName>
    <definedName name="duong5" localSheetId="1">[39]DONGIA!#REF!</definedName>
    <definedName name="duong5" localSheetId="5">[39]DONGIA!#REF!</definedName>
    <definedName name="duong5" localSheetId="3">[39]DONGIA!#REF!</definedName>
    <definedName name="duong5">[39]DONGIA!#REF!</definedName>
    <definedName name="E" localSheetId="1">#REF!</definedName>
    <definedName name="E" localSheetId="5">#REF!</definedName>
    <definedName name="E" localSheetId="3">#REF!</definedName>
    <definedName name="E">#REF!</definedName>
    <definedName name="E.001" localSheetId="1">#REF!</definedName>
    <definedName name="E.001" localSheetId="5">#REF!</definedName>
    <definedName name="E.001" localSheetId="3">#REF!</definedName>
    <definedName name="E.001">#REF!</definedName>
    <definedName name="E.010" localSheetId="1">#REF!</definedName>
    <definedName name="E.010" localSheetId="5">#REF!</definedName>
    <definedName name="E.010" localSheetId="3">#REF!</definedName>
    <definedName name="E.010">#REF!</definedName>
    <definedName name="E.032" localSheetId="1">#REF!</definedName>
    <definedName name="E.032" localSheetId="5">#REF!</definedName>
    <definedName name="E.032" localSheetId="3">#REF!</definedName>
    <definedName name="E.032">#REF!</definedName>
    <definedName name="E.052" localSheetId="1">#REF!</definedName>
    <definedName name="E.052" localSheetId="5">#REF!</definedName>
    <definedName name="E.052" localSheetId="3">#REF!</definedName>
    <definedName name="E.052">#REF!</definedName>
    <definedName name="E.080" localSheetId="1">#REF!</definedName>
    <definedName name="E.080" localSheetId="5">#REF!</definedName>
    <definedName name="E.080" localSheetId="3">#REF!</definedName>
    <definedName name="E.080">#REF!</definedName>
    <definedName name="E.082" localSheetId="1">#REF!</definedName>
    <definedName name="E.082" localSheetId="5">#REF!</definedName>
    <definedName name="E.082" localSheetId="3">#REF!</definedName>
    <definedName name="E.082">#REF!</definedName>
    <definedName name="E.084" localSheetId="1">#REF!</definedName>
    <definedName name="E.084" localSheetId="5">#REF!</definedName>
    <definedName name="E.084" localSheetId="3">#REF!</definedName>
    <definedName name="E.084">#REF!</definedName>
    <definedName name="E.087" localSheetId="1">#REF!</definedName>
    <definedName name="E.087" localSheetId="5">#REF!</definedName>
    <definedName name="E.087" localSheetId="3">#REF!</definedName>
    <definedName name="E.087">#REF!</definedName>
    <definedName name="E.088" localSheetId="1">#REF!</definedName>
    <definedName name="E.088" localSheetId="5">#REF!</definedName>
    <definedName name="E.088" localSheetId="3">#REF!</definedName>
    <definedName name="E.088">#REF!</definedName>
    <definedName name="E.153" localSheetId="1">#REF!</definedName>
    <definedName name="E.153" localSheetId="5">#REF!</definedName>
    <definedName name="E.153" localSheetId="3">#REF!</definedName>
    <definedName name="E.153">#REF!</definedName>
    <definedName name="E.157" localSheetId="1">#REF!</definedName>
    <definedName name="E.157" localSheetId="5">#REF!</definedName>
    <definedName name="E.157" localSheetId="3">#REF!</definedName>
    <definedName name="E.157">#REF!</definedName>
    <definedName name="E.182" localSheetId="1">#REF!</definedName>
    <definedName name="E.182" localSheetId="5">#REF!</definedName>
    <definedName name="E.182" localSheetId="3">#REF!</definedName>
    <definedName name="E.182">#REF!</definedName>
    <definedName name="E.212" localSheetId="1">#REF!</definedName>
    <definedName name="E.212" localSheetId="5">#REF!</definedName>
    <definedName name="E.212" localSheetId="3">#REF!</definedName>
    <definedName name="E.212">#REF!</definedName>
    <definedName name="E.221" localSheetId="1">#REF!</definedName>
    <definedName name="E.221" localSheetId="5">#REF!</definedName>
    <definedName name="E.221" localSheetId="3">#REF!</definedName>
    <definedName name="E.221">#REF!</definedName>
    <definedName name="E.252" localSheetId="1">#REF!</definedName>
    <definedName name="E.252" localSheetId="5">#REF!</definedName>
    <definedName name="E.252" localSheetId="3">#REF!</definedName>
    <definedName name="E.252">#REF!</definedName>
    <definedName name="E.301" localSheetId="1">#REF!</definedName>
    <definedName name="E.301" localSheetId="5">#REF!</definedName>
    <definedName name="E.301" localSheetId="3">#REF!</definedName>
    <definedName name="E.301">#REF!</definedName>
    <definedName name="E.341" localSheetId="1">#REF!</definedName>
    <definedName name="E.341" localSheetId="5">#REF!</definedName>
    <definedName name="E.341" localSheetId="3">#REF!</definedName>
    <definedName name="E.341">#REF!</definedName>
    <definedName name="E_1" localSheetId="1">#REF!</definedName>
    <definedName name="E_1" localSheetId="5">#REF!</definedName>
    <definedName name="E_1" localSheetId="3">#REF!</definedName>
    <definedName name="E_1">#REF!</definedName>
    <definedName name="E1A" localSheetId="1">#REF!</definedName>
    <definedName name="E1A" localSheetId="5">#REF!</definedName>
    <definedName name="E1A" localSheetId="3">#REF!</definedName>
    <definedName name="E1A">#REF!</definedName>
    <definedName name="eben" localSheetId="1">'[104]SE-C'!#REF!</definedName>
    <definedName name="eben" localSheetId="5">'[104]SE-C'!#REF!</definedName>
    <definedName name="eben" localSheetId="3">'[104]SE-C'!#REF!</definedName>
    <definedName name="eben">'[104]SE-C'!#REF!</definedName>
    <definedName name="EE">[105]JobDetails!$A$56:$A$90</definedName>
    <definedName name="eee" hidden="1">{"Graphic",#N/A,TRUE,"Graphic"}</definedName>
    <definedName name="EEE09REV1">'[106]5-Peralatan'!$AW$16</definedName>
    <definedName name="EEE17REV">'[106]5-Peralatan'!$AW$24</definedName>
    <definedName name="EEE17REV1">'[106]5-Peralatan'!$AW$24</definedName>
    <definedName name="EEX" localSheetId="1">#REF!</definedName>
    <definedName name="EEX" localSheetId="5">#REF!</definedName>
    <definedName name="EEX" localSheetId="3">#REF!</definedName>
    <definedName name="EEX">#REF!</definedName>
    <definedName name="EFX" localSheetId="1">#REF!</definedName>
    <definedName name="EFX" localSheetId="5">#REF!</definedName>
    <definedName name="EFX" localSheetId="3">#REF!</definedName>
    <definedName name="EFX">#REF!</definedName>
    <definedName name="EGX" localSheetId="1">#REF!</definedName>
    <definedName name="EGX" localSheetId="5">#REF!</definedName>
    <definedName name="EGX" localSheetId="3">#REF!</definedName>
    <definedName name="EGX">#REF!</definedName>
    <definedName name="EHX" localSheetId="1">#REF!</definedName>
    <definedName name="EHX" localSheetId="5">#REF!</definedName>
    <definedName name="EHX" localSheetId="3">#REF!</definedName>
    <definedName name="EHX">#REF!</definedName>
    <definedName name="EJ_5" localSheetId="1">[83]DBase!#REF!</definedName>
    <definedName name="EJ_5" localSheetId="5">[83]DBase!#REF!</definedName>
    <definedName name="EJ_5" localSheetId="3">[83]DBase!#REF!</definedName>
    <definedName name="EJ_5">[83]DBase!#REF!</definedName>
    <definedName name="EJX" localSheetId="1">#REF!</definedName>
    <definedName name="EJX" localSheetId="5">#REF!</definedName>
    <definedName name="EJX" localSheetId="3">#REF!</definedName>
    <definedName name="EJX">#REF!</definedName>
    <definedName name="EKX" localSheetId="1">#REF!</definedName>
    <definedName name="EKX" localSheetId="5">#REF!</definedName>
    <definedName name="EKX" localSheetId="3">#REF!</definedName>
    <definedName name="EKX">#REF!</definedName>
    <definedName name="elek" localSheetId="1">#REF!</definedName>
    <definedName name="elek" localSheetId="5">#REF!</definedName>
    <definedName name="elek" localSheetId="3">#REF!</definedName>
    <definedName name="elek">#REF!</definedName>
    <definedName name="ELX" localSheetId="1">#REF!</definedName>
    <definedName name="ELX" localSheetId="5">#REF!</definedName>
    <definedName name="ELX" localSheetId="3">#REF!</definedName>
    <definedName name="ELX">#REF!</definedName>
    <definedName name="email" localSheetId="1">#REF!</definedName>
    <definedName name="email" localSheetId="5">#REF!</definedName>
    <definedName name="email" localSheetId="3">#REF!</definedName>
    <definedName name="email">#REF!</definedName>
    <definedName name="End_Bal_Ton" localSheetId="1">#REF!</definedName>
    <definedName name="End_Bal_Ton" localSheetId="5">#REF!</definedName>
    <definedName name="End_Bal_Ton" localSheetId="3">#REF!</definedName>
    <definedName name="End_Bal_Ton">#REF!</definedName>
    <definedName name="End_Bal_USD" localSheetId="1">#REF!</definedName>
    <definedName name="End_Bal_USD" localSheetId="5">#REF!</definedName>
    <definedName name="End_Bal_USD" localSheetId="3">#REF!</definedName>
    <definedName name="End_Bal_USD">#REF!</definedName>
    <definedName name="Entities" localSheetId="1">'[107]SetUp Data'!#REF!</definedName>
    <definedName name="Entities" localSheetId="5">'[107]SetUp Data'!#REF!</definedName>
    <definedName name="Entities" localSheetId="3">'[107]SetUp Data'!#REF!</definedName>
    <definedName name="Entities">'[107]SetUp Data'!#REF!</definedName>
    <definedName name="ENTRANCE" localSheetId="1">#REF!</definedName>
    <definedName name="ENTRANCE" localSheetId="5">#REF!</definedName>
    <definedName name="ENTRANCE" localSheetId="3">#REF!</definedName>
    <definedName name="ENTRANCE">#REF!</definedName>
    <definedName name="eol" localSheetId="1">#REF!</definedName>
    <definedName name="eol" localSheetId="5">#REF!</definedName>
    <definedName name="eol" localSheetId="3">#REF!</definedName>
    <definedName name="eol">#REF!</definedName>
    <definedName name="epe_1" localSheetId="1">#REF!</definedName>
    <definedName name="epe_1" localSheetId="5">#REF!</definedName>
    <definedName name="epe_1" localSheetId="3">#REF!</definedName>
    <definedName name="epe_1">#REF!</definedName>
    <definedName name="epe_2" localSheetId="1">#REF!</definedName>
    <definedName name="epe_2" localSheetId="5">#REF!</definedName>
    <definedName name="epe_2" localSheetId="3">#REF!</definedName>
    <definedName name="epe_2">#REF!</definedName>
    <definedName name="EPMWorkbookOptions_1" hidden="1">"dgEAAB+LCAAAAAAABACFkMEKgkAQhu9B77DsPVcLOoTaoS5BYhRU10lHXdJZ2d3aHj8pLKpD12++f4b5w/mtqdkVtZGKIh54PmdImcollRG/2GIUTPk8Hg7Cg9Lnk1LntLWdaliXIzO7GRnxytp2JoRzznMTT+lSjH0/EMdkvcsqbGAkyVigDPkrlf9P8e4qY+EWC42mSiltkeICaoOh+IQPb1Ej6CVYSGkHV+zNb/xw+182WlnMLOa9/Tv4"</definedName>
    <definedName name="EPMWorkbookOptions_2" hidden="1">"9F3OxBOtzB60hFONCeryveGHd9WJr+7iO45h/1l2AQAA"</definedName>
    <definedName name="EPMWorkbookOptions_3">"L+G99exhFJK6oqmIg4/aDuL76GnhkHc4hg7hC9p9BLGFZwu0z3PW54J67hEOwtSA8tsPEu1GfVrwS73SfhMX/VzBSElxJA6+GYok0Hmt55LEU0iWDB4wbIdJJcib3ChWxTbEXSDQ8UVu9sB3rFcNez7E4WuX4Vv8HE7ndb5lc3WuOb+pd3gI68CCTc6etrn2lN30nI3KSTywgt3MDeFyShbBHLcs5bkOxCWOT8n0mKj4vfGoibo8MvoMuRRH"</definedName>
    <definedName name="EPMWorkbookOptions_4" hidden="1">"pqqNAVlPyIpwFHQieYLV6961RhbeWxc5d9QGH+rgvjw/wZfFCvT5YQv0JfqlEPh3vE56imHoojIoTiwAXAeAy4FlSgjsTsYDZCO7aoiDCtncMgsgK4mG/KDq3woDy7I8z3Hc5cA2ywdsIiJhNFpZH8wmYDomABWnuWUW4JSsAYpRnNJWmwGdTvtyStnyURpLmF1SyXZTQZpfZhFIP00UbUi0/ZPtv9Vi2Tfs/1wJQU1kzLIqfzLFQbX155dZ"</definedName>
    <definedName name="EPMWorkbookOptions_5" hidden="1">"gFbV6Mv6+Iq/rfjyoRprmOWU2CpQ/yao2kAcjZTRg2LIwyvi2iofrmkls9DyDOABC0rwdeAfaMPegPhVaZOjzU2lzSltOhU35+6pZhm0+Y/2SV29VwyJSCzrV9wn2yXcJ1NKZrnVpAeTAQxXUZtbZgFqdc2QJjoRWCr+eOft0HbKB21KyPhBZM+UJ3oFam6ZBUA1lKF8RUJvykfoRsHsctoETLtRir90/qomfDk0+X/u3aEsjie6fM2nXUwJ"</definedName>
    <definedName name="EPMWorkbookOptions_6" hidden="1">"jxIkMsb7iybritpTpArTtzhlqsl3Eui841QZa+JOsh2fO0sbj8+qCTqcYxgsVFf1oZscIcoaIz/JgRbeJFXdsfUME89Dc+SbHMojbIaRjIn3cUPWf21vZ01Qgs8WRtbUgUOIn/YZjuzv3+3Tbg8Bdn8BSFTXCD8oAAA="</definedName>
    <definedName name="eqinsubs" localSheetId="1">'[16]Detail-PARENT'!#REF!</definedName>
    <definedName name="eqinsubs" localSheetId="5">'[16]Detail-PARENT'!#REF!</definedName>
    <definedName name="eqinsubs" localSheetId="3">'[16]Detail-PARENT'!#REF!</definedName>
    <definedName name="eqinsubs">'[16]Detail-PARENT'!#REF!</definedName>
    <definedName name="Eqp_list">'[108]List of Eqp'!$N$14:$O$42</definedName>
    <definedName name="equipment2">[109]Pricing!$A$15:$AB$302</definedName>
    <definedName name="est" hidden="1">{"EVA",#N/A,FALSE,"EVA";"WACC",#N/A,FALSE,"WACC"}</definedName>
    <definedName name="ETB" localSheetId="1">#REF!</definedName>
    <definedName name="ETB" localSheetId="5">#REF!</definedName>
    <definedName name="ETB" localSheetId="3">#REF!</definedName>
    <definedName name="ETB">#REF!</definedName>
    <definedName name="ev_juli">'[110]rincian per proyek'!$A$1:$BA$124</definedName>
    <definedName name="exca" localSheetId="1">#REF!</definedName>
    <definedName name="exca" localSheetId="5">#REF!</definedName>
    <definedName name="exca" localSheetId="3">#REF!</definedName>
    <definedName name="exca">#REF!</definedName>
    <definedName name="EXCAVATOR" localSheetId="1">#REF!</definedName>
    <definedName name="EXCAVATOR" localSheetId="5">#REF!</definedName>
    <definedName name="EXCAVATOR" localSheetId="3">#REF!</definedName>
    <definedName name="EXCAVATOR">#REF!</definedName>
    <definedName name="EXCAVATOR311" localSheetId="1">#REF!</definedName>
    <definedName name="EXCAVATOR311" localSheetId="5">#REF!</definedName>
    <definedName name="EXCAVATOR311" localSheetId="3">#REF!</definedName>
    <definedName name="EXCAVATOR311">#REF!</definedName>
    <definedName name="EXCAVATOR312" localSheetId="1">#REF!</definedName>
    <definedName name="EXCAVATOR312" localSheetId="5">#REF!</definedName>
    <definedName name="EXCAVATOR312" localSheetId="3">#REF!</definedName>
    <definedName name="EXCAVATOR312">#REF!</definedName>
    <definedName name="EXCAVATOR321" localSheetId="1">#REF!</definedName>
    <definedName name="EXCAVATOR321" localSheetId="5">#REF!</definedName>
    <definedName name="EXCAVATOR321" localSheetId="3">#REF!</definedName>
    <definedName name="EXCAVATOR321">#REF!</definedName>
    <definedName name="Excel_BuiltIn_Print_Titles_1" localSheetId="1">[111]KAS_BNK!#REF!</definedName>
    <definedName name="Excel_BuiltIn_Print_Titles_1" localSheetId="5">[111]KAS_BNK!#REF!</definedName>
    <definedName name="Excel_BuiltIn_Print_Titles_1" localSheetId="3">[111]KAS_BNK!#REF!</definedName>
    <definedName name="Excel_BuiltIn_Print_Titles_1">[111]KAS_BNK!#REF!</definedName>
    <definedName name="Excel_BuiltIn_Print_Titles_10" localSheetId="1">'[111]ARUS KAS'!#REF!</definedName>
    <definedName name="Excel_BuiltIn_Print_Titles_10" localSheetId="5">'[111]ARUS KAS'!#REF!</definedName>
    <definedName name="Excel_BuiltIn_Print_Titles_10" localSheetId="3">'[111]ARUS KAS'!#REF!</definedName>
    <definedName name="Excel_BuiltIn_Print_Titles_10">'[111]ARUS KAS'!#REF!</definedName>
    <definedName name="EXCESSOFBOOKVALUEOVERCOST" localSheetId="1">#REF!</definedName>
    <definedName name="EXCESSOFBOOKVALUEOVERCOST" localSheetId="5">#REF!</definedName>
    <definedName name="EXCESSOFBOOKVALUEOVERCOST" localSheetId="3">#REF!</definedName>
    <definedName name="EXCESSOFBOOKVALUEOVERCOST">#REF!</definedName>
    <definedName name="EXCESSOFCONSTRUCTIONOVERCLAIM" localSheetId="1">#REF!</definedName>
    <definedName name="EXCESSOFCONSTRUCTIONOVERCLAIM" localSheetId="5">#REF!</definedName>
    <definedName name="EXCESSOFCONSTRUCTIONOVERCLAIM" localSheetId="3">#REF!</definedName>
    <definedName name="EXCESSOFCONSTRUCTIONOVERCLAIM">#REF!</definedName>
    <definedName name="EXTRA" localSheetId="1">#REF!</definedName>
    <definedName name="EXTRA" localSheetId="5">#REF!</definedName>
    <definedName name="EXTRA" localSheetId="3">#REF!</definedName>
    <definedName name="EXTRA">#REF!</definedName>
    <definedName name="F">{"EVA",#N/A,FALSE,"EVA";"WACC",#N/A,FALSE,"WACC"}</definedName>
    <definedName name="F1A" localSheetId="1">#REF!</definedName>
    <definedName name="F1A" localSheetId="5">#REF!</definedName>
    <definedName name="F1A" localSheetId="3">#REF!</definedName>
    <definedName name="F1A">#REF!</definedName>
    <definedName name="F1B" localSheetId="1">#REF!</definedName>
    <definedName name="F1B" localSheetId="5">#REF!</definedName>
    <definedName name="F1B" localSheetId="3">#REF!</definedName>
    <definedName name="F1B">#REF!</definedName>
    <definedName name="f92F56" localSheetId="1">[39]dtxl!#REF!</definedName>
    <definedName name="f92F56" localSheetId="5">[39]dtxl!#REF!</definedName>
    <definedName name="f92F56" localSheetId="3">[39]dtxl!#REF!</definedName>
    <definedName name="f92F56">[39]dtxl!#REF!</definedName>
    <definedName name="fa" localSheetId="1">#REF!</definedName>
    <definedName name="fa" localSheetId="5">#REF!</definedName>
    <definedName name="fa" localSheetId="3">#REF!</definedName>
    <definedName name="fa">#REF!</definedName>
    <definedName name="FA1ACCUMDEPR" localSheetId="1">#REF!</definedName>
    <definedName name="FA1ACCUMDEPR" localSheetId="5">#REF!</definedName>
    <definedName name="FA1ACCUMDEPR" localSheetId="3">#REF!</definedName>
    <definedName name="FA1ACCUMDEPR">#REF!</definedName>
    <definedName name="FA1CARRYINGVALUE" localSheetId="1">#REF!</definedName>
    <definedName name="FA1CARRYINGVALUE" localSheetId="5">#REF!</definedName>
    <definedName name="FA1CARRYINGVALUE" localSheetId="3">#REF!</definedName>
    <definedName name="FA1CARRYINGVALUE">#REF!</definedName>
    <definedName name="FA2ACCUMDEPR" localSheetId="1">#REF!</definedName>
    <definedName name="FA2ACCUMDEPR" localSheetId="5">#REF!</definedName>
    <definedName name="FA2ACCUMDEPR" localSheetId="3">#REF!</definedName>
    <definedName name="FA2ACCUMDEPR">#REF!</definedName>
    <definedName name="FA2CARRYINGVALUE" localSheetId="1">#REF!</definedName>
    <definedName name="FA2CARRYINGVALUE" localSheetId="5">#REF!</definedName>
    <definedName name="FA2CARRYINGVALUE" localSheetId="3">#REF!</definedName>
    <definedName name="FA2CARRYINGVALUE">#REF!</definedName>
    <definedName name="faab" localSheetId="1">#REF!</definedName>
    <definedName name="faab" localSheetId="5">#REF!</definedName>
    <definedName name="faab" localSheetId="3">#REF!</definedName>
    <definedName name="faab">#REF!</definedName>
    <definedName name="Fabcm">[17]INPUTS!$I$58</definedName>
    <definedName name="Fabob">[17]INPUTS!$I$57</definedName>
    <definedName name="fac" localSheetId="1">#REF!</definedName>
    <definedName name="fac" localSheetId="5">#REF!</definedName>
    <definedName name="fac" localSheetId="3">#REF!</definedName>
    <definedName name="fac">#REF!</definedName>
    <definedName name="facm" localSheetId="1">#REF!</definedName>
    <definedName name="facm" localSheetId="5">#REF!</definedName>
    <definedName name="facm" localSheetId="3">#REF!</definedName>
    <definedName name="facm">#REF!</definedName>
    <definedName name="facp" localSheetId="1">#REF!</definedName>
    <definedName name="facp" localSheetId="5">#REF!</definedName>
    <definedName name="facp" localSheetId="3">#REF!</definedName>
    <definedName name="facp">#REF!</definedName>
    <definedName name="faeol" localSheetId="1">#REF!</definedName>
    <definedName name="faeol" localSheetId="5">#REF!</definedName>
    <definedName name="faeol" localSheetId="3">#REF!</definedName>
    <definedName name="faeol">#REF!</definedName>
    <definedName name="fahd" localSheetId="1">#REF!</definedName>
    <definedName name="fahd" localSheetId="5">#REF!</definedName>
    <definedName name="fahd" localSheetId="3">#REF!</definedName>
    <definedName name="fahd">#REF!</definedName>
    <definedName name="fahdt" localSheetId="1">#REF!</definedName>
    <definedName name="fahdt" localSheetId="5">#REF!</definedName>
    <definedName name="fahdt" localSheetId="3">#REF!</definedName>
    <definedName name="fahdt">#REF!</definedName>
    <definedName name="fahs" localSheetId="1">#REF!</definedName>
    <definedName name="fahs" localSheetId="5">#REF!</definedName>
    <definedName name="fahs" localSheetId="3">#REF!</definedName>
    <definedName name="fahs">#REF!</definedName>
    <definedName name="fail" localSheetId="1">#REF!</definedName>
    <definedName name="fail" localSheetId="5">#REF!</definedName>
    <definedName name="fail" localSheetId="3">#REF!</definedName>
    <definedName name="fail">#REF!</definedName>
    <definedName name="faitc" localSheetId="1">#REF!</definedName>
    <definedName name="faitc" localSheetId="5">#REF!</definedName>
    <definedName name="faitc" localSheetId="3">#REF!</definedName>
    <definedName name="faitc">#REF!</definedName>
    <definedName name="faki" localSheetId="1">#REF!</definedName>
    <definedName name="faki" localSheetId="5">#REF!</definedName>
    <definedName name="faki" localSheetId="3">#REF!</definedName>
    <definedName name="faki">#REF!</definedName>
    <definedName name="faktd" localSheetId="1">#REF!</definedName>
    <definedName name="faktd" localSheetId="5">#REF!</definedName>
    <definedName name="faktd" localSheetId="3">#REF!</definedName>
    <definedName name="faktd">#REF!</definedName>
    <definedName name="fam" localSheetId="1">#REF!</definedName>
    <definedName name="fam" localSheetId="5">#REF!</definedName>
    <definedName name="fam" localSheetId="3">#REF!</definedName>
    <definedName name="fam">#REF!</definedName>
    <definedName name="famcp" localSheetId="1">#REF!</definedName>
    <definedName name="famcp" localSheetId="5">#REF!</definedName>
    <definedName name="famcp" localSheetId="3">#REF!</definedName>
    <definedName name="famcp">#REF!</definedName>
    <definedName name="faoi" localSheetId="1">#REF!</definedName>
    <definedName name="faoi" localSheetId="5">#REF!</definedName>
    <definedName name="faoi" localSheetId="3">#REF!</definedName>
    <definedName name="faoi">#REF!</definedName>
    <definedName name="far" localSheetId="1">#REF!</definedName>
    <definedName name="far" localSheetId="5">#REF!</definedName>
    <definedName name="far" localSheetId="3">#REF!</definedName>
    <definedName name="far">#REF!</definedName>
    <definedName name="FARIDA" localSheetId="1">#REF!</definedName>
    <definedName name="FARIDA" localSheetId="5">#REF!</definedName>
    <definedName name="FARIDA" localSheetId="3">#REF!</definedName>
    <definedName name="FARIDA">#REF!</definedName>
    <definedName name="fasd" localSheetId="1">#REF!</definedName>
    <definedName name="fasd" localSheetId="5">#REF!</definedName>
    <definedName name="fasd" localSheetId="3">#REF!</definedName>
    <definedName name="fasd">#REF!</definedName>
    <definedName name="fasdt" localSheetId="1">#REF!</definedName>
    <definedName name="fasdt" localSheetId="5">#REF!</definedName>
    <definedName name="fasdt" localSheetId="3">#REF!</definedName>
    <definedName name="fasdt">#REF!</definedName>
    <definedName name="fat" localSheetId="1">#REF!</definedName>
    <definedName name="fat" localSheetId="5">#REF!</definedName>
    <definedName name="fat" localSheetId="3">#REF!</definedName>
    <definedName name="fat">#REF!</definedName>
    <definedName name="Favgprice">[17]INPUTS!$I$28</definedName>
    <definedName name="fax" localSheetId="1">#REF!</definedName>
    <definedName name="fax" localSheetId="5">#REF!</definedName>
    <definedName name="fax" localSheetId="3">#REF!</definedName>
    <definedName name="fax">#REF!</definedName>
    <definedName name="Fbincm">[17]INPUTS!$I$20</definedName>
    <definedName name="Fbinob">[17]INPUTS!$I$17</definedName>
    <definedName name="Fcapex">[17]INPUTS!$I$14</definedName>
    <definedName name="Fcconv">[17]INPUTS!$I$8</definedName>
    <definedName name="Fcf">[17]INPUTS!$I$13</definedName>
    <definedName name="Fcostpertonne">[17]INPUTS!$I$11</definedName>
    <definedName name="Fdifr">[17]INPUTS!$I$6</definedName>
    <definedName name="feb_prima" localSheetId="1">#REF!</definedName>
    <definedName name="feb_prima" localSheetId="5">#REF!</definedName>
    <definedName name="feb_prima" localSheetId="3">#REF!</definedName>
    <definedName name="feb_prima">#REF!</definedName>
    <definedName name="feco25" localSheetId="1">#REF!</definedName>
    <definedName name="feco25" localSheetId="5">#REF!</definedName>
    <definedName name="feco25" localSheetId="3">#REF!</definedName>
    <definedName name="feco25">#REF!</definedName>
    <definedName name="fedc2" localSheetId="1">#REF!</definedName>
    <definedName name="fedc2" localSheetId="5">#REF!</definedName>
    <definedName name="fedc2" localSheetId="3">#REF!</definedName>
    <definedName name="fedc2">#REF!</definedName>
    <definedName name="fedc35" localSheetId="1">#REF!</definedName>
    <definedName name="fedc35" localSheetId="5">#REF!</definedName>
    <definedName name="fedc35" localSheetId="3">#REF!</definedName>
    <definedName name="fedc35">#REF!</definedName>
    <definedName name="Fempl100">[17]INPUTS!$I$40</definedName>
    <definedName name="Fempl200">[17]INPUTS!$I$41</definedName>
    <definedName name="Fempl300">[17]INPUTS!$I$42</definedName>
    <definedName name="Fempl400">[17]INPUTS!$I$43</definedName>
    <definedName name="Fempl500">[17]INPUTS!$I$44</definedName>
    <definedName name="Fempl600">[17]INPUTS!$I$45</definedName>
    <definedName name="Fempl900">[17]INPUTS!$I$46</definedName>
    <definedName name="Fempl910">[17]INPUTS!$I$48</definedName>
    <definedName name="Fempl920">[17]INPUTS!$I$47</definedName>
    <definedName name="FEX" localSheetId="1">#REF!</definedName>
    <definedName name="FEX" localSheetId="5">#REF!</definedName>
    <definedName name="FEX" localSheetId="3">#REF!</definedName>
    <definedName name="FEX">#REF!</definedName>
    <definedName name="ff" hidden="1">{"adj95mult",#N/A,FALSE,"COMPCO";"adj95est",#N/A,FALSE,"COMPCO"}</definedName>
    <definedName name="FF_RECONCILIATION" localSheetId="1">#REF!</definedName>
    <definedName name="FF_RECONCILIATION" localSheetId="5">#REF!</definedName>
    <definedName name="FF_RECONCILIATION" localSheetId="3">#REF!</definedName>
    <definedName name="FF_RECONCILIATION">#REF!</definedName>
    <definedName name="ffadj" localSheetId="1">#REF!</definedName>
    <definedName name="ffadj" localSheetId="5">#REF!</definedName>
    <definedName name="ffadj" localSheetId="3">#REF!</definedName>
    <definedName name="ffadj">#REF!</definedName>
    <definedName name="ffddiv" localSheetId="1">#REF!</definedName>
    <definedName name="ffddiv" localSheetId="5">#REF!</definedName>
    <definedName name="ffddiv" localSheetId="3">#REF!</definedName>
    <definedName name="ffddiv">#REF!</definedName>
    <definedName name="ffddon" localSheetId="1">#REF!</definedName>
    <definedName name="ffddon" localSheetId="5">#REF!</definedName>
    <definedName name="ffddon" localSheetId="3">#REF!</definedName>
    <definedName name="ffddon">#REF!</definedName>
    <definedName name="ffdint" localSheetId="1">#REF!</definedName>
    <definedName name="ffdint" localSheetId="5">#REF!</definedName>
    <definedName name="ffdint" localSheetId="3">#REF!</definedName>
    <definedName name="ffdint">#REF!</definedName>
    <definedName name="ffefe" hidden="1">{"adj95mult",#N/A,FALSE,"COMPCO";"adj95est",#N/A,FALSE,"COMPCO"}</definedName>
    <definedName name="fff">[97]SP!$A$1</definedName>
    <definedName name="fffff" localSheetId="1">#REF!</definedName>
    <definedName name="fffff" localSheetId="5">#REF!</definedName>
    <definedName name="fffff" localSheetId="3">#REF!</definedName>
    <definedName name="fffff">#REF!</definedName>
    <definedName name="FFX" localSheetId="1">#REF!</definedName>
    <definedName name="FFX" localSheetId="5">#REF!</definedName>
    <definedName name="FFX" localSheetId="3">#REF!</definedName>
    <definedName name="FFX">#REF!</definedName>
    <definedName name="fg" localSheetId="1">[21]SAP!#REF!</definedName>
    <definedName name="fg" localSheetId="5">[21]SAP!#REF!</definedName>
    <definedName name="fg" localSheetId="3">[21]SAP!#REF!</definedName>
    <definedName name="fg">[21]SAP!#REF!</definedName>
    <definedName name="FGX" localSheetId="1">#REF!</definedName>
    <definedName name="FGX" localSheetId="5">#REF!</definedName>
    <definedName name="FGX" localSheetId="3">#REF!</definedName>
    <definedName name="FGX">#REF!</definedName>
    <definedName name="Fhatcm">[17]INPUTS!$I$18</definedName>
    <definedName name="Fhatob">[17]INPUTS!$I$15</definedName>
    <definedName name="FHX" localSheetId="1">#REF!</definedName>
    <definedName name="FHX" localSheetId="5">#REF!</definedName>
    <definedName name="FHX" localSheetId="3">#REF!</definedName>
    <definedName name="FHX">#REF!</definedName>
    <definedName name="FINAL">[61]FINAL!$C$65:$M$128</definedName>
    <definedName name="FINE_AGGREGATE" localSheetId="1">'[58]DAFTAR HARGA'!#REF!</definedName>
    <definedName name="FINE_AGGREGATE" localSheetId="5">'[58]DAFTAR HARGA'!#REF!</definedName>
    <definedName name="FINE_AGGREGATE" localSheetId="3">'[58]DAFTAR HARGA'!#REF!</definedName>
    <definedName name="FINE_AGGREGATE">'[58]DAFTAR HARGA'!#REF!</definedName>
    <definedName name="FINISHER" localSheetId="1">#REF!</definedName>
    <definedName name="FINISHER" localSheetId="5">#REF!</definedName>
    <definedName name="FINISHER" localSheetId="3">#REF!</definedName>
    <definedName name="FINISHER">#REF!</definedName>
    <definedName name="FIRST_FLOOR" localSheetId="1">#REF!</definedName>
    <definedName name="FIRST_FLOOR" localSheetId="5">#REF!</definedName>
    <definedName name="FIRST_FLOOR" localSheetId="3">#REF!</definedName>
    <definedName name="FIRST_FLOOR">#REF!</definedName>
    <definedName name="FISCAL" localSheetId="1">'[101]balance sheet'!#REF!</definedName>
    <definedName name="FISCAL" localSheetId="5">'[101]balance sheet'!#REF!</definedName>
    <definedName name="FISCAL" localSheetId="3">'[101]balance sheet'!#REF!</definedName>
    <definedName name="FISCAL">'[101]balance sheet'!#REF!</definedName>
    <definedName name="fiskal" localSheetId="1">#REF!</definedName>
    <definedName name="fiskal" localSheetId="5">#REF!</definedName>
    <definedName name="fiskal" localSheetId="3">#REF!</definedName>
    <definedName name="fiskal">#REF!</definedName>
    <definedName name="FJX" localSheetId="1">#REF!</definedName>
    <definedName name="FJX" localSheetId="5">#REF!</definedName>
    <definedName name="FJX" localSheetId="3">#REF!</definedName>
    <definedName name="FJX">#REF!</definedName>
    <definedName name="Fkpccm">[17]INPUTS!$I$21</definedName>
    <definedName name="Fkpccons">[17]INPUTS!$I$51</definedName>
    <definedName name="Fkpccont">[17]INPUTS!$I$54</definedName>
    <definedName name="Fkpcexpemp">[17]INPUTS!$I$50</definedName>
    <definedName name="Fkpcft">[17]INPUTS!$I$52</definedName>
    <definedName name="Fkpcindemp">[17]INPUTS!$I$49</definedName>
    <definedName name="Fkpcinv">[17]INPUTS!$I$25</definedName>
    <definedName name="Fkpcls">[17]INPUTS!$I$53</definedName>
    <definedName name="Fkpcob">[17]INPUTS!$I$7</definedName>
    <definedName name="Fkpcsales">[17]INPUTS!$I$10</definedName>
    <definedName name="fkx" localSheetId="1">#REF!</definedName>
    <definedName name="fkx" localSheetId="5">#REF!</definedName>
    <definedName name="fkx" localSheetId="3">#REF!</definedName>
    <definedName name="fkx">#REF!</definedName>
    <definedName name="FLATBEDTRUCK" localSheetId="1">#REF!</definedName>
    <definedName name="FLATBEDTRUCK" localSheetId="5">#REF!</definedName>
    <definedName name="FLATBEDTRUCK" localSheetId="3">#REF!</definedName>
    <definedName name="FLATBEDTRUCK">#REF!</definedName>
    <definedName name="flmh400" localSheetId="1">#REF!</definedName>
    <definedName name="flmh400" localSheetId="5">#REF!</definedName>
    <definedName name="flmh400" localSheetId="3">#REF!</definedName>
    <definedName name="flmh400">#REF!</definedName>
    <definedName name="flx" localSheetId="1">#REF!</definedName>
    <definedName name="flx" localSheetId="5">#REF!</definedName>
    <definedName name="flx" localSheetId="3">#REF!</definedName>
    <definedName name="flx">#REF!</definedName>
    <definedName name="Fnetback">[17]INPUTS!$I$27</definedName>
    <definedName name="Fnpat">[17]INPUTS!$I$12</definedName>
    <definedName name="FO" localSheetId="1">#REF!</definedName>
    <definedName name="FO" localSheetId="5">#REF!</definedName>
    <definedName name="FO" localSheetId="3">#REF!</definedName>
    <definedName name="FO">#REF!</definedName>
    <definedName name="FOR" localSheetId="1">#REF!</definedName>
    <definedName name="FOR" localSheetId="5">#REF!</definedName>
    <definedName name="FOR" localSheetId="3">#REF!</definedName>
    <definedName name="FOR">#REF!</definedName>
    <definedName name="FOREX" localSheetId="1">'[93]Workshop Tools'!#REF!</definedName>
    <definedName name="FOREX" localSheetId="5">'[93]Workshop Tools'!#REF!</definedName>
    <definedName name="FOREX" localSheetId="3">'[93]Workshop Tools'!#REF!</definedName>
    <definedName name="FOREX">'[93]Workshop Tools'!#REF!</definedName>
    <definedName name="FORM1014" localSheetId="1">[112]Anl.2s.d4e!#REF!</definedName>
    <definedName name="FORM1014" localSheetId="5">[112]Anl.2s.d4e!#REF!</definedName>
    <definedName name="FORM1014" localSheetId="3">[112]Anl.2s.d4e!#REF!</definedName>
    <definedName name="FORM1014">[112]Anl.2s.d4e!#REF!</definedName>
    <definedName name="FORM1015" localSheetId="1">[112]Anl.2s.d4e!#REF!</definedName>
    <definedName name="FORM1015" localSheetId="5">[112]Anl.2s.d4e!#REF!</definedName>
    <definedName name="FORM1015" localSheetId="3">[112]Anl.2s.d4e!#REF!</definedName>
    <definedName name="FORM1015">[112]Anl.2s.d4e!#REF!</definedName>
    <definedName name="FORM21" localSheetId="1">'[113]BD Div-2 sd 7.6'!#REF!</definedName>
    <definedName name="FORM21" localSheetId="5">'[113]BD Div-2 sd 7.6'!#REF!</definedName>
    <definedName name="FORM21" localSheetId="3">'[113]BD Div-2 sd 7.6'!#REF!</definedName>
    <definedName name="FORM21">'[113]BD Div-2 sd 7.6'!#REF!</definedName>
    <definedName name="FORM22E" localSheetId="1">'[48]BD Div-2'!#REF!</definedName>
    <definedName name="FORM22E" localSheetId="5">'[48]BD Div-2'!#REF!</definedName>
    <definedName name="FORM22E" localSheetId="3">'[48]BD Div-2'!#REF!</definedName>
    <definedName name="FORM22E">'[48]BD Div-2'!#REF!</definedName>
    <definedName name="FORM22L" localSheetId="1">'[113]BD Div-2 sd 7.6'!#REF!</definedName>
    <definedName name="FORM22L" localSheetId="5">'[113]BD Div-2 sd 7.6'!#REF!</definedName>
    <definedName name="FORM22L" localSheetId="3">'[113]BD Div-2 sd 7.6'!#REF!</definedName>
    <definedName name="FORM22L">'[113]BD Div-2 sd 7.6'!#REF!</definedName>
    <definedName name="FORM231" localSheetId="1">'[48]BD Div-2'!#REF!</definedName>
    <definedName name="FORM231" localSheetId="5">'[48]BD Div-2'!#REF!</definedName>
    <definedName name="FORM231" localSheetId="3">'[48]BD Div-2'!#REF!</definedName>
    <definedName name="FORM231">'[48]BD Div-2'!#REF!</definedName>
    <definedName name="FORM232" localSheetId="1">'[48]BD Div-2'!#REF!</definedName>
    <definedName name="FORM232" localSheetId="5">'[48]BD Div-2'!#REF!</definedName>
    <definedName name="FORM232" localSheetId="3">'[48]BD Div-2'!#REF!</definedName>
    <definedName name="FORM232">'[48]BD Div-2'!#REF!</definedName>
    <definedName name="FORM233" localSheetId="1">'[113]BD Div-2 sd 7.6'!#REF!</definedName>
    <definedName name="FORM233" localSheetId="5">'[113]BD Div-2 sd 7.6'!#REF!</definedName>
    <definedName name="FORM233" localSheetId="3">'[113]BD Div-2 sd 7.6'!#REF!</definedName>
    <definedName name="FORM233">'[113]BD Div-2 sd 7.6'!#REF!</definedName>
    <definedName name="Form234" localSheetId="1">'[48]BD Div-2'!#REF!</definedName>
    <definedName name="Form234" localSheetId="5">'[48]BD Div-2'!#REF!</definedName>
    <definedName name="Form234" localSheetId="3">'[48]BD Div-2'!#REF!</definedName>
    <definedName name="Form234">'[48]BD Div-2'!#REF!</definedName>
    <definedName name="Form235" localSheetId="1">'[48]BD Div-2'!#REF!</definedName>
    <definedName name="Form235" localSheetId="5">'[48]BD Div-2'!#REF!</definedName>
    <definedName name="Form235" localSheetId="3">'[48]BD Div-2'!#REF!</definedName>
    <definedName name="Form235">'[48]BD Div-2'!#REF!</definedName>
    <definedName name="Form236" localSheetId="1">'[48]BD Div-2'!#REF!</definedName>
    <definedName name="Form236" localSheetId="5">'[48]BD Div-2'!#REF!</definedName>
    <definedName name="Form236" localSheetId="3">'[48]BD Div-2'!#REF!</definedName>
    <definedName name="Form236">'[48]BD Div-2'!#REF!</definedName>
    <definedName name="FORM241" localSheetId="1">'[113]BD Div-2 sd 7.6'!#REF!</definedName>
    <definedName name="FORM241" localSheetId="5">'[113]BD Div-2 sd 7.6'!#REF!</definedName>
    <definedName name="FORM241" localSheetId="3">'[113]BD Div-2 sd 7.6'!#REF!</definedName>
    <definedName name="FORM241">'[113]BD Div-2 sd 7.6'!#REF!</definedName>
    <definedName name="FORM242" localSheetId="1">'[48]BD Div-2'!#REF!</definedName>
    <definedName name="FORM242" localSheetId="5">'[48]BD Div-2'!#REF!</definedName>
    <definedName name="FORM242" localSheetId="3">'[48]BD Div-2'!#REF!</definedName>
    <definedName name="FORM242">'[48]BD Div-2'!#REF!</definedName>
    <definedName name="FORM243" localSheetId="1">'[48]BD Div-2'!#REF!</definedName>
    <definedName name="FORM243" localSheetId="5">'[48]BD Div-2'!#REF!</definedName>
    <definedName name="FORM243" localSheetId="3">'[48]BD Div-2'!#REF!</definedName>
    <definedName name="FORM243">'[48]BD Div-2'!#REF!</definedName>
    <definedName name="FORM311" localSheetId="1">'[114]DIV-3'!#REF!</definedName>
    <definedName name="FORM311" localSheetId="5">'[114]DIV-3'!#REF!</definedName>
    <definedName name="FORM311" localSheetId="3">'[114]DIV-3'!#REF!</definedName>
    <definedName name="FORM311">'[114]DIV-3'!#REF!</definedName>
    <definedName name="FORM312" localSheetId="1">'[48]BD Div-3'!#REF!</definedName>
    <definedName name="FORM312" localSheetId="5">'[48]BD Div-3'!#REF!</definedName>
    <definedName name="FORM312" localSheetId="3">'[48]BD Div-3'!#REF!</definedName>
    <definedName name="FORM312">'[48]BD Div-3'!#REF!</definedName>
    <definedName name="FORM313" localSheetId="1">'[48]BD Div-3'!#REF!</definedName>
    <definedName name="FORM313" localSheetId="5">'[48]BD Div-3'!#REF!</definedName>
    <definedName name="FORM313" localSheetId="3">'[48]BD Div-3'!#REF!</definedName>
    <definedName name="FORM313">'[48]BD Div-3'!#REF!</definedName>
    <definedName name="FORM314" localSheetId="1">'[48]BD Div-3'!#REF!</definedName>
    <definedName name="FORM314" localSheetId="5">'[48]BD Div-3'!#REF!</definedName>
    <definedName name="FORM314" localSheetId="3">'[48]BD Div-3'!#REF!</definedName>
    <definedName name="FORM314">'[48]BD Div-3'!#REF!</definedName>
    <definedName name="FORM315" localSheetId="1">'[48]BD Div-3'!#REF!</definedName>
    <definedName name="FORM315" localSheetId="5">'[48]BD Div-3'!#REF!</definedName>
    <definedName name="FORM315" localSheetId="3">'[48]BD Div-3'!#REF!</definedName>
    <definedName name="FORM315">'[48]BD Div-3'!#REF!</definedName>
    <definedName name="FORM319" localSheetId="1">'[114]DIV-3'!#REF!</definedName>
    <definedName name="FORM319" localSheetId="5">'[114]DIV-3'!#REF!</definedName>
    <definedName name="FORM319" localSheetId="3">'[114]DIV-3'!#REF!</definedName>
    <definedName name="FORM319">'[114]DIV-3'!#REF!</definedName>
    <definedName name="FORM322" localSheetId="1">'[114]DIV-3'!#REF!</definedName>
    <definedName name="FORM322" localSheetId="5">'[114]DIV-3'!#REF!</definedName>
    <definedName name="FORM322" localSheetId="3">'[114]DIV-3'!#REF!</definedName>
    <definedName name="FORM322">'[114]DIV-3'!#REF!</definedName>
    <definedName name="FORM323" localSheetId="1">#REF!</definedName>
    <definedName name="FORM323" localSheetId="5">#REF!</definedName>
    <definedName name="FORM323" localSheetId="3">#REF!</definedName>
    <definedName name="FORM323">#REF!</definedName>
    <definedName name="FORM323L" localSheetId="1">#REF!</definedName>
    <definedName name="FORM323L" localSheetId="5">#REF!</definedName>
    <definedName name="FORM323L" localSheetId="3">#REF!</definedName>
    <definedName name="FORM323L">#REF!</definedName>
    <definedName name="FORM324" localSheetId="1">'[48]BD Div-3'!#REF!</definedName>
    <definedName name="FORM324" localSheetId="5">'[48]BD Div-3'!#REF!</definedName>
    <definedName name="FORM324" localSheetId="3">'[48]BD Div-3'!#REF!</definedName>
    <definedName name="FORM324">'[48]BD Div-3'!#REF!</definedName>
    <definedName name="FORM331" localSheetId="1">'[114]DIV-3'!#REF!</definedName>
    <definedName name="FORM331" localSheetId="5">'[114]DIV-3'!#REF!</definedName>
    <definedName name="FORM331" localSheetId="3">'[114]DIV-3'!#REF!</definedName>
    <definedName name="FORM331">'[114]DIV-3'!#REF!</definedName>
    <definedName name="FORM346" localSheetId="1">'[48]BD Div-3'!#REF!</definedName>
    <definedName name="FORM346" localSheetId="5">'[48]BD Div-3'!#REF!</definedName>
    <definedName name="FORM346" localSheetId="3">'[48]BD Div-3'!#REF!</definedName>
    <definedName name="FORM346">'[48]BD Div-3'!#REF!</definedName>
    <definedName name="FORM421" localSheetId="1">'[48]BD Div-4'!#REF!</definedName>
    <definedName name="FORM421" localSheetId="5">'[48]BD Div-4'!#REF!</definedName>
    <definedName name="FORM421" localSheetId="3">'[48]BD Div-4'!#REF!</definedName>
    <definedName name="FORM421">'[48]BD Div-4'!#REF!</definedName>
    <definedName name="FORM422" localSheetId="1">#REF!</definedName>
    <definedName name="FORM422" localSheetId="5">#REF!</definedName>
    <definedName name="FORM422" localSheetId="3">#REF!</definedName>
    <definedName name="FORM422">#REF!</definedName>
    <definedName name="FORM423" localSheetId="1">'[48]BD Div-4'!#REF!</definedName>
    <definedName name="FORM423" localSheetId="5">'[48]BD Div-4'!#REF!</definedName>
    <definedName name="FORM423" localSheetId="3">'[48]BD Div-4'!#REF!</definedName>
    <definedName name="FORM423">'[48]BD Div-4'!#REF!</definedName>
    <definedName name="FORM424" localSheetId="1">'[48]BD Div-4'!#REF!</definedName>
    <definedName name="FORM424" localSheetId="5">'[48]BD Div-4'!#REF!</definedName>
    <definedName name="FORM424" localSheetId="3">'[48]BD Div-4'!#REF!</definedName>
    <definedName name="FORM424">'[48]BD Div-4'!#REF!</definedName>
    <definedName name="FORM425" localSheetId="1">'[48]BD Div-4'!#REF!</definedName>
    <definedName name="FORM425" localSheetId="5">'[48]BD Div-4'!#REF!</definedName>
    <definedName name="FORM425" localSheetId="3">'[48]BD Div-4'!#REF!</definedName>
    <definedName name="FORM425">'[48]BD Div-4'!#REF!</definedName>
    <definedName name="FORM426" localSheetId="1">'[48]BD Div-4'!#REF!</definedName>
    <definedName name="FORM426" localSheetId="5">'[48]BD Div-4'!#REF!</definedName>
    <definedName name="FORM426" localSheetId="3">'[48]BD Div-4'!#REF!</definedName>
    <definedName name="FORM426">'[48]BD Div-4'!#REF!</definedName>
    <definedName name="FORM427" localSheetId="1">'[48]BD Div-4'!#REF!</definedName>
    <definedName name="FORM427" localSheetId="5">'[48]BD Div-4'!#REF!</definedName>
    <definedName name="FORM427" localSheetId="3">'[48]BD Div-4'!#REF!</definedName>
    <definedName name="FORM427">'[48]BD Div-4'!#REF!</definedName>
    <definedName name="FORM511" localSheetId="1">#REF!</definedName>
    <definedName name="FORM511" localSheetId="5">#REF!</definedName>
    <definedName name="FORM511" localSheetId="3">#REF!</definedName>
    <definedName name="FORM511">#REF!</definedName>
    <definedName name="FORM512" localSheetId="1">#REF!</definedName>
    <definedName name="FORM512" localSheetId="5">#REF!</definedName>
    <definedName name="FORM512" localSheetId="3">#REF!</definedName>
    <definedName name="FORM512">#REF!</definedName>
    <definedName name="FORM521" localSheetId="1">'[48]BD Div-5'!#REF!</definedName>
    <definedName name="FORM521" localSheetId="5">'[48]BD Div-5'!#REF!</definedName>
    <definedName name="FORM521" localSheetId="3">'[48]BD Div-5'!#REF!</definedName>
    <definedName name="FORM521">'[48]BD Div-5'!#REF!</definedName>
    <definedName name="FORM522" localSheetId="1">'[48]BD Div-5'!#REF!</definedName>
    <definedName name="FORM522" localSheetId="5">'[48]BD Div-5'!#REF!</definedName>
    <definedName name="FORM522" localSheetId="3">'[48]BD Div-5'!#REF!</definedName>
    <definedName name="FORM522">'[48]BD Div-5'!#REF!</definedName>
    <definedName name="FORM541" localSheetId="1">'[48]BD Div-5'!#REF!</definedName>
    <definedName name="FORM541" localSheetId="5">'[48]BD Div-5'!#REF!</definedName>
    <definedName name="FORM541" localSheetId="3">'[48]BD Div-5'!#REF!</definedName>
    <definedName name="FORM541">'[48]BD Div-5'!#REF!</definedName>
    <definedName name="FORM542" localSheetId="1">'[48]BD Div-5'!#REF!</definedName>
    <definedName name="FORM542" localSheetId="5">'[48]BD Div-5'!#REF!</definedName>
    <definedName name="FORM542" localSheetId="3">'[48]BD Div-5'!#REF!</definedName>
    <definedName name="FORM542">'[48]BD Div-5'!#REF!</definedName>
    <definedName name="FORM611" localSheetId="1">#REF!</definedName>
    <definedName name="FORM611" localSheetId="5">#REF!</definedName>
    <definedName name="FORM611" localSheetId="3">#REF!</definedName>
    <definedName name="FORM611">#REF!</definedName>
    <definedName name="FORM612" localSheetId="1">#REF!</definedName>
    <definedName name="FORM612" localSheetId="5">#REF!</definedName>
    <definedName name="FORM612" localSheetId="3">#REF!</definedName>
    <definedName name="FORM612">#REF!</definedName>
    <definedName name="FORM621" localSheetId="1">'[48]BD Div-6'!#REF!</definedName>
    <definedName name="FORM621" localSheetId="5">'[48]BD Div-6'!#REF!</definedName>
    <definedName name="FORM621" localSheetId="3">'[48]BD Div-6'!#REF!</definedName>
    <definedName name="FORM621">'[48]BD Div-6'!#REF!</definedName>
    <definedName name="FORM622" localSheetId="1">'[48]BD Div-6'!#REF!</definedName>
    <definedName name="FORM622" localSheetId="5">'[48]BD Div-6'!#REF!</definedName>
    <definedName name="FORM622" localSheetId="3">'[48]BD Div-6'!#REF!</definedName>
    <definedName name="FORM622">'[48]BD Div-6'!#REF!</definedName>
    <definedName name="FORM623" localSheetId="1">'[48]BD Div-6'!#REF!</definedName>
    <definedName name="FORM623" localSheetId="5">'[48]BD Div-6'!#REF!</definedName>
    <definedName name="FORM623" localSheetId="3">'[48]BD Div-6'!#REF!</definedName>
    <definedName name="FORM623">'[48]BD Div-6'!#REF!</definedName>
    <definedName name="FORM631" localSheetId="1">'[48]BD Div-6'!#REF!</definedName>
    <definedName name="FORM631" localSheetId="5">'[48]BD Div-6'!#REF!</definedName>
    <definedName name="FORM631" localSheetId="3">'[48]BD Div-6'!#REF!</definedName>
    <definedName name="FORM631">'[48]BD Div-6'!#REF!</definedName>
    <definedName name="FORM632" localSheetId="1">'[48]BD Div-6'!#REF!</definedName>
    <definedName name="FORM632" localSheetId="5">'[48]BD Div-6'!#REF!</definedName>
    <definedName name="FORM632" localSheetId="3">'[48]BD Div-6'!#REF!</definedName>
    <definedName name="FORM632">'[48]BD Div-6'!#REF!</definedName>
    <definedName name="FORM633" localSheetId="1">'[48]BD Div-6'!#REF!</definedName>
    <definedName name="FORM633" localSheetId="5">'[48]BD Div-6'!#REF!</definedName>
    <definedName name="FORM633" localSheetId="3">'[48]BD Div-6'!#REF!</definedName>
    <definedName name="FORM633">'[48]BD Div-6'!#REF!</definedName>
    <definedName name="FORM634" localSheetId="1">'[48]BD Div-6'!#REF!</definedName>
    <definedName name="FORM634" localSheetId="5">'[48]BD Div-6'!#REF!</definedName>
    <definedName name="FORM634" localSheetId="3">'[48]BD Div-6'!#REF!</definedName>
    <definedName name="FORM634">'[48]BD Div-6'!#REF!</definedName>
    <definedName name="FORM635" localSheetId="1">'[48]BD Div-6'!#REF!</definedName>
    <definedName name="FORM635" localSheetId="5">'[48]BD Div-6'!#REF!</definedName>
    <definedName name="FORM635" localSheetId="3">'[48]BD Div-6'!#REF!</definedName>
    <definedName name="FORM635">'[48]BD Div-6'!#REF!</definedName>
    <definedName name="FORM635A" localSheetId="1">'[48]BD Div-6'!#REF!</definedName>
    <definedName name="FORM635A" localSheetId="5">'[48]BD Div-6'!#REF!</definedName>
    <definedName name="FORM635A" localSheetId="3">'[48]BD Div-6'!#REF!</definedName>
    <definedName name="FORM635A">'[48]BD Div-6'!#REF!</definedName>
    <definedName name="FORM636" localSheetId="1">#REF!</definedName>
    <definedName name="FORM636" localSheetId="5">#REF!</definedName>
    <definedName name="FORM636" localSheetId="3">#REF!</definedName>
    <definedName name="FORM636">#REF!</definedName>
    <definedName name="FORM641L" localSheetId="1">#REF!</definedName>
    <definedName name="FORM641L" localSheetId="5">#REF!</definedName>
    <definedName name="FORM641L" localSheetId="3">#REF!</definedName>
    <definedName name="FORM641L">#REF!</definedName>
    <definedName name="FORM642" localSheetId="1">#REF!</definedName>
    <definedName name="FORM642" localSheetId="5">#REF!</definedName>
    <definedName name="FORM642" localSheetId="3">#REF!</definedName>
    <definedName name="FORM642">#REF!</definedName>
    <definedName name="FORM65" localSheetId="1">'[48]BD Div-6'!#REF!</definedName>
    <definedName name="FORM65" localSheetId="5">'[48]BD Div-6'!#REF!</definedName>
    <definedName name="FORM65" localSheetId="3">'[48]BD Div-6'!#REF!</definedName>
    <definedName name="FORM65">'[48]BD Div-6'!#REF!</definedName>
    <definedName name="FORM66PERATA" localSheetId="1">'[48]BD Div-6'!#REF!</definedName>
    <definedName name="FORM66PERATA" localSheetId="5">'[48]BD Div-6'!#REF!</definedName>
    <definedName name="FORM66PERATA" localSheetId="3">'[48]BD Div-6'!#REF!</definedName>
    <definedName name="FORM66PERATA">'[48]BD Div-6'!#REF!</definedName>
    <definedName name="FORM66PERMUKAAN" localSheetId="1">'[48]BD Div-6'!#REF!</definedName>
    <definedName name="FORM66PERMUKAAN" localSheetId="5">'[48]BD Div-6'!#REF!</definedName>
    <definedName name="FORM66PERMUKAAN" localSheetId="3">'[48]BD Div-6'!#REF!</definedName>
    <definedName name="FORM66PERMUKAAN">'[48]BD Div-6'!#REF!</definedName>
    <definedName name="FORM7101" localSheetId="1">'[48]BD Div-7'!#REF!</definedName>
    <definedName name="FORM7101" localSheetId="5">'[48]BD Div-7'!#REF!</definedName>
    <definedName name="FORM7101" localSheetId="3">'[48]BD Div-7'!#REF!</definedName>
    <definedName name="FORM7101">'[48]BD Div-7'!#REF!</definedName>
    <definedName name="FORM7102" localSheetId="1">'[48]BD Div-7'!#REF!</definedName>
    <definedName name="FORM7102" localSheetId="5">'[48]BD Div-7'!#REF!</definedName>
    <definedName name="FORM7102" localSheetId="3">'[48]BD Div-7'!#REF!</definedName>
    <definedName name="FORM7102">'[48]BD Div-7'!#REF!</definedName>
    <definedName name="FORM7103" localSheetId="1">'[48]BD Div-7'!#REF!</definedName>
    <definedName name="FORM7103" localSheetId="5">'[48]BD Div-7'!#REF!</definedName>
    <definedName name="FORM7103" localSheetId="3">'[48]BD Div-7'!#REF!</definedName>
    <definedName name="FORM7103">'[48]BD Div-7'!#REF!</definedName>
    <definedName name="FORM711" localSheetId="1">#REF!</definedName>
    <definedName name="FORM711" localSheetId="5">#REF!</definedName>
    <definedName name="FORM711" localSheetId="3">#REF!</definedName>
    <definedName name="FORM711">#REF!</definedName>
    <definedName name="FORM712" localSheetId="1">'[48]BD Div-7'!#REF!</definedName>
    <definedName name="FORM712" localSheetId="5">'[48]BD Div-7'!#REF!</definedName>
    <definedName name="FORM712" localSheetId="3">'[48]BD Div-7'!#REF!</definedName>
    <definedName name="FORM712">'[48]BD Div-7'!#REF!</definedName>
    <definedName name="FORM713" localSheetId="1">'[114]DIV-7'!#REF!</definedName>
    <definedName name="FORM713" localSheetId="5">'[114]DIV-7'!#REF!</definedName>
    <definedName name="FORM713" localSheetId="3">'[114]DIV-7'!#REF!</definedName>
    <definedName name="FORM713">'[114]DIV-7'!#REF!</definedName>
    <definedName name="FORM714" localSheetId="1">#REF!</definedName>
    <definedName name="FORM714" localSheetId="5">#REF!</definedName>
    <definedName name="FORM714" localSheetId="3">#REF!</definedName>
    <definedName name="FORM714">#REF!</definedName>
    <definedName name="FORM715">'[114]DIV-7'!$L$196:$V$256</definedName>
    <definedName name="FORM716" localSheetId="1">'[48]BD Div-7'!#REF!</definedName>
    <definedName name="FORM716" localSheetId="5">'[48]BD Div-7'!#REF!</definedName>
    <definedName name="FORM716" localSheetId="3">'[48]BD Div-7'!#REF!</definedName>
    <definedName name="FORM716">'[48]BD Div-7'!#REF!</definedName>
    <definedName name="FORM717" localSheetId="1">'[48]BD Div-7'!#REF!</definedName>
    <definedName name="FORM717" localSheetId="5">'[48]BD Div-7'!#REF!</definedName>
    <definedName name="FORM717" localSheetId="3">'[48]BD Div-7'!#REF!</definedName>
    <definedName name="FORM717">'[48]BD Div-7'!#REF!</definedName>
    <definedName name="FORM718" localSheetId="1">'[48]BD Div-7'!#REF!</definedName>
    <definedName name="FORM718" localSheetId="5">'[48]BD Div-7'!#REF!</definedName>
    <definedName name="FORM718" localSheetId="3">'[48]BD Div-7'!#REF!</definedName>
    <definedName name="FORM718">'[48]BD Div-7'!#REF!</definedName>
    <definedName name="FORM721" localSheetId="1">#REF!</definedName>
    <definedName name="FORM721" localSheetId="5">#REF!</definedName>
    <definedName name="FORM721" localSheetId="3">#REF!</definedName>
    <definedName name="FORM721">#REF!</definedName>
    <definedName name="FORM731" localSheetId="1">#REF!</definedName>
    <definedName name="FORM731" localSheetId="5">#REF!</definedName>
    <definedName name="FORM731" localSheetId="3">#REF!</definedName>
    <definedName name="FORM731">#REF!</definedName>
    <definedName name="FORM732" localSheetId="1">#REF!</definedName>
    <definedName name="FORM732" localSheetId="5">#REF!</definedName>
    <definedName name="FORM732" localSheetId="3">#REF!</definedName>
    <definedName name="FORM732">#REF!</definedName>
    <definedName name="FORM733" localSheetId="1">#REF!</definedName>
    <definedName name="FORM733" localSheetId="5">#REF!</definedName>
    <definedName name="FORM733" localSheetId="3">#REF!</definedName>
    <definedName name="FORM733">#REF!</definedName>
    <definedName name="FORM734" localSheetId="1">#REF!</definedName>
    <definedName name="FORM734" localSheetId="5">#REF!</definedName>
    <definedName name="FORM734" localSheetId="3">#REF!</definedName>
    <definedName name="FORM734">#REF!</definedName>
    <definedName name="FORM735" localSheetId="1">#REF!</definedName>
    <definedName name="FORM735" localSheetId="5">#REF!</definedName>
    <definedName name="FORM735" localSheetId="3">#REF!</definedName>
    <definedName name="FORM735">#REF!</definedName>
    <definedName name="FORM744" localSheetId="1">'[48]BD Div-7'!#REF!</definedName>
    <definedName name="FORM744" localSheetId="5">'[48]BD Div-7'!#REF!</definedName>
    <definedName name="FORM744" localSheetId="3">'[48]BD Div-7'!#REF!</definedName>
    <definedName name="FORM744">'[48]BD Div-7'!#REF!</definedName>
    <definedName name="FORM745" localSheetId="1">'[48]BD Div-7'!#REF!</definedName>
    <definedName name="FORM745" localSheetId="5">'[48]BD Div-7'!#REF!</definedName>
    <definedName name="FORM745" localSheetId="3">'[48]BD Div-7'!#REF!</definedName>
    <definedName name="FORM745">'[48]BD Div-7'!#REF!</definedName>
    <definedName name="FORM7610" localSheetId="1">'[48]BD Div-7'!#REF!</definedName>
    <definedName name="FORM7610" localSheetId="5">'[48]BD Div-7'!#REF!</definedName>
    <definedName name="FORM7610" localSheetId="3">'[48]BD Div-7'!#REF!</definedName>
    <definedName name="FORM7610">'[48]BD Div-7'!#REF!</definedName>
    <definedName name="FORM7612a" localSheetId="1">'[48]BD Div-7'!#REF!</definedName>
    <definedName name="FORM7612a" localSheetId="5">'[48]BD Div-7'!#REF!</definedName>
    <definedName name="FORM7612a" localSheetId="3">'[48]BD Div-7'!#REF!</definedName>
    <definedName name="FORM7612a">'[48]BD Div-7'!#REF!</definedName>
    <definedName name="FORM7612b" localSheetId="1">'[48]BD Div-7'!#REF!</definedName>
    <definedName name="FORM7612b" localSheetId="5">'[48]BD Div-7'!#REF!</definedName>
    <definedName name="FORM7612b" localSheetId="3">'[48]BD Div-7'!#REF!</definedName>
    <definedName name="FORM7612b">'[48]BD Div-7'!#REF!</definedName>
    <definedName name="FORM7612c" localSheetId="1">'[48]BD Div-7'!#REF!</definedName>
    <definedName name="FORM7612c" localSheetId="5">'[48]BD Div-7'!#REF!</definedName>
    <definedName name="FORM7612c" localSheetId="3">'[48]BD Div-7'!#REF!</definedName>
    <definedName name="FORM7612c">'[48]BD Div-7'!#REF!</definedName>
    <definedName name="FORM7613a" localSheetId="1">'[48]BD Div-7'!#REF!</definedName>
    <definedName name="FORM7613a" localSheetId="5">'[48]BD Div-7'!#REF!</definedName>
    <definedName name="FORM7613a" localSheetId="3">'[48]BD Div-7'!#REF!</definedName>
    <definedName name="FORM7613a">'[48]BD Div-7'!#REF!</definedName>
    <definedName name="FORM7613b" localSheetId="1">'[48]BD Div-7'!#REF!</definedName>
    <definedName name="FORM7613b" localSheetId="5">'[48]BD Div-7'!#REF!</definedName>
    <definedName name="FORM7613b" localSheetId="3">'[48]BD Div-7'!#REF!</definedName>
    <definedName name="FORM7613b">'[48]BD Div-7'!#REF!</definedName>
    <definedName name="FORM7613c" localSheetId="1">'[48]BD Div-7'!#REF!</definedName>
    <definedName name="FORM7613c" localSheetId="5">'[48]BD Div-7'!#REF!</definedName>
    <definedName name="FORM7613c" localSheetId="3">'[48]BD Div-7'!#REF!</definedName>
    <definedName name="FORM7613c">'[48]BD Div-7'!#REF!</definedName>
    <definedName name="FORM7614a" localSheetId="1">'[48]BD Div-7'!#REF!</definedName>
    <definedName name="FORM7614a" localSheetId="5">'[48]BD Div-7'!#REF!</definedName>
    <definedName name="FORM7614a" localSheetId="3">'[48]BD Div-7'!#REF!</definedName>
    <definedName name="FORM7614a">'[48]BD Div-7'!#REF!</definedName>
    <definedName name="FORM7614b" localSheetId="1">'[48]BD Div-7'!#REF!</definedName>
    <definedName name="FORM7614b" localSheetId="5">'[48]BD Div-7'!#REF!</definedName>
    <definedName name="FORM7614b" localSheetId="3">'[48]BD Div-7'!#REF!</definedName>
    <definedName name="FORM7614b">'[48]BD Div-7'!#REF!</definedName>
    <definedName name="FORM7614c" localSheetId="1">'[48]BD Div-7'!#REF!</definedName>
    <definedName name="FORM7614c" localSheetId="5">'[48]BD Div-7'!#REF!</definedName>
    <definedName name="FORM7614c" localSheetId="3">'[48]BD Div-7'!#REF!</definedName>
    <definedName name="FORM7614c">'[48]BD Div-7'!#REF!</definedName>
    <definedName name="FORM7614d" localSheetId="1">'[48]BD Div-7'!#REF!</definedName>
    <definedName name="FORM7614d" localSheetId="5">'[48]BD Div-7'!#REF!</definedName>
    <definedName name="FORM7614d" localSheetId="3">'[48]BD Div-7'!#REF!</definedName>
    <definedName name="FORM7614d">'[48]BD Div-7'!#REF!</definedName>
    <definedName name="FORM7614e" localSheetId="1">'[48]BD Div-7'!#REF!</definedName>
    <definedName name="FORM7614e" localSheetId="5">'[48]BD Div-7'!#REF!</definedName>
    <definedName name="FORM7614e" localSheetId="3">'[48]BD Div-7'!#REF!</definedName>
    <definedName name="FORM7614e">'[48]BD Div-7'!#REF!</definedName>
    <definedName name="FORM7618" localSheetId="1">'[48]BD Div-7'!#REF!</definedName>
    <definedName name="FORM7618" localSheetId="5">'[48]BD Div-7'!#REF!</definedName>
    <definedName name="FORM7618" localSheetId="3">'[48]BD Div-7'!#REF!</definedName>
    <definedName name="FORM7618">'[48]BD Div-7'!#REF!</definedName>
    <definedName name="FORM7619" localSheetId="1">'[48]BD Div-7'!#REF!</definedName>
    <definedName name="FORM7619" localSheetId="5">'[48]BD Div-7'!#REF!</definedName>
    <definedName name="FORM7619" localSheetId="3">'[48]BD Div-7'!#REF!</definedName>
    <definedName name="FORM7619">'[48]BD Div-7'!#REF!</definedName>
    <definedName name="FORM768" localSheetId="1">'[48]BD Div-7'!#REF!</definedName>
    <definedName name="FORM768" localSheetId="5">'[48]BD Div-7'!#REF!</definedName>
    <definedName name="FORM768" localSheetId="3">'[48]BD Div-7'!#REF!</definedName>
    <definedName name="FORM768">'[48]BD Div-7'!#REF!</definedName>
    <definedName name="FORM769" localSheetId="1">'[48]BD Div-7'!#REF!</definedName>
    <definedName name="FORM769" localSheetId="5">'[48]BD Div-7'!#REF!</definedName>
    <definedName name="FORM769" localSheetId="3">'[48]BD Div-7'!#REF!</definedName>
    <definedName name="FORM769">'[48]BD Div-7'!#REF!</definedName>
    <definedName name="FORM76X" localSheetId="1">'[48]BD Div-7'!#REF!</definedName>
    <definedName name="FORM76X" localSheetId="5">'[48]BD Div-7'!#REF!</definedName>
    <definedName name="FORM76X" localSheetId="3">'[48]BD Div-7'!#REF!</definedName>
    <definedName name="FORM76X">'[48]BD Div-7'!#REF!</definedName>
    <definedName name="FORM771a" localSheetId="1">#REF!</definedName>
    <definedName name="FORM771a" localSheetId="5">#REF!</definedName>
    <definedName name="FORM771a" localSheetId="3">#REF!</definedName>
    <definedName name="FORM771a">#REF!</definedName>
    <definedName name="FORM771b" localSheetId="1">#REF!</definedName>
    <definedName name="FORM771b" localSheetId="5">#REF!</definedName>
    <definedName name="FORM771b" localSheetId="3">#REF!</definedName>
    <definedName name="FORM771b">#REF!</definedName>
    <definedName name="FORM771c" localSheetId="1">#REF!</definedName>
    <definedName name="FORM771c" localSheetId="5">#REF!</definedName>
    <definedName name="FORM771c" localSheetId="3">#REF!</definedName>
    <definedName name="FORM771c">#REF!</definedName>
    <definedName name="FORM771d" localSheetId="1">#REF!</definedName>
    <definedName name="FORM771d" localSheetId="5">#REF!</definedName>
    <definedName name="FORM771d" localSheetId="3">#REF!</definedName>
    <definedName name="FORM771d">#REF!</definedName>
    <definedName name="FORM772a" localSheetId="1">#REF!</definedName>
    <definedName name="FORM772a" localSheetId="5">#REF!</definedName>
    <definedName name="FORM772a" localSheetId="3">#REF!</definedName>
    <definedName name="FORM772a">#REF!</definedName>
    <definedName name="FORM772b" localSheetId="1">#REF!</definedName>
    <definedName name="FORM772b" localSheetId="5">#REF!</definedName>
    <definedName name="FORM772b" localSheetId="3">#REF!</definedName>
    <definedName name="FORM772b">#REF!</definedName>
    <definedName name="FORM772c" localSheetId="1">#REF!</definedName>
    <definedName name="FORM772c" localSheetId="5">#REF!</definedName>
    <definedName name="FORM772c" localSheetId="3">#REF!</definedName>
    <definedName name="FORM772c">#REF!</definedName>
    <definedName name="FORM772d" localSheetId="1">#REF!</definedName>
    <definedName name="FORM772d" localSheetId="5">#REF!</definedName>
    <definedName name="FORM772d" localSheetId="3">#REF!</definedName>
    <definedName name="FORM772d">#REF!</definedName>
    <definedName name="FORM79manual" localSheetId="1">'[114]DIV-7'!#REF!</definedName>
    <definedName name="FORM79manual" localSheetId="5">'[114]DIV-7'!#REF!</definedName>
    <definedName name="FORM79manual" localSheetId="3">'[114]DIV-7'!#REF!</definedName>
    <definedName name="FORM79manual">'[114]DIV-7'!#REF!</definedName>
    <definedName name="FORM79mekanis" localSheetId="1">'[48]BD Div-7'!#REF!</definedName>
    <definedName name="FORM79mekanis" localSheetId="5">'[48]BD Div-7'!#REF!</definedName>
    <definedName name="FORM79mekanis" localSheetId="3">'[48]BD Div-7'!#REF!</definedName>
    <definedName name="FORM79mekanis">'[48]BD Div-7'!#REF!</definedName>
    <definedName name="FORM811">'[114]DIV-8'!$L$1:$V$61</definedName>
    <definedName name="FORM812">'[114]DIV-8'!$L$180:$V$240</definedName>
    <definedName name="FORM813" localSheetId="1">'[48]BD Div-8'!#REF!</definedName>
    <definedName name="FORM813" localSheetId="5">'[48]BD Div-8'!#REF!</definedName>
    <definedName name="FORM813" localSheetId="3">'[48]BD Div-8'!#REF!</definedName>
    <definedName name="FORM813">'[48]BD Div-8'!#REF!</definedName>
    <definedName name="FORM814" localSheetId="1">'[48]BD Div-8'!#REF!</definedName>
    <definedName name="FORM814" localSheetId="5">'[48]BD Div-8'!#REF!</definedName>
    <definedName name="FORM814" localSheetId="3">'[48]BD Div-8'!#REF!</definedName>
    <definedName name="FORM814">'[48]BD Div-8'!#REF!</definedName>
    <definedName name="FORM815">'[114]DIV-8'!$L$717:$V$777</definedName>
    <definedName name="FORM817" localSheetId="1">'[48]BD Div-8'!#REF!</definedName>
    <definedName name="FORM817" localSheetId="5">'[48]BD Div-8'!#REF!</definedName>
    <definedName name="FORM817" localSheetId="3">'[48]BD Div-8'!#REF!</definedName>
    <definedName name="FORM817">'[48]BD Div-8'!#REF!</definedName>
    <definedName name="FORM818" localSheetId="1">'[48]BD Div-8'!#REF!</definedName>
    <definedName name="FORM818" localSheetId="5">'[48]BD Div-8'!#REF!</definedName>
    <definedName name="FORM818" localSheetId="3">'[48]BD Div-8'!#REF!</definedName>
    <definedName name="FORM818">'[48]BD Div-8'!#REF!</definedName>
    <definedName name="FORM819" localSheetId="1">'[48]BD Div-8'!#REF!</definedName>
    <definedName name="FORM819" localSheetId="5">'[48]BD Div-8'!#REF!</definedName>
    <definedName name="FORM819" localSheetId="3">'[48]BD Div-8'!#REF!</definedName>
    <definedName name="FORM819">'[48]BD Div-8'!#REF!</definedName>
    <definedName name="FORM82" localSheetId="1">'[48]BD Div-8'!#REF!</definedName>
    <definedName name="FORM82" localSheetId="5">'[48]BD Div-8'!#REF!</definedName>
    <definedName name="FORM82" localSheetId="3">'[48]BD Div-8'!#REF!</definedName>
    <definedName name="FORM82">'[48]BD Div-8'!#REF!</definedName>
    <definedName name="FORM841" localSheetId="1">'[48]BD Div-8'!#REF!</definedName>
    <definedName name="FORM841" localSheetId="5">'[48]BD Div-8'!#REF!</definedName>
    <definedName name="FORM841" localSheetId="3">'[48]BD Div-8'!#REF!</definedName>
    <definedName name="FORM841">'[48]BD Div-8'!#REF!</definedName>
    <definedName name="FORM8410">'[114]DIV-8'!$L$2222:$V$2282</definedName>
    <definedName name="FORM842" localSheetId="1">'[48]BD Div-8'!#REF!</definedName>
    <definedName name="FORM842" localSheetId="5">'[48]BD Div-8'!#REF!</definedName>
    <definedName name="FORM842" localSheetId="3">'[48]BD Div-8'!#REF!</definedName>
    <definedName name="FORM842">'[48]BD Div-8'!#REF!</definedName>
    <definedName name="FORM844" localSheetId="1">'[48]BD Div-8'!#REF!</definedName>
    <definedName name="FORM844" localSheetId="5">'[48]BD Div-8'!#REF!</definedName>
    <definedName name="FORM844" localSheetId="3">'[48]BD Div-8'!#REF!</definedName>
    <definedName name="FORM844">'[48]BD Div-8'!#REF!</definedName>
    <definedName name="FORM845" localSheetId="1">'[48]BD Div-8'!#REF!</definedName>
    <definedName name="FORM845" localSheetId="5">'[48]BD Div-8'!#REF!</definedName>
    <definedName name="FORM845" localSheetId="3">'[48]BD Div-8'!#REF!</definedName>
    <definedName name="FORM845">'[48]BD Div-8'!#REF!</definedName>
    <definedName name="FORM846">'[114]DIV-8'!$L$1978:$V$2038</definedName>
    <definedName name="FORM847">'[114]DIV-8'!$L$2100:$V$2160</definedName>
    <definedName name="Format" localSheetId="1">#REF!</definedName>
    <definedName name="Format" localSheetId="5">#REF!</definedName>
    <definedName name="Format" localSheetId="3">#REF!</definedName>
    <definedName name="Format">#REF!</definedName>
    <definedName name="format_3">[98]SALES_SUMMARY!$L$6:$N$67,[98]SALES_SUMMARY!$D$6:$F$67</definedName>
    <definedName name="format_4">[98]SALES_SUMMARY!$L$68,[98]SALES_SUMMARY!$L$54</definedName>
    <definedName name="format_ke2">[98]SALES_SUMMARY!$D$68:$J$68,[98]SALES_SUMMARY!$D$54:$J$54,[98]SALES_SUMMARY!$L$32:$R$32,[98]SALES_SUMMARY!$L$54:$R$54,[98]SALES_SUMMARY!$L$68:$R$68</definedName>
    <definedName name="FormC_Area1" localSheetId="1">#REF!</definedName>
    <definedName name="FormC_Area1" localSheetId="5">#REF!</definedName>
    <definedName name="FormC_Area1" localSheetId="3">#REF!</definedName>
    <definedName name="FormC_Area1">#REF!</definedName>
    <definedName name="FormC_Area2" localSheetId="1">#REF!</definedName>
    <definedName name="FormC_Area2" localSheetId="5">#REF!</definedName>
    <definedName name="FormC_Area2" localSheetId="3">#REF!</definedName>
    <definedName name="FormC_Area2">#REF!</definedName>
    <definedName name="FormC_Area3" localSheetId="1">#REF!</definedName>
    <definedName name="FormC_Area3" localSheetId="5">#REF!</definedName>
    <definedName name="FormC_Area3" localSheetId="3">#REF!</definedName>
    <definedName name="FormC_Area3">#REF!</definedName>
    <definedName name="FormC_Area4" localSheetId="1">#REF!</definedName>
    <definedName name="FormC_Area4" localSheetId="5">#REF!</definedName>
    <definedName name="FormC_Area4" localSheetId="3">#REF!</definedName>
    <definedName name="FormC_Area4">#REF!</definedName>
    <definedName name="FORMGEOTEKSTIL" localSheetId="1">'[48]BD Div-7'!#REF!</definedName>
    <definedName name="FORMGEOTEKSTIL" localSheetId="5">'[48]BD Div-7'!#REF!</definedName>
    <definedName name="FORMGEOTEKSTIL" localSheetId="3">'[48]BD Div-7'!#REF!</definedName>
    <definedName name="FORMGEOTEKSTIL">'[48]BD Div-7'!#REF!</definedName>
    <definedName name="four_months_1" localSheetId="1">#REF!</definedName>
    <definedName name="four_months_1" localSheetId="5">#REF!</definedName>
    <definedName name="four_months_1" localSheetId="3">#REF!</definedName>
    <definedName name="four_months_1">#REF!</definedName>
    <definedName name="four_months_2" localSheetId="1">#REF!</definedName>
    <definedName name="four_months_2" localSheetId="5">#REF!</definedName>
    <definedName name="four_months_2" localSheetId="3">#REF!</definedName>
    <definedName name="four_months_2">#REF!</definedName>
    <definedName name="four_months_3" localSheetId="1">#REF!</definedName>
    <definedName name="four_months_3" localSheetId="5">#REF!</definedName>
    <definedName name="four_months_3" localSheetId="3">#REF!</definedName>
    <definedName name="four_months_3">#REF!</definedName>
    <definedName name="Fpf">[17]INPUTS!$I$36</definedName>
    <definedName name="Fpitinv">[17]INPUTS!$I$22</definedName>
    <definedName name="Fportinv">[17]INPUTS!$I$24</definedName>
    <definedName name="fqfwef" localSheetId="1">'[115]ARP-10'!#REF!</definedName>
    <definedName name="fqfwef" localSheetId="5">'[115]ARP-10'!#REF!</definedName>
    <definedName name="fqfwef" localSheetId="3">'[115]ARP-10'!#REF!</definedName>
    <definedName name="fqfwef">'[115]ARP-10'!#REF!</definedName>
    <definedName name="Fqual">[17]INPUTS!$I$26</definedName>
    <definedName name="FR" localSheetId="1">#REF!</definedName>
    <definedName name="FR" localSheetId="5">#REF!</definedName>
    <definedName name="FR" localSheetId="3">#REF!</definedName>
    <definedName name="FR">#REF!</definedName>
    <definedName name="Frain">[17]INPUTS!$I$39</definedName>
    <definedName name="frc4x10" localSheetId="1">#REF!</definedName>
    <definedName name="frc4x10" localSheetId="5">#REF!</definedName>
    <definedName name="frc4x10" localSheetId="3">#REF!</definedName>
    <definedName name="frc4x10">#REF!</definedName>
    <definedName name="frc4x1x400" localSheetId="1">#REF!</definedName>
    <definedName name="frc4x1x400" localSheetId="5">#REF!</definedName>
    <definedName name="frc4x1x400" localSheetId="3">#REF!</definedName>
    <definedName name="frc4x1x400">#REF!</definedName>
    <definedName name="frc4x25" localSheetId="1">#REF!</definedName>
    <definedName name="frc4x25" localSheetId="5">#REF!</definedName>
    <definedName name="frc4x25" localSheetId="3">#REF!</definedName>
    <definedName name="frc4x25">#REF!</definedName>
    <definedName name="frc4x300" localSheetId="1">#REF!</definedName>
    <definedName name="frc4x300" localSheetId="5">#REF!</definedName>
    <definedName name="frc4x300" localSheetId="3">#REF!</definedName>
    <definedName name="frc4x300">#REF!</definedName>
    <definedName name="frc4x35" localSheetId="1">#REF!</definedName>
    <definedName name="frc4x35" localSheetId="5">#REF!</definedName>
    <definedName name="frc4x35" localSheetId="3">#REF!</definedName>
    <definedName name="frc4x35">#REF!</definedName>
    <definedName name="frc4x95" localSheetId="1">#REF!</definedName>
    <definedName name="frc4x95" localSheetId="5">#REF!</definedName>
    <definedName name="frc4x95" localSheetId="3">#REF!</definedName>
    <definedName name="frc4x95">#REF!</definedName>
    <definedName name="frc5x4" localSheetId="1">#REF!</definedName>
    <definedName name="frc5x4" localSheetId="5">#REF!</definedName>
    <definedName name="frc5x4" localSheetId="3">#REF!</definedName>
    <definedName name="frc5x4">#REF!</definedName>
    <definedName name="frc5x6" localSheetId="1">#REF!</definedName>
    <definedName name="frc5x6" localSheetId="5">#REF!</definedName>
    <definedName name="frc5x6" localSheetId="3">#REF!</definedName>
    <definedName name="frc5x6">#REF!</definedName>
    <definedName name="Frecov">[17]INPUTS!$I$29</definedName>
    <definedName name="Frehab">[17]INPUTS!$I$9</definedName>
    <definedName name="Frominv">[17]INPUTS!$I$23</definedName>
    <definedName name="fs" localSheetId="1">#REF!</definedName>
    <definedName name="fs" localSheetId="5">#REF!</definedName>
    <definedName name="fs" localSheetId="3">#REF!</definedName>
    <definedName name="fs">#REF!</definedName>
    <definedName name="FSB" localSheetId="1">#REF!</definedName>
    <definedName name="FSB" localSheetId="5">#REF!</definedName>
    <definedName name="FSB" localSheetId="3">#REF!</definedName>
    <definedName name="FSB">#REF!</definedName>
    <definedName name="Fspex3500">[17]INPUTS!$I$31</definedName>
    <definedName name="Fspr996">[17]INPUTS!$I$30</definedName>
    <definedName name="FST" localSheetId="1">#REF!</definedName>
    <definedName name="FST" localSheetId="5">#REF!</definedName>
    <definedName name="FST" localSheetId="3">#REF!</definedName>
    <definedName name="FST">#REF!</definedName>
    <definedName name="Fsurcm">[17]INPUTS!$I$19</definedName>
    <definedName name="Fsurob">[17]INPUTS!$I$16</definedName>
    <definedName name="fsvd100" localSheetId="1">#REF!</definedName>
    <definedName name="fsvd100" localSheetId="5">#REF!</definedName>
    <definedName name="fsvd100" localSheetId="3">#REF!</definedName>
    <definedName name="fsvd100">#REF!</definedName>
    <definedName name="fsvd150" localSheetId="1">#REF!</definedName>
    <definedName name="fsvd150" localSheetId="5">#REF!</definedName>
    <definedName name="fsvd150" localSheetId="3">#REF!</definedName>
    <definedName name="fsvd150">#REF!</definedName>
    <definedName name="fsvd65" localSheetId="1">#REF!</definedName>
    <definedName name="fsvd65" localSheetId="5">#REF!</definedName>
    <definedName name="fsvd65" localSheetId="3">#REF!</definedName>
    <definedName name="fsvd65">#REF!</definedName>
    <definedName name="FTC" localSheetId="1">#REF!</definedName>
    <definedName name="FTC" localSheetId="5">#REF!</definedName>
    <definedName name="FTC" localSheetId="3">#REF!</definedName>
    <definedName name="FTC">#REF!</definedName>
    <definedName name="FULVIMIXER" localSheetId="1">#REF!</definedName>
    <definedName name="FULVIMIXER" localSheetId="5">#REF!</definedName>
    <definedName name="FULVIMIXER" localSheetId="3">#REF!</definedName>
    <definedName name="FULVIMIXER">#REF!</definedName>
    <definedName name="FURNITURE__FURNISHING" localSheetId="1">#REF!</definedName>
    <definedName name="FURNITURE__FURNISHING" localSheetId="5">#REF!</definedName>
    <definedName name="FURNITURE__FURNISHING" localSheetId="3">#REF!</definedName>
    <definedName name="FURNITURE__FURNISHING">#REF!</definedName>
    <definedName name="FYB">[89]sumdepn01!$AC$1</definedName>
    <definedName name="FYE">[89]sumdepn01!$AC$2</definedName>
    <definedName name="G.50.I" localSheetId="1">#REF!</definedName>
    <definedName name="G.50.I" localSheetId="5">#REF!</definedName>
    <definedName name="G.50.I" localSheetId="3">#REF!</definedName>
    <definedName name="G.50.I">#REF!</definedName>
    <definedName name="G.51.C" localSheetId="1">#REF!</definedName>
    <definedName name="G.51.C" localSheetId="5">#REF!</definedName>
    <definedName name="G.51.C" localSheetId="3">#REF!</definedName>
    <definedName name="G.51.C">#REF!</definedName>
    <definedName name="G.72" localSheetId="1">#REF!</definedName>
    <definedName name="G.72" localSheetId="5">#REF!</definedName>
    <definedName name="G.72" localSheetId="3">#REF!</definedName>
    <definedName name="G.72">#REF!</definedName>
    <definedName name="G_Page_1" localSheetId="1">#REF!</definedName>
    <definedName name="G_Page_1" localSheetId="5">#REF!</definedName>
    <definedName name="G_Page_1" localSheetId="3">#REF!</definedName>
    <definedName name="G_Page_1">#REF!</definedName>
    <definedName name="G_Page_2" localSheetId="1">#REF!</definedName>
    <definedName name="G_Page_2" localSheetId="5">#REF!</definedName>
    <definedName name="G_Page_2" localSheetId="3">#REF!</definedName>
    <definedName name="G_Page_2">#REF!</definedName>
    <definedName name="G1A" localSheetId="1">#REF!</definedName>
    <definedName name="G1A" localSheetId="5">#REF!</definedName>
    <definedName name="G1A" localSheetId="3">#REF!</definedName>
    <definedName name="G1A">#REF!</definedName>
    <definedName name="GAAP_REP" localSheetId="1">#REF!</definedName>
    <definedName name="GAAP_REP" localSheetId="5">#REF!</definedName>
    <definedName name="GAAP_REP" localSheetId="3">#REF!</definedName>
    <definedName name="GAAP_REP">#REF!</definedName>
    <definedName name="GAEXP" localSheetId="1">'[16]Detail-PARENT'!#REF!</definedName>
    <definedName name="GAEXP" localSheetId="5">'[16]Detail-PARENT'!#REF!</definedName>
    <definedName name="GAEXP" localSheetId="3">'[16]Detail-PARENT'!#REF!</definedName>
    <definedName name="GAEXP">'[16]Detail-PARENT'!#REF!</definedName>
    <definedName name="Gajipeg" localSheetId="1">#REF!</definedName>
    <definedName name="Gajipeg" localSheetId="5">#REF!</definedName>
    <definedName name="Gajipeg" localSheetId="3">#REF!</definedName>
    <definedName name="Gajipeg">#REF!</definedName>
    <definedName name="GBGBF" hidden="1">'[116]BBM-03'!$B$767:$B$769</definedName>
    <definedName name="GD" localSheetId="1">#REF!</definedName>
    <definedName name="GD" localSheetId="5">#REF!</definedName>
    <definedName name="GD" localSheetId="3">#REF!</definedName>
    <definedName name="GD">#REF!</definedName>
    <definedName name="General">[105]JobDetails!$A$56:$A$90</definedName>
    <definedName name="GENSET" localSheetId="1">#REF!</definedName>
    <definedName name="GENSET" localSheetId="5">#REF!</definedName>
    <definedName name="GENSET" localSheetId="3">#REF!</definedName>
    <definedName name="GENSET">#REF!</definedName>
    <definedName name="ghgfjhh">[117]Cover!$A$1</definedName>
    <definedName name="ghju">[118]Worksheet!$M$13</definedName>
    <definedName name="GITA" localSheetId="1">#REF!</definedName>
    <definedName name="GITA" localSheetId="5">#REF!</definedName>
    <definedName name="GITA" localSheetId="3">#REF!</definedName>
    <definedName name="GITA">#REF!</definedName>
    <definedName name="GL" localSheetId="1">#REF!</definedName>
    <definedName name="GL" localSheetId="5">#REF!</definedName>
    <definedName name="GL" localSheetId="3">#REF!</definedName>
    <definedName name="GL">#REF!</definedName>
    <definedName name="gl3p" localSheetId="1">#REF!</definedName>
    <definedName name="gl3p" localSheetId="5">#REF!</definedName>
    <definedName name="gl3p" localSheetId="3">#REF!</definedName>
    <definedName name="gl3p">#REF!</definedName>
    <definedName name="GLAS" localSheetId="1">[25]Material!#REF!</definedName>
    <definedName name="GLAS" localSheetId="5">[25]Material!#REF!</definedName>
    <definedName name="GLAS" localSheetId="3">[25]Material!#REF!</definedName>
    <definedName name="GLAS">[25]Material!#REF!</definedName>
    <definedName name="glas1" localSheetId="1">[25]Material!#REF!</definedName>
    <definedName name="glas1" localSheetId="5">[25]Material!#REF!</definedName>
    <definedName name="glas1" localSheetId="3">[25]Material!#REF!</definedName>
    <definedName name="glas1">[25]Material!#REF!</definedName>
    <definedName name="GLWO" localSheetId="1">[25]Material!#REF!</definedName>
    <definedName name="GLWO" localSheetId="5">[25]Material!#REF!</definedName>
    <definedName name="GLWO" localSheetId="3">[25]Material!#REF!</definedName>
    <definedName name="GLWO">[25]Material!#REF!</definedName>
    <definedName name="GOODWILL" localSheetId="1">#REF!</definedName>
    <definedName name="GOODWILL" localSheetId="5">#REF!</definedName>
    <definedName name="GOODWILL" localSheetId="3">#REF!</definedName>
    <definedName name="GOODWILL">#REF!</definedName>
    <definedName name="govpd15" localSheetId="1">#REF!</definedName>
    <definedName name="govpd15" localSheetId="5">#REF!</definedName>
    <definedName name="govpd15" localSheetId="3">#REF!</definedName>
    <definedName name="govpd15">#REF!</definedName>
    <definedName name="GovtLifting" localSheetId="1">#REF!</definedName>
    <definedName name="GovtLifting" localSheetId="5">#REF!</definedName>
    <definedName name="GovtLifting" localSheetId="3">#REF!</definedName>
    <definedName name="GovtLifting">#REF!</definedName>
    <definedName name="grader" localSheetId="1">#REF!</definedName>
    <definedName name="grader" localSheetId="5">#REF!</definedName>
    <definedName name="grader" localSheetId="3">#REF!</definedName>
    <definedName name="grader">#REF!</definedName>
    <definedName name="GRAND_PALEMBANG_HOTEL___PALEMBANG" localSheetId="1">#REF!</definedName>
    <definedName name="GRAND_PALEMBANG_HOTEL___PALEMBANG" localSheetId="5">#REF!</definedName>
    <definedName name="GRAND_PALEMBANG_HOTEL___PALEMBANG" localSheetId="3">#REF!</definedName>
    <definedName name="GRAND_PALEMBANG_HOTEL___PALEMBANG">#REF!</definedName>
    <definedName name="GRAVEL">'[70]An. Quarry'!$A$353:$H$416</definedName>
    <definedName name="grc" localSheetId="1">#REF!</definedName>
    <definedName name="grc" localSheetId="5">#REF!</definedName>
    <definedName name="grc" localSheetId="3">#REF!</definedName>
    <definedName name="grc">#REF!</definedName>
    <definedName name="grosstax_payable" localSheetId="1">#REF!</definedName>
    <definedName name="grosstax_payable" localSheetId="5">#REF!</definedName>
    <definedName name="grosstax_payable" localSheetId="3">#REF!</definedName>
    <definedName name="grosstax_payable">#REF!</definedName>
    <definedName name="GROUND_FLOOR" localSheetId="1">#REF!</definedName>
    <definedName name="GROUND_FLOOR" localSheetId="5">#REF!</definedName>
    <definedName name="GROUND_FLOOR" localSheetId="3">#REF!</definedName>
    <definedName name="GROUND_FLOOR">#REF!</definedName>
    <definedName name="GRUP" localSheetId="1">'[119]A-GL-SUMMARY'!#REF!</definedName>
    <definedName name="GRUP" localSheetId="5">'[119]A-GL-SUMMARY'!#REF!</definedName>
    <definedName name="GRUP" localSheetId="3">'[119]A-GL-SUMMARY'!#REF!</definedName>
    <definedName name="GRUP">'[119]A-GL-SUMMARY'!#REF!</definedName>
    <definedName name="gs_1" localSheetId="1">#REF!</definedName>
    <definedName name="gs_1" localSheetId="5">#REF!</definedName>
    <definedName name="gs_1" localSheetId="3">#REF!</definedName>
    <definedName name="gs_1">#REF!</definedName>
    <definedName name="gs_2" localSheetId="1">#REF!</definedName>
    <definedName name="gs_2" localSheetId="5">#REF!</definedName>
    <definedName name="gs_2" localSheetId="3">#REF!</definedName>
    <definedName name="gs_2">#REF!</definedName>
    <definedName name="gs110g" localSheetId="1">#REF!</definedName>
    <definedName name="gs110g" localSheetId="5">#REF!</definedName>
    <definedName name="gs110g" localSheetId="3">#REF!</definedName>
    <definedName name="gs110g">#REF!</definedName>
    <definedName name="gs14g" localSheetId="1">#REF!</definedName>
    <definedName name="gs14g" localSheetId="5">#REF!</definedName>
    <definedName name="gs14g" localSheetId="3">#REF!</definedName>
    <definedName name="gs14g">#REF!</definedName>
    <definedName name="gs55g" localSheetId="1">#REF!</definedName>
    <definedName name="gs55g" localSheetId="5">#REF!</definedName>
    <definedName name="gs55g" localSheetId="3">#REF!</definedName>
    <definedName name="gs55g">#REF!</definedName>
    <definedName name="gs6g" localSheetId="1">#REF!</definedName>
    <definedName name="gs6g" localSheetId="5">#REF!</definedName>
    <definedName name="gs6g" localSheetId="3">#REF!</definedName>
    <definedName name="gs6g">#REF!</definedName>
    <definedName name="gs80g" localSheetId="1">#REF!</definedName>
    <definedName name="gs80g" localSheetId="5">#REF!</definedName>
    <definedName name="gs80g" localSheetId="3">#REF!</definedName>
    <definedName name="gs80g">#REF!</definedName>
    <definedName name="guarantee" localSheetId="1">'[16]Detail-PARENT'!#REF!</definedName>
    <definedName name="guarantee" localSheetId="5">'[16]Detail-PARENT'!#REF!</definedName>
    <definedName name="guarantee" localSheetId="3">'[16]Detail-PARENT'!#REF!</definedName>
    <definedName name="guarantee">'[16]Detail-PARENT'!#REF!</definedName>
    <definedName name="guarantee2">'[15]Detail-PARENT'!$AU$854</definedName>
    <definedName name="h" localSheetId="1">#REF!</definedName>
    <definedName name="h" localSheetId="5">#REF!</definedName>
    <definedName name="h" localSheetId="3">#REF!</definedName>
    <definedName name="h">#REF!</definedName>
    <definedName name="H_MOB" localSheetId="1">'[120]Lamp.2,3&amp;4'!#REF!</definedName>
    <definedName name="H_MOB" localSheetId="5">'[120]Lamp.2,3&amp;4'!#REF!</definedName>
    <definedName name="H_MOB" localSheetId="3">'[120]Lamp.2,3&amp;4'!#REF!</definedName>
    <definedName name="H_MOB">'[120]Lamp.2,3&amp;4'!#REF!</definedName>
    <definedName name="H1A" localSheetId="1">#REF!</definedName>
    <definedName name="H1A" localSheetId="5">#REF!</definedName>
    <definedName name="H1A" localSheetId="3">#REF!</definedName>
    <definedName name="H1A">#REF!</definedName>
    <definedName name="HAPUS" localSheetId="1">#REF!</definedName>
    <definedName name="HAPUS" localSheetId="5">#REF!</definedName>
    <definedName name="HAPUS" localSheetId="3">#REF!</definedName>
    <definedName name="HAPUS">#REF!</definedName>
    <definedName name="HARGA">'[70]An. Quarry'!$A$1:$H$62</definedName>
    <definedName name="HARGA_ALAT" localSheetId="1">'[47]U&amp;B'!#REF!</definedName>
    <definedName name="HARGA_ALAT" localSheetId="5">'[47]U&amp;B'!#REF!</definedName>
    <definedName name="HARGA_ALAT" localSheetId="3">'[47]U&amp;B'!#REF!</definedName>
    <definedName name="HARGA_ALAT">'[47]U&amp;B'!#REF!</definedName>
    <definedName name="HASIL" localSheetId="1">#REF!</definedName>
    <definedName name="HASIL" localSheetId="5">#REF!</definedName>
    <definedName name="HASIL" localSheetId="3">#REF!</definedName>
    <definedName name="HASIL">#REF!</definedName>
    <definedName name="hdw" localSheetId="1">#REF!</definedName>
    <definedName name="hdw" localSheetId="5">#REF!</definedName>
    <definedName name="hdw" localSheetId="3">#REF!</definedName>
    <definedName name="hdw">#REF!</definedName>
    <definedName name="he_1" localSheetId="1">#REF!</definedName>
    <definedName name="he_1" localSheetId="5">#REF!</definedName>
    <definedName name="he_1" localSheetId="3">#REF!</definedName>
    <definedName name="he_1">#REF!</definedName>
    <definedName name="he_2" localSheetId="1">#REF!</definedName>
    <definedName name="he_2" localSheetId="5">#REF!</definedName>
    <definedName name="he_2" localSheetId="3">#REF!</definedName>
    <definedName name="he_2">#REF!</definedName>
    <definedName name="Heä_soá_laép_xaø_H">1.7</definedName>
    <definedName name="heä_soá_sình_laày" localSheetId="1">#REF!</definedName>
    <definedName name="heä_soá_sình_laày" localSheetId="5">#REF!</definedName>
    <definedName name="heä_soá_sình_laày" localSheetId="3">#REF!</definedName>
    <definedName name="heä_soá_sình_laày">#REF!</definedName>
    <definedName name="Header" localSheetId="1">#REF!</definedName>
    <definedName name="Header" localSheetId="5">#REF!</definedName>
    <definedName name="Header" localSheetId="3">#REF!</definedName>
    <definedName name="Header">#REF!</definedName>
    <definedName name="Heru">[121]rate!$A$1:$IV$65536</definedName>
    <definedName name="HFA" hidden="1">{"Graphic",#N/A,TRUE,"Graphic"}</definedName>
    <definedName name="hh" localSheetId="1">#REF!</definedName>
    <definedName name="hh" localSheetId="5">#REF!</definedName>
    <definedName name="hh" localSheetId="3">#REF!</definedName>
    <definedName name="hh">#REF!</definedName>
    <definedName name="HH15HT" localSheetId="1">'[39]TONGKE-HT'!#REF!</definedName>
    <definedName name="HH15HT" localSheetId="5">'[39]TONGKE-HT'!#REF!</definedName>
    <definedName name="HH15HT" localSheetId="3">'[39]TONGKE-HT'!#REF!</definedName>
    <definedName name="HH15HT">'[39]TONGKE-HT'!#REF!</definedName>
    <definedName name="HH16HT" localSheetId="1">'[39]TONGKE-HT'!#REF!</definedName>
    <definedName name="HH16HT" localSheetId="5">'[39]TONGKE-HT'!#REF!</definedName>
    <definedName name="HH16HT" localSheetId="3">'[39]TONGKE-HT'!#REF!</definedName>
    <definedName name="HH16HT">'[39]TONGKE-HT'!#REF!</definedName>
    <definedName name="HH19HT" localSheetId="1">'[39]TONGKE-HT'!#REF!</definedName>
    <definedName name="HH19HT" localSheetId="5">'[39]TONGKE-HT'!#REF!</definedName>
    <definedName name="HH19HT" localSheetId="3">'[39]TONGKE-HT'!#REF!</definedName>
    <definedName name="HH19HT">'[39]TONGKE-HT'!#REF!</definedName>
    <definedName name="HH20HT" localSheetId="1">'[39]TONGKE-HT'!#REF!</definedName>
    <definedName name="HH20HT" localSheetId="5">'[39]TONGKE-HT'!#REF!</definedName>
    <definedName name="HH20HT" localSheetId="3">'[39]TONGKE-HT'!#REF!</definedName>
    <definedName name="HH20HT">'[39]TONGKE-HT'!#REF!</definedName>
    <definedName name="hil" localSheetId="1">#REF!</definedName>
    <definedName name="hil" localSheetId="5">#REF!</definedName>
    <definedName name="hil" localSheetId="3">#REF!</definedName>
    <definedName name="hil">#REF!</definedName>
    <definedName name="hire" hidden="1">{#N/A,#N/A,FALSE,"Aging Summary";#N/A,#N/A,FALSE,"Ratio Analysis";#N/A,#N/A,FALSE,"Test 120 Day Accts";#N/A,#N/A,FALSE,"Tickmarks"}</definedName>
    <definedName name="hitAnalisa">[108]Analisa!$D$5:$BA$647</definedName>
    <definedName name="hitEqp">[108]Analisa!$G$15:$AB$647</definedName>
    <definedName name="hitLab">[108]Analisa!$AL$15:$AT$647</definedName>
    <definedName name="hitMat">[108]Analisa!$AC$15:$AK$647</definedName>
    <definedName name="hitUPA">[108]UPA!$H$7:$N$4425</definedName>
    <definedName name="HL" localSheetId="1">[122]LABA!#REF!</definedName>
    <definedName name="HL" localSheetId="5">[122]LABA!#REF!</definedName>
    <definedName name="HL" localSheetId="3">[122]LABA!#REF!</definedName>
    <definedName name="HL">[122]LABA!#REF!</definedName>
    <definedName name="HOJA_1" localSheetId="1">#REF!</definedName>
    <definedName name="HOJA_1" localSheetId="5">#REF!</definedName>
    <definedName name="HOJA_1" localSheetId="3">#REF!</definedName>
    <definedName name="HOJA_1">#REF!</definedName>
    <definedName name="HOJA_2" localSheetId="1">#REF!</definedName>
    <definedName name="HOJA_2" localSheetId="5">#REF!</definedName>
    <definedName name="HOJA_2" localSheetId="3">#REF!</definedName>
    <definedName name="HOJA_2">#REF!</definedName>
    <definedName name="HOTMIX" localSheetId="1">#REF!</definedName>
    <definedName name="HOTMIX" localSheetId="5">#REF!</definedName>
    <definedName name="HOTMIX" localSheetId="3">#REF!</definedName>
    <definedName name="HOTMIX">#REF!</definedName>
    <definedName name="HP" hidden="1">{#N/A,#N/A,FALSE,"Aging Summary";#N/A,#N/A,FALSE,"Ratio Analysis";#N/A,#N/A,FALSE,"Test 120 Day Accts";#N/A,#N/A,FALSE,"Tickmarks"}</definedName>
    <definedName name="HP_3yr_Area" localSheetId="1">#REF!</definedName>
    <definedName name="HP_3yr_Area" localSheetId="5">#REF!</definedName>
    <definedName name="HP_3yr_Area" localSheetId="3">#REF!</definedName>
    <definedName name="HP_3yr_Area">#REF!</definedName>
    <definedName name="HP_3yr_Area1" localSheetId="1">#REF!</definedName>
    <definedName name="HP_3yr_Area1" localSheetId="5">#REF!</definedName>
    <definedName name="HP_3yr_Area1" localSheetId="3">#REF!</definedName>
    <definedName name="HP_3yr_Area1">#REF!</definedName>
    <definedName name="HP_MV_Area" localSheetId="1">#REF!</definedName>
    <definedName name="HP_MV_Area" localSheetId="5">#REF!</definedName>
    <definedName name="HP_MV_Area" localSheetId="3">#REF!</definedName>
    <definedName name="HP_MV_Area">#REF!</definedName>
    <definedName name="HP_MV_AREA_1" localSheetId="1">#REF!</definedName>
    <definedName name="HP_MV_AREA_1" localSheetId="5">#REF!</definedName>
    <definedName name="HP_MV_AREA_1" localSheetId="3">#REF!</definedName>
    <definedName name="HP_MV_AREA_1">#REF!</definedName>
    <definedName name="HP_s19A_1yr_Area" localSheetId="1">#REF!</definedName>
    <definedName name="HP_s19A_1yr_Area" localSheetId="5">#REF!</definedName>
    <definedName name="HP_s19A_1yr_Area" localSheetId="3">#REF!</definedName>
    <definedName name="HP_s19A_1yr_Area">#REF!</definedName>
    <definedName name="hp1a1" localSheetId="1">#REF!</definedName>
    <definedName name="hp1a1" localSheetId="5">#REF!</definedName>
    <definedName name="hp1a1" localSheetId="3">#REF!</definedName>
    <definedName name="hp1a1">#REF!</definedName>
    <definedName name="hp1a2" localSheetId="1">#REF!</definedName>
    <definedName name="hp1a2" localSheetId="5">#REF!</definedName>
    <definedName name="hp1a2" localSheetId="3">#REF!</definedName>
    <definedName name="hp1a2">#REF!</definedName>
    <definedName name="hp1a3" localSheetId="1">#REF!</definedName>
    <definedName name="hp1a3" localSheetId="5">#REF!</definedName>
    <definedName name="hp1a3" localSheetId="3">#REF!</definedName>
    <definedName name="hp1a3">#REF!</definedName>
    <definedName name="hp1a4" localSheetId="1">#REF!</definedName>
    <definedName name="hp1a4" localSheetId="5">#REF!</definedName>
    <definedName name="hp1a4" localSheetId="3">#REF!</definedName>
    <definedName name="hp1a4">#REF!</definedName>
    <definedName name="hp1a5" localSheetId="1">#REF!</definedName>
    <definedName name="hp1a5" localSheetId="5">#REF!</definedName>
    <definedName name="hp1a5" localSheetId="3">#REF!</definedName>
    <definedName name="hp1a5">#REF!</definedName>
    <definedName name="hp1a6" localSheetId="1">#REF!</definedName>
    <definedName name="hp1a6" localSheetId="5">#REF!</definedName>
    <definedName name="hp1a6" localSheetId="3">#REF!</definedName>
    <definedName name="hp1a6">#REF!</definedName>
    <definedName name="hp1atot" localSheetId="1">#REF!</definedName>
    <definedName name="hp1atot" localSheetId="5">#REF!</definedName>
    <definedName name="hp1atot" localSheetId="3">#REF!</definedName>
    <definedName name="hp1atot">#REF!</definedName>
    <definedName name="HP1TOT" localSheetId="1">#REF!</definedName>
    <definedName name="HP1TOT" localSheetId="5">#REF!</definedName>
    <definedName name="HP1TOT" localSheetId="3">#REF!</definedName>
    <definedName name="HP1TOT">#REF!</definedName>
    <definedName name="HP3TOT" localSheetId="1">#REF!</definedName>
    <definedName name="HP3TOT" localSheetId="5">#REF!</definedName>
    <definedName name="HP3TOT" localSheetId="3">#REF!</definedName>
    <definedName name="HP3TOT">#REF!</definedName>
    <definedName name="HPAMT1" localSheetId="1">#REF!</definedName>
    <definedName name="HPAMT1" localSheetId="5">#REF!</definedName>
    <definedName name="HPAMT1" localSheetId="3">#REF!</definedName>
    <definedName name="HPAMT1">#REF!</definedName>
    <definedName name="hpamt10" localSheetId="1">#REF!</definedName>
    <definedName name="hpamt10" localSheetId="5">#REF!</definedName>
    <definedName name="hpamt10" localSheetId="3">#REF!</definedName>
    <definedName name="hpamt10">#REF!</definedName>
    <definedName name="HPAMT2" localSheetId="1">#REF!</definedName>
    <definedName name="HPAMT2" localSheetId="5">#REF!</definedName>
    <definedName name="HPAMT2" localSheetId="3">#REF!</definedName>
    <definedName name="HPAMT2">#REF!</definedName>
    <definedName name="HPAMT3" localSheetId="1">#REF!</definedName>
    <definedName name="HPAMT3" localSheetId="5">#REF!</definedName>
    <definedName name="HPAMT3" localSheetId="3">#REF!</definedName>
    <definedName name="HPAMT3">#REF!</definedName>
    <definedName name="HPAMT4" localSheetId="1">#REF!</definedName>
    <definedName name="HPAMT4" localSheetId="5">#REF!</definedName>
    <definedName name="HPAMT4" localSheetId="3">#REF!</definedName>
    <definedName name="HPAMT4">#REF!</definedName>
    <definedName name="HPAMT5" localSheetId="1">#REF!</definedName>
    <definedName name="HPAMT5" localSheetId="5">#REF!</definedName>
    <definedName name="HPAMT5" localSheetId="3">#REF!</definedName>
    <definedName name="HPAMT5">#REF!</definedName>
    <definedName name="hpamt6" localSheetId="1">#REF!</definedName>
    <definedName name="hpamt6" localSheetId="5">#REF!</definedName>
    <definedName name="hpamt6" localSheetId="3">#REF!</definedName>
    <definedName name="hpamt6">#REF!</definedName>
    <definedName name="hpamt7" localSheetId="1">#REF!</definedName>
    <definedName name="hpamt7" localSheetId="5">#REF!</definedName>
    <definedName name="hpamt7" localSheetId="3">#REF!</definedName>
    <definedName name="hpamt7">#REF!</definedName>
    <definedName name="hpamt8" localSheetId="1">#REF!</definedName>
    <definedName name="hpamt8" localSheetId="5">#REF!</definedName>
    <definedName name="hpamt8" localSheetId="3">#REF!</definedName>
    <definedName name="hpamt8">#REF!</definedName>
    <definedName name="hpamt9" localSheetId="1">#REF!</definedName>
    <definedName name="hpamt9" localSheetId="5">#REF!</definedName>
    <definedName name="hpamt9" localSheetId="3">#REF!</definedName>
    <definedName name="hpamt9">#REF!</definedName>
    <definedName name="HPAMTA1" localSheetId="1">#REF!</definedName>
    <definedName name="HPAMTA1" localSheetId="5">#REF!</definedName>
    <definedName name="HPAMTA1" localSheetId="3">#REF!</definedName>
    <definedName name="HPAMTA1">#REF!</definedName>
    <definedName name="HPAMTA10" localSheetId="1">#REF!</definedName>
    <definedName name="HPAMTA10" localSheetId="5">#REF!</definedName>
    <definedName name="HPAMTA10" localSheetId="3">#REF!</definedName>
    <definedName name="HPAMTA10">#REF!</definedName>
    <definedName name="HPAMTA2" localSheetId="1">#REF!</definedName>
    <definedName name="HPAMTA2" localSheetId="5">#REF!</definedName>
    <definedName name="HPAMTA2" localSheetId="3">#REF!</definedName>
    <definedName name="HPAMTA2">#REF!</definedName>
    <definedName name="HPAMTA3" localSheetId="1">#REF!</definedName>
    <definedName name="HPAMTA3" localSheetId="5">#REF!</definedName>
    <definedName name="HPAMTA3" localSheetId="3">#REF!</definedName>
    <definedName name="HPAMTA3">#REF!</definedName>
    <definedName name="HPAMTA4" localSheetId="1">#REF!</definedName>
    <definedName name="HPAMTA4" localSheetId="5">#REF!</definedName>
    <definedName name="HPAMTA4" localSheetId="3">#REF!</definedName>
    <definedName name="HPAMTA4">#REF!</definedName>
    <definedName name="HPAMTA5" localSheetId="1">#REF!</definedName>
    <definedName name="HPAMTA5" localSheetId="5">#REF!</definedName>
    <definedName name="HPAMTA5" localSheetId="3">#REF!</definedName>
    <definedName name="HPAMTA5">#REF!</definedName>
    <definedName name="HPAMTA6" localSheetId="1">#REF!</definedName>
    <definedName name="HPAMTA6" localSheetId="5">#REF!</definedName>
    <definedName name="HPAMTA6" localSheetId="3">#REF!</definedName>
    <definedName name="HPAMTA6">#REF!</definedName>
    <definedName name="HPAMTA7" localSheetId="1">#REF!</definedName>
    <definedName name="HPAMTA7" localSheetId="5">#REF!</definedName>
    <definedName name="HPAMTA7" localSheetId="3">#REF!</definedName>
    <definedName name="HPAMTA7">#REF!</definedName>
    <definedName name="HPAMTA8" localSheetId="1">#REF!</definedName>
    <definedName name="HPAMTA8" localSheetId="5">#REF!</definedName>
    <definedName name="HPAMTA8" localSheetId="3">#REF!</definedName>
    <definedName name="HPAMTA8">#REF!</definedName>
    <definedName name="HPAMTA9" localSheetId="1">#REF!</definedName>
    <definedName name="HPAMTA9" localSheetId="5">#REF!</definedName>
    <definedName name="HPAMTA9" localSheetId="3">#REF!</definedName>
    <definedName name="HPAMTA9">#REF!</definedName>
    <definedName name="HPAMY1" localSheetId="1">#REF!</definedName>
    <definedName name="HPAMY1" localSheetId="5">#REF!</definedName>
    <definedName name="HPAMY1" localSheetId="3">#REF!</definedName>
    <definedName name="HPAMY1">#REF!</definedName>
    <definedName name="HPATOT" localSheetId="1">#REF!</definedName>
    <definedName name="HPATOT" localSheetId="5">#REF!</definedName>
    <definedName name="HPATOT" localSheetId="3">#REF!</definedName>
    <definedName name="HPATOT">#REF!</definedName>
    <definedName name="HPBAL1" localSheetId="1">#REF!</definedName>
    <definedName name="HPBAL1" localSheetId="5">#REF!</definedName>
    <definedName name="HPBAL1" localSheetId="3">#REF!</definedName>
    <definedName name="HPBAL1">#REF!</definedName>
    <definedName name="HPBAL10" localSheetId="1">#REF!</definedName>
    <definedName name="HPBAL10" localSheetId="5">#REF!</definedName>
    <definedName name="HPBAL10" localSheetId="3">#REF!</definedName>
    <definedName name="HPBAL10">#REF!</definedName>
    <definedName name="HPBAL2" localSheetId="1">#REF!</definedName>
    <definedName name="HPBAL2" localSheetId="5">#REF!</definedName>
    <definedName name="HPBAL2" localSheetId="3">#REF!</definedName>
    <definedName name="HPBAL2">#REF!</definedName>
    <definedName name="HPBAL3" localSheetId="1">#REF!</definedName>
    <definedName name="HPBAL3" localSheetId="5">#REF!</definedName>
    <definedName name="HPBAL3" localSheetId="3">#REF!</definedName>
    <definedName name="HPBAL3">#REF!</definedName>
    <definedName name="HPBAL4" localSheetId="1">#REF!</definedName>
    <definedName name="HPBAL4" localSheetId="5">#REF!</definedName>
    <definedName name="HPBAL4" localSheetId="3">#REF!</definedName>
    <definedName name="HPBAL4">#REF!</definedName>
    <definedName name="HPBAL5" localSheetId="1">#REF!</definedName>
    <definedName name="HPBAL5" localSheetId="5">#REF!</definedName>
    <definedName name="HPBAL5" localSheetId="3">#REF!</definedName>
    <definedName name="HPBAL5">#REF!</definedName>
    <definedName name="HPBAL6" localSheetId="1">#REF!</definedName>
    <definedName name="HPBAL6" localSheetId="5">#REF!</definedName>
    <definedName name="HPBAL6" localSheetId="3">#REF!</definedName>
    <definedName name="HPBAL6">#REF!</definedName>
    <definedName name="HPBAL7" localSheetId="1">#REF!</definedName>
    <definedName name="HPBAL7" localSheetId="5">#REF!</definedName>
    <definedName name="HPBAL7" localSheetId="3">#REF!</definedName>
    <definedName name="HPBAL7">#REF!</definedName>
    <definedName name="HPBAL8" localSheetId="1">#REF!</definedName>
    <definedName name="HPBAL8" localSheetId="5">#REF!</definedName>
    <definedName name="HPBAL8" localSheetId="3">#REF!</definedName>
    <definedName name="HPBAL8">#REF!</definedName>
    <definedName name="HPBAL9" localSheetId="1">#REF!</definedName>
    <definedName name="HPBAL9" localSheetId="5">#REF!</definedName>
    <definedName name="HPBAL9" localSheetId="3">#REF!</definedName>
    <definedName name="HPBAL9">#REF!</definedName>
    <definedName name="HPBALA1" localSheetId="1">#REF!</definedName>
    <definedName name="HPBALA1" localSheetId="5">#REF!</definedName>
    <definedName name="HPBALA1" localSheetId="3">#REF!</definedName>
    <definedName name="HPBALA1">#REF!</definedName>
    <definedName name="HPBALA10" localSheetId="1">#REF!</definedName>
    <definedName name="HPBALA10" localSheetId="5">#REF!</definedName>
    <definedName name="HPBALA10" localSheetId="3">#REF!</definedName>
    <definedName name="HPBALA10">#REF!</definedName>
    <definedName name="HPBALA2" localSheetId="1">#REF!</definedName>
    <definedName name="HPBALA2" localSheetId="5">#REF!</definedName>
    <definedName name="HPBALA2" localSheetId="3">#REF!</definedName>
    <definedName name="HPBALA2">#REF!</definedName>
    <definedName name="HPBALA3" localSheetId="1">#REF!</definedName>
    <definedName name="HPBALA3" localSheetId="5">#REF!</definedName>
    <definedName name="HPBALA3" localSheetId="3">#REF!</definedName>
    <definedName name="HPBALA3">#REF!</definedName>
    <definedName name="HPBALA4" localSheetId="1">#REF!</definedName>
    <definedName name="HPBALA4" localSheetId="5">#REF!</definedName>
    <definedName name="HPBALA4" localSheetId="3">#REF!</definedName>
    <definedName name="HPBALA4">#REF!</definedName>
    <definedName name="HPBALA5" localSheetId="1">#REF!</definedName>
    <definedName name="HPBALA5" localSheetId="5">#REF!</definedName>
    <definedName name="HPBALA5" localSheetId="3">#REF!</definedName>
    <definedName name="HPBALA5">#REF!</definedName>
    <definedName name="HPBALA6" localSheetId="1">#REF!</definedName>
    <definedName name="HPBALA6" localSheetId="5">#REF!</definedName>
    <definedName name="HPBALA6" localSheetId="3">#REF!</definedName>
    <definedName name="HPBALA6">#REF!</definedName>
    <definedName name="HPBALA7" localSheetId="1">#REF!</definedName>
    <definedName name="HPBALA7" localSheetId="5">#REF!</definedName>
    <definedName name="HPBALA7" localSheetId="3">#REF!</definedName>
    <definedName name="HPBALA7">#REF!</definedName>
    <definedName name="HPBALA8" localSheetId="1">#REF!</definedName>
    <definedName name="HPBALA8" localSheetId="5">#REF!</definedName>
    <definedName name="HPBALA8" localSheetId="3">#REF!</definedName>
    <definedName name="HPBALA8">#REF!</definedName>
    <definedName name="HPBALA9" localSheetId="1">#REF!</definedName>
    <definedName name="HPBALA9" localSheetId="5">#REF!</definedName>
    <definedName name="HPBALA9" localSheetId="3">#REF!</definedName>
    <definedName name="HPBALA9">#REF!</definedName>
    <definedName name="hpcost1" localSheetId="1">#REF!</definedName>
    <definedName name="hpcost1" localSheetId="5">#REF!</definedName>
    <definedName name="hpcost1" localSheetId="3">#REF!</definedName>
    <definedName name="hpcost1">#REF!</definedName>
    <definedName name="hpcost10" localSheetId="1">#REF!</definedName>
    <definedName name="hpcost10" localSheetId="5">#REF!</definedName>
    <definedName name="hpcost10" localSheetId="3">#REF!</definedName>
    <definedName name="hpcost10">#REF!</definedName>
    <definedName name="hpcost2" localSheetId="1">#REF!</definedName>
    <definedName name="hpcost2" localSheetId="5">#REF!</definedName>
    <definedName name="hpcost2" localSheetId="3">#REF!</definedName>
    <definedName name="hpcost2">#REF!</definedName>
    <definedName name="hpcost3" localSheetId="1">#REF!</definedName>
    <definedName name="hpcost3" localSheetId="5">#REF!</definedName>
    <definedName name="hpcost3" localSheetId="3">#REF!</definedName>
    <definedName name="hpcost3">#REF!</definedName>
    <definedName name="hpcost4" localSheetId="1">#REF!</definedName>
    <definedName name="hpcost4" localSheetId="5">#REF!</definedName>
    <definedName name="hpcost4" localSheetId="3">#REF!</definedName>
    <definedName name="hpcost4">#REF!</definedName>
    <definedName name="hpcost5" localSheetId="1">#REF!</definedName>
    <definedName name="hpcost5" localSheetId="5">#REF!</definedName>
    <definedName name="hpcost5" localSheetId="3">#REF!</definedName>
    <definedName name="hpcost5">#REF!</definedName>
    <definedName name="hpcost6" localSheetId="1">#REF!</definedName>
    <definedName name="hpcost6" localSheetId="5">#REF!</definedName>
    <definedName name="hpcost6" localSheetId="3">#REF!</definedName>
    <definedName name="hpcost6">#REF!</definedName>
    <definedName name="hpcost7" localSheetId="1">#REF!</definedName>
    <definedName name="hpcost7" localSheetId="5">#REF!</definedName>
    <definedName name="hpcost7" localSheetId="3">#REF!</definedName>
    <definedName name="hpcost7">#REF!</definedName>
    <definedName name="hpcost8" localSheetId="1">#REF!</definedName>
    <definedName name="hpcost8" localSheetId="5">#REF!</definedName>
    <definedName name="hpcost8" localSheetId="3">#REF!</definedName>
    <definedName name="hpcost8">#REF!</definedName>
    <definedName name="hpcost9" localSheetId="1">#REF!</definedName>
    <definedName name="hpcost9" localSheetId="5">#REF!</definedName>
    <definedName name="hpcost9" localSheetId="3">#REF!</definedName>
    <definedName name="hpcost9">#REF!</definedName>
    <definedName name="HPCOSTA1" localSheetId="1">#REF!</definedName>
    <definedName name="HPCOSTA1" localSheetId="5">#REF!</definedName>
    <definedName name="HPCOSTA1" localSheetId="3">#REF!</definedName>
    <definedName name="HPCOSTA1">#REF!</definedName>
    <definedName name="HPCOSTA10" localSheetId="1">#REF!</definedName>
    <definedName name="HPCOSTA10" localSheetId="5">#REF!</definedName>
    <definedName name="HPCOSTA10" localSheetId="3">#REF!</definedName>
    <definedName name="HPCOSTA10">#REF!</definedName>
    <definedName name="HPCOSTA2" localSheetId="1">#REF!</definedName>
    <definedName name="HPCOSTA2" localSheetId="5">#REF!</definedName>
    <definedName name="HPCOSTA2" localSheetId="3">#REF!</definedName>
    <definedName name="HPCOSTA2">#REF!</definedName>
    <definedName name="HPCOSTA3" localSheetId="1">#REF!</definedName>
    <definedName name="HPCOSTA3" localSheetId="5">#REF!</definedName>
    <definedName name="HPCOSTA3" localSheetId="3">#REF!</definedName>
    <definedName name="HPCOSTA3">#REF!</definedName>
    <definedName name="HPCOSTA4" localSheetId="1">#REF!</definedName>
    <definedName name="HPCOSTA4" localSheetId="5">#REF!</definedName>
    <definedName name="HPCOSTA4" localSheetId="3">#REF!</definedName>
    <definedName name="HPCOSTA4">#REF!</definedName>
    <definedName name="HPCOSTA5" localSheetId="1">#REF!</definedName>
    <definedName name="HPCOSTA5" localSheetId="5">#REF!</definedName>
    <definedName name="HPCOSTA5" localSheetId="3">#REF!</definedName>
    <definedName name="HPCOSTA5">#REF!</definedName>
    <definedName name="HPCOSTA6" localSheetId="1">#REF!</definedName>
    <definedName name="HPCOSTA6" localSheetId="5">#REF!</definedName>
    <definedName name="HPCOSTA6" localSheetId="3">#REF!</definedName>
    <definedName name="HPCOSTA6">#REF!</definedName>
    <definedName name="HPCOSTA7" localSheetId="1">#REF!</definedName>
    <definedName name="HPCOSTA7" localSheetId="5">#REF!</definedName>
    <definedName name="HPCOSTA7" localSheetId="3">#REF!</definedName>
    <definedName name="HPCOSTA7">#REF!</definedName>
    <definedName name="HPCOSTA8" localSheetId="1">#REF!</definedName>
    <definedName name="HPCOSTA8" localSheetId="5">#REF!</definedName>
    <definedName name="HPCOSTA8" localSheetId="3">#REF!</definedName>
    <definedName name="HPCOSTA8">#REF!</definedName>
    <definedName name="HPCOSTA9" localSheetId="1">#REF!</definedName>
    <definedName name="HPCOSTA9" localSheetId="5">#REF!</definedName>
    <definedName name="HPCOSTA9" localSheetId="3">#REF!</definedName>
    <definedName name="HPCOSTA9">#REF!</definedName>
    <definedName name="HPID1" localSheetId="1">#REF!</definedName>
    <definedName name="HPID1" localSheetId="5">#REF!</definedName>
    <definedName name="HPID1" localSheetId="3">#REF!</definedName>
    <definedName name="HPID1">#REF!</definedName>
    <definedName name="hpid10" localSheetId="1">#REF!</definedName>
    <definedName name="hpid10" localSheetId="5">#REF!</definedName>
    <definedName name="hpid10" localSheetId="3">#REF!</definedName>
    <definedName name="hpid10">#REF!</definedName>
    <definedName name="HPID2" localSheetId="1">#REF!</definedName>
    <definedName name="HPID2" localSheetId="5">#REF!</definedName>
    <definedName name="HPID2" localSheetId="3">#REF!</definedName>
    <definedName name="HPID2">#REF!</definedName>
    <definedName name="HPID3" localSheetId="1">#REF!</definedName>
    <definedName name="HPID3" localSheetId="5">#REF!</definedName>
    <definedName name="HPID3" localSheetId="3">#REF!</definedName>
    <definedName name="HPID3">#REF!</definedName>
    <definedName name="HPID4" localSheetId="1">#REF!</definedName>
    <definedName name="HPID4" localSheetId="5">#REF!</definedName>
    <definedName name="HPID4" localSheetId="3">#REF!</definedName>
    <definedName name="HPID4">#REF!</definedName>
    <definedName name="HPID5" localSheetId="1">#REF!</definedName>
    <definedName name="HPID5" localSheetId="5">#REF!</definedName>
    <definedName name="HPID5" localSheetId="3">#REF!</definedName>
    <definedName name="HPID5">#REF!</definedName>
    <definedName name="hpid6" localSheetId="1">#REF!</definedName>
    <definedName name="hpid6" localSheetId="5">#REF!</definedName>
    <definedName name="hpid6" localSheetId="3">#REF!</definedName>
    <definedName name="hpid6">#REF!</definedName>
    <definedName name="hpid7" localSheetId="1">#REF!</definedName>
    <definedName name="hpid7" localSheetId="5">#REF!</definedName>
    <definedName name="hpid7" localSheetId="3">#REF!</definedName>
    <definedName name="hpid7">#REF!</definedName>
    <definedName name="hpid8" localSheetId="1">#REF!</definedName>
    <definedName name="hpid8" localSheetId="5">#REF!</definedName>
    <definedName name="hpid8" localSheetId="3">#REF!</definedName>
    <definedName name="hpid8">#REF!</definedName>
    <definedName name="hpid9" localSheetId="1">#REF!</definedName>
    <definedName name="hpid9" localSheetId="5">#REF!</definedName>
    <definedName name="hpid9" localSheetId="3">#REF!</definedName>
    <definedName name="hpid9">#REF!</definedName>
    <definedName name="HPIDA1" localSheetId="1">#REF!</definedName>
    <definedName name="HPIDA1" localSheetId="5">#REF!</definedName>
    <definedName name="HPIDA1" localSheetId="3">#REF!</definedName>
    <definedName name="HPIDA1">#REF!</definedName>
    <definedName name="HPIDA10" localSheetId="1">#REF!</definedName>
    <definedName name="HPIDA10" localSheetId="5">#REF!</definedName>
    <definedName name="HPIDA10" localSheetId="3">#REF!</definedName>
    <definedName name="HPIDA10">#REF!</definedName>
    <definedName name="HPIDA2" localSheetId="1">#REF!</definedName>
    <definedName name="HPIDA2" localSheetId="5">#REF!</definedName>
    <definedName name="HPIDA2" localSheetId="3">#REF!</definedName>
    <definedName name="HPIDA2">#REF!</definedName>
    <definedName name="HPIDA3" localSheetId="1">#REF!</definedName>
    <definedName name="HPIDA3" localSheetId="5">#REF!</definedName>
    <definedName name="HPIDA3" localSheetId="3">#REF!</definedName>
    <definedName name="HPIDA3">#REF!</definedName>
    <definedName name="HPIDA4" localSheetId="1">#REF!</definedName>
    <definedName name="HPIDA4" localSheetId="5">#REF!</definedName>
    <definedName name="HPIDA4" localSheetId="3">#REF!</definedName>
    <definedName name="HPIDA4">#REF!</definedName>
    <definedName name="HPIDA5" localSheetId="1">#REF!</definedName>
    <definedName name="HPIDA5" localSheetId="5">#REF!</definedName>
    <definedName name="HPIDA5" localSheetId="3">#REF!</definedName>
    <definedName name="HPIDA5">#REF!</definedName>
    <definedName name="HPIDA6" localSheetId="1">#REF!</definedName>
    <definedName name="HPIDA6" localSheetId="5">#REF!</definedName>
    <definedName name="HPIDA6" localSheetId="3">#REF!</definedName>
    <definedName name="HPIDA6">#REF!</definedName>
    <definedName name="HPIDA7" localSheetId="1">#REF!</definedName>
    <definedName name="HPIDA7" localSheetId="5">#REF!</definedName>
    <definedName name="HPIDA7" localSheetId="3">#REF!</definedName>
    <definedName name="HPIDA7">#REF!</definedName>
    <definedName name="HPIDA8" localSheetId="1">#REF!</definedName>
    <definedName name="HPIDA8" localSheetId="5">#REF!</definedName>
    <definedName name="HPIDA8" localSheetId="3">#REF!</definedName>
    <definedName name="HPIDA8">#REF!</definedName>
    <definedName name="HPIDA9" localSheetId="1">#REF!</definedName>
    <definedName name="HPIDA9" localSheetId="5">#REF!</definedName>
    <definedName name="HPIDA9" localSheetId="3">#REF!</definedName>
    <definedName name="HPIDA9">#REF!</definedName>
    <definedName name="HPINSTAL1" localSheetId="1">#REF!</definedName>
    <definedName name="HPINSTAL1" localSheetId="5">#REF!</definedName>
    <definedName name="HPINSTAL1" localSheetId="3">#REF!</definedName>
    <definedName name="HPINSTAL1">#REF!</definedName>
    <definedName name="hpinstal10" localSheetId="1">#REF!</definedName>
    <definedName name="hpinstal10" localSheetId="5">#REF!</definedName>
    <definedName name="hpinstal10" localSheetId="3">#REF!</definedName>
    <definedName name="hpinstal10">#REF!</definedName>
    <definedName name="HPINSTAL2" localSheetId="1">#REF!</definedName>
    <definedName name="HPINSTAL2" localSheetId="5">#REF!</definedName>
    <definedName name="HPINSTAL2" localSheetId="3">#REF!</definedName>
    <definedName name="HPINSTAL2">#REF!</definedName>
    <definedName name="HPINSTAL3" localSheetId="1">#REF!</definedName>
    <definedName name="HPINSTAL3" localSheetId="5">#REF!</definedName>
    <definedName name="HPINSTAL3" localSheetId="3">#REF!</definedName>
    <definedName name="HPINSTAL3">#REF!</definedName>
    <definedName name="HPINSTAL4" localSheetId="1">#REF!</definedName>
    <definedName name="HPINSTAL4" localSheetId="5">#REF!</definedName>
    <definedName name="HPINSTAL4" localSheetId="3">#REF!</definedName>
    <definedName name="HPINSTAL4">#REF!</definedName>
    <definedName name="HPINSTAL5" localSheetId="1">#REF!</definedName>
    <definedName name="HPINSTAL5" localSheetId="5">#REF!</definedName>
    <definedName name="HPINSTAL5" localSheetId="3">#REF!</definedName>
    <definedName name="HPINSTAL5">#REF!</definedName>
    <definedName name="hpinstal6" localSheetId="1">#REF!</definedName>
    <definedName name="hpinstal6" localSheetId="5">#REF!</definedName>
    <definedName name="hpinstal6" localSheetId="3">#REF!</definedName>
    <definedName name="hpinstal6">#REF!</definedName>
    <definedName name="hpinstal7" localSheetId="1">#REF!</definedName>
    <definedName name="hpinstal7" localSheetId="5">#REF!</definedName>
    <definedName name="hpinstal7" localSheetId="3">#REF!</definedName>
    <definedName name="hpinstal7">#REF!</definedName>
    <definedName name="hpinstal8" localSheetId="1">#REF!</definedName>
    <definedName name="hpinstal8" localSheetId="5">#REF!</definedName>
    <definedName name="hpinstal8" localSheetId="3">#REF!</definedName>
    <definedName name="hpinstal8">#REF!</definedName>
    <definedName name="hpinstal9" localSheetId="1">#REF!</definedName>
    <definedName name="hpinstal9" localSheetId="5">#REF!</definedName>
    <definedName name="hpinstal9" localSheetId="3">#REF!</definedName>
    <definedName name="hpinstal9">#REF!</definedName>
    <definedName name="HPINSTALA1" localSheetId="1">#REF!</definedName>
    <definedName name="HPINSTALA1" localSheetId="5">#REF!</definedName>
    <definedName name="HPINSTALA1" localSheetId="3">#REF!</definedName>
    <definedName name="HPINSTALA1">#REF!</definedName>
    <definedName name="HPINSTALA10" localSheetId="1">#REF!</definedName>
    <definedName name="HPINSTALA10" localSheetId="5">#REF!</definedName>
    <definedName name="HPINSTALA10" localSheetId="3">#REF!</definedName>
    <definedName name="HPINSTALA10">#REF!</definedName>
    <definedName name="HPINSTALA2" localSheetId="1">#REF!</definedName>
    <definedName name="HPINSTALA2" localSheetId="5">#REF!</definedName>
    <definedName name="HPINSTALA2" localSheetId="3">#REF!</definedName>
    <definedName name="HPINSTALA2">#REF!</definedName>
    <definedName name="HPINSTALA3" localSheetId="1">#REF!</definedName>
    <definedName name="HPINSTALA3" localSheetId="5">#REF!</definedName>
    <definedName name="HPINSTALA3" localSheetId="3">#REF!</definedName>
    <definedName name="HPINSTALA3">#REF!</definedName>
    <definedName name="HPINSTALA4" localSheetId="1">#REF!</definedName>
    <definedName name="HPINSTALA4" localSheetId="5">#REF!</definedName>
    <definedName name="HPINSTALA4" localSheetId="3">#REF!</definedName>
    <definedName name="HPINSTALA4">#REF!</definedName>
    <definedName name="HPINSTALA5" localSheetId="1">#REF!</definedName>
    <definedName name="HPINSTALA5" localSheetId="5">#REF!</definedName>
    <definedName name="HPINSTALA5" localSheetId="3">#REF!</definedName>
    <definedName name="HPINSTALA5">#REF!</definedName>
    <definedName name="HPINSTALA6" localSheetId="1">#REF!</definedName>
    <definedName name="HPINSTALA6" localSheetId="5">#REF!</definedName>
    <definedName name="HPINSTALA6" localSheetId="3">#REF!</definedName>
    <definedName name="HPINSTALA6">#REF!</definedName>
    <definedName name="HPINSTALA7" localSheetId="1">#REF!</definedName>
    <definedName name="HPINSTALA7" localSheetId="5">#REF!</definedName>
    <definedName name="HPINSTALA7" localSheetId="3">#REF!</definedName>
    <definedName name="HPINSTALA7">#REF!</definedName>
    <definedName name="HPINSTALA8" localSheetId="1">#REF!</definedName>
    <definedName name="HPINSTALA8" localSheetId="5">#REF!</definedName>
    <definedName name="HPINSTALA8" localSheetId="3">#REF!</definedName>
    <definedName name="HPINSTALA8">#REF!</definedName>
    <definedName name="HPINSTALA9" localSheetId="1">#REF!</definedName>
    <definedName name="HPINSTALA9" localSheetId="5">#REF!</definedName>
    <definedName name="HPINSTALA9" localSheetId="3">#REF!</definedName>
    <definedName name="HPINSTALA9">#REF!</definedName>
    <definedName name="HPINSTALOS1" localSheetId="1">#REF!</definedName>
    <definedName name="HPINSTALOS1" localSheetId="5">#REF!</definedName>
    <definedName name="HPINSTALOS1" localSheetId="3">#REF!</definedName>
    <definedName name="HPINSTALOS1">#REF!</definedName>
    <definedName name="hpinstalos10" localSheetId="1">#REF!</definedName>
    <definedName name="hpinstalos10" localSheetId="5">#REF!</definedName>
    <definedName name="hpinstalos10" localSheetId="3">#REF!</definedName>
    <definedName name="hpinstalos10">#REF!</definedName>
    <definedName name="HPINSTALOS2" localSheetId="1">#REF!</definedName>
    <definedName name="HPINSTALOS2" localSheetId="5">#REF!</definedName>
    <definedName name="HPINSTALOS2" localSheetId="3">#REF!</definedName>
    <definedName name="HPINSTALOS2">#REF!</definedName>
    <definedName name="HPINSTALOS3" localSheetId="1">#REF!</definedName>
    <definedName name="HPINSTALOS3" localSheetId="5">#REF!</definedName>
    <definedName name="HPINSTALOS3" localSheetId="3">#REF!</definedName>
    <definedName name="HPINSTALOS3">#REF!</definedName>
    <definedName name="HPINSTALOS4" localSheetId="1">#REF!</definedName>
    <definedName name="HPINSTALOS4" localSheetId="5">#REF!</definedName>
    <definedName name="HPINSTALOS4" localSheetId="3">#REF!</definedName>
    <definedName name="HPINSTALOS4">#REF!</definedName>
    <definedName name="HPINSTALOS5" localSheetId="1">#REF!</definedName>
    <definedName name="HPINSTALOS5" localSheetId="5">#REF!</definedName>
    <definedName name="HPINSTALOS5" localSheetId="3">#REF!</definedName>
    <definedName name="HPINSTALOS5">#REF!</definedName>
    <definedName name="hpinstalos6" localSheetId="1">#REF!</definedName>
    <definedName name="hpinstalos6" localSheetId="5">#REF!</definedName>
    <definedName name="hpinstalos6" localSheetId="3">#REF!</definedName>
    <definedName name="hpinstalos6">#REF!</definedName>
    <definedName name="hpinstalos7" localSheetId="1">#REF!</definedName>
    <definedName name="hpinstalos7" localSheetId="5">#REF!</definedName>
    <definedName name="hpinstalos7" localSheetId="3">#REF!</definedName>
    <definedName name="hpinstalos7">#REF!</definedName>
    <definedName name="hpinstalos8" localSheetId="1">#REF!</definedName>
    <definedName name="hpinstalos8" localSheetId="5">#REF!</definedName>
    <definedName name="hpinstalos8" localSheetId="3">#REF!</definedName>
    <definedName name="hpinstalos8">#REF!</definedName>
    <definedName name="hpinstalos9" localSheetId="1">#REF!</definedName>
    <definedName name="hpinstalos9" localSheetId="5">#REF!</definedName>
    <definedName name="hpinstalos9" localSheetId="3">#REF!</definedName>
    <definedName name="hpinstalos9">#REF!</definedName>
    <definedName name="HPINSTALOSA1" localSheetId="1">#REF!</definedName>
    <definedName name="HPINSTALOSA1" localSheetId="5">#REF!</definedName>
    <definedName name="HPINSTALOSA1" localSheetId="3">#REF!</definedName>
    <definedName name="HPINSTALOSA1">#REF!</definedName>
    <definedName name="HPINSTALOSA10" localSheetId="1">#REF!</definedName>
    <definedName name="HPINSTALOSA10" localSheetId="5">#REF!</definedName>
    <definedName name="HPINSTALOSA10" localSheetId="3">#REF!</definedName>
    <definedName name="HPINSTALOSA10">#REF!</definedName>
    <definedName name="HPINSTALOSA2" localSheetId="1">#REF!</definedName>
    <definedName name="HPINSTALOSA2" localSheetId="5">#REF!</definedName>
    <definedName name="HPINSTALOSA2" localSheetId="3">#REF!</definedName>
    <definedName name="HPINSTALOSA2">#REF!</definedName>
    <definedName name="HPINSTALOSA3" localSheetId="1">#REF!</definedName>
    <definedName name="HPINSTALOSA3" localSheetId="5">#REF!</definedName>
    <definedName name="HPINSTALOSA3" localSheetId="3">#REF!</definedName>
    <definedName name="HPINSTALOSA3">#REF!</definedName>
    <definedName name="HPINSTALOSA4" localSheetId="1">#REF!</definedName>
    <definedName name="HPINSTALOSA4" localSheetId="5">#REF!</definedName>
    <definedName name="HPINSTALOSA4" localSheetId="3">#REF!</definedName>
    <definedName name="HPINSTALOSA4">#REF!</definedName>
    <definedName name="HPINSTALOSA5" localSheetId="1">#REF!</definedName>
    <definedName name="HPINSTALOSA5" localSheetId="5">#REF!</definedName>
    <definedName name="HPINSTALOSA5" localSheetId="3">#REF!</definedName>
    <definedName name="HPINSTALOSA5">#REF!</definedName>
    <definedName name="HPINSTALOSA6" localSheetId="1">#REF!</definedName>
    <definedName name="HPINSTALOSA6" localSheetId="5">#REF!</definedName>
    <definedName name="HPINSTALOSA6" localSheetId="3">#REF!</definedName>
    <definedName name="HPINSTALOSA6">#REF!</definedName>
    <definedName name="HPINSTALOSA7" localSheetId="1">#REF!</definedName>
    <definedName name="HPINSTALOSA7" localSheetId="5">#REF!</definedName>
    <definedName name="HPINSTALOSA7" localSheetId="3">#REF!</definedName>
    <definedName name="HPINSTALOSA7">#REF!</definedName>
    <definedName name="HPINSTALOSA8" localSheetId="1">#REF!</definedName>
    <definedName name="HPINSTALOSA8" localSheetId="5">#REF!</definedName>
    <definedName name="HPINSTALOSA8" localSheetId="3">#REF!</definedName>
    <definedName name="HPINSTALOSA8">#REF!</definedName>
    <definedName name="HPINSTALOSA9" localSheetId="1">#REF!</definedName>
    <definedName name="HPINSTALOSA9" localSheetId="5">#REF!</definedName>
    <definedName name="HPINSTALOSA9" localSheetId="3">#REF!</definedName>
    <definedName name="HPINSTALOSA9">#REF!</definedName>
    <definedName name="HPINSTALP10" localSheetId="1">#REF!</definedName>
    <definedName name="HPINSTALP10" localSheetId="5">#REF!</definedName>
    <definedName name="HPINSTALP10" localSheetId="3">#REF!</definedName>
    <definedName name="HPINSTALP10">#REF!</definedName>
    <definedName name="HPINSTALPAID1" localSheetId="1">#REF!</definedName>
    <definedName name="HPINSTALPAID1" localSheetId="5">#REF!</definedName>
    <definedName name="HPINSTALPAID1" localSheetId="3">#REF!</definedName>
    <definedName name="HPINSTALPAID1">#REF!</definedName>
    <definedName name="HPINSTALPAID10" localSheetId="1">#REF!</definedName>
    <definedName name="HPINSTALPAID10" localSheetId="5">#REF!</definedName>
    <definedName name="HPINSTALPAID10" localSheetId="3">#REF!</definedName>
    <definedName name="HPINSTALPAID10">#REF!</definedName>
    <definedName name="HPINSTALPAID2" localSheetId="1">#REF!</definedName>
    <definedName name="HPINSTALPAID2" localSheetId="5">#REF!</definedName>
    <definedName name="HPINSTALPAID2" localSheetId="3">#REF!</definedName>
    <definedName name="HPINSTALPAID2">#REF!</definedName>
    <definedName name="HPINSTALPAID3" localSheetId="1">#REF!</definedName>
    <definedName name="HPINSTALPAID3" localSheetId="5">#REF!</definedName>
    <definedName name="HPINSTALPAID3" localSheetId="3">#REF!</definedName>
    <definedName name="HPINSTALPAID3">#REF!</definedName>
    <definedName name="HPINSTALPAID4" localSheetId="1">#REF!</definedName>
    <definedName name="HPINSTALPAID4" localSheetId="5">#REF!</definedName>
    <definedName name="HPINSTALPAID4" localSheetId="3">#REF!</definedName>
    <definedName name="HPINSTALPAID4">#REF!</definedName>
    <definedName name="HPINSTALPAID5" localSheetId="1">#REF!</definedName>
    <definedName name="HPINSTALPAID5" localSheetId="5">#REF!</definedName>
    <definedName name="HPINSTALPAID5" localSheetId="3">#REF!</definedName>
    <definedName name="HPINSTALPAID5">#REF!</definedName>
    <definedName name="HPINSTALPAID6" localSheetId="1">#REF!</definedName>
    <definedName name="HPINSTALPAID6" localSheetId="5">#REF!</definedName>
    <definedName name="HPINSTALPAID6" localSheetId="3">#REF!</definedName>
    <definedName name="HPINSTALPAID6">#REF!</definedName>
    <definedName name="HPINSTALPAID7" localSheetId="1">#REF!</definedName>
    <definedName name="HPINSTALPAID7" localSheetId="5">#REF!</definedName>
    <definedName name="HPINSTALPAID7" localSheetId="3">#REF!</definedName>
    <definedName name="HPINSTALPAID7">#REF!</definedName>
    <definedName name="HPINSTALPAID8" localSheetId="1">#REF!</definedName>
    <definedName name="HPINSTALPAID8" localSheetId="5">#REF!</definedName>
    <definedName name="HPINSTALPAID8" localSheetId="3">#REF!</definedName>
    <definedName name="HPINSTALPAID8">#REF!</definedName>
    <definedName name="HPINSTALPAID9" localSheetId="1">#REF!</definedName>
    <definedName name="HPINSTALPAID9" localSheetId="5">#REF!</definedName>
    <definedName name="HPINSTALPAID9" localSheetId="3">#REF!</definedName>
    <definedName name="HPINSTALPAID9">#REF!</definedName>
    <definedName name="HPINSTALPY1" localSheetId="1">#REF!</definedName>
    <definedName name="HPINSTALPY1" localSheetId="5">#REF!</definedName>
    <definedName name="HPINSTALPY1" localSheetId="3">#REF!</definedName>
    <definedName name="HPINSTALPY1">#REF!</definedName>
    <definedName name="HPINSTALPY10" localSheetId="1">#REF!</definedName>
    <definedName name="HPINSTALPY10" localSheetId="5">#REF!</definedName>
    <definedName name="HPINSTALPY10" localSheetId="3">#REF!</definedName>
    <definedName name="HPINSTALPY10">#REF!</definedName>
    <definedName name="HPINSTALPY2" localSheetId="1">#REF!</definedName>
    <definedName name="HPINSTALPY2" localSheetId="5">#REF!</definedName>
    <definedName name="HPINSTALPY2" localSheetId="3">#REF!</definedName>
    <definedName name="HPINSTALPY2">#REF!</definedName>
    <definedName name="HPINSTALPY3" localSheetId="1">#REF!</definedName>
    <definedName name="HPINSTALPY3" localSheetId="5">#REF!</definedName>
    <definedName name="HPINSTALPY3" localSheetId="3">#REF!</definedName>
    <definedName name="HPINSTALPY3">#REF!</definedName>
    <definedName name="HPINSTALPY4" localSheetId="1">#REF!</definedName>
    <definedName name="HPINSTALPY4" localSheetId="5">#REF!</definedName>
    <definedName name="HPINSTALPY4" localSheetId="3">#REF!</definedName>
    <definedName name="HPINSTALPY4">#REF!</definedName>
    <definedName name="HPINSTALPY5" localSheetId="1">#REF!</definedName>
    <definedName name="HPINSTALPY5" localSheetId="5">#REF!</definedName>
    <definedName name="HPINSTALPY5" localSheetId="3">#REF!</definedName>
    <definedName name="HPINSTALPY5">#REF!</definedName>
    <definedName name="HPINSTALPY6" localSheetId="1">#REF!</definedName>
    <definedName name="HPINSTALPY6" localSheetId="5">#REF!</definedName>
    <definedName name="HPINSTALPY6" localSheetId="3">#REF!</definedName>
    <definedName name="HPINSTALPY6">#REF!</definedName>
    <definedName name="HPINSTALPY7" localSheetId="1">#REF!</definedName>
    <definedName name="HPINSTALPY7" localSheetId="5">#REF!</definedName>
    <definedName name="HPINSTALPY7" localSheetId="3">#REF!</definedName>
    <definedName name="HPINSTALPY7">#REF!</definedName>
    <definedName name="HPINSTALPY8" localSheetId="1">#REF!</definedName>
    <definedName name="HPINSTALPY8" localSheetId="5">#REF!</definedName>
    <definedName name="HPINSTALPY8" localSheetId="3">#REF!</definedName>
    <definedName name="HPINSTALPY8">#REF!</definedName>
    <definedName name="HPINSTALPY9" localSheetId="1">#REF!</definedName>
    <definedName name="HPINSTALPY9" localSheetId="5">#REF!</definedName>
    <definedName name="HPINSTALPY9" localSheetId="3">#REF!</definedName>
    <definedName name="HPINSTALPY9">#REF!</definedName>
    <definedName name="HPINSTALPYA1" localSheetId="1">#REF!</definedName>
    <definedName name="HPINSTALPYA1" localSheetId="5">#REF!</definedName>
    <definedName name="HPINSTALPYA1" localSheetId="3">#REF!</definedName>
    <definedName name="HPINSTALPYA1">#REF!</definedName>
    <definedName name="HPINSTALPYA10" localSheetId="1">#REF!</definedName>
    <definedName name="HPINSTALPYA10" localSheetId="5">#REF!</definedName>
    <definedName name="HPINSTALPYA10" localSheetId="3">#REF!</definedName>
    <definedName name="HPINSTALPYA10">#REF!</definedName>
    <definedName name="HPINSTALPYA2" localSheetId="1">#REF!</definedName>
    <definedName name="HPINSTALPYA2" localSheetId="5">#REF!</definedName>
    <definedName name="HPINSTALPYA2" localSheetId="3">#REF!</definedName>
    <definedName name="HPINSTALPYA2">#REF!</definedName>
    <definedName name="HPINSTALPYA3" localSheetId="1">#REF!</definedName>
    <definedName name="HPINSTALPYA3" localSheetId="5">#REF!</definedName>
    <definedName name="HPINSTALPYA3" localSheetId="3">#REF!</definedName>
    <definedName name="HPINSTALPYA3">#REF!</definedName>
    <definedName name="HPINSTALPYA4" localSheetId="1">#REF!</definedName>
    <definedName name="HPINSTALPYA4" localSheetId="5">#REF!</definedName>
    <definedName name="HPINSTALPYA4" localSheetId="3">#REF!</definedName>
    <definedName name="HPINSTALPYA4">#REF!</definedName>
    <definedName name="HPINSTALPYA5" localSheetId="1">#REF!</definedName>
    <definedName name="HPINSTALPYA5" localSheetId="5">#REF!</definedName>
    <definedName name="HPINSTALPYA5" localSheetId="3">#REF!</definedName>
    <definedName name="HPINSTALPYA5">#REF!</definedName>
    <definedName name="HPINSTALPYA6" localSheetId="1">#REF!</definedName>
    <definedName name="HPINSTALPYA6" localSheetId="5">#REF!</definedName>
    <definedName name="HPINSTALPYA6" localSheetId="3">#REF!</definedName>
    <definedName name="HPINSTALPYA6">#REF!</definedName>
    <definedName name="HPINSTALPYA7" localSheetId="1">#REF!</definedName>
    <definedName name="HPINSTALPYA7" localSheetId="5">#REF!</definedName>
    <definedName name="HPINSTALPYA7" localSheetId="3">#REF!</definedName>
    <definedName name="HPINSTALPYA7">#REF!</definedName>
    <definedName name="HPINSTALPYA8" localSheetId="1">#REF!</definedName>
    <definedName name="HPINSTALPYA8" localSheetId="5">#REF!</definedName>
    <definedName name="HPINSTALPYA8" localSheetId="3">#REF!</definedName>
    <definedName name="HPINSTALPYA8">#REF!</definedName>
    <definedName name="HPINSTALPYA9" localSheetId="1">#REF!</definedName>
    <definedName name="HPINSTALPYA9" localSheetId="5">#REF!</definedName>
    <definedName name="HPINSTALPYA9" localSheetId="3">#REF!</definedName>
    <definedName name="HPINSTALPYA9">#REF!</definedName>
    <definedName name="HPP" localSheetId="1">'[16]Detail-PARENT'!#REF!</definedName>
    <definedName name="HPP" localSheetId="5">'[16]Detail-PARENT'!#REF!</definedName>
    <definedName name="HPP" localSheetId="3">'[16]Detail-PARENT'!#REF!</definedName>
    <definedName name="HPP">'[16]Detail-PARENT'!#REF!</definedName>
    <definedName name="HPPRIN1" localSheetId="1">#REF!</definedName>
    <definedName name="HPPRIN1" localSheetId="5">#REF!</definedName>
    <definedName name="HPPRIN1" localSheetId="3">#REF!</definedName>
    <definedName name="HPPRIN1">#REF!</definedName>
    <definedName name="HPPRIN2" localSheetId="1">#REF!</definedName>
    <definedName name="HPPRIN2" localSheetId="5">#REF!</definedName>
    <definedName name="HPPRIN2" localSheetId="3">#REF!</definedName>
    <definedName name="HPPRIN2">#REF!</definedName>
    <definedName name="HPPRIN3" localSheetId="1">#REF!</definedName>
    <definedName name="HPPRIN3" localSheetId="5">#REF!</definedName>
    <definedName name="HPPRIN3" localSheetId="3">#REF!</definedName>
    <definedName name="HPPRIN3">#REF!</definedName>
    <definedName name="HPPRIN4" localSheetId="1">#REF!</definedName>
    <definedName name="HPPRIN4" localSheetId="5">#REF!</definedName>
    <definedName name="HPPRIN4" localSheetId="3">#REF!</definedName>
    <definedName name="HPPRIN4">#REF!</definedName>
    <definedName name="HPPRIN5" localSheetId="1">#REF!</definedName>
    <definedName name="HPPRIN5" localSheetId="5">#REF!</definedName>
    <definedName name="HPPRIN5" localSheetId="3">#REF!</definedName>
    <definedName name="HPPRIN5">#REF!</definedName>
    <definedName name="HPPRINA1" localSheetId="1">#REF!</definedName>
    <definedName name="HPPRINA1" localSheetId="5">#REF!</definedName>
    <definedName name="HPPRINA1" localSheetId="3">#REF!</definedName>
    <definedName name="HPPRINA1">#REF!</definedName>
    <definedName name="HPPRINA10" localSheetId="1">#REF!</definedName>
    <definedName name="HPPRINA10" localSheetId="5">#REF!</definedName>
    <definedName name="HPPRINA10" localSheetId="3">#REF!</definedName>
    <definedName name="HPPRINA10">#REF!</definedName>
    <definedName name="HPPRINA2" localSheetId="1">#REF!</definedName>
    <definedName name="HPPRINA2" localSheetId="5">#REF!</definedName>
    <definedName name="HPPRINA2" localSheetId="3">#REF!</definedName>
    <definedName name="HPPRINA2">#REF!</definedName>
    <definedName name="HPPRINA3" localSheetId="1">#REF!</definedName>
    <definedName name="HPPRINA3" localSheetId="5">#REF!</definedName>
    <definedName name="HPPRINA3" localSheetId="3">#REF!</definedName>
    <definedName name="HPPRINA3">#REF!</definedName>
    <definedName name="HPPRINA4" localSheetId="1">#REF!</definedName>
    <definedName name="HPPRINA4" localSheetId="5">#REF!</definedName>
    <definedName name="HPPRINA4" localSheetId="3">#REF!</definedName>
    <definedName name="HPPRINA4">#REF!</definedName>
    <definedName name="HPPRINA5" localSheetId="1">#REF!</definedName>
    <definedName name="HPPRINA5" localSheetId="5">#REF!</definedName>
    <definedName name="HPPRINA5" localSheetId="3">#REF!</definedName>
    <definedName name="HPPRINA5">#REF!</definedName>
    <definedName name="HPPRINA6" localSheetId="1">#REF!</definedName>
    <definedName name="HPPRINA6" localSheetId="5">#REF!</definedName>
    <definedName name="HPPRINA6" localSheetId="3">#REF!</definedName>
    <definedName name="HPPRINA6">#REF!</definedName>
    <definedName name="HPPRINA7" localSheetId="1">#REF!</definedName>
    <definedName name="HPPRINA7" localSheetId="5">#REF!</definedName>
    <definedName name="HPPRINA7" localSheetId="3">#REF!</definedName>
    <definedName name="HPPRINA7">#REF!</definedName>
    <definedName name="HPPRINA8" localSheetId="1">#REF!</definedName>
    <definedName name="HPPRINA8" localSheetId="5">#REF!</definedName>
    <definedName name="HPPRINA8" localSheetId="3">#REF!</definedName>
    <definedName name="HPPRINA8">#REF!</definedName>
    <definedName name="HPPRINA9" localSheetId="1">#REF!</definedName>
    <definedName name="HPPRINA9" localSheetId="5">#REF!</definedName>
    <definedName name="HPPRINA9" localSheetId="3">#REF!</definedName>
    <definedName name="HPPRINA9">#REF!</definedName>
    <definedName name="HPPRINP2" localSheetId="1">#REF!</definedName>
    <definedName name="HPPRINP2" localSheetId="5">#REF!</definedName>
    <definedName name="HPPRINP2" localSheetId="3">#REF!</definedName>
    <definedName name="HPPRINP2">#REF!</definedName>
    <definedName name="hptax1" localSheetId="1">#REF!</definedName>
    <definedName name="hptax1" localSheetId="5">#REF!</definedName>
    <definedName name="hptax1" localSheetId="3">#REF!</definedName>
    <definedName name="hptax1">#REF!</definedName>
    <definedName name="hptax10" localSheetId="1">#REF!</definedName>
    <definedName name="hptax10" localSheetId="5">#REF!</definedName>
    <definedName name="hptax10" localSheetId="3">#REF!</definedName>
    <definedName name="hptax10">#REF!</definedName>
    <definedName name="hptax2" localSheetId="1">#REF!</definedName>
    <definedName name="hptax2" localSheetId="5">#REF!</definedName>
    <definedName name="hptax2" localSheetId="3">#REF!</definedName>
    <definedName name="hptax2">#REF!</definedName>
    <definedName name="hptax3" localSheetId="1">#REF!</definedName>
    <definedName name="hptax3" localSheetId="5">#REF!</definedName>
    <definedName name="hptax3" localSheetId="3">#REF!</definedName>
    <definedName name="hptax3">#REF!</definedName>
    <definedName name="hptax4" localSheetId="1">#REF!</definedName>
    <definedName name="hptax4" localSheetId="5">#REF!</definedName>
    <definedName name="hptax4" localSheetId="3">#REF!</definedName>
    <definedName name="hptax4">#REF!</definedName>
    <definedName name="hptax5" localSheetId="1">#REF!</definedName>
    <definedName name="hptax5" localSheetId="5">#REF!</definedName>
    <definedName name="hptax5" localSheetId="3">#REF!</definedName>
    <definedName name="hptax5">#REF!</definedName>
    <definedName name="hptax6" localSheetId="1">#REF!</definedName>
    <definedName name="hptax6" localSheetId="5">#REF!</definedName>
    <definedName name="hptax6" localSheetId="3">#REF!</definedName>
    <definedName name="hptax6">#REF!</definedName>
    <definedName name="hptax7" localSheetId="1">#REF!</definedName>
    <definedName name="hptax7" localSheetId="5">#REF!</definedName>
    <definedName name="hptax7" localSheetId="3">#REF!</definedName>
    <definedName name="hptax7">#REF!</definedName>
    <definedName name="hptax8" localSheetId="1">#REF!</definedName>
    <definedName name="hptax8" localSheetId="5">#REF!</definedName>
    <definedName name="hptax8" localSheetId="3">#REF!</definedName>
    <definedName name="hptax8">#REF!</definedName>
    <definedName name="hptax9" localSheetId="1">#REF!</definedName>
    <definedName name="hptax9" localSheetId="5">#REF!</definedName>
    <definedName name="hptax9" localSheetId="3">#REF!</definedName>
    <definedName name="hptax9">#REF!</definedName>
    <definedName name="HPTTL1" localSheetId="1">#REF!</definedName>
    <definedName name="HPTTL1" localSheetId="5">#REF!</definedName>
    <definedName name="HPTTL1" localSheetId="3">#REF!</definedName>
    <definedName name="HPTTL1">#REF!</definedName>
    <definedName name="hpttl10" localSheetId="1">#REF!</definedName>
    <definedName name="hpttl10" localSheetId="5">#REF!</definedName>
    <definedName name="hpttl10" localSheetId="3">#REF!</definedName>
    <definedName name="hpttl10">#REF!</definedName>
    <definedName name="HPTTL2" localSheetId="1">#REF!</definedName>
    <definedName name="HPTTL2" localSheetId="5">#REF!</definedName>
    <definedName name="HPTTL2" localSheetId="3">#REF!</definedName>
    <definedName name="HPTTL2">#REF!</definedName>
    <definedName name="HPTTL3" localSheetId="1">#REF!</definedName>
    <definedName name="HPTTL3" localSheetId="5">#REF!</definedName>
    <definedName name="HPTTL3" localSheetId="3">#REF!</definedName>
    <definedName name="HPTTL3">#REF!</definedName>
    <definedName name="HPTTL4" localSheetId="1">#REF!</definedName>
    <definedName name="HPTTL4" localSheetId="5">#REF!</definedName>
    <definedName name="HPTTL4" localSheetId="3">#REF!</definedName>
    <definedName name="HPTTL4">#REF!</definedName>
    <definedName name="HPTTL5" localSheetId="1">#REF!</definedName>
    <definedName name="HPTTL5" localSheetId="5">#REF!</definedName>
    <definedName name="HPTTL5" localSheetId="3">#REF!</definedName>
    <definedName name="HPTTL5">#REF!</definedName>
    <definedName name="hpttl6" localSheetId="1">#REF!</definedName>
    <definedName name="hpttl6" localSheetId="5">#REF!</definedName>
    <definedName name="hpttl6" localSheetId="3">#REF!</definedName>
    <definedName name="hpttl6">#REF!</definedName>
    <definedName name="hpttl7" localSheetId="1">#REF!</definedName>
    <definedName name="hpttl7" localSheetId="5">#REF!</definedName>
    <definedName name="hpttl7" localSheetId="3">#REF!</definedName>
    <definedName name="hpttl7">#REF!</definedName>
    <definedName name="hpttl8" localSheetId="1">#REF!</definedName>
    <definedName name="hpttl8" localSheetId="5">#REF!</definedName>
    <definedName name="hpttl8" localSheetId="3">#REF!</definedName>
    <definedName name="hpttl8">#REF!</definedName>
    <definedName name="hpttl9" localSheetId="1">#REF!</definedName>
    <definedName name="hpttl9" localSheetId="5">#REF!</definedName>
    <definedName name="hpttl9" localSheetId="3">#REF!</definedName>
    <definedName name="hpttl9">#REF!</definedName>
    <definedName name="HPTTLA1" localSheetId="1">#REF!</definedName>
    <definedName name="HPTTLA1" localSheetId="5">#REF!</definedName>
    <definedName name="HPTTLA1" localSheetId="3">#REF!</definedName>
    <definedName name="HPTTLA1">#REF!</definedName>
    <definedName name="HPTTLA10" localSheetId="1">#REF!</definedName>
    <definedName name="HPTTLA10" localSheetId="5">#REF!</definedName>
    <definedName name="HPTTLA10" localSheetId="3">#REF!</definedName>
    <definedName name="HPTTLA10">#REF!</definedName>
    <definedName name="HPTTLA2" localSheetId="1">#REF!</definedName>
    <definedName name="HPTTLA2" localSheetId="5">#REF!</definedName>
    <definedName name="HPTTLA2" localSheetId="3">#REF!</definedName>
    <definedName name="HPTTLA2">#REF!</definedName>
    <definedName name="HPTTLA3" localSheetId="1">#REF!</definedName>
    <definedName name="HPTTLA3" localSheetId="5">#REF!</definedName>
    <definedName name="HPTTLA3" localSheetId="3">#REF!</definedName>
    <definedName name="HPTTLA3">#REF!</definedName>
    <definedName name="HPTTLA4" localSheetId="1">#REF!</definedName>
    <definedName name="HPTTLA4" localSheetId="5">#REF!</definedName>
    <definedName name="HPTTLA4" localSheetId="3">#REF!</definedName>
    <definedName name="HPTTLA4">#REF!</definedName>
    <definedName name="HPTTLA5" localSheetId="1">#REF!</definedName>
    <definedName name="HPTTLA5" localSheetId="5">#REF!</definedName>
    <definedName name="HPTTLA5" localSheetId="3">#REF!</definedName>
    <definedName name="HPTTLA5">#REF!</definedName>
    <definedName name="HPTTLA6" localSheetId="1">#REF!</definedName>
    <definedName name="HPTTLA6" localSheetId="5">#REF!</definedName>
    <definedName name="HPTTLA6" localSheetId="3">#REF!</definedName>
    <definedName name="HPTTLA6">#REF!</definedName>
    <definedName name="HPTTLA7" localSheetId="1">#REF!</definedName>
    <definedName name="HPTTLA7" localSheetId="5">#REF!</definedName>
    <definedName name="HPTTLA7" localSheetId="3">#REF!</definedName>
    <definedName name="HPTTLA7">#REF!</definedName>
    <definedName name="HPTTLA8" localSheetId="1">#REF!</definedName>
    <definedName name="HPTTLA8" localSheetId="5">#REF!</definedName>
    <definedName name="HPTTLA8" localSheetId="3">#REF!</definedName>
    <definedName name="HPTTLA8">#REF!</definedName>
    <definedName name="HPTTLA9" localSheetId="1">#REF!</definedName>
    <definedName name="HPTTLA9" localSheetId="5">#REF!</definedName>
    <definedName name="HPTTLA9" localSheetId="3">#REF!</definedName>
    <definedName name="HPTTLA9">#REF!</definedName>
    <definedName name="HPTWDV1" localSheetId="1">#REF!</definedName>
    <definedName name="HPTWDV1" localSheetId="5">#REF!</definedName>
    <definedName name="HPTWDV1" localSheetId="3">#REF!</definedName>
    <definedName name="HPTWDV1">#REF!</definedName>
    <definedName name="HPTWDV10" localSheetId="1">#REF!</definedName>
    <definedName name="HPTWDV10" localSheetId="5">#REF!</definedName>
    <definedName name="HPTWDV10" localSheetId="3">#REF!</definedName>
    <definedName name="HPTWDV10">#REF!</definedName>
    <definedName name="HPTWDV101" localSheetId="1">#REF!</definedName>
    <definedName name="HPTWDV101" localSheetId="5">#REF!</definedName>
    <definedName name="HPTWDV101" localSheetId="3">#REF!</definedName>
    <definedName name="HPTWDV101">#REF!</definedName>
    <definedName name="HPTWDV101_8B" localSheetId="1">'[76]IBA&amp;HP'!#REF!</definedName>
    <definedName name="HPTWDV101_8B" localSheetId="5">'[76]IBA&amp;HP'!#REF!</definedName>
    <definedName name="HPTWDV101_8B" localSheetId="3">'[76]IBA&amp;HP'!#REF!</definedName>
    <definedName name="HPTWDV101_8B">'[76]IBA&amp;HP'!#REF!</definedName>
    <definedName name="HPTWDV101A" localSheetId="1">#REF!</definedName>
    <definedName name="HPTWDV101A" localSheetId="5">#REF!</definedName>
    <definedName name="HPTWDV101A" localSheetId="3">#REF!</definedName>
    <definedName name="HPTWDV101A">#REF!</definedName>
    <definedName name="HPTWDV101ACF" localSheetId="1">'[76]IBA&amp;HP'!#REF!</definedName>
    <definedName name="HPTWDV101ACF" localSheetId="5">'[76]IBA&amp;HP'!#REF!</definedName>
    <definedName name="HPTWDV101ACF" localSheetId="3">'[76]IBA&amp;HP'!#REF!</definedName>
    <definedName name="HPTWDV101ACF">'[76]IBA&amp;HP'!#REF!</definedName>
    <definedName name="HPTWDV102" localSheetId="1">#REF!</definedName>
    <definedName name="HPTWDV102" localSheetId="5">#REF!</definedName>
    <definedName name="HPTWDV102" localSheetId="3">#REF!</definedName>
    <definedName name="HPTWDV102">#REF!</definedName>
    <definedName name="HPTWDV102A" localSheetId="1">#REF!</definedName>
    <definedName name="HPTWDV102A" localSheetId="5">#REF!</definedName>
    <definedName name="HPTWDV102A" localSheetId="3">#REF!</definedName>
    <definedName name="HPTWDV102A">#REF!</definedName>
    <definedName name="HPTWDV103" localSheetId="1">#REF!</definedName>
    <definedName name="HPTWDV103" localSheetId="5">#REF!</definedName>
    <definedName name="HPTWDV103" localSheetId="3">#REF!</definedName>
    <definedName name="HPTWDV103">#REF!</definedName>
    <definedName name="HPTWDV103A" localSheetId="1">#REF!</definedName>
    <definedName name="HPTWDV103A" localSheetId="5">#REF!</definedName>
    <definedName name="HPTWDV103A" localSheetId="3">#REF!</definedName>
    <definedName name="HPTWDV103A">#REF!</definedName>
    <definedName name="HPTWDV104A" localSheetId="1">#REF!</definedName>
    <definedName name="HPTWDV104A" localSheetId="5">#REF!</definedName>
    <definedName name="HPTWDV104A" localSheetId="3">#REF!</definedName>
    <definedName name="HPTWDV104A">#REF!</definedName>
    <definedName name="HPTWDV105A" localSheetId="1">#REF!</definedName>
    <definedName name="HPTWDV105A" localSheetId="5">#REF!</definedName>
    <definedName name="HPTWDV105A" localSheetId="3">#REF!</definedName>
    <definedName name="HPTWDV105A">#REF!</definedName>
    <definedName name="HPTWDV106A" localSheetId="1">#REF!</definedName>
    <definedName name="HPTWDV106A" localSheetId="5">#REF!</definedName>
    <definedName name="HPTWDV106A" localSheetId="3">#REF!</definedName>
    <definedName name="HPTWDV106A">#REF!</definedName>
    <definedName name="HPTWDV107A" localSheetId="1">#REF!</definedName>
    <definedName name="HPTWDV107A" localSheetId="5">#REF!</definedName>
    <definedName name="HPTWDV107A" localSheetId="3">#REF!</definedName>
    <definedName name="HPTWDV107A">#REF!</definedName>
    <definedName name="HPTWDV108A" localSheetId="1">#REF!</definedName>
    <definedName name="HPTWDV108A" localSheetId="5">#REF!</definedName>
    <definedName name="HPTWDV108A" localSheetId="3">#REF!</definedName>
    <definedName name="HPTWDV108A">#REF!</definedName>
    <definedName name="HPTWDV10A" localSheetId="1">#REF!</definedName>
    <definedName name="HPTWDV10A" localSheetId="5">#REF!</definedName>
    <definedName name="HPTWDV10A" localSheetId="3">#REF!</definedName>
    <definedName name="HPTWDV10A">#REF!</definedName>
    <definedName name="HPTWDV10ACF" localSheetId="1">'[76]IBA&amp;HP'!#REF!</definedName>
    <definedName name="HPTWDV10ACF" localSheetId="5">'[76]IBA&amp;HP'!#REF!</definedName>
    <definedName name="HPTWDV10ACF" localSheetId="3">'[76]IBA&amp;HP'!#REF!</definedName>
    <definedName name="HPTWDV10ACF">'[76]IBA&amp;HP'!#REF!</definedName>
    <definedName name="HPTWDV10BA" localSheetId="1">'[76]IBA&amp;HP'!#REF!</definedName>
    <definedName name="HPTWDV10BA" localSheetId="5">'[76]IBA&amp;HP'!#REF!</definedName>
    <definedName name="HPTWDV10BA" localSheetId="3">'[76]IBA&amp;HP'!#REF!</definedName>
    <definedName name="HPTWDV10BA">'[76]IBA&amp;HP'!#REF!</definedName>
    <definedName name="HPTWDV10BB" localSheetId="1">'[76]IBA&amp;HP'!#REF!</definedName>
    <definedName name="HPTWDV10BB" localSheetId="5">'[76]IBA&amp;HP'!#REF!</definedName>
    <definedName name="HPTWDV10BB" localSheetId="3">'[76]IBA&amp;HP'!#REF!</definedName>
    <definedName name="HPTWDV10BB">'[76]IBA&amp;HP'!#REF!</definedName>
    <definedName name="HPTWDV10BC" localSheetId="1">'[76]IBA&amp;HP'!#REF!</definedName>
    <definedName name="HPTWDV10BC" localSheetId="5">'[76]IBA&amp;HP'!#REF!</definedName>
    <definedName name="HPTWDV10BC" localSheetId="3">'[76]IBA&amp;HP'!#REF!</definedName>
    <definedName name="HPTWDV10BC">'[76]IBA&amp;HP'!#REF!</definedName>
    <definedName name="HPTWDV10BD" localSheetId="1">'[76]IBA&amp;HP'!#REF!</definedName>
    <definedName name="HPTWDV10BD" localSheetId="5">'[76]IBA&amp;HP'!#REF!</definedName>
    <definedName name="HPTWDV10BD" localSheetId="3">'[76]IBA&amp;HP'!#REF!</definedName>
    <definedName name="HPTWDV10BD">'[76]IBA&amp;HP'!#REF!</definedName>
    <definedName name="HPTWDV10BE" localSheetId="1">'[76]IBA&amp;HP'!#REF!</definedName>
    <definedName name="HPTWDV10BE" localSheetId="5">'[76]IBA&amp;HP'!#REF!</definedName>
    <definedName name="HPTWDV10BE" localSheetId="3">'[76]IBA&amp;HP'!#REF!</definedName>
    <definedName name="HPTWDV10BE">'[76]IBA&amp;HP'!#REF!</definedName>
    <definedName name="HPTWDV10BF" localSheetId="1">'[76]IBA&amp;HP'!#REF!</definedName>
    <definedName name="HPTWDV10BF" localSheetId="5">'[76]IBA&amp;HP'!#REF!</definedName>
    <definedName name="HPTWDV10BF" localSheetId="3">'[76]IBA&amp;HP'!#REF!</definedName>
    <definedName name="HPTWDV10BF">'[76]IBA&amp;HP'!#REF!</definedName>
    <definedName name="HPTWDV11" localSheetId="1">#REF!</definedName>
    <definedName name="HPTWDV11" localSheetId="5">#REF!</definedName>
    <definedName name="HPTWDV11" localSheetId="3">#REF!</definedName>
    <definedName name="HPTWDV11">#REF!</definedName>
    <definedName name="HPTWDV11_8B" localSheetId="1">'[76]IBA&amp;HP'!#REF!</definedName>
    <definedName name="HPTWDV11_8B" localSheetId="5">'[76]IBA&amp;HP'!#REF!</definedName>
    <definedName name="HPTWDV11_8B" localSheetId="3">'[76]IBA&amp;HP'!#REF!</definedName>
    <definedName name="HPTWDV11_8B">'[76]IBA&amp;HP'!#REF!</definedName>
    <definedName name="HPTWDV11A" localSheetId="1">#REF!</definedName>
    <definedName name="HPTWDV11A" localSheetId="5">#REF!</definedName>
    <definedName name="HPTWDV11A" localSheetId="3">#REF!</definedName>
    <definedName name="HPTWDV11A">#REF!</definedName>
    <definedName name="HPTWDV11ACF" localSheetId="1">'[76]IBA&amp;HP'!#REF!</definedName>
    <definedName name="HPTWDV11ACF" localSheetId="5">'[76]IBA&amp;HP'!#REF!</definedName>
    <definedName name="HPTWDV11ACF" localSheetId="3">'[76]IBA&amp;HP'!#REF!</definedName>
    <definedName name="HPTWDV11ACF">'[76]IBA&amp;HP'!#REF!</definedName>
    <definedName name="HPTWDV12" localSheetId="1">#REF!</definedName>
    <definedName name="HPTWDV12" localSheetId="5">#REF!</definedName>
    <definedName name="HPTWDV12" localSheetId="3">#REF!</definedName>
    <definedName name="HPTWDV12">#REF!</definedName>
    <definedName name="HPTWDV12A" localSheetId="1">#REF!</definedName>
    <definedName name="HPTWDV12A" localSheetId="5">#REF!</definedName>
    <definedName name="HPTWDV12A" localSheetId="3">#REF!</definedName>
    <definedName name="HPTWDV12A">#REF!</definedName>
    <definedName name="HPTWDV13" localSheetId="1">#REF!</definedName>
    <definedName name="HPTWDV13" localSheetId="5">#REF!</definedName>
    <definedName name="HPTWDV13" localSheetId="3">#REF!</definedName>
    <definedName name="HPTWDV13">#REF!</definedName>
    <definedName name="HPTWDV13A" localSheetId="1">#REF!</definedName>
    <definedName name="HPTWDV13A" localSheetId="5">#REF!</definedName>
    <definedName name="HPTWDV13A" localSheetId="3">#REF!</definedName>
    <definedName name="HPTWDV13A">#REF!</definedName>
    <definedName name="hptwdv14a" localSheetId="1">#REF!</definedName>
    <definedName name="hptwdv14a" localSheetId="5">#REF!</definedName>
    <definedName name="hptwdv14a" localSheetId="3">#REF!</definedName>
    <definedName name="hptwdv14a">#REF!</definedName>
    <definedName name="hptwdv15a" localSheetId="1">#REF!</definedName>
    <definedName name="hptwdv15a" localSheetId="5">#REF!</definedName>
    <definedName name="hptwdv15a" localSheetId="3">#REF!</definedName>
    <definedName name="hptwdv15a">#REF!</definedName>
    <definedName name="hptwdv16a" localSheetId="1">#REF!</definedName>
    <definedName name="hptwdv16a" localSheetId="5">#REF!</definedName>
    <definedName name="hptwdv16a" localSheetId="3">#REF!</definedName>
    <definedName name="hptwdv16a">#REF!</definedName>
    <definedName name="hptwdv17a" localSheetId="1">#REF!</definedName>
    <definedName name="hptwdv17a" localSheetId="5">#REF!</definedName>
    <definedName name="hptwdv17a" localSheetId="3">#REF!</definedName>
    <definedName name="hptwdv17a">#REF!</definedName>
    <definedName name="hptwdv18a" localSheetId="1">#REF!</definedName>
    <definedName name="hptwdv18a" localSheetId="5">#REF!</definedName>
    <definedName name="hptwdv18a" localSheetId="3">#REF!</definedName>
    <definedName name="hptwdv18a">#REF!</definedName>
    <definedName name="HPTWDV1A" localSheetId="1">#REF!</definedName>
    <definedName name="HPTWDV1A" localSheetId="5">#REF!</definedName>
    <definedName name="HPTWDV1A" localSheetId="3">#REF!</definedName>
    <definedName name="HPTWDV1A">#REF!</definedName>
    <definedName name="HPTWDV1ACF" localSheetId="1">'[76]IBA&amp;HP'!#REF!</definedName>
    <definedName name="HPTWDV1ACF" localSheetId="5">'[76]IBA&amp;HP'!#REF!</definedName>
    <definedName name="HPTWDV1ACF" localSheetId="3">'[76]IBA&amp;HP'!#REF!</definedName>
    <definedName name="HPTWDV1ACF">'[76]IBA&amp;HP'!#REF!</definedName>
    <definedName name="HPTWDV1BA" localSheetId="1">'[76]IBA&amp;HP'!#REF!</definedName>
    <definedName name="HPTWDV1BA" localSheetId="5">'[76]IBA&amp;HP'!#REF!</definedName>
    <definedName name="HPTWDV1BA" localSheetId="3">'[76]IBA&amp;HP'!#REF!</definedName>
    <definedName name="HPTWDV1BA">'[76]IBA&amp;HP'!#REF!</definedName>
    <definedName name="HPTWDV1BA_F" localSheetId="1">'[76]IBA&amp;HP'!#REF!</definedName>
    <definedName name="HPTWDV1BA_F" localSheetId="5">'[76]IBA&amp;HP'!#REF!</definedName>
    <definedName name="HPTWDV1BA_F" localSheetId="3">'[76]IBA&amp;HP'!#REF!</definedName>
    <definedName name="HPTWDV1BA_F">'[76]IBA&amp;HP'!#REF!</definedName>
    <definedName name="HPTWDV1BB" localSheetId="1">'[76]IBA&amp;HP'!#REF!</definedName>
    <definedName name="HPTWDV1BB" localSheetId="5">'[76]IBA&amp;HP'!#REF!</definedName>
    <definedName name="HPTWDV1BB" localSheetId="3">'[76]IBA&amp;HP'!#REF!</definedName>
    <definedName name="HPTWDV1BB">'[76]IBA&amp;HP'!#REF!</definedName>
    <definedName name="HPTWDV1BC" localSheetId="1">'[76]IBA&amp;HP'!#REF!</definedName>
    <definedName name="HPTWDV1BC" localSheetId="5">'[76]IBA&amp;HP'!#REF!</definedName>
    <definedName name="HPTWDV1BC" localSheetId="3">'[76]IBA&amp;HP'!#REF!</definedName>
    <definedName name="HPTWDV1BC">'[76]IBA&amp;HP'!#REF!</definedName>
    <definedName name="HPTWDV1BD" localSheetId="1">'[76]IBA&amp;HP'!#REF!</definedName>
    <definedName name="HPTWDV1BD" localSheetId="5">'[76]IBA&amp;HP'!#REF!</definedName>
    <definedName name="HPTWDV1BD" localSheetId="3">'[76]IBA&amp;HP'!#REF!</definedName>
    <definedName name="HPTWDV1BD">'[76]IBA&amp;HP'!#REF!</definedName>
    <definedName name="HPTWDV1BE" localSheetId="1">'[76]IBA&amp;HP'!#REF!</definedName>
    <definedName name="HPTWDV1BE" localSheetId="5">'[76]IBA&amp;HP'!#REF!</definedName>
    <definedName name="HPTWDV1BE" localSheetId="3">'[76]IBA&amp;HP'!#REF!</definedName>
    <definedName name="HPTWDV1BE">'[76]IBA&amp;HP'!#REF!</definedName>
    <definedName name="HPTWDV1BF" localSheetId="1">'[76]IBA&amp;HP'!#REF!</definedName>
    <definedName name="HPTWDV1BF" localSheetId="5">'[76]IBA&amp;HP'!#REF!</definedName>
    <definedName name="HPTWDV1BF" localSheetId="3">'[76]IBA&amp;HP'!#REF!</definedName>
    <definedName name="HPTWDV1BF">'[76]IBA&amp;HP'!#REF!</definedName>
    <definedName name="HPTWDV2" localSheetId="1">#REF!</definedName>
    <definedName name="HPTWDV2" localSheetId="5">#REF!</definedName>
    <definedName name="HPTWDV2" localSheetId="3">#REF!</definedName>
    <definedName name="HPTWDV2">#REF!</definedName>
    <definedName name="HPTWDV21" localSheetId="1">#REF!</definedName>
    <definedName name="HPTWDV21" localSheetId="5">#REF!</definedName>
    <definedName name="HPTWDV21" localSheetId="3">#REF!</definedName>
    <definedName name="HPTWDV21">#REF!</definedName>
    <definedName name="HPTWDV21_8B" localSheetId="1">'[76]IBA&amp;HP'!#REF!</definedName>
    <definedName name="HPTWDV21_8B" localSheetId="5">'[76]IBA&amp;HP'!#REF!</definedName>
    <definedName name="HPTWDV21_8B" localSheetId="3">'[76]IBA&amp;HP'!#REF!</definedName>
    <definedName name="HPTWDV21_8B">'[76]IBA&amp;HP'!#REF!</definedName>
    <definedName name="HPTWDV21A" localSheetId="1">#REF!</definedName>
    <definedName name="HPTWDV21A" localSheetId="5">#REF!</definedName>
    <definedName name="HPTWDV21A" localSheetId="3">#REF!</definedName>
    <definedName name="HPTWDV21A">#REF!</definedName>
    <definedName name="HPTWDV21ACF" localSheetId="1">'[76]IBA&amp;HP'!#REF!</definedName>
    <definedName name="HPTWDV21ACF" localSheetId="5">'[76]IBA&amp;HP'!#REF!</definedName>
    <definedName name="HPTWDV21ACF" localSheetId="3">'[76]IBA&amp;HP'!#REF!</definedName>
    <definedName name="HPTWDV21ACF">'[76]IBA&amp;HP'!#REF!</definedName>
    <definedName name="HPTWDV22" localSheetId="1">#REF!</definedName>
    <definedName name="HPTWDV22" localSheetId="5">#REF!</definedName>
    <definedName name="HPTWDV22" localSheetId="3">#REF!</definedName>
    <definedName name="HPTWDV22">#REF!</definedName>
    <definedName name="HPTWDV22A" localSheetId="1">#REF!</definedName>
    <definedName name="HPTWDV22A" localSheetId="5">#REF!</definedName>
    <definedName name="HPTWDV22A" localSheetId="3">#REF!</definedName>
    <definedName name="HPTWDV22A">#REF!</definedName>
    <definedName name="HPTWDV23" localSheetId="1">#REF!</definedName>
    <definedName name="HPTWDV23" localSheetId="5">#REF!</definedName>
    <definedName name="HPTWDV23" localSheetId="3">#REF!</definedName>
    <definedName name="HPTWDV23">#REF!</definedName>
    <definedName name="HPTWDV23A" localSheetId="1">#REF!</definedName>
    <definedName name="HPTWDV23A" localSheetId="5">#REF!</definedName>
    <definedName name="HPTWDV23A" localSheetId="3">#REF!</definedName>
    <definedName name="HPTWDV23A">#REF!</definedName>
    <definedName name="HPTWDV24A" localSheetId="1">#REF!</definedName>
    <definedName name="HPTWDV24A" localSheetId="5">#REF!</definedName>
    <definedName name="HPTWDV24A" localSheetId="3">#REF!</definedName>
    <definedName name="HPTWDV24A">#REF!</definedName>
    <definedName name="HPTWDV25A" localSheetId="1">#REF!</definedName>
    <definedName name="HPTWDV25A" localSheetId="5">#REF!</definedName>
    <definedName name="HPTWDV25A" localSheetId="3">#REF!</definedName>
    <definedName name="HPTWDV25A">#REF!</definedName>
    <definedName name="HPTWDV26A" localSheetId="1">#REF!</definedName>
    <definedName name="HPTWDV26A" localSheetId="5">#REF!</definedName>
    <definedName name="HPTWDV26A" localSheetId="3">#REF!</definedName>
    <definedName name="HPTWDV26A">#REF!</definedName>
    <definedName name="HPTWDV27A" localSheetId="1">#REF!</definedName>
    <definedName name="HPTWDV27A" localSheetId="5">#REF!</definedName>
    <definedName name="HPTWDV27A" localSheetId="3">#REF!</definedName>
    <definedName name="HPTWDV27A">#REF!</definedName>
    <definedName name="HPTWDV28A" localSheetId="1">#REF!</definedName>
    <definedName name="HPTWDV28A" localSheetId="5">#REF!</definedName>
    <definedName name="HPTWDV28A" localSheetId="3">#REF!</definedName>
    <definedName name="HPTWDV28A">#REF!</definedName>
    <definedName name="HPTWDV2A" localSheetId="1">#REF!</definedName>
    <definedName name="HPTWDV2A" localSheetId="5">#REF!</definedName>
    <definedName name="HPTWDV2A" localSheetId="3">#REF!</definedName>
    <definedName name="HPTWDV2A">#REF!</definedName>
    <definedName name="HPTWDV2ACF" localSheetId="1">'[76]IBA&amp;HP'!#REF!</definedName>
    <definedName name="HPTWDV2ACF" localSheetId="5">'[76]IBA&amp;HP'!#REF!</definedName>
    <definedName name="HPTWDV2ACF" localSheetId="3">'[76]IBA&amp;HP'!#REF!</definedName>
    <definedName name="HPTWDV2ACF">'[76]IBA&amp;HP'!#REF!</definedName>
    <definedName name="HPTWDV2AG" localSheetId="1">'[76]IBA&amp;HP'!#REF!</definedName>
    <definedName name="HPTWDV2AG" localSheetId="5">'[76]IBA&amp;HP'!#REF!</definedName>
    <definedName name="HPTWDV2AG" localSheetId="3">'[76]IBA&amp;HP'!#REF!</definedName>
    <definedName name="HPTWDV2AG">'[76]IBA&amp;HP'!#REF!</definedName>
    <definedName name="HPTWDV2BA" localSheetId="1">'[76]IBA&amp;HP'!#REF!</definedName>
    <definedName name="HPTWDV2BA" localSheetId="5">'[76]IBA&amp;HP'!#REF!</definedName>
    <definedName name="HPTWDV2BA" localSheetId="3">'[76]IBA&amp;HP'!#REF!</definedName>
    <definedName name="HPTWDV2BA">'[76]IBA&amp;HP'!#REF!</definedName>
    <definedName name="HPTWDV2BB" localSheetId="1">'[76]IBA&amp;HP'!#REF!</definedName>
    <definedName name="HPTWDV2BB" localSheetId="5">'[76]IBA&amp;HP'!#REF!</definedName>
    <definedName name="HPTWDV2BB" localSheetId="3">'[76]IBA&amp;HP'!#REF!</definedName>
    <definedName name="HPTWDV2BB">'[76]IBA&amp;HP'!#REF!</definedName>
    <definedName name="HPTWDV2BC" localSheetId="1">'[76]IBA&amp;HP'!#REF!</definedName>
    <definedName name="HPTWDV2BC" localSheetId="5">'[76]IBA&amp;HP'!#REF!</definedName>
    <definedName name="HPTWDV2BC" localSheetId="3">'[76]IBA&amp;HP'!#REF!</definedName>
    <definedName name="HPTWDV2BC">'[76]IBA&amp;HP'!#REF!</definedName>
    <definedName name="HPTWDV2BD" localSheetId="1">'[76]IBA&amp;HP'!#REF!</definedName>
    <definedName name="HPTWDV2BD" localSheetId="5">'[76]IBA&amp;HP'!#REF!</definedName>
    <definedName name="HPTWDV2BD" localSheetId="3">'[76]IBA&amp;HP'!#REF!</definedName>
    <definedName name="HPTWDV2BD">'[76]IBA&amp;HP'!#REF!</definedName>
    <definedName name="HPTWDV2BE" localSheetId="1">'[76]IBA&amp;HP'!#REF!</definedName>
    <definedName name="HPTWDV2BE" localSheetId="5">'[76]IBA&amp;HP'!#REF!</definedName>
    <definedName name="HPTWDV2BE" localSheetId="3">'[76]IBA&amp;HP'!#REF!</definedName>
    <definedName name="HPTWDV2BE">'[76]IBA&amp;HP'!#REF!</definedName>
    <definedName name="HPTWDV2BF" localSheetId="1">'[76]IBA&amp;HP'!#REF!</definedName>
    <definedName name="HPTWDV2BF" localSheetId="5">'[76]IBA&amp;HP'!#REF!</definedName>
    <definedName name="HPTWDV2BF" localSheetId="3">'[76]IBA&amp;HP'!#REF!</definedName>
    <definedName name="HPTWDV2BF">'[76]IBA&amp;HP'!#REF!</definedName>
    <definedName name="HPTWDV3" localSheetId="1">#REF!</definedName>
    <definedName name="HPTWDV3" localSheetId="5">#REF!</definedName>
    <definedName name="HPTWDV3" localSheetId="3">#REF!</definedName>
    <definedName name="HPTWDV3">#REF!</definedName>
    <definedName name="HPTWDV31" localSheetId="1">#REF!</definedName>
    <definedName name="HPTWDV31" localSheetId="5">#REF!</definedName>
    <definedName name="HPTWDV31" localSheetId="3">#REF!</definedName>
    <definedName name="HPTWDV31">#REF!</definedName>
    <definedName name="HPTWDV31_8B" localSheetId="1">'[76]IBA&amp;HP'!#REF!</definedName>
    <definedName name="HPTWDV31_8B" localSheetId="5">'[76]IBA&amp;HP'!#REF!</definedName>
    <definedName name="HPTWDV31_8B" localSheetId="3">'[76]IBA&amp;HP'!#REF!</definedName>
    <definedName name="HPTWDV31_8B">'[76]IBA&amp;HP'!#REF!</definedName>
    <definedName name="HPTWDV31A" localSheetId="1">#REF!</definedName>
    <definedName name="HPTWDV31A" localSheetId="5">#REF!</definedName>
    <definedName name="HPTWDV31A" localSheetId="3">#REF!</definedName>
    <definedName name="HPTWDV31A">#REF!</definedName>
    <definedName name="HPTWDV31ACF" localSheetId="1">'[76]IBA&amp;HP'!#REF!</definedName>
    <definedName name="HPTWDV31ACF" localSheetId="5">'[76]IBA&amp;HP'!#REF!</definedName>
    <definedName name="HPTWDV31ACF" localSheetId="3">'[76]IBA&amp;HP'!#REF!</definedName>
    <definedName name="HPTWDV31ACF">'[76]IBA&amp;HP'!#REF!</definedName>
    <definedName name="HPTWDV32" localSheetId="1">#REF!</definedName>
    <definedName name="HPTWDV32" localSheetId="5">#REF!</definedName>
    <definedName name="HPTWDV32" localSheetId="3">#REF!</definedName>
    <definedName name="HPTWDV32">#REF!</definedName>
    <definedName name="HPTWDV32A" localSheetId="1">#REF!</definedName>
    <definedName name="HPTWDV32A" localSheetId="5">#REF!</definedName>
    <definedName name="HPTWDV32A" localSheetId="3">#REF!</definedName>
    <definedName name="HPTWDV32A">#REF!</definedName>
    <definedName name="HPTWDV33" localSheetId="1">#REF!</definedName>
    <definedName name="HPTWDV33" localSheetId="5">#REF!</definedName>
    <definedName name="HPTWDV33" localSheetId="3">#REF!</definedName>
    <definedName name="HPTWDV33">#REF!</definedName>
    <definedName name="HPTWDV33A" localSheetId="1">#REF!</definedName>
    <definedName name="HPTWDV33A" localSheetId="5">#REF!</definedName>
    <definedName name="HPTWDV33A" localSheetId="3">#REF!</definedName>
    <definedName name="HPTWDV33A">#REF!</definedName>
    <definedName name="HPTWDV34A" localSheetId="1">#REF!</definedName>
    <definedName name="HPTWDV34A" localSheetId="5">#REF!</definedName>
    <definedName name="HPTWDV34A" localSheetId="3">#REF!</definedName>
    <definedName name="HPTWDV34A">#REF!</definedName>
    <definedName name="HPTWDV35A" localSheetId="1">#REF!</definedName>
    <definedName name="HPTWDV35A" localSheetId="5">#REF!</definedName>
    <definedName name="HPTWDV35A" localSheetId="3">#REF!</definedName>
    <definedName name="HPTWDV35A">#REF!</definedName>
    <definedName name="HPTWDV36A" localSheetId="1">#REF!</definedName>
    <definedName name="HPTWDV36A" localSheetId="5">#REF!</definedName>
    <definedName name="HPTWDV36A" localSheetId="3">#REF!</definedName>
    <definedName name="HPTWDV36A">#REF!</definedName>
    <definedName name="HPTWDV37A" localSheetId="1">#REF!</definedName>
    <definedName name="HPTWDV37A" localSheetId="5">#REF!</definedName>
    <definedName name="HPTWDV37A" localSheetId="3">#REF!</definedName>
    <definedName name="HPTWDV37A">#REF!</definedName>
    <definedName name="HPTWDV38A" localSheetId="1">#REF!</definedName>
    <definedName name="HPTWDV38A" localSheetId="5">#REF!</definedName>
    <definedName name="HPTWDV38A" localSheetId="3">#REF!</definedName>
    <definedName name="HPTWDV38A">#REF!</definedName>
    <definedName name="HPTWDV3A" localSheetId="1">#REF!</definedName>
    <definedName name="HPTWDV3A" localSheetId="5">#REF!</definedName>
    <definedName name="HPTWDV3A" localSheetId="3">#REF!</definedName>
    <definedName name="HPTWDV3A">#REF!</definedName>
    <definedName name="HPTWDV3ACF" localSheetId="1">'[76]IBA&amp;HP'!#REF!</definedName>
    <definedName name="HPTWDV3ACF" localSheetId="5">'[76]IBA&amp;HP'!#REF!</definedName>
    <definedName name="HPTWDV3ACF" localSheetId="3">'[76]IBA&amp;HP'!#REF!</definedName>
    <definedName name="HPTWDV3ACF">'[76]IBA&amp;HP'!#REF!</definedName>
    <definedName name="HPTWDV3BA" localSheetId="1">'[76]IBA&amp;HP'!#REF!</definedName>
    <definedName name="HPTWDV3BA" localSheetId="5">'[76]IBA&amp;HP'!#REF!</definedName>
    <definedName name="HPTWDV3BA" localSheetId="3">'[76]IBA&amp;HP'!#REF!</definedName>
    <definedName name="HPTWDV3BA">'[76]IBA&amp;HP'!#REF!</definedName>
    <definedName name="HPTWDV3BB" localSheetId="1">'[76]IBA&amp;HP'!#REF!</definedName>
    <definedName name="HPTWDV3BB" localSheetId="5">'[76]IBA&amp;HP'!#REF!</definedName>
    <definedName name="HPTWDV3BB" localSheetId="3">'[76]IBA&amp;HP'!#REF!</definedName>
    <definedName name="HPTWDV3BB">'[76]IBA&amp;HP'!#REF!</definedName>
    <definedName name="HPTWDV3BC" localSheetId="1">'[76]IBA&amp;HP'!#REF!</definedName>
    <definedName name="HPTWDV3BC" localSheetId="5">'[76]IBA&amp;HP'!#REF!</definedName>
    <definedName name="HPTWDV3BC" localSheetId="3">'[76]IBA&amp;HP'!#REF!</definedName>
    <definedName name="HPTWDV3BC">'[76]IBA&amp;HP'!#REF!</definedName>
    <definedName name="HPTWDV3BD" localSheetId="1">'[76]IBA&amp;HP'!#REF!</definedName>
    <definedName name="HPTWDV3BD" localSheetId="5">'[76]IBA&amp;HP'!#REF!</definedName>
    <definedName name="HPTWDV3BD" localSheetId="3">'[76]IBA&amp;HP'!#REF!</definedName>
    <definedName name="HPTWDV3BD">'[76]IBA&amp;HP'!#REF!</definedName>
    <definedName name="HPTWDV3BE" localSheetId="1">'[76]IBA&amp;HP'!#REF!</definedName>
    <definedName name="HPTWDV3BE" localSheetId="5">'[76]IBA&amp;HP'!#REF!</definedName>
    <definedName name="HPTWDV3BE" localSheetId="3">'[76]IBA&amp;HP'!#REF!</definedName>
    <definedName name="HPTWDV3BE">'[76]IBA&amp;HP'!#REF!</definedName>
    <definedName name="HPTWDV3BF" localSheetId="1">'[76]IBA&amp;HP'!#REF!</definedName>
    <definedName name="HPTWDV3BF" localSheetId="5">'[76]IBA&amp;HP'!#REF!</definedName>
    <definedName name="HPTWDV3BF" localSheetId="3">'[76]IBA&amp;HP'!#REF!</definedName>
    <definedName name="HPTWDV3BF">'[76]IBA&amp;HP'!#REF!</definedName>
    <definedName name="HPTWDV4" localSheetId="1">#REF!</definedName>
    <definedName name="HPTWDV4" localSheetId="5">#REF!</definedName>
    <definedName name="HPTWDV4" localSheetId="3">#REF!</definedName>
    <definedName name="HPTWDV4">#REF!</definedName>
    <definedName name="HPTWDV41" localSheetId="1">#REF!</definedName>
    <definedName name="HPTWDV41" localSheetId="5">#REF!</definedName>
    <definedName name="HPTWDV41" localSheetId="3">#REF!</definedName>
    <definedName name="HPTWDV41">#REF!</definedName>
    <definedName name="HPTWDV41_8B" localSheetId="1">'[76]IBA&amp;HP'!#REF!</definedName>
    <definedName name="HPTWDV41_8B" localSheetId="5">'[76]IBA&amp;HP'!#REF!</definedName>
    <definedName name="HPTWDV41_8B" localSheetId="3">'[76]IBA&amp;HP'!#REF!</definedName>
    <definedName name="HPTWDV41_8B">'[76]IBA&amp;HP'!#REF!</definedName>
    <definedName name="HPTWDV41A" localSheetId="1">#REF!</definedName>
    <definedName name="HPTWDV41A" localSheetId="5">#REF!</definedName>
    <definedName name="HPTWDV41A" localSheetId="3">#REF!</definedName>
    <definedName name="HPTWDV41A">#REF!</definedName>
    <definedName name="HPTWDV41ACF" localSheetId="1">'[76]IBA&amp;HP'!#REF!</definedName>
    <definedName name="HPTWDV41ACF" localSheetId="5">'[76]IBA&amp;HP'!#REF!</definedName>
    <definedName name="HPTWDV41ACF" localSheetId="3">'[76]IBA&amp;HP'!#REF!</definedName>
    <definedName name="HPTWDV41ACF">'[76]IBA&amp;HP'!#REF!</definedName>
    <definedName name="HPTWDV42" localSheetId="1">#REF!</definedName>
    <definedName name="HPTWDV42" localSheetId="5">#REF!</definedName>
    <definedName name="HPTWDV42" localSheetId="3">#REF!</definedName>
    <definedName name="HPTWDV42">#REF!</definedName>
    <definedName name="HPTWDV42A" localSheetId="1">#REF!</definedName>
    <definedName name="HPTWDV42A" localSheetId="5">#REF!</definedName>
    <definedName name="HPTWDV42A" localSheetId="3">#REF!</definedName>
    <definedName name="HPTWDV42A">#REF!</definedName>
    <definedName name="HPTWDV43" localSheetId="1">#REF!</definedName>
    <definedName name="HPTWDV43" localSheetId="5">#REF!</definedName>
    <definedName name="HPTWDV43" localSheetId="3">#REF!</definedName>
    <definedName name="HPTWDV43">#REF!</definedName>
    <definedName name="HPTWDV43A" localSheetId="1">#REF!</definedName>
    <definedName name="HPTWDV43A" localSheetId="5">#REF!</definedName>
    <definedName name="HPTWDV43A" localSheetId="3">#REF!</definedName>
    <definedName name="HPTWDV43A">#REF!</definedName>
    <definedName name="HPTWDV44A" localSheetId="1">#REF!</definedName>
    <definedName name="HPTWDV44A" localSheetId="5">#REF!</definedName>
    <definedName name="HPTWDV44A" localSheetId="3">#REF!</definedName>
    <definedName name="HPTWDV44A">#REF!</definedName>
    <definedName name="HPTWDV45A" localSheetId="1">#REF!</definedName>
    <definedName name="HPTWDV45A" localSheetId="5">#REF!</definedName>
    <definedName name="HPTWDV45A" localSheetId="3">#REF!</definedName>
    <definedName name="HPTWDV45A">#REF!</definedName>
    <definedName name="HPTWDV46A" localSheetId="1">#REF!</definedName>
    <definedName name="HPTWDV46A" localSheetId="5">#REF!</definedName>
    <definedName name="HPTWDV46A" localSheetId="3">#REF!</definedName>
    <definedName name="HPTWDV46A">#REF!</definedName>
    <definedName name="HPTWDV47A" localSheetId="1">#REF!</definedName>
    <definedName name="HPTWDV47A" localSheetId="5">#REF!</definedName>
    <definedName name="HPTWDV47A" localSheetId="3">#REF!</definedName>
    <definedName name="HPTWDV47A">#REF!</definedName>
    <definedName name="HPTWDV48A" localSheetId="1">#REF!</definedName>
    <definedName name="HPTWDV48A" localSheetId="5">#REF!</definedName>
    <definedName name="HPTWDV48A" localSheetId="3">#REF!</definedName>
    <definedName name="HPTWDV48A">#REF!</definedName>
    <definedName name="HPTWDV4A" localSheetId="1">#REF!</definedName>
    <definedName name="HPTWDV4A" localSheetId="5">#REF!</definedName>
    <definedName name="HPTWDV4A" localSheetId="3">#REF!</definedName>
    <definedName name="HPTWDV4A">#REF!</definedName>
    <definedName name="HPTWDV4ACF" localSheetId="1">'[76]IBA&amp;HP'!#REF!</definedName>
    <definedName name="HPTWDV4ACF" localSheetId="5">'[76]IBA&amp;HP'!#REF!</definedName>
    <definedName name="HPTWDV4ACF" localSheetId="3">'[76]IBA&amp;HP'!#REF!</definedName>
    <definedName name="HPTWDV4ACF">'[76]IBA&amp;HP'!#REF!</definedName>
    <definedName name="HPTWDV4BA" localSheetId="1">'[76]IBA&amp;HP'!#REF!</definedName>
    <definedName name="HPTWDV4BA" localSheetId="5">'[76]IBA&amp;HP'!#REF!</definedName>
    <definedName name="HPTWDV4BA" localSheetId="3">'[76]IBA&amp;HP'!#REF!</definedName>
    <definedName name="HPTWDV4BA">'[76]IBA&amp;HP'!#REF!</definedName>
    <definedName name="HPTWDV4BB" localSheetId="1">'[76]IBA&amp;HP'!#REF!</definedName>
    <definedName name="HPTWDV4BB" localSheetId="5">'[76]IBA&amp;HP'!#REF!</definedName>
    <definedName name="HPTWDV4BB" localSheetId="3">'[76]IBA&amp;HP'!#REF!</definedName>
    <definedName name="HPTWDV4BB">'[76]IBA&amp;HP'!#REF!</definedName>
    <definedName name="HPTWDV4BC" localSheetId="1">'[76]IBA&amp;HP'!#REF!</definedName>
    <definedName name="HPTWDV4BC" localSheetId="5">'[76]IBA&amp;HP'!#REF!</definedName>
    <definedName name="HPTWDV4BC" localSheetId="3">'[76]IBA&amp;HP'!#REF!</definedName>
    <definedName name="HPTWDV4BC">'[76]IBA&amp;HP'!#REF!</definedName>
    <definedName name="HPTWDV4BD" localSheetId="1">'[76]IBA&amp;HP'!#REF!</definedName>
    <definedName name="HPTWDV4BD" localSheetId="5">'[76]IBA&amp;HP'!#REF!</definedName>
    <definedName name="HPTWDV4BD" localSheetId="3">'[76]IBA&amp;HP'!#REF!</definedName>
    <definedName name="HPTWDV4BD">'[76]IBA&amp;HP'!#REF!</definedName>
    <definedName name="HPTWDV4BE" localSheetId="1">'[76]IBA&amp;HP'!#REF!</definedName>
    <definedName name="HPTWDV4BE" localSheetId="5">'[76]IBA&amp;HP'!#REF!</definedName>
    <definedName name="HPTWDV4BE" localSheetId="3">'[76]IBA&amp;HP'!#REF!</definedName>
    <definedName name="HPTWDV4BE">'[76]IBA&amp;HP'!#REF!</definedName>
    <definedName name="HPTWDV4BF" localSheetId="1">'[76]IBA&amp;HP'!#REF!</definedName>
    <definedName name="HPTWDV4BF" localSheetId="5">'[76]IBA&amp;HP'!#REF!</definedName>
    <definedName name="HPTWDV4BF" localSheetId="3">'[76]IBA&amp;HP'!#REF!</definedName>
    <definedName name="HPTWDV4BF">'[76]IBA&amp;HP'!#REF!</definedName>
    <definedName name="HPTWDV5" localSheetId="1">#REF!</definedName>
    <definedName name="HPTWDV5" localSheetId="5">#REF!</definedName>
    <definedName name="HPTWDV5" localSheetId="3">#REF!</definedName>
    <definedName name="HPTWDV5">#REF!</definedName>
    <definedName name="HPTWDV51" localSheetId="1">#REF!</definedName>
    <definedName name="HPTWDV51" localSheetId="5">#REF!</definedName>
    <definedName name="HPTWDV51" localSheetId="3">#REF!</definedName>
    <definedName name="HPTWDV51">#REF!</definedName>
    <definedName name="HPTWDV51_8B" localSheetId="1">'[76]IBA&amp;HP'!#REF!</definedName>
    <definedName name="HPTWDV51_8B" localSheetId="5">'[76]IBA&amp;HP'!#REF!</definedName>
    <definedName name="HPTWDV51_8B" localSheetId="3">'[76]IBA&amp;HP'!#REF!</definedName>
    <definedName name="HPTWDV51_8B">'[76]IBA&amp;HP'!#REF!</definedName>
    <definedName name="HPTWDV51A" localSheetId="1">#REF!</definedName>
    <definedName name="HPTWDV51A" localSheetId="5">#REF!</definedName>
    <definedName name="HPTWDV51A" localSheetId="3">#REF!</definedName>
    <definedName name="HPTWDV51A">#REF!</definedName>
    <definedName name="HPTWDV51ACF" localSheetId="1">'[76]IBA&amp;HP'!#REF!</definedName>
    <definedName name="HPTWDV51ACF" localSheetId="5">'[76]IBA&amp;HP'!#REF!</definedName>
    <definedName name="HPTWDV51ACF" localSheetId="3">'[76]IBA&amp;HP'!#REF!</definedName>
    <definedName name="HPTWDV51ACF">'[76]IBA&amp;HP'!#REF!</definedName>
    <definedName name="HPTWDV52" localSheetId="1">#REF!</definedName>
    <definedName name="HPTWDV52" localSheetId="5">#REF!</definedName>
    <definedName name="HPTWDV52" localSheetId="3">#REF!</definedName>
    <definedName name="HPTWDV52">#REF!</definedName>
    <definedName name="HPTWDV52A" localSheetId="1">#REF!</definedName>
    <definedName name="HPTWDV52A" localSheetId="5">#REF!</definedName>
    <definedName name="HPTWDV52A" localSheetId="3">#REF!</definedName>
    <definedName name="HPTWDV52A">#REF!</definedName>
    <definedName name="HPTWDV53" localSheetId="1">#REF!</definedName>
    <definedName name="HPTWDV53" localSheetId="5">#REF!</definedName>
    <definedName name="HPTWDV53" localSheetId="3">#REF!</definedName>
    <definedName name="HPTWDV53">#REF!</definedName>
    <definedName name="HPTWDV53A" localSheetId="1">#REF!</definedName>
    <definedName name="HPTWDV53A" localSheetId="5">#REF!</definedName>
    <definedName name="HPTWDV53A" localSheetId="3">#REF!</definedName>
    <definedName name="HPTWDV53A">#REF!</definedName>
    <definedName name="HPTWDV54A" localSheetId="1">#REF!</definedName>
    <definedName name="HPTWDV54A" localSheetId="5">#REF!</definedName>
    <definedName name="HPTWDV54A" localSheetId="3">#REF!</definedName>
    <definedName name="HPTWDV54A">#REF!</definedName>
    <definedName name="HPTWDV55A" localSheetId="1">#REF!</definedName>
    <definedName name="HPTWDV55A" localSheetId="5">#REF!</definedName>
    <definedName name="HPTWDV55A" localSheetId="3">#REF!</definedName>
    <definedName name="HPTWDV55A">#REF!</definedName>
    <definedName name="HPTWDV56A" localSheetId="1">#REF!</definedName>
    <definedName name="HPTWDV56A" localSheetId="5">#REF!</definedName>
    <definedName name="HPTWDV56A" localSheetId="3">#REF!</definedName>
    <definedName name="HPTWDV56A">#REF!</definedName>
    <definedName name="HPTWDV57A" localSheetId="1">#REF!</definedName>
    <definedName name="HPTWDV57A" localSheetId="5">#REF!</definedName>
    <definedName name="HPTWDV57A" localSheetId="3">#REF!</definedName>
    <definedName name="HPTWDV57A">#REF!</definedName>
    <definedName name="HPTWDV58A" localSheetId="1">#REF!</definedName>
    <definedName name="HPTWDV58A" localSheetId="5">#REF!</definedName>
    <definedName name="HPTWDV58A" localSheetId="3">#REF!</definedName>
    <definedName name="HPTWDV58A">#REF!</definedName>
    <definedName name="HPTWDV5A" localSheetId="1">#REF!</definedName>
    <definedName name="HPTWDV5A" localSheetId="5">#REF!</definedName>
    <definedName name="HPTWDV5A" localSheetId="3">#REF!</definedName>
    <definedName name="HPTWDV5A">#REF!</definedName>
    <definedName name="HPTWDV5ACF" localSheetId="1">'[76]IBA&amp;HP'!#REF!</definedName>
    <definedName name="HPTWDV5ACF" localSheetId="5">'[76]IBA&amp;HP'!#REF!</definedName>
    <definedName name="HPTWDV5ACF" localSheetId="3">'[76]IBA&amp;HP'!#REF!</definedName>
    <definedName name="HPTWDV5ACF">'[76]IBA&amp;HP'!#REF!</definedName>
    <definedName name="HPTWDV5BA" localSheetId="1">'[76]IBA&amp;HP'!#REF!</definedName>
    <definedName name="HPTWDV5BA" localSheetId="5">'[76]IBA&amp;HP'!#REF!</definedName>
    <definedName name="HPTWDV5BA" localSheetId="3">'[76]IBA&amp;HP'!#REF!</definedName>
    <definedName name="HPTWDV5BA">'[76]IBA&amp;HP'!#REF!</definedName>
    <definedName name="HPTWDV5BB" localSheetId="1">'[76]IBA&amp;HP'!#REF!</definedName>
    <definedName name="HPTWDV5BB" localSheetId="5">'[76]IBA&amp;HP'!#REF!</definedName>
    <definedName name="HPTWDV5BB" localSheetId="3">'[76]IBA&amp;HP'!#REF!</definedName>
    <definedName name="HPTWDV5BB">'[76]IBA&amp;HP'!#REF!</definedName>
    <definedName name="HPTWDV5BC" localSheetId="1">'[76]IBA&amp;HP'!#REF!</definedName>
    <definedName name="HPTWDV5BC" localSheetId="5">'[76]IBA&amp;HP'!#REF!</definedName>
    <definedName name="HPTWDV5BC" localSheetId="3">'[76]IBA&amp;HP'!#REF!</definedName>
    <definedName name="HPTWDV5BC">'[76]IBA&amp;HP'!#REF!</definedName>
    <definedName name="HPTWDV5BD" localSheetId="1">'[76]IBA&amp;HP'!#REF!</definedName>
    <definedName name="HPTWDV5BD" localSheetId="5">'[76]IBA&amp;HP'!#REF!</definedName>
    <definedName name="HPTWDV5BD" localSheetId="3">'[76]IBA&amp;HP'!#REF!</definedName>
    <definedName name="HPTWDV5BD">'[76]IBA&amp;HP'!#REF!</definedName>
    <definedName name="HPTWDV5BE" localSheetId="1">'[76]IBA&amp;HP'!#REF!</definedName>
    <definedName name="HPTWDV5BE" localSheetId="5">'[76]IBA&amp;HP'!#REF!</definedName>
    <definedName name="HPTWDV5BE" localSheetId="3">'[76]IBA&amp;HP'!#REF!</definedName>
    <definedName name="HPTWDV5BE">'[76]IBA&amp;HP'!#REF!</definedName>
    <definedName name="HPTWDV5BF" localSheetId="1">'[76]IBA&amp;HP'!#REF!</definedName>
    <definedName name="HPTWDV5BF" localSheetId="5">'[76]IBA&amp;HP'!#REF!</definedName>
    <definedName name="HPTWDV5BF" localSheetId="3">'[76]IBA&amp;HP'!#REF!</definedName>
    <definedName name="HPTWDV5BF">'[76]IBA&amp;HP'!#REF!</definedName>
    <definedName name="HPTWDV6" localSheetId="1">#REF!</definedName>
    <definedName name="HPTWDV6" localSheetId="5">#REF!</definedName>
    <definedName name="HPTWDV6" localSheetId="3">#REF!</definedName>
    <definedName name="HPTWDV6">#REF!</definedName>
    <definedName name="HPTWDV61" localSheetId="1">#REF!</definedName>
    <definedName name="HPTWDV61" localSheetId="5">#REF!</definedName>
    <definedName name="HPTWDV61" localSheetId="3">#REF!</definedName>
    <definedName name="HPTWDV61">#REF!</definedName>
    <definedName name="HPTWDV61_8B" localSheetId="1">'[76]IBA&amp;HP'!#REF!</definedName>
    <definedName name="HPTWDV61_8B" localSheetId="5">'[76]IBA&amp;HP'!#REF!</definedName>
    <definedName name="HPTWDV61_8B" localSheetId="3">'[76]IBA&amp;HP'!#REF!</definedName>
    <definedName name="HPTWDV61_8B">'[76]IBA&amp;HP'!#REF!</definedName>
    <definedName name="HPTWDV61A" localSheetId="1">#REF!</definedName>
    <definedName name="HPTWDV61A" localSheetId="5">#REF!</definedName>
    <definedName name="HPTWDV61A" localSheetId="3">#REF!</definedName>
    <definedName name="HPTWDV61A">#REF!</definedName>
    <definedName name="HPTWDV61ACF" localSheetId="1">'[76]IBA&amp;HP'!#REF!</definedName>
    <definedName name="HPTWDV61ACF" localSheetId="5">'[76]IBA&amp;HP'!#REF!</definedName>
    <definedName name="HPTWDV61ACF" localSheetId="3">'[76]IBA&amp;HP'!#REF!</definedName>
    <definedName name="HPTWDV61ACF">'[76]IBA&amp;HP'!#REF!</definedName>
    <definedName name="HPTWDV62" localSheetId="1">#REF!</definedName>
    <definedName name="HPTWDV62" localSheetId="5">#REF!</definedName>
    <definedName name="HPTWDV62" localSheetId="3">#REF!</definedName>
    <definedName name="HPTWDV62">#REF!</definedName>
    <definedName name="HPTWDV62A" localSheetId="1">#REF!</definedName>
    <definedName name="HPTWDV62A" localSheetId="5">#REF!</definedName>
    <definedName name="HPTWDV62A" localSheetId="3">#REF!</definedName>
    <definedName name="HPTWDV62A">#REF!</definedName>
    <definedName name="HPTWDV63" localSheetId="1">#REF!</definedName>
    <definedName name="HPTWDV63" localSheetId="5">#REF!</definedName>
    <definedName name="HPTWDV63" localSheetId="3">#REF!</definedName>
    <definedName name="HPTWDV63">#REF!</definedName>
    <definedName name="HPTWDV63A" localSheetId="1">#REF!</definedName>
    <definedName name="HPTWDV63A" localSheetId="5">#REF!</definedName>
    <definedName name="HPTWDV63A" localSheetId="3">#REF!</definedName>
    <definedName name="HPTWDV63A">#REF!</definedName>
    <definedName name="HPTWDV64A" localSheetId="1">#REF!</definedName>
    <definedName name="HPTWDV64A" localSheetId="5">#REF!</definedName>
    <definedName name="HPTWDV64A" localSheetId="3">#REF!</definedName>
    <definedName name="HPTWDV64A">#REF!</definedName>
    <definedName name="HPTWDV65A" localSheetId="1">#REF!</definedName>
    <definedName name="HPTWDV65A" localSheetId="5">#REF!</definedName>
    <definedName name="HPTWDV65A" localSheetId="3">#REF!</definedName>
    <definedName name="HPTWDV65A">#REF!</definedName>
    <definedName name="HPTWDV66A" localSheetId="1">#REF!</definedName>
    <definedName name="HPTWDV66A" localSheetId="5">#REF!</definedName>
    <definedName name="HPTWDV66A" localSheetId="3">#REF!</definedName>
    <definedName name="HPTWDV66A">#REF!</definedName>
    <definedName name="HPTWDV67A" localSheetId="1">#REF!</definedName>
    <definedName name="HPTWDV67A" localSheetId="5">#REF!</definedName>
    <definedName name="HPTWDV67A" localSheetId="3">#REF!</definedName>
    <definedName name="HPTWDV67A">#REF!</definedName>
    <definedName name="HPTWDV68A" localSheetId="1">#REF!</definedName>
    <definedName name="HPTWDV68A" localSheetId="5">#REF!</definedName>
    <definedName name="HPTWDV68A" localSheetId="3">#REF!</definedName>
    <definedName name="HPTWDV68A">#REF!</definedName>
    <definedName name="HPTWDV6A" localSheetId="1">#REF!</definedName>
    <definedName name="HPTWDV6A" localSheetId="5">#REF!</definedName>
    <definedName name="HPTWDV6A" localSheetId="3">#REF!</definedName>
    <definedName name="HPTWDV6A">#REF!</definedName>
    <definedName name="HPTWDV6ACF" localSheetId="1">'[76]IBA&amp;HP'!#REF!</definedName>
    <definedName name="HPTWDV6ACF" localSheetId="5">'[76]IBA&amp;HP'!#REF!</definedName>
    <definedName name="HPTWDV6ACF" localSheetId="3">'[76]IBA&amp;HP'!#REF!</definedName>
    <definedName name="HPTWDV6ACF">'[76]IBA&amp;HP'!#REF!</definedName>
    <definedName name="HPTWDV6BA" localSheetId="1">'[76]IBA&amp;HP'!#REF!</definedName>
    <definedName name="HPTWDV6BA" localSheetId="5">'[76]IBA&amp;HP'!#REF!</definedName>
    <definedName name="HPTWDV6BA" localSheetId="3">'[76]IBA&amp;HP'!#REF!</definedName>
    <definedName name="HPTWDV6BA">'[76]IBA&amp;HP'!#REF!</definedName>
    <definedName name="HPTWDV6BB" localSheetId="1">'[76]IBA&amp;HP'!#REF!</definedName>
    <definedName name="HPTWDV6BB" localSheetId="5">'[76]IBA&amp;HP'!#REF!</definedName>
    <definedName name="HPTWDV6BB" localSheetId="3">'[76]IBA&amp;HP'!#REF!</definedName>
    <definedName name="HPTWDV6BB">'[76]IBA&amp;HP'!#REF!</definedName>
    <definedName name="HPTWDV6BC" localSheetId="1">'[76]IBA&amp;HP'!#REF!</definedName>
    <definedName name="HPTWDV6BC" localSheetId="5">'[76]IBA&amp;HP'!#REF!</definedName>
    <definedName name="HPTWDV6BC" localSheetId="3">'[76]IBA&amp;HP'!#REF!</definedName>
    <definedName name="HPTWDV6BC">'[76]IBA&amp;HP'!#REF!</definedName>
    <definedName name="HPTWDV6BD" localSheetId="1">'[76]IBA&amp;HP'!#REF!</definedName>
    <definedName name="HPTWDV6BD" localSheetId="5">'[76]IBA&amp;HP'!#REF!</definedName>
    <definedName name="HPTWDV6BD" localSheetId="3">'[76]IBA&amp;HP'!#REF!</definedName>
    <definedName name="HPTWDV6BD">'[76]IBA&amp;HP'!#REF!</definedName>
    <definedName name="HPTWDV6BE" localSheetId="1">'[76]IBA&amp;HP'!#REF!</definedName>
    <definedName name="HPTWDV6BE" localSheetId="5">'[76]IBA&amp;HP'!#REF!</definedName>
    <definedName name="HPTWDV6BE" localSheetId="3">'[76]IBA&amp;HP'!#REF!</definedName>
    <definedName name="HPTWDV6BE">'[76]IBA&amp;HP'!#REF!</definedName>
    <definedName name="HPTWDV6BF" localSheetId="1">'[76]IBA&amp;HP'!#REF!</definedName>
    <definedName name="HPTWDV6BF" localSheetId="5">'[76]IBA&amp;HP'!#REF!</definedName>
    <definedName name="HPTWDV6BF" localSheetId="3">'[76]IBA&amp;HP'!#REF!</definedName>
    <definedName name="HPTWDV6BF">'[76]IBA&amp;HP'!#REF!</definedName>
    <definedName name="HPTWDV7" localSheetId="1">#REF!</definedName>
    <definedName name="HPTWDV7" localSheetId="5">#REF!</definedName>
    <definedName name="HPTWDV7" localSheetId="3">#REF!</definedName>
    <definedName name="HPTWDV7">#REF!</definedName>
    <definedName name="HPTWDV71" localSheetId="1">#REF!</definedName>
    <definedName name="HPTWDV71" localSheetId="5">#REF!</definedName>
    <definedName name="HPTWDV71" localSheetId="3">#REF!</definedName>
    <definedName name="HPTWDV71">#REF!</definedName>
    <definedName name="HPTWDV71_8B" localSheetId="1">'[76]IBA&amp;HP'!#REF!</definedName>
    <definedName name="HPTWDV71_8B" localSheetId="5">'[76]IBA&amp;HP'!#REF!</definedName>
    <definedName name="HPTWDV71_8B" localSheetId="3">'[76]IBA&amp;HP'!#REF!</definedName>
    <definedName name="HPTWDV71_8B">'[76]IBA&amp;HP'!#REF!</definedName>
    <definedName name="HPTWDV71A" localSheetId="1">#REF!</definedName>
    <definedName name="HPTWDV71A" localSheetId="5">#REF!</definedName>
    <definedName name="HPTWDV71A" localSheetId="3">#REF!</definedName>
    <definedName name="HPTWDV71A">#REF!</definedName>
    <definedName name="HPTWDV71ACF" localSheetId="1">'[76]IBA&amp;HP'!#REF!</definedName>
    <definedName name="HPTWDV71ACF" localSheetId="5">'[76]IBA&amp;HP'!#REF!</definedName>
    <definedName name="HPTWDV71ACF" localSheetId="3">'[76]IBA&amp;HP'!#REF!</definedName>
    <definedName name="HPTWDV71ACF">'[76]IBA&amp;HP'!#REF!</definedName>
    <definedName name="HPTWDV72" localSheetId="1">#REF!</definedName>
    <definedName name="HPTWDV72" localSheetId="5">#REF!</definedName>
    <definedName name="HPTWDV72" localSheetId="3">#REF!</definedName>
    <definedName name="HPTWDV72">#REF!</definedName>
    <definedName name="HPTWDV72A" localSheetId="1">#REF!</definedName>
    <definedName name="HPTWDV72A" localSheetId="5">#REF!</definedName>
    <definedName name="HPTWDV72A" localSheetId="3">#REF!</definedName>
    <definedName name="HPTWDV72A">#REF!</definedName>
    <definedName name="HPTWDV73" localSheetId="1">#REF!</definedName>
    <definedName name="HPTWDV73" localSheetId="5">#REF!</definedName>
    <definedName name="HPTWDV73" localSheetId="3">#REF!</definedName>
    <definedName name="HPTWDV73">#REF!</definedName>
    <definedName name="HPTWDV73A" localSheetId="1">#REF!</definedName>
    <definedName name="HPTWDV73A" localSheetId="5">#REF!</definedName>
    <definedName name="HPTWDV73A" localSheetId="3">#REF!</definedName>
    <definedName name="HPTWDV73A">#REF!</definedName>
    <definedName name="HPTWDV74A" localSheetId="1">#REF!</definedName>
    <definedName name="HPTWDV74A" localSheetId="5">#REF!</definedName>
    <definedName name="HPTWDV74A" localSheetId="3">#REF!</definedName>
    <definedName name="HPTWDV74A">#REF!</definedName>
    <definedName name="HPTWDV75A" localSheetId="1">#REF!</definedName>
    <definedName name="HPTWDV75A" localSheetId="5">#REF!</definedName>
    <definedName name="HPTWDV75A" localSheetId="3">#REF!</definedName>
    <definedName name="HPTWDV75A">#REF!</definedName>
    <definedName name="HPTWDV76A" localSheetId="1">#REF!</definedName>
    <definedName name="HPTWDV76A" localSheetId="5">#REF!</definedName>
    <definedName name="HPTWDV76A" localSheetId="3">#REF!</definedName>
    <definedName name="HPTWDV76A">#REF!</definedName>
    <definedName name="HPTWDV77A" localSheetId="1">#REF!</definedName>
    <definedName name="HPTWDV77A" localSheetId="5">#REF!</definedName>
    <definedName name="HPTWDV77A" localSheetId="3">#REF!</definedName>
    <definedName name="HPTWDV77A">#REF!</definedName>
    <definedName name="HPTWDV78A" localSheetId="1">#REF!</definedName>
    <definedName name="HPTWDV78A" localSheetId="5">#REF!</definedName>
    <definedName name="HPTWDV78A" localSheetId="3">#REF!</definedName>
    <definedName name="HPTWDV78A">#REF!</definedName>
    <definedName name="HPTWDV7A" localSheetId="1">#REF!</definedName>
    <definedName name="HPTWDV7A" localSheetId="5">#REF!</definedName>
    <definedName name="HPTWDV7A" localSheetId="3">#REF!</definedName>
    <definedName name="HPTWDV7A">#REF!</definedName>
    <definedName name="HPTWDV7ACF" localSheetId="1">'[76]IBA&amp;HP'!#REF!</definedName>
    <definedName name="HPTWDV7ACF" localSheetId="5">'[76]IBA&amp;HP'!#REF!</definedName>
    <definedName name="HPTWDV7ACF" localSheetId="3">'[76]IBA&amp;HP'!#REF!</definedName>
    <definedName name="HPTWDV7ACF">'[76]IBA&amp;HP'!#REF!</definedName>
    <definedName name="HPTWDV7BA" localSheetId="1">'[76]IBA&amp;HP'!#REF!</definedName>
    <definedName name="HPTWDV7BA" localSheetId="5">'[76]IBA&amp;HP'!#REF!</definedName>
    <definedName name="HPTWDV7BA" localSheetId="3">'[76]IBA&amp;HP'!#REF!</definedName>
    <definedName name="HPTWDV7BA">'[76]IBA&amp;HP'!#REF!</definedName>
    <definedName name="HPTWDV7BB" localSheetId="1">'[76]IBA&amp;HP'!#REF!</definedName>
    <definedName name="HPTWDV7BB" localSheetId="5">'[76]IBA&amp;HP'!#REF!</definedName>
    <definedName name="HPTWDV7BB" localSheetId="3">'[76]IBA&amp;HP'!#REF!</definedName>
    <definedName name="HPTWDV7BB">'[76]IBA&amp;HP'!#REF!</definedName>
    <definedName name="HPTWDV7BC" localSheetId="1">'[76]IBA&amp;HP'!#REF!</definedName>
    <definedName name="HPTWDV7BC" localSheetId="5">'[76]IBA&amp;HP'!#REF!</definedName>
    <definedName name="HPTWDV7BC" localSheetId="3">'[76]IBA&amp;HP'!#REF!</definedName>
    <definedName name="HPTWDV7BC">'[76]IBA&amp;HP'!#REF!</definedName>
    <definedName name="HPTWDV7BD" localSheetId="1">'[76]IBA&amp;HP'!#REF!</definedName>
    <definedName name="HPTWDV7BD" localSheetId="5">'[76]IBA&amp;HP'!#REF!</definedName>
    <definedName name="HPTWDV7BD" localSheetId="3">'[76]IBA&amp;HP'!#REF!</definedName>
    <definedName name="HPTWDV7BD">'[76]IBA&amp;HP'!#REF!</definedName>
    <definedName name="HPTWDV7BE" localSheetId="1">'[76]IBA&amp;HP'!#REF!</definedName>
    <definedName name="HPTWDV7BE" localSheetId="5">'[76]IBA&amp;HP'!#REF!</definedName>
    <definedName name="HPTWDV7BE" localSheetId="3">'[76]IBA&amp;HP'!#REF!</definedName>
    <definedName name="HPTWDV7BE">'[76]IBA&amp;HP'!#REF!</definedName>
    <definedName name="HPTWDV7BF" localSheetId="1">'[76]IBA&amp;HP'!#REF!</definedName>
    <definedName name="HPTWDV7BF" localSheetId="5">'[76]IBA&amp;HP'!#REF!</definedName>
    <definedName name="HPTWDV7BF" localSheetId="3">'[76]IBA&amp;HP'!#REF!</definedName>
    <definedName name="HPTWDV7BF">'[76]IBA&amp;HP'!#REF!</definedName>
    <definedName name="HPTWDV8" localSheetId="1">#REF!</definedName>
    <definedName name="HPTWDV8" localSheetId="5">#REF!</definedName>
    <definedName name="HPTWDV8" localSheetId="3">#REF!</definedName>
    <definedName name="HPTWDV8">#REF!</definedName>
    <definedName name="HPTWDV81" localSheetId="1">#REF!</definedName>
    <definedName name="HPTWDV81" localSheetId="5">#REF!</definedName>
    <definedName name="HPTWDV81" localSheetId="3">#REF!</definedName>
    <definedName name="HPTWDV81">#REF!</definedName>
    <definedName name="HPTWDV81_8B" localSheetId="1">'[76]IBA&amp;HP'!#REF!</definedName>
    <definedName name="HPTWDV81_8B" localSheetId="5">'[76]IBA&amp;HP'!#REF!</definedName>
    <definedName name="HPTWDV81_8B" localSheetId="3">'[76]IBA&amp;HP'!#REF!</definedName>
    <definedName name="HPTWDV81_8B">'[76]IBA&amp;HP'!#REF!</definedName>
    <definedName name="HPTWDV81A" localSheetId="1">#REF!</definedName>
    <definedName name="HPTWDV81A" localSheetId="5">#REF!</definedName>
    <definedName name="HPTWDV81A" localSheetId="3">#REF!</definedName>
    <definedName name="HPTWDV81A">#REF!</definedName>
    <definedName name="HPTWDV81ACF" localSheetId="1">'[76]IBA&amp;HP'!#REF!</definedName>
    <definedName name="HPTWDV81ACF" localSheetId="5">'[76]IBA&amp;HP'!#REF!</definedName>
    <definedName name="HPTWDV81ACF" localSheetId="3">'[76]IBA&amp;HP'!#REF!</definedName>
    <definedName name="HPTWDV81ACF">'[76]IBA&amp;HP'!#REF!</definedName>
    <definedName name="HPTWDV82" localSheetId="1">#REF!</definedName>
    <definedName name="HPTWDV82" localSheetId="5">#REF!</definedName>
    <definedName name="HPTWDV82" localSheetId="3">#REF!</definedName>
    <definedName name="HPTWDV82">#REF!</definedName>
    <definedName name="HPTWDV82A" localSheetId="1">#REF!</definedName>
    <definedName name="HPTWDV82A" localSheetId="5">#REF!</definedName>
    <definedName name="HPTWDV82A" localSheetId="3">#REF!</definedName>
    <definedName name="HPTWDV82A">#REF!</definedName>
    <definedName name="HPTWDV83" localSheetId="1">#REF!</definedName>
    <definedName name="HPTWDV83" localSheetId="5">#REF!</definedName>
    <definedName name="HPTWDV83" localSheetId="3">#REF!</definedName>
    <definedName name="HPTWDV83">#REF!</definedName>
    <definedName name="HPTWDV83A" localSheetId="1">#REF!</definedName>
    <definedName name="HPTWDV83A" localSheetId="5">#REF!</definedName>
    <definedName name="HPTWDV83A" localSheetId="3">#REF!</definedName>
    <definedName name="HPTWDV83A">#REF!</definedName>
    <definedName name="HPTWDV84A" localSheetId="1">#REF!</definedName>
    <definedName name="HPTWDV84A" localSheetId="5">#REF!</definedName>
    <definedName name="HPTWDV84A" localSheetId="3">#REF!</definedName>
    <definedName name="HPTWDV84A">#REF!</definedName>
    <definedName name="HPTWDV85A" localSheetId="1">#REF!</definedName>
    <definedName name="HPTWDV85A" localSheetId="5">#REF!</definedName>
    <definedName name="HPTWDV85A" localSheetId="3">#REF!</definedName>
    <definedName name="HPTWDV85A">#REF!</definedName>
    <definedName name="HPTWDV86A" localSheetId="1">#REF!</definedName>
    <definedName name="HPTWDV86A" localSheetId="5">#REF!</definedName>
    <definedName name="HPTWDV86A" localSheetId="3">#REF!</definedName>
    <definedName name="HPTWDV86A">#REF!</definedName>
    <definedName name="HPTWDV87A" localSheetId="1">#REF!</definedName>
    <definedName name="HPTWDV87A" localSheetId="5">#REF!</definedName>
    <definedName name="HPTWDV87A" localSheetId="3">#REF!</definedName>
    <definedName name="HPTWDV87A">#REF!</definedName>
    <definedName name="HPTWDV88A" localSheetId="1">#REF!</definedName>
    <definedName name="HPTWDV88A" localSheetId="5">#REF!</definedName>
    <definedName name="HPTWDV88A" localSheetId="3">#REF!</definedName>
    <definedName name="HPTWDV88A">#REF!</definedName>
    <definedName name="HPTWDV8A" localSheetId="1">#REF!</definedName>
    <definedName name="HPTWDV8A" localSheetId="5">#REF!</definedName>
    <definedName name="HPTWDV8A" localSheetId="3">#REF!</definedName>
    <definedName name="HPTWDV8A">#REF!</definedName>
    <definedName name="HPTWDV8ACF" localSheetId="1">'[76]IBA&amp;HP'!#REF!</definedName>
    <definedName name="HPTWDV8ACF" localSheetId="5">'[76]IBA&amp;HP'!#REF!</definedName>
    <definedName name="HPTWDV8ACF" localSheetId="3">'[76]IBA&amp;HP'!#REF!</definedName>
    <definedName name="HPTWDV8ACF">'[76]IBA&amp;HP'!#REF!</definedName>
    <definedName name="HPTWDV8BA" localSheetId="1">'[76]IBA&amp;HP'!#REF!</definedName>
    <definedName name="HPTWDV8BA" localSheetId="5">'[76]IBA&amp;HP'!#REF!</definedName>
    <definedName name="HPTWDV8BA" localSheetId="3">'[76]IBA&amp;HP'!#REF!</definedName>
    <definedName name="HPTWDV8BA">'[76]IBA&amp;HP'!#REF!</definedName>
    <definedName name="HPTWDV8BB" localSheetId="1">'[76]IBA&amp;HP'!#REF!</definedName>
    <definedName name="HPTWDV8BB" localSheetId="5">'[76]IBA&amp;HP'!#REF!</definedName>
    <definedName name="HPTWDV8BB" localSheetId="3">'[76]IBA&amp;HP'!#REF!</definedName>
    <definedName name="HPTWDV8BB">'[76]IBA&amp;HP'!#REF!</definedName>
    <definedName name="HPTWDV8BC" localSheetId="1">'[76]IBA&amp;HP'!#REF!</definedName>
    <definedName name="HPTWDV8BC" localSheetId="5">'[76]IBA&amp;HP'!#REF!</definedName>
    <definedName name="HPTWDV8BC" localSheetId="3">'[76]IBA&amp;HP'!#REF!</definedName>
    <definedName name="HPTWDV8BC">'[76]IBA&amp;HP'!#REF!</definedName>
    <definedName name="HPTWDV8BD" localSheetId="1">'[76]IBA&amp;HP'!#REF!</definedName>
    <definedName name="HPTWDV8BD" localSheetId="5">'[76]IBA&amp;HP'!#REF!</definedName>
    <definedName name="HPTWDV8BD" localSheetId="3">'[76]IBA&amp;HP'!#REF!</definedName>
    <definedName name="HPTWDV8BD">'[76]IBA&amp;HP'!#REF!</definedName>
    <definedName name="HPTWDV8BE" localSheetId="1">'[76]IBA&amp;HP'!#REF!</definedName>
    <definedName name="HPTWDV8BE" localSheetId="5">'[76]IBA&amp;HP'!#REF!</definedName>
    <definedName name="HPTWDV8BE" localSheetId="3">'[76]IBA&amp;HP'!#REF!</definedName>
    <definedName name="HPTWDV8BE">'[76]IBA&amp;HP'!#REF!</definedName>
    <definedName name="HPTWDV8BF" localSheetId="1">'[76]IBA&amp;HP'!#REF!</definedName>
    <definedName name="HPTWDV8BF" localSheetId="5">'[76]IBA&amp;HP'!#REF!</definedName>
    <definedName name="HPTWDV8BF" localSheetId="3">'[76]IBA&amp;HP'!#REF!</definedName>
    <definedName name="HPTWDV8BF">'[76]IBA&amp;HP'!#REF!</definedName>
    <definedName name="HPTWDV9" localSheetId="1">#REF!</definedName>
    <definedName name="HPTWDV9" localSheetId="5">#REF!</definedName>
    <definedName name="HPTWDV9" localSheetId="3">#REF!</definedName>
    <definedName name="HPTWDV9">#REF!</definedName>
    <definedName name="HPTWDV91" localSheetId="1">#REF!</definedName>
    <definedName name="HPTWDV91" localSheetId="5">#REF!</definedName>
    <definedName name="HPTWDV91" localSheetId="3">#REF!</definedName>
    <definedName name="HPTWDV91">#REF!</definedName>
    <definedName name="HPTWDV91_8B" localSheetId="1">'[76]IBA&amp;HP'!#REF!</definedName>
    <definedName name="HPTWDV91_8B" localSheetId="5">'[76]IBA&amp;HP'!#REF!</definedName>
    <definedName name="HPTWDV91_8B" localSheetId="3">'[76]IBA&amp;HP'!#REF!</definedName>
    <definedName name="HPTWDV91_8B">'[76]IBA&amp;HP'!#REF!</definedName>
    <definedName name="HPTWDV91A" localSheetId="1">#REF!</definedName>
    <definedName name="HPTWDV91A" localSheetId="5">#REF!</definedName>
    <definedName name="HPTWDV91A" localSheetId="3">#REF!</definedName>
    <definedName name="HPTWDV91A">#REF!</definedName>
    <definedName name="HPTWDV91ACF" localSheetId="1">'[76]IBA&amp;HP'!#REF!</definedName>
    <definedName name="HPTWDV91ACF" localSheetId="5">'[76]IBA&amp;HP'!#REF!</definedName>
    <definedName name="HPTWDV91ACF" localSheetId="3">'[76]IBA&amp;HP'!#REF!</definedName>
    <definedName name="HPTWDV91ACF">'[76]IBA&amp;HP'!#REF!</definedName>
    <definedName name="HPTWDV92" localSheetId="1">#REF!</definedName>
    <definedName name="HPTWDV92" localSheetId="5">#REF!</definedName>
    <definedName name="HPTWDV92" localSheetId="3">#REF!</definedName>
    <definedName name="HPTWDV92">#REF!</definedName>
    <definedName name="HPTWDV92A" localSheetId="1">#REF!</definedName>
    <definedName name="HPTWDV92A" localSheetId="5">#REF!</definedName>
    <definedName name="HPTWDV92A" localSheetId="3">#REF!</definedName>
    <definedName name="HPTWDV92A">#REF!</definedName>
    <definedName name="HPTWDV93" localSheetId="1">#REF!</definedName>
    <definedName name="HPTWDV93" localSheetId="5">#REF!</definedName>
    <definedName name="HPTWDV93" localSheetId="3">#REF!</definedName>
    <definedName name="HPTWDV93">#REF!</definedName>
    <definedName name="HPTWDV93A" localSheetId="1">#REF!</definedName>
    <definedName name="HPTWDV93A" localSheetId="5">#REF!</definedName>
    <definedName name="HPTWDV93A" localSheetId="3">#REF!</definedName>
    <definedName name="HPTWDV93A">#REF!</definedName>
    <definedName name="HPTWDV94A" localSheetId="1">#REF!</definedName>
    <definedName name="HPTWDV94A" localSheetId="5">#REF!</definedName>
    <definedName name="HPTWDV94A" localSheetId="3">#REF!</definedName>
    <definedName name="HPTWDV94A">#REF!</definedName>
    <definedName name="HPTWDV95A" localSheetId="1">#REF!</definedName>
    <definedName name="HPTWDV95A" localSheetId="5">#REF!</definedName>
    <definedName name="HPTWDV95A" localSheetId="3">#REF!</definedName>
    <definedName name="HPTWDV95A">#REF!</definedName>
    <definedName name="HPTWDV96A" localSheetId="1">#REF!</definedName>
    <definedName name="HPTWDV96A" localSheetId="5">#REF!</definedName>
    <definedName name="HPTWDV96A" localSheetId="3">#REF!</definedName>
    <definedName name="HPTWDV96A">#REF!</definedName>
    <definedName name="HPTWDV97A" localSheetId="1">#REF!</definedName>
    <definedName name="HPTWDV97A" localSheetId="5">#REF!</definedName>
    <definedName name="HPTWDV97A" localSheetId="3">#REF!</definedName>
    <definedName name="HPTWDV97A">#REF!</definedName>
    <definedName name="HPTWDV98A" localSheetId="1">#REF!</definedName>
    <definedName name="HPTWDV98A" localSheetId="5">#REF!</definedName>
    <definedName name="HPTWDV98A" localSheetId="3">#REF!</definedName>
    <definedName name="HPTWDV98A">#REF!</definedName>
    <definedName name="HPTWDV9A" localSheetId="1">#REF!</definedName>
    <definedName name="HPTWDV9A" localSheetId="5">#REF!</definedName>
    <definedName name="HPTWDV9A" localSheetId="3">#REF!</definedName>
    <definedName name="HPTWDV9A">#REF!</definedName>
    <definedName name="HPTWDV9ACF" localSheetId="1">'[76]IBA&amp;HP'!#REF!</definedName>
    <definedName name="HPTWDV9ACF" localSheetId="5">'[76]IBA&amp;HP'!#REF!</definedName>
    <definedName name="HPTWDV9ACF" localSheetId="3">'[76]IBA&amp;HP'!#REF!</definedName>
    <definedName name="HPTWDV9ACF">'[76]IBA&amp;HP'!#REF!</definedName>
    <definedName name="HPTWDV9BA" localSheetId="1">'[76]IBA&amp;HP'!#REF!</definedName>
    <definedName name="HPTWDV9BA" localSheetId="5">'[76]IBA&amp;HP'!#REF!</definedName>
    <definedName name="HPTWDV9BA" localSheetId="3">'[76]IBA&amp;HP'!#REF!</definedName>
    <definedName name="HPTWDV9BA">'[76]IBA&amp;HP'!#REF!</definedName>
    <definedName name="HPTWDV9BB" localSheetId="1">'[76]IBA&amp;HP'!#REF!</definedName>
    <definedName name="HPTWDV9BB" localSheetId="5">'[76]IBA&amp;HP'!#REF!</definedName>
    <definedName name="HPTWDV9BB" localSheetId="3">'[76]IBA&amp;HP'!#REF!</definedName>
    <definedName name="HPTWDV9BB">'[76]IBA&amp;HP'!#REF!</definedName>
    <definedName name="HPTWDV9BC" localSheetId="1">'[76]IBA&amp;HP'!#REF!</definedName>
    <definedName name="HPTWDV9BC" localSheetId="5">'[76]IBA&amp;HP'!#REF!</definedName>
    <definedName name="HPTWDV9BC" localSheetId="3">'[76]IBA&amp;HP'!#REF!</definedName>
    <definedName name="HPTWDV9BC">'[76]IBA&amp;HP'!#REF!</definedName>
    <definedName name="HPTWDV9BD" localSheetId="1">'[76]IBA&amp;HP'!#REF!</definedName>
    <definedName name="HPTWDV9BD" localSheetId="5">'[76]IBA&amp;HP'!#REF!</definedName>
    <definedName name="HPTWDV9BD" localSheetId="3">'[76]IBA&amp;HP'!#REF!</definedName>
    <definedName name="HPTWDV9BD">'[76]IBA&amp;HP'!#REF!</definedName>
    <definedName name="HPTWDV9BE" localSheetId="1">'[76]IBA&amp;HP'!#REF!</definedName>
    <definedName name="HPTWDV9BE" localSheetId="5">'[76]IBA&amp;HP'!#REF!</definedName>
    <definedName name="HPTWDV9BE" localSheetId="3">'[76]IBA&amp;HP'!#REF!</definedName>
    <definedName name="HPTWDV9BE">'[76]IBA&amp;HP'!#REF!</definedName>
    <definedName name="HPTWDV9BF" localSheetId="1">'[76]IBA&amp;HP'!#REF!</definedName>
    <definedName name="HPTWDV9BF" localSheetId="5">'[76]IBA&amp;HP'!#REF!</definedName>
    <definedName name="HPTWDV9BF" localSheetId="3">'[76]IBA&amp;HP'!#REF!</definedName>
    <definedName name="HPTWDV9BF">'[76]IBA&amp;HP'!#REF!</definedName>
    <definedName name="HPWT1YR" localSheetId="1">#REF!</definedName>
    <definedName name="HPWT1YR" localSheetId="5">#REF!</definedName>
    <definedName name="HPWT1YR" localSheetId="3">#REF!</definedName>
    <definedName name="HPWT1YR">#REF!</definedName>
    <definedName name="HPWT3YR" localSheetId="1">#REF!</definedName>
    <definedName name="HPWT3YR" localSheetId="5">#REF!</definedName>
    <definedName name="HPWT3YR" localSheetId="3">#REF!</definedName>
    <definedName name="HPWT3YR">#REF!</definedName>
    <definedName name="hpya1" localSheetId="1">#REF!</definedName>
    <definedName name="hpya1" localSheetId="5">#REF!</definedName>
    <definedName name="hpya1" localSheetId="3">#REF!</definedName>
    <definedName name="hpya1">#REF!</definedName>
    <definedName name="hpya10" localSheetId="1">#REF!</definedName>
    <definedName name="hpya10" localSheetId="5">#REF!</definedName>
    <definedName name="hpya10" localSheetId="3">#REF!</definedName>
    <definedName name="hpya10">#REF!</definedName>
    <definedName name="hpya2" localSheetId="1">#REF!</definedName>
    <definedName name="hpya2" localSheetId="5">#REF!</definedName>
    <definedName name="hpya2" localSheetId="3">#REF!</definedName>
    <definedName name="hpya2">#REF!</definedName>
    <definedName name="hpya3" localSheetId="1">#REF!</definedName>
    <definedName name="hpya3" localSheetId="5">#REF!</definedName>
    <definedName name="hpya3" localSheetId="3">#REF!</definedName>
    <definedName name="hpya3">#REF!</definedName>
    <definedName name="hpya4" localSheetId="1">#REF!</definedName>
    <definedName name="hpya4" localSheetId="5">#REF!</definedName>
    <definedName name="hpya4" localSheetId="3">#REF!</definedName>
    <definedName name="hpya4">#REF!</definedName>
    <definedName name="hpya5" localSheetId="1">#REF!</definedName>
    <definedName name="hpya5" localSheetId="5">#REF!</definedName>
    <definedName name="hpya5" localSheetId="3">#REF!</definedName>
    <definedName name="hpya5">#REF!</definedName>
    <definedName name="hpya6" localSheetId="1">#REF!</definedName>
    <definedName name="hpya6" localSheetId="5">#REF!</definedName>
    <definedName name="hpya6" localSheetId="3">#REF!</definedName>
    <definedName name="hpya6">#REF!</definedName>
    <definedName name="hpya7" localSheetId="1">#REF!</definedName>
    <definedName name="hpya7" localSheetId="5">#REF!</definedName>
    <definedName name="hpya7" localSheetId="3">#REF!</definedName>
    <definedName name="hpya7">#REF!</definedName>
    <definedName name="hpya8" localSheetId="1">#REF!</definedName>
    <definedName name="hpya8" localSheetId="5">#REF!</definedName>
    <definedName name="hpya8" localSheetId="3">#REF!</definedName>
    <definedName name="hpya8">#REF!</definedName>
    <definedName name="hpya9" localSheetId="1">#REF!</definedName>
    <definedName name="hpya9" localSheetId="5">#REF!</definedName>
    <definedName name="hpya9" localSheetId="3">#REF!</definedName>
    <definedName name="hpya9">#REF!</definedName>
    <definedName name="HSCT3">0.1</definedName>
    <definedName name="hsdc1" localSheetId="1">#REF!</definedName>
    <definedName name="hsdc1" localSheetId="5">#REF!</definedName>
    <definedName name="hsdc1" localSheetId="3">#REF!</definedName>
    <definedName name="hsdc1">#REF!</definedName>
    <definedName name="HSDD" localSheetId="1">[39]phuluc1!#REF!</definedName>
    <definedName name="HSDD" localSheetId="5">[39]phuluc1!#REF!</definedName>
    <definedName name="HSDD" localSheetId="3">[39]phuluc1!#REF!</definedName>
    <definedName name="HSDD">[39]phuluc1!#REF!</definedName>
    <definedName name="HSDN">2.5</definedName>
    <definedName name="HSHH" localSheetId="1">#REF!</definedName>
    <definedName name="HSHH" localSheetId="5">#REF!</definedName>
    <definedName name="HSHH" localSheetId="3">#REF!</definedName>
    <definedName name="HSHH">#REF!</definedName>
    <definedName name="HSHHUT" localSheetId="1">#REF!</definedName>
    <definedName name="HSHHUT" localSheetId="5">#REF!</definedName>
    <definedName name="HSHHUT" localSheetId="3">#REF!</definedName>
    <definedName name="HSHHUT">#REF!</definedName>
    <definedName name="hskk1">[39]chitiet!$D$4</definedName>
    <definedName name="HSL" localSheetId="1">[123]Sheet3!#REF!</definedName>
    <definedName name="HSL" localSheetId="5">[123]Sheet3!#REF!</definedName>
    <definedName name="HSL" localSheetId="3">[123]Sheet3!#REF!</definedName>
    <definedName name="HSL">[123]Sheet3!#REF!</definedName>
    <definedName name="HSNC">[90]Du_lieu!$C$6</definedName>
    <definedName name="hspt" localSheetId="1">#REF!</definedName>
    <definedName name="hspt" localSheetId="5">#REF!</definedName>
    <definedName name="hspt" localSheetId="3">#REF!</definedName>
    <definedName name="hspt">#REF!</definedName>
    <definedName name="HSSL" localSheetId="1">#REF!</definedName>
    <definedName name="HSSL" localSheetId="5">#REF!</definedName>
    <definedName name="HSSL" localSheetId="3">#REF!</definedName>
    <definedName name="HSSL">#REF!</definedName>
    <definedName name="hsut" localSheetId="1">#REF!</definedName>
    <definedName name="hsut" localSheetId="5">#REF!</definedName>
    <definedName name="hsut" localSheetId="3">#REF!</definedName>
    <definedName name="hsut">#REF!</definedName>
    <definedName name="HSVC1" localSheetId="1">#REF!</definedName>
    <definedName name="HSVC1" localSheetId="5">#REF!</definedName>
    <definedName name="HSVC1" localSheetId="3">#REF!</definedName>
    <definedName name="HSVC1">#REF!</definedName>
    <definedName name="HSVC2" localSheetId="1">#REF!</definedName>
    <definedName name="HSVC2" localSheetId="5">#REF!</definedName>
    <definedName name="HSVC2" localSheetId="3">#REF!</definedName>
    <definedName name="HSVC2">#REF!</definedName>
    <definedName name="HSVC3" localSheetId="1">#REF!</definedName>
    <definedName name="HSVC3" localSheetId="5">#REF!</definedName>
    <definedName name="HSVC3" localSheetId="3">#REF!</definedName>
    <definedName name="HSVC3">#REF!</definedName>
    <definedName name="hswt" localSheetId="1">#REF!</definedName>
    <definedName name="hswt" localSheetId="5">#REF!</definedName>
    <definedName name="hswt" localSheetId="3">#REF!</definedName>
    <definedName name="hswt">#REF!</definedName>
    <definedName name="ht25nc" localSheetId="1">'[39]lam-moi'!#REF!</definedName>
    <definedName name="ht25nc" localSheetId="5">'[39]lam-moi'!#REF!</definedName>
    <definedName name="ht25nc" localSheetId="3">'[39]lam-moi'!#REF!</definedName>
    <definedName name="ht25nc">'[39]lam-moi'!#REF!</definedName>
    <definedName name="ht25vl" localSheetId="1">'[39]lam-moi'!#REF!</definedName>
    <definedName name="ht25vl" localSheetId="5">'[39]lam-moi'!#REF!</definedName>
    <definedName name="ht25vl" localSheetId="3">'[39]lam-moi'!#REF!</definedName>
    <definedName name="ht25vl">'[39]lam-moi'!#REF!</definedName>
    <definedName name="ht325nc" localSheetId="1">'[39]lam-moi'!#REF!</definedName>
    <definedName name="ht325nc" localSheetId="5">'[39]lam-moi'!#REF!</definedName>
    <definedName name="ht325nc" localSheetId="3">'[39]lam-moi'!#REF!</definedName>
    <definedName name="ht325nc">'[39]lam-moi'!#REF!</definedName>
    <definedName name="ht325vl" localSheetId="1">'[39]lam-moi'!#REF!</definedName>
    <definedName name="ht325vl" localSheetId="5">'[39]lam-moi'!#REF!</definedName>
    <definedName name="ht325vl" localSheetId="3">'[39]lam-moi'!#REF!</definedName>
    <definedName name="ht325vl">'[39]lam-moi'!#REF!</definedName>
    <definedName name="ht37k" localSheetId="1">'[39]lam-moi'!#REF!</definedName>
    <definedName name="ht37k" localSheetId="5">'[39]lam-moi'!#REF!</definedName>
    <definedName name="ht37k" localSheetId="3">'[39]lam-moi'!#REF!</definedName>
    <definedName name="ht37k">'[39]lam-moi'!#REF!</definedName>
    <definedName name="ht37nc" localSheetId="1">'[39]lam-moi'!#REF!</definedName>
    <definedName name="ht37nc" localSheetId="5">'[39]lam-moi'!#REF!</definedName>
    <definedName name="ht37nc" localSheetId="3">'[39]lam-moi'!#REF!</definedName>
    <definedName name="ht37nc">'[39]lam-moi'!#REF!</definedName>
    <definedName name="ht50nc" localSheetId="1">'[39]lam-moi'!#REF!</definedName>
    <definedName name="ht50nc" localSheetId="5">'[39]lam-moi'!#REF!</definedName>
    <definedName name="ht50nc" localSheetId="3">'[39]lam-moi'!#REF!</definedName>
    <definedName name="ht50nc">'[39]lam-moi'!#REF!</definedName>
    <definedName name="ht50vl" localSheetId="1">'[39]lam-moi'!#REF!</definedName>
    <definedName name="ht50vl" localSheetId="5">'[39]lam-moi'!#REF!</definedName>
    <definedName name="ht50vl" localSheetId="3">'[39]lam-moi'!#REF!</definedName>
    <definedName name="ht50vl">'[39]lam-moi'!#REF!</definedName>
    <definedName name="HTML_CodePage" hidden="1">1252</definedName>
    <definedName name="HTML_Control" hidden="1">{"'PRODUCTIONCOST SHEET'!$B$3:$G$48"}</definedName>
    <definedName name="HTML_Description" hidden="1">"DRAFT"</definedName>
    <definedName name="HTML_Email" hidden="1">"Patrick_Blattner@Studio.Disney.com"</definedName>
    <definedName name="HTML_Header" hidden="1">"EXISTING &amp; FUTURE PRODUCTS (CONFIDENTIAL)"</definedName>
    <definedName name="HTML_LastUpdate" hidden="1">"2/8/98"</definedName>
    <definedName name="HTML_LineAfter" hidden="1">FALSE</definedName>
    <definedName name="HTML_LineBefore" hidden="1">TRUE</definedName>
    <definedName name="HTML_Name" hidden="1">"Patrick Blattner"</definedName>
    <definedName name="HTML_OBDlg2" hidden="1">TRUE</definedName>
    <definedName name="HTML_OBDlg4" hidden="1">TRUE</definedName>
    <definedName name="HTML_OS" hidden="1">0</definedName>
    <definedName name="HTML_PathFile" hidden="1">"K:\ANIMATE\SECURE\Production\INTRANET\ANI.HTML.htm"</definedName>
    <definedName name="HTML_Title" hidden="1">"2D ANIMATION PRODUCTION TABLE"</definedName>
    <definedName name="HTNC" localSheetId="1">#REF!</definedName>
    <definedName name="HTNC" localSheetId="5">#REF!</definedName>
    <definedName name="HTNC" localSheetId="3">#REF!</definedName>
    <definedName name="HTNC">#REF!</definedName>
    <definedName name="HTVL" localSheetId="1">#REF!</definedName>
    <definedName name="HTVL" localSheetId="5">#REF!</definedName>
    <definedName name="HTVL" localSheetId="3">#REF!</definedName>
    <definedName name="HTVL">#REF!</definedName>
    <definedName name="I" localSheetId="1">#REF!</definedName>
    <definedName name="I" localSheetId="5">#REF!</definedName>
    <definedName name="I" localSheetId="3">#REF!</definedName>
    <definedName name="I">#REF!</definedName>
    <definedName name="I1A" localSheetId="1">#REF!</definedName>
    <definedName name="I1A" localSheetId="5">#REF!</definedName>
    <definedName name="I1A" localSheetId="3">#REF!</definedName>
    <definedName name="I1A">#REF!</definedName>
    <definedName name="I2É6" localSheetId="1">[39]chitimc!#REF!</definedName>
    <definedName name="I2É6" localSheetId="5">[39]chitimc!#REF!</definedName>
    <definedName name="I2É6" localSheetId="3">[39]chitimc!#REF!</definedName>
    <definedName name="I2É6">[39]chitimc!#REF!</definedName>
    <definedName name="IBA_Area" localSheetId="1">#REF!</definedName>
    <definedName name="IBA_Area" localSheetId="5">#REF!</definedName>
    <definedName name="IBA_Area" localSheetId="3">#REF!</definedName>
    <definedName name="IBA_Area">#REF!</definedName>
    <definedName name="ihb" localSheetId="1">#REF!</definedName>
    <definedName name="ihb" localSheetId="5">#REF!</definedName>
    <definedName name="ihb" localSheetId="3">#REF!</definedName>
    <definedName name="ihb">#REF!</definedName>
    <definedName name="ihbl" localSheetId="1">#REF!</definedName>
    <definedName name="ihbl" localSheetId="5">#REF!</definedName>
    <definedName name="ihbl" localSheetId="3">#REF!</definedName>
    <definedName name="ihbl">#REF!</definedName>
    <definedName name="ii" localSheetId="1">#REF!</definedName>
    <definedName name="ii" localSheetId="5">#REF!</definedName>
    <definedName name="ii" localSheetId="3">#REF!</definedName>
    <definedName name="ii">#REF!</definedName>
    <definedName name="Iinvestasi" localSheetId="1">'[124]lam-moi'!#REF!</definedName>
    <definedName name="Iinvestasi" localSheetId="5">'[124]lam-moi'!#REF!</definedName>
    <definedName name="Iinvestasi" localSheetId="3">'[124]lam-moi'!#REF!</definedName>
    <definedName name="Iinvestasi">'[124]lam-moi'!#REF!</definedName>
    <definedName name="IMMATUREPLANTATION" localSheetId="1">#REF!</definedName>
    <definedName name="IMMATUREPLANTATION" localSheetId="5">#REF!</definedName>
    <definedName name="IMMATUREPLANTATION" localSheetId="3">#REF!</definedName>
    <definedName name="IMMATUREPLANTATION">#REF!</definedName>
    <definedName name="ina" localSheetId="1">#REF!</definedName>
    <definedName name="ina" localSheetId="5">#REF!</definedName>
    <definedName name="ina" localSheetId="3">#REF!</definedName>
    <definedName name="ina">#REF!</definedName>
    <definedName name="incli" localSheetId="1">#REF!</definedName>
    <definedName name="incli" localSheetId="5">#REF!</definedName>
    <definedName name="incli" localSheetId="3">#REF!</definedName>
    <definedName name="incli">#REF!</definedName>
    <definedName name="Increm">[17]INPUTS!$A$65</definedName>
    <definedName name="IND">'[125]FORM 7'!$F$19</definedName>
    <definedName name="INDEXES">[95]JobDetails!$A$56:$C$90</definedName>
    <definedName name="INDICE" localSheetId="1">#REF!</definedName>
    <definedName name="INDICE" localSheetId="5">#REF!</definedName>
    <definedName name="INDICE" localSheetId="3">#REF!</definedName>
    <definedName name="INDICE">#REF!</definedName>
    <definedName name="INSTAL1" localSheetId="1">#REF!</definedName>
    <definedName name="INSTAL1" localSheetId="5">#REF!</definedName>
    <definedName name="INSTAL1" localSheetId="3">#REF!</definedName>
    <definedName name="INSTAL1">#REF!</definedName>
    <definedName name="INSTAL11" localSheetId="1">#REF!</definedName>
    <definedName name="INSTAL11" localSheetId="5">#REF!</definedName>
    <definedName name="INSTAL11" localSheetId="3">#REF!</definedName>
    <definedName name="INSTAL11">#REF!</definedName>
    <definedName name="INSTAL12" localSheetId="1">#REF!</definedName>
    <definedName name="INSTAL12" localSheetId="5">#REF!</definedName>
    <definedName name="INSTAL12" localSheetId="3">#REF!</definedName>
    <definedName name="INSTAL12">#REF!</definedName>
    <definedName name="INSTAL13" localSheetId="1">#REF!</definedName>
    <definedName name="INSTAL13" localSheetId="5">#REF!</definedName>
    <definedName name="INSTAL13" localSheetId="3">#REF!</definedName>
    <definedName name="INSTAL13">#REF!</definedName>
    <definedName name="INSTAL2" localSheetId="1">#REF!</definedName>
    <definedName name="INSTAL2" localSheetId="5">#REF!</definedName>
    <definedName name="INSTAL2" localSheetId="3">#REF!</definedName>
    <definedName name="INSTAL2">#REF!</definedName>
    <definedName name="INSTAL21" localSheetId="1">#REF!</definedName>
    <definedName name="INSTAL21" localSheetId="5">#REF!</definedName>
    <definedName name="INSTAL21" localSheetId="3">#REF!</definedName>
    <definedName name="INSTAL21">#REF!</definedName>
    <definedName name="INSTAL22" localSheetId="1">#REF!</definedName>
    <definedName name="INSTAL22" localSheetId="5">#REF!</definedName>
    <definedName name="INSTAL22" localSheetId="3">#REF!</definedName>
    <definedName name="INSTAL22">#REF!</definedName>
    <definedName name="INSTAL23" localSheetId="1">#REF!</definedName>
    <definedName name="INSTAL23" localSheetId="5">#REF!</definedName>
    <definedName name="INSTAL23" localSheetId="3">#REF!</definedName>
    <definedName name="INSTAL23">#REF!</definedName>
    <definedName name="INSTAL3" localSheetId="1">#REF!</definedName>
    <definedName name="INSTAL3" localSheetId="5">#REF!</definedName>
    <definedName name="INSTAL3" localSheetId="3">#REF!</definedName>
    <definedName name="INSTAL3">#REF!</definedName>
    <definedName name="INSTAL31" localSheetId="1">#REF!</definedName>
    <definedName name="INSTAL31" localSheetId="5">#REF!</definedName>
    <definedName name="INSTAL31" localSheetId="3">#REF!</definedName>
    <definedName name="INSTAL31">#REF!</definedName>
    <definedName name="INSTAL32" localSheetId="1">#REF!</definedName>
    <definedName name="INSTAL32" localSheetId="5">#REF!</definedName>
    <definedName name="INSTAL32" localSheetId="3">#REF!</definedName>
    <definedName name="INSTAL32">#REF!</definedName>
    <definedName name="INSTAL33" localSheetId="1">#REF!</definedName>
    <definedName name="INSTAL33" localSheetId="5">#REF!</definedName>
    <definedName name="INSTAL33" localSheetId="3">#REF!</definedName>
    <definedName name="INSTAL33">#REF!</definedName>
    <definedName name="INSTAL4" localSheetId="1">#REF!</definedName>
    <definedName name="INSTAL4" localSheetId="5">#REF!</definedName>
    <definedName name="INSTAL4" localSheetId="3">#REF!</definedName>
    <definedName name="INSTAL4">#REF!</definedName>
    <definedName name="INSTAL41" localSheetId="1">#REF!</definedName>
    <definedName name="INSTAL41" localSheetId="5">#REF!</definedName>
    <definedName name="INSTAL41" localSheetId="3">#REF!</definedName>
    <definedName name="INSTAL41">#REF!</definedName>
    <definedName name="INSTAL42" localSheetId="1">#REF!</definedName>
    <definedName name="INSTAL42" localSheetId="5">#REF!</definedName>
    <definedName name="INSTAL42" localSheetId="3">#REF!</definedName>
    <definedName name="INSTAL42">#REF!</definedName>
    <definedName name="INSTAL43" localSheetId="1">#REF!</definedName>
    <definedName name="INSTAL43" localSheetId="5">#REF!</definedName>
    <definedName name="INSTAL43" localSheetId="3">#REF!</definedName>
    <definedName name="INSTAL43">#REF!</definedName>
    <definedName name="INSTAL5" localSheetId="1">#REF!</definedName>
    <definedName name="INSTAL5" localSheetId="5">#REF!</definedName>
    <definedName name="INSTAL5" localSheetId="3">#REF!</definedName>
    <definedName name="INSTAL5">#REF!</definedName>
    <definedName name="INSTAL51" localSheetId="1">#REF!</definedName>
    <definedName name="INSTAL51" localSheetId="5">#REF!</definedName>
    <definedName name="INSTAL51" localSheetId="3">#REF!</definedName>
    <definedName name="INSTAL51">#REF!</definedName>
    <definedName name="INSTAL52" localSheetId="1">#REF!</definedName>
    <definedName name="INSTAL52" localSheetId="5">#REF!</definedName>
    <definedName name="INSTAL52" localSheetId="3">#REF!</definedName>
    <definedName name="INSTAL52">#REF!</definedName>
    <definedName name="INSTAL53" localSheetId="1">#REF!</definedName>
    <definedName name="INSTAL53" localSheetId="5">#REF!</definedName>
    <definedName name="INSTAL53" localSheetId="3">#REF!</definedName>
    <definedName name="INSTAL53">#REF!</definedName>
    <definedName name="InterDivision_Accounts">'[107]Input Areas'!$E$318:$E$341,'[107]Input Areas'!$E$310:$E$316</definedName>
    <definedName name="INTEREST" localSheetId="1">#REF!</definedName>
    <definedName name="INTEREST" localSheetId="5">#REF!</definedName>
    <definedName name="INTEREST" localSheetId="3">#REF!</definedName>
    <definedName name="INTEREST">#REF!</definedName>
    <definedName name="intexp" localSheetId="1">'[16]Detail-PARENT'!#REF!</definedName>
    <definedName name="intexp" localSheetId="5">'[16]Detail-PARENT'!#REF!</definedName>
    <definedName name="intexp" localSheetId="3">'[16]Detail-PARENT'!#REF!</definedName>
    <definedName name="intexp">'[16]Detail-PARENT'!#REF!</definedName>
    <definedName name="intincome" localSheetId="1">'[16]Detail-PARENT'!#REF!</definedName>
    <definedName name="intincome" localSheetId="5">'[16]Detail-PARENT'!#REF!</definedName>
    <definedName name="intincome" localSheetId="3">'[16]Detail-PARENT'!#REF!</definedName>
    <definedName name="intincome">'[16]Detail-PARENT'!#REF!</definedName>
    <definedName name="INVENT" localSheetId="1">'[16]Detail-PARENT'!#REF!</definedName>
    <definedName name="INVENT" localSheetId="5">'[16]Detail-PARENT'!#REF!</definedName>
    <definedName name="INVENT" localSheetId="3">'[16]Detail-PARENT'!#REF!</definedName>
    <definedName name="INVENT">'[16]Detail-PARENT'!#REF!</definedName>
    <definedName name="invent2">'[15]Detail-PARENT'!$AU$632</definedName>
    <definedName name="INVENTORIES" localSheetId="1">#REF!</definedName>
    <definedName name="INVENTORIES" localSheetId="5">#REF!</definedName>
    <definedName name="INVENTORIES" localSheetId="3">#REF!</definedName>
    <definedName name="INVENTORIES">#REF!</definedName>
    <definedName name="inves" localSheetId="1">#REF!</definedName>
    <definedName name="inves" localSheetId="5">#REF!</definedName>
    <definedName name="inves" localSheetId="3">#REF!</definedName>
    <definedName name="inves">#REF!</definedName>
    <definedName name="INVESTMENTINSHAREOFSTOCKS" localSheetId="1">#REF!</definedName>
    <definedName name="INVESTMENTINSHAREOFSTOCKS" localSheetId="5">#REF!</definedName>
    <definedName name="INVESTMENTINSHAREOFSTOCKS" localSheetId="3">#REF!</definedName>
    <definedName name="INVESTMENTINSHAREOFSTOCKS">#REF!</definedName>
    <definedName name="INVOICE" localSheetId="1">#REF!</definedName>
    <definedName name="INVOICE" localSheetId="5">#REF!</definedName>
    <definedName name="INVOICE" localSheetId="3">#REF!</definedName>
    <definedName name="INVOICE">#REF!</definedName>
    <definedName name="ISO" localSheetId="1">#REF!</definedName>
    <definedName name="ISO" localSheetId="5">#REF!</definedName>
    <definedName name="ISO" localSheetId="3">#REF!</definedName>
    <definedName name="ISO">#REF!</definedName>
    <definedName name="ITC" localSheetId="1">#REF!</definedName>
    <definedName name="ITC" localSheetId="5">#REF!</definedName>
    <definedName name="ITC" localSheetId="3">#REF!</definedName>
    <definedName name="ITC">#REF!</definedName>
    <definedName name="Item" localSheetId="1">#REF!</definedName>
    <definedName name="Item" localSheetId="5">#REF!</definedName>
    <definedName name="Item" localSheetId="3">#REF!</definedName>
    <definedName name="Item">#REF!</definedName>
    <definedName name="item42a" localSheetId="1">'[76]Inc&amp;Exp'!#REF!</definedName>
    <definedName name="item42a" localSheetId="5">'[76]Inc&amp;Exp'!#REF!</definedName>
    <definedName name="item42a" localSheetId="3">'[76]Inc&amp;Exp'!#REF!</definedName>
    <definedName name="item42a">'[76]Inc&amp;Exp'!#REF!</definedName>
    <definedName name="item43" localSheetId="1">'[76]Inc&amp;Exp'!#REF!</definedName>
    <definedName name="item43" localSheetId="5">'[76]Inc&amp;Exp'!#REF!</definedName>
    <definedName name="item43" localSheetId="3">'[76]Inc&amp;Exp'!#REF!</definedName>
    <definedName name="item43">'[76]Inc&amp;Exp'!#REF!</definedName>
    <definedName name="item45" localSheetId="1">'[76]Inc&amp;Exp'!#REF!</definedName>
    <definedName name="item45" localSheetId="5">'[76]Inc&amp;Exp'!#REF!</definedName>
    <definedName name="item45" localSheetId="3">'[76]Inc&amp;Exp'!#REF!</definedName>
    <definedName name="item45">'[76]Inc&amp;Exp'!#REF!</definedName>
    <definedName name="item46" localSheetId="1">'[76]Inc&amp;Exp'!#REF!</definedName>
    <definedName name="item46" localSheetId="5">'[76]Inc&amp;Exp'!#REF!</definedName>
    <definedName name="item46" localSheetId="3">'[76]Inc&amp;Exp'!#REF!</definedName>
    <definedName name="item46">'[76]Inc&amp;Exp'!#REF!</definedName>
    <definedName name="item47" localSheetId="1">#REF!</definedName>
    <definedName name="item47" localSheetId="5">#REF!</definedName>
    <definedName name="item47" localSheetId="3">#REF!</definedName>
    <definedName name="item47">#REF!</definedName>
    <definedName name="item49" localSheetId="1">'[76]Inc&amp;Exp'!#REF!</definedName>
    <definedName name="item49" localSheetId="5">'[76]Inc&amp;Exp'!#REF!</definedName>
    <definedName name="item49" localSheetId="3">'[76]Inc&amp;Exp'!#REF!</definedName>
    <definedName name="item49">'[76]Inc&amp;Exp'!#REF!</definedName>
    <definedName name="item51">'[76]Inc&amp;Exp'!$K$32</definedName>
    <definedName name="item51d" localSheetId="1">#REF!</definedName>
    <definedName name="item51d" localSheetId="5">#REF!</definedName>
    <definedName name="item51d" localSheetId="3">#REF!</definedName>
    <definedName name="item51d">#REF!</definedName>
    <definedName name="iva" localSheetId="1">#REF!</definedName>
    <definedName name="iva" localSheetId="5">#REF!</definedName>
    <definedName name="iva" localSheetId="3">#REF!</definedName>
    <definedName name="iva">#REF!</definedName>
    <definedName name="j" localSheetId="1">#REF!</definedName>
    <definedName name="j" localSheetId="5">#REF!</definedName>
    <definedName name="j" localSheetId="3">#REF!</definedName>
    <definedName name="j">#REF!</definedName>
    <definedName name="J1A" localSheetId="1">#REF!</definedName>
    <definedName name="J1A" localSheetId="5">#REF!</definedName>
    <definedName name="J1A" localSheetId="3">#REF!</definedName>
    <definedName name="J1A">#REF!</definedName>
    <definedName name="J1B" localSheetId="1">#REF!</definedName>
    <definedName name="J1B" localSheetId="5">#REF!</definedName>
    <definedName name="J1B" localSheetId="3">#REF!</definedName>
    <definedName name="J1B">#REF!</definedName>
    <definedName name="JACKHAMMER" localSheetId="1">#REF!</definedName>
    <definedName name="JACKHAMMER" localSheetId="5">#REF!</definedName>
    <definedName name="JACKHAMMER" localSheetId="3">#REF!</definedName>
    <definedName name="JACKHAMMER">#REF!</definedName>
    <definedName name="jadwal">[126]Scedule!$A$14:$AS$67</definedName>
    <definedName name="jan_prima" localSheetId="1">#REF!</definedName>
    <definedName name="jan_prima" localSheetId="5">#REF!</definedName>
    <definedName name="jan_prima" localSheetId="3">#REF!</definedName>
    <definedName name="jan_prima">#REF!</definedName>
    <definedName name="JASA" localSheetId="1">#REF!</definedName>
    <definedName name="JASA" localSheetId="5">#REF!</definedName>
    <definedName name="JASA" localSheetId="3">#REF!</definedName>
    <definedName name="JASA">#REF!</definedName>
    <definedName name="jbt" localSheetId="1">#REF!</definedName>
    <definedName name="jbt" localSheetId="5">#REF!</definedName>
    <definedName name="jbt" localSheetId="3">#REF!</definedName>
    <definedName name="jbt">#REF!</definedName>
    <definedName name="JEFTA" localSheetId="1">#REF!</definedName>
    <definedName name="JEFTA" localSheetId="5">#REF!</definedName>
    <definedName name="JEFTA" localSheetId="3">#REF!</definedName>
    <definedName name="JEFTA">#REF!</definedName>
    <definedName name="jghjgjhg" localSheetId="1">[127]Cover!#REF!</definedName>
    <definedName name="jghjgjhg" localSheetId="5">[127]Cover!#REF!</definedName>
    <definedName name="jghjgjhg" localSheetId="3">[127]Cover!#REF!</definedName>
    <definedName name="jghjgjhg">[127]Cover!#REF!</definedName>
    <definedName name="jh" hidden="1">{"EVA",#N/A,FALSE,"EVA";"WACC",#N/A,FALSE,"WACC"}</definedName>
    <definedName name="jhcjd" localSheetId="1">#REF!</definedName>
    <definedName name="jhcjd" localSheetId="5">#REF!</definedName>
    <definedName name="jhcjd" localSheetId="3">#REF!</definedName>
    <definedName name="jhcjd">#REF!</definedName>
    <definedName name="jhgg" localSheetId="1">#REF!</definedName>
    <definedName name="jhgg" localSheetId="5">#REF!</definedName>
    <definedName name="jhgg" localSheetId="3">#REF!</definedName>
    <definedName name="jhgg">#REF!</definedName>
    <definedName name="jik" localSheetId="1">#REF!</definedName>
    <definedName name="jik" localSheetId="5">#REF!</definedName>
    <definedName name="jik" localSheetId="3">#REF!</definedName>
    <definedName name="jik">#REF!</definedName>
    <definedName name="jj" hidden="1">'[128]BBM-03'!$B$767:$B$769</definedName>
    <definedName name="jkj" hidden="1">{"mult96",#N/A,FALSE,"PETCOMP";"est96",#N/A,FALSE,"PETCOMP";"mult95",#N/A,FALSE,"PETCOMP";"est95",#N/A,FALSE,"PETCOMP";"multltm",#N/A,FALSE,"PETCOMP";"resultltm",#N/A,FALSE,"PETCOMP"}</definedName>
    <definedName name="jkl" hidden="1">{"mult96",#N/A,FALSE,"PETCOMP";"est96",#N/A,FALSE,"PETCOMP";"mult95",#N/A,FALSE,"PETCOMP";"est95",#N/A,FALSE,"PETCOMP";"multltm",#N/A,FALSE,"PETCOMP";"resultltm",#N/A,FALSE,"PETCOMP"}</definedName>
    <definedName name="jkljlk" localSheetId="1">[129]Cover!#REF!</definedName>
    <definedName name="jkljlk" localSheetId="5">[129]Cover!#REF!</definedName>
    <definedName name="jkljlk" localSheetId="3">[129]Cover!#REF!</definedName>
    <definedName name="jkljlk">[129]Cover!#REF!</definedName>
    <definedName name="JML_TOT" localSheetId="1">#REF!</definedName>
    <definedName name="JML_TOT" localSheetId="5">#REF!</definedName>
    <definedName name="JML_TOT" localSheetId="3">#REF!</definedName>
    <definedName name="JML_TOT">#REF!</definedName>
    <definedName name="Jonggol" hidden="1">{"mult96",#N/A,FALSE,"PETCOMP";"est96",#N/A,FALSE,"PETCOMP";"mult95",#N/A,FALSE,"PETCOMP";"est95",#N/A,FALSE,"PETCOMP";"multltm",#N/A,FALSE,"PETCOMP";"resultltm",#N/A,FALSE,"PETCOMP"}</definedName>
    <definedName name="JREHAB" localSheetId="1">#REF!</definedName>
    <definedName name="JREHAB" localSheetId="5">#REF!</definedName>
    <definedName name="JREHAB" localSheetId="3">#REF!</definedName>
    <definedName name="JREHAB">#REF!</definedName>
    <definedName name="JUDUL" localSheetId="1">#REF!</definedName>
    <definedName name="JUDUL" localSheetId="5">#REF!</definedName>
    <definedName name="JUDUL" localSheetId="3">#REF!</definedName>
    <definedName name="JUDUL">#REF!</definedName>
    <definedName name="judul_bq" localSheetId="1">[130]SCH!#REF!</definedName>
    <definedName name="judul_bq" localSheetId="5">[130]SCH!#REF!</definedName>
    <definedName name="judul_bq" localSheetId="3">[130]SCH!#REF!</definedName>
    <definedName name="judul_bq">[130]SCH!#REF!</definedName>
    <definedName name="jul_prima" localSheetId="1">#REF!</definedName>
    <definedName name="jul_prima" localSheetId="5">#REF!</definedName>
    <definedName name="jul_prima" localSheetId="3">#REF!</definedName>
    <definedName name="jul_prima">#REF!</definedName>
    <definedName name="jun_prima" localSheetId="1">#REF!</definedName>
    <definedName name="jun_prima" localSheetId="5">#REF!</definedName>
    <definedName name="jun_prima" localSheetId="3">#REF!</definedName>
    <definedName name="jun_prima">#REF!</definedName>
    <definedName name="k" localSheetId="1">#REF!</definedName>
    <definedName name="k" localSheetId="5">#REF!</definedName>
    <definedName name="k" localSheetId="3">#REF!</definedName>
    <definedName name="k">#REF!</definedName>
    <definedName name="K.110" localSheetId="1">#REF!</definedName>
    <definedName name="K.110" localSheetId="5">#REF!</definedName>
    <definedName name="K.110" localSheetId="3">#REF!</definedName>
    <definedName name="K.110">#REF!</definedName>
    <definedName name="K.111" localSheetId="1">#REF!</definedName>
    <definedName name="K.111" localSheetId="5">#REF!</definedName>
    <definedName name="K.111" localSheetId="3">#REF!</definedName>
    <definedName name="K.111">#REF!</definedName>
    <definedName name="K.112" localSheetId="1">#REF!</definedName>
    <definedName name="K.112" localSheetId="5">#REF!</definedName>
    <definedName name="K.112" localSheetId="3">#REF!</definedName>
    <definedName name="K.112">#REF!</definedName>
    <definedName name="K.113" localSheetId="1">#REF!</definedName>
    <definedName name="K.113" localSheetId="5">#REF!</definedName>
    <definedName name="K.113" localSheetId="3">#REF!</definedName>
    <definedName name="K.113">#REF!</definedName>
    <definedName name="K.114" localSheetId="1">#REF!</definedName>
    <definedName name="K.114" localSheetId="5">#REF!</definedName>
    <definedName name="K.114" localSheetId="3">#REF!</definedName>
    <definedName name="K.114">#REF!</definedName>
    <definedName name="K.115" localSheetId="1">#REF!</definedName>
    <definedName name="K.115" localSheetId="5">#REF!</definedName>
    <definedName name="K.115" localSheetId="3">#REF!</definedName>
    <definedName name="K.115">#REF!</definedName>
    <definedName name="K.116" localSheetId="1">#REF!</definedName>
    <definedName name="K.116" localSheetId="5">#REF!</definedName>
    <definedName name="K.116" localSheetId="3">#REF!</definedName>
    <definedName name="K.116">#REF!</definedName>
    <definedName name="K.117" localSheetId="1">#REF!</definedName>
    <definedName name="K.117" localSheetId="5">#REF!</definedName>
    <definedName name="K.117" localSheetId="3">#REF!</definedName>
    <definedName name="K.117">#REF!</definedName>
    <definedName name="K.118" localSheetId="1">#REF!</definedName>
    <definedName name="K.118" localSheetId="5">#REF!</definedName>
    <definedName name="K.118" localSheetId="3">#REF!</definedName>
    <definedName name="K.118">#REF!</definedName>
    <definedName name="K.121" localSheetId="1">#REF!</definedName>
    <definedName name="K.121" localSheetId="5">#REF!</definedName>
    <definedName name="K.121" localSheetId="3">#REF!</definedName>
    <definedName name="K.121">#REF!</definedName>
    <definedName name="K.122" localSheetId="1">#REF!</definedName>
    <definedName name="K.122" localSheetId="5">#REF!</definedName>
    <definedName name="K.122" localSheetId="3">#REF!</definedName>
    <definedName name="K.122">#REF!</definedName>
    <definedName name="K.123" localSheetId="1">#REF!</definedName>
    <definedName name="K.123" localSheetId="5">#REF!</definedName>
    <definedName name="K.123" localSheetId="3">#REF!</definedName>
    <definedName name="K.123">#REF!</definedName>
    <definedName name="K.124" localSheetId="1">#REF!</definedName>
    <definedName name="K.124" localSheetId="5">#REF!</definedName>
    <definedName name="K.124" localSheetId="3">#REF!</definedName>
    <definedName name="K.124">#REF!</definedName>
    <definedName name="K.125" localSheetId="1">#REF!</definedName>
    <definedName name="K.125" localSheetId="5">#REF!</definedName>
    <definedName name="K.125" localSheetId="3">#REF!</definedName>
    <definedName name="K.125">#REF!</definedName>
    <definedName name="K.126" localSheetId="1">#REF!</definedName>
    <definedName name="K.126" localSheetId="5">#REF!</definedName>
    <definedName name="K.126" localSheetId="3">#REF!</definedName>
    <definedName name="K.126">#REF!</definedName>
    <definedName name="K.127" localSheetId="1">#REF!</definedName>
    <definedName name="K.127" localSheetId="5">#REF!</definedName>
    <definedName name="K.127" localSheetId="3">#REF!</definedName>
    <definedName name="K.127">#REF!</definedName>
    <definedName name="K.128" localSheetId="1">#REF!</definedName>
    <definedName name="K.128" localSheetId="5">#REF!</definedName>
    <definedName name="K.128" localSheetId="3">#REF!</definedName>
    <definedName name="K.128">#REF!</definedName>
    <definedName name="K.131" localSheetId="1">#REF!</definedName>
    <definedName name="K.131" localSheetId="5">#REF!</definedName>
    <definedName name="K.131" localSheetId="3">#REF!</definedName>
    <definedName name="K.131">#REF!</definedName>
    <definedName name="K.132" localSheetId="1">#REF!</definedName>
    <definedName name="K.132" localSheetId="5">#REF!</definedName>
    <definedName name="K.132" localSheetId="3">#REF!</definedName>
    <definedName name="K.132">#REF!</definedName>
    <definedName name="K.139" localSheetId="1">#REF!</definedName>
    <definedName name="K.139" localSheetId="5">#REF!</definedName>
    <definedName name="K.139" localSheetId="3">#REF!</definedName>
    <definedName name="K.139">#REF!</definedName>
    <definedName name="K.140" localSheetId="1">#REF!</definedName>
    <definedName name="K.140" localSheetId="5">#REF!</definedName>
    <definedName name="K.140" localSheetId="3">#REF!</definedName>
    <definedName name="K.140">#REF!</definedName>
    <definedName name="K.152" localSheetId="1">#REF!</definedName>
    <definedName name="K.152" localSheetId="5">#REF!</definedName>
    <definedName name="K.152" localSheetId="3">#REF!</definedName>
    <definedName name="K.152">#REF!</definedName>
    <definedName name="K.153" localSheetId="1">#REF!</definedName>
    <definedName name="K.153" localSheetId="5">#REF!</definedName>
    <definedName name="K.153" localSheetId="3">#REF!</definedName>
    <definedName name="K.153">#REF!</definedName>
    <definedName name="K.154" localSheetId="1">#REF!</definedName>
    <definedName name="K.154" localSheetId="5">#REF!</definedName>
    <definedName name="K.154" localSheetId="3">#REF!</definedName>
    <definedName name="K.154">#REF!</definedName>
    <definedName name="K.155" localSheetId="1">#REF!</definedName>
    <definedName name="K.155" localSheetId="5">#REF!</definedName>
    <definedName name="K.155" localSheetId="3">#REF!</definedName>
    <definedName name="K.155">#REF!</definedName>
    <definedName name="K.156" localSheetId="1">#REF!</definedName>
    <definedName name="K.156" localSheetId="5">#REF!</definedName>
    <definedName name="K.156" localSheetId="3">#REF!</definedName>
    <definedName name="K.156">#REF!</definedName>
    <definedName name="K.157" localSheetId="1">#REF!</definedName>
    <definedName name="K.157" localSheetId="5">#REF!</definedName>
    <definedName name="K.157" localSheetId="3">#REF!</definedName>
    <definedName name="K.157">#REF!</definedName>
    <definedName name="K.158" localSheetId="1">#REF!</definedName>
    <definedName name="K.158" localSheetId="5">#REF!</definedName>
    <definedName name="K.158" localSheetId="3">#REF!</definedName>
    <definedName name="K.158">#REF!</definedName>
    <definedName name="K.210" localSheetId="1">#REF!</definedName>
    <definedName name="K.210" localSheetId="5">#REF!</definedName>
    <definedName name="K.210" localSheetId="3">#REF!</definedName>
    <definedName name="K.210">#REF!</definedName>
    <definedName name="K.211" localSheetId="1">#REF!</definedName>
    <definedName name="K.211" localSheetId="5">#REF!</definedName>
    <definedName name="K.211" localSheetId="3">#REF!</definedName>
    <definedName name="K.211">#REF!</definedName>
    <definedName name="K.220" localSheetId="1">#REF!</definedName>
    <definedName name="K.220" localSheetId="5">#REF!</definedName>
    <definedName name="K.220" localSheetId="3">#REF!</definedName>
    <definedName name="K.220">#REF!</definedName>
    <definedName name="K.221" localSheetId="1">#REF!</definedName>
    <definedName name="K.221" localSheetId="5">#REF!</definedName>
    <definedName name="K.221" localSheetId="3">#REF!</definedName>
    <definedName name="K.221">#REF!</definedName>
    <definedName name="K.224" localSheetId="1">#REF!</definedName>
    <definedName name="K.224" localSheetId="5">#REF!</definedName>
    <definedName name="K.224" localSheetId="3">#REF!</definedName>
    <definedName name="K.224">#REF!</definedName>
    <definedName name="K.225" localSheetId="1">#REF!</definedName>
    <definedName name="K.225" localSheetId="5">#REF!</definedName>
    <definedName name="K.225" localSheetId="3">#REF!</definedName>
    <definedName name="K.225">#REF!</definedName>
    <definedName name="K.230" localSheetId="1">#REF!</definedName>
    <definedName name="K.230" localSheetId="5">#REF!</definedName>
    <definedName name="K.230" localSheetId="3">#REF!</definedName>
    <definedName name="K.230">#REF!</definedName>
    <definedName name="K.310" localSheetId="1">#REF!</definedName>
    <definedName name="K.310" localSheetId="5">#REF!</definedName>
    <definedName name="K.310" localSheetId="3">#REF!</definedName>
    <definedName name="K.310">#REF!</definedName>
    <definedName name="K.311" localSheetId="1">#REF!</definedName>
    <definedName name="K.311" localSheetId="5">#REF!</definedName>
    <definedName name="K.311" localSheetId="3">#REF!</definedName>
    <definedName name="K.311">#REF!</definedName>
    <definedName name="K.320" localSheetId="1">#REF!</definedName>
    <definedName name="K.320" localSheetId="5">#REF!</definedName>
    <definedName name="K.320" localSheetId="3">#REF!</definedName>
    <definedName name="K.320">#REF!</definedName>
    <definedName name="K.321" localSheetId="1">#REF!</definedName>
    <definedName name="K.321" localSheetId="5">#REF!</definedName>
    <definedName name="K.321" localSheetId="3">#REF!</definedName>
    <definedName name="K.321">#REF!</definedName>
    <definedName name="K.341" localSheetId="1">#REF!</definedName>
    <definedName name="K.341" localSheetId="5">#REF!</definedName>
    <definedName name="K.341" localSheetId="3">#REF!</definedName>
    <definedName name="K.341">#REF!</definedName>
    <definedName name="K.342" localSheetId="1">#REF!</definedName>
    <definedName name="K.342" localSheetId="5">#REF!</definedName>
    <definedName name="K.342" localSheetId="3">#REF!</definedName>
    <definedName name="K.342">#REF!</definedName>
    <definedName name="K.410" localSheetId="1">#REF!</definedName>
    <definedName name="K.410" localSheetId="5">#REF!</definedName>
    <definedName name="K.410" localSheetId="3">#REF!</definedName>
    <definedName name="K.410">#REF!</definedName>
    <definedName name="K.411" localSheetId="1">#REF!</definedName>
    <definedName name="K.411" localSheetId="5">#REF!</definedName>
    <definedName name="K.411" localSheetId="3">#REF!</definedName>
    <definedName name="K.411">#REF!</definedName>
    <definedName name="K.420" localSheetId="1">#REF!</definedName>
    <definedName name="K.420" localSheetId="5">#REF!</definedName>
    <definedName name="K.420" localSheetId="3">#REF!</definedName>
    <definedName name="K.420">#REF!</definedName>
    <definedName name="K.421" localSheetId="1">#REF!</definedName>
    <definedName name="K.421" localSheetId="5">#REF!</definedName>
    <definedName name="K.421" localSheetId="3">#REF!</definedName>
    <definedName name="K.421">#REF!</definedName>
    <definedName name="K.422" localSheetId="1">#REF!</definedName>
    <definedName name="K.422" localSheetId="5">#REF!</definedName>
    <definedName name="K.422" localSheetId="3">#REF!</definedName>
    <definedName name="K.422">#REF!</definedName>
    <definedName name="K.423" localSheetId="1">#REF!</definedName>
    <definedName name="K.423" localSheetId="5">#REF!</definedName>
    <definedName name="K.423" localSheetId="3">#REF!</definedName>
    <definedName name="K.423">#REF!</definedName>
    <definedName name="K.424" localSheetId="1">#REF!</definedName>
    <definedName name="K.424" localSheetId="5">#REF!</definedName>
    <definedName name="K.424" localSheetId="3">#REF!</definedName>
    <definedName name="K.424">#REF!</definedName>
    <definedName name="K.510" localSheetId="1">#REF!</definedName>
    <definedName name="K.510" localSheetId="5">#REF!</definedName>
    <definedName name="K.510" localSheetId="3">#REF!</definedName>
    <definedName name="K.510">#REF!</definedName>
    <definedName name="K.511" localSheetId="1">#REF!</definedName>
    <definedName name="K.511" localSheetId="5">#REF!</definedName>
    <definedName name="K.511" localSheetId="3">#REF!</definedName>
    <definedName name="K.511">#REF!</definedName>
    <definedName name="K.512" localSheetId="1">#REF!</definedName>
    <definedName name="K.512" localSheetId="5">#REF!</definedName>
    <definedName name="K.512" localSheetId="3">#REF!</definedName>
    <definedName name="K.512">#REF!</definedName>
    <definedName name="K.513" localSheetId="1">#REF!</definedName>
    <definedName name="K.513" localSheetId="5">#REF!</definedName>
    <definedName name="K.513" localSheetId="3">#REF!</definedName>
    <definedName name="K.513">#REF!</definedName>
    <definedName name="K.514" localSheetId="1">#REF!</definedName>
    <definedName name="K.514" localSheetId="5">#REF!</definedName>
    <definedName name="K.514" localSheetId="3">#REF!</definedName>
    <definedName name="K.514">#REF!</definedName>
    <definedName name="K.515" localSheetId="1">#REF!</definedName>
    <definedName name="K.515" localSheetId="5">#REF!</definedName>
    <definedName name="K.515" localSheetId="3">#REF!</definedName>
    <definedName name="K.515">#REF!</definedName>
    <definedName name="K.516" localSheetId="1">#REF!</definedName>
    <definedName name="K.516" localSheetId="5">#REF!</definedName>
    <definedName name="K.516" localSheetId="3">#REF!</definedName>
    <definedName name="K.516">#REF!</definedName>
    <definedName name="K.520" localSheetId="1">#REF!</definedName>
    <definedName name="K.520" localSheetId="5">#REF!</definedName>
    <definedName name="K.520" localSheetId="3">#REF!</definedName>
    <definedName name="K.520">#REF!</definedName>
    <definedName name="K.521" localSheetId="1">#REF!</definedName>
    <definedName name="K.521" localSheetId="5">#REF!</definedName>
    <definedName name="K.521" localSheetId="3">#REF!</definedName>
    <definedName name="K.521">#REF!</definedName>
    <definedName name="K.522" localSheetId="1">#REF!</definedName>
    <definedName name="K.522" localSheetId="5">#REF!</definedName>
    <definedName name="K.522" localSheetId="3">#REF!</definedName>
    <definedName name="K.522">#REF!</definedName>
    <definedName name="K.523" localSheetId="1">#REF!</definedName>
    <definedName name="K.523" localSheetId="5">#REF!</definedName>
    <definedName name="K.523" localSheetId="3">#REF!</definedName>
    <definedName name="K.523">#REF!</definedName>
    <definedName name="K.528" localSheetId="1">#REF!</definedName>
    <definedName name="K.528" localSheetId="5">#REF!</definedName>
    <definedName name="K.528" localSheetId="3">#REF!</definedName>
    <definedName name="K.528">#REF!</definedName>
    <definedName name="K.610" localSheetId="1">#REF!</definedName>
    <definedName name="K.610" localSheetId="5">#REF!</definedName>
    <definedName name="K.610" localSheetId="3">#REF!</definedName>
    <definedName name="K.610">#REF!</definedName>
    <definedName name="K.612" localSheetId="1">#REF!</definedName>
    <definedName name="K.612" localSheetId="5">#REF!</definedName>
    <definedName name="K.612" localSheetId="3">#REF!</definedName>
    <definedName name="K.612">#REF!</definedName>
    <definedName name="K.613" localSheetId="1">#REF!</definedName>
    <definedName name="K.613" localSheetId="5">#REF!</definedName>
    <definedName name="K.613" localSheetId="3">#REF!</definedName>
    <definedName name="K.613">#REF!</definedName>
    <definedName name="K.614" localSheetId="1">#REF!</definedName>
    <definedName name="K.614" localSheetId="5">#REF!</definedName>
    <definedName name="K.614" localSheetId="3">#REF!</definedName>
    <definedName name="K.614">#REF!</definedName>
    <definedName name="K.615" localSheetId="1">#REF!</definedName>
    <definedName name="K.615" localSheetId="5">#REF!</definedName>
    <definedName name="K.615" localSheetId="3">#REF!</definedName>
    <definedName name="K.615">#REF!</definedName>
    <definedName name="K.616" localSheetId="1">#REF!</definedName>
    <definedName name="K.616" localSheetId="5">#REF!</definedName>
    <definedName name="K.616" localSheetId="3">#REF!</definedName>
    <definedName name="K.616">#REF!</definedName>
    <definedName name="K.617" localSheetId="1">#REF!</definedName>
    <definedName name="K.617" localSheetId="5">#REF!</definedName>
    <definedName name="K.617" localSheetId="3">#REF!</definedName>
    <definedName name="K.617">#REF!</definedName>
    <definedName name="K.618" localSheetId="1">#REF!</definedName>
    <definedName name="K.618" localSheetId="5">#REF!</definedName>
    <definedName name="K.618" localSheetId="3">#REF!</definedName>
    <definedName name="K.618">#REF!</definedName>
    <definedName name="K.619" localSheetId="1">#REF!</definedName>
    <definedName name="K.619" localSheetId="5">#REF!</definedName>
    <definedName name="K.619" localSheetId="3">#REF!</definedName>
    <definedName name="K.619">#REF!</definedName>
    <definedName name="K.620" localSheetId="1">#REF!</definedName>
    <definedName name="K.620" localSheetId="5">#REF!</definedName>
    <definedName name="K.620" localSheetId="3">#REF!</definedName>
    <definedName name="K.620">#REF!</definedName>
    <definedName name="K.621" localSheetId="1">#REF!</definedName>
    <definedName name="K.621" localSheetId="5">#REF!</definedName>
    <definedName name="K.621" localSheetId="3">#REF!</definedName>
    <definedName name="K.621">#REF!</definedName>
    <definedName name="K.626" localSheetId="1">#REF!</definedName>
    <definedName name="K.626" localSheetId="5">#REF!</definedName>
    <definedName name="K.626" localSheetId="3">#REF!</definedName>
    <definedName name="K.626">#REF!</definedName>
    <definedName name="K.631" localSheetId="1">#REF!</definedName>
    <definedName name="K.631" localSheetId="5">#REF!</definedName>
    <definedName name="K.631" localSheetId="3">#REF!</definedName>
    <definedName name="K.631">#REF!</definedName>
    <definedName name="K.632" localSheetId="1">#REF!</definedName>
    <definedName name="K.632" localSheetId="5">#REF!</definedName>
    <definedName name="K.632" localSheetId="3">#REF!</definedName>
    <definedName name="K.632">#REF!</definedName>
    <definedName name="K.636" localSheetId="1">#REF!</definedName>
    <definedName name="K.636" localSheetId="5">#REF!</definedName>
    <definedName name="K.636" localSheetId="3">#REF!</definedName>
    <definedName name="K.636">#REF!</definedName>
    <definedName name="K.637" localSheetId="1">#REF!</definedName>
    <definedName name="K.637" localSheetId="5">#REF!</definedName>
    <definedName name="K.637" localSheetId="3">#REF!</definedName>
    <definedName name="K.637">#REF!</definedName>
    <definedName name="K.638" localSheetId="1">#REF!</definedName>
    <definedName name="K.638" localSheetId="5">#REF!</definedName>
    <definedName name="K.638" localSheetId="3">#REF!</definedName>
    <definedName name="K.638">#REF!</definedName>
    <definedName name="K.639" localSheetId="1">#REF!</definedName>
    <definedName name="K.639" localSheetId="5">#REF!</definedName>
    <definedName name="K.639" localSheetId="3">#REF!</definedName>
    <definedName name="K.639">#REF!</definedName>
    <definedName name="K.640" localSheetId="1">#REF!</definedName>
    <definedName name="K.640" localSheetId="5">#REF!</definedName>
    <definedName name="K.640" localSheetId="3">#REF!</definedName>
    <definedName name="K.640">#REF!</definedName>
    <definedName name="K.641.ROB" localSheetId="1">#REF!</definedName>
    <definedName name="K.641.ROB" localSheetId="5">#REF!</definedName>
    <definedName name="K.641.ROB" localSheetId="3">#REF!</definedName>
    <definedName name="K.641.ROB">#REF!</definedName>
    <definedName name="K.705" localSheetId="1">#REF!</definedName>
    <definedName name="K.705" localSheetId="5">#REF!</definedName>
    <definedName name="K.705" localSheetId="3">#REF!</definedName>
    <definedName name="K.705">#REF!</definedName>
    <definedName name="K.710" localSheetId="1">#REF!</definedName>
    <definedName name="K.710" localSheetId="5">#REF!</definedName>
    <definedName name="K.710" localSheetId="3">#REF!</definedName>
    <definedName name="K.710">#REF!</definedName>
    <definedName name="K.715" localSheetId="1">#REF!</definedName>
    <definedName name="K.715" localSheetId="5">#REF!</definedName>
    <definedName name="K.715" localSheetId="3">#REF!</definedName>
    <definedName name="K.715">#REF!</definedName>
    <definedName name="K.719" localSheetId="1">#REF!</definedName>
    <definedName name="K.719" localSheetId="5">#REF!</definedName>
    <definedName name="K.719" localSheetId="3">#REF!</definedName>
    <definedName name="K.719">#REF!</definedName>
    <definedName name="K.720" localSheetId="1">#REF!</definedName>
    <definedName name="K.720" localSheetId="5">#REF!</definedName>
    <definedName name="K.720" localSheetId="3">#REF!</definedName>
    <definedName name="K.720">#REF!</definedName>
    <definedName name="K.721" localSheetId="1">#REF!</definedName>
    <definedName name="K.721" localSheetId="5">#REF!</definedName>
    <definedName name="K.721" localSheetId="3">#REF!</definedName>
    <definedName name="K.721">#REF!</definedName>
    <definedName name="K.722" localSheetId="1">#REF!</definedName>
    <definedName name="K.722" localSheetId="5">#REF!</definedName>
    <definedName name="K.722" localSheetId="3">#REF!</definedName>
    <definedName name="K.722">#REF!</definedName>
    <definedName name="K.730" localSheetId="1">#REF!</definedName>
    <definedName name="K.730" localSheetId="5">#REF!</definedName>
    <definedName name="K.730" localSheetId="3">#REF!</definedName>
    <definedName name="K.730">#REF!</definedName>
    <definedName name="K.815" localSheetId="1">#REF!</definedName>
    <definedName name="K.815" localSheetId="5">#REF!</definedName>
    <definedName name="K.815" localSheetId="3">#REF!</definedName>
    <definedName name="K.815">#REF!</definedName>
    <definedName name="K.855" localSheetId="1">#REF!</definedName>
    <definedName name="K.855" localSheetId="5">#REF!</definedName>
    <definedName name="K.855" localSheetId="3">#REF!</definedName>
    <definedName name="K.855">#REF!</definedName>
    <definedName name="K.865" localSheetId="1">#REF!</definedName>
    <definedName name="K.865" localSheetId="5">#REF!</definedName>
    <definedName name="K.865" localSheetId="3">#REF!</definedName>
    <definedName name="K.865">#REF!</definedName>
    <definedName name="K.870" localSheetId="1">#REF!</definedName>
    <definedName name="K.870" localSheetId="5">#REF!</definedName>
    <definedName name="K.870" localSheetId="3">#REF!</definedName>
    <definedName name="K.870">#REF!</definedName>
    <definedName name="K.875" localSheetId="1">#REF!</definedName>
    <definedName name="K.875" localSheetId="5">#REF!</definedName>
    <definedName name="K.875" localSheetId="3">#REF!</definedName>
    <definedName name="K.875">#REF!</definedName>
    <definedName name="K.877" localSheetId="1">#REF!</definedName>
    <definedName name="K.877" localSheetId="5">#REF!</definedName>
    <definedName name="K.877" localSheetId="3">#REF!</definedName>
    <definedName name="K.877">#REF!</definedName>
    <definedName name="K.880" localSheetId="1">#REF!</definedName>
    <definedName name="K.880" localSheetId="5">#REF!</definedName>
    <definedName name="K.880" localSheetId="3">#REF!</definedName>
    <definedName name="K.880">#REF!</definedName>
    <definedName name="K.885" localSheetId="1">#REF!</definedName>
    <definedName name="K.885" localSheetId="5">#REF!</definedName>
    <definedName name="K.885" localSheetId="3">#REF!</definedName>
    <definedName name="K.885">#REF!</definedName>
    <definedName name="K_225" localSheetId="1">[25]Material!#REF!</definedName>
    <definedName name="K_225" localSheetId="5">[25]Material!#REF!</definedName>
    <definedName name="K_225" localSheetId="3">[25]Material!#REF!</definedName>
    <definedName name="K_225">[25]Material!#REF!</definedName>
    <definedName name="K1A" localSheetId="1">#REF!</definedName>
    <definedName name="K1A" localSheetId="5">#REF!</definedName>
    <definedName name="K1A" localSheetId="3">#REF!</definedName>
    <definedName name="K1A">#REF!</definedName>
    <definedName name="k2b" localSheetId="1">'[39]THPDMoi  (2)'!#REF!</definedName>
    <definedName name="k2b" localSheetId="5">'[39]THPDMoi  (2)'!#REF!</definedName>
    <definedName name="k2b" localSheetId="3">'[39]THPDMoi  (2)'!#REF!</definedName>
    <definedName name="k2b">'[39]THPDMoi  (2)'!#REF!</definedName>
    <definedName name="KAAY" localSheetId="1">[25]Material!#REF!</definedName>
    <definedName name="KAAY" localSheetId="5">[25]Material!#REF!</definedName>
    <definedName name="KAAY" localSheetId="3">[25]Material!#REF!</definedName>
    <definedName name="KAAY">[25]Material!#REF!</definedName>
    <definedName name="kab" localSheetId="1">#REF!</definedName>
    <definedName name="kab" localSheetId="5">#REF!</definedName>
    <definedName name="kab" localSheetId="3">#REF!</definedName>
    <definedName name="kab">#REF!</definedName>
    <definedName name="KALA" localSheetId="1">[25]Material!#REF!</definedName>
    <definedName name="KALA" localSheetId="5">[25]Material!#REF!</definedName>
    <definedName name="KALA" localSheetId="3">[25]Material!#REF!</definedName>
    <definedName name="KALA">[25]Material!#REF!</definedName>
    <definedName name="KARMILA" localSheetId="1">#REF!</definedName>
    <definedName name="KARMILA" localSheetId="5">#REF!</definedName>
    <definedName name="KARMILA" localSheetId="3">#REF!</definedName>
    <definedName name="KARMILA">#REF!</definedName>
    <definedName name="KASARHALUS">'[70]Ag Hls &amp; Ksr'!$A$1:$J$90</definedName>
    <definedName name="kbtn20" localSheetId="1">#REF!</definedName>
    <definedName name="kbtn20" localSheetId="5">#REF!</definedName>
    <definedName name="kbtn20" localSheetId="3">#REF!</definedName>
    <definedName name="kbtn20">#REF!</definedName>
    <definedName name="kbtn30" localSheetId="1">#REF!</definedName>
    <definedName name="kbtn30" localSheetId="5">#REF!</definedName>
    <definedName name="kbtn30" localSheetId="3">#REF!</definedName>
    <definedName name="kbtn30">#REF!</definedName>
    <definedName name="kcat02">[18]Sheet1!$I$242</definedName>
    <definedName name="kcat07">[18]Sheet1!$I$247</definedName>
    <definedName name="kcat30">[18]Sheet1!$I$255</definedName>
    <definedName name="kcat40">[18]Sheet1!$I$258</definedName>
    <definedName name="kd" localSheetId="1">#REF!</definedName>
    <definedName name="kd" localSheetId="5">#REF!</definedName>
    <definedName name="kd" localSheetId="3">#REF!</definedName>
    <definedName name="kd">#REF!</definedName>
    <definedName name="KEBAL">[61]KEBALAT!$B$1:$S$73</definedName>
    <definedName name="kebalat">[61]KEBALAT!$B$1:$M$73</definedName>
    <definedName name="Kendaraankant" localSheetId="1">#REF!</definedName>
    <definedName name="Kendaraankant" localSheetId="5">#REF!</definedName>
    <definedName name="Kendaraankant" localSheetId="3">#REF!</definedName>
    <definedName name="Kendaraankant">#REF!</definedName>
    <definedName name="kerba" localSheetId="1">[79]Bhn!#REF!</definedName>
    <definedName name="kerba" localSheetId="5">[79]Bhn!#REF!</definedName>
    <definedName name="kerba" localSheetId="3">[79]Bhn!#REF!</definedName>
    <definedName name="kerba">[79]Bhn!#REF!</definedName>
    <definedName name="kerbb" localSheetId="1">[79]Bhn!#REF!</definedName>
    <definedName name="kerbb" localSheetId="5">[79]Bhn!#REF!</definedName>
    <definedName name="kerbb" localSheetId="3">[79]Bhn!#REF!</definedName>
    <definedName name="kerbb">[79]Bhn!#REF!</definedName>
    <definedName name="kff" localSheetId="1">'[131]SE-C'!#REF!</definedName>
    <definedName name="kff" localSheetId="5">'[131]SE-C'!#REF!</definedName>
    <definedName name="kff" localSheetId="3">'[131]SE-C'!#REF!</definedName>
    <definedName name="kff">'[131]SE-C'!#REF!</definedName>
    <definedName name="kfs" localSheetId="1">#REF!</definedName>
    <definedName name="kfs" localSheetId="5">#REF!</definedName>
    <definedName name="kfs" localSheetId="3">#REF!</definedName>
    <definedName name="kfs">#REF!</definedName>
    <definedName name="kgs" localSheetId="1">#REF!</definedName>
    <definedName name="kgs" localSheetId="5">#REF!</definedName>
    <definedName name="kgs" localSheetId="3">#REF!</definedName>
    <definedName name="kgs">#REF!</definedName>
    <definedName name="kitc100x2x0.6" localSheetId="1">#REF!</definedName>
    <definedName name="kitc100x2x0.6" localSheetId="5">#REF!</definedName>
    <definedName name="kitc100x2x0.6" localSheetId="3">#REF!</definedName>
    <definedName name="kitc100x2x0.6">#REF!</definedName>
    <definedName name="kitc2x100x2x0.6" localSheetId="1">#REF!</definedName>
    <definedName name="kitc2x100x2x0.6" localSheetId="5">#REF!</definedName>
    <definedName name="kitc2x100x2x0.6" localSheetId="3">#REF!</definedName>
    <definedName name="kitc2x100x2x0.6">#REF!</definedName>
    <definedName name="KITTY" localSheetId="1">#REF!</definedName>
    <definedName name="KITTY" localSheetId="5">#REF!</definedName>
    <definedName name="KITTY" localSheetId="3">#REF!</definedName>
    <definedName name="KITTY">#REF!</definedName>
    <definedName name="kj" localSheetId="1" hidden="1">#REF!</definedName>
    <definedName name="kj" localSheetId="5" hidden="1">#REF!</definedName>
    <definedName name="kj" localSheetId="3" hidden="1">#REF!</definedName>
    <definedName name="kj" hidden="1">#REF!</definedName>
    <definedName name="kji" localSheetId="1">#REF!</definedName>
    <definedName name="kji" localSheetId="5">#REF!</definedName>
    <definedName name="kji" localSheetId="3">#REF!</definedName>
    <definedName name="kji">#REF!</definedName>
    <definedName name="kjkll" localSheetId="1">[54]Cover!#REF!</definedName>
    <definedName name="kjkll" localSheetId="5">[54]Cover!#REF!</definedName>
    <definedName name="kjkll" localSheetId="3">[54]Cover!#REF!</definedName>
    <definedName name="kjkll">[54]Cover!#REF!</definedName>
    <definedName name="kk" localSheetId="1">[49]Material!#REF!</definedName>
    <definedName name="kk" localSheetId="5">[49]Material!#REF!</definedName>
    <definedName name="kk" localSheetId="3">[49]Material!#REF!</definedName>
    <definedName name="kk">[49]Material!#REF!</definedName>
    <definedName name="kk10a" localSheetId="1">#REF!</definedName>
    <definedName name="kk10a" localSheetId="5">#REF!</definedName>
    <definedName name="kk10a" localSheetId="3">#REF!</definedName>
    <definedName name="kk10a">#REF!</definedName>
    <definedName name="kk16a" localSheetId="1">#REF!</definedName>
    <definedName name="kk16a" localSheetId="5">#REF!</definedName>
    <definedName name="kk16a" localSheetId="3">#REF!</definedName>
    <definedName name="kk16a">#REF!</definedName>
    <definedName name="kkk" localSheetId="1">#REF!</definedName>
    <definedName name="kkk" localSheetId="5">#REF!</definedName>
    <definedName name="kkk" localSheetId="3">#REF!</definedName>
    <definedName name="kkk">#REF!</definedName>
    <definedName name="kkkkkkk" localSheetId="1">[132]Material!#REF!</definedName>
    <definedName name="kkkkkkk" localSheetId="5">[132]Material!#REF!</definedName>
    <definedName name="kkkkkkk" localSheetId="3">[132]Material!#REF!</definedName>
    <definedName name="kkkkkkk">[132]Material!#REF!</definedName>
    <definedName name="kkl" hidden="1">{"Graphic",#N/A,TRUE,"Graphic"}</definedName>
    <definedName name="kkm" localSheetId="1">#REF!</definedName>
    <definedName name="kkm" localSheetId="5">#REF!</definedName>
    <definedName name="kkm" localSheetId="3">#REF!</definedName>
    <definedName name="kkm">#REF!</definedName>
    <definedName name="kknymhy" localSheetId="1">#REF!</definedName>
    <definedName name="kknymhy" localSheetId="5">#REF!</definedName>
    <definedName name="kknymhy" localSheetId="3">#REF!</definedName>
    <definedName name="kknymhy">#REF!</definedName>
    <definedName name="kkts" localSheetId="1">#REF!</definedName>
    <definedName name="kkts" localSheetId="5">#REF!</definedName>
    <definedName name="kkts" localSheetId="3">#REF!</definedName>
    <definedName name="kkts">#REF!</definedName>
    <definedName name="klan00">[18]Sheet1!$I$291</definedName>
    <definedName name="klan10">[18]Sheet1!$I$296</definedName>
    <definedName name="klan11">[18]Sheet1!$I$297</definedName>
    <definedName name="klan43">[18]Sheet1!$I$300</definedName>
    <definedName name="kldd1p" localSheetId="1">'[39]#REF'!#REF!</definedName>
    <definedName name="kldd1p" localSheetId="5">'[39]#REF'!#REF!</definedName>
    <definedName name="kldd1p" localSheetId="3">'[39]#REF'!#REF!</definedName>
    <definedName name="kldd1p">'[39]#REF'!#REF!</definedName>
    <definedName name="kldd3p" localSheetId="1">'[39]lam-moi'!#REF!</definedName>
    <definedName name="kldd3p" localSheetId="5">'[39]lam-moi'!#REF!</definedName>
    <definedName name="kldd3p" localSheetId="3">'[39]lam-moi'!#REF!</definedName>
    <definedName name="kldd3p">'[39]lam-moi'!#REF!</definedName>
    <definedName name="kler00" localSheetId="1">#REF!</definedName>
    <definedName name="kler00" localSheetId="5">#REF!</definedName>
    <definedName name="kler00" localSheetId="3">#REF!</definedName>
    <definedName name="kler00">#REF!</definedName>
    <definedName name="kler01" localSheetId="1">#REF!</definedName>
    <definedName name="kler01" localSheetId="5">#REF!</definedName>
    <definedName name="kler01" localSheetId="3">#REF!</definedName>
    <definedName name="kler01">#REF!</definedName>
    <definedName name="kles00" localSheetId="1">#REF!</definedName>
    <definedName name="kles00" localSheetId="5">#REF!</definedName>
    <definedName name="kles00" localSheetId="3">#REF!</definedName>
    <definedName name="kles00">#REF!</definedName>
    <definedName name="kles01" localSheetId="1">#REF!</definedName>
    <definedName name="kles01" localSheetId="5">#REF!</definedName>
    <definedName name="kles01" localSheetId="3">#REF!</definedName>
    <definedName name="kles01">#REF!</definedName>
    <definedName name="kles02" localSheetId="1">#REF!</definedName>
    <definedName name="kles02" localSheetId="5">#REF!</definedName>
    <definedName name="kles02" localSheetId="3">#REF!</definedName>
    <definedName name="kles02">#REF!</definedName>
    <definedName name="kles03" localSheetId="1">#REF!</definedName>
    <definedName name="kles03" localSheetId="5">#REF!</definedName>
    <definedName name="kles03" localSheetId="3">#REF!</definedName>
    <definedName name="kles03">#REF!</definedName>
    <definedName name="kles04" localSheetId="1">#REF!</definedName>
    <definedName name="kles04" localSheetId="5">#REF!</definedName>
    <definedName name="kles04" localSheetId="3">#REF!</definedName>
    <definedName name="kles04">#REF!</definedName>
    <definedName name="kles06" localSheetId="1">#REF!</definedName>
    <definedName name="kles06" localSheetId="5">#REF!</definedName>
    <definedName name="kles06" localSheetId="3">#REF!</definedName>
    <definedName name="kles06">#REF!</definedName>
    <definedName name="kles07" localSheetId="1">#REF!</definedName>
    <definedName name="kles07" localSheetId="5">#REF!</definedName>
    <definedName name="kles07" localSheetId="3">#REF!</definedName>
    <definedName name="kles07">#REF!</definedName>
    <definedName name="klk" hidden="1">{"Graphic",#N/A,TRUE,"Graphic"}</definedName>
    <definedName name="klkgkhghjg" localSheetId="1">[117]Cover!#REF!</definedName>
    <definedName name="klkgkhghjg" localSheetId="5">[117]Cover!#REF!</definedName>
    <definedName name="klkgkhghjg" localSheetId="3">[117]Cover!#REF!</definedName>
    <definedName name="klkgkhghjg">[117]Cover!#REF!</definedName>
    <definedName name="klp" localSheetId="1">#REF!</definedName>
    <definedName name="klp" localSheetId="5">#REF!</definedName>
    <definedName name="klp" localSheetId="3">#REF!</definedName>
    <definedName name="klp">#REF!</definedName>
    <definedName name="km" localSheetId="1">#REF!</definedName>
    <definedName name="km" localSheetId="5">#REF!</definedName>
    <definedName name="km" localSheetId="3">#REF!</definedName>
    <definedName name="km">#REF!</definedName>
    <definedName name="kmm" localSheetId="1">#REF!</definedName>
    <definedName name="kmm" localSheetId="5">#REF!</definedName>
    <definedName name="kmm" localSheetId="3">#REF!</definedName>
    <definedName name="kmm">#REF!</definedName>
    <definedName name="kmong" localSheetId="1">[39]giathanh1!#REF!</definedName>
    <definedName name="kmong" localSheetId="5">[39]giathanh1!#REF!</definedName>
    <definedName name="kmong" localSheetId="3">[39]giathanh1!#REF!</definedName>
    <definedName name="kmong">[39]giathanh1!#REF!</definedName>
    <definedName name="KODE" localSheetId="1">#REF!</definedName>
    <definedName name="KODE" localSheetId="5">#REF!</definedName>
    <definedName name="KODE" localSheetId="3">#REF!</definedName>
    <definedName name="KODE">#REF!</definedName>
    <definedName name="KODE_ACC" localSheetId="1">'[119]A-GL-SUMMARY'!#REF!</definedName>
    <definedName name="KODE_ACC" localSheetId="5">'[119]A-GL-SUMMARY'!#REF!</definedName>
    <definedName name="KODE_ACC" localSheetId="3">'[119]A-GL-SUMMARY'!#REF!</definedName>
    <definedName name="KODE_ACC">'[119]A-GL-SUMMARY'!#REF!</definedName>
    <definedName name="KODE_LK" localSheetId="1">'[119]A-GL-SUMMARY'!#REF!</definedName>
    <definedName name="KODE_LK" localSheetId="5">'[119]A-GL-SUMMARY'!#REF!</definedName>
    <definedName name="KODE_LK" localSheetId="3">'[119]A-GL-SUMMARY'!#REF!</definedName>
    <definedName name="KODE_LK">'[119]A-GL-SUMMARY'!#REF!</definedName>
    <definedName name="KODE_LP" localSheetId="1">'[119]A-GL-SUMMARY'!#REF!</definedName>
    <definedName name="KODE_LP" localSheetId="5">'[119]A-GL-SUMMARY'!#REF!</definedName>
    <definedName name="KODE_LP" localSheetId="3">'[119]A-GL-SUMMARY'!#REF!</definedName>
    <definedName name="KODE_LP">'[119]A-GL-SUMMARY'!#REF!</definedName>
    <definedName name="kodeakun">'[133]LAP_KEGIATAN BULANAN'!$A$11:$A$1163</definedName>
    <definedName name="KOEF">[134]Analisa!$L$10</definedName>
    <definedName name="koef1" localSheetId="1">#REF!</definedName>
    <definedName name="koef1" localSheetId="5">#REF!</definedName>
    <definedName name="koef1" localSheetId="3">#REF!</definedName>
    <definedName name="koef1">#REF!</definedName>
    <definedName name="koeflingg" localSheetId="1">#REF!</definedName>
    <definedName name="koeflingg" localSheetId="5">#REF!</definedName>
    <definedName name="koeflingg" localSheetId="3">#REF!</definedName>
    <definedName name="koeflingg">#REF!</definedName>
    <definedName name="koeflingk" localSheetId="1">#REF!</definedName>
    <definedName name="koeflingk" localSheetId="5">#REF!</definedName>
    <definedName name="koeflingk" localSheetId="3">#REF!</definedName>
    <definedName name="koeflingk">#REF!</definedName>
    <definedName name="kof" localSheetId="1">#REF!</definedName>
    <definedName name="kof" localSheetId="5">#REF!</definedName>
    <definedName name="kof" localSheetId="3">#REF!</definedName>
    <definedName name="kof">#REF!</definedName>
    <definedName name="kojcjhsdjvhjlsdcv" hidden="1">{"paging",#N/A,TRUE,"TITLE";#N/A,#N/A,TRUE,"Paging subs";#N/A,#N/A,TRUE,"P&amp;L - Paging";#N/A,#N/A,TRUE,"Rev &amp; Usage Assump - Paging";#N/A,#N/A,TRUE,"Cost - Paging";"paging",#N/A,TRUE,"Capex "}</definedName>
    <definedName name="koling" localSheetId="1">#REF!</definedName>
    <definedName name="koling" localSheetId="5">#REF!</definedName>
    <definedName name="koling" localSheetId="3">#REF!</definedName>
    <definedName name="koling">#REF!</definedName>
    <definedName name="kompare" localSheetId="1" hidden="1">#REF!</definedName>
    <definedName name="kompare" localSheetId="5" hidden="1">#REF!</definedName>
    <definedName name="kompare" localSheetId="3" hidden="1">#REF!</definedName>
    <definedName name="kompare" hidden="1">#REF!</definedName>
    <definedName name="kop">'[135]Biaya Departemen'!$A$1:$E$4</definedName>
    <definedName name="kopRIN" localSheetId="1">#REF!</definedName>
    <definedName name="kopRIN" localSheetId="5">#REF!</definedName>
    <definedName name="kopRIN" localSheetId="3">#REF!</definedName>
    <definedName name="kopRIN">#REF!</definedName>
    <definedName name="kota">'[136]Master Edit'!$E$15</definedName>
    <definedName name="kp1ph" localSheetId="1">#REF!</definedName>
    <definedName name="kp1ph" localSheetId="5">#REF!</definedName>
    <definedName name="kp1ph" localSheetId="3">#REF!</definedName>
    <definedName name="kp1ph">#REF!</definedName>
    <definedName name="kpl">'[137]Master Edit'!$E$11</definedName>
    <definedName name="KPSA">[138]Main!$A$5</definedName>
    <definedName name="KRISNA" localSheetId="1">#REF!</definedName>
    <definedName name="KRISNA" localSheetId="5">#REF!</definedName>
    <definedName name="KRISNA" localSheetId="3">#REF!</definedName>
    <definedName name="KRISNA">#REF!</definedName>
    <definedName name="krs" localSheetId="1">#REF!</definedName>
    <definedName name="krs" localSheetId="5">#REF!</definedName>
    <definedName name="krs" localSheetId="3">#REF!</definedName>
    <definedName name="krs">#REF!</definedName>
    <definedName name="ksk" localSheetId="1">#REF!</definedName>
    <definedName name="ksk" localSheetId="5">#REF!</definedName>
    <definedName name="ksk" localSheetId="3">#REF!</definedName>
    <definedName name="ksk">#REF!</definedName>
    <definedName name="kst" localSheetId="1">#REF!</definedName>
    <definedName name="kst" localSheetId="5">#REF!</definedName>
    <definedName name="kst" localSheetId="3">#REF!</definedName>
    <definedName name="kst">#REF!</definedName>
    <definedName name="kstr12">[18]Sheet1!$I$421</definedName>
    <definedName name="kstr14">[18]Sheet1!$I$423</definedName>
    <definedName name="kstr16">[18]Sheet1!$I$425</definedName>
    <definedName name="kstr17">[18]Sheet1!$I$426</definedName>
    <definedName name="kstr18">[18]Sheet1!$I$427</definedName>
    <definedName name="kstr19">[18]Sheet1!$I$428</definedName>
    <definedName name="kstr20">[18]Sheet1!$I$429</definedName>
    <definedName name="ksty00">[18]Sheet1!$I$436</definedName>
    <definedName name="ksty01">[18]Sheet1!$I$437</definedName>
    <definedName name="ksty60">[18]Sheet1!$I$458</definedName>
    <definedName name="ktpm" localSheetId="1">#REF!</definedName>
    <definedName name="ktpm" localSheetId="5">#REF!</definedName>
    <definedName name="ktpm" localSheetId="3">#REF!</definedName>
    <definedName name="ktpm">#REF!</definedName>
    <definedName name="KUANTITAS">[41]Sheet1!$A$1:$H$354</definedName>
    <definedName name="KULIT" localSheetId="1">#REF!</definedName>
    <definedName name="KULIT" localSheetId="5">#REF!</definedName>
    <definedName name="KULIT" localSheetId="3">#REF!</definedName>
    <definedName name="KULIT">#REF!</definedName>
    <definedName name="KUSEN__PINTU__JENDELA__ALAT_ALAT_PENGGANTUNG_DAN_CURTAIN_WALL" localSheetId="1">#REF!</definedName>
    <definedName name="KUSEN__PINTU__JENDELA__ALAT_ALAT_PENGGANTUNG_DAN_CURTAIN_WALL" localSheetId="5">#REF!</definedName>
    <definedName name="KUSEN__PINTU__JENDELA__ALAT_ALAT_PENGGANTUNG_DAN_CURTAIN_WALL" localSheetId="3">#REF!</definedName>
    <definedName name="KUSEN__PINTU__JENDELA__ALAT_ALAT_PENGGANTUNG_DAN_CURTAIN_WALL">#REF!</definedName>
    <definedName name="kustomer" localSheetId="1">#REF!</definedName>
    <definedName name="kustomer" localSheetId="5">#REF!</definedName>
    <definedName name="kustomer" localSheetId="3">#REF!</definedName>
    <definedName name="kustomer">#REF!</definedName>
    <definedName name="kwh1st" localSheetId="1">#REF!</definedName>
    <definedName name="kwh1st" localSheetId="5">#REF!</definedName>
    <definedName name="kwh1st" localSheetId="3">#REF!</definedName>
    <definedName name="kwh1st">#REF!</definedName>
    <definedName name="kwh3st" localSheetId="1">#REF!</definedName>
    <definedName name="kwh3st" localSheetId="5">#REF!</definedName>
    <definedName name="kwh3st" localSheetId="3">#REF!</definedName>
    <definedName name="kwh3st">#REF!</definedName>
    <definedName name="ky" localSheetId="1">#REF!</definedName>
    <definedName name="ky" localSheetId="5">#REF!</definedName>
    <definedName name="ky" localSheetId="3">#REF!</definedName>
    <definedName name="ky">#REF!</definedName>
    <definedName name="l" localSheetId="1">#REF!</definedName>
    <definedName name="l" localSheetId="5">#REF!</definedName>
    <definedName name="l" localSheetId="3">#REF!</definedName>
    <definedName name="l">#REF!</definedName>
    <definedName name="L.061" localSheetId="1">#REF!</definedName>
    <definedName name="L.061" localSheetId="5">#REF!</definedName>
    <definedName name="L.061" localSheetId="3">#REF!</definedName>
    <definedName name="L.061">#REF!</definedName>
    <definedName name="L.073" localSheetId="1">#REF!</definedName>
    <definedName name="L.073" localSheetId="5">#REF!</definedName>
    <definedName name="L.073" localSheetId="3">#REF!</definedName>
    <definedName name="L.073">#REF!</definedName>
    <definedName name="L.079" localSheetId="1">#REF!</definedName>
    <definedName name="L.079" localSheetId="5">#REF!</definedName>
    <definedName name="L.079" localSheetId="3">#REF!</definedName>
    <definedName name="L.079">#REF!</definedName>
    <definedName name="L.081" localSheetId="1">#REF!</definedName>
    <definedName name="L.081" localSheetId="5">#REF!</definedName>
    <definedName name="L.081" localSheetId="3">#REF!</definedName>
    <definedName name="L.081">#REF!</definedName>
    <definedName name="L.082" localSheetId="1">#REF!</definedName>
    <definedName name="L.082" localSheetId="5">#REF!</definedName>
    <definedName name="L.082" localSheetId="3">#REF!</definedName>
    <definedName name="L.082">#REF!</definedName>
    <definedName name="L.089" localSheetId="1">#REF!</definedName>
    <definedName name="L.089" localSheetId="5">#REF!</definedName>
    <definedName name="L.089" localSheetId="3">#REF!</definedName>
    <definedName name="L.089">#REF!</definedName>
    <definedName name="L.091" localSheetId="1">#REF!</definedName>
    <definedName name="L.091" localSheetId="5">#REF!</definedName>
    <definedName name="L.091" localSheetId="3">#REF!</definedName>
    <definedName name="L.091">#REF!</definedName>
    <definedName name="L.092" localSheetId="1">#REF!</definedName>
    <definedName name="L.092" localSheetId="5">#REF!</definedName>
    <definedName name="L.092" localSheetId="3">#REF!</definedName>
    <definedName name="L.092">#REF!</definedName>
    <definedName name="L.099" localSheetId="1">#REF!</definedName>
    <definedName name="L.099" localSheetId="5">#REF!</definedName>
    <definedName name="L.099" localSheetId="3">#REF!</definedName>
    <definedName name="L.099">#REF!</definedName>
    <definedName name="L.101" localSheetId="1">#REF!</definedName>
    <definedName name="L.101" localSheetId="5">#REF!</definedName>
    <definedName name="L.101" localSheetId="3">#REF!</definedName>
    <definedName name="L.101">#REF!</definedName>
    <definedName name="L.103" localSheetId="1">#REF!</definedName>
    <definedName name="L.103" localSheetId="5">#REF!</definedName>
    <definedName name="L.103" localSheetId="3">#REF!</definedName>
    <definedName name="L.103">#REF!</definedName>
    <definedName name="L.106" localSheetId="1">#REF!</definedName>
    <definedName name="L.106" localSheetId="5">#REF!</definedName>
    <definedName name="L.106" localSheetId="3">#REF!</definedName>
    <definedName name="L.106">#REF!</definedName>
    <definedName name="L_Adjust">[139]Links!$H$1:$H$65536</definedName>
    <definedName name="L_AJE_Tot">[139]Links!$G$1:$G$65536</definedName>
    <definedName name="L_CY_Beg">[139]Links!$F$1:$F$65536</definedName>
    <definedName name="L_CY_End">[139]Links!$J$1:$J$65536</definedName>
    <definedName name="L_PY_End">[139]Links!$K$1:$K$65536</definedName>
    <definedName name="L_RJE_Tot">[139]Links!$I$1:$I$65536</definedName>
    <definedName name="L1A" localSheetId="1">#REF!</definedName>
    <definedName name="L1A" localSheetId="5">#REF!</definedName>
    <definedName name="L1A" localSheetId="3">#REF!</definedName>
    <definedName name="L1A">#REF!</definedName>
    <definedName name="l1ti50" localSheetId="1">#REF!</definedName>
    <definedName name="l1ti50" localSheetId="5">#REF!</definedName>
    <definedName name="l1ti50" localSheetId="3">#REF!</definedName>
    <definedName name="l1ti50">#REF!</definedName>
    <definedName name="l1ti60" localSheetId="1">#REF!</definedName>
    <definedName name="l1ti60" localSheetId="5">#REF!</definedName>
    <definedName name="l1ti60" localSheetId="3">#REF!</definedName>
    <definedName name="l1ti60">#REF!</definedName>
    <definedName name="l2ooo1">[18]Sheet1!$I$475</definedName>
    <definedName name="l2ooo2">[18]Sheet1!$I$476</definedName>
    <definedName name="l2ooo3">[18]Sheet1!$I$477</definedName>
    <definedName name="l3l100" localSheetId="1">#REF!</definedName>
    <definedName name="l3l100" localSheetId="5">#REF!</definedName>
    <definedName name="l3l100" localSheetId="3">#REF!</definedName>
    <definedName name="l3l100">#REF!</definedName>
    <definedName name="l3l50" localSheetId="1">#REF!</definedName>
    <definedName name="l3l50" localSheetId="5">#REF!</definedName>
    <definedName name="l3l50" localSheetId="3">#REF!</definedName>
    <definedName name="l3l50">#REF!</definedName>
    <definedName name="l3l60" localSheetId="1">#REF!</definedName>
    <definedName name="l3l60" localSheetId="5">#REF!</definedName>
    <definedName name="l3l60" localSheetId="3">#REF!</definedName>
    <definedName name="l3l60">#REF!</definedName>
    <definedName name="l3l70" localSheetId="1">#REF!</definedName>
    <definedName name="l3l70" localSheetId="5">#REF!</definedName>
    <definedName name="l3l70" localSheetId="3">#REF!</definedName>
    <definedName name="l3l70">#REF!</definedName>
    <definedName name="l3l80" localSheetId="1">#REF!</definedName>
    <definedName name="l3l80" localSheetId="5">#REF!</definedName>
    <definedName name="l3l80" localSheetId="3">#REF!</definedName>
    <definedName name="l3l80">#REF!</definedName>
    <definedName name="l3ld100" localSheetId="1">#REF!</definedName>
    <definedName name="l3ld100" localSheetId="5">#REF!</definedName>
    <definedName name="l3ld100" localSheetId="3">#REF!</definedName>
    <definedName name="l3ld100">#REF!</definedName>
    <definedName name="l3ld50" localSheetId="1">#REF!</definedName>
    <definedName name="l3ld50" localSheetId="5">#REF!</definedName>
    <definedName name="l3ld50" localSheetId="3">#REF!</definedName>
    <definedName name="l3ld50">#REF!</definedName>
    <definedName name="l3ld60" localSheetId="1">#REF!</definedName>
    <definedName name="l3ld60" localSheetId="5">#REF!</definedName>
    <definedName name="l3ld60" localSheetId="3">#REF!</definedName>
    <definedName name="l3ld60">#REF!</definedName>
    <definedName name="l3ld70" localSheetId="1">#REF!</definedName>
    <definedName name="l3ld70" localSheetId="5">#REF!</definedName>
    <definedName name="l3ld70" localSheetId="3">#REF!</definedName>
    <definedName name="l3ld70">#REF!</definedName>
    <definedName name="l3ld80" localSheetId="1">#REF!</definedName>
    <definedName name="l3ld80" localSheetId="5">#REF!</definedName>
    <definedName name="l3ld80" localSheetId="3">#REF!</definedName>
    <definedName name="l3ld80">#REF!</definedName>
    <definedName name="L3OOO1">[18]Sheet1!$I$478</definedName>
    <definedName name="L3OOO3">[18]Sheet1!$I$480</definedName>
    <definedName name="l3ti50" localSheetId="1">#REF!</definedName>
    <definedName name="l3ti50" localSheetId="5">#REF!</definedName>
    <definedName name="l3ti50" localSheetId="3">#REF!</definedName>
    <definedName name="l3ti50">#REF!</definedName>
    <definedName name="l3ti60" localSheetId="1">#REF!</definedName>
    <definedName name="l3ti60" localSheetId="5">#REF!</definedName>
    <definedName name="l3ti60" localSheetId="3">#REF!</definedName>
    <definedName name="l3ti60">#REF!</definedName>
    <definedName name="l3ti80" localSheetId="1">#REF!</definedName>
    <definedName name="l3ti80" localSheetId="5">#REF!</definedName>
    <definedName name="l3ti80" localSheetId="3">#REF!</definedName>
    <definedName name="l3ti80">#REF!</definedName>
    <definedName name="l3tisf50" localSheetId="1">#REF!</definedName>
    <definedName name="l3tisf50" localSheetId="5">#REF!</definedName>
    <definedName name="l3tisf50" localSheetId="3">#REF!</definedName>
    <definedName name="l3tisf50">#REF!</definedName>
    <definedName name="l3tisf60" localSheetId="1">#REF!</definedName>
    <definedName name="l3tisf60" localSheetId="5">#REF!</definedName>
    <definedName name="l3tisf60" localSheetId="3">#REF!</definedName>
    <definedName name="l3tisf60">#REF!</definedName>
    <definedName name="LABARUGI">OFFSET([140]DATA1!$N$3,0,0,COUNTA([140]DATA1!$N:$N)-1,7)</definedName>
    <definedName name="labour2">[109]Pricing!$AM$15:$AV$302</definedName>
    <definedName name="LAINLAIN">[41]Sheet1!$A$261:$H$353</definedName>
    <definedName name="LANTAI_P3" localSheetId="1">#REF!</definedName>
    <definedName name="LANTAI_P3" localSheetId="5">#REF!</definedName>
    <definedName name="LANTAI_P3" localSheetId="3">#REF!</definedName>
    <definedName name="LANTAI_P3">#REF!</definedName>
    <definedName name="laooo3">[18]Sheet1!$I$690</definedName>
    <definedName name="LAPORAN">[141]Cek2Rek!$A$1</definedName>
    <definedName name="LB_10" localSheetId="1">[83]DBase!#REF!</definedName>
    <definedName name="LB_10" localSheetId="5">[83]DBase!#REF!</definedName>
    <definedName name="LB_10" localSheetId="3">[83]DBase!#REF!</definedName>
    <definedName name="LB_10">[83]DBase!#REF!</definedName>
    <definedName name="LD_6" localSheetId="1">[83]DBase!#REF!</definedName>
    <definedName name="LD_6" localSheetId="5">[83]DBase!#REF!</definedName>
    <definedName name="LD_6" localSheetId="3">[83]DBase!#REF!</definedName>
    <definedName name="LD_6">[83]DBase!#REF!</definedName>
    <definedName name="LE" localSheetId="1">#REF!</definedName>
    <definedName name="LE" localSheetId="5">#REF!</definedName>
    <definedName name="LE" localSheetId="3">#REF!</definedName>
    <definedName name="LE">#REF!</definedName>
    <definedName name="LE_1A" localSheetId="1">[83]DBase!#REF!</definedName>
    <definedName name="LE_1A" localSheetId="5">[83]DBase!#REF!</definedName>
    <definedName name="LE_1A" localSheetId="3">[83]DBase!#REF!</definedName>
    <definedName name="LE_1A">[83]DBase!#REF!</definedName>
    <definedName name="LE_6" localSheetId="1">[83]DBase!#REF!</definedName>
    <definedName name="LE_6" localSheetId="5">[83]DBase!#REF!</definedName>
    <definedName name="LE_6" localSheetId="3">[83]DBase!#REF!</definedName>
    <definedName name="LE_6">[83]DBase!#REF!</definedName>
    <definedName name="Lead_Sheets" localSheetId="1">#REF!</definedName>
    <definedName name="Lead_Sheets" localSheetId="5">#REF!</definedName>
    <definedName name="Lead_Sheets" localSheetId="3">#REF!</definedName>
    <definedName name="Lead_Sheets">#REF!</definedName>
    <definedName name="leb" localSheetId="1">#REF!</definedName>
    <definedName name="leb" localSheetId="5">#REF!</definedName>
    <definedName name="leb" localSheetId="3">#REF!</definedName>
    <definedName name="leb">#REF!</definedName>
    <definedName name="lgld100" localSheetId="1">#REF!</definedName>
    <definedName name="lgld100" localSheetId="5">#REF!</definedName>
    <definedName name="lgld100" localSheetId="3">#REF!</definedName>
    <definedName name="lgld100">#REF!</definedName>
    <definedName name="lgld70" localSheetId="1">#REF!</definedName>
    <definedName name="lgld70" localSheetId="5">#REF!</definedName>
    <definedName name="lgld70" localSheetId="3">#REF!</definedName>
    <definedName name="lgld70">#REF!</definedName>
    <definedName name="lgld80" localSheetId="1">#REF!</definedName>
    <definedName name="lgld80" localSheetId="5">#REF!</definedName>
    <definedName name="lgld80" localSheetId="3">#REF!</definedName>
    <definedName name="lgld80">#REF!</definedName>
    <definedName name="lgti50" localSheetId="1">#REF!</definedName>
    <definedName name="lgti50" localSheetId="5">#REF!</definedName>
    <definedName name="lgti50" localSheetId="3">#REF!</definedName>
    <definedName name="lgti50">#REF!</definedName>
    <definedName name="lgti60" localSheetId="1">#REF!</definedName>
    <definedName name="lgti60" localSheetId="5">#REF!</definedName>
    <definedName name="lgti60" localSheetId="3">#REF!</definedName>
    <definedName name="lgti60">#REF!</definedName>
    <definedName name="lgti70" localSheetId="1">#REF!</definedName>
    <definedName name="lgti70" localSheetId="5">#REF!</definedName>
    <definedName name="lgti70" localSheetId="3">#REF!</definedName>
    <definedName name="lgti70">#REF!</definedName>
    <definedName name="lgtisf50" localSheetId="1">#REF!</definedName>
    <definedName name="lgtisf50" localSheetId="5">#REF!</definedName>
    <definedName name="lgtisf50" localSheetId="3">#REF!</definedName>
    <definedName name="lgtisf50">#REF!</definedName>
    <definedName name="lgtisf60" localSheetId="1">#REF!</definedName>
    <definedName name="lgtisf60" localSheetId="5">#REF!</definedName>
    <definedName name="lgtisf60" localSheetId="3">#REF!</definedName>
    <definedName name="lgtisf60">#REF!</definedName>
    <definedName name="LIABFORRETIREMENTBENEFIT" localSheetId="1">#REF!</definedName>
    <definedName name="LIABFORRETIREMENTBENEFIT" localSheetId="5">#REF!</definedName>
    <definedName name="LIABFORRETIREMENTBENEFIT" localSheetId="3">#REF!</definedName>
    <definedName name="LIABFORRETIREMENTBENEFIT">#REF!</definedName>
    <definedName name="liftingsum" localSheetId="1">#REF!</definedName>
    <definedName name="liftingsum" localSheetId="5">#REF!</definedName>
    <definedName name="liftingsum" localSheetId="3">#REF!</definedName>
    <definedName name="liftingsum">#REF!</definedName>
    <definedName name="limcount" hidden="1">3</definedName>
    <definedName name="LINE" localSheetId="1">'[119]A-GL-SUMMARY'!#REF!</definedName>
    <definedName name="LINE" localSheetId="5">'[119]A-GL-SUMMARY'!#REF!</definedName>
    <definedName name="LINE" localSheetId="3">'[119]A-GL-SUMMARY'!#REF!</definedName>
    <definedName name="LINE">'[119]A-GL-SUMMARY'!#REF!</definedName>
    <definedName name="lkjlkdwaf" localSheetId="1" hidden="1">#REF!</definedName>
    <definedName name="lkjlkdwaf" localSheetId="5" hidden="1">#REF!</definedName>
    <definedName name="lkjlkdwaf" localSheetId="3" hidden="1">#REF!</definedName>
    <definedName name="lkjlkdwaf" hidden="1">#REF!</definedName>
    <definedName name="ll" localSheetId="1">[49]Material!#REF!</definedName>
    <definedName name="ll" localSheetId="5">[49]Material!#REF!</definedName>
    <definedName name="ll" localSheetId="3">[49]Material!#REF!</definedName>
    <definedName name="ll">[49]Material!#REF!</definedName>
    <definedName name="LLB_2ST" localSheetId="1">[83]DBase!#REF!</definedName>
    <definedName name="LLB_2ST" localSheetId="5">[83]DBase!#REF!</definedName>
    <definedName name="LLB_2ST" localSheetId="3">[83]DBase!#REF!</definedName>
    <definedName name="LLB_2ST">[83]DBase!#REF!</definedName>
    <definedName name="LLB_7" localSheetId="1">[83]DBase!#REF!</definedName>
    <definedName name="LLB_7" localSheetId="5">[83]DBase!#REF!</definedName>
    <definedName name="LLB_7" localSheetId="3">[83]DBase!#REF!</definedName>
    <definedName name="LLB_7">[83]DBase!#REF!</definedName>
    <definedName name="Lmk" localSheetId="1">#REF!</definedName>
    <definedName name="Lmk" localSheetId="5">#REF!</definedName>
    <definedName name="Lmk" localSheetId="3">#REF!</definedName>
    <definedName name="Lmk">#REF!</definedName>
    <definedName name="loanoffemp" localSheetId="1">'[16]Detail-PARENT'!#REF!</definedName>
    <definedName name="loanoffemp" localSheetId="5">'[16]Detail-PARENT'!#REF!</definedName>
    <definedName name="loanoffemp" localSheetId="3">'[16]Detail-PARENT'!#REF!</definedName>
    <definedName name="loanoffemp">'[16]Detail-PARENT'!#REF!</definedName>
    <definedName name="loanoffemp2">'[15]Detail-PARENT'!$AU$822</definedName>
    <definedName name="LOBBY" localSheetId="1">#REF!</definedName>
    <definedName name="LOBBY" localSheetId="5">#REF!</definedName>
    <definedName name="LOBBY" localSheetId="3">#REF!</definedName>
    <definedName name="LOBBY">#REF!</definedName>
    <definedName name="LONGTERMRECEIVABLE" localSheetId="1">#REF!</definedName>
    <definedName name="LONGTERMRECEIVABLE" localSheetId="5">#REF!</definedName>
    <definedName name="LONGTERMRECEIVABLE" localSheetId="3">#REF!</definedName>
    <definedName name="LONGTERMRECEIVABLE">#REF!</definedName>
    <definedName name="look_assets">'[107]Input Areas'!$D$6:$E$164</definedName>
    <definedName name="Look_Expenses">'[107]Input Areas'!$D$399:$AT$496</definedName>
    <definedName name="Look_Liabilities">'[107]Input Areas'!$D$186:$E$308</definedName>
    <definedName name="Look_opbal">'[107]Input Areas'!$D$166:$E$184</definedName>
    <definedName name="Look_Revenue">'[107]Input Areas'!$D$351:$AT$397</definedName>
    <definedName name="Look_UKGAAPA">'[107]UK GAAP Adjustments'!$E$8:$F$167</definedName>
    <definedName name="Look_UKGAAPPP">'[107]UK GAAP Purchase Price'!$D$7:$E$20</definedName>
    <definedName name="Look_Volume">'[107]Input Areas'!$D$512:$AT$567</definedName>
    <definedName name="LOOO2">[18]Sheet1!$I$479</definedName>
    <definedName name="loss_bf" localSheetId="1">#REF!</definedName>
    <definedName name="loss_bf" localSheetId="5">#REF!</definedName>
    <definedName name="loss_bf" localSheetId="3">#REF!</definedName>
    <definedName name="loss_bf">#REF!</definedName>
    <definedName name="loss_cf" localSheetId="1">#REF!</definedName>
    <definedName name="loss_cf" localSheetId="5">#REF!</definedName>
    <definedName name="loss_cf" localSheetId="3">#REF!</definedName>
    <definedName name="loss_cf">#REF!</definedName>
    <definedName name="LR" hidden="1">{#N/A,#N/A,FALSE,"Aging Summary";#N/A,#N/A,FALSE,"Ratio Analysis";#N/A,#N/A,FALSE,"Test 120 Day Accts";#N/A,#N/A,FALSE,"Tickmarks"}</definedName>
    <definedName name="LTDDIFFPAYMONFAACQ" localSheetId="1">#REF!</definedName>
    <definedName name="LTDDIFFPAYMONFAACQ" localSheetId="5">#REF!</definedName>
    <definedName name="LTDDIFFPAYMONFAACQ" localSheetId="3">#REF!</definedName>
    <definedName name="LTDDIFFPAYMONFAACQ">#REF!</definedName>
    <definedName name="LTDFOREXTRANSLATION" localSheetId="1">#REF!</definedName>
    <definedName name="LTDFOREXTRANSLATION" localSheetId="5">#REF!</definedName>
    <definedName name="LTDFOREXTRANSLATION" localSheetId="3">#REF!</definedName>
    <definedName name="LTDFOREXTRANSLATION">#REF!</definedName>
    <definedName name="LTDLOAN" localSheetId="1">#REF!</definedName>
    <definedName name="LTDLOAN" localSheetId="5">#REF!</definedName>
    <definedName name="LTDLOAN" localSheetId="3">#REF!</definedName>
    <definedName name="LTDLOAN">#REF!</definedName>
    <definedName name="LTDOBLIGATION" localSheetId="1">#REF!</definedName>
    <definedName name="LTDOBLIGATION" localSheetId="5">#REF!</definedName>
    <definedName name="LTDOBLIGATION" localSheetId="3">#REF!</definedName>
    <definedName name="LTDOBLIGATION">#REF!</definedName>
    <definedName name="LTDOTHER" localSheetId="1">#REF!</definedName>
    <definedName name="LTDOTHER" localSheetId="5">#REF!</definedName>
    <definedName name="LTDOTHER" localSheetId="3">#REF!</definedName>
    <definedName name="LTDOTHER">#REF!</definedName>
    <definedName name="LTDRELATED" localSheetId="1">#REF!</definedName>
    <definedName name="LTDRELATED" localSheetId="5">#REF!</definedName>
    <definedName name="LTDRELATED" localSheetId="3">#REF!</definedName>
    <definedName name="LTDRELATED">#REF!</definedName>
    <definedName name="Luas_Bangunan" localSheetId="1">#REF!</definedName>
    <definedName name="Luas_Bangunan" localSheetId="5">#REF!</definedName>
    <definedName name="Luas_Bangunan" localSheetId="3">#REF!</definedName>
    <definedName name="Luas_Bangunan">#REF!</definedName>
    <definedName name="lx">'[142]Account Payable:Revenue (10)'!$J$13:$J$47</definedName>
    <definedName name="LY" localSheetId="1">#REF!</definedName>
    <definedName name="LY" localSheetId="5">#REF!</definedName>
    <definedName name="LY" localSheetId="3">#REF!</definedName>
    <definedName name="LY">#REF!</definedName>
    <definedName name="m" localSheetId="1">#REF!</definedName>
    <definedName name="m" localSheetId="5">#REF!</definedName>
    <definedName name="m" localSheetId="3">#REF!</definedName>
    <definedName name="m">#REF!</definedName>
    <definedName name="M.010" localSheetId="1">#REF!</definedName>
    <definedName name="M.010" localSheetId="5">#REF!</definedName>
    <definedName name="M.010" localSheetId="3">#REF!</definedName>
    <definedName name="M.010">#REF!</definedName>
    <definedName name="M.011" localSheetId="1">#REF!</definedName>
    <definedName name="M.011" localSheetId="5">#REF!</definedName>
    <definedName name="M.011" localSheetId="3">#REF!</definedName>
    <definedName name="M.011">#REF!</definedName>
    <definedName name="M.012" localSheetId="1">#REF!</definedName>
    <definedName name="M.012" localSheetId="5">#REF!</definedName>
    <definedName name="M.012" localSheetId="3">#REF!</definedName>
    <definedName name="M.012">#REF!</definedName>
    <definedName name="M.0121" localSheetId="1">#REF!</definedName>
    <definedName name="M.0121" localSheetId="5">#REF!</definedName>
    <definedName name="M.0121" localSheetId="3">#REF!</definedName>
    <definedName name="M.0121">#REF!</definedName>
    <definedName name="M.0122" localSheetId="1">#REF!</definedName>
    <definedName name="M.0122" localSheetId="5">#REF!</definedName>
    <definedName name="M.0122" localSheetId="3">#REF!</definedName>
    <definedName name="M.0122">#REF!</definedName>
    <definedName name="M.014" localSheetId="1">#REF!</definedName>
    <definedName name="M.014" localSheetId="5">#REF!</definedName>
    <definedName name="M.014" localSheetId="3">#REF!</definedName>
    <definedName name="M.014">#REF!</definedName>
    <definedName name="M.020" localSheetId="1">#REF!</definedName>
    <definedName name="M.020" localSheetId="5">#REF!</definedName>
    <definedName name="M.020" localSheetId="3">#REF!</definedName>
    <definedName name="M.020">#REF!</definedName>
    <definedName name="M.022" localSheetId="1">#REF!</definedName>
    <definedName name="M.022" localSheetId="5">#REF!</definedName>
    <definedName name="M.022" localSheetId="3">#REF!</definedName>
    <definedName name="M.022">#REF!</definedName>
    <definedName name="M.023" localSheetId="1">#REF!</definedName>
    <definedName name="M.023" localSheetId="5">#REF!</definedName>
    <definedName name="M.023" localSheetId="3">#REF!</definedName>
    <definedName name="M.023">#REF!</definedName>
    <definedName name="M.024" localSheetId="1">#REF!</definedName>
    <definedName name="M.024" localSheetId="5">#REF!</definedName>
    <definedName name="M.024" localSheetId="3">#REF!</definedName>
    <definedName name="M.024">#REF!</definedName>
    <definedName name="M.025" localSheetId="1">#REF!</definedName>
    <definedName name="M.025" localSheetId="5">#REF!</definedName>
    <definedName name="M.025" localSheetId="3">#REF!</definedName>
    <definedName name="M.025">#REF!</definedName>
    <definedName name="M.026" localSheetId="1">#REF!</definedName>
    <definedName name="M.026" localSheetId="5">#REF!</definedName>
    <definedName name="M.026" localSheetId="3">#REF!</definedName>
    <definedName name="M.026">#REF!</definedName>
    <definedName name="M.031" localSheetId="1">#REF!</definedName>
    <definedName name="M.031" localSheetId="5">#REF!</definedName>
    <definedName name="M.031" localSheetId="3">#REF!</definedName>
    <definedName name="M.031">#REF!</definedName>
    <definedName name="M.033" localSheetId="1">#REF!</definedName>
    <definedName name="M.033" localSheetId="5">#REF!</definedName>
    <definedName name="M.033" localSheetId="3">#REF!</definedName>
    <definedName name="M.033">#REF!</definedName>
    <definedName name="M.035" localSheetId="1">#REF!</definedName>
    <definedName name="M.035" localSheetId="5">#REF!</definedName>
    <definedName name="M.035" localSheetId="3">#REF!</definedName>
    <definedName name="M.035">#REF!</definedName>
    <definedName name="M.040" localSheetId="1">#REF!</definedName>
    <definedName name="M.040" localSheetId="5">#REF!</definedName>
    <definedName name="M.040" localSheetId="3">#REF!</definedName>
    <definedName name="M.040">#REF!</definedName>
    <definedName name="M.041" localSheetId="1">#REF!</definedName>
    <definedName name="M.041" localSheetId="5">#REF!</definedName>
    <definedName name="M.041" localSheetId="3">#REF!</definedName>
    <definedName name="M.041">#REF!</definedName>
    <definedName name="M.042" localSheetId="1">#REF!</definedName>
    <definedName name="M.042" localSheetId="5">#REF!</definedName>
    <definedName name="M.042" localSheetId="3">#REF!</definedName>
    <definedName name="M.042">#REF!</definedName>
    <definedName name="M.050" localSheetId="1">#REF!</definedName>
    <definedName name="M.050" localSheetId="5">#REF!</definedName>
    <definedName name="M.050" localSheetId="3">#REF!</definedName>
    <definedName name="M.050">#REF!</definedName>
    <definedName name="M.061" localSheetId="1">#REF!</definedName>
    <definedName name="M.061" localSheetId="5">#REF!</definedName>
    <definedName name="M.061" localSheetId="3">#REF!</definedName>
    <definedName name="M.061">#REF!</definedName>
    <definedName name="M.064" localSheetId="1">#REF!</definedName>
    <definedName name="M.064" localSheetId="5">#REF!</definedName>
    <definedName name="M.064" localSheetId="3">#REF!</definedName>
    <definedName name="M.064">#REF!</definedName>
    <definedName name="M.065" localSheetId="1">#REF!</definedName>
    <definedName name="M.065" localSheetId="5">#REF!</definedName>
    <definedName name="M.065" localSheetId="3">#REF!</definedName>
    <definedName name="M.065">#REF!</definedName>
    <definedName name="M.080" localSheetId="1">#REF!</definedName>
    <definedName name="M.080" localSheetId="5">#REF!</definedName>
    <definedName name="M.080" localSheetId="3">#REF!</definedName>
    <definedName name="M.080">#REF!</definedName>
    <definedName name="M.081" localSheetId="1">#REF!</definedName>
    <definedName name="M.081" localSheetId="5">#REF!</definedName>
    <definedName name="M.081" localSheetId="3">#REF!</definedName>
    <definedName name="M.081">#REF!</definedName>
    <definedName name="M.090" localSheetId="1">#REF!</definedName>
    <definedName name="M.090" localSheetId="5">#REF!</definedName>
    <definedName name="M.090" localSheetId="3">#REF!</definedName>
    <definedName name="M.090">#REF!</definedName>
    <definedName name="M.162" localSheetId="1">#REF!</definedName>
    <definedName name="M.162" localSheetId="5">#REF!</definedName>
    <definedName name="M.162" localSheetId="3">#REF!</definedName>
    <definedName name="M.162">#REF!</definedName>
    <definedName name="M.164" localSheetId="1">#REF!</definedName>
    <definedName name="M.164" localSheetId="5">#REF!</definedName>
    <definedName name="M.164" localSheetId="3">#REF!</definedName>
    <definedName name="M.164">#REF!</definedName>
    <definedName name="M.166" localSheetId="1">#REF!</definedName>
    <definedName name="M.166" localSheetId="5">#REF!</definedName>
    <definedName name="M.166" localSheetId="3">#REF!</definedName>
    <definedName name="M.166">#REF!</definedName>
    <definedName name="M.167" localSheetId="1">#REF!</definedName>
    <definedName name="M.167" localSheetId="5">#REF!</definedName>
    <definedName name="M.167" localSheetId="3">#REF!</definedName>
    <definedName name="M.167">#REF!</definedName>
    <definedName name="M.170" localSheetId="1">#REF!</definedName>
    <definedName name="M.170" localSheetId="5">#REF!</definedName>
    <definedName name="M.170" localSheetId="3">#REF!</definedName>
    <definedName name="M.170">#REF!</definedName>
    <definedName name="M.180" localSheetId="1">#REF!</definedName>
    <definedName name="M.180" localSheetId="5">#REF!</definedName>
    <definedName name="M.180" localSheetId="3">#REF!</definedName>
    <definedName name="M.180">#REF!</definedName>
    <definedName name="m102bnnc" localSheetId="1">'[39]lam-moi'!#REF!</definedName>
    <definedName name="m102bnnc" localSheetId="5">'[39]lam-moi'!#REF!</definedName>
    <definedName name="m102bnnc" localSheetId="3">'[39]lam-moi'!#REF!</definedName>
    <definedName name="m102bnnc">'[39]lam-moi'!#REF!</definedName>
    <definedName name="m102bnvl" localSheetId="1">'[39]lam-moi'!#REF!</definedName>
    <definedName name="m102bnvl" localSheetId="5">'[39]lam-moi'!#REF!</definedName>
    <definedName name="m102bnvl" localSheetId="3">'[39]lam-moi'!#REF!</definedName>
    <definedName name="m102bnvl">'[39]lam-moi'!#REF!</definedName>
    <definedName name="m10aamtc" localSheetId="1">'[39]t-h HA THE'!#REF!</definedName>
    <definedName name="m10aamtc" localSheetId="5">'[39]t-h HA THE'!#REF!</definedName>
    <definedName name="m10aamtc" localSheetId="3">'[39]t-h HA THE'!#REF!</definedName>
    <definedName name="m10aamtc">'[39]t-h HA THE'!#REF!</definedName>
    <definedName name="m10aanc" localSheetId="1">'[39]lam-moi'!#REF!</definedName>
    <definedName name="m10aanc" localSheetId="5">'[39]lam-moi'!#REF!</definedName>
    <definedName name="m10aanc" localSheetId="3">'[39]lam-moi'!#REF!</definedName>
    <definedName name="m10aanc">'[39]lam-moi'!#REF!</definedName>
    <definedName name="m10aavl" localSheetId="1">'[39]lam-moi'!#REF!</definedName>
    <definedName name="m10aavl" localSheetId="5">'[39]lam-moi'!#REF!</definedName>
    <definedName name="m10aavl" localSheetId="3">'[39]lam-moi'!#REF!</definedName>
    <definedName name="m10aavl">'[39]lam-moi'!#REF!</definedName>
    <definedName name="m10anc" localSheetId="1">'[39]lam-moi'!#REF!</definedName>
    <definedName name="m10anc" localSheetId="5">'[39]lam-moi'!#REF!</definedName>
    <definedName name="m10anc" localSheetId="3">'[39]lam-moi'!#REF!</definedName>
    <definedName name="m10anc">'[39]lam-moi'!#REF!</definedName>
    <definedName name="m10avl" localSheetId="1">'[39]lam-moi'!#REF!</definedName>
    <definedName name="m10avl" localSheetId="5">'[39]lam-moi'!#REF!</definedName>
    <definedName name="m10avl" localSheetId="3">'[39]lam-moi'!#REF!</definedName>
    <definedName name="m10avl">'[39]lam-moi'!#REF!</definedName>
    <definedName name="m10banc" localSheetId="1">'[39]lam-moi'!#REF!</definedName>
    <definedName name="m10banc" localSheetId="5">'[39]lam-moi'!#REF!</definedName>
    <definedName name="m10banc" localSheetId="3">'[39]lam-moi'!#REF!</definedName>
    <definedName name="m10banc">'[39]lam-moi'!#REF!</definedName>
    <definedName name="m10bavl" localSheetId="1">'[39]lam-moi'!#REF!</definedName>
    <definedName name="m10bavl" localSheetId="5">'[39]lam-moi'!#REF!</definedName>
    <definedName name="m10bavl" localSheetId="3">'[39]lam-moi'!#REF!</definedName>
    <definedName name="m10bavl">'[39]lam-moi'!#REF!</definedName>
    <definedName name="m122bnnc" localSheetId="1">'[39]lam-moi'!#REF!</definedName>
    <definedName name="m122bnnc" localSheetId="5">'[39]lam-moi'!#REF!</definedName>
    <definedName name="m122bnnc" localSheetId="3">'[39]lam-moi'!#REF!</definedName>
    <definedName name="m122bnnc">'[39]lam-moi'!#REF!</definedName>
    <definedName name="m122bnvl" localSheetId="1">'[39]lam-moi'!#REF!</definedName>
    <definedName name="m122bnvl" localSheetId="5">'[39]lam-moi'!#REF!</definedName>
    <definedName name="m122bnvl" localSheetId="3">'[39]lam-moi'!#REF!</definedName>
    <definedName name="m122bnvl">'[39]lam-moi'!#REF!</definedName>
    <definedName name="m12aanc" localSheetId="1">'[39]lam-moi'!#REF!</definedName>
    <definedName name="m12aanc" localSheetId="5">'[39]lam-moi'!#REF!</definedName>
    <definedName name="m12aanc" localSheetId="3">'[39]lam-moi'!#REF!</definedName>
    <definedName name="m12aanc">'[39]lam-moi'!#REF!</definedName>
    <definedName name="m12aavl" localSheetId="1">'[39]lam-moi'!#REF!</definedName>
    <definedName name="m12aavl" localSheetId="5">'[39]lam-moi'!#REF!</definedName>
    <definedName name="m12aavl" localSheetId="3">'[39]lam-moi'!#REF!</definedName>
    <definedName name="m12aavl">'[39]lam-moi'!#REF!</definedName>
    <definedName name="m12anc" localSheetId="1">'[39]lam-moi'!#REF!</definedName>
    <definedName name="m12anc" localSheetId="5">'[39]lam-moi'!#REF!</definedName>
    <definedName name="m12anc" localSheetId="3">'[39]lam-moi'!#REF!</definedName>
    <definedName name="m12anc">'[39]lam-moi'!#REF!</definedName>
    <definedName name="m12avl" localSheetId="1">'[39]lam-moi'!#REF!</definedName>
    <definedName name="m12avl" localSheetId="5">'[39]lam-moi'!#REF!</definedName>
    <definedName name="m12avl" localSheetId="3">'[39]lam-moi'!#REF!</definedName>
    <definedName name="m12avl">'[39]lam-moi'!#REF!</definedName>
    <definedName name="M12ba3p" localSheetId="1">#REF!</definedName>
    <definedName name="M12ba3p" localSheetId="5">#REF!</definedName>
    <definedName name="M12ba3p" localSheetId="3">#REF!</definedName>
    <definedName name="M12ba3p">#REF!</definedName>
    <definedName name="m12banc" localSheetId="1">'[39]lam-moi'!#REF!</definedName>
    <definedName name="m12banc" localSheetId="5">'[39]lam-moi'!#REF!</definedName>
    <definedName name="m12banc" localSheetId="3">'[39]lam-moi'!#REF!</definedName>
    <definedName name="m12banc">'[39]lam-moi'!#REF!</definedName>
    <definedName name="m12bavl" localSheetId="1">'[39]lam-moi'!#REF!</definedName>
    <definedName name="m12bavl" localSheetId="5">'[39]lam-moi'!#REF!</definedName>
    <definedName name="m12bavl" localSheetId="3">'[39]lam-moi'!#REF!</definedName>
    <definedName name="m12bavl">'[39]lam-moi'!#REF!</definedName>
    <definedName name="M12bb1p" localSheetId="1">#REF!</definedName>
    <definedName name="M12bb1p" localSheetId="5">#REF!</definedName>
    <definedName name="M12bb1p" localSheetId="3">#REF!</definedName>
    <definedName name="M12bb1p">#REF!</definedName>
    <definedName name="m12bbnc" localSheetId="1">'[39]lam-moi'!#REF!</definedName>
    <definedName name="m12bbnc" localSheetId="5">'[39]lam-moi'!#REF!</definedName>
    <definedName name="m12bbnc" localSheetId="3">'[39]lam-moi'!#REF!</definedName>
    <definedName name="m12bbnc">'[39]lam-moi'!#REF!</definedName>
    <definedName name="m12bbvl" localSheetId="1">'[39]lam-moi'!#REF!</definedName>
    <definedName name="m12bbvl" localSheetId="5">'[39]lam-moi'!#REF!</definedName>
    <definedName name="m12bbvl" localSheetId="3">'[39]lam-moi'!#REF!</definedName>
    <definedName name="m12bbvl">'[39]lam-moi'!#REF!</definedName>
    <definedName name="M12bnnc" localSheetId="1">'[39]#REF'!#REF!</definedName>
    <definedName name="M12bnnc" localSheetId="5">'[39]#REF'!#REF!</definedName>
    <definedName name="M12bnnc" localSheetId="3">'[39]#REF'!#REF!</definedName>
    <definedName name="M12bnnc">'[39]#REF'!#REF!</definedName>
    <definedName name="M12bnvl" localSheetId="1">'[39]#REF'!#REF!</definedName>
    <definedName name="M12bnvl" localSheetId="5">'[39]#REF'!#REF!</definedName>
    <definedName name="M12bnvl" localSheetId="3">'[39]#REF'!#REF!</definedName>
    <definedName name="M12bnvl">'[39]#REF'!#REF!</definedName>
    <definedName name="M12cbnc" localSheetId="1">#REF!</definedName>
    <definedName name="M12cbnc" localSheetId="5">#REF!</definedName>
    <definedName name="M12cbnc" localSheetId="3">#REF!</definedName>
    <definedName name="M12cbnc">#REF!</definedName>
    <definedName name="M12cbvl" localSheetId="1">#REF!</definedName>
    <definedName name="M12cbvl" localSheetId="5">#REF!</definedName>
    <definedName name="M12cbvl" localSheetId="3">#REF!</definedName>
    <definedName name="M12cbvl">#REF!</definedName>
    <definedName name="m142bnnc" localSheetId="1">'[39]lam-moi'!#REF!</definedName>
    <definedName name="m142bnnc" localSheetId="5">'[39]lam-moi'!#REF!</definedName>
    <definedName name="m142bnnc" localSheetId="3">'[39]lam-moi'!#REF!</definedName>
    <definedName name="m142bnnc">'[39]lam-moi'!#REF!</definedName>
    <definedName name="m142bnvl" localSheetId="1">'[39]lam-moi'!#REF!</definedName>
    <definedName name="m142bnvl" localSheetId="5">'[39]lam-moi'!#REF!</definedName>
    <definedName name="m142bnvl" localSheetId="3">'[39]lam-moi'!#REF!</definedName>
    <definedName name="m142bnvl">'[39]lam-moi'!#REF!</definedName>
    <definedName name="M14bb1p" localSheetId="1">#REF!</definedName>
    <definedName name="M14bb1p" localSheetId="5">#REF!</definedName>
    <definedName name="M14bb1p" localSheetId="3">#REF!</definedName>
    <definedName name="M14bb1p">#REF!</definedName>
    <definedName name="m14bbnc" localSheetId="1">'[39]lam-moi'!#REF!</definedName>
    <definedName name="m14bbnc" localSheetId="5">'[39]lam-moi'!#REF!</definedName>
    <definedName name="m14bbnc" localSheetId="3">'[39]lam-moi'!#REF!</definedName>
    <definedName name="m14bbnc">'[39]lam-moi'!#REF!</definedName>
    <definedName name="M14bbvc" localSheetId="1">'[39]CHITIET VL-NC-TT -1p'!#REF!</definedName>
    <definedName name="M14bbvc" localSheetId="5">'[39]CHITIET VL-NC-TT -1p'!#REF!</definedName>
    <definedName name="M14bbvc" localSheetId="3">'[39]CHITIET VL-NC-TT -1p'!#REF!</definedName>
    <definedName name="M14bbvc">'[39]CHITIET VL-NC-TT -1p'!#REF!</definedName>
    <definedName name="m14bbvl" localSheetId="1">'[39]lam-moi'!#REF!</definedName>
    <definedName name="m14bbvl" localSheetId="5">'[39]lam-moi'!#REF!</definedName>
    <definedName name="m14bbvl" localSheetId="3">'[39]lam-moi'!#REF!</definedName>
    <definedName name="m14bbvl">'[39]lam-moi'!#REF!</definedName>
    <definedName name="M1A" localSheetId="1">#REF!</definedName>
    <definedName name="M1A" localSheetId="5">#REF!</definedName>
    <definedName name="M1A" localSheetId="3">#REF!</definedName>
    <definedName name="M1A">#REF!</definedName>
    <definedName name="M1B" localSheetId="1">#REF!</definedName>
    <definedName name="M1B" localSheetId="5">#REF!</definedName>
    <definedName name="M1B" localSheetId="3">#REF!</definedName>
    <definedName name="M1B">#REF!</definedName>
    <definedName name="M8a" localSheetId="1">'[39]THPDMoi  (2)'!#REF!</definedName>
    <definedName name="M8a" localSheetId="5">'[39]THPDMoi  (2)'!#REF!</definedName>
    <definedName name="M8a" localSheetId="3">'[39]THPDMoi  (2)'!#REF!</definedName>
    <definedName name="M8a">'[39]THPDMoi  (2)'!#REF!</definedName>
    <definedName name="M8aa" localSheetId="1">'[39]THPDMoi  (2)'!#REF!</definedName>
    <definedName name="M8aa" localSheetId="5">'[39]THPDMoi  (2)'!#REF!</definedName>
    <definedName name="M8aa" localSheetId="3">'[39]THPDMoi  (2)'!#REF!</definedName>
    <definedName name="M8aa">'[39]THPDMoi  (2)'!#REF!</definedName>
    <definedName name="m8aanc" localSheetId="1">#REF!</definedName>
    <definedName name="m8aanc" localSheetId="5">#REF!</definedName>
    <definedName name="m8aanc" localSheetId="3">#REF!</definedName>
    <definedName name="m8aanc">#REF!</definedName>
    <definedName name="m8aavl" localSheetId="1">#REF!</definedName>
    <definedName name="m8aavl" localSheetId="5">#REF!</definedName>
    <definedName name="m8aavl" localSheetId="3">#REF!</definedName>
    <definedName name="m8aavl">#REF!</definedName>
    <definedName name="m8amtc" localSheetId="1">'[39]t-h HA THE'!#REF!</definedName>
    <definedName name="m8amtc" localSheetId="5">'[39]t-h HA THE'!#REF!</definedName>
    <definedName name="m8amtc" localSheetId="3">'[39]t-h HA THE'!#REF!</definedName>
    <definedName name="m8amtc">'[39]t-h HA THE'!#REF!</definedName>
    <definedName name="m8anc" localSheetId="1">'[39]lam-moi'!#REF!</definedName>
    <definedName name="m8anc" localSheetId="5">'[39]lam-moi'!#REF!</definedName>
    <definedName name="m8anc" localSheetId="3">'[39]lam-moi'!#REF!</definedName>
    <definedName name="m8anc">'[39]lam-moi'!#REF!</definedName>
    <definedName name="m8avl" localSheetId="1">'[39]lam-moi'!#REF!</definedName>
    <definedName name="m8avl" localSheetId="5">'[39]lam-moi'!#REF!</definedName>
    <definedName name="m8avl" localSheetId="3">'[39]lam-moi'!#REF!</definedName>
    <definedName name="m8avl">'[39]lam-moi'!#REF!</definedName>
    <definedName name="Ma3pnc" localSheetId="1">#REF!</definedName>
    <definedName name="Ma3pnc" localSheetId="5">#REF!</definedName>
    <definedName name="Ma3pnc" localSheetId="3">#REF!</definedName>
    <definedName name="Ma3pnc">#REF!</definedName>
    <definedName name="Ma3pvl" localSheetId="1">#REF!</definedName>
    <definedName name="Ma3pvl" localSheetId="5">#REF!</definedName>
    <definedName name="Ma3pvl" localSheetId="3">#REF!</definedName>
    <definedName name="Ma3pvl">#REF!</definedName>
    <definedName name="Maa3pnc" localSheetId="1">#REF!</definedName>
    <definedName name="Maa3pnc" localSheetId="5">#REF!</definedName>
    <definedName name="Maa3pnc" localSheetId="3">#REF!</definedName>
    <definedName name="Maa3pnc">#REF!</definedName>
    <definedName name="Maa3pvl" localSheetId="1">#REF!</definedName>
    <definedName name="Maa3pvl" localSheetId="5">#REF!</definedName>
    <definedName name="Maa3pvl" localSheetId="3">#REF!</definedName>
    <definedName name="Maa3pvl">#REF!</definedName>
    <definedName name="magne" localSheetId="1">#REF!</definedName>
    <definedName name="magne" localSheetId="5">#REF!</definedName>
    <definedName name="magne" localSheetId="3">#REF!</definedName>
    <definedName name="magne">#REF!</definedName>
    <definedName name="MAKADAM">[31]Vibro_Roller!$F$68:$F$72</definedName>
    <definedName name="MANDOR311" localSheetId="1">#REF!</definedName>
    <definedName name="MANDOR311" localSheetId="5">#REF!</definedName>
    <definedName name="MANDOR311" localSheetId="3">#REF!</definedName>
    <definedName name="MANDOR311">#REF!</definedName>
    <definedName name="MANDOR312" localSheetId="1">#REF!</definedName>
    <definedName name="MANDOR312" localSheetId="5">#REF!</definedName>
    <definedName name="MANDOR312" localSheetId="3">#REF!</definedName>
    <definedName name="MANDOR312">#REF!</definedName>
    <definedName name="MANDOR33" localSheetId="1">#REF!</definedName>
    <definedName name="MANDOR33" localSheetId="5">#REF!</definedName>
    <definedName name="MANDOR33" localSheetId="3">#REF!</definedName>
    <definedName name="MANDOR33">#REF!</definedName>
    <definedName name="MANDOR511" localSheetId="1">#REF!</definedName>
    <definedName name="MANDOR511" localSheetId="5">#REF!</definedName>
    <definedName name="MANDOR511" localSheetId="3">#REF!</definedName>
    <definedName name="MANDOR511">#REF!</definedName>
    <definedName name="MANDOR512" localSheetId="1">#REF!</definedName>
    <definedName name="MANDOR512" localSheetId="5">#REF!</definedName>
    <definedName name="MANDOR512" localSheetId="3">#REF!</definedName>
    <definedName name="MANDOR512">#REF!</definedName>
    <definedName name="MANDOR521" localSheetId="1">#REF!</definedName>
    <definedName name="MANDOR521" localSheetId="5">#REF!</definedName>
    <definedName name="MANDOR521" localSheetId="3">#REF!</definedName>
    <definedName name="MANDOR521">#REF!</definedName>
    <definedName name="MANDOR611" localSheetId="1">#REF!</definedName>
    <definedName name="MANDOR611" localSheetId="5">#REF!</definedName>
    <definedName name="MANDOR611" localSheetId="3">#REF!</definedName>
    <definedName name="MANDOR611">#REF!</definedName>
    <definedName name="MANDOR753" localSheetId="1">#REF!</definedName>
    <definedName name="MANDOR753" localSheetId="5">#REF!</definedName>
    <definedName name="MANDOR753" localSheetId="3">#REF!</definedName>
    <definedName name="MANDOR753">#REF!</definedName>
    <definedName name="MANDOR818" localSheetId="1">#REF!</definedName>
    <definedName name="MANDOR818" localSheetId="5">#REF!</definedName>
    <definedName name="MANDOR818" localSheetId="3">#REF!</definedName>
    <definedName name="MANDOR818">#REF!</definedName>
    <definedName name="MANDOR819" localSheetId="1">#REF!</definedName>
    <definedName name="MANDOR819" localSheetId="5">#REF!</definedName>
    <definedName name="MANDOR819" localSheetId="3">#REF!</definedName>
    <definedName name="MANDOR819">#REF!</definedName>
    <definedName name="mar_prima" localSheetId="1">#REF!</definedName>
    <definedName name="mar_prima" localSheetId="5">#REF!</definedName>
    <definedName name="mar_prima" localSheetId="3">#REF!</definedName>
    <definedName name="mar_prima">#REF!</definedName>
    <definedName name="mark_up" localSheetId="1">#REF!</definedName>
    <definedName name="mark_up" localSheetId="5">#REF!</definedName>
    <definedName name="mark_up" localSheetId="3">#REF!</definedName>
    <definedName name="mark_up">#REF!</definedName>
    <definedName name="MARKUP" localSheetId="1">#REF!</definedName>
    <definedName name="MARKUP" localSheetId="5">#REF!</definedName>
    <definedName name="MARKUP" localSheetId="3">#REF!</definedName>
    <definedName name="MARKUP">#REF!</definedName>
    <definedName name="Marzo" localSheetId="1">#REF!</definedName>
    <definedName name="Marzo" localSheetId="5">#REF!</definedName>
    <definedName name="Marzo" localSheetId="3">#REF!</definedName>
    <definedName name="Marzo">#REF!</definedName>
    <definedName name="mat" localSheetId="1">#REF!</definedName>
    <definedName name="mat" localSheetId="5">#REF!</definedName>
    <definedName name="mat" localSheetId="3">#REF!</definedName>
    <definedName name="mat">#REF!</definedName>
    <definedName name="material" localSheetId="1">'[143]SE-C'!#REF!</definedName>
    <definedName name="material" localSheetId="5">'[143]SE-C'!#REF!</definedName>
    <definedName name="material" localSheetId="3">'[143]SE-C'!#REF!</definedName>
    <definedName name="material">'[143]SE-C'!#REF!</definedName>
    <definedName name="MATERIAL_BANTU__BESI_SIKU" localSheetId="1">'[58]DAFTAR HARGA'!#REF!</definedName>
    <definedName name="MATERIAL_BANTU__BESI_SIKU" localSheetId="5">'[58]DAFTAR HARGA'!#REF!</definedName>
    <definedName name="MATERIAL_BANTU__BESI_SIKU" localSheetId="3">'[58]DAFTAR HARGA'!#REF!</definedName>
    <definedName name="MATERIAL_BANTU__BESI_SIKU">'[58]DAFTAR HARGA'!#REF!</definedName>
    <definedName name="material2">[109]Pricing!$AC$15:$AL$302</definedName>
    <definedName name="may_prima" localSheetId="1">#REF!</definedName>
    <definedName name="may_prima" localSheetId="5">#REF!</definedName>
    <definedName name="may_prima" localSheetId="3">#REF!</definedName>
    <definedName name="may_prima">#REF!</definedName>
    <definedName name="Mayo" localSheetId="1">#REF!</definedName>
    <definedName name="Mayo" localSheetId="5">#REF!</definedName>
    <definedName name="Mayo" localSheetId="3">#REF!</definedName>
    <definedName name="Mayo">#REF!</definedName>
    <definedName name="Mba1p" localSheetId="1">#REF!</definedName>
    <definedName name="Mba1p" localSheetId="5">#REF!</definedName>
    <definedName name="Mba1p" localSheetId="3">#REF!</definedName>
    <definedName name="Mba1p">#REF!</definedName>
    <definedName name="Mba3p" localSheetId="1">#REF!</definedName>
    <definedName name="Mba3p" localSheetId="5">#REF!</definedName>
    <definedName name="Mba3p" localSheetId="3">#REF!</definedName>
    <definedName name="Mba3p">#REF!</definedName>
    <definedName name="Mbb3p" localSheetId="1">#REF!</definedName>
    <definedName name="Mbb3p" localSheetId="5">#REF!</definedName>
    <definedName name="Mbb3p" localSheetId="3">#REF!</definedName>
    <definedName name="Mbb3p">#REF!</definedName>
    <definedName name="mbbm01" localSheetId="1">#REF!</definedName>
    <definedName name="mbbm01" localSheetId="5">#REF!</definedName>
    <definedName name="mbbm01" localSheetId="3">#REF!</definedName>
    <definedName name="mbbm01">#REF!</definedName>
    <definedName name="mbbm02" localSheetId="1">#REF!</definedName>
    <definedName name="mbbm02" localSheetId="5">#REF!</definedName>
    <definedName name="mbbm02" localSheetId="3">#REF!</definedName>
    <definedName name="mbbm02">#REF!</definedName>
    <definedName name="mbbm03" localSheetId="1">#REF!</definedName>
    <definedName name="mbbm03" localSheetId="5">#REF!</definedName>
    <definedName name="mbbm03" localSheetId="3">#REF!</definedName>
    <definedName name="mbbm03">#REF!</definedName>
    <definedName name="mbbm04" localSheetId="1">#REF!</definedName>
    <definedName name="mbbm04" localSheetId="5">#REF!</definedName>
    <definedName name="mbbm04" localSheetId="3">#REF!</definedName>
    <definedName name="mbbm04">#REF!</definedName>
    <definedName name="mbbm05" localSheetId="1">#REF!</definedName>
    <definedName name="mbbm05" localSheetId="5">#REF!</definedName>
    <definedName name="mbbm05" localSheetId="3">#REF!</definedName>
    <definedName name="mbbm05">#REF!</definedName>
    <definedName name="mbbm10" localSheetId="1">#REF!</definedName>
    <definedName name="mbbm10" localSheetId="5">#REF!</definedName>
    <definedName name="mbbm10" localSheetId="3">#REF!</definedName>
    <definedName name="mbbm10">#REF!</definedName>
    <definedName name="mbbm15" localSheetId="1">#REF!</definedName>
    <definedName name="mbbm15" localSheetId="5">#REF!</definedName>
    <definedName name="mbbm15" localSheetId="3">#REF!</definedName>
    <definedName name="mbbm15">#REF!</definedName>
    <definedName name="mbbm20" localSheetId="1">#REF!</definedName>
    <definedName name="mbbm20" localSheetId="5">#REF!</definedName>
    <definedName name="mbbm20" localSheetId="3">#REF!</definedName>
    <definedName name="mbbm20">#REF!</definedName>
    <definedName name="Mbn1p" localSheetId="1">#REF!</definedName>
    <definedName name="Mbn1p" localSheetId="5">#REF!</definedName>
    <definedName name="Mbn1p" localSheetId="3">#REF!</definedName>
    <definedName name="Mbn1p">#REF!</definedName>
    <definedName name="mbnc" localSheetId="1">'[39]lam-moi'!#REF!</definedName>
    <definedName name="mbnc" localSheetId="5">'[39]lam-moi'!#REF!</definedName>
    <definedName name="mbnc" localSheetId="3">'[39]lam-moi'!#REF!</definedName>
    <definedName name="mbnc">'[39]lam-moi'!#REF!</definedName>
    <definedName name="mbvl" localSheetId="1">'[39]lam-moi'!#REF!</definedName>
    <definedName name="mbvl" localSheetId="5">'[39]lam-moi'!#REF!</definedName>
    <definedName name="mbvl" localSheetId="3">'[39]lam-moi'!#REF!</definedName>
    <definedName name="mbvl">'[39]lam-moi'!#REF!</definedName>
    <definedName name="ME" localSheetId="1">#REF!</definedName>
    <definedName name="ME" localSheetId="5">#REF!</definedName>
    <definedName name="ME" localSheetId="3">#REF!</definedName>
    <definedName name="ME">#REF!</definedName>
    <definedName name="MEDIUM_AGGREGATE" localSheetId="1">'[58]DAFTAR HARGA'!#REF!</definedName>
    <definedName name="MEDIUM_AGGREGATE" localSheetId="5">'[58]DAFTAR HARGA'!#REF!</definedName>
    <definedName name="MEDIUM_AGGREGATE" localSheetId="3">'[58]DAFTAR HARGA'!#REF!</definedName>
    <definedName name="MEDIUM_AGGREGATE">'[58]DAFTAR HARGA'!#REF!</definedName>
    <definedName name="melapr" localSheetId="1">#REF!</definedName>
    <definedName name="melapr" localSheetId="5">#REF!</definedName>
    <definedName name="melapr" localSheetId="3">#REF!</definedName>
    <definedName name="melapr">#REF!</definedName>
    <definedName name="melaug" localSheetId="1">#REF!</definedName>
    <definedName name="melaug" localSheetId="5">#REF!</definedName>
    <definedName name="melaug" localSheetId="3">#REF!</definedName>
    <definedName name="melaug">#REF!</definedName>
    <definedName name="meldec" localSheetId="1">#REF!</definedName>
    <definedName name="meldec" localSheetId="5">#REF!</definedName>
    <definedName name="meldec" localSheetId="3">#REF!</definedName>
    <definedName name="meldec">#REF!</definedName>
    <definedName name="melfeb" localSheetId="1">#REF!</definedName>
    <definedName name="melfeb" localSheetId="5">#REF!</definedName>
    <definedName name="melfeb" localSheetId="3">#REF!</definedName>
    <definedName name="melfeb">#REF!</definedName>
    <definedName name="melgar">[98]Summary!$F$91</definedName>
    <definedName name="meljan" localSheetId="1">#REF!</definedName>
    <definedName name="meljan" localSheetId="5">#REF!</definedName>
    <definedName name="meljan" localSheetId="3">#REF!</definedName>
    <definedName name="meljan">#REF!</definedName>
    <definedName name="meljul" localSheetId="1">#REF!</definedName>
    <definedName name="meljul" localSheetId="5">#REF!</definedName>
    <definedName name="meljul" localSheetId="3">#REF!</definedName>
    <definedName name="meljul">#REF!</definedName>
    <definedName name="meljun" localSheetId="1">#REF!</definedName>
    <definedName name="meljun" localSheetId="5">#REF!</definedName>
    <definedName name="meljun" localSheetId="3">#REF!</definedName>
    <definedName name="meljun">#REF!</definedName>
    <definedName name="melmar" localSheetId="1">#REF!</definedName>
    <definedName name="melmar" localSheetId="5">#REF!</definedName>
    <definedName name="melmar" localSheetId="3">#REF!</definedName>
    <definedName name="melmar">#REF!</definedName>
    <definedName name="melmay" localSheetId="1">#REF!</definedName>
    <definedName name="melmay" localSheetId="5">#REF!</definedName>
    <definedName name="melmay" localSheetId="3">#REF!</definedName>
    <definedName name="melmay">#REF!</definedName>
    <definedName name="melnar">[98]Summary!$F$95</definedName>
    <definedName name="melnov" localSheetId="1">#REF!</definedName>
    <definedName name="melnov" localSheetId="5">#REF!</definedName>
    <definedName name="melnov" localSheetId="3">#REF!</definedName>
    <definedName name="melnov">#REF!</definedName>
    <definedName name="meloct" localSheetId="1">#REF!</definedName>
    <definedName name="meloct" localSheetId="5">#REF!</definedName>
    <definedName name="meloct" localSheetId="3">#REF!</definedName>
    <definedName name="meloct">#REF!</definedName>
    <definedName name="melsep" localSheetId="1">#REF!</definedName>
    <definedName name="melsep" localSheetId="5">#REF!</definedName>
    <definedName name="melsep" localSheetId="3">#REF!</definedName>
    <definedName name="melsep">#REF!</definedName>
    <definedName name="MENU" localSheetId="1">#REF!</definedName>
    <definedName name="MENU" localSheetId="5">#REF!</definedName>
    <definedName name="MENU" localSheetId="3">#REF!</definedName>
    <definedName name="MENU">#REF!</definedName>
    <definedName name="MENUBOQ" localSheetId="1">#REF!</definedName>
    <definedName name="MENUBOQ" localSheetId="5">#REF!</definedName>
    <definedName name="MENUBOQ" localSheetId="3">#REF!</definedName>
    <definedName name="MENUBOQ">#REF!</definedName>
    <definedName name="MIBE" localSheetId="1">[25]Material!#REF!</definedName>
    <definedName name="MIBE" localSheetId="5">[25]Material!#REF!</definedName>
    <definedName name="MIBE" localSheetId="3">[25]Material!#REF!</definedName>
    <definedName name="MIBE">[25]Material!#REF!</definedName>
    <definedName name="MIBE1" localSheetId="1">[25]Material!#REF!</definedName>
    <definedName name="MIBE1" localSheetId="5">[25]Material!#REF!</definedName>
    <definedName name="MIBE1" localSheetId="3">[25]Material!#REF!</definedName>
    <definedName name="MIBE1">[25]Material!#REF!</definedName>
    <definedName name="minggu">'[144]Lap Mingguan'!$B$68:$G$101</definedName>
    <definedName name="MINOR">[41]Sheet1!$A$231:$H$234</definedName>
    <definedName name="MM">[105]JobDetails!$A$56:$A$90</definedName>
    <definedName name="mmm" localSheetId="1">[39]giathanh1!#REF!</definedName>
    <definedName name="mmm" localSheetId="5">[39]giathanh1!#REF!</definedName>
    <definedName name="mmm" localSheetId="3">[39]giathanh1!#REF!</definedName>
    <definedName name="mmm">[39]giathanh1!#REF!</definedName>
    <definedName name="MMM17A" localSheetId="1">[48]HSD!#REF!</definedName>
    <definedName name="MMM17A" localSheetId="5">[48]HSD!#REF!</definedName>
    <definedName name="MMM17A" localSheetId="3">[48]HSD!#REF!</definedName>
    <definedName name="MMM17A">[48]HSD!#REF!</definedName>
    <definedName name="MMM35A" localSheetId="1">[48]HSD!#REF!</definedName>
    <definedName name="MMM35A" localSheetId="5">[48]HSD!#REF!</definedName>
    <definedName name="MMM35A" localSheetId="3">[48]HSD!#REF!</definedName>
    <definedName name="MMM35A">[48]HSD!#REF!</definedName>
    <definedName name="MOBILISASI">[41]Sheet1!$A$13:$H$20</definedName>
    <definedName name="month">[76]Input!$N$72:$N$83</definedName>
    <definedName name="monthno">[76]Input!$M$72:$M$83</definedName>
    <definedName name="Monthof2004" localSheetId="1">#REF!</definedName>
    <definedName name="Monthof2004" localSheetId="5">#REF!</definedName>
    <definedName name="Monthof2004" localSheetId="3">#REF!</definedName>
    <definedName name="Monthof2004">#REF!</definedName>
    <definedName name="MOTORGRADER321" localSheetId="1">#REF!</definedName>
    <definedName name="MOTORGRADER321" localSheetId="5">#REF!</definedName>
    <definedName name="MOTORGRADER321" localSheetId="3">#REF!</definedName>
    <definedName name="MOTORGRADER321">#REF!</definedName>
    <definedName name="MOTORGRADER33" localSheetId="1">#REF!</definedName>
    <definedName name="MOTORGRADER33" localSheetId="5">#REF!</definedName>
    <definedName name="MOTORGRADER33" localSheetId="3">#REF!</definedName>
    <definedName name="MOTORGRADER33">#REF!</definedName>
    <definedName name="MOTORGRADER511" localSheetId="1">#REF!</definedName>
    <definedName name="MOTORGRADER511" localSheetId="5">#REF!</definedName>
    <definedName name="MOTORGRADER511" localSheetId="3">#REF!</definedName>
    <definedName name="MOTORGRADER511">#REF!</definedName>
    <definedName name="MOTORGRADER512" localSheetId="1">#REF!</definedName>
    <definedName name="MOTORGRADER512" localSheetId="5">#REF!</definedName>
    <definedName name="MOTORGRADER512" localSheetId="3">#REF!</definedName>
    <definedName name="MOTORGRADER512">#REF!</definedName>
    <definedName name="MOTORGRADER521" localSheetId="1">#REF!</definedName>
    <definedName name="MOTORGRADER521" localSheetId="5">#REF!</definedName>
    <definedName name="MOTORGRADER521" localSheetId="3">#REF!</definedName>
    <definedName name="MOTORGRADER521">#REF!</definedName>
    <definedName name="MOvement">'[145]11-12'!$A$7:$V$105</definedName>
    <definedName name="mp1x25" localSheetId="1">'[39]dongia (2)'!#REF!</definedName>
    <definedName name="mp1x25" localSheetId="5">'[39]dongia (2)'!#REF!</definedName>
    <definedName name="mp1x25" localSheetId="3">'[39]dongia (2)'!#REF!</definedName>
    <definedName name="mp1x25">'[39]dongia (2)'!#REF!</definedName>
    <definedName name="MQE_1" localSheetId="1">#REF!</definedName>
    <definedName name="MQE_1" localSheetId="5">#REF!</definedName>
    <definedName name="MQE_1" localSheetId="3">#REF!</definedName>
    <definedName name="MQE_1">#REF!</definedName>
    <definedName name="MQE_2" localSheetId="1">#REF!</definedName>
    <definedName name="MQE_2" localSheetId="5">#REF!</definedName>
    <definedName name="MQE_2" localSheetId="3">#REF!</definedName>
    <definedName name="MQE_2">#REF!</definedName>
    <definedName name="MTC1P" localSheetId="1">'[39]TONG HOP VL-NC TT'!#REF!</definedName>
    <definedName name="MTC1P" localSheetId="5">'[39]TONG HOP VL-NC TT'!#REF!</definedName>
    <definedName name="MTC1P" localSheetId="3">'[39]TONG HOP VL-NC TT'!#REF!</definedName>
    <definedName name="MTC1P">'[39]TONG HOP VL-NC TT'!#REF!</definedName>
    <definedName name="MTC3P" localSheetId="1">'[39]TONG HOP VL-NC TT'!#REF!</definedName>
    <definedName name="MTC3P" localSheetId="5">'[39]TONG HOP VL-NC TT'!#REF!</definedName>
    <definedName name="MTC3P" localSheetId="3">'[39]TONG HOP VL-NC TT'!#REF!</definedName>
    <definedName name="MTC3P">'[39]TONG HOP VL-NC TT'!#REF!</definedName>
    <definedName name="MTCHC">[39]TNHCHINH!$K$38</definedName>
    <definedName name="MTCMB" localSheetId="1">'[39]#REF'!#REF!</definedName>
    <definedName name="MTCMB" localSheetId="5">'[39]#REF'!#REF!</definedName>
    <definedName name="MTCMB" localSheetId="3">'[39]#REF'!#REF!</definedName>
    <definedName name="MTCMB">'[39]#REF'!#REF!</definedName>
    <definedName name="MTMAC12" localSheetId="1">#REF!</definedName>
    <definedName name="MTMAC12" localSheetId="5">#REF!</definedName>
    <definedName name="MTMAC12" localSheetId="3">#REF!</definedName>
    <definedName name="MTMAC12">#REF!</definedName>
    <definedName name="mtr" localSheetId="1">'[39]TH XL'!#REF!</definedName>
    <definedName name="mtr" localSheetId="5">'[39]TH XL'!#REF!</definedName>
    <definedName name="mtr" localSheetId="3">'[39]TH XL'!#REF!</definedName>
    <definedName name="mtr">'[39]TH XL'!#REF!</definedName>
    <definedName name="mtram" localSheetId="1">#REF!</definedName>
    <definedName name="mtram" localSheetId="5">#REF!</definedName>
    <definedName name="mtram" localSheetId="3">#REF!</definedName>
    <definedName name="mtram">#REF!</definedName>
    <definedName name="MU" localSheetId="1">#REF!</definedName>
    <definedName name="MU" localSheetId="5">#REF!</definedName>
    <definedName name="MU" localSheetId="3">#REF!</definedName>
    <definedName name="MU">#REF!</definedName>
    <definedName name="MU_alat" localSheetId="1">#REF!</definedName>
    <definedName name="MU_alat" localSheetId="5">#REF!</definedName>
    <definedName name="MU_alat" localSheetId="3">#REF!</definedName>
    <definedName name="MU_alat">#REF!</definedName>
    <definedName name="MU_bahan" localSheetId="1">#REF!</definedName>
    <definedName name="MU_bahan" localSheetId="5">#REF!</definedName>
    <definedName name="MU_bahan" localSheetId="3">#REF!</definedName>
    <definedName name="MU_bahan">#REF!</definedName>
    <definedName name="MU_upah" localSheetId="1">#REF!</definedName>
    <definedName name="MU_upah" localSheetId="5">#REF!</definedName>
    <definedName name="MU_upah" localSheetId="3">#REF!</definedName>
    <definedName name="MU_upah">#REF!</definedName>
    <definedName name="muars" localSheetId="1">#REF!</definedName>
    <definedName name="muars" localSheetId="5">#REF!</definedName>
    <definedName name="muars" localSheetId="3">#REF!</definedName>
    <definedName name="muars">#REF!</definedName>
    <definedName name="mubhn" localSheetId="1">#REF!</definedName>
    <definedName name="mubhn" localSheetId="5">#REF!</definedName>
    <definedName name="mubhn" localSheetId="3">#REF!</definedName>
    <definedName name="mubhn">#REF!</definedName>
    <definedName name="mume" localSheetId="1">#REF!</definedName>
    <definedName name="mume" localSheetId="5">#REF!</definedName>
    <definedName name="mume" localSheetId="3">#REF!</definedName>
    <definedName name="mume">#REF!</definedName>
    <definedName name="muprel" localSheetId="1">#REF!</definedName>
    <definedName name="muprel" localSheetId="5">#REF!</definedName>
    <definedName name="muprel" localSheetId="3">#REF!</definedName>
    <definedName name="muprel">#REF!</definedName>
    <definedName name="mustr" localSheetId="1">#REF!</definedName>
    <definedName name="mustr" localSheetId="5">#REF!</definedName>
    <definedName name="mustr" localSheetId="3">#REF!</definedName>
    <definedName name="mustr">#REF!</definedName>
    <definedName name="mydata" localSheetId="1">#REF!</definedName>
    <definedName name="mydata" localSheetId="5">#REF!</definedName>
    <definedName name="mydata" localSheetId="3">#REF!</definedName>
    <definedName name="mydata">#REF!</definedName>
    <definedName name="n" localSheetId="1">#REF!</definedName>
    <definedName name="n" localSheetId="5">#REF!</definedName>
    <definedName name="n" localSheetId="3">#REF!</definedName>
    <definedName name="n">#REF!</definedName>
    <definedName name="N_1011" localSheetId="1">'[120]Lamp.2,3&amp;4'!#REF!</definedName>
    <definedName name="N_1011" localSheetId="5">'[120]Lamp.2,3&amp;4'!#REF!</definedName>
    <definedName name="N_1011" localSheetId="3">'[120]Lamp.2,3&amp;4'!#REF!</definedName>
    <definedName name="N_1011">'[120]Lamp.2,3&amp;4'!#REF!</definedName>
    <definedName name="N_1013" localSheetId="1">'[120]Lamp.2,3&amp;4'!#REF!</definedName>
    <definedName name="N_1013" localSheetId="5">'[120]Lamp.2,3&amp;4'!#REF!</definedName>
    <definedName name="N_1013" localSheetId="3">'[120]Lamp.2,3&amp;4'!#REF!</definedName>
    <definedName name="N_1013">'[120]Lamp.2,3&amp;4'!#REF!</definedName>
    <definedName name="N_12" localSheetId="1">'[120]Lamp.2,3&amp;4'!#REF!</definedName>
    <definedName name="N_12" localSheetId="5">'[120]Lamp.2,3&amp;4'!#REF!</definedName>
    <definedName name="N_12" localSheetId="3">'[120]Lamp.2,3&amp;4'!#REF!</definedName>
    <definedName name="N_12">'[120]Lamp.2,3&amp;4'!#REF!</definedName>
    <definedName name="N_22" localSheetId="1">'[120]Lamp.2,3&amp;4'!#REF!</definedName>
    <definedName name="N_22" localSheetId="5">'[120]Lamp.2,3&amp;4'!#REF!</definedName>
    <definedName name="N_22" localSheetId="3">'[120]Lamp.2,3&amp;4'!#REF!</definedName>
    <definedName name="N_22">'[120]Lamp.2,3&amp;4'!#REF!</definedName>
    <definedName name="N_233" localSheetId="1">'[120]Lamp.2,3&amp;4'!#REF!</definedName>
    <definedName name="N_233" localSheetId="5">'[120]Lamp.2,3&amp;4'!#REF!</definedName>
    <definedName name="N_233" localSheetId="3">'[120]Lamp.2,3&amp;4'!#REF!</definedName>
    <definedName name="N_233">'[120]Lamp.2,3&amp;4'!#REF!</definedName>
    <definedName name="N_321" localSheetId="1">'[120]Lamp.2,3&amp;4'!#REF!</definedName>
    <definedName name="N_321" localSheetId="5">'[120]Lamp.2,3&amp;4'!#REF!</definedName>
    <definedName name="N_321" localSheetId="3">'[120]Lamp.2,3&amp;4'!#REF!</definedName>
    <definedName name="N_321">'[120]Lamp.2,3&amp;4'!#REF!</definedName>
    <definedName name="N_33" localSheetId="1">'[120]Lamp.2,3&amp;4'!#REF!</definedName>
    <definedName name="N_33" localSheetId="5">'[120]Lamp.2,3&amp;4'!#REF!</definedName>
    <definedName name="N_33" localSheetId="3">'[120]Lamp.2,3&amp;4'!#REF!</definedName>
    <definedName name="N_33">'[120]Lamp.2,3&amp;4'!#REF!</definedName>
    <definedName name="N_34" localSheetId="1">'[120]Lamp.2,3&amp;4'!#REF!</definedName>
    <definedName name="N_34" localSheetId="5">'[120]Lamp.2,3&amp;4'!#REF!</definedName>
    <definedName name="N_34" localSheetId="3">'[120]Lamp.2,3&amp;4'!#REF!</definedName>
    <definedName name="N_34">'[120]Lamp.2,3&amp;4'!#REF!</definedName>
    <definedName name="N_511" localSheetId="1">'[120]Lamp.2,3&amp;4'!#REF!</definedName>
    <definedName name="N_511" localSheetId="5">'[120]Lamp.2,3&amp;4'!#REF!</definedName>
    <definedName name="N_511" localSheetId="3">'[120]Lamp.2,3&amp;4'!#REF!</definedName>
    <definedName name="N_511">'[120]Lamp.2,3&amp;4'!#REF!</definedName>
    <definedName name="N_74" localSheetId="1">'[120]Lamp.2,3&amp;4'!#REF!</definedName>
    <definedName name="N_74" localSheetId="5">'[120]Lamp.2,3&amp;4'!#REF!</definedName>
    <definedName name="N_74" localSheetId="3">'[120]Lamp.2,3&amp;4'!#REF!</definedName>
    <definedName name="N_74">'[120]Lamp.2,3&amp;4'!#REF!</definedName>
    <definedName name="N_753" localSheetId="1">'[120]Lamp.2,3&amp;4'!#REF!</definedName>
    <definedName name="N_753" localSheetId="5">'[120]Lamp.2,3&amp;4'!#REF!</definedName>
    <definedName name="N_753" localSheetId="3">'[120]Lamp.2,3&amp;4'!#REF!</definedName>
    <definedName name="N_753">'[120]Lamp.2,3&amp;4'!#REF!</definedName>
    <definedName name="N1A" localSheetId="1">#REF!</definedName>
    <definedName name="N1A" localSheetId="5">#REF!</definedName>
    <definedName name="N1A" localSheetId="3">#REF!</definedName>
    <definedName name="N1A">#REF!</definedName>
    <definedName name="N1B" localSheetId="1">#REF!</definedName>
    <definedName name="N1B" localSheetId="5">#REF!</definedName>
    <definedName name="N1B" localSheetId="3">#REF!</definedName>
    <definedName name="N1B">#REF!</definedName>
    <definedName name="N1C" localSheetId="1">#REF!</definedName>
    <definedName name="N1C" localSheetId="5">#REF!</definedName>
    <definedName name="N1C" localSheetId="3">#REF!</definedName>
    <definedName name="N1C">#REF!</definedName>
    <definedName name="N1IN">'[39]TONGKE3p '!$U$295</definedName>
    <definedName name="n1pig" localSheetId="1">#REF!</definedName>
    <definedName name="n1pig" localSheetId="5">#REF!</definedName>
    <definedName name="n1pig" localSheetId="3">#REF!</definedName>
    <definedName name="n1pig">#REF!</definedName>
    <definedName name="n1pignc" localSheetId="1">'[39]lam-moi'!#REF!</definedName>
    <definedName name="n1pignc" localSheetId="5">'[39]lam-moi'!#REF!</definedName>
    <definedName name="n1pignc" localSheetId="3">'[39]lam-moi'!#REF!</definedName>
    <definedName name="n1pignc">'[39]lam-moi'!#REF!</definedName>
    <definedName name="n1pigvl" localSheetId="1">'[39]lam-moi'!#REF!</definedName>
    <definedName name="n1pigvl" localSheetId="5">'[39]lam-moi'!#REF!</definedName>
    <definedName name="n1pigvl" localSheetId="3">'[39]lam-moi'!#REF!</definedName>
    <definedName name="n1pigvl">'[39]lam-moi'!#REF!</definedName>
    <definedName name="n1pind" localSheetId="1">#REF!</definedName>
    <definedName name="n1pind" localSheetId="5">#REF!</definedName>
    <definedName name="n1pind" localSheetId="3">#REF!</definedName>
    <definedName name="n1pind">#REF!</definedName>
    <definedName name="n1pindnc" localSheetId="1">'[39]lam-moi'!#REF!</definedName>
    <definedName name="n1pindnc" localSheetId="5">'[39]lam-moi'!#REF!</definedName>
    <definedName name="n1pindnc" localSheetId="3">'[39]lam-moi'!#REF!</definedName>
    <definedName name="n1pindnc">'[39]lam-moi'!#REF!</definedName>
    <definedName name="n1pindvl" localSheetId="1">'[39]lam-moi'!#REF!</definedName>
    <definedName name="n1pindvl" localSheetId="5">'[39]lam-moi'!#REF!</definedName>
    <definedName name="n1pindvl" localSheetId="3">'[39]lam-moi'!#REF!</definedName>
    <definedName name="n1pindvl">'[39]lam-moi'!#REF!</definedName>
    <definedName name="n1ping" localSheetId="1">#REF!</definedName>
    <definedName name="n1ping" localSheetId="5">#REF!</definedName>
    <definedName name="n1ping" localSheetId="3">#REF!</definedName>
    <definedName name="n1ping">#REF!</definedName>
    <definedName name="n1pingnc" localSheetId="1">'[39]lam-moi'!#REF!</definedName>
    <definedName name="n1pingnc" localSheetId="5">'[39]lam-moi'!#REF!</definedName>
    <definedName name="n1pingnc" localSheetId="3">'[39]lam-moi'!#REF!</definedName>
    <definedName name="n1pingnc">'[39]lam-moi'!#REF!</definedName>
    <definedName name="n1pingvl" localSheetId="1">'[39]lam-moi'!#REF!</definedName>
    <definedName name="n1pingvl" localSheetId="5">'[39]lam-moi'!#REF!</definedName>
    <definedName name="n1pingvl" localSheetId="3">'[39]lam-moi'!#REF!</definedName>
    <definedName name="n1pingvl">'[39]lam-moi'!#REF!</definedName>
    <definedName name="n1pint" localSheetId="1">#REF!</definedName>
    <definedName name="n1pint" localSheetId="5">#REF!</definedName>
    <definedName name="n1pint" localSheetId="3">#REF!</definedName>
    <definedName name="n1pint">#REF!</definedName>
    <definedName name="n1pintnc" localSheetId="1">'[39]lam-moi'!#REF!</definedName>
    <definedName name="n1pintnc" localSheetId="5">'[39]lam-moi'!#REF!</definedName>
    <definedName name="n1pintnc" localSheetId="3">'[39]lam-moi'!#REF!</definedName>
    <definedName name="n1pintnc">'[39]lam-moi'!#REF!</definedName>
    <definedName name="n1pintvl" localSheetId="1">'[39]lam-moi'!#REF!</definedName>
    <definedName name="n1pintvl" localSheetId="5">'[39]lam-moi'!#REF!</definedName>
    <definedName name="n1pintvl" localSheetId="3">'[39]lam-moi'!#REF!</definedName>
    <definedName name="n1pintvl">'[39]lam-moi'!#REF!</definedName>
    <definedName name="n24nc" localSheetId="1">'[39]lam-moi'!#REF!</definedName>
    <definedName name="n24nc" localSheetId="5">'[39]lam-moi'!#REF!</definedName>
    <definedName name="n24nc" localSheetId="3">'[39]lam-moi'!#REF!</definedName>
    <definedName name="n24nc">'[39]lam-moi'!#REF!</definedName>
    <definedName name="n24vl" localSheetId="1">'[39]lam-moi'!#REF!</definedName>
    <definedName name="n24vl" localSheetId="5">'[39]lam-moi'!#REF!</definedName>
    <definedName name="n24vl" localSheetId="3">'[39]lam-moi'!#REF!</definedName>
    <definedName name="n24vl">'[39]lam-moi'!#REF!</definedName>
    <definedName name="n2mignc" localSheetId="1">'[39]lam-moi'!#REF!</definedName>
    <definedName name="n2mignc" localSheetId="5">'[39]lam-moi'!#REF!</definedName>
    <definedName name="n2mignc" localSheetId="3">'[39]lam-moi'!#REF!</definedName>
    <definedName name="n2mignc">'[39]lam-moi'!#REF!</definedName>
    <definedName name="n2migvl" localSheetId="1">'[39]lam-moi'!#REF!</definedName>
    <definedName name="n2migvl" localSheetId="5">'[39]lam-moi'!#REF!</definedName>
    <definedName name="n2migvl" localSheetId="3">'[39]lam-moi'!#REF!</definedName>
    <definedName name="n2migvl">'[39]lam-moi'!#REF!</definedName>
    <definedName name="n2min1nc" localSheetId="1">'[39]lam-moi'!#REF!</definedName>
    <definedName name="n2min1nc" localSheetId="5">'[39]lam-moi'!#REF!</definedName>
    <definedName name="n2min1nc" localSheetId="3">'[39]lam-moi'!#REF!</definedName>
    <definedName name="n2min1nc">'[39]lam-moi'!#REF!</definedName>
    <definedName name="n2min1vl" localSheetId="1">'[39]lam-moi'!#REF!</definedName>
    <definedName name="n2min1vl" localSheetId="5">'[39]lam-moi'!#REF!</definedName>
    <definedName name="n2min1vl" localSheetId="3">'[39]lam-moi'!#REF!</definedName>
    <definedName name="n2min1vl">'[39]lam-moi'!#REF!</definedName>
    <definedName name="NA" localSheetId="1">#REF!</definedName>
    <definedName name="NA" localSheetId="5">#REF!</definedName>
    <definedName name="NA" localSheetId="3">#REF!</definedName>
    <definedName name="NA">#REF!</definedName>
    <definedName name="nama">'[146]Master Edit'!$D$7</definedName>
    <definedName name="NAMA_ACC" localSheetId="1">'[119]A-GL-SUMMARY'!#REF!</definedName>
    <definedName name="NAMA_ACC" localSheetId="5">'[119]A-GL-SUMMARY'!#REF!</definedName>
    <definedName name="NAMA_ACC" localSheetId="3">'[119]A-GL-SUMMARY'!#REF!</definedName>
    <definedName name="NAMA_ACC">'[119]A-GL-SUMMARY'!#REF!</definedName>
    <definedName name="name" localSheetId="1">[130]SCH!#REF!</definedName>
    <definedName name="name" localSheetId="5">[130]SCH!#REF!</definedName>
    <definedName name="name" localSheetId="3">[130]SCH!#REF!</definedName>
    <definedName name="name">[130]SCH!#REF!</definedName>
    <definedName name="napk">'[136]Master Edit'!$E$13</definedName>
    <definedName name="National_Employee_Permanent" localSheetId="1">#REF!</definedName>
    <definedName name="National_Employee_Permanent" localSheetId="5">#REF!</definedName>
    <definedName name="National_Employee_Permanent" localSheetId="3">#REF!</definedName>
    <definedName name="National_Employee_Permanent">#REF!</definedName>
    <definedName name="nbp_melawan" localSheetId="1">#REF!</definedName>
    <definedName name="nbp_melawan" localSheetId="5">#REF!</definedName>
    <definedName name="nbp_melawan" localSheetId="3">#REF!</definedName>
    <definedName name="nbp_melawan">#REF!</definedName>
    <definedName name="nbp_pinang" localSheetId="1">#REF!</definedName>
    <definedName name="nbp_pinang" localSheetId="5">#REF!</definedName>
    <definedName name="nbp_pinang" localSheetId="3">#REF!</definedName>
    <definedName name="nbp_pinang">#REF!</definedName>
    <definedName name="nbp_prima" localSheetId="1">#REF!</definedName>
    <definedName name="nbp_prima" localSheetId="5">#REF!</definedName>
    <definedName name="nbp_prima" localSheetId="3">#REF!</definedName>
    <definedName name="nbp_prima">#REF!</definedName>
    <definedName name="nc1nc" localSheetId="1">'[39]lam-moi'!#REF!</definedName>
    <definedName name="nc1nc" localSheetId="5">'[39]lam-moi'!#REF!</definedName>
    <definedName name="nc1nc" localSheetId="3">'[39]lam-moi'!#REF!</definedName>
    <definedName name="nc1nc">'[39]lam-moi'!#REF!</definedName>
    <definedName name="nc1p" localSheetId="1">#REF!</definedName>
    <definedName name="nc1p" localSheetId="5">#REF!</definedName>
    <definedName name="nc1p" localSheetId="3">#REF!</definedName>
    <definedName name="nc1p">#REF!</definedName>
    <definedName name="nc1vl" localSheetId="1">'[39]lam-moi'!#REF!</definedName>
    <definedName name="nc1vl" localSheetId="5">'[39]lam-moi'!#REF!</definedName>
    <definedName name="nc1vl" localSheetId="3">'[39]lam-moi'!#REF!</definedName>
    <definedName name="nc1vl">'[39]lam-moi'!#REF!</definedName>
    <definedName name="nc24nc" localSheetId="1">'[39]lam-moi'!#REF!</definedName>
    <definedName name="nc24nc" localSheetId="5">'[39]lam-moi'!#REF!</definedName>
    <definedName name="nc24nc" localSheetId="3">'[39]lam-moi'!#REF!</definedName>
    <definedName name="nc24nc">'[39]lam-moi'!#REF!</definedName>
    <definedName name="nc24vl" localSheetId="1">'[39]lam-moi'!#REF!</definedName>
    <definedName name="nc24vl" localSheetId="5">'[39]lam-moi'!#REF!</definedName>
    <definedName name="nc24vl" localSheetId="3">'[39]lam-moi'!#REF!</definedName>
    <definedName name="nc24vl">'[39]lam-moi'!#REF!</definedName>
    <definedName name="nc3p" localSheetId="1">#REF!</definedName>
    <definedName name="nc3p" localSheetId="5">#REF!</definedName>
    <definedName name="nc3p" localSheetId="3">#REF!</definedName>
    <definedName name="nc3p">#REF!</definedName>
    <definedName name="NCBD100" localSheetId="1">#REF!</definedName>
    <definedName name="NCBD100" localSheetId="5">#REF!</definedName>
    <definedName name="NCBD100" localSheetId="3">#REF!</definedName>
    <definedName name="NCBD100">#REF!</definedName>
    <definedName name="NCBD200" localSheetId="1">#REF!</definedName>
    <definedName name="NCBD200" localSheetId="5">#REF!</definedName>
    <definedName name="NCBD200" localSheetId="3">#REF!</definedName>
    <definedName name="NCBD200">#REF!</definedName>
    <definedName name="NCBD250" localSheetId="1">#REF!</definedName>
    <definedName name="NCBD250" localSheetId="5">#REF!</definedName>
    <definedName name="NCBD250" localSheetId="3">#REF!</definedName>
    <definedName name="NCBD250">#REF!</definedName>
    <definedName name="ncdd" localSheetId="1">'[39]TH XL'!#REF!</definedName>
    <definedName name="ncdd" localSheetId="5">'[39]TH XL'!#REF!</definedName>
    <definedName name="ncdd" localSheetId="3">'[39]TH XL'!#REF!</definedName>
    <definedName name="ncdd">'[39]TH XL'!#REF!</definedName>
    <definedName name="NCDD2" localSheetId="1">'[39]TH XL'!#REF!</definedName>
    <definedName name="NCDD2" localSheetId="5">'[39]TH XL'!#REF!</definedName>
    <definedName name="NCDD2" localSheetId="3">'[39]TH XL'!#REF!</definedName>
    <definedName name="NCDD2">'[39]TH XL'!#REF!</definedName>
    <definedName name="NCHC">[39]TNHCHINH!$J$38</definedName>
    <definedName name="nctr" localSheetId="1">'[39]TH XL'!#REF!</definedName>
    <definedName name="nctr" localSheetId="5">'[39]TH XL'!#REF!</definedName>
    <definedName name="nctr" localSheetId="3">'[39]TH XL'!#REF!</definedName>
    <definedName name="nctr">'[39]TH XL'!#REF!</definedName>
    <definedName name="nctram" localSheetId="1">#REF!</definedName>
    <definedName name="nctram" localSheetId="5">#REF!</definedName>
    <definedName name="nctram" localSheetId="3">#REF!</definedName>
    <definedName name="nctram">#REF!</definedName>
    <definedName name="NCVC100" localSheetId="1">#REF!</definedName>
    <definedName name="NCVC100" localSheetId="5">#REF!</definedName>
    <definedName name="NCVC100" localSheetId="3">#REF!</definedName>
    <definedName name="NCVC100">#REF!</definedName>
    <definedName name="NCVC200" localSheetId="1">#REF!</definedName>
    <definedName name="NCVC200" localSheetId="5">#REF!</definedName>
    <definedName name="NCVC200" localSheetId="3">#REF!</definedName>
    <definedName name="NCVC200">#REF!</definedName>
    <definedName name="NCVC250" localSheetId="1">#REF!</definedName>
    <definedName name="NCVC250" localSheetId="5">#REF!</definedName>
    <definedName name="NCVC250" localSheetId="3">#REF!</definedName>
    <definedName name="NCVC250">#REF!</definedName>
    <definedName name="NCVC3P" localSheetId="1">#REF!</definedName>
    <definedName name="NCVC3P" localSheetId="5">#REF!</definedName>
    <definedName name="NCVC3P" localSheetId="3">#REF!</definedName>
    <definedName name="NCVC3P">#REF!</definedName>
    <definedName name="NERACA">[147]DATA1!$G$4:$L$112</definedName>
    <definedName name="new" hidden="1">{"Graphic",#N/A,TRUE,"Graphic"}</definedName>
    <definedName name="NEWAIS" localSheetId="1">[148]Sheet3!#REF!</definedName>
    <definedName name="NEWAIS" localSheetId="5">[148]Sheet3!#REF!</definedName>
    <definedName name="NEWAIS" localSheetId="3">[148]Sheet3!#REF!</definedName>
    <definedName name="NEWAIS">[148]Sheet3!#REF!</definedName>
    <definedName name="nhn" localSheetId="1">#REF!</definedName>
    <definedName name="nhn" localSheetId="5">#REF!</definedName>
    <definedName name="nhn" localSheetId="3">#REF!</definedName>
    <definedName name="nhn">#REF!</definedName>
    <definedName name="nhnnc" localSheetId="1">'[39]lam-moi'!#REF!</definedName>
    <definedName name="nhnnc" localSheetId="5">'[39]lam-moi'!#REF!</definedName>
    <definedName name="nhnnc" localSheetId="3">'[39]lam-moi'!#REF!</definedName>
    <definedName name="nhnnc">'[39]lam-moi'!#REF!</definedName>
    <definedName name="nhnvl" localSheetId="1">'[39]lam-moi'!#REF!</definedName>
    <definedName name="nhnvl" localSheetId="5">'[39]lam-moi'!#REF!</definedName>
    <definedName name="nhnvl" localSheetId="3">'[39]lam-moi'!#REF!</definedName>
    <definedName name="nhnvl">'[39]lam-moi'!#REF!</definedName>
    <definedName name="nig" localSheetId="1">#REF!</definedName>
    <definedName name="nig" localSheetId="5">#REF!</definedName>
    <definedName name="nig" localSheetId="3">#REF!</definedName>
    <definedName name="nig">#REF!</definedName>
    <definedName name="NIG13p">'[39]TONGKE3p '!$T$295</definedName>
    <definedName name="nig1p" localSheetId="1">#REF!</definedName>
    <definedName name="nig1p" localSheetId="5">#REF!</definedName>
    <definedName name="nig1p" localSheetId="3">#REF!</definedName>
    <definedName name="nig1p">#REF!</definedName>
    <definedName name="nig3p" localSheetId="1">#REF!</definedName>
    <definedName name="nig3p" localSheetId="5">#REF!</definedName>
    <definedName name="nig3p" localSheetId="3">#REF!</definedName>
    <definedName name="nig3p">#REF!</definedName>
    <definedName name="nightnc" localSheetId="1">[39]gtrinh!#REF!</definedName>
    <definedName name="nightnc" localSheetId="5">[39]gtrinh!#REF!</definedName>
    <definedName name="nightnc" localSheetId="3">[39]gtrinh!#REF!</definedName>
    <definedName name="nightnc">[39]gtrinh!#REF!</definedName>
    <definedName name="nightvl" localSheetId="1">[39]gtrinh!#REF!</definedName>
    <definedName name="nightvl" localSheetId="5">[39]gtrinh!#REF!</definedName>
    <definedName name="nightvl" localSheetId="3">[39]gtrinh!#REF!</definedName>
    <definedName name="nightvl">[39]gtrinh!#REF!</definedName>
    <definedName name="nignc1p" localSheetId="1">#REF!</definedName>
    <definedName name="nignc1p" localSheetId="5">#REF!</definedName>
    <definedName name="nignc1p" localSheetId="3">#REF!</definedName>
    <definedName name="nignc1p">#REF!</definedName>
    <definedName name="nignc3p">'[39]CHITIET VL-NC'!$G$107</definedName>
    <definedName name="nigvl1p" localSheetId="1">#REF!</definedName>
    <definedName name="nigvl1p" localSheetId="5">#REF!</definedName>
    <definedName name="nigvl1p" localSheetId="3">#REF!</definedName>
    <definedName name="nigvl1p">#REF!</definedName>
    <definedName name="nigvl3p">'[39]CHITIET VL-NC'!$G$99</definedName>
    <definedName name="nin" localSheetId="1">#REF!</definedName>
    <definedName name="nin" localSheetId="5">#REF!</definedName>
    <definedName name="nin" localSheetId="3">#REF!</definedName>
    <definedName name="nin">#REF!</definedName>
    <definedName name="nin14nc3p" localSheetId="1">#REF!</definedName>
    <definedName name="nin14nc3p" localSheetId="5">#REF!</definedName>
    <definedName name="nin14nc3p" localSheetId="3">#REF!</definedName>
    <definedName name="nin14nc3p">#REF!</definedName>
    <definedName name="nin14vl3p" localSheetId="1">#REF!</definedName>
    <definedName name="nin14vl3p" localSheetId="5">#REF!</definedName>
    <definedName name="nin14vl3p" localSheetId="3">#REF!</definedName>
    <definedName name="nin14vl3p">#REF!</definedName>
    <definedName name="nin1903p" localSheetId="1">#REF!</definedName>
    <definedName name="nin1903p" localSheetId="5">#REF!</definedName>
    <definedName name="nin1903p" localSheetId="3">#REF!</definedName>
    <definedName name="nin1903p">#REF!</definedName>
    <definedName name="nin190nc" localSheetId="1">'[39]lam-moi'!#REF!</definedName>
    <definedName name="nin190nc" localSheetId="5">'[39]lam-moi'!#REF!</definedName>
    <definedName name="nin190nc" localSheetId="3">'[39]lam-moi'!#REF!</definedName>
    <definedName name="nin190nc">'[39]lam-moi'!#REF!</definedName>
    <definedName name="nin190nc3p" localSheetId="1">#REF!</definedName>
    <definedName name="nin190nc3p" localSheetId="5">#REF!</definedName>
    <definedName name="nin190nc3p" localSheetId="3">#REF!</definedName>
    <definedName name="nin190nc3p">#REF!</definedName>
    <definedName name="nin190vl" localSheetId="1">'[39]lam-moi'!#REF!</definedName>
    <definedName name="nin190vl" localSheetId="5">'[39]lam-moi'!#REF!</definedName>
    <definedName name="nin190vl" localSheetId="3">'[39]lam-moi'!#REF!</definedName>
    <definedName name="nin190vl">'[39]lam-moi'!#REF!</definedName>
    <definedName name="nin190vl3p" localSheetId="1">#REF!</definedName>
    <definedName name="nin190vl3p" localSheetId="5">#REF!</definedName>
    <definedName name="nin190vl3p" localSheetId="3">#REF!</definedName>
    <definedName name="nin190vl3p">#REF!</definedName>
    <definedName name="nin1pnc" localSheetId="1">'[39]lam-moi'!#REF!</definedName>
    <definedName name="nin1pnc" localSheetId="5">'[39]lam-moi'!#REF!</definedName>
    <definedName name="nin1pnc" localSheetId="3">'[39]lam-moi'!#REF!</definedName>
    <definedName name="nin1pnc">'[39]lam-moi'!#REF!</definedName>
    <definedName name="nin1pvl" localSheetId="1">'[39]lam-moi'!#REF!</definedName>
    <definedName name="nin1pvl" localSheetId="5">'[39]lam-moi'!#REF!</definedName>
    <definedName name="nin1pvl" localSheetId="3">'[39]lam-moi'!#REF!</definedName>
    <definedName name="nin1pvl">'[39]lam-moi'!#REF!</definedName>
    <definedName name="nin2903p" localSheetId="1">#REF!</definedName>
    <definedName name="nin2903p" localSheetId="5">#REF!</definedName>
    <definedName name="nin2903p" localSheetId="3">#REF!</definedName>
    <definedName name="nin2903p">#REF!</definedName>
    <definedName name="nin290nc3p" localSheetId="1">#REF!</definedName>
    <definedName name="nin290nc3p" localSheetId="5">#REF!</definedName>
    <definedName name="nin290nc3p" localSheetId="3">#REF!</definedName>
    <definedName name="nin290nc3p">#REF!</definedName>
    <definedName name="nin290vl3p" localSheetId="1">#REF!</definedName>
    <definedName name="nin290vl3p" localSheetId="5">#REF!</definedName>
    <definedName name="nin290vl3p" localSheetId="3">#REF!</definedName>
    <definedName name="nin290vl3p">#REF!</definedName>
    <definedName name="nin3p" localSheetId="1">#REF!</definedName>
    <definedName name="nin3p" localSheetId="5">#REF!</definedName>
    <definedName name="nin3p" localSheetId="3">#REF!</definedName>
    <definedName name="nin3p">#REF!</definedName>
    <definedName name="nind" localSheetId="1">#REF!</definedName>
    <definedName name="nind" localSheetId="5">#REF!</definedName>
    <definedName name="nind" localSheetId="3">#REF!</definedName>
    <definedName name="nind">#REF!</definedName>
    <definedName name="nind1p" localSheetId="1">#REF!</definedName>
    <definedName name="nind1p" localSheetId="5">#REF!</definedName>
    <definedName name="nind1p" localSheetId="3">#REF!</definedName>
    <definedName name="nind1p">#REF!</definedName>
    <definedName name="nind3p" localSheetId="1">#REF!</definedName>
    <definedName name="nind3p" localSheetId="5">#REF!</definedName>
    <definedName name="nind3p" localSheetId="3">#REF!</definedName>
    <definedName name="nind3p">#REF!</definedName>
    <definedName name="nindnc" localSheetId="1">'[39]lam-moi'!#REF!</definedName>
    <definedName name="nindnc" localSheetId="5">'[39]lam-moi'!#REF!</definedName>
    <definedName name="nindnc" localSheetId="3">'[39]lam-moi'!#REF!</definedName>
    <definedName name="nindnc">'[39]lam-moi'!#REF!</definedName>
    <definedName name="nindnc1p" localSheetId="1">#REF!</definedName>
    <definedName name="nindnc1p" localSheetId="5">#REF!</definedName>
    <definedName name="nindnc1p" localSheetId="3">#REF!</definedName>
    <definedName name="nindnc1p">#REF!</definedName>
    <definedName name="nindnc3p" localSheetId="1">#REF!</definedName>
    <definedName name="nindnc3p" localSheetId="5">#REF!</definedName>
    <definedName name="nindnc3p" localSheetId="3">#REF!</definedName>
    <definedName name="nindnc3p">#REF!</definedName>
    <definedName name="nindvl" localSheetId="1">'[39]lam-moi'!#REF!</definedName>
    <definedName name="nindvl" localSheetId="5">'[39]lam-moi'!#REF!</definedName>
    <definedName name="nindvl" localSheetId="3">'[39]lam-moi'!#REF!</definedName>
    <definedName name="nindvl">'[39]lam-moi'!#REF!</definedName>
    <definedName name="nindvl1p" localSheetId="1">#REF!</definedName>
    <definedName name="nindvl1p" localSheetId="5">#REF!</definedName>
    <definedName name="nindvl1p" localSheetId="3">#REF!</definedName>
    <definedName name="nindvl1p">#REF!</definedName>
    <definedName name="nindvl3p" localSheetId="1">#REF!</definedName>
    <definedName name="nindvl3p" localSheetId="5">#REF!</definedName>
    <definedName name="nindvl3p" localSheetId="3">#REF!</definedName>
    <definedName name="nindvl3p">#REF!</definedName>
    <definedName name="ning1p" localSheetId="1">#REF!</definedName>
    <definedName name="ning1p" localSheetId="5">#REF!</definedName>
    <definedName name="ning1p" localSheetId="3">#REF!</definedName>
    <definedName name="ning1p">#REF!</definedName>
    <definedName name="ningnc1p" localSheetId="1">#REF!</definedName>
    <definedName name="ningnc1p" localSheetId="5">#REF!</definedName>
    <definedName name="ningnc1p" localSheetId="3">#REF!</definedName>
    <definedName name="ningnc1p">#REF!</definedName>
    <definedName name="ningvl1p" localSheetId="1">#REF!</definedName>
    <definedName name="ningvl1p" localSheetId="5">#REF!</definedName>
    <definedName name="ningvl1p" localSheetId="3">#REF!</definedName>
    <definedName name="ningvl1p">#REF!</definedName>
    <definedName name="ninnc" localSheetId="1">'[39]lam-moi'!#REF!</definedName>
    <definedName name="ninnc" localSheetId="5">'[39]lam-moi'!#REF!</definedName>
    <definedName name="ninnc" localSheetId="3">'[39]lam-moi'!#REF!</definedName>
    <definedName name="ninnc">'[39]lam-moi'!#REF!</definedName>
    <definedName name="ninnc3p" localSheetId="1">#REF!</definedName>
    <definedName name="ninnc3p" localSheetId="5">#REF!</definedName>
    <definedName name="ninnc3p" localSheetId="3">#REF!</definedName>
    <definedName name="ninnc3p">#REF!</definedName>
    <definedName name="nint1p" localSheetId="1">#REF!</definedName>
    <definedName name="nint1p" localSheetId="5">#REF!</definedName>
    <definedName name="nint1p" localSheetId="3">#REF!</definedName>
    <definedName name="nint1p">#REF!</definedName>
    <definedName name="nintnc1p" localSheetId="1">#REF!</definedName>
    <definedName name="nintnc1p" localSheetId="5">#REF!</definedName>
    <definedName name="nintnc1p" localSheetId="3">#REF!</definedName>
    <definedName name="nintnc1p">#REF!</definedName>
    <definedName name="nintvl1p" localSheetId="1">#REF!</definedName>
    <definedName name="nintvl1p" localSheetId="5">#REF!</definedName>
    <definedName name="nintvl1p" localSheetId="3">#REF!</definedName>
    <definedName name="nintvl1p">#REF!</definedName>
    <definedName name="ninvl" localSheetId="1">'[39]lam-moi'!#REF!</definedName>
    <definedName name="ninvl" localSheetId="5">'[39]lam-moi'!#REF!</definedName>
    <definedName name="ninvl" localSheetId="3">'[39]lam-moi'!#REF!</definedName>
    <definedName name="ninvl">'[39]lam-moi'!#REF!</definedName>
    <definedName name="ninvl3p" localSheetId="1">#REF!</definedName>
    <definedName name="ninvl3p" localSheetId="5">#REF!</definedName>
    <definedName name="ninvl3p" localSheetId="3">#REF!</definedName>
    <definedName name="ninvl3p">#REF!</definedName>
    <definedName name="nl" localSheetId="1">#REF!</definedName>
    <definedName name="nl" localSheetId="5">#REF!</definedName>
    <definedName name="nl" localSheetId="3">#REF!</definedName>
    <definedName name="nl">#REF!</definedName>
    <definedName name="NL12nc" localSheetId="1">'[39]#REF'!#REF!</definedName>
    <definedName name="NL12nc" localSheetId="5">'[39]#REF'!#REF!</definedName>
    <definedName name="NL12nc" localSheetId="3">'[39]#REF'!#REF!</definedName>
    <definedName name="NL12nc">'[39]#REF'!#REF!</definedName>
    <definedName name="NL12vl" localSheetId="1">'[39]#REF'!#REF!</definedName>
    <definedName name="NL12vl" localSheetId="5">'[39]#REF'!#REF!</definedName>
    <definedName name="NL12vl" localSheetId="3">'[39]#REF'!#REF!</definedName>
    <definedName name="NL12vl">'[39]#REF'!#REF!</definedName>
    <definedName name="nl1p" localSheetId="1">#REF!</definedName>
    <definedName name="nl1p" localSheetId="5">#REF!</definedName>
    <definedName name="nl1p" localSheetId="3">#REF!</definedName>
    <definedName name="nl1p">#REF!</definedName>
    <definedName name="nl3p" localSheetId="1">#REF!</definedName>
    <definedName name="nl3p" localSheetId="5">#REF!</definedName>
    <definedName name="nl3p" localSheetId="3">#REF!</definedName>
    <definedName name="nl3p">#REF!</definedName>
    <definedName name="nlht" localSheetId="1">'[39]THPDMoi  (2)'!#REF!</definedName>
    <definedName name="nlht" localSheetId="5">'[39]THPDMoi  (2)'!#REF!</definedName>
    <definedName name="nlht" localSheetId="3">'[39]THPDMoi  (2)'!#REF!</definedName>
    <definedName name="nlht">'[39]THPDMoi  (2)'!#REF!</definedName>
    <definedName name="nlmtc" localSheetId="1">'[39]t-h HA THE'!#REF!</definedName>
    <definedName name="nlmtc" localSheetId="5">'[39]t-h HA THE'!#REF!</definedName>
    <definedName name="nlmtc" localSheetId="3">'[39]t-h HA THE'!#REF!</definedName>
    <definedName name="nlmtc">'[39]t-h HA THE'!#REF!</definedName>
    <definedName name="nlnc" localSheetId="1">'[39]lam-moi'!#REF!</definedName>
    <definedName name="nlnc" localSheetId="5">'[39]lam-moi'!#REF!</definedName>
    <definedName name="nlnc" localSheetId="3">'[39]lam-moi'!#REF!</definedName>
    <definedName name="nlnc">'[39]lam-moi'!#REF!</definedName>
    <definedName name="nlnc3p" localSheetId="1">#REF!</definedName>
    <definedName name="nlnc3p" localSheetId="5">#REF!</definedName>
    <definedName name="nlnc3p" localSheetId="3">#REF!</definedName>
    <definedName name="nlnc3p">#REF!</definedName>
    <definedName name="nlnc3pha" localSheetId="1">#REF!</definedName>
    <definedName name="nlnc3pha" localSheetId="5">#REF!</definedName>
    <definedName name="nlnc3pha" localSheetId="3">#REF!</definedName>
    <definedName name="nlnc3pha">#REF!</definedName>
    <definedName name="NLTK1p" localSheetId="1">#REF!</definedName>
    <definedName name="NLTK1p" localSheetId="5">#REF!</definedName>
    <definedName name="NLTK1p" localSheetId="3">#REF!</definedName>
    <definedName name="NLTK1p">#REF!</definedName>
    <definedName name="nlvl" localSheetId="1">'[39]lam-moi'!#REF!</definedName>
    <definedName name="nlvl" localSheetId="5">'[39]lam-moi'!#REF!</definedName>
    <definedName name="nlvl" localSheetId="3">'[39]lam-moi'!#REF!</definedName>
    <definedName name="nlvl">'[39]lam-moi'!#REF!</definedName>
    <definedName name="nlvl1">[39]chitiet!$G$302</definedName>
    <definedName name="nlvl3p" localSheetId="1">#REF!</definedName>
    <definedName name="nlvl3p" localSheetId="5">#REF!</definedName>
    <definedName name="nlvl3p" localSheetId="3">#REF!</definedName>
    <definedName name="nlvl3p">#REF!</definedName>
    <definedName name="nm" hidden="1">{"DCF","UPSIDE CASE",FALSE,"Sheet1";"DCF","BASE CASE",FALSE,"Sheet1";"DCF","DOWNSIDE CASE",FALSE,"Sheet1"}</definedName>
    <definedName name="nn" localSheetId="1">#REF!</definedName>
    <definedName name="nn" localSheetId="5">#REF!</definedName>
    <definedName name="nn" localSheetId="3">#REF!</definedName>
    <definedName name="nn">#REF!</definedName>
    <definedName name="nn1p" localSheetId="1">#REF!</definedName>
    <definedName name="nn1p" localSheetId="5">#REF!</definedName>
    <definedName name="nn1p" localSheetId="3">#REF!</definedName>
    <definedName name="nn1p">#REF!</definedName>
    <definedName name="nn3p" localSheetId="1">#REF!</definedName>
    <definedName name="nn3p" localSheetId="5">#REF!</definedName>
    <definedName name="nn3p" localSheetId="3">#REF!</definedName>
    <definedName name="nn3p">#REF!</definedName>
    <definedName name="nnn" hidden="1">{"Graphic",#N/A,TRUE,"Graphic"}</definedName>
    <definedName name="nnnc" localSheetId="1">'[39]lam-moi'!#REF!</definedName>
    <definedName name="nnnc" localSheetId="5">'[39]lam-moi'!#REF!</definedName>
    <definedName name="nnnc" localSheetId="3">'[39]lam-moi'!#REF!</definedName>
    <definedName name="nnnc">'[39]lam-moi'!#REF!</definedName>
    <definedName name="nnnc3p" localSheetId="1">#REF!</definedName>
    <definedName name="nnnc3p" localSheetId="5">#REF!</definedName>
    <definedName name="nnnc3p" localSheetId="3">#REF!</definedName>
    <definedName name="nnnc3p">#REF!</definedName>
    <definedName name="nnvl" localSheetId="1">'[39]lam-moi'!#REF!</definedName>
    <definedName name="nnvl" localSheetId="5">'[39]lam-moi'!#REF!</definedName>
    <definedName name="nnvl" localSheetId="3">'[39]lam-moi'!#REF!</definedName>
    <definedName name="nnvl">'[39]lam-moi'!#REF!</definedName>
    <definedName name="nnvl3p" localSheetId="1">#REF!</definedName>
    <definedName name="nnvl3p" localSheetId="5">#REF!</definedName>
    <definedName name="nnvl3p" localSheetId="3">#REF!</definedName>
    <definedName name="nnvl3p">#REF!</definedName>
    <definedName name="No_of_charts">[17]INPUTS!$A$3</definedName>
    <definedName name="nop" localSheetId="1">#REF!</definedName>
    <definedName name="nop" localSheetId="5">#REF!</definedName>
    <definedName name="nop" localSheetId="3">#REF!</definedName>
    <definedName name="nop">#REF!</definedName>
    <definedName name="NORA" localSheetId="1">#REF!</definedName>
    <definedName name="NORA" localSheetId="5">#REF!</definedName>
    <definedName name="NORA" localSheetId="3">#REF!</definedName>
    <definedName name="NORA">#REF!</definedName>
    <definedName name="NOTESPAYABLE" localSheetId="1">#REF!</definedName>
    <definedName name="NOTESPAYABLE" localSheetId="5">#REF!</definedName>
    <definedName name="NOTESPAYABLE" localSheetId="3">#REF!</definedName>
    <definedName name="NOTESPAYABLE">#REF!</definedName>
    <definedName name="NOUM" localSheetId="1">[25]Material!#REF!</definedName>
    <definedName name="NOUM" localSheetId="5">[25]Material!#REF!</definedName>
    <definedName name="NOUM" localSheetId="3">[25]Material!#REF!</definedName>
    <definedName name="NOUM">[25]Material!#REF!</definedName>
    <definedName name="nov_prima" localSheetId="1">#REF!</definedName>
    <definedName name="nov_prima" localSheetId="5">#REF!</definedName>
    <definedName name="nov_prima" localSheetId="3">#REF!</definedName>
    <definedName name="nov_prima">#REF!</definedName>
    <definedName name="np" localSheetId="1">'[16]Detail-PARENT'!#REF!</definedName>
    <definedName name="np" localSheetId="5">'[16]Detail-PARENT'!#REF!</definedName>
    <definedName name="np" localSheetId="3">'[16]Detail-PARENT'!#REF!</definedName>
    <definedName name="np">'[16]Detail-PARENT'!#REF!</definedName>
    <definedName name="npak_1" localSheetId="1">#REF!</definedName>
    <definedName name="npak_1" localSheetId="5">#REF!</definedName>
    <definedName name="npak_1" localSheetId="3">#REF!</definedName>
    <definedName name="npak_1">#REF!</definedName>
    <definedName name="npak_2" localSheetId="1">#REF!</definedName>
    <definedName name="npak_2" localSheetId="5">#REF!</definedName>
    <definedName name="npak_2" localSheetId="3">#REF!</definedName>
    <definedName name="npak_2">#REF!</definedName>
    <definedName name="npro_1" localSheetId="1">#REF!</definedName>
    <definedName name="npro_1" localSheetId="5">#REF!</definedName>
    <definedName name="npro_1" localSheetId="3">#REF!</definedName>
    <definedName name="npro_1">#REF!</definedName>
    <definedName name="npro_2" localSheetId="1">#REF!</definedName>
    <definedName name="npro_2" localSheetId="5">#REF!</definedName>
    <definedName name="npro_2" localSheetId="3">#REF!</definedName>
    <definedName name="npro_2">#REF!</definedName>
    <definedName name="nuoc">[94]gvl!$N$38</definedName>
    <definedName name="nx" localSheetId="1">'[39]THPDMoi  (2)'!#REF!</definedName>
    <definedName name="nx" localSheetId="5">'[39]THPDMoi  (2)'!#REF!</definedName>
    <definedName name="nx" localSheetId="3">'[39]THPDMoi  (2)'!#REF!</definedName>
    <definedName name="nx">'[39]THPDMoi  (2)'!#REF!</definedName>
    <definedName name="nxmtc" localSheetId="1">'[39]t-h HA THE'!#REF!</definedName>
    <definedName name="nxmtc" localSheetId="5">'[39]t-h HA THE'!#REF!</definedName>
    <definedName name="nxmtc" localSheetId="3">'[39]t-h HA THE'!#REF!</definedName>
    <definedName name="nxmtc">'[39]t-h HA THE'!#REF!</definedName>
    <definedName name="nyfgby3x6lt" localSheetId="1">#REF!</definedName>
    <definedName name="nyfgby3x6lt" localSheetId="5">#REF!</definedName>
    <definedName name="nyfgby3x6lt" localSheetId="3">#REF!</definedName>
    <definedName name="nyfgby3x6lt">#REF!</definedName>
    <definedName name="nyfgby4x6lt" localSheetId="1">#REF!</definedName>
    <definedName name="nyfgby4x6lt" localSheetId="5">#REF!</definedName>
    <definedName name="nyfgby4x6lt" localSheetId="3">#REF!</definedName>
    <definedName name="nyfgby4x6lt">#REF!</definedName>
    <definedName name="nyfgby4x95" localSheetId="1">#REF!</definedName>
    <definedName name="nyfgby4x95" localSheetId="5">#REF!</definedName>
    <definedName name="nyfgby4x95" localSheetId="3">#REF!</definedName>
    <definedName name="nyfgby4x95">#REF!</definedName>
    <definedName name="nyfgby5x6lt" localSheetId="1">#REF!</definedName>
    <definedName name="nyfgby5x6lt" localSheetId="5">#REF!</definedName>
    <definedName name="nyfgby5x6lt" localSheetId="3">#REF!</definedName>
    <definedName name="nyfgby5x6lt">#REF!</definedName>
    <definedName name="nym3x2.5flt" localSheetId="1">#REF!</definedName>
    <definedName name="nym3x2.5flt" localSheetId="5">#REF!</definedName>
    <definedName name="nym3x2.5flt" localSheetId="3">#REF!</definedName>
    <definedName name="nym3x2.5flt">#REF!</definedName>
    <definedName name="nyy11x1x500" localSheetId="1">#REF!</definedName>
    <definedName name="nyy11x1x500" localSheetId="5">#REF!</definedName>
    <definedName name="nyy11x1x500" localSheetId="3">#REF!</definedName>
    <definedName name="nyy11x1x500">#REF!</definedName>
    <definedName name="nyy14x1x500" localSheetId="1">#REF!</definedName>
    <definedName name="nyy14x1x500" localSheetId="5">#REF!</definedName>
    <definedName name="nyy14x1x500" localSheetId="3">#REF!</definedName>
    <definedName name="nyy14x1x500">#REF!</definedName>
    <definedName name="nyy16x1x500" localSheetId="1">#REF!</definedName>
    <definedName name="nyy16x1x500" localSheetId="5">#REF!</definedName>
    <definedName name="nyy16x1x500" localSheetId="3">#REF!</definedName>
    <definedName name="nyy16x1x500">#REF!</definedName>
    <definedName name="nyy18x1x500" localSheetId="1">#REF!</definedName>
    <definedName name="nyy18x1x500" localSheetId="5">#REF!</definedName>
    <definedName name="nyy18x1x500" localSheetId="3">#REF!</definedName>
    <definedName name="nyy18x1x500">#REF!</definedName>
    <definedName name="nyy21x1x500" localSheetId="1">#REF!</definedName>
    <definedName name="nyy21x1x500" localSheetId="5">#REF!</definedName>
    <definedName name="nyy21x1x500" localSheetId="3">#REF!</definedName>
    <definedName name="nyy21x1x500">#REF!</definedName>
    <definedName name="nyy25x1x500" localSheetId="1">#REF!</definedName>
    <definedName name="nyy25x1x500" localSheetId="5">#REF!</definedName>
    <definedName name="nyy25x1x500" localSheetId="3">#REF!</definedName>
    <definedName name="nyy25x1x500">#REF!</definedName>
    <definedName name="nyy2x4x16" localSheetId="1">#REF!</definedName>
    <definedName name="nyy2x4x16" localSheetId="5">#REF!</definedName>
    <definedName name="nyy2x4x16" localSheetId="3">#REF!</definedName>
    <definedName name="nyy2x4x16">#REF!</definedName>
    <definedName name="nyy3x6" localSheetId="1">#REF!</definedName>
    <definedName name="nyy3x6" localSheetId="5">#REF!</definedName>
    <definedName name="nyy3x6" localSheetId="3">#REF!</definedName>
    <definedName name="nyy3x6">#REF!</definedName>
    <definedName name="nyy4x10" localSheetId="1">#REF!</definedName>
    <definedName name="nyy4x10" localSheetId="5">#REF!</definedName>
    <definedName name="nyy4x10" localSheetId="3">#REF!</definedName>
    <definedName name="nyy4x10">#REF!</definedName>
    <definedName name="nyy4x120" localSheetId="1">#REF!</definedName>
    <definedName name="nyy4x120" localSheetId="5">#REF!</definedName>
    <definedName name="nyy4x120" localSheetId="3">#REF!</definedName>
    <definedName name="nyy4x120">#REF!</definedName>
    <definedName name="nyy4x16" localSheetId="1">#REF!</definedName>
    <definedName name="nyy4x16" localSheetId="5">#REF!</definedName>
    <definedName name="nyy4x16" localSheetId="3">#REF!</definedName>
    <definedName name="nyy4x16">#REF!</definedName>
    <definedName name="nyy4x185" localSheetId="1">#REF!</definedName>
    <definedName name="nyy4x185" localSheetId="5">#REF!</definedName>
    <definedName name="nyy4x185" localSheetId="3">#REF!</definedName>
    <definedName name="nyy4x185">#REF!</definedName>
    <definedName name="nyy4x1x300" localSheetId="1">#REF!</definedName>
    <definedName name="nyy4x1x300" localSheetId="5">#REF!</definedName>
    <definedName name="nyy4x1x300" localSheetId="3">#REF!</definedName>
    <definedName name="nyy4x1x300">#REF!</definedName>
    <definedName name="nyy4x1x400" localSheetId="1">#REF!</definedName>
    <definedName name="nyy4x1x400" localSheetId="5">#REF!</definedName>
    <definedName name="nyy4x1x400" localSheetId="3">#REF!</definedName>
    <definedName name="nyy4x1x400">#REF!</definedName>
    <definedName name="nyy4x1x500" localSheetId="1">#REF!</definedName>
    <definedName name="nyy4x1x500" localSheetId="5">#REF!</definedName>
    <definedName name="nyy4x1x500" localSheetId="3">#REF!</definedName>
    <definedName name="nyy4x1x500">#REF!</definedName>
    <definedName name="nyy4x25" localSheetId="1">#REF!</definedName>
    <definedName name="nyy4x25" localSheetId="5">#REF!</definedName>
    <definedName name="nyy4x25" localSheetId="3">#REF!</definedName>
    <definedName name="nyy4x25">#REF!</definedName>
    <definedName name="nyy4x50" localSheetId="1">#REF!</definedName>
    <definedName name="nyy4x50" localSheetId="5">#REF!</definedName>
    <definedName name="nyy4x50" localSheetId="3">#REF!</definedName>
    <definedName name="nyy4x50">#REF!</definedName>
    <definedName name="nyy4x70" localSheetId="1">#REF!</definedName>
    <definedName name="nyy4x70" localSheetId="5">#REF!</definedName>
    <definedName name="nyy4x70" localSheetId="3">#REF!</definedName>
    <definedName name="nyy4x70">#REF!</definedName>
    <definedName name="nyy4x95" localSheetId="1">#REF!</definedName>
    <definedName name="nyy4x95" localSheetId="5">#REF!</definedName>
    <definedName name="nyy4x95" localSheetId="3">#REF!</definedName>
    <definedName name="nyy4x95">#REF!</definedName>
    <definedName name="nyy5x4" localSheetId="1">#REF!</definedName>
    <definedName name="nyy5x4" localSheetId="5">#REF!</definedName>
    <definedName name="nyy5x4" localSheetId="3">#REF!</definedName>
    <definedName name="nyy5x4">#REF!</definedName>
    <definedName name="nyy5x6" localSheetId="1">#REF!</definedName>
    <definedName name="nyy5x6" localSheetId="5">#REF!</definedName>
    <definedName name="nyy5x6" localSheetId="3">#REF!</definedName>
    <definedName name="nyy5x6">#REF!</definedName>
    <definedName name="nyy7x1x300" localSheetId="1">#REF!</definedName>
    <definedName name="nyy7x1x300" localSheetId="5">#REF!</definedName>
    <definedName name="nyy7x1x300" localSheetId="3">#REF!</definedName>
    <definedName name="nyy7x1x300">#REF!</definedName>
    <definedName name="nyy7x1x500" localSheetId="1">#REF!</definedName>
    <definedName name="nyy7x1x500" localSheetId="5">#REF!</definedName>
    <definedName name="nyy7x1x500" localSheetId="3">#REF!</definedName>
    <definedName name="nyy7x1x500">#REF!</definedName>
    <definedName name="o" hidden="1">{#N/A,#N/A,FALSE,"Aging Summary";#N/A,#N/A,FALSE,"Ratio Analysis";#N/A,#N/A,FALSE,"Test 120 Day Accts";#N/A,#N/A,FALSE,"Tickmarks"}</definedName>
    <definedName name="O1A" localSheetId="1">#REF!</definedName>
    <definedName name="O1A" localSheetId="5">#REF!</definedName>
    <definedName name="O1A" localSheetId="3">#REF!</definedName>
    <definedName name="O1A">#REF!</definedName>
    <definedName name="OAMEA" localSheetId="1">[149]Instructions!#REF!</definedName>
    <definedName name="OAMEA" localSheetId="5">[149]Instructions!#REF!</definedName>
    <definedName name="OAMEA" localSheetId="3">[149]Instructions!#REF!</definedName>
    <definedName name="OAMEA">[149]Instructions!#REF!</definedName>
    <definedName name="OBtruck_opt1" localSheetId="1">#REF!</definedName>
    <definedName name="OBtruck_opt1" localSheetId="5">#REF!</definedName>
    <definedName name="OBtruck_opt1" localSheetId="3">#REF!</definedName>
    <definedName name="OBtruck_opt1">#REF!</definedName>
    <definedName name="OBtruck_opt2" localSheetId="1">#REF!</definedName>
    <definedName name="OBtruck_opt2" localSheetId="5">#REF!</definedName>
    <definedName name="OBtruck_opt2" localSheetId="3">#REF!</definedName>
    <definedName name="OBtruck_opt2">#REF!</definedName>
    <definedName name="oce" hidden="1">{#N/A,#N/A,FALSE,"Aging Summary";#N/A,#N/A,FALSE,"Ratio Analysis";#N/A,#N/A,FALSE,"Test 120 Day Accts";#N/A,#N/A,FALSE,"Tickmarks"}</definedName>
    <definedName name="OCFSA" localSheetId="1">[149]Instructions!#REF!</definedName>
    <definedName name="OCFSA" localSheetId="5">[149]Instructions!#REF!</definedName>
    <definedName name="OCFSA" localSheetId="3">[149]Instructions!#REF!</definedName>
    <definedName name="OCFSA">[149]Instructions!#REF!</definedName>
    <definedName name="oct_prima" localSheetId="1">#REF!</definedName>
    <definedName name="oct_prima" localSheetId="5">#REF!</definedName>
    <definedName name="oct_prima" localSheetId="3">#REF!</definedName>
    <definedName name="oct_prima">#REF!</definedName>
    <definedName name="OFFICE" localSheetId="1">#REF!</definedName>
    <definedName name="OFFICE" localSheetId="5">#REF!</definedName>
    <definedName name="OFFICE" localSheetId="3">#REF!</definedName>
    <definedName name="OFFICE">#REF!</definedName>
    <definedName name="OH" localSheetId="1">#REF!</definedName>
    <definedName name="OH" localSheetId="5">#REF!</definedName>
    <definedName name="OH" localSheetId="3">#REF!</definedName>
    <definedName name="OH">#REF!</definedName>
    <definedName name="Ok" hidden="1">{#N/A,#N/A,FALSE,"Aging Summary";#N/A,#N/A,FALSE,"Ratio Analysis";#N/A,#N/A,FALSE,"Test 120 Day Accts";#N/A,#N/A,FALSE,"Tickmarks"}</definedName>
    <definedName name="oksand" localSheetId="1">#REF!</definedName>
    <definedName name="oksand" localSheetId="5">#REF!</definedName>
    <definedName name="oksand" localSheetId="3">#REF!</definedName>
    <definedName name="oksand">#REF!</definedName>
    <definedName name="OLE_LINK1" localSheetId="1">#REF!</definedName>
    <definedName name="OLE_LINK1" localSheetId="5">#REF!</definedName>
    <definedName name="OLE_LINK1" localSheetId="3">#REF!</definedName>
    <definedName name="OLE_LINK1">#REF!</definedName>
    <definedName name="one" hidden="1">{"adj95mult",#N/A,FALSE,"COMPCO";"adj95est",#N/A,FALSE,"COMPCO"}</definedName>
    <definedName name="oo" localSheetId="1" hidden="1">#REF!</definedName>
    <definedName name="oo" localSheetId="5" hidden="1">#REF!</definedName>
    <definedName name="oo" localSheetId="3" hidden="1">#REF!</definedName>
    <definedName name="oo" hidden="1">#REF!</definedName>
    <definedName name="ooo" hidden="1">{"Graphic",#N/A,TRUE,"Graphic"}</definedName>
    <definedName name="Op_Rep_Mnth">[17]Dates!$B$2</definedName>
    <definedName name="Op_Rep_Title_date">[150]Dates!$B$5</definedName>
    <definedName name="openrebate" localSheetId="1">#REF!</definedName>
    <definedName name="openrebate" localSheetId="5">#REF!</definedName>
    <definedName name="openrebate" localSheetId="3">#REF!</definedName>
    <definedName name="openrebate">#REF!</definedName>
    <definedName name="opera10" localSheetId="1">#REF!</definedName>
    <definedName name="opera10" localSheetId="5">#REF!</definedName>
    <definedName name="opera10" localSheetId="3">#REF!</definedName>
    <definedName name="opera10">#REF!</definedName>
    <definedName name="operasi" localSheetId="1">#REF!</definedName>
    <definedName name="operasi" localSheetId="5">#REF!</definedName>
    <definedName name="operasi" localSheetId="3">#REF!</definedName>
    <definedName name="operasi">#REF!</definedName>
    <definedName name="OPERATING_EQUIPMENT" localSheetId="1">#REF!</definedName>
    <definedName name="OPERATING_EQUIPMENT" localSheetId="5">#REF!</definedName>
    <definedName name="OPERATING_EQUIPMENT" localSheetId="3">#REF!</definedName>
    <definedName name="OPERATING_EQUIPMENT">#REF!</definedName>
    <definedName name="Operativo" localSheetId="1">#REF!</definedName>
    <definedName name="Operativo" localSheetId="5">#REF!</definedName>
    <definedName name="Operativo" localSheetId="3">#REF!</definedName>
    <definedName name="Operativo">#REF!</definedName>
    <definedName name="Ops_DBSwitch" localSheetId="1">#REF!</definedName>
    <definedName name="Ops_DBSwitch" localSheetId="5">#REF!</definedName>
    <definedName name="Ops_DBSwitch" localSheetId="3">#REF!</definedName>
    <definedName name="Ops_DBSwitch">#REF!</definedName>
    <definedName name="Orient" localSheetId="1">#REF!</definedName>
    <definedName name="Orient" localSheetId="5">#REF!</definedName>
    <definedName name="Orient" localSheetId="3">#REF!</definedName>
    <definedName name="Orient">#REF!</definedName>
    <definedName name="osc" localSheetId="1">'[39]THPDMoi  (2)'!#REF!</definedName>
    <definedName name="osc" localSheetId="5">'[39]THPDMoi  (2)'!#REF!</definedName>
    <definedName name="osc" localSheetId="3">'[39]THPDMoi  (2)'!#REF!</definedName>
    <definedName name="osc">'[39]THPDMoi  (2)'!#REF!</definedName>
    <definedName name="ot" localSheetId="1">#REF!</definedName>
    <definedName name="ot" localSheetId="5">#REF!</definedName>
    <definedName name="ot" localSheetId="3">#REF!</definedName>
    <definedName name="ot">#REF!</definedName>
    <definedName name="OTHADVANCEFORINVESTMENT" localSheetId="1">#REF!</definedName>
    <definedName name="OTHADVANCEFORINVESTMENT" localSheetId="5">#REF!</definedName>
    <definedName name="OTHADVANCEFORINVESTMENT" localSheetId="3">#REF!</definedName>
    <definedName name="OTHADVANCEFORINVESTMENT">#REF!</definedName>
    <definedName name="OTHADVANCEFORPURCHASE" localSheetId="1">#REF!</definedName>
    <definedName name="OTHADVANCEFORPURCHASE" localSheetId="5">#REF!</definedName>
    <definedName name="OTHADVANCEFORPURCHASE" localSheetId="3">#REF!</definedName>
    <definedName name="OTHADVANCEFORPURCHASE">#REF!</definedName>
    <definedName name="OTHASSETNOTUSED" localSheetId="1">#REF!</definedName>
    <definedName name="OTHASSETNOTUSED" localSheetId="5">#REF!</definedName>
    <definedName name="OTHASSETNOTUSED" localSheetId="3">#REF!</definedName>
    <definedName name="OTHASSETNOTUSED">#REF!</definedName>
    <definedName name="OTHBANKGUARANTEE" localSheetId="1">#REF!</definedName>
    <definedName name="OTHBANKGUARANTEE" localSheetId="5">#REF!</definedName>
    <definedName name="OTHBANKGUARANTEE" localSheetId="3">#REF!</definedName>
    <definedName name="OTHBANKGUARANTEE">#REF!</definedName>
    <definedName name="OTHBONDSINGKINGFUND" localSheetId="1">#REF!</definedName>
    <definedName name="OTHBONDSINGKINGFUND" localSheetId="5">#REF!</definedName>
    <definedName name="OTHBONDSINGKINGFUND" localSheetId="3">#REF!</definedName>
    <definedName name="OTHBONDSINGKINGFUND">#REF!</definedName>
    <definedName name="OTHBUSINESSDEVELPMENTPROJECT" localSheetId="1">#REF!</definedName>
    <definedName name="OTHBUSINESSDEVELPMENTPROJECT" localSheetId="5">#REF!</definedName>
    <definedName name="OTHBUSINESSDEVELPMENTPROJECT" localSheetId="3">#REF!</definedName>
    <definedName name="OTHBUSINESSDEVELPMENTPROJECT">#REF!</definedName>
    <definedName name="OTHDEFCHARGE" localSheetId="1">#REF!</definedName>
    <definedName name="OTHDEFCHARGE" localSheetId="5">#REF!</definedName>
    <definedName name="OTHDEFCHARGE" localSheetId="3">#REF!</definedName>
    <definedName name="OTHDEFCHARGE">#REF!</definedName>
    <definedName name="OTHDEFERREDPROJECT" localSheetId="1">#REF!</definedName>
    <definedName name="OTHDEFERREDPROJECT" localSheetId="5">#REF!</definedName>
    <definedName name="OTHDEFERREDPROJECT" localSheetId="3">#REF!</definedName>
    <definedName name="OTHDEFERREDPROJECT">#REF!</definedName>
    <definedName name="OTHDEPOSITRECEIVABLE" localSheetId="1">#REF!</definedName>
    <definedName name="OTHDEPOSITRECEIVABLE" localSheetId="5">#REF!</definedName>
    <definedName name="OTHDEPOSITRECEIVABLE" localSheetId="3">#REF!</definedName>
    <definedName name="OTHDEPOSITRECEIVABLE">#REF!</definedName>
    <definedName name="OTHDUEFROMPLASMAPROJECT" localSheetId="1">#REF!</definedName>
    <definedName name="OTHDUEFROMPLASMAPROJECT" localSheetId="5">#REF!</definedName>
    <definedName name="OTHDUEFROMPLASMAPROJECT" localSheetId="3">#REF!</definedName>
    <definedName name="OTHDUEFROMPLASMAPROJECT">#REF!</definedName>
    <definedName name="otherexp" localSheetId="1">'[16]Detail-PARENT'!#REF!</definedName>
    <definedName name="otherexp" localSheetId="5">'[16]Detail-PARENT'!#REF!</definedName>
    <definedName name="otherexp" localSheetId="3">'[16]Detail-PARENT'!#REF!</definedName>
    <definedName name="otherexp">'[16]Detail-PARENT'!#REF!</definedName>
    <definedName name="OTHGUARANTEELC" localSheetId="1">#REF!</definedName>
    <definedName name="OTHGUARANTEELC" localSheetId="5">#REF!</definedName>
    <definedName name="OTHGUARANTEELC" localSheetId="3">#REF!</definedName>
    <definedName name="OTHGUARANTEELC">#REF!</definedName>
    <definedName name="OTHLOANTOEMPLOYEE" localSheetId="1">#REF!</definedName>
    <definedName name="OTHLOANTOEMPLOYEE" localSheetId="5">#REF!</definedName>
    <definedName name="OTHLOANTOEMPLOYEE" localSheetId="3">#REF!</definedName>
    <definedName name="OTHLOANTOEMPLOYEE">#REF!</definedName>
    <definedName name="OTHOTHER" localSheetId="1">#REF!</definedName>
    <definedName name="OTHOTHER" localSheetId="5">#REF!</definedName>
    <definedName name="OTHOTHER" localSheetId="3">#REF!</definedName>
    <definedName name="OTHOTHER">#REF!</definedName>
    <definedName name="OTHPREOPERATINGEXPENSE" localSheetId="1">#REF!</definedName>
    <definedName name="OTHPREOPERATINGEXPENSE" localSheetId="5">#REF!</definedName>
    <definedName name="OTHPREOPERATINGEXPENSE" localSheetId="3">#REF!</definedName>
    <definedName name="OTHPREOPERATINGEXPENSE">#REF!</definedName>
    <definedName name="othrasst" localSheetId="1">'[16]Detail-PARENT'!#REF!</definedName>
    <definedName name="othrasst" localSheetId="5">'[16]Detail-PARENT'!#REF!</definedName>
    <definedName name="othrasst" localSheetId="3">'[16]Detail-PARENT'!#REF!</definedName>
    <definedName name="othrasst">'[16]Detail-PARENT'!#REF!</definedName>
    <definedName name="othrasst2">'[15]Detail-PARENT'!$AU$852</definedName>
    <definedName name="OTHRESTRICTEDFUND" localSheetId="1">#REF!</definedName>
    <definedName name="OTHRESTRICTEDFUND" localSheetId="5">#REF!</definedName>
    <definedName name="OTHRESTRICTEDFUND" localSheetId="3">#REF!</definedName>
    <definedName name="OTHRESTRICTEDFUND">#REF!</definedName>
    <definedName name="OTHRLTD" localSheetId="1">'[16]Detail-PARENT'!#REF!</definedName>
    <definedName name="OTHRLTD" localSheetId="5">'[16]Detail-PARENT'!#REF!</definedName>
    <definedName name="OTHRLTD" localSheetId="3">'[16]Detail-PARENT'!#REF!</definedName>
    <definedName name="OTHRLTD">'[16]Detail-PARENT'!#REF!</definedName>
    <definedName name="othrltd2">'[15]Detail-PARENT'!$AU$712</definedName>
    <definedName name="OTHSECURITYDEPOSIT" localSheetId="1">#REF!</definedName>
    <definedName name="OTHSECURITYDEPOSIT" localSheetId="5">#REF!</definedName>
    <definedName name="OTHSECURITYDEPOSIT" localSheetId="3">#REF!</definedName>
    <definedName name="OTHSECURITYDEPOSIT">#REF!</definedName>
    <definedName name="OTHSEEDLING" localSheetId="1">#REF!</definedName>
    <definedName name="OTHSEEDLING" localSheetId="5">#REF!</definedName>
    <definedName name="OTHSEEDLING" localSheetId="3">#REF!</definedName>
    <definedName name="OTHSEEDLING">#REF!</definedName>
    <definedName name="OTHTAXREFUND" localSheetId="1">#REF!</definedName>
    <definedName name="OTHTAXREFUND" localSheetId="5">#REF!</definedName>
    <definedName name="OTHTAXREFUND" localSheetId="3">#REF!</definedName>
    <definedName name="OTHTAXREFUND">#REF!</definedName>
    <definedName name="owell" localSheetId="1">#REF!</definedName>
    <definedName name="owell" localSheetId="5">#REF!</definedName>
    <definedName name="owell" localSheetId="3">#REF!</definedName>
    <definedName name="owell">#REF!</definedName>
    <definedName name="P" localSheetId="1">#REF!</definedName>
    <definedName name="P" localSheetId="5">#REF!</definedName>
    <definedName name="P" localSheetId="3">#REF!</definedName>
    <definedName name="P">#REF!</definedName>
    <definedName name="P1A" localSheetId="1">#REF!</definedName>
    <definedName name="P1A" localSheetId="5">#REF!</definedName>
    <definedName name="P1A" localSheetId="3">#REF!</definedName>
    <definedName name="P1A">#REF!</definedName>
    <definedName name="p1ti50" localSheetId="1">#REF!</definedName>
    <definedName name="p1ti50" localSheetId="5">#REF!</definedName>
    <definedName name="p1ti50" localSheetId="3">#REF!</definedName>
    <definedName name="p1ti50">#REF!</definedName>
    <definedName name="p1ti60" localSheetId="1">#REF!</definedName>
    <definedName name="p1ti60" localSheetId="5">#REF!</definedName>
    <definedName name="p1ti60" localSheetId="3">#REF!</definedName>
    <definedName name="p1ti60">#REF!</definedName>
    <definedName name="p1ti70" localSheetId="1">#REF!</definedName>
    <definedName name="p1ti70" localSheetId="5">#REF!</definedName>
    <definedName name="p1ti70" localSheetId="3">#REF!</definedName>
    <definedName name="p1ti70">#REF!</definedName>
    <definedName name="p1ti80" localSheetId="1">#REF!</definedName>
    <definedName name="p1ti80" localSheetId="5">#REF!</definedName>
    <definedName name="p1ti80" localSheetId="3">#REF!</definedName>
    <definedName name="p1ti80">#REF!</definedName>
    <definedName name="p1tif50" localSheetId="1">#REF!</definedName>
    <definedName name="p1tif50" localSheetId="5">#REF!</definedName>
    <definedName name="p1tif50" localSheetId="3">#REF!</definedName>
    <definedName name="p1tif50">#REF!</definedName>
    <definedName name="p2ti50" localSheetId="1">#REF!</definedName>
    <definedName name="p2ti50" localSheetId="5">#REF!</definedName>
    <definedName name="p2ti50" localSheetId="3">#REF!</definedName>
    <definedName name="p2ti50">#REF!</definedName>
    <definedName name="p2ti60" localSheetId="1">#REF!</definedName>
    <definedName name="p2ti60" localSheetId="5">#REF!</definedName>
    <definedName name="p2ti60" localSheetId="3">#REF!</definedName>
    <definedName name="p2ti60">#REF!</definedName>
    <definedName name="p2ti70" localSheetId="1">#REF!</definedName>
    <definedName name="p2ti70" localSheetId="5">#REF!</definedName>
    <definedName name="p2ti70" localSheetId="3">#REF!</definedName>
    <definedName name="p2ti70">#REF!</definedName>
    <definedName name="p2ti80" localSheetId="1">#REF!</definedName>
    <definedName name="p2ti80" localSheetId="5">#REF!</definedName>
    <definedName name="p2ti80" localSheetId="3">#REF!</definedName>
    <definedName name="p2ti80">#REF!</definedName>
    <definedName name="p2tif50" localSheetId="1">#REF!</definedName>
    <definedName name="p2tif50" localSheetId="5">#REF!</definedName>
    <definedName name="p2tif50" localSheetId="3">#REF!</definedName>
    <definedName name="p2tif50">#REF!</definedName>
    <definedName name="p3al50" localSheetId="1">#REF!</definedName>
    <definedName name="p3al50" localSheetId="5">#REF!</definedName>
    <definedName name="p3al50" localSheetId="3">#REF!</definedName>
    <definedName name="p3al50">#REF!</definedName>
    <definedName name="p3al60" localSheetId="1">#REF!</definedName>
    <definedName name="p3al60" localSheetId="5">#REF!</definedName>
    <definedName name="p3al60" localSheetId="3">#REF!</definedName>
    <definedName name="p3al60">#REF!</definedName>
    <definedName name="p3al70" localSheetId="1">#REF!</definedName>
    <definedName name="p3al70" localSheetId="5">#REF!</definedName>
    <definedName name="p3al70" localSheetId="3">#REF!</definedName>
    <definedName name="p3al70">#REF!</definedName>
    <definedName name="p3al80" localSheetId="1">#REF!</definedName>
    <definedName name="p3al80" localSheetId="5">#REF!</definedName>
    <definedName name="p3al80" localSheetId="3">#REF!</definedName>
    <definedName name="p3al80">#REF!</definedName>
    <definedName name="p3ati50" localSheetId="1">#REF!</definedName>
    <definedName name="p3ati50" localSheetId="5">#REF!</definedName>
    <definedName name="p3ati50" localSheetId="3">#REF!</definedName>
    <definedName name="p3ati50">#REF!</definedName>
    <definedName name="p3ati60" localSheetId="1">#REF!</definedName>
    <definedName name="p3ati60" localSheetId="5">#REF!</definedName>
    <definedName name="p3ati60" localSheetId="3">#REF!</definedName>
    <definedName name="p3ati60">#REF!</definedName>
    <definedName name="p3atif50" localSheetId="1">#REF!</definedName>
    <definedName name="p3atif50" localSheetId="5">#REF!</definedName>
    <definedName name="p3atif50" localSheetId="3">#REF!</definedName>
    <definedName name="p3atif50">#REF!</definedName>
    <definedName name="p3atifr50" localSheetId="1">#REF!</definedName>
    <definedName name="p3atifr50" localSheetId="5">#REF!</definedName>
    <definedName name="p3atifr50" localSheetId="3">#REF!</definedName>
    <definedName name="p3atifr50">#REF!</definedName>
    <definedName name="p3atifr60" localSheetId="1">#REF!</definedName>
    <definedName name="p3atifr60" localSheetId="5">#REF!</definedName>
    <definedName name="p3atifr60" localSheetId="3">#REF!</definedName>
    <definedName name="p3atifr60">#REF!</definedName>
    <definedName name="p3ti50" localSheetId="1">#REF!</definedName>
    <definedName name="p3ti50" localSheetId="5">#REF!</definedName>
    <definedName name="p3ti50" localSheetId="3">#REF!</definedName>
    <definedName name="p3ti50">#REF!</definedName>
    <definedName name="p3ti60" localSheetId="1">#REF!</definedName>
    <definedName name="p3ti60" localSheetId="5">#REF!</definedName>
    <definedName name="p3ti60" localSheetId="3">#REF!</definedName>
    <definedName name="p3ti60">#REF!</definedName>
    <definedName name="p3ti70" localSheetId="1">#REF!</definedName>
    <definedName name="p3ti70" localSheetId="5">#REF!</definedName>
    <definedName name="p3ti70" localSheetId="3">#REF!</definedName>
    <definedName name="p3ti70">#REF!</definedName>
    <definedName name="p3ti80" localSheetId="1">#REF!</definedName>
    <definedName name="p3ti80" localSheetId="5">#REF!</definedName>
    <definedName name="p3ti80" localSheetId="3">#REF!</definedName>
    <definedName name="p3ti80">#REF!</definedName>
    <definedName name="p3tif50" localSheetId="1">#REF!</definedName>
    <definedName name="p3tif50" localSheetId="5">#REF!</definedName>
    <definedName name="p3tif50" localSheetId="3">#REF!</definedName>
    <definedName name="p3tif50">#REF!</definedName>
    <definedName name="pabf100" localSheetId="1">#REF!</definedName>
    <definedName name="pabf100" localSheetId="5">#REF!</definedName>
    <definedName name="pabf100" localSheetId="3">#REF!</definedName>
    <definedName name="pabf100">#REF!</definedName>
    <definedName name="pabf125" localSheetId="1">#REF!</definedName>
    <definedName name="pabf125" localSheetId="5">#REF!</definedName>
    <definedName name="pabf125" localSheetId="3">#REF!</definedName>
    <definedName name="pabf125">#REF!</definedName>
    <definedName name="pabf150" localSheetId="1">#REF!</definedName>
    <definedName name="pabf150" localSheetId="5">#REF!</definedName>
    <definedName name="pabf150" localSheetId="3">#REF!</definedName>
    <definedName name="pabf150">#REF!</definedName>
    <definedName name="pabf4" localSheetId="1">#REF!</definedName>
    <definedName name="pabf4" localSheetId="5">#REF!</definedName>
    <definedName name="pabf4" localSheetId="3">#REF!</definedName>
    <definedName name="pabf4">#REF!</definedName>
    <definedName name="pabf6" localSheetId="1">#REF!</definedName>
    <definedName name="pabf6" localSheetId="5">#REF!</definedName>
    <definedName name="pabf6" localSheetId="3">#REF!</definedName>
    <definedName name="pabf6">#REF!</definedName>
    <definedName name="pabf65" localSheetId="1">#REF!</definedName>
    <definedName name="pabf65" localSheetId="5">#REF!</definedName>
    <definedName name="pabf65" localSheetId="3">#REF!</definedName>
    <definedName name="pabf65">#REF!</definedName>
    <definedName name="pabf80" localSheetId="1">#REF!</definedName>
    <definedName name="pabf80" localSheetId="5">#REF!</definedName>
    <definedName name="pabf80" localSheetId="3">#REF!</definedName>
    <definedName name="pabf80">#REF!</definedName>
    <definedName name="PABL_1" localSheetId="1">[25]Material!#REF!</definedName>
    <definedName name="PABL_1" localSheetId="5">[25]Material!#REF!</definedName>
    <definedName name="PABL_1" localSheetId="3">[25]Material!#REF!</definedName>
    <definedName name="PABL_1">[25]Material!#REF!</definedName>
    <definedName name="PABL_2" localSheetId="1">[25]Material!#REF!</definedName>
    <definedName name="PABL_2" localSheetId="5">[25]Material!#REF!</definedName>
    <definedName name="PABL_2" localSheetId="3">[25]Material!#REF!</definedName>
    <definedName name="PABL_2">[25]Material!#REF!</definedName>
    <definedName name="PABL_3" localSheetId="1">[25]Material!#REF!</definedName>
    <definedName name="PABL_3" localSheetId="5">[25]Material!#REF!</definedName>
    <definedName name="PABL_3" localSheetId="3">[25]Material!#REF!</definedName>
    <definedName name="PABL_3">[25]Material!#REF!</definedName>
    <definedName name="pabl2a" localSheetId="1">[132]Material!#REF!</definedName>
    <definedName name="pabl2a" localSheetId="5">[132]Material!#REF!</definedName>
    <definedName name="pabl2a" localSheetId="3">[132]Material!#REF!</definedName>
    <definedName name="pabl2a">[132]Material!#REF!</definedName>
    <definedName name="pabl2a1" localSheetId="1">[49]Material!#REF!</definedName>
    <definedName name="pabl2a1" localSheetId="5">[49]Material!#REF!</definedName>
    <definedName name="pabl2a1" localSheetId="3">[49]Material!#REF!</definedName>
    <definedName name="pabl2a1">[49]Material!#REF!</definedName>
    <definedName name="pag" localSheetId="1">#REF!</definedName>
    <definedName name="pag" localSheetId="5">#REF!</definedName>
    <definedName name="pag" localSheetId="3">#REF!</definedName>
    <definedName name="pag">#REF!</definedName>
    <definedName name="Page_1_of_6" localSheetId="1">#REF!</definedName>
    <definedName name="Page_1_of_6" localSheetId="5">#REF!</definedName>
    <definedName name="Page_1_of_6" localSheetId="3">#REF!</definedName>
    <definedName name="Page_1_of_6">#REF!</definedName>
    <definedName name="Page_2_of_3" localSheetId="1">'[64]R-16.2'!#REF!</definedName>
    <definedName name="Page_2_of_3" localSheetId="5">'[64]R-16.2'!#REF!</definedName>
    <definedName name="Page_2_of_3" localSheetId="3">'[64]R-16.2'!#REF!</definedName>
    <definedName name="Page_2_of_3">'[64]R-16.2'!#REF!</definedName>
    <definedName name="Page_3_of_3" localSheetId="1">'[64]R-16.2'!#REF!</definedName>
    <definedName name="Page_3_of_3" localSheetId="5">'[64]R-16.2'!#REF!</definedName>
    <definedName name="Page_3_of_3" localSheetId="3">'[64]R-16.2'!#REF!</definedName>
    <definedName name="Page_3_of_3">'[64]R-16.2'!#REF!</definedName>
    <definedName name="Page_6_of_6" localSheetId="1">'[64]R-16.1'!#REF!</definedName>
    <definedName name="Page_6_of_6" localSheetId="5">'[64]R-16.1'!#REF!</definedName>
    <definedName name="Page_6_of_6" localSheetId="3">'[64]R-16.1'!#REF!</definedName>
    <definedName name="Page_6_of_6">'[64]R-16.1'!#REF!</definedName>
    <definedName name="PAGEALL" localSheetId="1">#REF!</definedName>
    <definedName name="PAGEALL" localSheetId="5">#REF!</definedName>
    <definedName name="PAGEALL" localSheetId="3">#REF!</definedName>
    <definedName name="PAGEALL">#REF!</definedName>
    <definedName name="PAGEBS" localSheetId="1">#REF!</definedName>
    <definedName name="PAGEBS" localSheetId="5">#REF!</definedName>
    <definedName name="PAGEBS" localSheetId="3">#REF!</definedName>
    <definedName name="PAGEBS">#REF!</definedName>
    <definedName name="PAGEIS" localSheetId="1">#REF!</definedName>
    <definedName name="PAGEIS" localSheetId="5">#REF!</definedName>
    <definedName name="PAGEIS" localSheetId="3">#REF!</definedName>
    <definedName name="PAGEIS">#REF!</definedName>
    <definedName name="pagu">'[136]Master Edit'!$E$16</definedName>
    <definedName name="PAIDUPCAPITAL" localSheetId="1">#REF!</definedName>
    <definedName name="PAIDUPCAPITAL" localSheetId="5">#REF!</definedName>
    <definedName name="PAIDUPCAPITAL" localSheetId="3">#REF!</definedName>
    <definedName name="PAIDUPCAPITAL">#REF!</definedName>
    <definedName name="PAJE" localSheetId="1">#REF!</definedName>
    <definedName name="PAJE" localSheetId="5">#REF!</definedName>
    <definedName name="PAJE" localSheetId="3">#REF!</definedName>
    <definedName name="PAJE">#REF!</definedName>
    <definedName name="pak_1" localSheetId="1">#REF!</definedName>
    <definedName name="pak_1" localSheetId="5">#REF!</definedName>
    <definedName name="pak_1" localSheetId="3">#REF!</definedName>
    <definedName name="pak_1">#REF!</definedName>
    <definedName name="pak_2" localSheetId="1">#REF!</definedName>
    <definedName name="pak_2" localSheetId="5">#REF!</definedName>
    <definedName name="pak_2" localSheetId="3">#REF!</definedName>
    <definedName name="pak_2">#REF!</definedName>
    <definedName name="PAKET" localSheetId="1">#REF!</definedName>
    <definedName name="PAKET" localSheetId="5">#REF!</definedName>
    <definedName name="PAKET" localSheetId="3">#REF!</definedName>
    <definedName name="PAKET">#REF!</definedName>
    <definedName name="pakf100" localSheetId="1">#REF!</definedName>
    <definedName name="pakf100" localSheetId="5">#REF!</definedName>
    <definedName name="pakf100" localSheetId="3">#REF!</definedName>
    <definedName name="pakf100">#REF!</definedName>
    <definedName name="pakf150" localSheetId="1">#REF!</definedName>
    <definedName name="pakf150" localSheetId="5">#REF!</definedName>
    <definedName name="pakf150" localSheetId="3">#REF!</definedName>
    <definedName name="pakf150">#REF!</definedName>
    <definedName name="pakf80" localSheetId="1">#REF!</definedName>
    <definedName name="pakf80" localSheetId="5">#REF!</definedName>
    <definedName name="pakf80" localSheetId="3">#REF!</definedName>
    <definedName name="pakf80">#REF!</definedName>
    <definedName name="PASIR">'[70]An. Quarry'!$A$63:$H$126</definedName>
    <definedName name="PASIRURUG">'[70]An. Quarry'!$A$480:$H$542</definedName>
    <definedName name="Pavgprice">[17]INPUTS!$H$28</definedName>
    <definedName name="paymentdate" localSheetId="1">#REF!</definedName>
    <definedName name="paymentdate" localSheetId="5">#REF!</definedName>
    <definedName name="paymentdate" localSheetId="3">#REF!</definedName>
    <definedName name="paymentdate">#REF!</definedName>
    <definedName name="payroll" localSheetId="1">#REF!</definedName>
    <definedName name="payroll" localSheetId="5">#REF!</definedName>
    <definedName name="payroll" localSheetId="3">#REF!</definedName>
    <definedName name="payroll">#REF!</definedName>
    <definedName name="PB" localSheetId="1">#REF!</definedName>
    <definedName name="PB" localSheetId="5">#REF!</definedName>
    <definedName name="PB" localSheetId="3">#REF!</definedName>
    <definedName name="PB">#REF!</definedName>
    <definedName name="Pbincm">[17]INPUTS!$H$20</definedName>
    <definedName name="Pbinob">[17]INPUTS!$H$17</definedName>
    <definedName name="pbsf100" localSheetId="1">#REF!</definedName>
    <definedName name="pbsf100" localSheetId="5">#REF!</definedName>
    <definedName name="pbsf100" localSheetId="3">#REF!</definedName>
    <definedName name="pbsf100">#REF!</definedName>
    <definedName name="pbsf150" localSheetId="1">#REF!</definedName>
    <definedName name="pbsf150" localSheetId="5">#REF!</definedName>
    <definedName name="pbsf150" localSheetId="3">#REF!</definedName>
    <definedName name="pbsf150">#REF!</definedName>
    <definedName name="pbsf65" localSheetId="1">#REF!</definedName>
    <definedName name="pbsf65" localSheetId="5">#REF!</definedName>
    <definedName name="pbsf65" localSheetId="3">#REF!</definedName>
    <definedName name="pbsf65">#REF!</definedName>
    <definedName name="pbsf80" localSheetId="1">#REF!</definedName>
    <definedName name="pbsf80" localSheetId="5">#REF!</definedName>
    <definedName name="pbsf80" localSheetId="3">#REF!</definedName>
    <definedName name="pbsf80">#REF!</definedName>
    <definedName name="PC" localSheetId="1">#REF!</definedName>
    <definedName name="PC" localSheetId="5">#REF!</definedName>
    <definedName name="PC" localSheetId="3">#REF!</definedName>
    <definedName name="PC">#REF!</definedName>
    <definedName name="PC0000">[18]Sheet1!$E$26</definedName>
    <definedName name="Pcapex">[17]INPUTS!$H$14</definedName>
    <definedName name="Pcconv">[17]INPUTS!$H$8</definedName>
    <definedName name="Pcf">[17]INPUTS!$H$13</definedName>
    <definedName name="Pcostpertonne">[17]INPUTS!$H$11</definedName>
    <definedName name="Pdifr">[17]INPUTS!$H$6</definedName>
    <definedName name="pdt" localSheetId="1">#REF!</definedName>
    <definedName name="pdt" localSheetId="5">#REF!</definedName>
    <definedName name="pdt" localSheetId="3">#REF!</definedName>
    <definedName name="pdt">#REF!</definedName>
    <definedName name="PE" localSheetId="1">#REF!</definedName>
    <definedName name="PE" localSheetId="5">#REF!</definedName>
    <definedName name="PE" localSheetId="3">#REF!</definedName>
    <definedName name="PE">#REF!</definedName>
    <definedName name="PECF" localSheetId="1">#REF!</definedName>
    <definedName name="PECF" localSheetId="5">#REF!</definedName>
    <definedName name="PECF" localSheetId="3">#REF!</definedName>
    <definedName name="PECF">#REF!</definedName>
    <definedName name="PECL" localSheetId="1">#REF!</definedName>
    <definedName name="PECL" localSheetId="5">#REF!</definedName>
    <definedName name="PECL" localSheetId="3">#REF!</definedName>
    <definedName name="PECL">#REF!</definedName>
    <definedName name="PEDESTRIAN818" localSheetId="1">#REF!</definedName>
    <definedName name="PEDESTRIAN818" localSheetId="5">#REF!</definedName>
    <definedName name="PEDESTRIAN818" localSheetId="3">#REF!</definedName>
    <definedName name="PEDESTRIAN818">#REF!</definedName>
    <definedName name="PEDESTRIANROLLER" localSheetId="1">#REF!</definedName>
    <definedName name="PEDESTRIANROLLER" localSheetId="5">#REF!</definedName>
    <definedName name="PEDESTRIANROLLER" localSheetId="3">#REF!</definedName>
    <definedName name="PEDESTRIANROLLER">#REF!</definedName>
    <definedName name="pein" localSheetId="1">#REF!</definedName>
    <definedName name="pein" localSheetId="5">#REF!</definedName>
    <definedName name="pein" localSheetId="3">#REF!</definedName>
    <definedName name="pein">#REF!</definedName>
    <definedName name="PEK" localSheetId="1">#REF!</definedName>
    <definedName name="PEK" localSheetId="5">#REF!</definedName>
    <definedName name="PEK" localSheetId="3">#REF!</definedName>
    <definedName name="PEK">#REF!</definedName>
    <definedName name="PEKERJA311" localSheetId="1">#REF!</definedName>
    <definedName name="PEKERJA311" localSheetId="5">#REF!</definedName>
    <definedName name="PEKERJA311" localSheetId="3">#REF!</definedName>
    <definedName name="PEKERJA311">#REF!</definedName>
    <definedName name="PEKERJA312" localSheetId="1">#REF!</definedName>
    <definedName name="PEKERJA312" localSheetId="5">#REF!</definedName>
    <definedName name="PEKERJA312" localSheetId="3">#REF!</definedName>
    <definedName name="PEKERJA312">#REF!</definedName>
    <definedName name="PEKERJA33" localSheetId="1">#REF!</definedName>
    <definedName name="PEKERJA33" localSheetId="5">#REF!</definedName>
    <definedName name="PEKERJA33" localSheetId="3">#REF!</definedName>
    <definedName name="PEKERJA33">#REF!</definedName>
    <definedName name="PEKERJA511" localSheetId="1">#REF!</definedName>
    <definedName name="PEKERJA511" localSheetId="5">#REF!</definedName>
    <definedName name="PEKERJA511" localSheetId="3">#REF!</definedName>
    <definedName name="PEKERJA511">#REF!</definedName>
    <definedName name="PEKERJA512" localSheetId="1">#REF!</definedName>
    <definedName name="PEKERJA512" localSheetId="5">#REF!</definedName>
    <definedName name="PEKERJA512" localSheetId="3">#REF!</definedName>
    <definedName name="PEKERJA512">#REF!</definedName>
    <definedName name="PEKERJA521" localSheetId="1">#REF!</definedName>
    <definedName name="PEKERJA521" localSheetId="5">#REF!</definedName>
    <definedName name="PEKERJA521" localSheetId="3">#REF!</definedName>
    <definedName name="PEKERJA521">#REF!</definedName>
    <definedName name="PEKERJA611" localSheetId="1">#REF!</definedName>
    <definedName name="PEKERJA611" localSheetId="5">#REF!</definedName>
    <definedName name="PEKERJA611" localSheetId="3">#REF!</definedName>
    <definedName name="PEKERJA611">#REF!</definedName>
    <definedName name="PEKERJA753" localSheetId="1">#REF!</definedName>
    <definedName name="PEKERJA753" localSheetId="5">#REF!</definedName>
    <definedName name="PEKERJA753" localSheetId="3">#REF!</definedName>
    <definedName name="PEKERJA753">#REF!</definedName>
    <definedName name="PEKERJA818" localSheetId="1">#REF!</definedName>
    <definedName name="PEKERJA818" localSheetId="5">#REF!</definedName>
    <definedName name="PEKERJA818" localSheetId="3">#REF!</definedName>
    <definedName name="PEKERJA818">#REF!</definedName>
    <definedName name="PEKERJA819" localSheetId="1">#REF!</definedName>
    <definedName name="PEKERJA819" localSheetId="5">#REF!</definedName>
    <definedName name="PEKERJA819" localSheetId="3">#REF!</definedName>
    <definedName name="PEKERJA819">#REF!</definedName>
    <definedName name="PEKERJAAN__A_C" localSheetId="1">#REF!</definedName>
    <definedName name="PEKERJAAN__A_C" localSheetId="5">#REF!</definedName>
    <definedName name="PEKERJAAN__A_C" localSheetId="3">#REF!</definedName>
    <definedName name="PEKERJAAN__A_C">#REF!</definedName>
    <definedName name="PEKERJAAN_CAT" localSheetId="1">#REF!</definedName>
    <definedName name="PEKERJAAN_CAT" localSheetId="5">#REF!</definedName>
    <definedName name="PEKERJAAN_CAT" localSheetId="3">#REF!</definedName>
    <definedName name="PEKERJAAN_CAT">#REF!</definedName>
    <definedName name="PEKERJAAN_CCTV__SOUND_SYSTEM____MATV" localSheetId="1">#REF!</definedName>
    <definedName name="PEKERJAAN_CCTV__SOUND_SYSTEM____MATV" localSheetId="5">#REF!</definedName>
    <definedName name="PEKERJAAN_CCTV__SOUND_SYSTEM____MATV" localSheetId="3">#REF!</definedName>
    <definedName name="PEKERJAAN_CCTV__SOUND_SYSTEM____MATV">#REF!</definedName>
    <definedName name="PEKERJAAN_DINDING_DAN_FINISHING_DINDING" localSheetId="1">#REF!</definedName>
    <definedName name="PEKERJAAN_DINDING_DAN_FINISHING_DINDING" localSheetId="5">#REF!</definedName>
    <definedName name="PEKERJAAN_DINDING_DAN_FINISHING_DINDING" localSheetId="3">#REF!</definedName>
    <definedName name="PEKERJAAN_DINDING_DAN_FINISHING_DINDING">#REF!</definedName>
    <definedName name="PEKERJAAN_FINISHING_LANTAI" localSheetId="1">#REF!</definedName>
    <definedName name="PEKERJAAN_FINISHING_LANTAI" localSheetId="5">#REF!</definedName>
    <definedName name="PEKERJAAN_FINISHING_LANTAI" localSheetId="3">#REF!</definedName>
    <definedName name="PEKERJAAN_FINISHING_LANTAI">#REF!</definedName>
    <definedName name="PEKERJAAN_GONDOLA" localSheetId="1">#REF!</definedName>
    <definedName name="PEKERJAAN_GONDOLA" localSheetId="5">#REF!</definedName>
    <definedName name="PEKERJAAN_GONDOLA" localSheetId="3">#REF!</definedName>
    <definedName name="PEKERJAAN_GONDOLA">#REF!</definedName>
    <definedName name="PEKERJAAN_LIFT_ex_KOREA" localSheetId="1">#REF!</definedName>
    <definedName name="PEKERJAAN_LIFT_ex_KOREA" localSheetId="5">#REF!</definedName>
    <definedName name="PEKERJAAN_LIFT_ex_KOREA" localSheetId="3">#REF!</definedName>
    <definedName name="PEKERJAAN_LIFT_ex_KOREA">#REF!</definedName>
    <definedName name="PEKERJAAN_LISTRIK___GENSET" localSheetId="1">#REF!</definedName>
    <definedName name="PEKERJAAN_LISTRIK___GENSET" localSheetId="5">#REF!</definedName>
    <definedName name="PEKERJAAN_LISTRIK___GENSET" localSheetId="3">#REF!</definedName>
    <definedName name="PEKERJAAN_LISTRIK___GENSET">#REF!</definedName>
    <definedName name="PEKERJAAN_LUAR" localSheetId="1">#REF!</definedName>
    <definedName name="PEKERJAAN_LUAR" localSheetId="5">#REF!</definedName>
    <definedName name="PEKERJAAN_LUAR" localSheetId="3">#REF!</definedName>
    <definedName name="PEKERJAAN_LUAR">#REF!</definedName>
    <definedName name="PEKERJAAN_PLAFOND" localSheetId="1">#REF!</definedName>
    <definedName name="PEKERJAAN_PLAFOND" localSheetId="5">#REF!</definedName>
    <definedName name="PEKERJAAN_PLAFOND" localSheetId="3">#REF!</definedName>
    <definedName name="PEKERJAAN_PLAFOND">#REF!</definedName>
    <definedName name="PEKERJAAN_PLUMBING___SANITARY" localSheetId="1">#REF!</definedName>
    <definedName name="PEKERJAAN_PLUMBING___SANITARY" localSheetId="5">#REF!</definedName>
    <definedName name="PEKERJAAN_PLUMBING___SANITARY" localSheetId="3">#REF!</definedName>
    <definedName name="PEKERJAAN_PLUMBING___SANITARY">#REF!</definedName>
    <definedName name="PEKERJAAN_PONDASI" localSheetId="1">#REF!</definedName>
    <definedName name="PEKERJAAN_PONDASI" localSheetId="5">#REF!</definedName>
    <definedName name="PEKERJAAN_PONDASI" localSheetId="3">#REF!</definedName>
    <definedName name="PEKERJAAN_PONDASI">#REF!</definedName>
    <definedName name="PEKERJAAN_RAILING_DAN_LAIN___LAIN" localSheetId="1">#REF!</definedName>
    <definedName name="PEKERJAAN_RAILING_DAN_LAIN___LAIN" localSheetId="5">#REF!</definedName>
    <definedName name="PEKERJAAN_RAILING_DAN_LAIN___LAIN" localSheetId="3">#REF!</definedName>
    <definedName name="PEKERJAAN_RAILING_DAN_LAIN___LAIN">#REF!</definedName>
    <definedName name="PEKERJAAN_SPRINKLER___FIRE_FIGHTING" localSheetId="1">#REF!</definedName>
    <definedName name="PEKERJAAN_SPRINKLER___FIRE_FIGHTING" localSheetId="5">#REF!</definedName>
    <definedName name="PEKERJAAN_SPRINKLER___FIRE_FIGHTING" localSheetId="3">#REF!</definedName>
    <definedName name="PEKERJAAN_SPRINKLER___FIRE_FIGHTING">#REF!</definedName>
    <definedName name="PEKERJAAN_STRUKTUR_ATAS_DAN_ATAP" localSheetId="1">#REF!</definedName>
    <definedName name="PEKERJAAN_STRUKTUR_ATAS_DAN_ATAP" localSheetId="5">#REF!</definedName>
    <definedName name="PEKERJAAN_STRUKTUR_ATAS_DAN_ATAP" localSheetId="3">#REF!</definedName>
    <definedName name="PEKERJAAN_STRUKTUR_ATAS_DAN_ATAP">#REF!</definedName>
    <definedName name="PEKERJAAN_SUB_STRUKTUR" localSheetId="1">#REF!</definedName>
    <definedName name="PEKERJAAN_SUB_STRUKTUR" localSheetId="5">#REF!</definedName>
    <definedName name="PEKERJAAN_SUB_STRUKTUR" localSheetId="3">#REF!</definedName>
    <definedName name="PEKERJAAN_SUB_STRUKTUR">#REF!</definedName>
    <definedName name="PEKERJAAN_TANAH" localSheetId="1">#REF!</definedName>
    <definedName name="PEKERJAAN_TANAH" localSheetId="5">#REF!</definedName>
    <definedName name="PEKERJAAN_TANAH" localSheetId="3">#REF!</definedName>
    <definedName name="PEKERJAAN_TANAH">#REF!</definedName>
    <definedName name="PEKERJAAN_TELEPON" localSheetId="1">#REF!</definedName>
    <definedName name="PEKERJAAN_TELEPON" localSheetId="5">#REF!</definedName>
    <definedName name="PEKERJAAN_TELEPON" localSheetId="3">#REF!</definedName>
    <definedName name="PEKERJAAN_TELEPON">#REF!</definedName>
    <definedName name="Pemasaran" localSheetId="1">#REF!</definedName>
    <definedName name="Pemasaran" localSheetId="5">#REF!</definedName>
    <definedName name="Pemasaran" localSheetId="3">#REF!</definedName>
    <definedName name="Pemasaran">#REF!</definedName>
    <definedName name="Pembongkaran">[151]NP!$L$841:$V$901</definedName>
    <definedName name="Pempl100">[17]INPUTS!$H$40</definedName>
    <definedName name="Pempl200">[17]INPUTS!$H$41</definedName>
    <definedName name="Pempl300">[17]INPUTS!$H$42</definedName>
    <definedName name="Pempl400">[17]INPUTS!$H$43</definedName>
    <definedName name="Pempl500">[17]INPUTS!$H$44</definedName>
    <definedName name="Pempl600">[17]INPUTS!$H$45</definedName>
    <definedName name="Pempl900">[17]INPUTS!$H$46</definedName>
    <definedName name="Pempl910">[17]INPUTS!$H$48</definedName>
    <definedName name="Pempl920">[17]INPUTS!$H$47</definedName>
    <definedName name="penalty">[98]Summary!$O$89</definedName>
    <definedName name="PENTAP" localSheetId="1">#REF!</definedName>
    <definedName name="PENTAP" localSheetId="5">#REF!</definedName>
    <definedName name="PENTAP" localSheetId="3">#REF!</definedName>
    <definedName name="PENTAP">#REF!</definedName>
    <definedName name="Peralatanktr" localSheetId="1">#REF!</definedName>
    <definedName name="Peralatanktr" localSheetId="5">#REF!</definedName>
    <definedName name="Peralatanktr" localSheetId="3">#REF!</definedName>
    <definedName name="Peralatanktr">#REF!</definedName>
    <definedName name="PERCENT" localSheetId="1">#REF!</definedName>
    <definedName name="PERCENT" localSheetId="5">#REF!</definedName>
    <definedName name="PERCENT" localSheetId="3">#REF!</definedName>
    <definedName name="PERCENT">#REF!</definedName>
    <definedName name="Period">[152]Period!$A$1:$B$39</definedName>
    <definedName name="Perktr" localSheetId="1">#REF!</definedName>
    <definedName name="Perktr" localSheetId="5">#REF!</definedName>
    <definedName name="Perktr" localSheetId="3">#REF!</definedName>
    <definedName name="Perktr">#REF!</definedName>
    <definedName name="Perlengkapanktr" localSheetId="1">#REF!</definedName>
    <definedName name="Perlengkapanktr" localSheetId="5">#REF!</definedName>
    <definedName name="Perlengkapanktr" localSheetId="3">#REF!</definedName>
    <definedName name="Perlengkapanktr">#REF!</definedName>
    <definedName name="persexp" localSheetId="1">'[16]Detail-PARENT'!#REF!</definedName>
    <definedName name="persexp" localSheetId="5">'[16]Detail-PARENT'!#REF!</definedName>
    <definedName name="persexp" localSheetId="3">'[16]Detail-PARENT'!#REF!</definedName>
    <definedName name="persexp">'[16]Detail-PARENT'!#REF!</definedName>
    <definedName name="personil" localSheetId="1">#REF!</definedName>
    <definedName name="personil" localSheetId="5">#REF!</definedName>
    <definedName name="personil" localSheetId="3">#REF!</definedName>
    <definedName name="personil">#REF!</definedName>
    <definedName name="PETC" localSheetId="1">#REF!</definedName>
    <definedName name="PETC" localSheetId="5">#REF!</definedName>
    <definedName name="PETC" localSheetId="3">#REF!</definedName>
    <definedName name="PETC">#REF!</definedName>
    <definedName name="Pg_Setup_Land_Draft" localSheetId="1">#REF!</definedName>
    <definedName name="Pg_Setup_Land_Draft" localSheetId="5">#REF!</definedName>
    <definedName name="Pg_Setup_Land_Draft" localSheetId="3">#REF!</definedName>
    <definedName name="Pg_Setup_Land_Draft">#REF!</definedName>
    <definedName name="Pg_Setup_Land_Fin" localSheetId="1">#REF!</definedName>
    <definedName name="Pg_Setup_Land_Fin" localSheetId="5">#REF!</definedName>
    <definedName name="Pg_Setup_Land_Fin" localSheetId="3">#REF!</definedName>
    <definedName name="Pg_Setup_Land_Fin">#REF!</definedName>
    <definedName name="Pg_Setup_Port_Draft" localSheetId="1">#REF!</definedName>
    <definedName name="Pg_Setup_Port_Draft" localSheetId="5">#REF!</definedName>
    <definedName name="Pg_Setup_Port_Draft" localSheetId="3">#REF!</definedName>
    <definedName name="Pg_Setup_Port_Draft">#REF!</definedName>
    <definedName name="Pg_Setup_Port_Fin" localSheetId="1">#REF!</definedName>
    <definedName name="Pg_Setup_Port_Fin" localSheetId="5">#REF!</definedName>
    <definedName name="Pg_Setup_Port_Fin" localSheetId="3">#REF!</definedName>
    <definedName name="Pg_Setup_Port_Fin">#REF!</definedName>
    <definedName name="pgc" localSheetId="1">#REF!</definedName>
    <definedName name="pgc" localSheetId="5">#REF!</definedName>
    <definedName name="pgc" localSheetId="3">#REF!</definedName>
    <definedName name="pgc">#REF!</definedName>
    <definedName name="Phatcm">[17]INPUTS!$H$18</definedName>
    <definedName name="Phatob">[17]INPUTS!$H$15</definedName>
    <definedName name="pilih_Breakdown" localSheetId="1">[130]SCH!#REF!</definedName>
    <definedName name="pilih_Breakdown" localSheetId="5">[130]SCH!#REF!</definedName>
    <definedName name="pilih_Breakdown" localSheetId="3">[130]SCH!#REF!</definedName>
    <definedName name="pilih_Breakdown">[130]SCH!#REF!</definedName>
    <definedName name="pinapr" localSheetId="1">#REF!</definedName>
    <definedName name="pinapr" localSheetId="5">#REF!</definedName>
    <definedName name="pinapr" localSheetId="3">#REF!</definedName>
    <definedName name="pinapr">#REF!</definedName>
    <definedName name="pinaug" localSheetId="1">#REF!</definedName>
    <definedName name="pinaug" localSheetId="5">#REF!</definedName>
    <definedName name="pinaug" localSheetId="3">#REF!</definedName>
    <definedName name="pinaug">#REF!</definedName>
    <definedName name="pinbtu">[98]Summary!$E$96</definedName>
    <definedName name="pindec" localSheetId="1">#REF!</definedName>
    <definedName name="pindec" localSheetId="5">#REF!</definedName>
    <definedName name="pindec" localSheetId="3">#REF!</definedName>
    <definedName name="pindec">#REF!</definedName>
    <definedName name="pinfeb" localSheetId="1">#REF!</definedName>
    <definedName name="pinfeb" localSheetId="5">#REF!</definedName>
    <definedName name="pinfeb" localSheetId="3">#REF!</definedName>
    <definedName name="pinfeb">#REF!</definedName>
    <definedName name="pingad">[98]Summary!$E$93</definedName>
    <definedName name="pingar">[98]Summary!$E$91</definedName>
    <definedName name="pingj">[98]Summary!$E$97</definedName>
    <definedName name="pinjan" localSheetId="1">#REF!</definedName>
    <definedName name="pinjan" localSheetId="5">#REF!</definedName>
    <definedName name="pinjan" localSheetId="3">#REF!</definedName>
    <definedName name="pinjan">#REF!</definedName>
    <definedName name="pinjul" localSheetId="1">#REF!</definedName>
    <definedName name="pinjul" localSheetId="5">#REF!</definedName>
    <definedName name="pinjul" localSheetId="3">#REF!</definedName>
    <definedName name="pinjul">#REF!</definedName>
    <definedName name="pinjun" localSheetId="1">#REF!</definedName>
    <definedName name="pinjun" localSheetId="5">#REF!</definedName>
    <definedName name="pinjun" localSheetId="3">#REF!</definedName>
    <definedName name="pinjun">#REF!</definedName>
    <definedName name="pinmar" localSheetId="1">#REF!</definedName>
    <definedName name="pinmar" localSheetId="5">#REF!</definedName>
    <definedName name="pinmar" localSheetId="3">#REF!</definedName>
    <definedName name="pinmar">#REF!</definedName>
    <definedName name="pinmay" localSheetId="1">#REF!</definedName>
    <definedName name="pinmay" localSheetId="5">#REF!</definedName>
    <definedName name="pinmay" localSheetId="3">#REF!</definedName>
    <definedName name="pinmay">#REF!</definedName>
    <definedName name="pinnar">[98]Summary!$E$95</definedName>
    <definedName name="pinnov" localSheetId="1">#REF!</definedName>
    <definedName name="pinnov" localSheetId="5">#REF!</definedName>
    <definedName name="pinnov" localSheetId="3">#REF!</definedName>
    <definedName name="pinnov">#REF!</definedName>
    <definedName name="pinoct" localSheetId="1">#REF!</definedName>
    <definedName name="pinoct" localSheetId="5">#REF!</definedName>
    <definedName name="pinoct" localSheetId="3">#REF!</definedName>
    <definedName name="pinoct">#REF!</definedName>
    <definedName name="pinsep" localSheetId="1">#REF!</definedName>
    <definedName name="pinsep" localSheetId="5">#REF!</definedName>
    <definedName name="pinsep" localSheetId="3">#REF!</definedName>
    <definedName name="pinsep">#REF!</definedName>
    <definedName name="Pivot_Area_1" localSheetId="1">#REF!</definedName>
    <definedName name="Pivot_Area_1" localSheetId="5">#REF!</definedName>
    <definedName name="Pivot_Area_1" localSheetId="3">#REF!</definedName>
    <definedName name="Pivot_Area_1">#REF!</definedName>
    <definedName name="Pkpccm">[17]INPUTS!$H$21</definedName>
    <definedName name="Pkpccons">[17]INPUTS!$H$51</definedName>
    <definedName name="Pkpccont">[17]INPUTS!$H$54</definedName>
    <definedName name="Pkpcexpemp">[17]INPUTS!$H$50</definedName>
    <definedName name="Pkpcft">[17]INPUTS!$H$52</definedName>
    <definedName name="Pkpcindemp">[17]INPUTS!$H$49</definedName>
    <definedName name="Pkpcinv">[17]INPUTS!$H$25</definedName>
    <definedName name="Pkpcls">[17]INPUTS!$H$53</definedName>
    <definedName name="Pkpcob">[17]INPUTS!$H$7</definedName>
    <definedName name="Pkpcsales">[17]INPUTS!$H$10</definedName>
    <definedName name="PL" localSheetId="1">#REF!</definedName>
    <definedName name="PL" localSheetId="5">#REF!</definedName>
    <definedName name="PL" localSheetId="3">#REF!</definedName>
    <definedName name="PL">#REF!</definedName>
    <definedName name="plot_boq_noelmuti" localSheetId="1">[153]Volume!#REF!</definedName>
    <definedName name="plot_boq_noelmuti" localSheetId="5">[153]Volume!#REF!</definedName>
    <definedName name="plot_boq_noelmuti" localSheetId="3">[153]Volume!#REF!</definedName>
    <definedName name="plot_boq_noelmuti">[153]Volume!#REF!</definedName>
    <definedName name="plum" localSheetId="1">#REF!</definedName>
    <definedName name="plum" localSheetId="5">#REF!</definedName>
    <definedName name="plum" localSheetId="3">#REF!</definedName>
    <definedName name="plum">#REF!</definedName>
    <definedName name="pmtdat">{"Cus","Sales Payment Terms","days",37915.5526546296,"21-10-2003 1315";"ADIT","LC",15,"India",#N/A;"ADIT","LC",15,"India",#N/A;"AEP ","15 business days post received fax",18,#N/A,#N/A;"AES","5 business days post received original document",10,"USA",#N/A;"AES ","5 business days post received original document",10,"USA",#N/A;"CHIN","LC",90,"China",#N/A;"CHUB","5 business days post received original document",10,#N/A,#N/A;"CHUG","10 business days post received fax",12,#N/A,#N/A;"CLP ","20 days post bl",20,#N/A,#N/A;"CLP","20 days post bl",20,#N/A,#N/A;"CORU","60 days post BL",60,#N/A,#N/A;"CPPE","60 days post BL",60,#N/A,#N/A;"CSN ","20 days post bl",20,#N/A,#N/A;"DALM","LC",15,#N/A,#N/A;"ENEL","30 days post BL",30,#N/A,#N/A;"ENRO","7 business days post received fax",9,#N/A,#N/A;"EON","5 business days post received original document",10,#N/A,#N/A;"EPDC","5 days after receiving original documents",10,#N/A,#N/A;"EPDC","5 business days post received fax",8,#N/A,#N/A;"ESB","3 business days post received fax",8,#N/A,#N/A;"FORM","30 days post BL",30,#N/A,#N/A;"FREE","15 business days post received original document",20,#N/A,#N/A;"GENE","15 days post received original document",18,#N/A,#N/A;"GKE","10 days post discharging",59,#N/A,#N/A;"HERA","30 days post BL",30,#N/A,#N/A;"HKE ","14 business days post received original document",17,#N/A,#N/A;"HKE","14 business days post received original document",17,#N/A,#N/A;"HOKK","5 Working days after presentation of shipping documents",8,#N/A,#N/A;"HOKU","5 business days post received original document",8,#N/A,#N/A;"JOBA","15 days post bl",15,#N/A,#N/A;"KAWA","5 business days post received original document",7,#N/A,#N/A;"KEPC","90 days post BL",90,#N/A,#N/A;"KOBE","5 business days post received original documents",8,#N/A,#N/A;"KOSE","7 business days post received original documents",12,#N/A,#N/A;"MALC","7 business post received document",10,#N/A,#N/A;"MEIZ","15 business days post BL",15,#N/A,#N/A;"NAKA","5 business days post received fax",7,#N/A,#N/A;"NEW ","15 business days post BL",17,#N/A,#N/A;"NCSC","50 days post BL",50,#N/A,#N/A;"NISS","10 business days post received fax",11,#N/A,#N/A;"NKK","14 after received original invoice",16,#N/A,#N/A;"NSC ","14 business days post received fax",16,#N/A,#N/A;"NSC","14 business days post received fax",16,#N/A,#N/A;"OGDE","10 days post BL",10,#N/A,#N/A;"OTH","30 days post BL",30,#N/A,#N/A;"PAIT","30 days post BL",30,#N/A,#N/A;"PRAG","LC",90,#N/A,#N/A;"RELI","DES",90,#N/A,#N/A;"STAR","45 business days post BL",47,#N/A,#N/A;"TNB ","30 days post BL",30,#N/A,#N/A;"TNB","30 days post BL",30,#N/A,#N/A;"TOHO","5 business days post received original document",8,#N/A,#N/A;"TOKU","5 business days post received original document",8,#N/A,#N/A;"TPC ","7 business days post received original document",12,#N/A,#N/A}</definedName>
    <definedName name="pnepiezo" localSheetId="1">#REF!</definedName>
    <definedName name="pnepiezo" localSheetId="5">#REF!</definedName>
    <definedName name="pnepiezo" localSheetId="3">#REF!</definedName>
    <definedName name="pnepiezo">#REF!</definedName>
    <definedName name="Pnetback">[17]INPUTS!$H$27</definedName>
    <definedName name="Pnpat">[17]INPUTS!$H$12</definedName>
    <definedName name="po" hidden="1">{"paging",#N/A,TRUE,"TITLE";#N/A,#N/A,TRUE,"Paging subs";#N/A,#N/A,TRUE,"P&amp;L - Paging";#N/A,#N/A,TRUE,"Rev &amp; Usage Assump - Paging";#N/A,#N/A,TRUE,"Cost - Paging";"paging",#N/A,TRUE,"Capex "}</definedName>
    <definedName name="Posting_Period___9708" localSheetId="1">#REF!</definedName>
    <definedName name="Posting_Period___9708" localSheetId="5">#REF!</definedName>
    <definedName name="Posting_Period___9708" localSheetId="3">#REF!</definedName>
    <definedName name="Posting_Period___9708">#REF!</definedName>
    <definedName name="PP" localSheetId="1" hidden="1">#REF!</definedName>
    <definedName name="PP" localSheetId="5" hidden="1">#REF!</definedName>
    <definedName name="PP" localSheetId="3" hidden="1">#REF!</definedName>
    <definedName name="PP" hidden="1">#REF!</definedName>
    <definedName name="pp_1" localSheetId="1">#REF!</definedName>
    <definedName name="pp_1" localSheetId="5">#REF!</definedName>
    <definedName name="pp_1" localSheetId="3">#REF!</definedName>
    <definedName name="pp_1">#REF!</definedName>
    <definedName name="pp_2" localSheetId="1">#REF!</definedName>
    <definedName name="pp_2" localSheetId="5">#REF!</definedName>
    <definedName name="pp_2" localSheetId="3">#REF!</definedName>
    <definedName name="pp_2">#REF!</definedName>
    <definedName name="pp_3" localSheetId="1">#REF!</definedName>
    <definedName name="pp_3" localSheetId="5">#REF!</definedName>
    <definedName name="pp_3" localSheetId="3">#REF!</definedName>
    <definedName name="pp_3">#REF!</definedName>
    <definedName name="pp_4" localSheetId="1">#REF!</definedName>
    <definedName name="pp_4" localSheetId="5">#REF!</definedName>
    <definedName name="pp_4" localSheetId="3">#REF!</definedName>
    <definedName name="pp_4">#REF!</definedName>
    <definedName name="pp_5" localSheetId="1">#REF!</definedName>
    <definedName name="pp_5" localSheetId="5">#REF!</definedName>
    <definedName name="pp_5" localSheetId="3">#REF!</definedName>
    <definedName name="pp_5">#REF!</definedName>
    <definedName name="pp_6" localSheetId="1">#REF!</definedName>
    <definedName name="pp_6" localSheetId="5">#REF!</definedName>
    <definedName name="pp_6" localSheetId="3">#REF!</definedName>
    <definedName name="pp_6">#REF!</definedName>
    <definedName name="PPE" localSheetId="1">'[16]Detail-PARENT'!#REF!</definedName>
    <definedName name="PPE" localSheetId="5">'[16]Detail-PARENT'!#REF!</definedName>
    <definedName name="PPE" localSheetId="3">'[16]Detail-PARENT'!#REF!</definedName>
    <definedName name="PPE">'[16]Detail-PARENT'!#REF!</definedName>
    <definedName name="Ppf">[17]INPUTS!$H$36</definedName>
    <definedName name="pph" localSheetId="1">#REF!</definedName>
    <definedName name="pph" localSheetId="5">#REF!</definedName>
    <definedName name="pph" localSheetId="3">#REF!</definedName>
    <definedName name="pph">#REF!</definedName>
    <definedName name="Ppitinv">[17]INPUTS!$H$22</definedName>
    <definedName name="ppn" localSheetId="1">#REF!</definedName>
    <definedName name="ppn" localSheetId="5">#REF!</definedName>
    <definedName name="ppn" localSheetId="3">#REF!</definedName>
    <definedName name="ppn">#REF!</definedName>
    <definedName name="Pportinv">[17]INPUTS!$H$24</definedName>
    <definedName name="ppp" localSheetId="1">[154]s5!#REF!</definedName>
    <definedName name="ppp" localSheetId="5">[154]s5!#REF!</definedName>
    <definedName name="ppp" localSheetId="3">[154]s5!#REF!</definedName>
    <definedName name="ppp">[154]s5!#REF!</definedName>
    <definedName name="Pqual">[17]INPUTS!$H$26</definedName>
    <definedName name="Prain">[17]INPUTS!$H$39</definedName>
    <definedName name="Prd_CopyAll" localSheetId="1">#REF!</definedName>
    <definedName name="Prd_CopyAll" localSheetId="5">#REF!</definedName>
    <definedName name="Prd_CopyAll" localSheetId="3">#REF!</definedName>
    <definedName name="Prd_CopyAll">#REF!</definedName>
    <definedName name="Prd_DBSwitch" localSheetId="1">#REF!</definedName>
    <definedName name="Prd_DBSwitch" localSheetId="5">#REF!</definedName>
    <definedName name="Prd_DBSwitch" localSheetId="3">#REF!</definedName>
    <definedName name="Prd_DBSwitch">#REF!</definedName>
    <definedName name="Precov">[17]INPUTS!$H$29</definedName>
    <definedName name="Prehab">[17]INPUTS!$H$9</definedName>
    <definedName name="PREPAIDEXPENSES" localSheetId="1">#REF!</definedName>
    <definedName name="PREPAIDEXPENSES" localSheetId="5">#REF!</definedName>
    <definedName name="PREPAIDEXPENSES" localSheetId="3">#REF!</definedName>
    <definedName name="PREPAIDEXPENSES">#REF!</definedName>
    <definedName name="PREPAIDTAX" localSheetId="1">#REF!</definedName>
    <definedName name="PREPAIDTAX" localSheetId="5">#REF!</definedName>
    <definedName name="PREPAIDTAX" localSheetId="3">#REF!</definedName>
    <definedName name="PREPAIDTAX">#REF!</definedName>
    <definedName name="PREPEXP" localSheetId="1">'[16]Detail-PARENT'!#REF!</definedName>
    <definedName name="PREPEXP" localSheetId="5">'[16]Detail-PARENT'!#REF!</definedName>
    <definedName name="PREPEXP" localSheetId="3">'[16]Detail-PARENT'!#REF!</definedName>
    <definedName name="PREPEXP">'[16]Detail-PARENT'!#REF!</definedName>
    <definedName name="prepexp2">'[15]Detail-PARENT'!$AU$674</definedName>
    <definedName name="PREPTAX" localSheetId="1">'[16]Detail-PARENT'!#REF!</definedName>
    <definedName name="PREPTAX" localSheetId="5">'[16]Detail-PARENT'!#REF!</definedName>
    <definedName name="PREPTAX" localSheetId="3">'[16]Detail-PARENT'!#REF!</definedName>
    <definedName name="PREPTAX">'[16]Detail-PARENT'!#REF!</definedName>
    <definedName name="preptax2">'[15]Detail-PARENT'!$AU$662</definedName>
    <definedName name="Preview" localSheetId="1">#REF!</definedName>
    <definedName name="Preview" localSheetId="5">#REF!</definedName>
    <definedName name="Preview" localSheetId="3">#REF!</definedName>
    <definedName name="Preview">#REF!</definedName>
    <definedName name="priapr" localSheetId="1">#REF!</definedName>
    <definedName name="priapr" localSheetId="5">#REF!</definedName>
    <definedName name="priapr" localSheetId="3">#REF!</definedName>
    <definedName name="priapr">#REF!</definedName>
    <definedName name="priaug" localSheetId="1">#REF!</definedName>
    <definedName name="priaug" localSheetId="5">#REF!</definedName>
    <definedName name="priaug" localSheetId="3">#REF!</definedName>
    <definedName name="priaug">#REF!</definedName>
    <definedName name="pridb">[98]Summary!$D$92</definedName>
    <definedName name="pridec" localSheetId="1">#REF!</definedName>
    <definedName name="pridec" localSheetId="5">#REF!</definedName>
    <definedName name="pridec" localSheetId="3">#REF!</definedName>
    <definedName name="pridec">#REF!</definedName>
    <definedName name="prifeb" localSheetId="1">#REF!</definedName>
    <definedName name="prifeb" localSheetId="5">#REF!</definedName>
    <definedName name="prifeb" localSheetId="3">#REF!</definedName>
    <definedName name="prifeb">#REF!</definedName>
    <definedName name="prigad">[98]Summary!$D$93</definedName>
    <definedName name="prigar">[98]Summary!$D$91</definedName>
    <definedName name="prijan" localSheetId="1">#REF!</definedName>
    <definedName name="prijan" localSheetId="5">#REF!</definedName>
    <definedName name="prijan" localSheetId="3">#REF!</definedName>
    <definedName name="prijan">#REF!</definedName>
    <definedName name="prijul" localSheetId="1">#REF!</definedName>
    <definedName name="prijul" localSheetId="5">#REF!</definedName>
    <definedName name="prijul" localSheetId="3">#REF!</definedName>
    <definedName name="prijul">#REF!</definedName>
    <definedName name="prijun" localSheetId="1">#REF!</definedName>
    <definedName name="prijun" localSheetId="5">#REF!</definedName>
    <definedName name="prijun" localSheetId="3">#REF!</definedName>
    <definedName name="prijun">#REF!</definedName>
    <definedName name="primar" localSheetId="1">#REF!</definedName>
    <definedName name="primar" localSheetId="5">#REF!</definedName>
    <definedName name="primar" localSheetId="3">#REF!</definedName>
    <definedName name="primar">#REF!</definedName>
    <definedName name="primay" localSheetId="1">#REF!</definedName>
    <definedName name="primay" localSheetId="5">#REF!</definedName>
    <definedName name="primay" localSheetId="3">#REF!</definedName>
    <definedName name="primay">#REF!</definedName>
    <definedName name="PRIME_COAT" localSheetId="1">'[58]DAFTAR HARGA'!#REF!</definedName>
    <definedName name="PRIME_COAT" localSheetId="5">'[58]DAFTAR HARGA'!#REF!</definedName>
    <definedName name="PRIME_COAT" localSheetId="3">'[58]DAFTAR HARGA'!#REF!</definedName>
    <definedName name="PRIME_COAT">'[58]DAFTAR HARGA'!#REF!</definedName>
    <definedName name="prinov" localSheetId="1">#REF!</definedName>
    <definedName name="prinov" localSheetId="5">#REF!</definedName>
    <definedName name="prinov" localSheetId="3">#REF!</definedName>
    <definedName name="prinov">#REF!</definedName>
    <definedName name="_xlnm.Print_Area" localSheetId="4">'ARUS KAS'!$A$1:$E$27</definedName>
    <definedName name="_xlnm.Print_Area" localSheetId="0">LR!$H$23:$BB$145</definedName>
    <definedName name="_xlnm.Print_Area" localSheetId="2">NERACA!$A$1:$E$28</definedName>
    <definedName name="_xlnm.Print_Area" localSheetId="1">'REVIS RKAP (LR) '!$H$25:$BA$147</definedName>
    <definedName name="_xlnm.Print_Area" localSheetId="5">'REVISI RKAP (ARUS KAS)'!$A$1:$D$27</definedName>
    <definedName name="_xlnm.Print_Area" localSheetId="3">'REVISI RKAP (NERACA)'!$A$1:$D$28</definedName>
    <definedName name="_xlnm.Print_Area">#REF!</definedName>
    <definedName name="Print_Area_MI" localSheetId="1">#REF!</definedName>
    <definedName name="Print_Area_MI" localSheetId="5">#REF!</definedName>
    <definedName name="Print_Area_MI" localSheetId="3">#REF!</definedName>
    <definedName name="Print_Area_MI">#REF!</definedName>
    <definedName name="Print_Area_MI1">'[155]BQ-1A'!$A$1:$I$820</definedName>
    <definedName name="_xlnm.Print_Titles">#REF!</definedName>
    <definedName name="Print_Titles_MI" localSheetId="1">#REF!</definedName>
    <definedName name="Print_Titles_MI" localSheetId="5">#REF!</definedName>
    <definedName name="Print_Titles_MI" localSheetId="3">#REF!</definedName>
    <definedName name="Print_Titles_MI">#REF!</definedName>
    <definedName name="PrintArea" localSheetId="1">#REF!</definedName>
    <definedName name="PrintArea" localSheetId="5">#REF!</definedName>
    <definedName name="PrintArea" localSheetId="3">#REF!</definedName>
    <definedName name="PrintArea">#REF!</definedName>
    <definedName name="prioct" localSheetId="1">#REF!</definedName>
    <definedName name="prioct" localSheetId="5">#REF!</definedName>
    <definedName name="prioct" localSheetId="3">#REF!</definedName>
    <definedName name="prioct">#REF!</definedName>
    <definedName name="prior_yr">[92]Instructions!$P$4</definedName>
    <definedName name="prisep" localSheetId="1">#REF!</definedName>
    <definedName name="prisep" localSheetId="5">#REF!</definedName>
    <definedName name="prisep" localSheetId="3">#REF!</definedName>
    <definedName name="prisep">#REF!</definedName>
    <definedName name="PRO" localSheetId="1">#REF!</definedName>
    <definedName name="PRO" localSheetId="5">#REF!</definedName>
    <definedName name="PRO" localSheetId="3">#REF!</definedName>
    <definedName name="PRO">#REF!</definedName>
    <definedName name="Prod_Ton" localSheetId="1">#REF!</definedName>
    <definedName name="Prod_Ton" localSheetId="5">#REF!</definedName>
    <definedName name="Prod_Ton" localSheetId="3">#REF!</definedName>
    <definedName name="Prod_Ton">#REF!</definedName>
    <definedName name="Prod_USD" localSheetId="1">#REF!</definedName>
    <definedName name="Prod_USD" localSheetId="5">#REF!</definedName>
    <definedName name="Prod_USD" localSheetId="3">#REF!</definedName>
    <definedName name="Prod_USD">#REF!</definedName>
    <definedName name="Profit" localSheetId="1">#REF!</definedName>
    <definedName name="Profit" localSheetId="5">#REF!</definedName>
    <definedName name="Profit" localSheetId="3">#REF!</definedName>
    <definedName name="Profit">#REF!</definedName>
    <definedName name="ProgressData">'[156]Daftar Data Request'!$J$8:$J$10</definedName>
    <definedName name="PROJECTINPROGRESS" localSheetId="1">#REF!</definedName>
    <definedName name="PROJECTINPROGRESS" localSheetId="5">#REF!</definedName>
    <definedName name="PROJECTINPROGRESS" localSheetId="3">#REF!</definedName>
    <definedName name="PROJECTINPROGRESS">#REF!</definedName>
    <definedName name="projwriteoff" localSheetId="1">'[16]Detail-PARENT'!#REF!</definedName>
    <definedName name="projwriteoff" localSheetId="5">'[16]Detail-PARENT'!#REF!</definedName>
    <definedName name="projwriteoff" localSheetId="3">'[16]Detail-PARENT'!#REF!</definedName>
    <definedName name="projwriteoff">'[16]Detail-PARENT'!#REF!</definedName>
    <definedName name="Prominv">[17]INPUTS!$H$23</definedName>
    <definedName name="prop" localSheetId="1">#REF!</definedName>
    <definedName name="prop" localSheetId="5">#REF!</definedName>
    <definedName name="prop" localSheetId="3">#REF!</definedName>
    <definedName name="prop">#REF!</definedName>
    <definedName name="prov" localSheetId="1">#REF!</definedName>
    <definedName name="prov" localSheetId="5">#REF!</definedName>
    <definedName name="prov" localSheetId="3">#REF!</definedName>
    <definedName name="prov">#REF!</definedName>
    <definedName name="provforinvest" localSheetId="1">'[16]Detail-PARENT'!#REF!</definedName>
    <definedName name="provforinvest" localSheetId="5">'[16]Detail-PARENT'!#REF!</definedName>
    <definedName name="provforinvest" localSheetId="3">'[16]Detail-PARENT'!#REF!</definedName>
    <definedName name="provforinvest">'[16]Detail-PARENT'!#REF!</definedName>
    <definedName name="prs" localSheetId="1">#REF!</definedName>
    <definedName name="prs" localSheetId="5">#REF!</definedName>
    <definedName name="prs" localSheetId="3">#REF!</definedName>
    <definedName name="prs">#REF!</definedName>
    <definedName name="PS" localSheetId="1">#REF!</definedName>
    <definedName name="PS" localSheetId="5">#REF!</definedName>
    <definedName name="PS" localSheetId="3">#REF!</definedName>
    <definedName name="PS">#REF!</definedName>
    <definedName name="Pspex3500">[17]INPUTS!$H$31</definedName>
    <definedName name="Pspr996">[17]INPUTS!$H$30</definedName>
    <definedName name="psrt">'[146]Master Edit'!$D$9</definedName>
    <definedName name="Psurcm">[17]INPUTS!$H$19</definedName>
    <definedName name="Psurob">[17]INPUTS!$H$16</definedName>
    <definedName name="PTNC">'[39]DON GIA'!$G$227</definedName>
    <definedName name="pu" localSheetId="1">#REF!</definedName>
    <definedName name="pu" localSheetId="5">#REF!</definedName>
    <definedName name="pu" localSheetId="3">#REF!</definedName>
    <definedName name="pu">#REF!</definedName>
    <definedName name="PUSAT">'[41]L-4a,b'!$A$1</definedName>
    <definedName name="pvcf100" localSheetId="1">[21]SAP!#REF!</definedName>
    <definedName name="pvcf100" localSheetId="5">[21]SAP!#REF!</definedName>
    <definedName name="pvcf100" localSheetId="3">[21]SAP!#REF!</definedName>
    <definedName name="pvcf100">[21]SAP!#REF!</definedName>
    <definedName name="pvcf150" localSheetId="1">[21]SAP!#REF!</definedName>
    <definedName name="pvcf150" localSheetId="5">[21]SAP!#REF!</definedName>
    <definedName name="pvcf150" localSheetId="3">[21]SAP!#REF!</definedName>
    <definedName name="pvcf150">[21]SAP!#REF!</definedName>
    <definedName name="pvcf200" localSheetId="1">[21]SAP!#REF!</definedName>
    <definedName name="pvcf200" localSheetId="5">[21]SAP!#REF!</definedName>
    <definedName name="pvcf200" localSheetId="3">[21]SAP!#REF!</definedName>
    <definedName name="pvcf200">[21]SAP!#REF!</definedName>
    <definedName name="pvcf65" localSheetId="1">[21]SAP!#REF!</definedName>
    <definedName name="pvcf65" localSheetId="5">[21]SAP!#REF!</definedName>
    <definedName name="pvcf65" localSheetId="3">[21]SAP!#REF!</definedName>
    <definedName name="pvcf65">[21]SAP!#REF!</definedName>
    <definedName name="pvcf80" localSheetId="1">[21]SAP!#REF!</definedName>
    <definedName name="pvcf80" localSheetId="5">[21]SAP!#REF!</definedName>
    <definedName name="pvcf80" localSheetId="3">[21]SAP!#REF!</definedName>
    <definedName name="pvcf80">[21]SAP!#REF!</definedName>
    <definedName name="py_net_income" localSheetId="1">#REF!</definedName>
    <definedName name="py_net_income" localSheetId="5">#REF!</definedName>
    <definedName name="py_net_income" localSheetId="3">#REF!</definedName>
    <definedName name="py_net_income">#REF!</definedName>
    <definedName name="py_ret_earn_beg" localSheetId="1">#REF!</definedName>
    <definedName name="py_ret_earn_beg" localSheetId="5">#REF!</definedName>
    <definedName name="py_ret_earn_beg" localSheetId="3">#REF!</definedName>
    <definedName name="py_ret_earn_beg">#REF!</definedName>
    <definedName name="py_retained_earnings" localSheetId="1">#REF!</definedName>
    <definedName name="py_retained_earnings" localSheetId="5">#REF!</definedName>
    <definedName name="py_retained_earnings" localSheetId="3">#REF!</definedName>
    <definedName name="py_retained_earnings">#REF!</definedName>
    <definedName name="py_share_equity" localSheetId="1">#REF!</definedName>
    <definedName name="py_share_equity" localSheetId="5">#REF!</definedName>
    <definedName name="py_share_equity" localSheetId="3">#REF!</definedName>
    <definedName name="py_share_equity">#REF!</definedName>
    <definedName name="pyex" localSheetId="1">#REF!</definedName>
    <definedName name="pyex" localSheetId="5">#REF!</definedName>
    <definedName name="pyex" localSheetId="3">#REF!</definedName>
    <definedName name="pyex">#REF!</definedName>
    <definedName name="Q" localSheetId="1">[39]giathanh1!#REF!</definedName>
    <definedName name="Q" localSheetId="5">[39]giathanh1!#REF!</definedName>
    <definedName name="Q" localSheetId="3">[39]giathanh1!#REF!</definedName>
    <definedName name="Q">[39]giathanh1!#REF!</definedName>
    <definedName name="QQQ" localSheetId="1">'[124]lam-moi'!#REF!</definedName>
    <definedName name="QQQ" localSheetId="5">'[124]lam-moi'!#REF!</definedName>
    <definedName name="QQQ" localSheetId="3">'[124]lam-moi'!#REF!</definedName>
    <definedName name="QQQ">'[124]lam-moi'!#REF!</definedName>
    <definedName name="qqqqq" localSheetId="1">[6]Cover!#REF!</definedName>
    <definedName name="qqqqq" localSheetId="5">[6]Cover!#REF!</definedName>
    <definedName name="qqqqq" localSheetId="3">[6]Cover!#REF!</definedName>
    <definedName name="qqqqq">[6]Cover!#REF!</definedName>
    <definedName name="qqw" localSheetId="1">[12]Volume!#REF!</definedName>
    <definedName name="qqw" localSheetId="5">[12]Volume!#REF!</definedName>
    <definedName name="qqw" localSheetId="3">[12]Volume!#REF!</definedName>
    <definedName name="qqw">[12]Volume!#REF!</definedName>
    <definedName name="Qtr_result" localSheetId="1">#REF!</definedName>
    <definedName name="Qtr_result" localSheetId="5">#REF!</definedName>
    <definedName name="Qtr_result" localSheetId="3">#REF!</definedName>
    <definedName name="Qtr_result">#REF!</definedName>
    <definedName name="QTY_7" localSheetId="1">'[119]A-GL-SUMMARY'!#REF!</definedName>
    <definedName name="QTY_7" localSheetId="5">'[119]A-GL-SUMMARY'!#REF!</definedName>
    <definedName name="QTY_7" localSheetId="3">'[119]A-GL-SUMMARY'!#REF!</definedName>
    <definedName name="QTY_7">'[119]A-GL-SUMMARY'!#REF!</definedName>
    <definedName name="Query1" localSheetId="1">#REF!</definedName>
    <definedName name="Query1" localSheetId="5">#REF!</definedName>
    <definedName name="Query1" localSheetId="3">#REF!</definedName>
    <definedName name="Query1">#REF!</definedName>
    <definedName name="QUINCE" localSheetId="1">#REF!</definedName>
    <definedName name="QUINCE" localSheetId="5">#REF!</definedName>
    <definedName name="QUINCE" localSheetId="3">#REF!</definedName>
    <definedName name="QUINCE">#REF!</definedName>
    <definedName name="RA" localSheetId="1">#REF!</definedName>
    <definedName name="RA" localSheetId="5">#REF!</definedName>
    <definedName name="RA" localSheetId="3">#REF!</definedName>
    <definedName name="RA">#REF!</definedName>
    <definedName name="ra11p" localSheetId="1">#REF!</definedName>
    <definedName name="ra11p" localSheetId="5">#REF!</definedName>
    <definedName name="ra11p" localSheetId="3">#REF!</definedName>
    <definedName name="ra11p">#REF!</definedName>
    <definedName name="ra13p" localSheetId="1">#REF!</definedName>
    <definedName name="ra13p" localSheetId="5">#REF!</definedName>
    <definedName name="ra13p" localSheetId="3">#REF!</definedName>
    <definedName name="ra13p">#REF!</definedName>
    <definedName name="RAB" localSheetId="1">#REF!</definedName>
    <definedName name="RAB" localSheetId="5">#REF!</definedName>
    <definedName name="RAB" localSheetId="3">#REF!</definedName>
    <definedName name="RAB">#REF!</definedName>
    <definedName name="RAB_APBD" localSheetId="1">#REF!</definedName>
    <definedName name="RAB_APBD" localSheetId="5">#REF!</definedName>
    <definedName name="RAB_APBD" localSheetId="3">#REF!</definedName>
    <definedName name="RAB_APBD">#REF!</definedName>
    <definedName name="RAB_APBN" localSheetId="1">#REF!</definedName>
    <definedName name="RAB_APBN" localSheetId="5">#REF!</definedName>
    <definedName name="RAB_APBN" localSheetId="3">#REF!</definedName>
    <definedName name="RAB_APBN">#REF!</definedName>
    <definedName name="rab_polen">[157]boq!$A$540:$I$604</definedName>
    <definedName name="rack1" localSheetId="1">'[39]THPDMoi  (2)'!#REF!</definedName>
    <definedName name="rack1" localSheetId="5">'[39]THPDMoi  (2)'!#REF!</definedName>
    <definedName name="rack1" localSheetId="3">'[39]THPDMoi  (2)'!#REF!</definedName>
    <definedName name="rack1">'[39]THPDMoi  (2)'!#REF!</definedName>
    <definedName name="rack2" localSheetId="1">'[39]THPDMoi  (2)'!#REF!</definedName>
    <definedName name="rack2" localSheetId="5">'[39]THPDMoi  (2)'!#REF!</definedName>
    <definedName name="rack2" localSheetId="3">'[39]THPDMoi  (2)'!#REF!</definedName>
    <definedName name="rack2">'[39]THPDMoi  (2)'!#REF!</definedName>
    <definedName name="rack3" localSheetId="1">'[39]THPDMoi  (2)'!#REF!</definedName>
    <definedName name="rack3" localSheetId="5">'[39]THPDMoi  (2)'!#REF!</definedName>
    <definedName name="rack3" localSheetId="3">'[39]THPDMoi  (2)'!#REF!</definedName>
    <definedName name="rack3">'[39]THPDMoi  (2)'!#REF!</definedName>
    <definedName name="rack4" localSheetId="1">'[39]THPDMoi  (2)'!#REF!</definedName>
    <definedName name="rack4" localSheetId="5">'[39]THPDMoi  (2)'!#REF!</definedName>
    <definedName name="rack4" localSheetId="3">'[39]THPDMoi  (2)'!#REF!</definedName>
    <definedName name="rack4">'[39]THPDMoi  (2)'!#REF!</definedName>
    <definedName name="RAMA" localSheetId="1">#REF!</definedName>
    <definedName name="RAMA" localSheetId="5">#REF!</definedName>
    <definedName name="RAMA" localSheetId="3">#REF!</definedName>
    <definedName name="RAMA">#REF!</definedName>
    <definedName name="RAP" localSheetId="1">#REF!</definedName>
    <definedName name="RAP" localSheetId="5">#REF!</definedName>
    <definedName name="RAP" localSheetId="3">#REF!</definedName>
    <definedName name="RAP">#REF!</definedName>
    <definedName name="RATE" localSheetId="1">#REF!</definedName>
    <definedName name="RATE" localSheetId="5">#REF!</definedName>
    <definedName name="RATE" localSheetId="3">#REF!</definedName>
    <definedName name="RATE">#REF!</definedName>
    <definedName name="RawData" localSheetId="1">#REF!</definedName>
    <definedName name="RawData" localSheetId="5">#REF!</definedName>
    <definedName name="RawData" localSheetId="3">#REF!</definedName>
    <definedName name="RawData">#REF!</definedName>
    <definedName name="RawHeader" localSheetId="1">#REF!</definedName>
    <definedName name="RawHeader" localSheetId="5">#REF!</definedName>
    <definedName name="RawHeader" localSheetId="3">#REF!</definedName>
    <definedName name="RawHeader">#REF!</definedName>
    <definedName name="READJDUETOASSETSREVALUATION" localSheetId="1">#REF!</definedName>
    <definedName name="READJDUETOASSETSREVALUATION" localSheetId="5">#REF!</definedName>
    <definedName name="READJDUETOASSETSREVALUATION" localSheetId="3">#REF!</definedName>
    <definedName name="READJDUETOASSETSREVALUATION">#REF!</definedName>
    <definedName name="READJDUETOSHIFTOFDEFTAX" localSheetId="1">#REF!</definedName>
    <definedName name="READJDUETOSHIFTOFDEFTAX" localSheetId="5">#REF!</definedName>
    <definedName name="READJDUETOSHIFTOFDEFTAX" localSheetId="3">#REF!</definedName>
    <definedName name="READJDUETOSHIFTOFDEFTAX">#REF!</definedName>
    <definedName name="READJDUETOTRANSLATIONOFBEGYEAR" localSheetId="1">#REF!</definedName>
    <definedName name="READJDUETOTRANSLATIONOFBEGYEAR" localSheetId="5">#REF!</definedName>
    <definedName name="READJDUETOTRANSLATIONOFBEGYEAR" localSheetId="3">#REF!</definedName>
    <definedName name="READJDUETOTRANSLATIONOFBEGYEAR">#REF!</definedName>
    <definedName name="READJUSTMENT" localSheetId="1">#REF!</definedName>
    <definedName name="READJUSTMENT" localSheetId="5">#REF!</definedName>
    <definedName name="READJUSTMENT" localSheetId="3">#REF!</definedName>
    <definedName name="READJUSTMENT">#REF!</definedName>
    <definedName name="REAL" localSheetId="1">#REF!</definedName>
    <definedName name="REAL" localSheetId="5">#REF!</definedName>
    <definedName name="REAL" localSheetId="3">#REF!</definedName>
    <definedName name="REAL">#REF!</definedName>
    <definedName name="REBATE">[76]Input!$D$11</definedName>
    <definedName name="RECAP" localSheetId="1">#REF!</definedName>
    <definedName name="RECAP" localSheetId="5">#REF!</definedName>
    <definedName name="RECAP" localSheetId="3">#REF!</definedName>
    <definedName name="RECAP">#REF!</definedName>
    <definedName name="reccharges" localSheetId="1">'[16]Detail-PARENT'!#REF!</definedName>
    <definedName name="reccharges" localSheetId="5">'[16]Detail-PARENT'!#REF!</definedName>
    <definedName name="reccharges" localSheetId="3">'[16]Detail-PARENT'!#REF!</definedName>
    <definedName name="reccharges">'[16]Detail-PARENT'!#REF!</definedName>
    <definedName name="_xlnm.Recorder" localSheetId="1">#REF!</definedName>
    <definedName name="_xlnm.Recorder" localSheetId="5">#REF!</definedName>
    <definedName name="_xlnm.Recorder" localSheetId="3">#REF!</definedName>
    <definedName name="_xlnm.Recorder">#REF!</definedName>
    <definedName name="ref" localSheetId="1">#REF!</definedName>
    <definedName name="ref" localSheetId="5">#REF!</definedName>
    <definedName name="ref" localSheetId="3">#REF!</definedName>
    <definedName name="ref">#REF!</definedName>
    <definedName name="ref_insurance" localSheetId="1">#REF!</definedName>
    <definedName name="ref_insurance" localSheetId="5">#REF!</definedName>
    <definedName name="ref_insurance" localSheetId="3">#REF!</definedName>
    <definedName name="ref_insurance">#REF!</definedName>
    <definedName name="ref_maintenance" localSheetId="1">#REF!</definedName>
    <definedName name="ref_maintenance" localSheetId="5">#REF!</definedName>
    <definedName name="ref_maintenance" localSheetId="3">#REF!</definedName>
    <definedName name="ref_maintenance">#REF!</definedName>
    <definedName name="ref_material_services" localSheetId="1">#REF!</definedName>
    <definedName name="ref_material_services" localSheetId="5">#REF!</definedName>
    <definedName name="ref_material_services" localSheetId="3">#REF!</definedName>
    <definedName name="ref_material_services">#REF!</definedName>
    <definedName name="ref_materialwo" localSheetId="1">#REF!</definedName>
    <definedName name="ref_materialwo" localSheetId="5">#REF!</definedName>
    <definedName name="ref_materialwo" localSheetId="3">#REF!</definedName>
    <definedName name="ref_materialwo">#REF!</definedName>
    <definedName name="Ref_No">[17]INPUTS!$B$64</definedName>
    <definedName name="ref_office_Misc" localSheetId="1">#REF!</definedName>
    <definedName name="ref_office_Misc" localSheetId="5">#REF!</definedName>
    <definedName name="ref_office_Misc" localSheetId="3">#REF!</definedName>
    <definedName name="ref_office_Misc">#REF!</definedName>
    <definedName name="ref_other_direct_prod_exp" localSheetId="1">#REF!,#REF!,#REF!,#REF!</definedName>
    <definedName name="ref_other_direct_prod_exp" localSheetId="5">#REF!,#REF!,#REF!,#REF!</definedName>
    <definedName name="ref_other_direct_prod_exp" localSheetId="3">#REF!,#REF!,#REF!,#REF!</definedName>
    <definedName name="ref_other_direct_prod_exp">#REF!,#REF!,#REF!,#REF!</definedName>
    <definedName name="ref_personnel_expense" localSheetId="1">#REF!</definedName>
    <definedName name="ref_personnel_expense" localSheetId="5">#REF!</definedName>
    <definedName name="ref_personnel_expense" localSheetId="3">#REF!</definedName>
    <definedName name="ref_personnel_expense">#REF!</definedName>
    <definedName name="ref_SBLC" localSheetId="1">#REF!</definedName>
    <definedName name="ref_SBLC" localSheetId="5">#REF!</definedName>
    <definedName name="ref_SBLC" localSheetId="3">#REF!</definedName>
    <definedName name="ref_SBLC">#REF!</definedName>
    <definedName name="ref_supervision" localSheetId="1">#REF!</definedName>
    <definedName name="ref_supervision" localSheetId="5">#REF!</definedName>
    <definedName name="ref_supervision" localSheetId="3">#REF!</definedName>
    <definedName name="ref_supervision">#REF!</definedName>
    <definedName name="ref_technical_spt_svc" localSheetId="1">#REF!</definedName>
    <definedName name="ref_technical_spt_svc" localSheetId="5">#REF!</definedName>
    <definedName name="ref_technical_spt_svc" localSheetId="3">#REF!</definedName>
    <definedName name="ref_technical_spt_svc">#REF!</definedName>
    <definedName name="ref_transportation_cost" localSheetId="1">#REF!</definedName>
    <definedName name="ref_transportation_cost" localSheetId="5">#REF!</definedName>
    <definedName name="ref_transportation_cost" localSheetId="3">#REF!</definedName>
    <definedName name="ref_transportation_cost">#REF!</definedName>
    <definedName name="Rego" localSheetId="1">#REF!</definedName>
    <definedName name="Rego" localSheetId="5">#REF!</definedName>
    <definedName name="Rego" localSheetId="3">#REF!</definedName>
    <definedName name="Rego">#REF!</definedName>
    <definedName name="REKAP">'[41]L-4a,b'!$A$1:$I$48</definedName>
    <definedName name="REKAP_ANALISA" localSheetId="1">#REF!</definedName>
    <definedName name="REKAP_ANALISA" localSheetId="5">#REF!</definedName>
    <definedName name="REKAP_ANALISA" localSheetId="3">#REF!</definedName>
    <definedName name="REKAP_ANALISA">#REF!</definedName>
    <definedName name="REKBILBAKA" localSheetId="1">[75]REKAP!#REF!</definedName>
    <definedName name="REKBILBAKA" localSheetId="5">[75]REKAP!#REF!</definedName>
    <definedName name="REKBILBAKA" localSheetId="3">[75]REKAP!#REF!</definedName>
    <definedName name="REKBILBAKA">[75]REKAP!#REF!</definedName>
    <definedName name="relatedother" localSheetId="1">'[16]Detail-PARENT'!#REF!</definedName>
    <definedName name="relatedother" localSheetId="5">'[16]Detail-PARENT'!#REF!</definedName>
    <definedName name="relatedother" localSheetId="3">'[16]Detail-PARENT'!#REF!</definedName>
    <definedName name="relatedother">'[16]Detail-PARENT'!#REF!</definedName>
    <definedName name="relatedother2">'[15]Detail-PARENT'!$AU$542</definedName>
    <definedName name="relatedothers" localSheetId="1">'[16]Detail-PARENT'!#REF!</definedName>
    <definedName name="relatedothers" localSheetId="5">'[16]Detail-PARENT'!#REF!</definedName>
    <definedName name="relatedothers" localSheetId="3">'[16]Detail-PARENT'!#REF!</definedName>
    <definedName name="relatedothers">'[16]Detail-PARENT'!#REF!</definedName>
    <definedName name="relatedothers2">'[15]Detail-PARENT'!$AU$725</definedName>
    <definedName name="renc_agst">'[158]rincian per proyek'!$A$1:$IV$132</definedName>
    <definedName name="rencjan">'[159]form evaluasi'!$A$1:$AD$231</definedName>
    <definedName name="rep" localSheetId="1">#REF!</definedName>
    <definedName name="rep" localSheetId="5">#REF!</definedName>
    <definedName name="rep" localSheetId="3">#REF!</definedName>
    <definedName name="rep">#REF!</definedName>
    <definedName name="Report" localSheetId="1">#REF!</definedName>
    <definedName name="Report" localSheetId="5">#REF!</definedName>
    <definedName name="Report" localSheetId="3">#REF!</definedName>
    <definedName name="Report">#REF!</definedName>
    <definedName name="REPORT1">[1]MV!$B$2:$N$41</definedName>
    <definedName name="REPORT2">[1]Freezers!$P$35:$P$91</definedName>
    <definedName name="REPORT3">[1]Freezers!$A$38:$P$91</definedName>
    <definedName name="restexp" localSheetId="1">'[16]Detail-PARENT'!#REF!</definedName>
    <definedName name="restexp" localSheetId="5">'[16]Detail-PARENT'!#REF!</definedName>
    <definedName name="restexp" localSheetId="3">'[16]Detail-PARENT'!#REF!</definedName>
    <definedName name="restexp">'[16]Detail-PARENT'!#REF!</definedName>
    <definedName name="restrfund" localSheetId="1">'[16]Detail-PARENT'!#REF!</definedName>
    <definedName name="restrfund" localSheetId="5">'[16]Detail-PARENT'!#REF!</definedName>
    <definedName name="restrfund" localSheetId="3">'[16]Detail-PARENT'!#REF!</definedName>
    <definedName name="restrfund">'[16]Detail-PARENT'!#REF!</definedName>
    <definedName name="restrfund2">'[15]Detail-PARENT'!$AU$842</definedName>
    <definedName name="RETAINEDEARNINGS" localSheetId="1">#REF!</definedName>
    <definedName name="RETAINEDEARNINGS" localSheetId="5">#REF!</definedName>
    <definedName name="RETAINEDEARNINGS" localSheetId="3">#REF!</definedName>
    <definedName name="RETAINEDEARNINGS">#REF!</definedName>
    <definedName name="Retrieval_erase_2">'[107]Input Areas'!$E$186:$E$341,'[107]Input Areas'!$E$344:$E$349,'[107]Input Areas'!$E$351:$AS$526,'[107]Input Areas'!$E$531:$AS$567,'[107]Input Areas'!$E$569:$E$757</definedName>
    <definedName name="rev" localSheetId="1">'[16]Detail-PARENT'!#REF!</definedName>
    <definedName name="rev" localSheetId="5">'[16]Detail-PARENT'!#REF!</definedName>
    <definedName name="rev" localSheetId="3">'[16]Detail-PARENT'!#REF!</definedName>
    <definedName name="rev">'[16]Detail-PARENT'!#REF!</definedName>
    <definedName name="rev_a" localSheetId="1">'[16]Detail-PARENT'!#REF!</definedName>
    <definedName name="rev_a" localSheetId="5">'[16]Detail-PARENT'!#REF!</definedName>
    <definedName name="rev_a" localSheetId="3">'[16]Detail-PARENT'!#REF!</definedName>
    <definedName name="rev_a">'[16]Detail-PARENT'!#REF!</definedName>
    <definedName name="RINCIANSEWA" localSheetId="1">#REF!</definedName>
    <definedName name="RINCIANSEWA" localSheetId="5">#REF!</definedName>
    <definedName name="RINCIANSEWA" localSheetId="3">#REF!</definedName>
    <definedName name="RINCIANSEWA">#REF!</definedName>
    <definedName name="RINCIANSEWA2" localSheetId="1">#REF!</definedName>
    <definedName name="RINCIANSEWA2" localSheetId="5">#REF!</definedName>
    <definedName name="RINCIANSEWA2" localSheetId="3">#REF!</definedName>
    <definedName name="RINCIANSEWA2">#REF!</definedName>
    <definedName name="rjea" localSheetId="1">#REF!</definedName>
    <definedName name="rjea" localSheetId="5">#REF!</definedName>
    <definedName name="rjea" localSheetId="3">#REF!</definedName>
    <definedName name="rjea">#REF!</definedName>
    <definedName name="RL" localSheetId="1">#REF!</definedName>
    <definedName name="RL" localSheetId="5">#REF!</definedName>
    <definedName name="RL" localSheetId="3">#REF!</definedName>
    <definedName name="RL">#REF!</definedName>
    <definedName name="Rl_Agst">'[160]rincian per proyek'!$A$1:$BC$142</definedName>
    <definedName name="Rl_sept" localSheetId="1">#REF!</definedName>
    <definedName name="Rl_sept" localSheetId="5">#REF!</definedName>
    <definedName name="Rl_sept" localSheetId="3">#REF!</definedName>
    <definedName name="Rl_sept">#REF!</definedName>
    <definedName name="RMCOptions">"*010000000000000"</definedName>
    <definedName name="RN" localSheetId="1">#REF!</definedName>
    <definedName name="RN" localSheetId="5">#REF!</definedName>
    <definedName name="RN" localSheetId="3">#REF!</definedName>
    <definedName name="RN">#REF!</definedName>
    <definedName name="RNRLRKAC" localSheetId="1">#REF!</definedName>
    <definedName name="RNRLRKAC" localSheetId="5">#REF!</definedName>
    <definedName name="RNRLRKAC" localSheetId="3">#REF!</definedName>
    <definedName name="RNRLRKAC">#REF!</definedName>
    <definedName name="rnsept">'[161]rincian per proyek'!$A$3:$AE$148</definedName>
    <definedName name="rollforward">'[142]Account Payable:Revenue (10)'!$F$13:$H$47</definedName>
    <definedName name="rollloss00" localSheetId="1">#REF!</definedName>
    <definedName name="rollloss00" localSheetId="5">#REF!</definedName>
    <definedName name="rollloss00" localSheetId="3">#REF!</definedName>
    <definedName name="rollloss00">#REF!</definedName>
    <definedName name="rollloss00a" localSheetId="1">#REF!</definedName>
    <definedName name="rollloss00a" localSheetId="5">#REF!</definedName>
    <definedName name="rollloss00a" localSheetId="3">#REF!</definedName>
    <definedName name="rollloss00a">#REF!</definedName>
    <definedName name="rollloss00b" localSheetId="1">#REF!</definedName>
    <definedName name="rollloss00b" localSheetId="5">#REF!</definedName>
    <definedName name="rollloss00b" localSheetId="3">#REF!</definedName>
    <definedName name="rollloss00b">#REF!</definedName>
    <definedName name="rollloss00c" localSheetId="1">#REF!</definedName>
    <definedName name="rollloss00c" localSheetId="5">#REF!</definedName>
    <definedName name="rollloss00c" localSheetId="3">#REF!</definedName>
    <definedName name="rollloss00c">#REF!</definedName>
    <definedName name="rollloss01" localSheetId="1">#REF!</definedName>
    <definedName name="rollloss01" localSheetId="5">#REF!</definedName>
    <definedName name="rollloss01" localSheetId="3">#REF!</definedName>
    <definedName name="rollloss01">#REF!</definedName>
    <definedName name="rollloss01a" localSheetId="1">#REF!</definedName>
    <definedName name="rollloss01a" localSheetId="5">#REF!</definedName>
    <definedName name="rollloss01a" localSheetId="3">#REF!</definedName>
    <definedName name="rollloss01a">#REF!</definedName>
    <definedName name="rollloss01b" localSheetId="1">#REF!</definedName>
    <definedName name="rollloss01b" localSheetId="5">#REF!</definedName>
    <definedName name="rollloss01b" localSheetId="3">#REF!</definedName>
    <definedName name="rollloss01b">#REF!</definedName>
    <definedName name="rollloss01c" localSheetId="1">#REF!</definedName>
    <definedName name="rollloss01c" localSheetId="5">#REF!</definedName>
    <definedName name="rollloss01c" localSheetId="3">#REF!</definedName>
    <definedName name="rollloss01c">#REF!</definedName>
    <definedName name="rollloss02" localSheetId="1">#REF!</definedName>
    <definedName name="rollloss02" localSheetId="5">#REF!</definedName>
    <definedName name="rollloss02" localSheetId="3">#REF!</definedName>
    <definedName name="rollloss02">#REF!</definedName>
    <definedName name="rollloss02a" localSheetId="1">#REF!</definedName>
    <definedName name="rollloss02a" localSheetId="5">#REF!</definedName>
    <definedName name="rollloss02a" localSheetId="3">#REF!</definedName>
    <definedName name="rollloss02a">#REF!</definedName>
    <definedName name="rollloss02b" localSheetId="1">#REF!</definedName>
    <definedName name="rollloss02b" localSheetId="5">#REF!</definedName>
    <definedName name="rollloss02b" localSheetId="3">#REF!</definedName>
    <definedName name="rollloss02b">#REF!</definedName>
    <definedName name="rollloss02c" localSheetId="1">#REF!</definedName>
    <definedName name="rollloss02c" localSheetId="5">#REF!</definedName>
    <definedName name="rollloss02c" localSheetId="3">#REF!</definedName>
    <definedName name="rollloss02c">#REF!</definedName>
    <definedName name="rollloss03" localSheetId="1">#REF!</definedName>
    <definedName name="rollloss03" localSheetId="5">#REF!</definedName>
    <definedName name="rollloss03" localSheetId="3">#REF!</definedName>
    <definedName name="rollloss03">#REF!</definedName>
    <definedName name="rollloss03a" localSheetId="1">#REF!</definedName>
    <definedName name="rollloss03a" localSheetId="5">#REF!</definedName>
    <definedName name="rollloss03a" localSheetId="3">#REF!</definedName>
    <definedName name="rollloss03a">#REF!</definedName>
    <definedName name="rollloss03b" localSheetId="1">#REF!</definedName>
    <definedName name="rollloss03b" localSheetId="5">#REF!</definedName>
    <definedName name="rollloss03b" localSheetId="3">#REF!</definedName>
    <definedName name="rollloss03b">#REF!</definedName>
    <definedName name="rollloss03c" localSheetId="1">#REF!</definedName>
    <definedName name="rollloss03c" localSheetId="5">#REF!</definedName>
    <definedName name="rollloss03c" localSheetId="3">#REF!</definedName>
    <definedName name="rollloss03c">#REF!</definedName>
    <definedName name="rollloss04" localSheetId="1">#REF!</definedName>
    <definedName name="rollloss04" localSheetId="5">#REF!</definedName>
    <definedName name="rollloss04" localSheetId="3">#REF!</definedName>
    <definedName name="rollloss04">#REF!</definedName>
    <definedName name="rollloss04a" localSheetId="1">#REF!</definedName>
    <definedName name="rollloss04a" localSheetId="5">#REF!</definedName>
    <definedName name="rollloss04a" localSheetId="3">#REF!</definedName>
    <definedName name="rollloss04a">#REF!</definedName>
    <definedName name="rollloss04b" localSheetId="1">#REF!</definedName>
    <definedName name="rollloss04b" localSheetId="5">#REF!</definedName>
    <definedName name="rollloss04b" localSheetId="3">#REF!</definedName>
    <definedName name="rollloss04b">#REF!</definedName>
    <definedName name="rollloss04c" localSheetId="1">#REF!</definedName>
    <definedName name="rollloss04c" localSheetId="5">#REF!</definedName>
    <definedName name="rollloss04c" localSheetId="3">#REF!</definedName>
    <definedName name="rollloss04c">#REF!</definedName>
    <definedName name="rollloss05" localSheetId="1">#REF!</definedName>
    <definedName name="rollloss05" localSheetId="5">#REF!</definedName>
    <definedName name="rollloss05" localSheetId="3">#REF!</definedName>
    <definedName name="rollloss05">#REF!</definedName>
    <definedName name="rollloss05a" localSheetId="1">#REF!</definedName>
    <definedName name="rollloss05a" localSheetId="5">#REF!</definedName>
    <definedName name="rollloss05a" localSheetId="3">#REF!</definedName>
    <definedName name="rollloss05a">#REF!</definedName>
    <definedName name="rollloss05b" localSheetId="1">#REF!</definedName>
    <definedName name="rollloss05b" localSheetId="5">#REF!</definedName>
    <definedName name="rollloss05b" localSheetId="3">#REF!</definedName>
    <definedName name="rollloss05b">#REF!</definedName>
    <definedName name="rollloss05c" localSheetId="1">#REF!</definedName>
    <definedName name="rollloss05c" localSheetId="5">#REF!</definedName>
    <definedName name="rollloss05c" localSheetId="3">#REF!</definedName>
    <definedName name="rollloss05c">#REF!</definedName>
    <definedName name="rollloss06a" localSheetId="1">#REF!</definedName>
    <definedName name="rollloss06a" localSheetId="5">#REF!</definedName>
    <definedName name="rollloss06a" localSheetId="3">#REF!</definedName>
    <definedName name="rollloss06a">#REF!</definedName>
    <definedName name="rollloss06b" localSheetId="1">#REF!</definedName>
    <definedName name="rollloss06b" localSheetId="5">#REF!</definedName>
    <definedName name="rollloss06b" localSheetId="3">#REF!</definedName>
    <definedName name="rollloss06b">#REF!</definedName>
    <definedName name="rollloss06c" localSheetId="1">#REF!</definedName>
    <definedName name="rollloss06c" localSheetId="5">#REF!</definedName>
    <definedName name="rollloss06c" localSheetId="3">#REF!</definedName>
    <definedName name="rollloss06c">#REF!</definedName>
    <definedName name="rollloss92" localSheetId="1">#REF!</definedName>
    <definedName name="rollloss92" localSheetId="5">#REF!</definedName>
    <definedName name="rollloss92" localSheetId="3">#REF!</definedName>
    <definedName name="rollloss92">#REF!</definedName>
    <definedName name="rollloss93" localSheetId="1">#REF!</definedName>
    <definedName name="rollloss93" localSheetId="5">#REF!</definedName>
    <definedName name="rollloss93" localSheetId="3">#REF!</definedName>
    <definedName name="rollloss93">#REF!</definedName>
    <definedName name="rollloss93a" localSheetId="1">#REF!</definedName>
    <definedName name="rollloss93a" localSheetId="5">#REF!</definedName>
    <definedName name="rollloss93a" localSheetId="3">#REF!</definedName>
    <definedName name="rollloss93a">#REF!</definedName>
    <definedName name="rollloss93b" localSheetId="1">#REF!</definedName>
    <definedName name="rollloss93b" localSheetId="5">#REF!</definedName>
    <definedName name="rollloss93b" localSheetId="3">#REF!</definedName>
    <definedName name="rollloss93b">#REF!</definedName>
    <definedName name="rollloss93c" localSheetId="1">#REF!</definedName>
    <definedName name="rollloss93c" localSheetId="5">#REF!</definedName>
    <definedName name="rollloss93c" localSheetId="3">#REF!</definedName>
    <definedName name="rollloss93c">#REF!</definedName>
    <definedName name="rollloss94" localSheetId="1">#REF!</definedName>
    <definedName name="rollloss94" localSheetId="5">#REF!</definedName>
    <definedName name="rollloss94" localSheetId="3">#REF!</definedName>
    <definedName name="rollloss94">#REF!</definedName>
    <definedName name="rollloss94a" localSheetId="1">#REF!</definedName>
    <definedName name="rollloss94a" localSheetId="5">#REF!</definedName>
    <definedName name="rollloss94a" localSheetId="3">#REF!</definedName>
    <definedName name="rollloss94a">#REF!</definedName>
    <definedName name="rollloss94b" localSheetId="1">#REF!</definedName>
    <definedName name="rollloss94b" localSheetId="5">#REF!</definedName>
    <definedName name="rollloss94b" localSheetId="3">#REF!</definedName>
    <definedName name="rollloss94b">#REF!</definedName>
    <definedName name="rollloss94c" localSheetId="1">#REF!</definedName>
    <definedName name="rollloss94c" localSheetId="5">#REF!</definedName>
    <definedName name="rollloss94c" localSheetId="3">#REF!</definedName>
    <definedName name="rollloss94c">#REF!</definedName>
    <definedName name="rollloss95" localSheetId="1">#REF!</definedName>
    <definedName name="rollloss95" localSheetId="5">#REF!</definedName>
    <definedName name="rollloss95" localSheetId="3">#REF!</definedName>
    <definedName name="rollloss95">#REF!</definedName>
    <definedName name="rollloss95a" localSheetId="1">#REF!</definedName>
    <definedName name="rollloss95a" localSheetId="5">#REF!</definedName>
    <definedName name="rollloss95a" localSheetId="3">#REF!</definedName>
    <definedName name="rollloss95a">#REF!</definedName>
    <definedName name="rollloss95b" localSheetId="1">#REF!</definedName>
    <definedName name="rollloss95b" localSheetId="5">#REF!</definedName>
    <definedName name="rollloss95b" localSheetId="3">#REF!</definedName>
    <definedName name="rollloss95b">#REF!</definedName>
    <definedName name="rollloss95c" localSheetId="1">#REF!</definedName>
    <definedName name="rollloss95c" localSheetId="5">#REF!</definedName>
    <definedName name="rollloss95c" localSheetId="3">#REF!</definedName>
    <definedName name="rollloss95c">#REF!</definedName>
    <definedName name="rollloss96" localSheetId="1">#REF!</definedName>
    <definedName name="rollloss96" localSheetId="5">#REF!</definedName>
    <definedName name="rollloss96" localSheetId="3">#REF!</definedName>
    <definedName name="rollloss96">#REF!</definedName>
    <definedName name="rollloss96a" localSheetId="1">#REF!</definedName>
    <definedName name="rollloss96a" localSheetId="5">#REF!</definedName>
    <definedName name="rollloss96a" localSheetId="3">#REF!</definedName>
    <definedName name="rollloss96a">#REF!</definedName>
    <definedName name="rollloss96b" localSheetId="1">#REF!</definedName>
    <definedName name="rollloss96b" localSheetId="5">#REF!</definedName>
    <definedName name="rollloss96b" localSheetId="3">#REF!</definedName>
    <definedName name="rollloss96b">#REF!</definedName>
    <definedName name="rollloss96c" localSheetId="1">#REF!</definedName>
    <definedName name="rollloss96c" localSheetId="5">#REF!</definedName>
    <definedName name="rollloss96c" localSheetId="3">#REF!</definedName>
    <definedName name="rollloss96c">#REF!</definedName>
    <definedName name="rollloss97" localSheetId="1">#REF!</definedName>
    <definedName name="rollloss97" localSheetId="5">#REF!</definedName>
    <definedName name="rollloss97" localSheetId="3">#REF!</definedName>
    <definedName name="rollloss97">#REF!</definedName>
    <definedName name="rollloss97a" localSheetId="1">#REF!</definedName>
    <definedName name="rollloss97a" localSheetId="5">#REF!</definedName>
    <definedName name="rollloss97a" localSheetId="3">#REF!</definedName>
    <definedName name="rollloss97a">#REF!</definedName>
    <definedName name="rollloss97b" localSheetId="1">#REF!</definedName>
    <definedName name="rollloss97b" localSheetId="5">#REF!</definedName>
    <definedName name="rollloss97b" localSheetId="3">#REF!</definedName>
    <definedName name="rollloss97b">#REF!</definedName>
    <definedName name="rollloss97c" localSheetId="1">#REF!</definedName>
    <definedName name="rollloss97c" localSheetId="5">#REF!</definedName>
    <definedName name="rollloss97c" localSheetId="3">#REF!</definedName>
    <definedName name="rollloss97c">#REF!</definedName>
    <definedName name="rollloss98" localSheetId="1">#REF!</definedName>
    <definedName name="rollloss98" localSheetId="5">#REF!</definedName>
    <definedName name="rollloss98" localSheetId="3">#REF!</definedName>
    <definedName name="rollloss98">#REF!</definedName>
    <definedName name="rollloss98a" localSheetId="1">#REF!</definedName>
    <definedName name="rollloss98a" localSheetId="5">#REF!</definedName>
    <definedName name="rollloss98a" localSheetId="3">#REF!</definedName>
    <definedName name="rollloss98a">#REF!</definedName>
    <definedName name="rollloss98b" localSheetId="1">#REF!</definedName>
    <definedName name="rollloss98b" localSheetId="5">#REF!</definedName>
    <definedName name="rollloss98b" localSheetId="3">#REF!</definedName>
    <definedName name="rollloss98b">#REF!</definedName>
    <definedName name="rollloss98c" localSheetId="1">#REF!</definedName>
    <definedName name="rollloss98c" localSheetId="5">#REF!</definedName>
    <definedName name="rollloss98c" localSheetId="3">#REF!</definedName>
    <definedName name="rollloss98c">#REF!</definedName>
    <definedName name="rollloss99" localSheetId="1">#REF!</definedName>
    <definedName name="rollloss99" localSheetId="5">#REF!</definedName>
    <definedName name="rollloss99" localSheetId="3">#REF!</definedName>
    <definedName name="rollloss99">#REF!</definedName>
    <definedName name="rollloss99a" localSheetId="1">#REF!</definedName>
    <definedName name="rollloss99a" localSheetId="5">#REF!</definedName>
    <definedName name="rollloss99a" localSheetId="3">#REF!</definedName>
    <definedName name="rollloss99a">#REF!</definedName>
    <definedName name="rollloss99b" localSheetId="1">#REF!</definedName>
    <definedName name="rollloss99b" localSheetId="5">#REF!</definedName>
    <definedName name="rollloss99b" localSheetId="3">#REF!</definedName>
    <definedName name="rollloss99b">#REF!</definedName>
    <definedName name="rollloss99c" localSheetId="1">#REF!</definedName>
    <definedName name="rollloss99c" localSheetId="5">#REF!</definedName>
    <definedName name="rollloss99c" localSheetId="3">#REF!</definedName>
    <definedName name="rollloss99c">#REF!</definedName>
    <definedName name="rolllosscurrent" localSheetId="1">#REF!</definedName>
    <definedName name="rolllosscurrent" localSheetId="5">#REF!</definedName>
    <definedName name="rolllosscurrent" localSheetId="3">#REF!</definedName>
    <definedName name="rolllosscurrent">#REF!</definedName>
    <definedName name="rollsch05a" localSheetId="1">#REF!</definedName>
    <definedName name="rollsch05a" localSheetId="5">#REF!</definedName>
    <definedName name="rollsch05a" localSheetId="3">#REF!</definedName>
    <definedName name="rollsch05a">#REF!</definedName>
    <definedName name="rollsch81" localSheetId="1">#REF!</definedName>
    <definedName name="rollsch81" localSheetId="5">#REF!</definedName>
    <definedName name="rollsch81" localSheetId="3">#REF!</definedName>
    <definedName name="rollsch81">#REF!</definedName>
    <definedName name="rollwt00" localSheetId="1">#REF!</definedName>
    <definedName name="rollwt00" localSheetId="5">#REF!</definedName>
    <definedName name="rollwt00" localSheetId="3">#REF!</definedName>
    <definedName name="rollwt00">#REF!</definedName>
    <definedName name="rollwt00a" localSheetId="1">#REF!</definedName>
    <definedName name="rollwt00a" localSheetId="5">#REF!</definedName>
    <definedName name="rollwt00a" localSheetId="3">#REF!</definedName>
    <definedName name="rollwt00a">#REF!</definedName>
    <definedName name="rollwt00b" localSheetId="1">#REF!</definedName>
    <definedName name="rollwt00b" localSheetId="5">#REF!</definedName>
    <definedName name="rollwt00b" localSheetId="3">#REF!</definedName>
    <definedName name="rollwt00b">#REF!</definedName>
    <definedName name="rollwt00c" localSheetId="1">#REF!</definedName>
    <definedName name="rollwt00c" localSheetId="5">#REF!</definedName>
    <definedName name="rollwt00c" localSheetId="3">#REF!</definedName>
    <definedName name="rollwt00c">#REF!</definedName>
    <definedName name="rollwt01" localSheetId="1">#REF!</definedName>
    <definedName name="rollwt01" localSheetId="5">#REF!</definedName>
    <definedName name="rollwt01" localSheetId="3">#REF!</definedName>
    <definedName name="rollwt01">#REF!</definedName>
    <definedName name="rollwt01a" localSheetId="1">#REF!</definedName>
    <definedName name="rollwt01a" localSheetId="5">#REF!</definedName>
    <definedName name="rollwt01a" localSheetId="3">#REF!</definedName>
    <definedName name="rollwt01a">#REF!</definedName>
    <definedName name="rollwt01b" localSheetId="1">#REF!</definedName>
    <definedName name="rollwt01b" localSheetId="5">#REF!</definedName>
    <definedName name="rollwt01b" localSheetId="3">#REF!</definedName>
    <definedName name="rollwt01b">#REF!</definedName>
    <definedName name="rollwt01c" localSheetId="1">#REF!</definedName>
    <definedName name="rollwt01c" localSheetId="5">#REF!</definedName>
    <definedName name="rollwt01c" localSheetId="3">#REF!</definedName>
    <definedName name="rollwt01c">#REF!</definedName>
    <definedName name="rollwt02" localSheetId="1">#REF!</definedName>
    <definedName name="rollwt02" localSheetId="5">#REF!</definedName>
    <definedName name="rollwt02" localSheetId="3">#REF!</definedName>
    <definedName name="rollwt02">#REF!</definedName>
    <definedName name="rollwt02a" localSheetId="1">#REF!</definedName>
    <definedName name="rollwt02a" localSheetId="5">#REF!</definedName>
    <definedName name="rollwt02a" localSheetId="3">#REF!</definedName>
    <definedName name="rollwt02a">#REF!</definedName>
    <definedName name="rollwt02b" localSheetId="1">#REF!</definedName>
    <definedName name="rollwt02b" localSheetId="5">#REF!</definedName>
    <definedName name="rollwt02b" localSheetId="3">#REF!</definedName>
    <definedName name="rollwt02b">#REF!</definedName>
    <definedName name="rollwt02c" localSheetId="1">#REF!</definedName>
    <definedName name="rollwt02c" localSheetId="5">#REF!</definedName>
    <definedName name="rollwt02c" localSheetId="3">#REF!</definedName>
    <definedName name="rollwt02c">#REF!</definedName>
    <definedName name="rollwt03" localSheetId="1">#REF!</definedName>
    <definedName name="rollwt03" localSheetId="5">#REF!</definedName>
    <definedName name="rollwt03" localSheetId="3">#REF!</definedName>
    <definedName name="rollwt03">#REF!</definedName>
    <definedName name="rollwt03a" localSheetId="1">#REF!</definedName>
    <definedName name="rollwt03a" localSheetId="5">#REF!</definedName>
    <definedName name="rollwt03a" localSheetId="3">#REF!</definedName>
    <definedName name="rollwt03a">#REF!</definedName>
    <definedName name="rollwt03b" localSheetId="1">#REF!</definedName>
    <definedName name="rollwt03b" localSheetId="5">#REF!</definedName>
    <definedName name="rollwt03b" localSheetId="3">#REF!</definedName>
    <definedName name="rollwt03b">#REF!</definedName>
    <definedName name="rollwt03c" localSheetId="1">#REF!</definedName>
    <definedName name="rollwt03c" localSheetId="5">#REF!</definedName>
    <definedName name="rollwt03c" localSheetId="3">#REF!</definedName>
    <definedName name="rollwt03c">#REF!</definedName>
    <definedName name="rollwt04" localSheetId="1">#REF!</definedName>
    <definedName name="rollwt04" localSheetId="5">#REF!</definedName>
    <definedName name="rollwt04" localSheetId="3">#REF!</definedName>
    <definedName name="rollwt04">#REF!</definedName>
    <definedName name="rollwt04a" localSheetId="1">#REF!</definedName>
    <definedName name="rollwt04a" localSheetId="5">#REF!</definedName>
    <definedName name="rollwt04a" localSheetId="3">#REF!</definedName>
    <definedName name="rollwt04a">#REF!</definedName>
    <definedName name="rollwt04b" localSheetId="1">#REF!</definedName>
    <definedName name="rollwt04b" localSheetId="5">#REF!</definedName>
    <definedName name="rollwt04b" localSheetId="3">#REF!</definedName>
    <definedName name="rollwt04b">#REF!</definedName>
    <definedName name="rollwt04c" localSheetId="1">#REF!</definedName>
    <definedName name="rollwt04c" localSheetId="5">#REF!</definedName>
    <definedName name="rollwt04c" localSheetId="3">#REF!</definedName>
    <definedName name="rollwt04c">#REF!</definedName>
    <definedName name="rollwt05" localSheetId="1">#REF!</definedName>
    <definedName name="rollwt05" localSheetId="5">#REF!</definedName>
    <definedName name="rollwt05" localSheetId="3">#REF!</definedName>
    <definedName name="rollwt05">#REF!</definedName>
    <definedName name="rollwt05a" localSheetId="1">#REF!</definedName>
    <definedName name="rollwt05a" localSheetId="5">#REF!</definedName>
    <definedName name="rollwt05a" localSheetId="3">#REF!</definedName>
    <definedName name="rollwt05a">#REF!</definedName>
    <definedName name="rollwt05b" localSheetId="1">#REF!</definedName>
    <definedName name="rollwt05b" localSheetId="5">#REF!</definedName>
    <definedName name="rollwt05b" localSheetId="3">#REF!</definedName>
    <definedName name="rollwt05b">#REF!</definedName>
    <definedName name="rollwt05c" localSheetId="1">#REF!</definedName>
    <definedName name="rollwt05c" localSheetId="5">#REF!</definedName>
    <definedName name="rollwt05c" localSheetId="3">#REF!</definedName>
    <definedName name="rollwt05c">#REF!</definedName>
    <definedName name="rollwt93" localSheetId="1">#REF!</definedName>
    <definedName name="rollwt93" localSheetId="5">#REF!</definedName>
    <definedName name="rollwt93" localSheetId="3">#REF!</definedName>
    <definedName name="rollwt93">#REF!</definedName>
    <definedName name="rollwt93a" localSheetId="1">#REF!</definedName>
    <definedName name="rollwt93a" localSheetId="5">#REF!</definedName>
    <definedName name="rollwt93a" localSheetId="3">#REF!</definedName>
    <definedName name="rollwt93a">#REF!</definedName>
    <definedName name="rollwt93b" localSheetId="1">#REF!</definedName>
    <definedName name="rollwt93b" localSheetId="5">#REF!</definedName>
    <definedName name="rollwt93b" localSheetId="3">#REF!</definedName>
    <definedName name="rollwt93b">#REF!</definedName>
    <definedName name="rollwt93c" localSheetId="1">#REF!</definedName>
    <definedName name="rollwt93c" localSheetId="5">#REF!</definedName>
    <definedName name="rollwt93c" localSheetId="3">#REF!</definedName>
    <definedName name="rollwt93c">#REF!</definedName>
    <definedName name="rollwt94" localSheetId="1">#REF!</definedName>
    <definedName name="rollwt94" localSheetId="5">#REF!</definedName>
    <definedName name="rollwt94" localSheetId="3">#REF!</definedName>
    <definedName name="rollwt94">#REF!</definedName>
    <definedName name="rollwt94a" localSheetId="1">#REF!</definedName>
    <definedName name="rollwt94a" localSheetId="5">#REF!</definedName>
    <definedName name="rollwt94a" localSheetId="3">#REF!</definedName>
    <definedName name="rollwt94a">#REF!</definedName>
    <definedName name="rollwt94b" localSheetId="1">#REF!</definedName>
    <definedName name="rollwt94b" localSheetId="5">#REF!</definedName>
    <definedName name="rollwt94b" localSheetId="3">#REF!</definedName>
    <definedName name="rollwt94b">#REF!</definedName>
    <definedName name="rollwt94c" localSheetId="1">#REF!</definedName>
    <definedName name="rollwt94c" localSheetId="5">#REF!</definedName>
    <definedName name="rollwt94c" localSheetId="3">#REF!</definedName>
    <definedName name="rollwt94c">#REF!</definedName>
    <definedName name="rollwt95" localSheetId="1">#REF!</definedName>
    <definedName name="rollwt95" localSheetId="5">#REF!</definedName>
    <definedName name="rollwt95" localSheetId="3">#REF!</definedName>
    <definedName name="rollwt95">#REF!</definedName>
    <definedName name="rollwt95a" localSheetId="1">#REF!</definedName>
    <definedName name="rollwt95a" localSheetId="5">#REF!</definedName>
    <definedName name="rollwt95a" localSheetId="3">#REF!</definedName>
    <definedName name="rollwt95a">#REF!</definedName>
    <definedName name="rollwt95b" localSheetId="1">#REF!</definedName>
    <definedName name="rollwt95b" localSheetId="5">#REF!</definedName>
    <definedName name="rollwt95b" localSheetId="3">#REF!</definedName>
    <definedName name="rollwt95b">#REF!</definedName>
    <definedName name="rollwt95c" localSheetId="1">#REF!</definedName>
    <definedName name="rollwt95c" localSheetId="5">#REF!</definedName>
    <definedName name="rollwt95c" localSheetId="3">#REF!</definedName>
    <definedName name="rollwt95c">#REF!</definedName>
    <definedName name="rollwt96" localSheetId="1">#REF!</definedName>
    <definedName name="rollwt96" localSheetId="5">#REF!</definedName>
    <definedName name="rollwt96" localSheetId="3">#REF!</definedName>
    <definedName name="rollwt96">#REF!</definedName>
    <definedName name="rollwt96a" localSheetId="1">#REF!</definedName>
    <definedName name="rollwt96a" localSheetId="5">#REF!</definedName>
    <definedName name="rollwt96a" localSheetId="3">#REF!</definedName>
    <definedName name="rollwt96a">#REF!</definedName>
    <definedName name="rollwt96b" localSheetId="1">#REF!</definedName>
    <definedName name="rollwt96b" localSheetId="5">#REF!</definedName>
    <definedName name="rollwt96b" localSheetId="3">#REF!</definedName>
    <definedName name="rollwt96b">#REF!</definedName>
    <definedName name="rollwt96c" localSheetId="1">#REF!</definedName>
    <definedName name="rollwt96c" localSheetId="5">#REF!</definedName>
    <definedName name="rollwt96c" localSheetId="3">#REF!</definedName>
    <definedName name="rollwt96c">#REF!</definedName>
    <definedName name="rollwt97" localSheetId="1">#REF!</definedName>
    <definedName name="rollwt97" localSheetId="5">#REF!</definedName>
    <definedName name="rollwt97" localSheetId="3">#REF!</definedName>
    <definedName name="rollwt97">#REF!</definedName>
    <definedName name="rollwt97a" localSheetId="1">#REF!</definedName>
    <definedName name="rollwt97a" localSheetId="5">#REF!</definedName>
    <definedName name="rollwt97a" localSheetId="3">#REF!</definedName>
    <definedName name="rollwt97a">#REF!</definedName>
    <definedName name="rollwt97b" localSheetId="1">#REF!</definedName>
    <definedName name="rollwt97b" localSheetId="5">#REF!</definedName>
    <definedName name="rollwt97b" localSheetId="3">#REF!</definedName>
    <definedName name="rollwt97b">#REF!</definedName>
    <definedName name="rollwt97c" localSheetId="1">#REF!</definedName>
    <definedName name="rollwt97c" localSheetId="5">#REF!</definedName>
    <definedName name="rollwt97c" localSheetId="3">#REF!</definedName>
    <definedName name="rollwt97c">#REF!</definedName>
    <definedName name="rollwt98" localSheetId="1">#REF!</definedName>
    <definedName name="rollwt98" localSheetId="5">#REF!</definedName>
    <definedName name="rollwt98" localSheetId="3">#REF!</definedName>
    <definedName name="rollwt98">#REF!</definedName>
    <definedName name="rollwt98a" localSheetId="1">#REF!</definedName>
    <definedName name="rollwt98a" localSheetId="5">#REF!</definedName>
    <definedName name="rollwt98a" localSheetId="3">#REF!</definedName>
    <definedName name="rollwt98a">#REF!</definedName>
    <definedName name="rollwt98b" localSheetId="1">#REF!</definedName>
    <definedName name="rollwt98b" localSheetId="5">#REF!</definedName>
    <definedName name="rollwt98b" localSheetId="3">#REF!</definedName>
    <definedName name="rollwt98b">#REF!</definedName>
    <definedName name="rollwt98c" localSheetId="1">#REF!</definedName>
    <definedName name="rollwt98c" localSheetId="5">#REF!</definedName>
    <definedName name="rollwt98c" localSheetId="3">#REF!</definedName>
    <definedName name="rollwt98c">#REF!</definedName>
    <definedName name="rollwt99" localSheetId="1">#REF!</definedName>
    <definedName name="rollwt99" localSheetId="5">#REF!</definedName>
    <definedName name="rollwt99" localSheetId="3">#REF!</definedName>
    <definedName name="rollwt99">#REF!</definedName>
    <definedName name="rollwt99a" localSheetId="1">#REF!</definedName>
    <definedName name="rollwt99a" localSheetId="5">#REF!</definedName>
    <definedName name="rollwt99a" localSheetId="3">#REF!</definedName>
    <definedName name="rollwt99a">#REF!</definedName>
    <definedName name="rollwt99b" localSheetId="1">#REF!</definedName>
    <definedName name="rollwt99b" localSheetId="5">#REF!</definedName>
    <definedName name="rollwt99b" localSheetId="3">#REF!</definedName>
    <definedName name="rollwt99b">#REF!</definedName>
    <definedName name="rollwt99c" localSheetId="1">#REF!</definedName>
    <definedName name="rollwt99c" localSheetId="5">#REF!</definedName>
    <definedName name="rollwt99c" localSheetId="3">#REF!</definedName>
    <definedName name="rollwt99c">#REF!</definedName>
    <definedName name="rollwtcurrent" localSheetId="1">#REF!</definedName>
    <definedName name="rollwtcurrent" localSheetId="5">#REF!</definedName>
    <definedName name="rollwtcurrent" localSheetId="3">#REF!</definedName>
    <definedName name="rollwtcurrent">#REF!</definedName>
    <definedName name="ROUND" localSheetId="1">#REF!</definedName>
    <definedName name="ROUND" localSheetId="5">#REF!</definedName>
    <definedName name="ROUND" localSheetId="3">#REF!</definedName>
    <definedName name="ROUND">#REF!</definedName>
    <definedName name="RPRATE" localSheetId="1">#REF!</definedName>
    <definedName name="RPRATE" localSheetId="5">#REF!</definedName>
    <definedName name="RPRATE" localSheetId="3">#REF!</definedName>
    <definedName name="RPRATE">#REF!</definedName>
    <definedName name="RR" localSheetId="1">#REF!</definedName>
    <definedName name="RR" localSheetId="5">#REF!</definedName>
    <definedName name="RR" localSheetId="3">#REF!</definedName>
    <definedName name="RR">#REF!</definedName>
    <definedName name="RTL" localSheetId="1">#REF!</definedName>
    <definedName name="RTL" localSheetId="5">#REF!</definedName>
    <definedName name="RTL" localSheetId="3">#REF!</definedName>
    <definedName name="RTL">#REF!</definedName>
    <definedName name="Rucika_Wavin" localSheetId="1">#REF!</definedName>
    <definedName name="Rucika_Wavin" localSheetId="5">#REF!</definedName>
    <definedName name="Rucika_Wavin" localSheetId="3">#REF!</definedName>
    <definedName name="Rucika_Wavin">#REF!</definedName>
    <definedName name="rukan_a" localSheetId="1">[162]TOWN!#REF!</definedName>
    <definedName name="rukan_a" localSheetId="5">[162]TOWN!#REF!</definedName>
    <definedName name="rukan_a" localSheetId="3">[162]TOWN!#REF!</definedName>
    <definedName name="rukan_a">[162]TOWN!#REF!</definedName>
    <definedName name="rukan_aa" localSheetId="1">[162]TOWN!#REF!</definedName>
    <definedName name="rukan_aa" localSheetId="5">[162]TOWN!#REF!</definedName>
    <definedName name="rukan_aa" localSheetId="3">[162]TOWN!#REF!</definedName>
    <definedName name="rukan_aa">[162]TOWN!#REF!</definedName>
    <definedName name="rukan_b" localSheetId="1">[162]TOWN!#REF!</definedName>
    <definedName name="rukan_b" localSheetId="5">[162]TOWN!#REF!</definedName>
    <definedName name="rukan_b" localSheetId="3">[162]TOWN!#REF!</definedName>
    <definedName name="rukan_b">[162]TOWN!#REF!</definedName>
    <definedName name="rukan_c" localSheetId="1">[162]TOWN!#REF!</definedName>
    <definedName name="rukan_c" localSheetId="5">[162]TOWN!#REF!</definedName>
    <definedName name="rukan_c" localSheetId="3">[162]TOWN!#REF!</definedName>
    <definedName name="rukan_c">[162]TOWN!#REF!</definedName>
    <definedName name="rukan_cc" localSheetId="1">[162]TOWN!#REF!</definedName>
    <definedName name="rukan_cc" localSheetId="5">[162]TOWN!#REF!</definedName>
    <definedName name="rukan_cc" localSheetId="3">[162]TOWN!#REF!</definedName>
    <definedName name="rukan_cc">[162]TOWN!#REF!</definedName>
    <definedName name="rukan_d" localSheetId="1">[162]TOWN!#REF!</definedName>
    <definedName name="rukan_d" localSheetId="5">[162]TOWN!#REF!</definedName>
    <definedName name="rukan_d" localSheetId="3">[162]TOWN!#REF!</definedName>
    <definedName name="rukan_d">[162]TOWN!#REF!</definedName>
    <definedName name="rukan_dd" localSheetId="1">[162]TOWN!#REF!</definedName>
    <definedName name="rukan_dd" localSheetId="5">[162]TOWN!#REF!</definedName>
    <definedName name="rukan_dd" localSheetId="3">[162]TOWN!#REF!</definedName>
    <definedName name="rukan_dd">[162]TOWN!#REF!</definedName>
    <definedName name="rukan_e" localSheetId="1">[162]TOWN!#REF!</definedName>
    <definedName name="rukan_e" localSheetId="5">[162]TOWN!#REF!</definedName>
    <definedName name="rukan_e" localSheetId="3">[162]TOWN!#REF!</definedName>
    <definedName name="rukan_e">[162]TOWN!#REF!</definedName>
    <definedName name="rukan_ee" localSheetId="1">[162]TOWN!#REF!</definedName>
    <definedName name="rukan_ee" localSheetId="5">[162]TOWN!#REF!</definedName>
    <definedName name="rukan_ee" localSheetId="3">[162]TOWN!#REF!</definedName>
    <definedName name="rukan_ee">[162]TOWN!#REF!</definedName>
    <definedName name="rup" hidden="1">{#N/A,#N/A,FALSE,"Aging Summary";#N/A,#N/A,FALSE,"Ratio Analysis";#N/A,#N/A,FALSE,"Test 120 Day Accts";#N/A,#N/A,FALSE,"Tickmarks"}</definedName>
    <definedName name="RUTIN" localSheetId="1">[41]Sheet1!#REF!</definedName>
    <definedName name="RUTIN" localSheetId="5">[41]Sheet1!#REF!</definedName>
    <definedName name="RUTIN" localSheetId="3">[41]Sheet1!#REF!</definedName>
    <definedName name="RUTIN">[41]Sheet1!#REF!</definedName>
    <definedName name="Rwvu.CapersView." localSheetId="1" hidden="1">#REF!</definedName>
    <definedName name="Rwvu.CapersView." localSheetId="5" hidden="1">#REF!</definedName>
    <definedName name="Rwvu.CapersView." localSheetId="3" hidden="1">#REF!</definedName>
    <definedName name="Rwvu.CapersView." hidden="1">#REF!</definedName>
    <definedName name="Rwvu.Japan_Capers_Ed_Pub." localSheetId="1" hidden="1">#REF!</definedName>
    <definedName name="Rwvu.Japan_Capers_Ed_Pub." localSheetId="5" hidden="1">#REF!</definedName>
    <definedName name="Rwvu.Japan_Capers_Ed_Pub." localSheetId="3" hidden="1">#REF!</definedName>
    <definedName name="Rwvu.Japan_Capers_Ed_Pub." hidden="1">#REF!</definedName>
    <definedName name="Rwvu.KJP_CC." localSheetId="1" hidden="1">#REF!</definedName>
    <definedName name="Rwvu.KJP_CC." localSheetId="5" hidden="1">#REF!</definedName>
    <definedName name="Rwvu.KJP_CC." localSheetId="3" hidden="1">#REF!</definedName>
    <definedName name="Rwvu.KJP_CC." hidden="1">#REF!</definedName>
    <definedName name="s" localSheetId="1">#REF!</definedName>
    <definedName name="s" localSheetId="5">#REF!</definedName>
    <definedName name="s" localSheetId="3">#REF!</definedName>
    <definedName name="s">#REF!</definedName>
    <definedName name="S_Adjust_Data">[139]Lead!$I$1:$I$327</definedName>
    <definedName name="S_AJE_Tot_Data">[139]Lead!$H$1:$H$327</definedName>
    <definedName name="S_CY_Beg_Data">[139]Lead!$F$1:$F$327</definedName>
    <definedName name="S_CY_End_Data">[139]Lead!$K$1:$K$327</definedName>
    <definedName name="S_PY_End_Data">[139]Lead!$M$1:$M$327</definedName>
    <definedName name="S_Ref">[17]INPUTS!$A$1</definedName>
    <definedName name="S_RJE_Tot_Data">[139]Lead!$J$1:$J$327</definedName>
    <definedName name="s19A1tv" localSheetId="1">[76]FA!#REF!</definedName>
    <definedName name="s19A1tv" localSheetId="5">[76]FA!#REF!</definedName>
    <definedName name="s19A1tv" localSheetId="3">[76]FA!#REF!</definedName>
    <definedName name="s19A1tv">[76]FA!#REF!</definedName>
    <definedName name="s19Atv" localSheetId="1">[76]FA!#REF!</definedName>
    <definedName name="s19Atv" localSheetId="5">[76]FA!#REF!</definedName>
    <definedName name="s19Atv" localSheetId="3">[76]FA!#REF!</definedName>
    <definedName name="s19Atv">[76]FA!#REF!</definedName>
    <definedName name="s19tv" localSheetId="1">[76]FA!#REF!</definedName>
    <definedName name="s19tv" localSheetId="5">[76]FA!#REF!</definedName>
    <definedName name="s19tv" localSheetId="3">[76]FA!#REF!</definedName>
    <definedName name="s19tv">[76]FA!#REF!</definedName>
    <definedName name="sad" localSheetId="1">#REF!</definedName>
    <definedName name="sad" localSheetId="5">#REF!</definedName>
    <definedName name="sad" localSheetId="3">#REF!</definedName>
    <definedName name="sad">#REF!</definedName>
    <definedName name="SAH" localSheetId="1">#REF!</definedName>
    <definedName name="SAH" localSheetId="5">#REF!</definedName>
    <definedName name="SAH" localSheetId="3">#REF!</definedName>
    <definedName name="SAH">#REF!</definedName>
    <definedName name="salah" localSheetId="1">#REF!</definedName>
    <definedName name="salah" localSheetId="5">#REF!</definedName>
    <definedName name="salah" localSheetId="3">#REF!</definedName>
    <definedName name="salah">#REF!</definedName>
    <definedName name="saldo" localSheetId="1">#REF!</definedName>
    <definedName name="saldo" localSheetId="5">#REF!</definedName>
    <definedName name="saldo" localSheetId="3">#REF!</definedName>
    <definedName name="saldo">#REF!</definedName>
    <definedName name="saleofstock" localSheetId="1">'[16]Detail-PARENT'!#REF!</definedName>
    <definedName name="saleofstock" localSheetId="5">'[16]Detail-PARENT'!#REF!</definedName>
    <definedName name="saleofstock" localSheetId="3">'[16]Detail-PARENT'!#REF!</definedName>
    <definedName name="saleofstock">'[16]Detail-PARENT'!#REF!</definedName>
    <definedName name="sap" localSheetId="1">'[114]DIV-3'!#REF!</definedName>
    <definedName name="sap" localSheetId="5">'[114]DIV-3'!#REF!</definedName>
    <definedName name="sap" localSheetId="3">'[114]DIV-3'!#REF!</definedName>
    <definedName name="sap">'[114]DIV-3'!#REF!</definedName>
    <definedName name="sat">[163]baladewa!$A$1:$N$65536,[163]baladewa!$A$9:$IV$14</definedName>
    <definedName name="Savgprice">[17]GD_actuals!$E$24:$W$24</definedName>
    <definedName name="SBA_4ST" localSheetId="1">[83]DBase!#REF!</definedName>
    <definedName name="SBA_4ST" localSheetId="5">[83]DBase!#REF!</definedName>
    <definedName name="SBA_4ST" localSheetId="3">[83]DBase!#REF!</definedName>
    <definedName name="SBA_4ST">[83]DBase!#REF!</definedName>
    <definedName name="sban10" localSheetId="1">#REF!</definedName>
    <definedName name="sban10" localSheetId="5">#REF!</definedName>
    <definedName name="sban10" localSheetId="3">#REF!</definedName>
    <definedName name="sban10">#REF!</definedName>
    <definedName name="sban11" localSheetId="1">#REF!</definedName>
    <definedName name="sban11" localSheetId="5">#REF!</definedName>
    <definedName name="sban11" localSheetId="3">#REF!</definedName>
    <definedName name="sban11">#REF!</definedName>
    <definedName name="sban12" localSheetId="1">#REF!</definedName>
    <definedName name="sban12" localSheetId="5">#REF!</definedName>
    <definedName name="sban12" localSheetId="3">#REF!</definedName>
    <definedName name="sban12">#REF!</definedName>
    <definedName name="sban18" localSheetId="1">#REF!</definedName>
    <definedName name="sban18" localSheetId="5">#REF!</definedName>
    <definedName name="sban18" localSheetId="3">#REF!</definedName>
    <definedName name="sban18">#REF!</definedName>
    <definedName name="sban20" localSheetId="1">#REF!</definedName>
    <definedName name="sban20" localSheetId="5">#REF!</definedName>
    <definedName name="sban20" localSheetId="3">#REF!</definedName>
    <definedName name="sban20">#REF!</definedName>
    <definedName name="sban21" localSheetId="1">#REF!</definedName>
    <definedName name="sban21" localSheetId="5">#REF!</definedName>
    <definedName name="sban21" localSheetId="3">#REF!</definedName>
    <definedName name="sban21">#REF!</definedName>
    <definedName name="sban22" localSheetId="1">#REF!</definedName>
    <definedName name="sban22" localSheetId="5">#REF!</definedName>
    <definedName name="sban22" localSheetId="3">#REF!</definedName>
    <definedName name="sban22">#REF!</definedName>
    <definedName name="sban23" localSheetId="1">#REF!</definedName>
    <definedName name="sban23" localSheetId="5">#REF!</definedName>
    <definedName name="sban23" localSheetId="3">#REF!</definedName>
    <definedName name="sban23">#REF!</definedName>
    <definedName name="sban31" localSheetId="1">#REF!</definedName>
    <definedName name="sban31" localSheetId="5">#REF!</definedName>
    <definedName name="sban31" localSheetId="3">#REF!</definedName>
    <definedName name="sban31">#REF!</definedName>
    <definedName name="sber52" localSheetId="1">#REF!</definedName>
    <definedName name="sber52" localSheetId="5">#REF!</definedName>
    <definedName name="sber52" localSheetId="3">#REF!</definedName>
    <definedName name="sber52">#REF!</definedName>
    <definedName name="sber55" localSheetId="1">#REF!</definedName>
    <definedName name="sber55" localSheetId="5">#REF!</definedName>
    <definedName name="sber55" localSheetId="3">#REF!</definedName>
    <definedName name="sber55">#REF!</definedName>
    <definedName name="sber62" localSheetId="1">#REF!</definedName>
    <definedName name="sber62" localSheetId="5">#REF!</definedName>
    <definedName name="sber62" localSheetId="3">#REF!</definedName>
    <definedName name="sber62">#REF!</definedName>
    <definedName name="Sbincm">[17]GD_actuals!$E$16:$W$16</definedName>
    <definedName name="Sbinob">[17]GD_actuals!$E$13:$W$13</definedName>
    <definedName name="sc" localSheetId="1">#REF!</definedName>
    <definedName name="sc" localSheetId="5">#REF!</definedName>
    <definedName name="sc" localSheetId="3">#REF!</definedName>
    <definedName name="sc">#REF!</definedName>
    <definedName name="Scapex">[17]GD_actuals!$E$10:$W$10</definedName>
    <definedName name="scc" localSheetId="1">#REF!</definedName>
    <definedName name="scc" localSheetId="5">#REF!</definedName>
    <definedName name="scc" localSheetId="3">#REF!</definedName>
    <definedName name="scc">#REF!</definedName>
    <definedName name="Scconv">[17]GD_actuals!$E$4:$W$4</definedName>
    <definedName name="scd" localSheetId="1">#REF!</definedName>
    <definedName name="scd" localSheetId="5">#REF!</definedName>
    <definedName name="scd" localSheetId="3">#REF!</definedName>
    <definedName name="scd">#REF!</definedName>
    <definedName name="scedu" localSheetId="1">#REF!</definedName>
    <definedName name="scedu" localSheetId="5">#REF!</definedName>
    <definedName name="scedu" localSheetId="3">#REF!</definedName>
    <definedName name="scedu">#REF!</definedName>
    <definedName name="SCENARIO" localSheetId="1">'[101]balance sheet'!#REF!</definedName>
    <definedName name="SCENARIO" localSheetId="5">'[101]balance sheet'!#REF!</definedName>
    <definedName name="SCENARIO" localSheetId="3">'[101]balance sheet'!#REF!</definedName>
    <definedName name="SCENARIO">'[101]balance sheet'!#REF!</definedName>
    <definedName name="Scf">[17]GD_actuals!$E$9:$W$9</definedName>
    <definedName name="sch10_bal" localSheetId="1">#REF!</definedName>
    <definedName name="sch10_bal" localSheetId="5">#REF!</definedName>
    <definedName name="sch10_bal" localSheetId="3">#REF!</definedName>
    <definedName name="sch10_bal">#REF!</definedName>
    <definedName name="sch10_open" localSheetId="1">#REF!</definedName>
    <definedName name="sch10_open" localSheetId="5">#REF!</definedName>
    <definedName name="sch10_open" localSheetId="3">#REF!</definedName>
    <definedName name="sch10_open">#REF!</definedName>
    <definedName name="sch8_qcost" localSheetId="1">#REF!</definedName>
    <definedName name="sch8_qcost" localSheetId="5">#REF!</definedName>
    <definedName name="sch8_qcost" localSheetId="3">#REF!</definedName>
    <definedName name="sch8_qcost">#REF!</definedName>
    <definedName name="sch8_qcost1" localSheetId="1">#REF!</definedName>
    <definedName name="sch8_qcost1" localSheetId="5">#REF!</definedName>
    <definedName name="sch8_qcost1" localSheetId="3">#REF!</definedName>
    <definedName name="sch8_qcost1">#REF!</definedName>
    <definedName name="sch8_qcost1a" localSheetId="1">#REF!</definedName>
    <definedName name="sch8_qcost1a" localSheetId="5">#REF!</definedName>
    <definedName name="sch8_qcost1a" localSheetId="3">#REF!</definedName>
    <definedName name="sch8_qcost1a">#REF!</definedName>
    <definedName name="sch8_qcost1b" localSheetId="1">#REF!</definedName>
    <definedName name="sch8_qcost1b" localSheetId="5">#REF!</definedName>
    <definedName name="sch8_qcost1b" localSheetId="3">#REF!</definedName>
    <definedName name="sch8_qcost1b">#REF!</definedName>
    <definedName name="sch8_qcosta" localSheetId="1">#REF!</definedName>
    <definedName name="sch8_qcosta" localSheetId="5">#REF!</definedName>
    <definedName name="sch8_qcosta" localSheetId="3">#REF!</definedName>
    <definedName name="sch8_qcosta">#REF!</definedName>
    <definedName name="sch8_qcostb" localSheetId="1">#REF!</definedName>
    <definedName name="sch8_qcostb" localSheetId="5">#REF!</definedName>
    <definedName name="sch8_qcostb" localSheetId="3">#REF!</definedName>
    <definedName name="sch8_qcostb">#REF!</definedName>
    <definedName name="sch8_twdv" localSheetId="1">#REF!</definedName>
    <definedName name="sch8_twdv" localSheetId="5">#REF!</definedName>
    <definedName name="sch8_twdv" localSheetId="3">#REF!</definedName>
    <definedName name="sch8_twdv">#REF!</definedName>
    <definedName name="sch8_twdv1" localSheetId="1">#REF!</definedName>
    <definedName name="sch8_twdv1" localSheetId="5">#REF!</definedName>
    <definedName name="sch8_twdv1" localSheetId="3">#REF!</definedName>
    <definedName name="sch8_twdv1">#REF!</definedName>
    <definedName name="sch8_twdva" localSheetId="1">#REF!</definedName>
    <definedName name="sch8_twdva" localSheetId="5">#REF!</definedName>
    <definedName name="sch8_twdva" localSheetId="3">#REF!</definedName>
    <definedName name="sch8_twdva">#REF!</definedName>
    <definedName name="sch8_twdvb" localSheetId="1">#REF!</definedName>
    <definedName name="sch8_twdvb" localSheetId="5">#REF!</definedName>
    <definedName name="sch8_twdvb" localSheetId="3">#REF!</definedName>
    <definedName name="sch8_twdvb">#REF!</definedName>
    <definedName name="sch9_bal" localSheetId="1">#REF!</definedName>
    <definedName name="sch9_bal" localSheetId="5">#REF!</definedName>
    <definedName name="sch9_bal" localSheetId="3">#REF!</definedName>
    <definedName name="sch9_bal">#REF!</definedName>
    <definedName name="sch9_bal1" localSheetId="1">#REF!</definedName>
    <definedName name="sch9_bal1" localSheetId="5">#REF!</definedName>
    <definedName name="sch9_bal1" localSheetId="3">#REF!</definedName>
    <definedName name="sch9_bal1">#REF!</definedName>
    <definedName name="sch9_bal2" localSheetId="1">#REF!</definedName>
    <definedName name="sch9_bal2" localSheetId="5">#REF!</definedName>
    <definedName name="sch9_bal2" localSheetId="3">#REF!</definedName>
    <definedName name="sch9_bal2">#REF!</definedName>
    <definedName name="sch9_bal3" localSheetId="1">#REF!</definedName>
    <definedName name="sch9_bal3" localSheetId="5">#REF!</definedName>
    <definedName name="sch9_bal3" localSheetId="3">#REF!</definedName>
    <definedName name="sch9_bal3">#REF!</definedName>
    <definedName name="sch9_bal4" localSheetId="1">#REF!</definedName>
    <definedName name="sch9_bal4" localSheetId="5">#REF!</definedName>
    <definedName name="sch9_bal4" localSheetId="3">#REF!</definedName>
    <definedName name="sch9_bal4">#REF!</definedName>
    <definedName name="sch9_bal5" localSheetId="1">#REF!</definedName>
    <definedName name="sch9_bal5" localSheetId="5">#REF!</definedName>
    <definedName name="sch9_bal5" localSheetId="3">#REF!</definedName>
    <definedName name="sch9_bal5">#REF!</definedName>
    <definedName name="sch9_bal6" localSheetId="1">#REF!</definedName>
    <definedName name="sch9_bal6" localSheetId="5">#REF!</definedName>
    <definedName name="sch9_bal6" localSheetId="3">#REF!</definedName>
    <definedName name="sch9_bal6">#REF!</definedName>
    <definedName name="sch9_clear" localSheetId="1">#REF!</definedName>
    <definedName name="sch9_clear" localSheetId="5">#REF!</definedName>
    <definedName name="sch9_clear" localSheetId="3">#REF!</definedName>
    <definedName name="sch9_clear">#REF!</definedName>
    <definedName name="sch9_clear1" localSheetId="1">#REF!</definedName>
    <definedName name="sch9_clear1" localSheetId="5">#REF!</definedName>
    <definedName name="sch9_clear1" localSheetId="3">#REF!</definedName>
    <definedName name="sch9_clear1">#REF!</definedName>
    <definedName name="SCH9_HP1" localSheetId="1">#REF!</definedName>
    <definedName name="SCH9_HP1" localSheetId="5">#REF!</definedName>
    <definedName name="SCH9_HP1" localSheetId="3">#REF!</definedName>
    <definedName name="SCH9_HP1">#REF!</definedName>
    <definedName name="SCH9_HP10" localSheetId="1">#REF!</definedName>
    <definedName name="SCH9_HP10" localSheetId="5">#REF!</definedName>
    <definedName name="SCH9_HP10" localSheetId="3">#REF!</definedName>
    <definedName name="SCH9_HP10">#REF!</definedName>
    <definedName name="SCH9_HP10A" localSheetId="1">#REF!</definedName>
    <definedName name="SCH9_HP10A" localSheetId="5">#REF!</definedName>
    <definedName name="SCH9_HP10A" localSheetId="3">#REF!</definedName>
    <definedName name="SCH9_HP10A">#REF!</definedName>
    <definedName name="SCH9_HP10B" localSheetId="1">#REF!</definedName>
    <definedName name="SCH9_HP10B" localSheetId="5">#REF!</definedName>
    <definedName name="SCH9_HP10B" localSheetId="3">#REF!</definedName>
    <definedName name="SCH9_HP10B">#REF!</definedName>
    <definedName name="SCH9_HP1A" localSheetId="1">#REF!</definedName>
    <definedName name="SCH9_HP1A" localSheetId="5">#REF!</definedName>
    <definedName name="SCH9_HP1A" localSheetId="3">#REF!</definedName>
    <definedName name="SCH9_HP1A">#REF!</definedName>
    <definedName name="SCH9_HP1B" localSheetId="1">#REF!</definedName>
    <definedName name="SCH9_HP1B" localSheetId="5">#REF!</definedName>
    <definedName name="SCH9_HP1B" localSheetId="3">#REF!</definedName>
    <definedName name="SCH9_HP1B">#REF!</definedName>
    <definedName name="SCH9_HP2" localSheetId="1">#REF!</definedName>
    <definedName name="SCH9_HP2" localSheetId="5">#REF!</definedName>
    <definedName name="SCH9_HP2" localSheetId="3">#REF!</definedName>
    <definedName name="SCH9_HP2">#REF!</definedName>
    <definedName name="SCH9_HP2A" localSheetId="1">#REF!</definedName>
    <definedName name="SCH9_HP2A" localSheetId="5">#REF!</definedName>
    <definedName name="SCH9_HP2A" localSheetId="3">#REF!</definedName>
    <definedName name="SCH9_HP2A">#REF!</definedName>
    <definedName name="SCH9_HP2B" localSheetId="1">#REF!</definedName>
    <definedName name="SCH9_HP2B" localSheetId="5">#REF!</definedName>
    <definedName name="SCH9_HP2B" localSheetId="3">#REF!</definedName>
    <definedName name="SCH9_HP2B">#REF!</definedName>
    <definedName name="SCH9_HP3" localSheetId="1">#REF!</definedName>
    <definedName name="SCH9_HP3" localSheetId="5">#REF!</definedName>
    <definedName name="SCH9_HP3" localSheetId="3">#REF!</definedName>
    <definedName name="SCH9_HP3">#REF!</definedName>
    <definedName name="SCH9_HP3A" localSheetId="1">#REF!</definedName>
    <definedName name="SCH9_HP3A" localSheetId="5">#REF!</definedName>
    <definedName name="SCH9_HP3A" localSheetId="3">#REF!</definedName>
    <definedName name="SCH9_HP3A">#REF!</definedName>
    <definedName name="SCH9_HP3B" localSheetId="1">#REF!</definedName>
    <definedName name="SCH9_HP3B" localSheetId="5">#REF!</definedName>
    <definedName name="SCH9_HP3B" localSheetId="3">#REF!</definedName>
    <definedName name="SCH9_HP3B">#REF!</definedName>
    <definedName name="SCH9_HP4" localSheetId="1">#REF!</definedName>
    <definedName name="SCH9_HP4" localSheetId="5">#REF!</definedName>
    <definedName name="SCH9_HP4" localSheetId="3">#REF!</definedName>
    <definedName name="SCH9_HP4">#REF!</definedName>
    <definedName name="SCH9_HP4A" localSheetId="1">#REF!</definedName>
    <definedName name="SCH9_HP4A" localSheetId="5">#REF!</definedName>
    <definedName name="SCH9_HP4A" localSheetId="3">#REF!</definedName>
    <definedName name="SCH9_HP4A">#REF!</definedName>
    <definedName name="SCH9_HP4B" localSheetId="1">#REF!</definedName>
    <definedName name="SCH9_HP4B" localSheetId="5">#REF!</definedName>
    <definedName name="SCH9_HP4B" localSheetId="3">#REF!</definedName>
    <definedName name="SCH9_HP4B">#REF!</definedName>
    <definedName name="SCH9_HP5" localSheetId="1">#REF!</definedName>
    <definedName name="SCH9_HP5" localSheetId="5">#REF!</definedName>
    <definedName name="SCH9_HP5" localSheetId="3">#REF!</definedName>
    <definedName name="SCH9_HP5">#REF!</definedName>
    <definedName name="SCH9_HP5A" localSheetId="1">#REF!</definedName>
    <definedName name="SCH9_HP5A" localSheetId="5">#REF!</definedName>
    <definedName name="SCH9_HP5A" localSheetId="3">#REF!</definedName>
    <definedName name="SCH9_HP5A">#REF!</definedName>
    <definedName name="SCH9_HP5B" localSheetId="1">#REF!</definedName>
    <definedName name="SCH9_HP5B" localSheetId="5">#REF!</definedName>
    <definedName name="SCH9_HP5B" localSheetId="3">#REF!</definedName>
    <definedName name="SCH9_HP5B">#REF!</definedName>
    <definedName name="SCH9_HP6" localSheetId="1">#REF!</definedName>
    <definedName name="SCH9_HP6" localSheetId="5">#REF!</definedName>
    <definedName name="SCH9_HP6" localSheetId="3">#REF!</definedName>
    <definedName name="SCH9_HP6">#REF!</definedName>
    <definedName name="SCH9_HP6A" localSheetId="1">#REF!</definedName>
    <definedName name="SCH9_HP6A" localSheetId="5">#REF!</definedName>
    <definedName name="SCH9_HP6A" localSheetId="3">#REF!</definedName>
    <definedName name="SCH9_HP6A">#REF!</definedName>
    <definedName name="SCH9_HP6B" localSheetId="1">#REF!</definedName>
    <definedName name="SCH9_HP6B" localSheetId="5">#REF!</definedName>
    <definedName name="SCH9_HP6B" localSheetId="3">#REF!</definedName>
    <definedName name="SCH9_HP6B">#REF!</definedName>
    <definedName name="SCH9_HP7" localSheetId="1">#REF!</definedName>
    <definedName name="SCH9_HP7" localSheetId="5">#REF!</definedName>
    <definedName name="SCH9_HP7" localSheetId="3">#REF!</definedName>
    <definedName name="SCH9_HP7">#REF!</definedName>
    <definedName name="SCH9_HP7A" localSheetId="1">#REF!</definedName>
    <definedName name="SCH9_HP7A" localSheetId="5">#REF!</definedName>
    <definedName name="SCH9_HP7A" localSheetId="3">#REF!</definedName>
    <definedName name="SCH9_HP7A">#REF!</definedName>
    <definedName name="SCH9_HP7B" localSheetId="1">#REF!</definedName>
    <definedName name="SCH9_HP7B" localSheetId="5">#REF!</definedName>
    <definedName name="SCH9_HP7B" localSheetId="3">#REF!</definedName>
    <definedName name="SCH9_HP7B">#REF!</definedName>
    <definedName name="SCH9_HP8" localSheetId="1">#REF!</definedName>
    <definedName name="SCH9_HP8" localSheetId="5">#REF!</definedName>
    <definedName name="SCH9_HP8" localSheetId="3">#REF!</definedName>
    <definedName name="SCH9_HP8">#REF!</definedName>
    <definedName name="SCH9_HP8A" localSheetId="1">#REF!</definedName>
    <definedName name="SCH9_HP8A" localSheetId="5">#REF!</definedName>
    <definedName name="SCH9_HP8A" localSheetId="3">#REF!</definedName>
    <definedName name="SCH9_HP8A">#REF!</definedName>
    <definedName name="SCH9_HP8B" localSheetId="1">#REF!</definedName>
    <definedName name="SCH9_HP8B" localSheetId="5">#REF!</definedName>
    <definedName name="SCH9_HP8B" localSheetId="3">#REF!</definedName>
    <definedName name="SCH9_HP8B">#REF!</definedName>
    <definedName name="SCH9_HP9" localSheetId="1">#REF!</definedName>
    <definedName name="SCH9_HP9" localSheetId="5">#REF!</definedName>
    <definedName name="SCH9_HP9" localSheetId="3">#REF!</definedName>
    <definedName name="SCH9_HP9">#REF!</definedName>
    <definedName name="SCH9_HP9A" localSheetId="1">#REF!</definedName>
    <definedName name="SCH9_HP9A" localSheetId="5">#REF!</definedName>
    <definedName name="SCH9_HP9A" localSheetId="3">#REF!</definedName>
    <definedName name="SCH9_HP9A">#REF!</definedName>
    <definedName name="SCH9_HP9B" localSheetId="1">#REF!</definedName>
    <definedName name="SCH9_HP9B" localSheetId="5">#REF!</definedName>
    <definedName name="SCH9_HP9B" localSheetId="3">#REF!</definedName>
    <definedName name="SCH9_HP9B">#REF!</definedName>
    <definedName name="sch9_open" localSheetId="1">#REF!</definedName>
    <definedName name="sch9_open" localSheetId="5">#REF!</definedName>
    <definedName name="sch9_open" localSheetId="3">#REF!</definedName>
    <definedName name="sch9_open">#REF!</definedName>
    <definedName name="schadj" localSheetId="1">#REF!</definedName>
    <definedName name="schadj" localSheetId="5">#REF!</definedName>
    <definedName name="schadj" localSheetId="3">#REF!</definedName>
    <definedName name="schadj">#REF!</definedName>
    <definedName name="Scostpertonne">[17]GD_actuals!$E$7:$W$7</definedName>
    <definedName name="sd3p" localSheetId="1">'[39]lam-moi'!#REF!</definedName>
    <definedName name="sd3p" localSheetId="5">'[39]lam-moi'!#REF!</definedName>
    <definedName name="sd3p" localSheetId="3">'[39]lam-moi'!#REF!</definedName>
    <definedName name="sd3p">'[39]lam-moi'!#REF!</definedName>
    <definedName name="sdfgfhjkj" localSheetId="1">[117]Cover!#REF!</definedName>
    <definedName name="sdfgfhjkj" localSheetId="5">[117]Cover!#REF!</definedName>
    <definedName name="sdfgfhjkj" localSheetId="3">[117]Cover!#REF!</definedName>
    <definedName name="sdfgfhjkj">[117]Cover!#REF!</definedName>
    <definedName name="Sdifr">[17]GD_actuals!$E$2:$W$2</definedName>
    <definedName name="SDMONG" localSheetId="1">#REF!</definedName>
    <definedName name="SDMONG" localSheetId="5">#REF!</definedName>
    <definedName name="SDMONG" localSheetId="3">#REF!</definedName>
    <definedName name="SDMONG">#REF!</definedName>
    <definedName name="se" localSheetId="1">'[164]BS-RTI'!#REF!</definedName>
    <definedName name="se" localSheetId="5">'[164]BS-RTI'!#REF!</definedName>
    <definedName name="se" localSheetId="3">'[164]BS-RTI'!#REF!</definedName>
    <definedName name="se">'[164]BS-RTI'!#REF!</definedName>
    <definedName name="secdep" localSheetId="1">'[16]Detail-PARENT'!#REF!</definedName>
    <definedName name="secdep" localSheetId="5">'[16]Detail-PARENT'!#REF!</definedName>
    <definedName name="secdep" localSheetId="3">'[16]Detail-PARENT'!#REF!</definedName>
    <definedName name="secdep">'[16]Detail-PARENT'!#REF!</definedName>
    <definedName name="secdep2">'[15]Detail-PARENT'!$AU$823</definedName>
    <definedName name="SECURITIESPAYABLE" localSheetId="1">#REF!</definedName>
    <definedName name="SECURITIESPAYABLE" localSheetId="5">#REF!</definedName>
    <definedName name="SECURITIESPAYABLE" localSheetId="3">#REF!</definedName>
    <definedName name="SECURITIESPAYABLE">#REF!</definedName>
    <definedName name="SELATAN" localSheetId="1">#REF!</definedName>
    <definedName name="SELATAN" localSheetId="5">#REF!</definedName>
    <definedName name="SELATAN" localSheetId="3">#REF!</definedName>
    <definedName name="SELATAN">#REF!</definedName>
    <definedName name="sellexp" localSheetId="1">'[16]Detail-PARENT'!#REF!</definedName>
    <definedName name="sellexp" localSheetId="5">'[16]Detail-PARENT'!#REF!</definedName>
    <definedName name="sellexp" localSheetId="3">'[16]Detail-PARENT'!#REF!</definedName>
    <definedName name="sellexp">'[16]Detail-PARENT'!#REF!</definedName>
    <definedName name="semester_1" localSheetId="1">#REF!</definedName>
    <definedName name="semester_1" localSheetId="5">#REF!</definedName>
    <definedName name="semester_1" localSheetId="3">#REF!</definedName>
    <definedName name="semester_1">#REF!</definedName>
    <definedName name="semester_2" localSheetId="1">#REF!</definedName>
    <definedName name="semester_2" localSheetId="5">#REF!</definedName>
    <definedName name="semester_2" localSheetId="3">#REF!</definedName>
    <definedName name="semester_2">#REF!</definedName>
    <definedName name="Sempl100">[17]GD_actuals!$E$36:$W$36</definedName>
    <definedName name="Sempl200">[17]GD_actuals!$E$37:$W$37</definedName>
    <definedName name="Sempl300">[17]GD_actuals!$E$38:$W$38</definedName>
    <definedName name="Sempl400">[17]GD_actuals!$E$39:$W$39</definedName>
    <definedName name="Sempl500">[17]GD_actuals!$E$40:$W$40</definedName>
    <definedName name="Sempl600">[17]GD_actuals!$E$41:$W$41</definedName>
    <definedName name="Sempl900">[17]GD_actuals!$E$42:$W$42</definedName>
    <definedName name="Sempl910">[17]GD_actuals!$E$44:$W$44</definedName>
    <definedName name="Sempl920">[17]GD_actuals!$E$43:$W$43</definedName>
    <definedName name="sencount" hidden="1">3</definedName>
    <definedName name="sep_prima" localSheetId="1">#REF!</definedName>
    <definedName name="sep_prima" localSheetId="5">#REF!</definedName>
    <definedName name="sep_prima" localSheetId="3">#REF!</definedName>
    <definedName name="sep_prima">#REF!</definedName>
    <definedName name="Service_year_table" localSheetId="1">#REF!</definedName>
    <definedName name="Service_year_table" localSheetId="5">#REF!</definedName>
    <definedName name="Service_year_table" localSheetId="3">#REF!</definedName>
    <definedName name="Service_year_table">#REF!</definedName>
    <definedName name="SetPlate" localSheetId="1">#REF!</definedName>
    <definedName name="SetPlate" localSheetId="5">#REF!</definedName>
    <definedName name="SetPlate" localSheetId="3">#REF!</definedName>
    <definedName name="SetPlate">#REF!</definedName>
    <definedName name="sewaluar" localSheetId="1">#REF!</definedName>
    <definedName name="sewaluar" localSheetId="5">#REF!</definedName>
    <definedName name="sewaluar" localSheetId="3">#REF!</definedName>
    <definedName name="sewaluar">#REF!</definedName>
    <definedName name="sfvd100" localSheetId="1">#REF!</definedName>
    <definedName name="sfvd100" localSheetId="5">#REF!</definedName>
    <definedName name="sfvd100" localSheetId="3">#REF!</definedName>
    <definedName name="sfvd100">#REF!</definedName>
    <definedName name="sg" localSheetId="1">#REF!</definedName>
    <definedName name="sg" localSheetId="5">#REF!</definedName>
    <definedName name="sg" localSheetId="3">#REF!</definedName>
    <definedName name="sg">#REF!</definedName>
    <definedName name="sgnc" localSheetId="1">[39]gtrinh!#REF!</definedName>
    <definedName name="sgnc" localSheetId="5">[39]gtrinh!#REF!</definedName>
    <definedName name="sgnc" localSheetId="3">[39]gtrinh!#REF!</definedName>
    <definedName name="sgnc">[39]gtrinh!#REF!</definedName>
    <definedName name="sgvl" localSheetId="1">[39]gtrinh!#REF!</definedName>
    <definedName name="sgvl" localSheetId="5">[39]gtrinh!#REF!</definedName>
    <definedName name="sgvl" localSheetId="3">[39]gtrinh!#REF!</definedName>
    <definedName name="sgvl">[39]gtrinh!#REF!</definedName>
    <definedName name="Shatcm">[17]GD_actuals!$E$14:$W$14</definedName>
    <definedName name="Shatob">[17]GD_actuals!$E$11:$W$11</definedName>
    <definedName name="SHEEP">[31]Vibro_Roller!$F$79:$F$85</definedName>
    <definedName name="SHORTERMINVESTMENT" localSheetId="1">#REF!</definedName>
    <definedName name="SHORTERMINVESTMENT" localSheetId="5">#REF!</definedName>
    <definedName name="SHORTERMINVESTMENT" localSheetId="3">#REF!</definedName>
    <definedName name="SHORTERMINVESTMENT">#REF!</definedName>
    <definedName name="SHORTERMLOAN" localSheetId="1">#REF!</definedName>
    <definedName name="SHORTERMLOAN" localSheetId="5">#REF!</definedName>
    <definedName name="SHORTERMLOAN" localSheetId="3">#REF!</definedName>
    <definedName name="SHORTERMLOAN">#REF!</definedName>
    <definedName name="SHORTLIST" localSheetId="1">#REF!</definedName>
    <definedName name="SHORTLIST" localSheetId="5">#REF!</definedName>
    <definedName name="SHORTLIST" localSheetId="3">#REF!</definedName>
    <definedName name="SHORTLIST">#REF!</definedName>
    <definedName name="sht" localSheetId="1">'[39]THPDMoi  (2)'!#REF!</definedName>
    <definedName name="sht" localSheetId="5">'[39]THPDMoi  (2)'!#REF!</definedName>
    <definedName name="sht" localSheetId="3">'[39]THPDMoi  (2)'!#REF!</definedName>
    <definedName name="sht">'[39]THPDMoi  (2)'!#REF!</definedName>
    <definedName name="sht3p" localSheetId="1">'[39]lam-moi'!#REF!</definedName>
    <definedName name="sht3p" localSheetId="5">'[39]lam-moi'!#REF!</definedName>
    <definedName name="sht3p" localSheetId="3">'[39]lam-moi'!#REF!</definedName>
    <definedName name="sht3p">'[39]lam-moi'!#REF!</definedName>
    <definedName name="SIRTU">'[70]An. Quarry'!$A$417:$H$479</definedName>
    <definedName name="SISA7" localSheetId="1">'[119]A-GL-SUMMARY'!#REF!</definedName>
    <definedName name="SISA7" localSheetId="5">'[119]A-GL-SUMMARY'!#REF!</definedName>
    <definedName name="SISA7" localSheetId="3">'[119]A-GL-SUMMARY'!#REF!</definedName>
    <definedName name="SISA7">'[119]A-GL-SUMMARY'!#REF!</definedName>
    <definedName name="SK" localSheetId="1">#REF!</definedName>
    <definedName name="SK" localSheetId="5">#REF!</definedName>
    <definedName name="SK" localSheetId="3">#REF!</definedName>
    <definedName name="SK">#REF!</definedName>
    <definedName name="skem_jak1" localSheetId="1">[165]Volume!#REF!</definedName>
    <definedName name="skem_jak1" localSheetId="5">[165]Volume!#REF!</definedName>
    <definedName name="skem_jak1" localSheetId="3">[165]Volume!#REF!</definedName>
    <definedName name="skem_jak1">[165]Volume!#REF!</definedName>
    <definedName name="Skpccm">[17]GD_actuals!$E$17:$W$17</definedName>
    <definedName name="Skpccons">[17]GD_actuals!$E$47:$W$47</definedName>
    <definedName name="Skpccont">[17]GD_actuals!$E$50:$W$50</definedName>
    <definedName name="Skpcexpemp">[17]GD_actuals!$E$46:$W$46</definedName>
    <definedName name="Skpcft">[17]GD_actuals!$E$48:$W$48</definedName>
    <definedName name="Skpcindemp">[17]GD_actuals!$E$45:$W$45</definedName>
    <definedName name="Skpcls">[17]GD_actuals!$E$49:$W$49</definedName>
    <definedName name="Skpcob">[17]GD_actuals!$E$3:$W$3</definedName>
    <definedName name="Skpcsales">[17]GD_actuals!$E$6:$W$6</definedName>
    <definedName name="sks">'[137]Master Edit'!$E$22</definedName>
    <definedName name="SL_CRD" localSheetId="1">#REF!</definedName>
    <definedName name="SL_CRD" localSheetId="5">#REF!</definedName>
    <definedName name="SL_CRD" localSheetId="3">#REF!</definedName>
    <definedName name="SL_CRD">#REF!</definedName>
    <definedName name="SL_CRS" localSheetId="1">#REF!</definedName>
    <definedName name="SL_CRS" localSheetId="5">#REF!</definedName>
    <definedName name="SL_CRS" localSheetId="3">#REF!</definedName>
    <definedName name="SL_CRS">#REF!</definedName>
    <definedName name="SL_CS" localSheetId="1">#REF!</definedName>
    <definedName name="SL_CS" localSheetId="5">#REF!</definedName>
    <definedName name="SL_CS" localSheetId="3">#REF!</definedName>
    <definedName name="SL_CS">#REF!</definedName>
    <definedName name="SL_DD" localSheetId="1">#REF!</definedName>
    <definedName name="SL_DD" localSheetId="5">#REF!</definedName>
    <definedName name="SL_DD" localSheetId="3">#REF!</definedName>
    <definedName name="SL_DD">#REF!</definedName>
    <definedName name="smob01" localSheetId="1">#REF!</definedName>
    <definedName name="smob01" localSheetId="5">#REF!</definedName>
    <definedName name="smob01" localSheetId="3">#REF!</definedName>
    <definedName name="smob01">#REF!</definedName>
    <definedName name="smob10" localSheetId="1">#REF!</definedName>
    <definedName name="smob10" localSheetId="5">#REF!</definedName>
    <definedName name="smob10" localSheetId="3">#REF!</definedName>
    <definedName name="smob10">#REF!</definedName>
    <definedName name="smob11" localSheetId="1">#REF!</definedName>
    <definedName name="smob11" localSheetId="5">#REF!</definedName>
    <definedName name="smob11" localSheetId="3">#REF!</definedName>
    <definedName name="smob11">#REF!</definedName>
    <definedName name="SMOF" localSheetId="1">#REF!</definedName>
    <definedName name="SMOF" localSheetId="5">#REF!</definedName>
    <definedName name="SMOF" localSheetId="3">#REF!</definedName>
    <definedName name="SMOF">#REF!</definedName>
    <definedName name="SMOL" localSheetId="1">#REF!</definedName>
    <definedName name="SMOL" localSheetId="5">#REF!</definedName>
    <definedName name="SMOL" localSheetId="3">#REF!</definedName>
    <definedName name="SMOL">#REF!</definedName>
    <definedName name="Snetback">[17]GD_actuals!$E$23:$W$23</definedName>
    <definedName name="Snpat">[17]GD_actuals!$E$8:$W$8</definedName>
    <definedName name="SO" localSheetId="1">#REF!</definedName>
    <definedName name="SO" localSheetId="5">#REF!</definedName>
    <definedName name="SO" localSheetId="3">#REF!</definedName>
    <definedName name="SO">#REF!</definedName>
    <definedName name="soc3p" localSheetId="1">#REF!</definedName>
    <definedName name="soc3p" localSheetId="5">#REF!</definedName>
    <definedName name="soc3p" localSheetId="3">#REF!</definedName>
    <definedName name="soc3p">#REF!</definedName>
    <definedName name="SOIL">[31]Vibro_Roller!$F$86:$F$87</definedName>
    <definedName name="solver_lin" hidden="1">0</definedName>
    <definedName name="solver_num" hidden="1">0</definedName>
    <definedName name="solver_typ" hidden="1">3</definedName>
    <definedName name="solver_val" hidden="1">0</definedName>
    <definedName name="Spec" localSheetId="1">#REF!</definedName>
    <definedName name="Spec" localSheetId="5">#REF!</definedName>
    <definedName name="Spec" localSheetId="3">#REF!</definedName>
    <definedName name="Spec">#REF!</definedName>
    <definedName name="Specific">[105]JobDetails!$A$56:$A$90</definedName>
    <definedName name="spen" localSheetId="1">'[114]DIV-7'!#REF!</definedName>
    <definedName name="spen" localSheetId="5">'[114]DIV-7'!#REF!</definedName>
    <definedName name="spen" localSheetId="3">'[114]DIV-7'!#REF!</definedName>
    <definedName name="spen">'[114]DIV-7'!#REF!</definedName>
    <definedName name="spen2" localSheetId="1">'[114]DIV-7'!#REF!</definedName>
    <definedName name="spen2" localSheetId="5">'[114]DIV-7'!#REF!</definedName>
    <definedName name="spen2" localSheetId="3">'[114]DIV-7'!#REF!</definedName>
    <definedName name="spen2">'[114]DIV-7'!#REF!</definedName>
    <definedName name="Spf">[17]GD_actuals!$E$32:$W$32</definedName>
    <definedName name="Spitinv">[17]GD_actuals!$E$18:$W$18</definedName>
    <definedName name="spk1p" localSheetId="1">'[39]#REF'!#REF!</definedName>
    <definedName name="spk1p" localSheetId="5">'[39]#REF'!#REF!</definedName>
    <definedName name="spk1p" localSheetId="3">'[39]#REF'!#REF!</definedName>
    <definedName name="spk1p">'[39]#REF'!#REF!</definedName>
    <definedName name="spk3p" localSheetId="1">'[39]lam-moi'!#REF!</definedName>
    <definedName name="spk3p" localSheetId="5">'[39]lam-moi'!#REF!</definedName>
    <definedName name="spk3p" localSheetId="3">'[39]lam-moi'!#REF!</definedName>
    <definedName name="spk3p">'[39]lam-moi'!#REF!</definedName>
    <definedName name="Sportinv">[17]GD_actuals!$E$20:$W$20</definedName>
    <definedName name="SPPK" localSheetId="1">#REF!</definedName>
    <definedName name="SPPK" localSheetId="5">#REF!</definedName>
    <definedName name="SPPK" localSheetId="3">#REF!</definedName>
    <definedName name="SPPK">#REF!</definedName>
    <definedName name="SPRAYER" localSheetId="1">#REF!</definedName>
    <definedName name="SPRAYER" localSheetId="5">#REF!</definedName>
    <definedName name="SPRAYER" localSheetId="3">#REF!</definedName>
    <definedName name="SPRAYER">#REF!</definedName>
    <definedName name="Squal">[17]GD_actuals!$E$22:$W$22</definedName>
    <definedName name="Srain">[17]GD_actuals!$E$35:$W$35</definedName>
    <definedName name="Srecov">[17]GD_actuals!$E$25:$W$25</definedName>
    <definedName name="Srehab">[17]GD_actuals!$E$5:$W$5</definedName>
    <definedName name="SRM" localSheetId="1">#REF!</definedName>
    <definedName name="SRM" localSheetId="5">#REF!</definedName>
    <definedName name="SRM" localSheetId="3">#REF!</definedName>
    <definedName name="SRM">#REF!</definedName>
    <definedName name="Srominv">[17]GD_actuals!$E$19:$W$19</definedName>
    <definedName name="ss" localSheetId="1">#REF!</definedName>
    <definedName name="ss" localSheetId="5">#REF!</definedName>
    <definedName name="ss" localSheetId="3">#REF!</definedName>
    <definedName name="ss">#REF!</definedName>
    <definedName name="ssdt01" localSheetId="1">#REF!</definedName>
    <definedName name="ssdt01" localSheetId="5">#REF!</definedName>
    <definedName name="ssdt01" localSheetId="3">#REF!</definedName>
    <definedName name="ssdt01">#REF!</definedName>
    <definedName name="ssdz03" localSheetId="1">#REF!</definedName>
    <definedName name="ssdz03" localSheetId="5">#REF!</definedName>
    <definedName name="ssdz03" localSheetId="3">#REF!</definedName>
    <definedName name="ssdz03">#REF!</definedName>
    <definedName name="ssdz05" localSheetId="1">#REF!</definedName>
    <definedName name="ssdz05" localSheetId="5">#REF!</definedName>
    <definedName name="ssdz05" localSheetId="3">#REF!</definedName>
    <definedName name="ssdz05">#REF!</definedName>
    <definedName name="ssdz06" localSheetId="1">#REF!</definedName>
    <definedName name="ssdz06" localSheetId="5">#REF!</definedName>
    <definedName name="ssdz06" localSheetId="3">#REF!</definedName>
    <definedName name="ssdz06">#REF!</definedName>
    <definedName name="ssex01" localSheetId="1">#REF!</definedName>
    <definedName name="ssex01" localSheetId="5">#REF!</definedName>
    <definedName name="ssex01" localSheetId="3">#REF!</definedName>
    <definedName name="ssex01">#REF!</definedName>
    <definedName name="ssex02" localSheetId="1">#REF!</definedName>
    <definedName name="ssex02" localSheetId="5">#REF!</definedName>
    <definedName name="ssex02" localSheetId="3">#REF!</definedName>
    <definedName name="ssex02">#REF!</definedName>
    <definedName name="ssmg01" localSheetId="1">#REF!</definedName>
    <definedName name="ssmg01" localSheetId="5">#REF!</definedName>
    <definedName name="ssmg01" localSheetId="3">#REF!</definedName>
    <definedName name="ssmg01">#REF!</definedName>
    <definedName name="Sspex3500">[17]GD_actuals!$E$27:$W$27</definedName>
    <definedName name="Sspr996">[17]GD_actuals!$E$26:$W$26</definedName>
    <definedName name="SSS" hidden="1">{#N/A,#N/A,FALSE,"Aging Summary";#N/A,#N/A,FALSE,"Ratio Analysis";#N/A,#N/A,FALSE,"Test 120 Day Accts";#N/A,#N/A,FALSE,"Tickmarks"}</definedName>
    <definedName name="ssss" localSheetId="1">#REF!</definedName>
    <definedName name="ssss" localSheetId="5">#REF!</definedName>
    <definedName name="ssss" localSheetId="3">#REF!</definedName>
    <definedName name="ssss">#REF!</definedName>
    <definedName name="sstr01" localSheetId="1">#REF!</definedName>
    <definedName name="sstr01" localSheetId="5">#REF!</definedName>
    <definedName name="sstr01" localSheetId="3">#REF!</definedName>
    <definedName name="sstr01">#REF!</definedName>
    <definedName name="Ssurcm">[17]GD_actuals!$E$15:$W$15</definedName>
    <definedName name="Ssurob">[17]GD_actuals!$E$12:$W$12</definedName>
    <definedName name="ssvc01" localSheetId="1">#REF!</definedName>
    <definedName name="ssvc01" localSheetId="5">#REF!</definedName>
    <definedName name="ssvc01" localSheetId="3">#REF!</definedName>
    <definedName name="ssvc01">#REF!</definedName>
    <definedName name="ssver54" localSheetId="1">#REF!</definedName>
    <definedName name="ssver54" localSheetId="5">#REF!</definedName>
    <definedName name="ssver54" localSheetId="3">#REF!</definedName>
    <definedName name="ssver54">#REF!</definedName>
    <definedName name="sswl01" localSheetId="1">#REF!</definedName>
    <definedName name="sswl01" localSheetId="5">#REF!</definedName>
    <definedName name="sswl01" localSheetId="3">#REF!</definedName>
    <definedName name="sswl01">#REF!</definedName>
    <definedName name="sswl04" localSheetId="1">#REF!</definedName>
    <definedName name="sswl04" localSheetId="5">#REF!</definedName>
    <definedName name="sswl04" localSheetId="3">#REF!</definedName>
    <definedName name="sswl04">#REF!</definedName>
    <definedName name="sswl06" localSheetId="1">#REF!</definedName>
    <definedName name="sswl06" localSheetId="5">#REF!</definedName>
    <definedName name="sswl06" localSheetId="3">#REF!</definedName>
    <definedName name="sswl06">#REF!</definedName>
    <definedName name="sswt01" localSheetId="1">#REF!</definedName>
    <definedName name="sswt01" localSheetId="5">#REF!</definedName>
    <definedName name="sswt01" localSheetId="3">#REF!</definedName>
    <definedName name="sswt01">#REF!</definedName>
    <definedName name="st" localSheetId="1">#REF!</definedName>
    <definedName name="st" localSheetId="5">#REF!</definedName>
    <definedName name="st" localSheetId="3">#REF!</definedName>
    <definedName name="st">#REF!</definedName>
    <definedName name="st3p" localSheetId="1">'[39]lam-moi'!#REF!</definedName>
    <definedName name="st3p" localSheetId="5">'[39]lam-moi'!#REF!</definedName>
    <definedName name="st3p" localSheetId="3">'[39]lam-moi'!#REF!</definedName>
    <definedName name="st3p">'[39]lam-moi'!#REF!</definedName>
    <definedName name="Status" localSheetId="1">#REF!</definedName>
    <definedName name="Status" localSheetId="5">#REF!</definedName>
    <definedName name="Status" localSheetId="3">#REF!</definedName>
    <definedName name="Status">#REF!</definedName>
    <definedName name="STDE" localSheetId="1">[25]Material!#REF!</definedName>
    <definedName name="STDE" localSheetId="5">[25]Material!#REF!</definedName>
    <definedName name="STDE" localSheetId="3">[25]Material!#REF!</definedName>
    <definedName name="STDE">[25]Material!#REF!</definedName>
    <definedName name="stde1" localSheetId="1">[132]Material!#REF!</definedName>
    <definedName name="stde1" localSheetId="5">[132]Material!#REF!</definedName>
    <definedName name="stde1" localSheetId="3">[132]Material!#REF!</definedName>
    <definedName name="stde1">[132]Material!#REF!</definedName>
    <definedName name="stde11" localSheetId="1">[49]Material!#REF!</definedName>
    <definedName name="stde11" localSheetId="5">[49]Material!#REF!</definedName>
    <definedName name="stde11" localSheetId="3">[49]Material!#REF!</definedName>
    <definedName name="stde11">[49]Material!#REF!</definedName>
    <definedName name="STI" localSheetId="1">'[16]Detail-PARENT'!#REF!</definedName>
    <definedName name="STI" localSheetId="5">'[16]Detail-PARENT'!#REF!</definedName>
    <definedName name="STI" localSheetId="3">'[16]Detail-PARENT'!#REF!</definedName>
    <definedName name="STI">'[16]Detail-PARENT'!#REF!</definedName>
    <definedName name="stl" localSheetId="1">'[16]Detail-PARENT'!#REF!</definedName>
    <definedName name="stl" localSheetId="5">'[16]Detail-PARENT'!#REF!</definedName>
    <definedName name="stl" localSheetId="3">'[16]Detail-PARENT'!#REF!</definedName>
    <definedName name="stl">'[16]Detail-PARENT'!#REF!</definedName>
    <definedName name="STOCK">[166]STOCK!$B$1:$IV$65536</definedName>
    <definedName name="Stock_listing" localSheetId="1">#REF!</definedName>
    <definedName name="Stock_listing" localSheetId="5">#REF!</definedName>
    <definedName name="Stock_listing" localSheetId="3">#REF!</definedName>
    <definedName name="Stock_listing">#REF!</definedName>
    <definedName name="STONECRUSHER" localSheetId="1">#REF!</definedName>
    <definedName name="STONECRUSHER" localSheetId="5">#REF!</definedName>
    <definedName name="STONECRUSHER" localSheetId="3">#REF!</definedName>
    <definedName name="STONECRUSHER">#REF!</definedName>
    <definedName name="STOP" localSheetId="1">#REF!</definedName>
    <definedName name="STOP" localSheetId="5">#REF!</definedName>
    <definedName name="STOP" localSheetId="3">#REF!</definedName>
    <definedName name="STOP">#REF!</definedName>
    <definedName name="STOPE" localSheetId="1">#REF!</definedName>
    <definedName name="STOPE" localSheetId="5">#REF!</definedName>
    <definedName name="STOPE" localSheetId="3">#REF!</definedName>
    <definedName name="STOPE">#REF!</definedName>
    <definedName name="Stotalinv">[17]GD_actuals!$E$21:$W$21</definedName>
    <definedName name="stpiezo" localSheetId="1">#REF!</definedName>
    <definedName name="stpiezo" localSheetId="5">#REF!</definedName>
    <definedName name="stpiezo" localSheetId="3">#REF!</definedName>
    <definedName name="stpiezo">#REF!</definedName>
    <definedName name="STRUK" localSheetId="1">#REF!</definedName>
    <definedName name="STRUK" localSheetId="5">#REF!</definedName>
    <definedName name="STRUK" localSheetId="3">#REF!</definedName>
    <definedName name="STRUK">#REF!</definedName>
    <definedName name="STRUKTUR">[41]Sheet1!$A$130:$H$230</definedName>
    <definedName name="sum" localSheetId="1">[25]Material!#REF!</definedName>
    <definedName name="sum" localSheetId="5">[25]Material!#REF!</definedName>
    <definedName name="sum" localSheetId="3">[25]Material!#REF!</definedName>
    <definedName name="sum">[25]Material!#REF!</definedName>
    <definedName name="Sumda" localSheetId="1">#REF!</definedName>
    <definedName name="Sumda" localSheetId="5">#REF!</definedName>
    <definedName name="Sumda" localSheetId="3">#REF!</definedName>
    <definedName name="Sumda">#REF!</definedName>
    <definedName name="Sumda1">[167]Sumda1!$B$8:$E$80</definedName>
    <definedName name="Sumda2" localSheetId="1">#REF!</definedName>
    <definedName name="Sumda2" localSheetId="5">#REF!</definedName>
    <definedName name="Sumda2" localSheetId="3">#REF!</definedName>
    <definedName name="Sumda2">#REF!</definedName>
    <definedName name="SUMDA3">[168]Sumda1!$B$6:$E$114</definedName>
    <definedName name="SUMDACAD">[113]Sumda1!$B$6:$E$157</definedName>
    <definedName name="summary" localSheetId="1">#REF!</definedName>
    <definedName name="summary" localSheetId="5">#REF!</definedName>
    <definedName name="summary" localSheetId="3">#REF!</definedName>
    <definedName name="summary">#REF!</definedName>
    <definedName name="Summary_opt1" localSheetId="1">#REF!</definedName>
    <definedName name="Summary_opt1" localSheetId="5">#REF!</definedName>
    <definedName name="Summary_opt1" localSheetId="3">#REF!</definedName>
    <definedName name="Summary_opt1">#REF!</definedName>
    <definedName name="Summary_opt2" localSheetId="1">#REF!</definedName>
    <definedName name="Summary_opt2" localSheetId="5">#REF!</definedName>
    <definedName name="Summary_opt2" localSheetId="3">#REF!</definedName>
    <definedName name="Summary_opt2">#REF!</definedName>
    <definedName name="SUNDARI" localSheetId="1">#REF!</definedName>
    <definedName name="SUNDARI" localSheetId="5">#REF!</definedName>
    <definedName name="SUNDARI" localSheetId="3">#REF!</definedName>
    <definedName name="SUNDARI">#REF!</definedName>
    <definedName name="SWEEP" localSheetId="1">'[101]balance sheet'!#REF!</definedName>
    <definedName name="SWEEP" localSheetId="5">'[101]balance sheet'!#REF!</definedName>
    <definedName name="SWEEP" localSheetId="3">'[101]balance sheet'!#REF!</definedName>
    <definedName name="SWEEP">'[101]balance sheet'!#REF!</definedName>
    <definedName name="Swvu.Japan_Capers_Ed_Pub." localSheetId="1" hidden="1">#REF!</definedName>
    <definedName name="Swvu.Japan_Capers_Ed_Pub." localSheetId="5" hidden="1">#REF!</definedName>
    <definedName name="Swvu.Japan_Capers_Ed_Pub." localSheetId="3" hidden="1">#REF!</definedName>
    <definedName name="Swvu.Japan_Capers_Ed_Pub." hidden="1">#REF!</definedName>
    <definedName name="Swvu.KJP_CC." localSheetId="1" hidden="1">#REF!</definedName>
    <definedName name="Swvu.KJP_CC." localSheetId="5" hidden="1">#REF!</definedName>
    <definedName name="Swvu.KJP_CC." localSheetId="3" hidden="1">#REF!</definedName>
    <definedName name="Swvu.KJP_CC." hidden="1">#REF!</definedName>
    <definedName name="Syear" localSheetId="1">#REF!</definedName>
    <definedName name="Syear" localSheetId="5">#REF!</definedName>
    <definedName name="Syear" localSheetId="3">#REF!</definedName>
    <definedName name="Syear">#REF!</definedName>
    <definedName name="T" localSheetId="1">#REF!</definedName>
    <definedName name="T" localSheetId="5">#REF!</definedName>
    <definedName name="T" localSheetId="3">#REF!</definedName>
    <definedName name="T">#REF!</definedName>
    <definedName name="T_Ref">[17]INPUTS!$A$2</definedName>
    <definedName name="t101p" localSheetId="1">#REF!</definedName>
    <definedName name="t101p" localSheetId="5">#REF!</definedName>
    <definedName name="t101p" localSheetId="3">#REF!</definedName>
    <definedName name="t101p">#REF!</definedName>
    <definedName name="t103p" localSheetId="1">#REF!</definedName>
    <definedName name="t103p" localSheetId="5">#REF!</definedName>
    <definedName name="t103p" localSheetId="3">#REF!</definedName>
    <definedName name="t103p">#REF!</definedName>
    <definedName name="t105mnc" localSheetId="1">'[39]thao-go'!#REF!</definedName>
    <definedName name="t105mnc" localSheetId="5">'[39]thao-go'!#REF!</definedName>
    <definedName name="t105mnc" localSheetId="3">'[39]thao-go'!#REF!</definedName>
    <definedName name="t105mnc">'[39]thao-go'!#REF!</definedName>
    <definedName name="t10m" localSheetId="1">'[39]lam-moi'!#REF!</definedName>
    <definedName name="t10m" localSheetId="5">'[39]lam-moi'!#REF!</definedName>
    <definedName name="t10m" localSheetId="3">'[39]lam-moi'!#REF!</definedName>
    <definedName name="t10m">'[39]lam-moi'!#REF!</definedName>
    <definedName name="t10nc" localSheetId="1">'[39]lam-moi'!#REF!</definedName>
    <definedName name="t10nc" localSheetId="5">'[39]lam-moi'!#REF!</definedName>
    <definedName name="t10nc" localSheetId="3">'[39]lam-moi'!#REF!</definedName>
    <definedName name="t10nc">'[39]lam-moi'!#REF!</definedName>
    <definedName name="t10nc1p" localSheetId="1">#REF!</definedName>
    <definedName name="t10nc1p" localSheetId="5">#REF!</definedName>
    <definedName name="t10nc1p" localSheetId="3">#REF!</definedName>
    <definedName name="t10nc1p">#REF!</definedName>
    <definedName name="t10ncm" localSheetId="1">'[39]lam-moi'!#REF!</definedName>
    <definedName name="t10ncm" localSheetId="5">'[39]lam-moi'!#REF!</definedName>
    <definedName name="t10ncm" localSheetId="3">'[39]lam-moi'!#REF!</definedName>
    <definedName name="t10ncm">'[39]lam-moi'!#REF!</definedName>
    <definedName name="t10vl" localSheetId="1">'[39]lam-moi'!#REF!</definedName>
    <definedName name="t10vl" localSheetId="5">'[39]lam-moi'!#REF!</definedName>
    <definedName name="t10vl" localSheetId="3">'[39]lam-moi'!#REF!</definedName>
    <definedName name="t10vl">'[39]lam-moi'!#REF!</definedName>
    <definedName name="t10vl1p" localSheetId="1">#REF!</definedName>
    <definedName name="t10vl1p" localSheetId="5">#REF!</definedName>
    <definedName name="t10vl1p" localSheetId="3">#REF!</definedName>
    <definedName name="t10vl1p">#REF!</definedName>
    <definedName name="t121p" localSheetId="1">#REF!</definedName>
    <definedName name="t121p" localSheetId="5">#REF!</definedName>
    <definedName name="t121p" localSheetId="3">#REF!</definedName>
    <definedName name="t121p">#REF!</definedName>
    <definedName name="t123p" localSheetId="1">#REF!</definedName>
    <definedName name="t123p" localSheetId="5">#REF!</definedName>
    <definedName name="t123p" localSheetId="3">#REF!</definedName>
    <definedName name="t123p">#REF!</definedName>
    <definedName name="t12m" localSheetId="1">'[39]lam-moi'!#REF!</definedName>
    <definedName name="t12m" localSheetId="5">'[39]lam-moi'!#REF!</definedName>
    <definedName name="t12m" localSheetId="3">'[39]lam-moi'!#REF!</definedName>
    <definedName name="t12m">'[39]lam-moi'!#REF!</definedName>
    <definedName name="t12mnc" localSheetId="1">'[39]thao-go'!#REF!</definedName>
    <definedName name="t12mnc" localSheetId="5">'[39]thao-go'!#REF!</definedName>
    <definedName name="t12mnc" localSheetId="3">'[39]thao-go'!#REF!</definedName>
    <definedName name="t12mnc">'[39]thao-go'!#REF!</definedName>
    <definedName name="t12nc" localSheetId="1">'[39]lam-moi'!#REF!</definedName>
    <definedName name="t12nc" localSheetId="5">'[39]lam-moi'!#REF!</definedName>
    <definedName name="t12nc" localSheetId="3">'[39]lam-moi'!#REF!</definedName>
    <definedName name="t12nc">'[39]lam-moi'!#REF!</definedName>
    <definedName name="t12nc3p">'[39]CHITIET VL-NC'!$G$38</definedName>
    <definedName name="t12ncm" localSheetId="1">'[39]lam-moi'!#REF!</definedName>
    <definedName name="t12ncm" localSheetId="5">'[39]lam-moi'!#REF!</definedName>
    <definedName name="t12ncm" localSheetId="3">'[39]lam-moi'!#REF!</definedName>
    <definedName name="t12ncm">'[39]lam-moi'!#REF!</definedName>
    <definedName name="t12vl" localSheetId="1">'[39]lam-moi'!#REF!</definedName>
    <definedName name="t12vl" localSheetId="5">'[39]lam-moi'!#REF!</definedName>
    <definedName name="t12vl" localSheetId="3">'[39]lam-moi'!#REF!</definedName>
    <definedName name="t12vl">'[39]lam-moi'!#REF!</definedName>
    <definedName name="t12vl3p">'[39]CHITIET VL-NC'!$G$34</definedName>
    <definedName name="t141p" localSheetId="1">#REF!</definedName>
    <definedName name="t141p" localSheetId="5">#REF!</definedName>
    <definedName name="t141p" localSheetId="3">#REF!</definedName>
    <definedName name="t141p">#REF!</definedName>
    <definedName name="t143p" localSheetId="1">#REF!</definedName>
    <definedName name="t143p" localSheetId="5">#REF!</definedName>
    <definedName name="t143p" localSheetId="3">#REF!</definedName>
    <definedName name="t143p">#REF!</definedName>
    <definedName name="t14m" localSheetId="1">'[39]lam-moi'!#REF!</definedName>
    <definedName name="t14m" localSheetId="5">'[39]lam-moi'!#REF!</definedName>
    <definedName name="t14m" localSheetId="3">'[39]lam-moi'!#REF!</definedName>
    <definedName name="t14m">'[39]lam-moi'!#REF!</definedName>
    <definedName name="t14mnc" localSheetId="1">'[39]thao-go'!#REF!</definedName>
    <definedName name="t14mnc" localSheetId="5">'[39]thao-go'!#REF!</definedName>
    <definedName name="t14mnc" localSheetId="3">'[39]thao-go'!#REF!</definedName>
    <definedName name="t14mnc">'[39]thao-go'!#REF!</definedName>
    <definedName name="t14nc" localSheetId="1">'[39]lam-moi'!#REF!</definedName>
    <definedName name="t14nc" localSheetId="5">'[39]lam-moi'!#REF!</definedName>
    <definedName name="t14nc" localSheetId="3">'[39]lam-moi'!#REF!</definedName>
    <definedName name="t14nc">'[39]lam-moi'!#REF!</definedName>
    <definedName name="t14nc3p" localSheetId="1">#REF!</definedName>
    <definedName name="t14nc3p" localSheetId="5">#REF!</definedName>
    <definedName name="t14nc3p" localSheetId="3">#REF!</definedName>
    <definedName name="t14nc3p">#REF!</definedName>
    <definedName name="t14ncm" localSheetId="1">'[39]lam-moi'!#REF!</definedName>
    <definedName name="t14ncm" localSheetId="5">'[39]lam-moi'!#REF!</definedName>
    <definedName name="t14ncm" localSheetId="3">'[39]lam-moi'!#REF!</definedName>
    <definedName name="t14ncm">'[39]lam-moi'!#REF!</definedName>
    <definedName name="T14vc" localSheetId="1">'[39]CHITIET VL-NC-TT -1p'!#REF!</definedName>
    <definedName name="T14vc" localSheetId="5">'[39]CHITIET VL-NC-TT -1p'!#REF!</definedName>
    <definedName name="T14vc" localSheetId="3">'[39]CHITIET VL-NC-TT -1p'!#REF!</definedName>
    <definedName name="T14vc">'[39]CHITIET VL-NC-TT -1p'!#REF!</definedName>
    <definedName name="t14vl" localSheetId="1">'[39]lam-moi'!#REF!</definedName>
    <definedName name="t14vl" localSheetId="5">'[39]lam-moi'!#REF!</definedName>
    <definedName name="t14vl" localSheetId="3">'[39]lam-moi'!#REF!</definedName>
    <definedName name="t14vl">'[39]lam-moi'!#REF!</definedName>
    <definedName name="t14vl3p" localSheetId="1">#REF!</definedName>
    <definedName name="t14vl3p" localSheetId="5">#REF!</definedName>
    <definedName name="t14vl3p" localSheetId="3">#REF!</definedName>
    <definedName name="t14vl3p">#REF!</definedName>
    <definedName name="T203P" localSheetId="1">[39]VC!#REF!</definedName>
    <definedName name="T203P" localSheetId="5">[39]VC!#REF!</definedName>
    <definedName name="T203P" localSheetId="3">[39]VC!#REF!</definedName>
    <definedName name="T203P">[39]VC!#REF!</definedName>
    <definedName name="t20m" localSheetId="1">'[39]lam-moi'!#REF!</definedName>
    <definedName name="t20m" localSheetId="5">'[39]lam-moi'!#REF!</definedName>
    <definedName name="t20m" localSheetId="3">'[39]lam-moi'!#REF!</definedName>
    <definedName name="t20m">'[39]lam-moi'!#REF!</definedName>
    <definedName name="t20ncm" localSheetId="1">'[39]lam-moi'!#REF!</definedName>
    <definedName name="t20ncm" localSheetId="5">'[39]lam-moi'!#REF!</definedName>
    <definedName name="t20ncm" localSheetId="3">'[39]lam-moi'!#REF!</definedName>
    <definedName name="t20ncm">'[39]lam-moi'!#REF!</definedName>
    <definedName name="t7m" localSheetId="1">'[39]THPDMoi  (2)'!#REF!</definedName>
    <definedName name="t7m" localSheetId="5">'[39]THPDMoi  (2)'!#REF!</definedName>
    <definedName name="t7m" localSheetId="3">'[39]THPDMoi  (2)'!#REF!</definedName>
    <definedName name="t7m">'[39]THPDMoi  (2)'!#REF!</definedName>
    <definedName name="t7nc" localSheetId="1">'[39]lam-moi'!#REF!</definedName>
    <definedName name="t7nc" localSheetId="5">'[39]lam-moi'!#REF!</definedName>
    <definedName name="t7nc" localSheetId="3">'[39]lam-moi'!#REF!</definedName>
    <definedName name="t7nc">'[39]lam-moi'!#REF!</definedName>
    <definedName name="t7vl" localSheetId="1">'[39]lam-moi'!#REF!</definedName>
    <definedName name="t7vl" localSheetId="5">'[39]lam-moi'!#REF!</definedName>
    <definedName name="t7vl" localSheetId="3">'[39]lam-moi'!#REF!</definedName>
    <definedName name="t7vl">'[39]lam-moi'!#REF!</definedName>
    <definedName name="t84mnc" localSheetId="1">'[39]thao-go'!#REF!</definedName>
    <definedName name="t84mnc" localSheetId="5">'[39]thao-go'!#REF!</definedName>
    <definedName name="t84mnc" localSheetId="3">'[39]thao-go'!#REF!</definedName>
    <definedName name="t84mnc">'[39]thao-go'!#REF!</definedName>
    <definedName name="t8m" localSheetId="1">'[39]THPDMoi  (2)'!#REF!</definedName>
    <definedName name="t8m" localSheetId="5">'[39]THPDMoi  (2)'!#REF!</definedName>
    <definedName name="t8m" localSheetId="3">'[39]THPDMoi  (2)'!#REF!</definedName>
    <definedName name="t8m">'[39]THPDMoi  (2)'!#REF!</definedName>
    <definedName name="t8nc" localSheetId="1">'[39]lam-moi'!#REF!</definedName>
    <definedName name="t8nc" localSheetId="5">'[39]lam-moi'!#REF!</definedName>
    <definedName name="t8nc" localSheetId="3">'[39]lam-moi'!#REF!</definedName>
    <definedName name="t8nc">'[39]lam-moi'!#REF!</definedName>
    <definedName name="t8vl" localSheetId="1">'[39]lam-moi'!#REF!</definedName>
    <definedName name="t8vl" localSheetId="5">'[39]lam-moi'!#REF!</definedName>
    <definedName name="t8vl" localSheetId="3">'[39]lam-moi'!#REF!</definedName>
    <definedName name="t8vl">'[39]lam-moi'!#REF!</definedName>
    <definedName name="ta" localSheetId="1">#REF!</definedName>
    <definedName name="ta" localSheetId="5">#REF!</definedName>
    <definedName name="ta" localSheetId="3">#REF!</definedName>
    <definedName name="ta">#REF!</definedName>
    <definedName name="TAB_ALAT" localSheetId="1">#REF!</definedName>
    <definedName name="TAB_ALAT" localSheetId="5">#REF!</definedName>
    <definedName name="TAB_ALAT" localSheetId="3">#REF!</definedName>
    <definedName name="TAB_ALAT">#REF!</definedName>
    <definedName name="TABEL" localSheetId="1">#REF!</definedName>
    <definedName name="TABEL" localSheetId="5">#REF!</definedName>
    <definedName name="TABEL" localSheetId="3">#REF!</definedName>
    <definedName name="TABEL">#REF!</definedName>
    <definedName name="TACK_COAT" localSheetId="1">'[58]DAFTAR HARGA'!#REF!</definedName>
    <definedName name="TACK_COAT" localSheetId="5">'[58]DAFTAR HARGA'!#REF!</definedName>
    <definedName name="TACK_COAT" localSheetId="3">'[58]DAFTAR HARGA'!#REF!</definedName>
    <definedName name="TACK_COAT">'[58]DAFTAR HARGA'!#REF!</definedName>
    <definedName name="TAHUN">'[81]HOLDING-TB'!$C$1960:$C$1998</definedName>
    <definedName name="TAI" localSheetId="1">'[51]DIV-7'!#REF!</definedName>
    <definedName name="TAI" localSheetId="5">'[51]DIV-7'!#REF!</definedName>
    <definedName name="TAI" localSheetId="3">'[51]DIV-7'!#REF!</definedName>
    <definedName name="TAI">'[51]DIV-7'!#REF!</definedName>
    <definedName name="TAMPER" localSheetId="1">#REF!</definedName>
    <definedName name="TAMPER" localSheetId="5">#REF!</definedName>
    <definedName name="TAMPER" localSheetId="3">#REF!</definedName>
    <definedName name="TAMPER">#REF!</definedName>
    <definedName name="TAMPING">[31]Vibro_Roller!$F$88:$F$90</definedName>
    <definedName name="TANAH">[41]Sheet1!$A$41:$H$59</definedName>
    <definedName name="tandem" localSheetId="1">#REF!</definedName>
    <definedName name="tandem" localSheetId="5">#REF!</definedName>
    <definedName name="tandem" localSheetId="3">#REF!</definedName>
    <definedName name="tandem">#REF!</definedName>
    <definedName name="TANDEMROLLER" localSheetId="1">#REF!</definedName>
    <definedName name="TANDEMROLLER" localSheetId="5">#REF!</definedName>
    <definedName name="TANDEMROLLER" localSheetId="3">#REF!</definedName>
    <definedName name="TANDEMROLLER">#REF!</definedName>
    <definedName name="tanki" localSheetId="1">#REF!</definedName>
    <definedName name="tanki" localSheetId="5">#REF!</definedName>
    <definedName name="tanki" localSheetId="3">#REF!</definedName>
    <definedName name="tanki">#REF!</definedName>
    <definedName name="tatcol" localSheetId="1">#REF!</definedName>
    <definedName name="tatcol" localSheetId="5">#REF!</definedName>
    <definedName name="tatcol" localSheetId="3">#REF!</definedName>
    <definedName name="tatcol">#REF!</definedName>
    <definedName name="tatpl" localSheetId="1">#REF!</definedName>
    <definedName name="tatpl" localSheetId="5">#REF!</definedName>
    <definedName name="tatpl" localSheetId="3">#REF!</definedName>
    <definedName name="tatpl">#REF!</definedName>
    <definedName name="tatrow" localSheetId="1">#REF!</definedName>
    <definedName name="tatrow" localSheetId="5">#REF!</definedName>
    <definedName name="tatrow" localSheetId="3">#REF!</definedName>
    <definedName name="tatrow">#REF!</definedName>
    <definedName name="Tavgprice">'[17]5'!$G$14</definedName>
    <definedName name="tawg16" localSheetId="1">#REF!</definedName>
    <definedName name="tawg16" localSheetId="5">#REF!</definedName>
    <definedName name="tawg16" localSheetId="3">#REF!</definedName>
    <definedName name="tawg16">#REF!</definedName>
    <definedName name="tax_discharged" localSheetId="1">#REF!</definedName>
    <definedName name="tax_discharged" localSheetId="5">#REF!</definedName>
    <definedName name="tax_discharged" localSheetId="3">#REF!</definedName>
    <definedName name="tax_discharged">#REF!</definedName>
    <definedName name="tax_payable" localSheetId="1">#REF!</definedName>
    <definedName name="tax_payable" localSheetId="5">#REF!</definedName>
    <definedName name="tax_payable" localSheetId="3">#REF!</definedName>
    <definedName name="tax_payable">#REF!</definedName>
    <definedName name="Taxcomp_Area" localSheetId="1">#REF!</definedName>
    <definedName name="Taxcomp_Area" localSheetId="5">#REF!</definedName>
    <definedName name="Taxcomp_Area" localSheetId="3">#REF!</definedName>
    <definedName name="Taxcomp_Area">#REF!</definedName>
    <definedName name="TAXESPAYABLE" localSheetId="1">#REF!</definedName>
    <definedName name="TAXESPAYABLE" localSheetId="5">#REF!</definedName>
    <definedName name="TAXESPAYABLE" localSheetId="3">#REF!</definedName>
    <definedName name="TAXESPAYABLE">#REF!</definedName>
    <definedName name="taxpay" localSheetId="1">'[16]Detail-PARENT'!#REF!</definedName>
    <definedName name="taxpay" localSheetId="5">'[16]Detail-PARENT'!#REF!</definedName>
    <definedName name="taxpay" localSheetId="3">'[16]Detail-PARENT'!#REF!</definedName>
    <definedName name="taxpay">'[16]Detail-PARENT'!#REF!</definedName>
    <definedName name="taxpay2">'[15]Detail-PARENT'!$AU$1161</definedName>
    <definedName name="taxpenalties" localSheetId="1">'[16]Detail-PARENT'!#REF!</definedName>
    <definedName name="taxpenalties" localSheetId="5">'[16]Detail-PARENT'!#REF!</definedName>
    <definedName name="taxpenalties" localSheetId="3">'[16]Detail-PARENT'!#REF!</definedName>
    <definedName name="taxpenalties">'[16]Detail-PARENT'!#REF!</definedName>
    <definedName name="tbdd1p" localSheetId="1">'[39]lam-moi'!#REF!</definedName>
    <definedName name="tbdd1p" localSheetId="5">'[39]lam-moi'!#REF!</definedName>
    <definedName name="tbdd1p" localSheetId="3">'[39]lam-moi'!#REF!</definedName>
    <definedName name="tbdd1p">'[39]lam-moi'!#REF!</definedName>
    <definedName name="tbdd3p" localSheetId="1">'[39]lam-moi'!#REF!</definedName>
    <definedName name="tbdd3p" localSheetId="5">'[39]lam-moi'!#REF!</definedName>
    <definedName name="tbdd3p" localSheetId="3">'[39]lam-moi'!#REF!</definedName>
    <definedName name="tbdd3p">'[39]lam-moi'!#REF!</definedName>
    <definedName name="tbddsdl" localSheetId="1">'[39]lam-moi'!#REF!</definedName>
    <definedName name="tbddsdl" localSheetId="5">'[39]lam-moi'!#REF!</definedName>
    <definedName name="tbddsdl" localSheetId="3">'[39]lam-moi'!#REF!</definedName>
    <definedName name="tbddsdl">'[39]lam-moi'!#REF!</definedName>
    <definedName name="TBDETFEB99" localSheetId="1">#REF!</definedName>
    <definedName name="TBDETFEB99" localSheetId="5">#REF!</definedName>
    <definedName name="TBDETFEB99" localSheetId="3">#REF!</definedName>
    <definedName name="TBDETFEB99">#REF!</definedName>
    <definedName name="tbdetken" localSheetId="1">#REF!</definedName>
    <definedName name="tbdetken" localSheetId="5">#REF!</definedName>
    <definedName name="tbdetken" localSheetId="3">#REF!</definedName>
    <definedName name="tbdetken">#REF!</definedName>
    <definedName name="TBI" localSheetId="1">'[39]TH XL'!#REF!</definedName>
    <definedName name="TBI" localSheetId="5">'[39]TH XL'!#REF!</definedName>
    <definedName name="TBI" localSheetId="3">'[39]TH XL'!#REF!</definedName>
    <definedName name="TBI">'[39]TH XL'!#REF!</definedName>
    <definedName name="Tbincm">'[17]3x'!$G$22</definedName>
    <definedName name="Tbinob">'[17]2x'!$G$22</definedName>
    <definedName name="TBSRTBOkForBL" localSheetId="1">#REF!</definedName>
    <definedName name="TBSRTBOkForBL" localSheetId="5">#REF!</definedName>
    <definedName name="TBSRTBOkForBL" localSheetId="3">#REF!</definedName>
    <definedName name="TBSRTBOkForBL">#REF!</definedName>
    <definedName name="tbtr" localSheetId="1">'[39]TH XL'!#REF!</definedName>
    <definedName name="tbtr" localSheetId="5">'[39]TH XL'!#REF!</definedName>
    <definedName name="tbtr" localSheetId="3">'[39]TH XL'!#REF!</definedName>
    <definedName name="tbtr">'[39]TH XL'!#REF!</definedName>
    <definedName name="tbtram" localSheetId="1">#REF!</definedName>
    <definedName name="tbtram" localSheetId="5">#REF!</definedName>
    <definedName name="tbtram" localSheetId="3">#REF!</definedName>
    <definedName name="tbtram">#REF!</definedName>
    <definedName name="TC" localSheetId="1">#REF!</definedName>
    <definedName name="TC" localSheetId="5">#REF!</definedName>
    <definedName name="TC" localSheetId="3">#REF!</definedName>
    <definedName name="TC">#REF!</definedName>
    <definedName name="TC_NHANH1" localSheetId="1">#REF!</definedName>
    <definedName name="TC_NHANH1" localSheetId="5">#REF!</definedName>
    <definedName name="TC_NHANH1" localSheetId="3">#REF!</definedName>
    <definedName name="TC_NHANH1">#REF!</definedName>
    <definedName name="Tcapex">'[17]1'!$G$24</definedName>
    <definedName name="Tcconv">'[17]3'!$G$31</definedName>
    <definedName name="Tcf">'[17]1'!$G$15</definedName>
    <definedName name="Tcostpertonne">'[17]4'!$G$13</definedName>
    <definedName name="tcxxnc" localSheetId="1">'[39]thao-go'!#REF!</definedName>
    <definedName name="tcxxnc" localSheetId="5">'[39]thao-go'!#REF!</definedName>
    <definedName name="tcxxnc" localSheetId="3">'[39]thao-go'!#REF!</definedName>
    <definedName name="tcxxnc">'[39]thao-go'!#REF!</definedName>
    <definedName name="TD" localSheetId="1">'[16]Detail-PARENT'!#REF!</definedName>
    <definedName name="TD" localSheetId="5">'[16]Detail-PARENT'!#REF!</definedName>
    <definedName name="TD" localSheetId="3">'[16]Detail-PARENT'!#REF!</definedName>
    <definedName name="TD">'[16]Detail-PARENT'!#REF!</definedName>
    <definedName name="td10vl" localSheetId="1">'[39]#REF'!#REF!</definedName>
    <definedName name="td10vl" localSheetId="5">'[39]#REF'!#REF!</definedName>
    <definedName name="td10vl" localSheetId="3">'[39]#REF'!#REF!</definedName>
    <definedName name="td10vl">'[39]#REF'!#REF!</definedName>
    <definedName name="td12nc" localSheetId="1">'[39]#REF'!#REF!</definedName>
    <definedName name="td12nc" localSheetId="5">'[39]#REF'!#REF!</definedName>
    <definedName name="td12nc" localSheetId="3">'[39]#REF'!#REF!</definedName>
    <definedName name="td12nc">'[39]#REF'!#REF!</definedName>
    <definedName name="td1cnc" localSheetId="1">'[39]lam-moi'!#REF!</definedName>
    <definedName name="td1cnc" localSheetId="5">'[39]lam-moi'!#REF!</definedName>
    <definedName name="td1cnc" localSheetId="3">'[39]lam-moi'!#REF!</definedName>
    <definedName name="td1cnc">'[39]lam-moi'!#REF!</definedName>
    <definedName name="td1cvl" localSheetId="1">'[39]lam-moi'!#REF!</definedName>
    <definedName name="td1cvl" localSheetId="5">'[39]lam-moi'!#REF!</definedName>
    <definedName name="td1cvl" localSheetId="3">'[39]lam-moi'!#REF!</definedName>
    <definedName name="td1cvl">'[39]lam-moi'!#REF!</definedName>
    <definedName name="td1p" localSheetId="1">#REF!</definedName>
    <definedName name="td1p" localSheetId="5">#REF!</definedName>
    <definedName name="td1p" localSheetId="3">#REF!</definedName>
    <definedName name="td1p">#REF!</definedName>
    <definedName name="TD1pnc" localSheetId="1">'[39]CHITIET VL-NC-TT -1p'!#REF!</definedName>
    <definedName name="TD1pnc" localSheetId="5">'[39]CHITIET VL-NC-TT -1p'!#REF!</definedName>
    <definedName name="TD1pnc" localSheetId="3">'[39]CHITIET VL-NC-TT -1p'!#REF!</definedName>
    <definedName name="TD1pnc">'[39]CHITIET VL-NC-TT -1p'!#REF!</definedName>
    <definedName name="TD1pvl" localSheetId="1">'[39]CHITIET VL-NC-TT -1p'!#REF!</definedName>
    <definedName name="TD1pvl" localSheetId="5">'[39]CHITIET VL-NC-TT -1p'!#REF!</definedName>
    <definedName name="TD1pvl" localSheetId="3">'[39]CHITIET VL-NC-TT -1p'!#REF!</definedName>
    <definedName name="TD1pvl">'[39]CHITIET VL-NC-TT -1p'!#REF!</definedName>
    <definedName name="td3p" localSheetId="1">#REF!</definedName>
    <definedName name="td3p" localSheetId="5">#REF!</definedName>
    <definedName name="td3p" localSheetId="3">#REF!</definedName>
    <definedName name="td3p">#REF!</definedName>
    <definedName name="tdc84nc" localSheetId="1">'[39]thao-go'!#REF!</definedName>
    <definedName name="tdc84nc" localSheetId="5">'[39]thao-go'!#REF!</definedName>
    <definedName name="tdc84nc" localSheetId="3">'[39]thao-go'!#REF!</definedName>
    <definedName name="tdc84nc">'[39]thao-go'!#REF!</definedName>
    <definedName name="tdcnc" localSheetId="1">'[39]thao-go'!#REF!</definedName>
    <definedName name="tdcnc" localSheetId="5">'[39]thao-go'!#REF!</definedName>
    <definedName name="tdcnc" localSheetId="3">'[39]thao-go'!#REF!</definedName>
    <definedName name="tdcnc">'[39]thao-go'!#REF!</definedName>
    <definedName name="tdgnc" localSheetId="1">'[39]lam-moi'!#REF!</definedName>
    <definedName name="tdgnc" localSheetId="5">'[39]lam-moi'!#REF!</definedName>
    <definedName name="tdgnc" localSheetId="3">'[39]lam-moi'!#REF!</definedName>
    <definedName name="tdgnc">'[39]lam-moi'!#REF!</definedName>
    <definedName name="tdgvl" localSheetId="1">'[39]lam-moi'!#REF!</definedName>
    <definedName name="tdgvl" localSheetId="5">'[39]lam-moi'!#REF!</definedName>
    <definedName name="tdgvl" localSheetId="3">'[39]lam-moi'!#REF!</definedName>
    <definedName name="tdgvl">'[39]lam-moi'!#REF!</definedName>
    <definedName name="tdhtnc" localSheetId="1">'[39]lam-moi'!#REF!</definedName>
    <definedName name="tdhtnc" localSheetId="5">'[39]lam-moi'!#REF!</definedName>
    <definedName name="tdhtnc" localSheetId="3">'[39]lam-moi'!#REF!</definedName>
    <definedName name="tdhtnc">'[39]lam-moi'!#REF!</definedName>
    <definedName name="tdhtvl" localSheetId="1">'[39]lam-moi'!#REF!</definedName>
    <definedName name="tdhtvl" localSheetId="5">'[39]lam-moi'!#REF!</definedName>
    <definedName name="tdhtvl" localSheetId="3">'[39]lam-moi'!#REF!</definedName>
    <definedName name="tdhtvl">'[39]lam-moi'!#REF!</definedName>
    <definedName name="tdnc" localSheetId="1">[39]gtrinh!#REF!</definedName>
    <definedName name="tdnc" localSheetId="5">[39]gtrinh!#REF!</definedName>
    <definedName name="tdnc" localSheetId="3">[39]gtrinh!#REF!</definedName>
    <definedName name="tdnc">[39]gtrinh!#REF!</definedName>
    <definedName name="tdnc1p" localSheetId="1">#REF!</definedName>
    <definedName name="tdnc1p" localSheetId="5">#REF!</definedName>
    <definedName name="tdnc1p" localSheetId="3">#REF!</definedName>
    <definedName name="tdnc1p">#REF!</definedName>
    <definedName name="tdnc3p">'[39]CHITIET VL-NC'!$G$28</definedName>
    <definedName name="tdt1pnc" localSheetId="1">[39]gtrinh!#REF!</definedName>
    <definedName name="tdt1pnc" localSheetId="5">[39]gtrinh!#REF!</definedName>
    <definedName name="tdt1pnc" localSheetId="3">[39]gtrinh!#REF!</definedName>
    <definedName name="tdt1pnc">[39]gtrinh!#REF!</definedName>
    <definedName name="tdt1pvl" localSheetId="1">[39]gtrinh!#REF!</definedName>
    <definedName name="tdt1pvl" localSheetId="5">[39]gtrinh!#REF!</definedName>
    <definedName name="tdt1pvl" localSheetId="3">[39]gtrinh!#REF!</definedName>
    <definedName name="tdt1pvl">[39]gtrinh!#REF!</definedName>
    <definedName name="tdt2cnc" localSheetId="1">'[39]lam-moi'!#REF!</definedName>
    <definedName name="tdt2cnc" localSheetId="5">'[39]lam-moi'!#REF!</definedName>
    <definedName name="tdt2cnc" localSheetId="3">'[39]lam-moi'!#REF!</definedName>
    <definedName name="tdt2cnc">'[39]lam-moi'!#REF!</definedName>
    <definedName name="tdt2cvl" localSheetId="1">[39]chitiet!#REF!</definedName>
    <definedName name="tdt2cvl" localSheetId="5">[39]chitiet!#REF!</definedName>
    <definedName name="tdt2cvl" localSheetId="3">[39]chitiet!#REF!</definedName>
    <definedName name="tdt2cvl">[39]chitiet!#REF!</definedName>
    <definedName name="tdtr2cnc" localSheetId="1">#REF!</definedName>
    <definedName name="tdtr2cnc" localSheetId="5">#REF!</definedName>
    <definedName name="tdtr2cnc" localSheetId="3">#REF!</definedName>
    <definedName name="tdtr2cnc">#REF!</definedName>
    <definedName name="tdtr2cvl" localSheetId="1">#REF!</definedName>
    <definedName name="tdtr2cvl" localSheetId="5">#REF!</definedName>
    <definedName name="tdtr2cvl" localSheetId="3">#REF!</definedName>
    <definedName name="tdtr2cvl">#REF!</definedName>
    <definedName name="tdtrnc" localSheetId="1">[39]gtrinh!#REF!</definedName>
    <definedName name="tdtrnc" localSheetId="5">[39]gtrinh!#REF!</definedName>
    <definedName name="tdtrnc" localSheetId="3">[39]gtrinh!#REF!</definedName>
    <definedName name="tdtrnc">[39]gtrinh!#REF!</definedName>
    <definedName name="tdtrvl" localSheetId="1">[39]gtrinh!#REF!</definedName>
    <definedName name="tdtrvl" localSheetId="5">[39]gtrinh!#REF!</definedName>
    <definedName name="tdtrvl" localSheetId="3">[39]gtrinh!#REF!</definedName>
    <definedName name="tdtrvl">[39]gtrinh!#REF!</definedName>
    <definedName name="tdvl" localSheetId="1">[39]gtrinh!#REF!</definedName>
    <definedName name="tdvl" localSheetId="5">[39]gtrinh!#REF!</definedName>
    <definedName name="tdvl" localSheetId="3">[39]gtrinh!#REF!</definedName>
    <definedName name="tdvl">[39]gtrinh!#REF!</definedName>
    <definedName name="tdvl1p" localSheetId="1">#REF!</definedName>
    <definedName name="tdvl1p" localSheetId="5">#REF!</definedName>
    <definedName name="tdvl1p" localSheetId="3">#REF!</definedName>
    <definedName name="tdvl1p">#REF!</definedName>
    <definedName name="tdvl3p">'[39]CHITIET VL-NC'!$G$23</definedName>
    <definedName name="team">[169]Dept!$B$3:$K$51</definedName>
    <definedName name="terbilang" localSheetId="1">'[170]Modal Kerja'!#REF!</definedName>
    <definedName name="terbilang" localSheetId="5">'[170]Modal Kerja'!#REF!</definedName>
    <definedName name="terbilang" localSheetId="3">'[170]Modal Kerja'!#REF!</definedName>
    <definedName name="terbilang">'[170]Modal Kerja'!#REF!</definedName>
    <definedName name="termin" localSheetId="1">#REF!</definedName>
    <definedName name="termin" localSheetId="5">#REF!</definedName>
    <definedName name="termin" localSheetId="3">#REF!</definedName>
    <definedName name="termin">#REF!</definedName>
    <definedName name="test" hidden="1">{"DCF","UPSIDE CASE",FALSE,"Sheet1";"DCF","BASE CASE",FALSE,"Sheet1";"DCF","DOWNSIDE CASE",FALSE,"Sheet1"}</definedName>
    <definedName name="TEST0" localSheetId="1">#REF!</definedName>
    <definedName name="TEST0" localSheetId="5">#REF!</definedName>
    <definedName name="TEST0" localSheetId="3">#REF!</definedName>
    <definedName name="TEST0">#REF!</definedName>
    <definedName name="test1" hidden="1">{"DCF","UPSIDE CASE",FALSE,"Sheet1";"DCF","BASE CASE",FALSE,"Sheet1";"DCF","DOWNSIDE CASE",FALSE,"Sheet1"}</definedName>
    <definedName name="TESTHKEY" localSheetId="1">#REF!</definedName>
    <definedName name="TESTHKEY" localSheetId="5">#REF!</definedName>
    <definedName name="TESTHKEY" localSheetId="3">#REF!</definedName>
    <definedName name="TESTHKEY">#REF!</definedName>
    <definedName name="TESTKEYS" localSheetId="1">#REF!</definedName>
    <definedName name="TESTKEYS" localSheetId="5">#REF!</definedName>
    <definedName name="TESTKEYS" localSheetId="3">#REF!</definedName>
    <definedName name="TESTKEYS">#REF!</definedName>
    <definedName name="TESTVKEY" localSheetId="1">#REF!</definedName>
    <definedName name="TESTVKEY" localSheetId="5">#REF!</definedName>
    <definedName name="TESTVKEY" localSheetId="3">#REF!</definedName>
    <definedName name="TESTVKEY">#REF!</definedName>
    <definedName name="TextRefCopy1" localSheetId="1">#REF!</definedName>
    <definedName name="TextRefCopy1" localSheetId="5">#REF!</definedName>
    <definedName name="TextRefCopy1" localSheetId="3">#REF!</definedName>
    <definedName name="TextRefCopy1">#REF!</definedName>
    <definedName name="TextRefCopyRangeCount" hidden="1">1</definedName>
    <definedName name="TGL">'[81]HOLDING-TB'!$B$1960:$B$1998</definedName>
    <definedName name="th3x15" localSheetId="1">[39]giathanh1!#REF!</definedName>
    <definedName name="th3x15" localSheetId="5">[39]giathanh1!#REF!</definedName>
    <definedName name="th3x15" localSheetId="3">[39]giathanh1!#REF!</definedName>
    <definedName name="th3x15">[39]giathanh1!#REF!</definedName>
    <definedName name="ThanhXuan110" localSheetId="1">'[171]KH-Q1,Q2,01'!#REF!</definedName>
    <definedName name="ThanhXuan110" localSheetId="5">'[171]KH-Q1,Q2,01'!#REF!</definedName>
    <definedName name="ThanhXuan110" localSheetId="3">'[171]KH-Q1,Q2,01'!#REF!</definedName>
    <definedName name="ThanhXuan110">'[171]KH-Q1,Q2,01'!#REF!</definedName>
    <definedName name="Thatcm">'[17]3x'!$G$4</definedName>
    <definedName name="Thatob">'[17]2x'!$G$4</definedName>
    <definedName name="THGO1pnc" localSheetId="1">#REF!</definedName>
    <definedName name="THGO1pnc" localSheetId="5">#REF!</definedName>
    <definedName name="THGO1pnc" localSheetId="3">#REF!</definedName>
    <definedName name="THGO1pnc">#REF!</definedName>
    <definedName name="thht" localSheetId="1">#REF!</definedName>
    <definedName name="thht" localSheetId="5">#REF!</definedName>
    <definedName name="thht" localSheetId="3">#REF!</definedName>
    <definedName name="thht">#REF!</definedName>
    <definedName name="THKP160" localSheetId="1">'[39]dongia (2)'!#REF!</definedName>
    <definedName name="THKP160" localSheetId="5">'[39]dongia (2)'!#REF!</definedName>
    <definedName name="THKP160" localSheetId="3">'[39]dongia (2)'!#REF!</definedName>
    <definedName name="THKP160">'[39]dongia (2)'!#REF!</definedName>
    <definedName name="thkp3" localSheetId="1">#REF!</definedName>
    <definedName name="thkp3" localSheetId="5">#REF!</definedName>
    <definedName name="thkp3" localSheetId="3">#REF!</definedName>
    <definedName name="thkp3">#REF!</definedName>
    <definedName name="THREEWHEELROLLER" localSheetId="1">#REF!</definedName>
    <definedName name="THREEWHEELROLLER" localSheetId="5">#REF!</definedName>
    <definedName name="THREEWHEELROLLER" localSheetId="3">#REF!</definedName>
    <definedName name="THREEWHEELROLLER">#REF!</definedName>
    <definedName name="thtr15" localSheetId="1">[39]giathanh1!#REF!</definedName>
    <definedName name="thtr15" localSheetId="5">[39]giathanh1!#REF!</definedName>
    <definedName name="thtr15" localSheetId="3">[39]giathanh1!#REF!</definedName>
    <definedName name="thtr15">[39]giathanh1!#REF!</definedName>
    <definedName name="thtt" localSheetId="1">#REF!</definedName>
    <definedName name="thtt" localSheetId="5">#REF!</definedName>
    <definedName name="thtt" localSheetId="3">#REF!</definedName>
    <definedName name="thtt">#REF!</definedName>
    <definedName name="TI" localSheetId="1">#REF!</definedName>
    <definedName name="TI" localSheetId="5">#REF!</definedName>
    <definedName name="TI" localSheetId="3">#REF!</definedName>
    <definedName name="TI">#REF!</definedName>
    <definedName name="tidf10" localSheetId="1">#REF!</definedName>
    <definedName name="tidf10" localSheetId="5">#REF!</definedName>
    <definedName name="tidf10" localSheetId="3">#REF!</definedName>
    <definedName name="tidf10">#REF!</definedName>
    <definedName name="tidf100" localSheetId="1">#REF!</definedName>
    <definedName name="tidf100" localSheetId="5">#REF!</definedName>
    <definedName name="tidf100" localSheetId="3">#REF!</definedName>
    <definedName name="tidf100">#REF!</definedName>
    <definedName name="tidf350" localSheetId="1">#REF!</definedName>
    <definedName name="tidf350" localSheetId="5">#REF!</definedName>
    <definedName name="tidf350" localSheetId="3">#REF!</definedName>
    <definedName name="tidf350">#REF!</definedName>
    <definedName name="Tiepdia">[39]Tiepdia!$A:$IV</definedName>
    <definedName name="TIME">[172]选择报表!$A$2</definedName>
    <definedName name="TIRE">[31]Vibro_Roller!$F$73:$F$78</definedName>
    <definedName name="TIREROLLER" localSheetId="1">#REF!</definedName>
    <definedName name="TIREROLLER" localSheetId="5">#REF!</definedName>
    <definedName name="TIREROLLER" localSheetId="3">#REF!</definedName>
    <definedName name="TIREROLLER">#REF!</definedName>
    <definedName name="TITULO" localSheetId="1">#REF!</definedName>
    <definedName name="TITULO" localSheetId="5">#REF!</definedName>
    <definedName name="TITULO" localSheetId="3">#REF!</definedName>
    <definedName name="TITULO">#REF!</definedName>
    <definedName name="tjrtyj" localSheetId="1">'[115]ARP-10'!#REF!</definedName>
    <definedName name="tjrtyj" localSheetId="5">'[115]ARP-10'!#REF!</definedName>
    <definedName name="tjrtyj" localSheetId="3">'[115]ARP-10'!#REF!</definedName>
    <definedName name="tjrtyj">'[115]ARP-10'!#REF!</definedName>
    <definedName name="TK" localSheetId="1">#REF!</definedName>
    <definedName name="TK" localSheetId="5">#REF!</definedName>
    <definedName name="TK" localSheetId="3">#REF!</definedName>
    <definedName name="TK">#REF!</definedName>
    <definedName name="tki" localSheetId="1">#REF!</definedName>
    <definedName name="tki" localSheetId="5">#REF!</definedName>
    <definedName name="tki" localSheetId="3">#REF!</definedName>
    <definedName name="tki">#REF!</definedName>
    <definedName name="tkitc10x2x0.6" localSheetId="1">#REF!</definedName>
    <definedName name="tkitc10x2x0.6" localSheetId="5">#REF!</definedName>
    <definedName name="tkitc10x2x0.6" localSheetId="3">#REF!</definedName>
    <definedName name="tkitc10x2x0.6">#REF!</definedName>
    <definedName name="Tkpccm">'[17]3x'!$G$33</definedName>
    <definedName name="Tkpccons">'[17]9x'!$I$35</definedName>
    <definedName name="Tkpccont">'[17]9x'!$I$5</definedName>
    <definedName name="Tkpcexpemp">'[17]9x'!$I$25</definedName>
    <definedName name="Tkpcft">'[17]9x'!$I$45</definedName>
    <definedName name="Tkpcindemp">'[17]9x'!$I$15</definedName>
    <definedName name="Tkpcls">'[17]9x'!$I$55</definedName>
    <definedName name="Tkpcob">'[17]3'!$G$13</definedName>
    <definedName name="Tkpcsales">'[17]5'!$G$4</definedName>
    <definedName name="tl1x36bimc" localSheetId="1">#REF!</definedName>
    <definedName name="tl1x36bimc" localSheetId="5">#REF!</definedName>
    <definedName name="tl1x36bimc" localSheetId="3">#REF!</definedName>
    <definedName name="tl1x36bimc">#REF!</definedName>
    <definedName name="tla2x18iac" localSheetId="1">#REF!</definedName>
    <definedName name="tla2x18iac" localSheetId="5">#REF!</definedName>
    <definedName name="tla2x18iac" localSheetId="3">#REF!</definedName>
    <definedName name="tla2x18iac">#REF!</definedName>
    <definedName name="tla2x18iacbimc" localSheetId="1">#REF!</definedName>
    <definedName name="tla2x18iacbimc" localSheetId="5">#REF!</definedName>
    <definedName name="tla2x18iacbimc" localSheetId="3">#REF!</definedName>
    <definedName name="tla2x18iacbimc">#REF!</definedName>
    <definedName name="TLAC120" localSheetId="1">#REF!</definedName>
    <definedName name="TLAC120" localSheetId="5">#REF!</definedName>
    <definedName name="TLAC120" localSheetId="3">#REF!</definedName>
    <definedName name="TLAC120">#REF!</definedName>
    <definedName name="TLAC35" localSheetId="1">#REF!</definedName>
    <definedName name="TLAC35" localSheetId="5">#REF!</definedName>
    <definedName name="TLAC35" localSheetId="3">#REF!</definedName>
    <definedName name="TLAC35">#REF!</definedName>
    <definedName name="TLAC50" localSheetId="1">#REF!</definedName>
    <definedName name="TLAC50" localSheetId="5">#REF!</definedName>
    <definedName name="TLAC50" localSheetId="3">#REF!</definedName>
    <definedName name="TLAC50">#REF!</definedName>
    <definedName name="TLAC70" localSheetId="1">#REF!</definedName>
    <definedName name="TLAC70" localSheetId="5">#REF!</definedName>
    <definedName name="TLAC70" localSheetId="3">#REF!</definedName>
    <definedName name="TLAC70">#REF!</definedName>
    <definedName name="TLAC95" localSheetId="1">#REF!</definedName>
    <definedName name="TLAC95" localSheetId="5">#REF!</definedName>
    <definedName name="TLAC95" localSheetId="3">#REF!</definedName>
    <definedName name="TLAC95">#REF!</definedName>
    <definedName name="tlb1x18" localSheetId="1">#REF!</definedName>
    <definedName name="tlb1x18" localSheetId="5">#REF!</definedName>
    <definedName name="tlb1x18" localSheetId="3">#REF!</definedName>
    <definedName name="tlb1x18">#REF!</definedName>
    <definedName name="tlb1x36" localSheetId="1">#REF!</definedName>
    <definedName name="tlb1x36" localSheetId="5">#REF!</definedName>
    <definedName name="tlb1x36" localSheetId="3">#REF!</definedName>
    <definedName name="tlb1x36">#REF!</definedName>
    <definedName name="tlb1x36bimc" localSheetId="1">#REF!</definedName>
    <definedName name="tlb1x36bimc" localSheetId="5">#REF!</definedName>
    <definedName name="tlb1x36bimc" localSheetId="3">#REF!</definedName>
    <definedName name="tlb1x36bimc">#REF!</definedName>
    <definedName name="tlb1x36w" localSheetId="1">#REF!</definedName>
    <definedName name="tlb1x36w" localSheetId="5">#REF!</definedName>
    <definedName name="tlb1x36w" localSheetId="3">#REF!</definedName>
    <definedName name="tlb1x36w">#REF!</definedName>
    <definedName name="tlbk1x36" localSheetId="1">#REF!</definedName>
    <definedName name="tlbk1x36" localSheetId="5">#REF!</definedName>
    <definedName name="tlbk1x36" localSheetId="3">#REF!</definedName>
    <definedName name="tlbk1x36">#REF!</definedName>
    <definedName name="tlbvs2x18" localSheetId="1">#REF!</definedName>
    <definedName name="tlbvs2x18" localSheetId="5">#REF!</definedName>
    <definedName name="tlbvs2x18" localSheetId="3">#REF!</definedName>
    <definedName name="tlbvs2x18">#REF!</definedName>
    <definedName name="tlbvs2x18bimc" localSheetId="1">#REF!</definedName>
    <definedName name="tlbvs2x18bimc" localSheetId="5">#REF!</definedName>
    <definedName name="tlbvs2x18bimc" localSheetId="3">#REF!</definedName>
    <definedName name="tlbvs2x18bimc">#REF!</definedName>
    <definedName name="tlc20bimc" localSheetId="1">#REF!</definedName>
    <definedName name="tlc20bimc" localSheetId="5">#REF!</definedName>
    <definedName name="tlc20bimc" localSheetId="3">#REF!</definedName>
    <definedName name="tlc20bimc">#REF!</definedName>
    <definedName name="tlidf250p" localSheetId="1">#REF!</definedName>
    <definedName name="tlidf250p" localSheetId="5">#REF!</definedName>
    <definedName name="tlidf250p" localSheetId="3">#REF!</definedName>
    <definedName name="tlidf250p">#REF!</definedName>
    <definedName name="tlp" localSheetId="1">#REF!</definedName>
    <definedName name="tlp" localSheetId="5">#REF!</definedName>
    <definedName name="tlp" localSheetId="3">#REF!</definedName>
    <definedName name="tlp">#REF!</definedName>
    <definedName name="tltko2x36" localSheetId="1">#REF!</definedName>
    <definedName name="tltko2x36" localSheetId="5">#REF!</definedName>
    <definedName name="tltko2x36" localSheetId="3">#REF!</definedName>
    <definedName name="tltko2x36">#REF!</definedName>
    <definedName name="tltko2x36bimc" localSheetId="1">#REF!</definedName>
    <definedName name="tltko2x36bimc" localSheetId="5">#REF!</definedName>
    <definedName name="tltko2x36bimc" localSheetId="3">#REF!</definedName>
    <definedName name="tltko2x36bimc">#REF!</definedName>
    <definedName name="TM" localSheetId="1">#REF!</definedName>
    <definedName name="TM" localSheetId="5">#REF!</definedName>
    <definedName name="TM" localSheetId="3">#REF!</definedName>
    <definedName name="TM">#REF!</definedName>
    <definedName name="tmp" localSheetId="1">#REF!</definedName>
    <definedName name="tmp" localSheetId="5">#REF!</definedName>
    <definedName name="tmp" localSheetId="3">#REF!</definedName>
    <definedName name="tmp">#REF!</definedName>
    <definedName name="tn1pinnc" localSheetId="1">'[39]thao-go'!#REF!</definedName>
    <definedName name="tn1pinnc" localSheetId="5">'[39]thao-go'!#REF!</definedName>
    <definedName name="tn1pinnc" localSheetId="3">'[39]thao-go'!#REF!</definedName>
    <definedName name="tn1pinnc">'[39]thao-go'!#REF!</definedName>
    <definedName name="tn2mhnnc" localSheetId="1">'[39]thao-go'!#REF!</definedName>
    <definedName name="tn2mhnnc" localSheetId="5">'[39]thao-go'!#REF!</definedName>
    <definedName name="tn2mhnnc" localSheetId="3">'[39]thao-go'!#REF!</definedName>
    <definedName name="tn2mhnnc">'[39]thao-go'!#REF!</definedName>
    <definedName name="TNCM" localSheetId="1">'[39]CHITIET VL-NC-TT-3p'!#REF!</definedName>
    <definedName name="TNCM" localSheetId="5">'[39]CHITIET VL-NC-TT-3p'!#REF!</definedName>
    <definedName name="TNCM" localSheetId="3">'[39]CHITIET VL-NC-TT-3p'!#REF!</definedName>
    <definedName name="TNCM">'[39]CHITIET VL-NC-TT-3p'!#REF!</definedName>
    <definedName name="Tnetback">'[17]5'!$G$24</definedName>
    <definedName name="tnhnnc" localSheetId="1">'[39]thao-go'!#REF!</definedName>
    <definedName name="tnhnnc" localSheetId="5">'[39]thao-go'!#REF!</definedName>
    <definedName name="tnhnnc" localSheetId="3">'[39]thao-go'!#REF!</definedName>
    <definedName name="tnhnnc">'[39]thao-go'!#REF!</definedName>
    <definedName name="tnignc" localSheetId="1">'[39]thao-go'!#REF!</definedName>
    <definedName name="tnignc" localSheetId="5">'[39]thao-go'!#REF!</definedName>
    <definedName name="tnignc" localSheetId="3">'[39]thao-go'!#REF!</definedName>
    <definedName name="tnignc">'[39]thao-go'!#REF!</definedName>
    <definedName name="tnin190nc" localSheetId="1">'[39]thao-go'!#REF!</definedName>
    <definedName name="tnin190nc" localSheetId="5">'[39]thao-go'!#REF!</definedName>
    <definedName name="tnin190nc" localSheetId="3">'[39]thao-go'!#REF!</definedName>
    <definedName name="tnin190nc">'[39]thao-go'!#REF!</definedName>
    <definedName name="tnlnc" localSheetId="1">'[39]thao-go'!#REF!</definedName>
    <definedName name="tnlnc" localSheetId="5">'[39]thao-go'!#REF!</definedName>
    <definedName name="tnlnc" localSheetId="3">'[39]thao-go'!#REF!</definedName>
    <definedName name="tnlnc">'[39]thao-go'!#REF!</definedName>
    <definedName name="tnnnc" localSheetId="1">'[39]thao-go'!#REF!</definedName>
    <definedName name="tnnnc" localSheetId="5">'[39]thao-go'!#REF!</definedName>
    <definedName name="tnnnc" localSheetId="3">'[39]thao-go'!#REF!</definedName>
    <definedName name="tnnnc">'[39]thao-go'!#REF!</definedName>
    <definedName name="Tnpat">'[17]1'!$G$5</definedName>
    <definedName name="Todo" localSheetId="1">#REF!</definedName>
    <definedName name="Todo" localSheetId="5">#REF!</definedName>
    <definedName name="Todo" localSheetId="3">#REF!</definedName>
    <definedName name="Todo">#REF!</definedName>
    <definedName name="todo10" localSheetId="1">#REF!</definedName>
    <definedName name="todo10" localSheetId="5">#REF!</definedName>
    <definedName name="todo10" localSheetId="3">#REF!</definedName>
    <definedName name="todo10">#REF!</definedName>
    <definedName name="tonase_melawan" localSheetId="1">#REF!</definedName>
    <definedName name="tonase_melawan" localSheetId="5">#REF!</definedName>
    <definedName name="tonase_melawan" localSheetId="3">#REF!</definedName>
    <definedName name="tonase_melawan">#REF!</definedName>
    <definedName name="tonase_pinang" localSheetId="1">#REF!</definedName>
    <definedName name="tonase_pinang" localSheetId="5">#REF!</definedName>
    <definedName name="tonase_pinang" localSheetId="3">#REF!</definedName>
    <definedName name="tonase_pinang">#REF!</definedName>
    <definedName name="tonase_prima" localSheetId="1">#REF!</definedName>
    <definedName name="tonase_prima" localSheetId="5">#REF!</definedName>
    <definedName name="tonase_prima" localSheetId="3">#REF!</definedName>
    <definedName name="tonase_prima">#REF!</definedName>
    <definedName name="tot" localSheetId="1">#REF!</definedName>
    <definedName name="tot" localSheetId="5">#REF!</definedName>
    <definedName name="tot" localSheetId="3">#REF!</definedName>
    <definedName name="tot">#REF!</definedName>
    <definedName name="totaldividend" localSheetId="1">#REF!</definedName>
    <definedName name="totaldividend" localSheetId="5">#REF!</definedName>
    <definedName name="totaldividend" localSheetId="3">#REF!</definedName>
    <definedName name="totaldividend">#REF!</definedName>
    <definedName name="town_a" localSheetId="1">#REF!</definedName>
    <definedName name="town_a" localSheetId="5">#REF!</definedName>
    <definedName name="town_a" localSheetId="3">#REF!</definedName>
    <definedName name="town_a">#REF!</definedName>
    <definedName name="town_b" localSheetId="1">#REF!</definedName>
    <definedName name="town_b" localSheetId="5">#REF!</definedName>
    <definedName name="town_b" localSheetId="3">#REF!</definedName>
    <definedName name="town_b">#REF!</definedName>
    <definedName name="town_c" localSheetId="1">#REF!</definedName>
    <definedName name="town_c" localSheetId="5">#REF!</definedName>
    <definedName name="town_c" localSheetId="3">#REF!</definedName>
    <definedName name="town_c">#REF!</definedName>
    <definedName name="town_d" localSheetId="1">#REF!</definedName>
    <definedName name="town_d" localSheetId="5">#REF!</definedName>
    <definedName name="town_d" localSheetId="3">#REF!</definedName>
    <definedName name="town_d">#REF!</definedName>
    <definedName name="town_e" localSheetId="1">#REF!</definedName>
    <definedName name="town_e" localSheetId="5">#REF!</definedName>
    <definedName name="town_e" localSheetId="3">#REF!</definedName>
    <definedName name="town_e">#REF!</definedName>
    <definedName name="Tpf">'[17]8x'!$G$4</definedName>
    <definedName name="Tpitinv">'[17]4x'!$G$4</definedName>
    <definedName name="tpm" localSheetId="1">#REF!</definedName>
    <definedName name="tpm" localSheetId="5">#REF!</definedName>
    <definedName name="tpm" localSheetId="3">#REF!</definedName>
    <definedName name="tpm">#REF!</definedName>
    <definedName name="Tportinv">'[17]4x'!$G$24</definedName>
    <definedName name="Tqual">'[17]4x'!$G$34</definedName>
    <definedName name="tr">[76]Input!$D$7</definedName>
    <definedName name="TR15HT" localSheetId="1">'[39]TONGKE-HT'!#REF!</definedName>
    <definedName name="TR15HT" localSheetId="5">'[39]TONGKE-HT'!#REF!</definedName>
    <definedName name="TR15HT" localSheetId="3">'[39]TONGKE-HT'!#REF!</definedName>
    <definedName name="TR15HT">'[39]TONGKE-HT'!#REF!</definedName>
    <definedName name="TR16HT" localSheetId="1">'[39]TONGKE-HT'!#REF!</definedName>
    <definedName name="TR16HT" localSheetId="5">'[39]TONGKE-HT'!#REF!</definedName>
    <definedName name="TR16HT" localSheetId="3">'[39]TONGKE-HT'!#REF!</definedName>
    <definedName name="TR16HT">'[39]TONGKE-HT'!#REF!</definedName>
    <definedName name="TR19HT" localSheetId="1">'[39]TONGKE-HT'!#REF!</definedName>
    <definedName name="TR19HT" localSheetId="5">'[39]TONGKE-HT'!#REF!</definedName>
    <definedName name="TR19HT" localSheetId="3">'[39]TONGKE-HT'!#REF!</definedName>
    <definedName name="TR19HT">'[39]TONGKE-HT'!#REF!</definedName>
    <definedName name="tr1x15" localSheetId="1">[39]giathanh1!#REF!</definedName>
    <definedName name="tr1x15" localSheetId="5">[39]giathanh1!#REF!</definedName>
    <definedName name="tr1x15" localSheetId="3">[39]giathanh1!#REF!</definedName>
    <definedName name="tr1x15">[39]giathanh1!#REF!</definedName>
    <definedName name="TR20HT" localSheetId="1">'[39]TONGKE-HT'!#REF!</definedName>
    <definedName name="TR20HT" localSheetId="5">'[39]TONGKE-HT'!#REF!</definedName>
    <definedName name="TR20HT" localSheetId="3">'[39]TONGKE-HT'!#REF!</definedName>
    <definedName name="TR20HT">'[39]TONGKE-HT'!#REF!</definedName>
    <definedName name="tr3x100" localSheetId="1">'[39]dongia (2)'!#REF!</definedName>
    <definedName name="tr3x100" localSheetId="5">'[39]dongia (2)'!#REF!</definedName>
    <definedName name="tr3x100" localSheetId="3">'[39]dongia (2)'!#REF!</definedName>
    <definedName name="tr3x100">'[39]dongia (2)'!#REF!</definedName>
    <definedName name="TRACKLOADER" localSheetId="1">#REF!</definedName>
    <definedName name="TRACKLOADER" localSheetId="5">#REF!</definedName>
    <definedName name="TRACKLOADER" localSheetId="3">#REF!</definedName>
    <definedName name="TRACKLOADER">#REF!</definedName>
    <definedName name="trade_aft" localSheetId="1">#REF!</definedName>
    <definedName name="trade_aft" localSheetId="5">#REF!</definedName>
    <definedName name="trade_aft" localSheetId="3">#REF!</definedName>
    <definedName name="trade_aft">#REF!</definedName>
    <definedName name="trade_b4" localSheetId="1">#REF!</definedName>
    <definedName name="trade_b4" localSheetId="5">#REF!</definedName>
    <definedName name="trade_b4" localSheetId="3">#REF!</definedName>
    <definedName name="trade_b4">#REF!</definedName>
    <definedName name="TRAILLER" localSheetId="1">#REF!</definedName>
    <definedName name="TRAILLER" localSheetId="5">#REF!</definedName>
    <definedName name="TRAILLER" localSheetId="3">#REF!</definedName>
    <definedName name="TRAILLER">#REF!</definedName>
    <definedName name="Train">'[17]8x'!$G$34</definedName>
    <definedName name="tram100" localSheetId="1">'[39]dongia (2)'!#REF!</definedName>
    <definedName name="tram100" localSheetId="5">'[39]dongia (2)'!#REF!</definedName>
    <definedName name="tram100" localSheetId="3">'[39]dongia (2)'!#REF!</definedName>
    <definedName name="tram100">'[39]dongia (2)'!#REF!</definedName>
    <definedName name="tram1x25" localSheetId="1">'[39]dongia (2)'!#REF!</definedName>
    <definedName name="tram1x25" localSheetId="5">'[39]dongia (2)'!#REF!</definedName>
    <definedName name="tram1x25" localSheetId="3">'[39]dongia (2)'!#REF!</definedName>
    <definedName name="tram1x25">'[39]dongia (2)'!#REF!</definedName>
    <definedName name="Transferred_Ton" localSheetId="1">#REF!</definedName>
    <definedName name="Transferred_Ton" localSheetId="5">#REF!</definedName>
    <definedName name="Transferred_Ton" localSheetId="3">#REF!</definedName>
    <definedName name="Transferred_Ton">#REF!</definedName>
    <definedName name="Transferred_USD" localSheetId="1">#REF!</definedName>
    <definedName name="Transferred_USD" localSheetId="5">#REF!</definedName>
    <definedName name="Transferred_USD" localSheetId="3">#REF!</definedName>
    <definedName name="Transferred_USD">#REF!</definedName>
    <definedName name="TRAVEL" localSheetId="1">#REF!</definedName>
    <definedName name="TRAVEL" localSheetId="5">#REF!</definedName>
    <definedName name="TRAVEL" localSheetId="3">#REF!</definedName>
    <definedName name="TRAVEL">#REF!</definedName>
    <definedName name="TRECE" localSheetId="1">#REF!</definedName>
    <definedName name="TRECE" localSheetId="5">#REF!</definedName>
    <definedName name="TRECE" localSheetId="3">#REF!</definedName>
    <definedName name="TRECE">#REF!</definedName>
    <definedName name="Trecov">'[17]6x'!$G$4</definedName>
    <definedName name="Trehab">'[17]4'!$G$4</definedName>
    <definedName name="TRIX" localSheetId="1">#REF!</definedName>
    <definedName name="TRIX" localSheetId="5">#REF!</definedName>
    <definedName name="TRIX" localSheetId="3">#REF!</definedName>
    <definedName name="TRIX">#REF!</definedName>
    <definedName name="Trominv">'[17]4x'!$G$14</definedName>
    <definedName name="trte" hidden="1">{#N/A,#N/A,FALSE,"PRJCTED QTRLY $'s"}</definedName>
    <definedName name="tru10mtc" localSheetId="1">'[39]t-h HA THE'!#REF!</definedName>
    <definedName name="tru10mtc" localSheetId="5">'[39]t-h HA THE'!#REF!</definedName>
    <definedName name="tru10mtc" localSheetId="3">'[39]t-h HA THE'!#REF!</definedName>
    <definedName name="tru10mtc">'[39]t-h HA THE'!#REF!</definedName>
    <definedName name="tru8mtc" localSheetId="1">'[39]t-h HA THE'!#REF!</definedName>
    <definedName name="tru8mtc" localSheetId="5">'[39]t-h HA THE'!#REF!</definedName>
    <definedName name="tru8mtc" localSheetId="3">'[39]t-h HA THE'!#REF!</definedName>
    <definedName name="tru8mtc">'[39]t-h HA THE'!#REF!</definedName>
    <definedName name="tscb" localSheetId="1">#REF!</definedName>
    <definedName name="tscb" localSheetId="5">#REF!</definedName>
    <definedName name="tscb" localSheetId="3">#REF!</definedName>
    <definedName name="tscb">#REF!</definedName>
    <definedName name="tscs3w" localSheetId="1">#REF!</definedName>
    <definedName name="tscs3w" localSheetId="5">#REF!</definedName>
    <definedName name="tscs3w" localSheetId="3">#REF!</definedName>
    <definedName name="tscs3w">#REF!</definedName>
    <definedName name="tscs6w" localSheetId="1">#REF!</definedName>
    <definedName name="tscs6w" localSheetId="5">#REF!</definedName>
    <definedName name="tscs6w" localSheetId="3">#REF!</definedName>
    <definedName name="tscs6w">#REF!</definedName>
    <definedName name="tshs15" localSheetId="1">#REF!</definedName>
    <definedName name="tshs15" localSheetId="5">#REF!</definedName>
    <definedName name="tshs15" localSheetId="3">#REF!</definedName>
    <definedName name="tshs15">#REF!</definedName>
    <definedName name="tshs6w" localSheetId="1">#REF!</definedName>
    <definedName name="tshs6w" localSheetId="5">#REF!</definedName>
    <definedName name="tshs6w" localSheetId="3">#REF!</definedName>
    <definedName name="tshs6w">#REF!</definedName>
    <definedName name="tski" localSheetId="1">#REF!</definedName>
    <definedName name="tski" localSheetId="5">#REF!</definedName>
    <definedName name="tski" localSheetId="3">#REF!</definedName>
    <definedName name="tski">#REF!</definedName>
    <definedName name="tskie" localSheetId="1">#REF!</definedName>
    <definedName name="tskie" localSheetId="5">#REF!</definedName>
    <definedName name="tskie" localSheetId="3">#REF!</definedName>
    <definedName name="tskie">#REF!</definedName>
    <definedName name="tsnya2x1.5" localSheetId="1">#REF!</definedName>
    <definedName name="tsnya2x1.5" localSheetId="5">#REF!</definedName>
    <definedName name="tsnya2x1.5" localSheetId="3">#REF!</definedName>
    <definedName name="tsnya2x1.5">#REF!</definedName>
    <definedName name="tsnyafrc" localSheetId="1">#REF!</definedName>
    <definedName name="tsnyafrc" localSheetId="5">#REF!</definedName>
    <definedName name="tsnyafrc" localSheetId="3">#REF!</definedName>
    <definedName name="tsnyafrc">#REF!</definedName>
    <definedName name="tso" localSheetId="1">#REF!</definedName>
    <definedName name="tso" localSheetId="5">#REF!</definedName>
    <definedName name="tso" localSheetId="3">#REF!</definedName>
    <definedName name="tso">#REF!</definedName>
    <definedName name="Tspex3500">'[17]6x'!$G$25</definedName>
    <definedName name="Tspr996">'[17]6x'!$G$14</definedName>
    <definedName name="Tsurcm">'[17]3x'!$G$13</definedName>
    <definedName name="Tsurob">'[17]2x'!$G$13</definedName>
    <definedName name="TT_1P" localSheetId="1">#REF!</definedName>
    <definedName name="TT_1P" localSheetId="5">#REF!</definedName>
    <definedName name="TT_1P" localSheetId="3">#REF!</definedName>
    <definedName name="TT_1P">#REF!</definedName>
    <definedName name="TT_3p" localSheetId="1">#REF!</definedName>
    <definedName name="TT_3p" localSheetId="5">#REF!</definedName>
    <definedName name="TT_3p" localSheetId="3">#REF!</definedName>
    <definedName name="TT_3p">#REF!</definedName>
    <definedName name="tt1pnc" localSheetId="1">'[39]lam-moi'!#REF!</definedName>
    <definedName name="tt1pnc" localSheetId="5">'[39]lam-moi'!#REF!</definedName>
    <definedName name="tt1pnc" localSheetId="3">'[39]lam-moi'!#REF!</definedName>
    <definedName name="tt1pnc">'[39]lam-moi'!#REF!</definedName>
    <definedName name="tt1pvl" localSheetId="1">'[39]lam-moi'!#REF!</definedName>
    <definedName name="tt1pvl" localSheetId="5">'[39]lam-moi'!#REF!</definedName>
    <definedName name="tt1pvl" localSheetId="3">'[39]lam-moi'!#REF!</definedName>
    <definedName name="tt1pvl">'[39]lam-moi'!#REF!</definedName>
    <definedName name="tt3pnc" localSheetId="1">'[39]lam-moi'!#REF!</definedName>
    <definedName name="tt3pnc" localSheetId="5">'[39]lam-moi'!#REF!</definedName>
    <definedName name="tt3pnc" localSheetId="3">'[39]lam-moi'!#REF!</definedName>
    <definedName name="tt3pnc">'[39]lam-moi'!#REF!</definedName>
    <definedName name="tt3pvl" localSheetId="1">'[39]lam-moi'!#REF!</definedName>
    <definedName name="tt3pvl" localSheetId="5">'[39]lam-moi'!#REF!</definedName>
    <definedName name="tt3pvl" localSheetId="3">'[39]lam-moi'!#REF!</definedName>
    <definedName name="tt3pvl">'[39]lam-moi'!#REF!</definedName>
    <definedName name="ttd" localSheetId="1">#REF!</definedName>
    <definedName name="ttd" localSheetId="5">#REF!</definedName>
    <definedName name="ttd" localSheetId="3">#REF!</definedName>
    <definedName name="ttd">#REF!</definedName>
    <definedName name="TTDD">[39]TDTKP!$E$44+[39]TDTKP!$F$44+[39]TDTKP!$G$44</definedName>
    <definedName name="TTDD3P" localSheetId="1">[39]TDTKP1!#REF!</definedName>
    <definedName name="TTDD3P" localSheetId="5">[39]TDTKP1!#REF!</definedName>
    <definedName name="TTDD3P" localSheetId="3">[39]TDTKP1!#REF!</definedName>
    <definedName name="TTDD3P">[39]TDTKP1!#REF!</definedName>
    <definedName name="TTDDCT3p" localSheetId="1">[39]TDTKP1!#REF!</definedName>
    <definedName name="TTDDCT3p" localSheetId="5">[39]TDTKP1!#REF!</definedName>
    <definedName name="TTDDCT3p" localSheetId="3">[39]TDTKP1!#REF!</definedName>
    <definedName name="TTDDCT3p">[39]TDTKP1!#REF!</definedName>
    <definedName name="TTK3p">'[39]TONGKE3p '!$C$295</definedName>
    <definedName name="Ttotalinv">'[17]3'!$G$22</definedName>
    <definedName name="ttronmk" localSheetId="1">#REF!</definedName>
    <definedName name="ttronmk" localSheetId="5">#REF!</definedName>
    <definedName name="ttronmk" localSheetId="3">#REF!</definedName>
    <definedName name="ttronmk">#REF!</definedName>
    <definedName name="TUKANG753" localSheetId="1">#REF!</definedName>
    <definedName name="TUKANG753" localSheetId="5">#REF!</definedName>
    <definedName name="TUKANG753" localSheetId="3">#REF!</definedName>
    <definedName name="TUKANG753">#REF!</definedName>
    <definedName name="tv75nc" localSheetId="1">#REF!</definedName>
    <definedName name="tv75nc" localSheetId="5">#REF!</definedName>
    <definedName name="tv75nc" localSheetId="3">#REF!</definedName>
    <definedName name="tv75nc">#REF!</definedName>
    <definedName name="tv75vl" localSheetId="1">#REF!</definedName>
    <definedName name="tv75vl" localSheetId="5">#REF!</definedName>
    <definedName name="tv75vl" localSheetId="3">#REF!</definedName>
    <definedName name="tv75vl">#REF!</definedName>
    <definedName name="tx">'[142]Account Payable:Revenue (10)'!$I$13:$I$47</definedName>
    <definedName name="tx1pignc" localSheetId="1">'[39]thao-go'!#REF!</definedName>
    <definedName name="tx1pignc" localSheetId="5">'[39]thao-go'!#REF!</definedName>
    <definedName name="tx1pignc" localSheetId="3">'[39]thao-go'!#REF!</definedName>
    <definedName name="tx1pignc">'[39]thao-go'!#REF!</definedName>
    <definedName name="tx1pindnc" localSheetId="1">'[39]thao-go'!#REF!</definedName>
    <definedName name="tx1pindnc" localSheetId="5">'[39]thao-go'!#REF!</definedName>
    <definedName name="tx1pindnc" localSheetId="3">'[39]thao-go'!#REF!</definedName>
    <definedName name="tx1pindnc">'[39]thao-go'!#REF!</definedName>
    <definedName name="tx1pingnc" localSheetId="1">'[39]thao-go'!#REF!</definedName>
    <definedName name="tx1pingnc" localSheetId="5">'[39]thao-go'!#REF!</definedName>
    <definedName name="tx1pingnc" localSheetId="3">'[39]thao-go'!#REF!</definedName>
    <definedName name="tx1pingnc">'[39]thao-go'!#REF!</definedName>
    <definedName name="tx1pintnc" localSheetId="1">'[39]thao-go'!#REF!</definedName>
    <definedName name="tx1pintnc" localSheetId="5">'[39]thao-go'!#REF!</definedName>
    <definedName name="tx1pintnc" localSheetId="3">'[39]thao-go'!#REF!</definedName>
    <definedName name="tx1pintnc">'[39]thao-go'!#REF!</definedName>
    <definedName name="tx1pitnc" localSheetId="1">'[39]thao-go'!#REF!</definedName>
    <definedName name="tx1pitnc" localSheetId="5">'[39]thao-go'!#REF!</definedName>
    <definedName name="tx1pitnc" localSheetId="3">'[39]thao-go'!#REF!</definedName>
    <definedName name="tx1pitnc">'[39]thao-go'!#REF!</definedName>
    <definedName name="tx2mhnnc" localSheetId="1">'[39]thao-go'!#REF!</definedName>
    <definedName name="tx2mhnnc" localSheetId="5">'[39]thao-go'!#REF!</definedName>
    <definedName name="tx2mhnnc" localSheetId="3">'[39]thao-go'!#REF!</definedName>
    <definedName name="tx2mhnnc">'[39]thao-go'!#REF!</definedName>
    <definedName name="tx2mitnc" localSheetId="1">'[39]thao-go'!#REF!</definedName>
    <definedName name="tx2mitnc" localSheetId="5">'[39]thao-go'!#REF!</definedName>
    <definedName name="tx2mitnc" localSheetId="3">'[39]thao-go'!#REF!</definedName>
    <definedName name="tx2mitnc">'[39]thao-go'!#REF!</definedName>
    <definedName name="txhnnc" localSheetId="1">'[39]thao-go'!#REF!</definedName>
    <definedName name="txhnnc" localSheetId="5">'[39]thao-go'!#REF!</definedName>
    <definedName name="txhnnc" localSheetId="3">'[39]thao-go'!#REF!</definedName>
    <definedName name="txhnnc">'[39]thao-go'!#REF!</definedName>
    <definedName name="txig1nc" localSheetId="1">'[39]thao-go'!#REF!</definedName>
    <definedName name="txig1nc" localSheetId="5">'[39]thao-go'!#REF!</definedName>
    <definedName name="txig1nc" localSheetId="3">'[39]thao-go'!#REF!</definedName>
    <definedName name="txig1nc">'[39]thao-go'!#REF!</definedName>
    <definedName name="txin190nc" localSheetId="1">'[39]thao-go'!#REF!</definedName>
    <definedName name="txin190nc" localSheetId="5">'[39]thao-go'!#REF!</definedName>
    <definedName name="txin190nc" localSheetId="3">'[39]thao-go'!#REF!</definedName>
    <definedName name="txin190nc">'[39]thao-go'!#REF!</definedName>
    <definedName name="txinnc" localSheetId="1">'[39]thao-go'!#REF!</definedName>
    <definedName name="txinnc" localSheetId="5">'[39]thao-go'!#REF!</definedName>
    <definedName name="txinnc" localSheetId="3">'[39]thao-go'!#REF!</definedName>
    <definedName name="txinnc">'[39]thao-go'!#REF!</definedName>
    <definedName name="txit1nc" localSheetId="1">'[39]thao-go'!#REF!</definedName>
    <definedName name="txit1nc" localSheetId="5">'[39]thao-go'!#REF!</definedName>
    <definedName name="txit1nc" localSheetId="3">'[39]thao-go'!#REF!</definedName>
    <definedName name="txit1nc">'[39]thao-go'!#REF!</definedName>
    <definedName name="TY" localSheetId="1">#REF!</definedName>
    <definedName name="TY" localSheetId="5">#REF!</definedName>
    <definedName name="TY" localSheetId="3">#REF!</definedName>
    <definedName name="TY">#REF!</definedName>
    <definedName name="TYPICAL_FLOOR___7_LEVEL" localSheetId="1">#REF!</definedName>
    <definedName name="TYPICAL_FLOOR___7_LEVEL" localSheetId="5">#REF!</definedName>
    <definedName name="TYPICAL_FLOOR___7_LEVEL" localSheetId="3">#REF!</definedName>
    <definedName name="TYPICAL_FLOOR___7_LEVEL">#REF!</definedName>
    <definedName name="ubtn" localSheetId="1">#REF!</definedName>
    <definedName name="ubtn" localSheetId="5">#REF!</definedName>
    <definedName name="ubtn" localSheetId="3">#REF!</definedName>
    <definedName name="ubtn">#REF!</definedName>
    <definedName name="ubtn00" localSheetId="1">#REF!</definedName>
    <definedName name="ubtn00" localSheetId="5">#REF!</definedName>
    <definedName name="ubtn00" localSheetId="3">#REF!</definedName>
    <definedName name="ubtn00">#REF!</definedName>
    <definedName name="ubtn13" localSheetId="1">#REF!</definedName>
    <definedName name="ubtn13" localSheetId="5">#REF!</definedName>
    <definedName name="ubtn13" localSheetId="3">#REF!</definedName>
    <definedName name="ubtn13">#REF!</definedName>
    <definedName name="ubtn14" localSheetId="1">#REF!</definedName>
    <definedName name="ubtn14" localSheetId="5">#REF!</definedName>
    <definedName name="ubtn14" localSheetId="3">#REF!</definedName>
    <definedName name="ubtn14">#REF!</definedName>
    <definedName name="ubtn20" localSheetId="1">#REF!</definedName>
    <definedName name="ubtn20" localSheetId="5">#REF!</definedName>
    <definedName name="ubtn20" localSheetId="3">#REF!</definedName>
    <definedName name="ubtn20">#REF!</definedName>
    <definedName name="ugal01" localSheetId="1">#REF!</definedName>
    <definedName name="ugal01" localSheetId="5">#REF!</definedName>
    <definedName name="ugal01" localSheetId="3">#REF!</definedName>
    <definedName name="ugal01">#REF!</definedName>
    <definedName name="ugal20" localSheetId="1">#REF!</definedName>
    <definedName name="ugal20" localSheetId="5">#REF!</definedName>
    <definedName name="ugal20" localSheetId="3">#REF!</definedName>
    <definedName name="ugal20">#REF!</definedName>
    <definedName name="ulan50" localSheetId="1">#REF!</definedName>
    <definedName name="ulan50" localSheetId="5">#REF!</definedName>
    <definedName name="ulan50" localSheetId="3">#REF!</definedName>
    <definedName name="ulan50">#REF!</definedName>
    <definedName name="UM" hidden="1">{"'PRODUCTIONCOST SHEET'!$B$3:$G$48"}</definedName>
    <definedName name="UMUM" localSheetId="1">#REF!</definedName>
    <definedName name="UMUM" localSheetId="5">#REF!</definedName>
    <definedName name="UMUM" localSheetId="3">#REF!</definedName>
    <definedName name="UMUM">#REF!</definedName>
    <definedName name="UNEARNEDINCOME" localSheetId="1">#REF!</definedName>
    <definedName name="UNEARNEDINCOME" localSheetId="5">#REF!</definedName>
    <definedName name="UNEARNEDINCOME" localSheetId="3">#REF!</definedName>
    <definedName name="UNEARNEDINCOME">#REF!</definedName>
    <definedName name="unitprice">[108]Analisa!$B$16:$BG$647</definedName>
    <definedName name="UNME" localSheetId="1">[25]Material!#REF!</definedName>
    <definedName name="UNME" localSheetId="5">[25]Material!#REF!</definedName>
    <definedName name="UNME" localSheetId="3">[25]Material!#REF!</definedName>
    <definedName name="UNME">[25]Material!#REF!</definedName>
    <definedName name="UNREALIZEDPROFIT" localSheetId="1">#REF!</definedName>
    <definedName name="UNREALIZEDPROFIT" localSheetId="5">#REF!</definedName>
    <definedName name="UNREALIZEDPROFIT" localSheetId="3">#REF!</definedName>
    <definedName name="UNREALIZEDPROFIT">#REF!</definedName>
    <definedName name="UPAH" localSheetId="1">#REF!</definedName>
    <definedName name="UPAH" localSheetId="5">#REF!</definedName>
    <definedName name="UPAH" localSheetId="3">#REF!</definedName>
    <definedName name="UPAH">#REF!</definedName>
    <definedName name="upas00" localSheetId="1">#REF!</definedName>
    <definedName name="upas00" localSheetId="5">#REF!</definedName>
    <definedName name="upas00" localSheetId="3">#REF!</definedName>
    <definedName name="upas00">#REF!</definedName>
    <definedName name="upas10" localSheetId="1">#REF!</definedName>
    <definedName name="upas10" localSheetId="5">#REF!</definedName>
    <definedName name="upas10" localSheetId="3">#REF!</definedName>
    <definedName name="upas10">#REF!</definedName>
    <definedName name="uphr00" localSheetId="1">#REF!</definedName>
    <definedName name="uphr00" localSheetId="5">#REF!</definedName>
    <definedName name="uphr00" localSheetId="3">#REF!</definedName>
    <definedName name="uphr00">#REF!</definedName>
    <definedName name="uphr01" localSheetId="1">#REF!</definedName>
    <definedName name="uphr01" localSheetId="5">#REF!</definedName>
    <definedName name="uphr01" localSheetId="3">#REF!</definedName>
    <definedName name="uphr01">#REF!</definedName>
    <definedName name="upls02" localSheetId="1">#REF!</definedName>
    <definedName name="upls02" localSheetId="5">#REF!</definedName>
    <definedName name="upls02" localSheetId="3">#REF!</definedName>
    <definedName name="upls02">#REF!</definedName>
    <definedName name="upls07" localSheetId="1">#REF!</definedName>
    <definedName name="upls07" localSheetId="5">#REF!</definedName>
    <definedName name="upls07" localSheetId="3">#REF!</definedName>
    <definedName name="upls07">#REF!</definedName>
    <definedName name="upto" localSheetId="1">#REF!</definedName>
    <definedName name="upto" localSheetId="5">#REF!</definedName>
    <definedName name="upto" localSheetId="3">#REF!</definedName>
    <definedName name="upto">#REF!</definedName>
    <definedName name="URAIAN">'[70]BDA-01'!$A$1:$J$363</definedName>
    <definedName name="URAIAN22E" localSheetId="1">'[48]BD Div-2'!#REF!</definedName>
    <definedName name="URAIAN22E" localSheetId="5">'[48]BD Div-2'!#REF!</definedName>
    <definedName name="URAIAN22E" localSheetId="3">'[48]BD Div-2'!#REF!</definedName>
    <definedName name="URAIAN22E">'[48]BD Div-2'!#REF!</definedName>
    <definedName name="URAIAN22L" localSheetId="1">'[70]BDA-01'!#REF!</definedName>
    <definedName name="URAIAN22L" localSheetId="5">'[70]BDA-01'!#REF!</definedName>
    <definedName name="URAIAN22L" localSheetId="3">'[70]BDA-01'!#REF!</definedName>
    <definedName name="URAIAN22L">'[70]BDA-01'!#REF!</definedName>
    <definedName name="URAIAN231" localSheetId="1">'[48]BD Div-2'!#REF!</definedName>
    <definedName name="URAIAN231" localSheetId="5">'[48]BD Div-2'!#REF!</definedName>
    <definedName name="URAIAN231" localSheetId="3">'[48]BD Div-2'!#REF!</definedName>
    <definedName name="URAIAN231">'[48]BD Div-2'!#REF!</definedName>
    <definedName name="URAIAN233">'[70]BDA-01'!$A$108:$J$363</definedName>
    <definedName name="Uraian234" localSheetId="1">'[48]BD Div-2'!#REF!</definedName>
    <definedName name="Uraian234" localSheetId="5">'[48]BD Div-2'!#REF!</definedName>
    <definedName name="Uraian234" localSheetId="3">'[48]BD Div-2'!#REF!</definedName>
    <definedName name="Uraian234">'[48]BD Div-2'!#REF!</definedName>
    <definedName name="Uraian235" localSheetId="1">'[48]BD Div-2'!#REF!</definedName>
    <definedName name="Uraian235" localSheetId="5">'[48]BD Div-2'!#REF!</definedName>
    <definedName name="Uraian235" localSheetId="3">'[48]BD Div-2'!#REF!</definedName>
    <definedName name="Uraian235">'[48]BD Div-2'!#REF!</definedName>
    <definedName name="Uraian236" localSheetId="1">'[113]BD Div-2 sd 7.6'!#REF!</definedName>
    <definedName name="Uraian236" localSheetId="5">'[113]BD Div-2 sd 7.6'!#REF!</definedName>
    <definedName name="Uraian236" localSheetId="3">'[113]BD Div-2 sd 7.6'!#REF!</definedName>
    <definedName name="Uraian236">'[113]BD Div-2 sd 7.6'!#REF!</definedName>
    <definedName name="URAIAN241" localSheetId="1">'[113]BD Div-2 sd 7.6'!#REF!</definedName>
    <definedName name="URAIAN241" localSheetId="5">'[113]BD Div-2 sd 7.6'!#REF!</definedName>
    <definedName name="URAIAN241" localSheetId="3">'[113]BD Div-2 sd 7.6'!#REF!</definedName>
    <definedName name="URAIAN241">'[113]BD Div-2 sd 7.6'!#REF!</definedName>
    <definedName name="URAIAN242" localSheetId="1">'[48]BD Div-2'!#REF!</definedName>
    <definedName name="URAIAN242" localSheetId="5">'[48]BD Div-2'!#REF!</definedName>
    <definedName name="URAIAN242" localSheetId="3">'[48]BD Div-2'!#REF!</definedName>
    <definedName name="URAIAN242">'[48]BD Div-2'!#REF!</definedName>
    <definedName name="URAIAN243" localSheetId="1">'[48]BD Div-2'!#REF!</definedName>
    <definedName name="URAIAN243" localSheetId="5">'[48]BD Div-2'!#REF!</definedName>
    <definedName name="URAIAN243" localSheetId="3">'[48]BD Div-2'!#REF!</definedName>
    <definedName name="URAIAN243">'[48]BD Div-2'!#REF!</definedName>
    <definedName name="Uraian311" localSheetId="1">'[114]DIV-3'!#REF!</definedName>
    <definedName name="Uraian311" localSheetId="5">'[114]DIV-3'!#REF!</definedName>
    <definedName name="Uraian311" localSheetId="3">'[114]DIV-3'!#REF!</definedName>
    <definedName name="Uraian311">'[114]DIV-3'!#REF!</definedName>
    <definedName name="Uraian312" localSheetId="1">'[48]BD Div-3'!#REF!</definedName>
    <definedName name="Uraian312" localSheetId="5">'[48]BD Div-3'!#REF!</definedName>
    <definedName name="Uraian312" localSheetId="3">'[48]BD Div-3'!#REF!</definedName>
    <definedName name="Uraian312">'[48]BD Div-3'!#REF!</definedName>
    <definedName name="Uraian313" localSheetId="1">'[48]BD Div-3'!#REF!</definedName>
    <definedName name="Uraian313" localSheetId="5">'[48]BD Div-3'!#REF!</definedName>
    <definedName name="Uraian313" localSheetId="3">'[48]BD Div-3'!#REF!</definedName>
    <definedName name="Uraian313">'[48]BD Div-3'!#REF!</definedName>
    <definedName name="Uraian314" localSheetId="1">'[48]BD Div-3'!#REF!</definedName>
    <definedName name="Uraian314" localSheetId="5">'[48]BD Div-3'!#REF!</definedName>
    <definedName name="Uraian314" localSheetId="3">'[48]BD Div-3'!#REF!</definedName>
    <definedName name="Uraian314">'[48]BD Div-3'!#REF!</definedName>
    <definedName name="Uraian315" localSheetId="1">'[48]BD Div-3'!#REF!</definedName>
    <definedName name="Uraian315" localSheetId="5">'[48]BD Div-3'!#REF!</definedName>
    <definedName name="Uraian315" localSheetId="3">'[48]BD Div-3'!#REF!</definedName>
    <definedName name="Uraian315">'[48]BD Div-3'!#REF!</definedName>
    <definedName name="Uraian319" localSheetId="1">'[114]DIV-3'!#REF!</definedName>
    <definedName name="Uraian319" localSheetId="5">'[114]DIV-3'!#REF!</definedName>
    <definedName name="Uraian319" localSheetId="3">'[114]DIV-3'!#REF!</definedName>
    <definedName name="Uraian319">'[114]DIV-3'!#REF!</definedName>
    <definedName name="Uraian322">'[114]DIV-3'!$A$131:$J$131</definedName>
    <definedName name="URAIAN323" localSheetId="1">#REF!</definedName>
    <definedName name="URAIAN323" localSheetId="5">#REF!</definedName>
    <definedName name="URAIAN323" localSheetId="3">#REF!</definedName>
    <definedName name="URAIAN323">#REF!</definedName>
    <definedName name="URAIAN323L" localSheetId="1">#REF!</definedName>
    <definedName name="URAIAN323L" localSheetId="5">#REF!</definedName>
    <definedName name="URAIAN323L" localSheetId="3">#REF!</definedName>
    <definedName name="URAIAN323L">#REF!</definedName>
    <definedName name="Uraian324" localSheetId="1">'[114]DIV-3'!#REF!</definedName>
    <definedName name="Uraian324" localSheetId="5">'[114]DIV-3'!#REF!</definedName>
    <definedName name="Uraian324" localSheetId="3">'[114]DIV-3'!#REF!</definedName>
    <definedName name="Uraian324">'[114]DIV-3'!#REF!</definedName>
    <definedName name="Uraian331" localSheetId="1">'[114]DIV-3'!#REF!</definedName>
    <definedName name="Uraian331" localSheetId="5">'[114]DIV-3'!#REF!</definedName>
    <definedName name="Uraian331" localSheetId="3">'[114]DIV-3'!#REF!</definedName>
    <definedName name="Uraian331">'[114]DIV-3'!#REF!</definedName>
    <definedName name="Uraian346" localSheetId="1">'[48]BD Div-3'!#REF!</definedName>
    <definedName name="Uraian346" localSheetId="5">'[48]BD Div-3'!#REF!</definedName>
    <definedName name="Uraian346" localSheetId="3">'[48]BD Div-3'!#REF!</definedName>
    <definedName name="Uraian346">'[48]BD Div-3'!#REF!</definedName>
    <definedName name="URAIAN421" localSheetId="1">#REF!</definedName>
    <definedName name="URAIAN421" localSheetId="5">#REF!</definedName>
    <definedName name="URAIAN421" localSheetId="3">#REF!</definedName>
    <definedName name="URAIAN421">#REF!</definedName>
    <definedName name="URAIAN422" localSheetId="1">#REF!</definedName>
    <definedName name="URAIAN422" localSheetId="5">#REF!</definedName>
    <definedName name="URAIAN422" localSheetId="3">#REF!</definedName>
    <definedName name="URAIAN422">#REF!</definedName>
    <definedName name="URAIAN423" localSheetId="1">'[48]BD Div-4'!#REF!</definedName>
    <definedName name="URAIAN423" localSheetId="5">'[48]BD Div-4'!#REF!</definedName>
    <definedName name="URAIAN423" localSheetId="3">'[48]BD Div-4'!#REF!</definedName>
    <definedName name="URAIAN423">'[48]BD Div-4'!#REF!</definedName>
    <definedName name="URAIAN424" localSheetId="1">'[48]BD Div-4'!#REF!</definedName>
    <definedName name="URAIAN424" localSheetId="5">'[48]BD Div-4'!#REF!</definedName>
    <definedName name="URAIAN424" localSheetId="3">'[48]BD Div-4'!#REF!</definedName>
    <definedName name="URAIAN424">'[48]BD Div-4'!#REF!</definedName>
    <definedName name="URAIAN425" localSheetId="1">'[48]BD Div-4'!#REF!</definedName>
    <definedName name="URAIAN425" localSheetId="5">'[48]BD Div-4'!#REF!</definedName>
    <definedName name="URAIAN425" localSheetId="3">'[48]BD Div-4'!#REF!</definedName>
    <definedName name="URAIAN425">'[48]BD Div-4'!#REF!</definedName>
    <definedName name="URAIAN426" localSheetId="1">'[48]BD Div-4'!#REF!</definedName>
    <definedName name="URAIAN426" localSheetId="5">'[48]BD Div-4'!#REF!</definedName>
    <definedName name="URAIAN426" localSheetId="3">'[48]BD Div-4'!#REF!</definedName>
    <definedName name="URAIAN426">'[48]BD Div-4'!#REF!</definedName>
    <definedName name="URAIAN427" localSheetId="1">'[48]BD Div-4'!#REF!</definedName>
    <definedName name="URAIAN427" localSheetId="5">'[48]BD Div-4'!#REF!</definedName>
    <definedName name="URAIAN427" localSheetId="3">'[48]BD Div-4'!#REF!</definedName>
    <definedName name="URAIAN427">'[48]BD Div-4'!#REF!</definedName>
    <definedName name="URAIAN511" localSheetId="1">#REF!</definedName>
    <definedName name="URAIAN511" localSheetId="5">#REF!</definedName>
    <definedName name="URAIAN511" localSheetId="3">#REF!</definedName>
    <definedName name="URAIAN511">#REF!</definedName>
    <definedName name="URAIAN512" localSheetId="1">#REF!</definedName>
    <definedName name="URAIAN512" localSheetId="5">#REF!</definedName>
    <definedName name="URAIAN512" localSheetId="3">#REF!</definedName>
    <definedName name="URAIAN512">#REF!</definedName>
    <definedName name="URAIAN521" localSheetId="1">'[48]BD Div-5'!#REF!</definedName>
    <definedName name="URAIAN521" localSheetId="5">'[48]BD Div-5'!#REF!</definedName>
    <definedName name="URAIAN521" localSheetId="3">'[48]BD Div-5'!#REF!</definedName>
    <definedName name="URAIAN521">'[48]BD Div-5'!#REF!</definedName>
    <definedName name="URAIAN522" localSheetId="1">'[48]BD Div-5'!#REF!</definedName>
    <definedName name="URAIAN522" localSheetId="5">'[48]BD Div-5'!#REF!</definedName>
    <definedName name="URAIAN522" localSheetId="3">'[48]BD Div-5'!#REF!</definedName>
    <definedName name="URAIAN522">'[48]BD Div-5'!#REF!</definedName>
    <definedName name="URAIAN541" localSheetId="1">'[48]BD Div-5'!#REF!</definedName>
    <definedName name="URAIAN541" localSheetId="5">'[48]BD Div-5'!#REF!</definedName>
    <definedName name="URAIAN541" localSheetId="3">'[48]BD Div-5'!#REF!</definedName>
    <definedName name="URAIAN541">'[48]BD Div-5'!#REF!</definedName>
    <definedName name="URAIAN542" localSheetId="1">'[48]BD Div-5'!#REF!</definedName>
    <definedName name="URAIAN542" localSheetId="5">'[48]BD Div-5'!#REF!</definedName>
    <definedName name="URAIAN542" localSheetId="3">'[48]BD Div-5'!#REF!</definedName>
    <definedName name="URAIAN542">'[48]BD Div-5'!#REF!</definedName>
    <definedName name="URAIAN611" localSheetId="1">#REF!</definedName>
    <definedName name="URAIAN611" localSheetId="5">#REF!</definedName>
    <definedName name="URAIAN611" localSheetId="3">#REF!</definedName>
    <definedName name="URAIAN611">#REF!</definedName>
    <definedName name="URAIAN612" localSheetId="1">#REF!</definedName>
    <definedName name="URAIAN612" localSheetId="5">#REF!</definedName>
    <definedName name="URAIAN612" localSheetId="3">#REF!</definedName>
    <definedName name="URAIAN612">#REF!</definedName>
    <definedName name="URAIAN621" localSheetId="1">'[48]BD Div-6'!#REF!</definedName>
    <definedName name="URAIAN621" localSheetId="5">'[48]BD Div-6'!#REF!</definedName>
    <definedName name="URAIAN621" localSheetId="3">'[48]BD Div-6'!#REF!</definedName>
    <definedName name="URAIAN621">'[48]BD Div-6'!#REF!</definedName>
    <definedName name="URAIAN622" localSheetId="1">'[48]BD Div-6'!#REF!</definedName>
    <definedName name="URAIAN622" localSheetId="5">'[48]BD Div-6'!#REF!</definedName>
    <definedName name="URAIAN622" localSheetId="3">'[48]BD Div-6'!#REF!</definedName>
    <definedName name="URAIAN622">'[48]BD Div-6'!#REF!</definedName>
    <definedName name="URAIAN623" localSheetId="1">'[48]BD Div-6'!#REF!</definedName>
    <definedName name="URAIAN623" localSheetId="5">'[48]BD Div-6'!#REF!</definedName>
    <definedName name="URAIAN623" localSheetId="3">'[48]BD Div-6'!#REF!</definedName>
    <definedName name="URAIAN623">'[48]BD Div-6'!#REF!</definedName>
    <definedName name="URAIAN631" localSheetId="1">'[48]BD Div-6'!#REF!</definedName>
    <definedName name="URAIAN631" localSheetId="5">'[48]BD Div-6'!#REF!</definedName>
    <definedName name="URAIAN631" localSheetId="3">'[48]BD Div-6'!#REF!</definedName>
    <definedName name="URAIAN631">'[48]BD Div-6'!#REF!</definedName>
    <definedName name="URAIAN632" localSheetId="1">'[48]BD Div-6'!#REF!</definedName>
    <definedName name="URAIAN632" localSheetId="5">'[48]BD Div-6'!#REF!</definedName>
    <definedName name="URAIAN632" localSheetId="3">'[48]BD Div-6'!#REF!</definedName>
    <definedName name="URAIAN632">'[48]BD Div-6'!#REF!</definedName>
    <definedName name="URAIAN633" localSheetId="1">'[48]BD Div-6'!#REF!</definedName>
    <definedName name="URAIAN633" localSheetId="5">'[48]BD Div-6'!#REF!</definedName>
    <definedName name="URAIAN633" localSheetId="3">'[48]BD Div-6'!#REF!</definedName>
    <definedName name="URAIAN633">'[48]BD Div-6'!#REF!</definedName>
    <definedName name="URAIAN634" localSheetId="1">'[48]BD Div-6'!#REF!</definedName>
    <definedName name="URAIAN634" localSheetId="5">'[48]BD Div-6'!#REF!</definedName>
    <definedName name="URAIAN634" localSheetId="3">'[48]BD Div-6'!#REF!</definedName>
    <definedName name="URAIAN634">'[48]BD Div-6'!#REF!</definedName>
    <definedName name="URAIAN635" localSheetId="1">'[48]BD Div-6'!#REF!</definedName>
    <definedName name="URAIAN635" localSheetId="5">'[48]BD Div-6'!#REF!</definedName>
    <definedName name="URAIAN635" localSheetId="3">'[48]BD Div-6'!#REF!</definedName>
    <definedName name="URAIAN635">'[48]BD Div-6'!#REF!</definedName>
    <definedName name="URAIAN635A" localSheetId="1">'[48]BD Div-6'!#REF!</definedName>
    <definedName name="URAIAN635A" localSheetId="5">'[48]BD Div-6'!#REF!</definedName>
    <definedName name="URAIAN635A" localSheetId="3">'[48]BD Div-6'!#REF!</definedName>
    <definedName name="URAIAN635A">'[48]BD Div-6'!#REF!</definedName>
    <definedName name="URAIAN636" localSheetId="1">#REF!</definedName>
    <definedName name="URAIAN636" localSheetId="5">#REF!</definedName>
    <definedName name="URAIAN636" localSheetId="3">#REF!</definedName>
    <definedName name="URAIAN636">#REF!</definedName>
    <definedName name="URAIAN641L" localSheetId="1">#REF!</definedName>
    <definedName name="URAIAN641L" localSheetId="5">#REF!</definedName>
    <definedName name="URAIAN641L" localSheetId="3">#REF!</definedName>
    <definedName name="URAIAN641L">#REF!</definedName>
    <definedName name="URAIAN642" localSheetId="1">#REF!</definedName>
    <definedName name="URAIAN642" localSheetId="5">#REF!</definedName>
    <definedName name="URAIAN642" localSheetId="3">#REF!</definedName>
    <definedName name="URAIAN642">#REF!</definedName>
    <definedName name="URAIAN65" localSheetId="1">'[48]BD Div-6'!#REF!</definedName>
    <definedName name="URAIAN65" localSheetId="5">'[48]BD Div-6'!#REF!</definedName>
    <definedName name="URAIAN65" localSheetId="3">'[48]BD Div-6'!#REF!</definedName>
    <definedName name="URAIAN65">'[48]BD Div-6'!#REF!</definedName>
    <definedName name="URAIAN66PERATA" localSheetId="1">'[48]BD Div-6'!#REF!</definedName>
    <definedName name="URAIAN66PERATA" localSheetId="5">'[48]BD Div-6'!#REF!</definedName>
    <definedName name="URAIAN66PERATA" localSheetId="3">'[48]BD Div-6'!#REF!</definedName>
    <definedName name="URAIAN66PERATA">'[48]BD Div-6'!#REF!</definedName>
    <definedName name="URAIAN66PERMUKAAN" localSheetId="1">'[48]BD Div-6'!#REF!</definedName>
    <definedName name="URAIAN66PERMUKAAN" localSheetId="5">'[48]BD Div-6'!#REF!</definedName>
    <definedName name="URAIAN66PERMUKAAN" localSheetId="3">'[48]BD Div-6'!#REF!</definedName>
    <definedName name="URAIAN66PERMUKAAN">'[48]BD Div-6'!#REF!</definedName>
    <definedName name="URAIAN7101" localSheetId="1">'[48]BD Div-7'!#REF!</definedName>
    <definedName name="URAIAN7101" localSheetId="5">'[48]BD Div-7'!#REF!</definedName>
    <definedName name="URAIAN7101" localSheetId="3">'[48]BD Div-7'!#REF!</definedName>
    <definedName name="URAIAN7101">'[48]BD Div-7'!#REF!</definedName>
    <definedName name="URAIAN7102" localSheetId="1">'[48]BD Div-7'!#REF!</definedName>
    <definedName name="URAIAN7102" localSheetId="5">'[48]BD Div-7'!#REF!</definedName>
    <definedName name="URAIAN7102" localSheetId="3">'[48]BD Div-7'!#REF!</definedName>
    <definedName name="URAIAN7102">'[48]BD Div-7'!#REF!</definedName>
    <definedName name="URAIAN7103" localSheetId="1">'[48]BD Div-7'!#REF!</definedName>
    <definedName name="URAIAN7103" localSheetId="5">'[48]BD Div-7'!#REF!</definedName>
    <definedName name="URAIAN7103" localSheetId="3">'[48]BD Div-7'!#REF!</definedName>
    <definedName name="URAIAN7103">'[48]BD Div-7'!#REF!</definedName>
    <definedName name="URAIAN711" localSheetId="1">#REF!</definedName>
    <definedName name="URAIAN711" localSheetId="5">#REF!</definedName>
    <definedName name="URAIAN711" localSheetId="3">#REF!</definedName>
    <definedName name="URAIAN711">#REF!</definedName>
    <definedName name="URAIAN712" localSheetId="1">'[48]BD Div-7'!#REF!</definedName>
    <definedName name="URAIAN712" localSheetId="5">'[48]BD Div-7'!#REF!</definedName>
    <definedName name="URAIAN712" localSheetId="3">'[48]BD Div-7'!#REF!</definedName>
    <definedName name="URAIAN712">'[48]BD Div-7'!#REF!</definedName>
    <definedName name="URAIAN713">'[114]DIV-7'!$A$195:$J$195</definedName>
    <definedName name="URAIAN714" localSheetId="1">#REF!</definedName>
    <definedName name="URAIAN714" localSheetId="5">#REF!</definedName>
    <definedName name="URAIAN714" localSheetId="3">#REF!</definedName>
    <definedName name="URAIAN714">#REF!</definedName>
    <definedName name="URAIAN715">'[114]DIV-7'!$A$201:$J$389</definedName>
    <definedName name="URAIAN716" localSheetId="1">'[48]BD Div-7'!#REF!</definedName>
    <definedName name="URAIAN716" localSheetId="5">'[48]BD Div-7'!#REF!</definedName>
    <definedName name="URAIAN716" localSheetId="3">'[48]BD Div-7'!#REF!</definedName>
    <definedName name="URAIAN716">'[48]BD Div-7'!#REF!</definedName>
    <definedName name="URAIAN717" localSheetId="1">'[48]BD Div-7'!#REF!</definedName>
    <definedName name="URAIAN717" localSheetId="5">'[48]BD Div-7'!#REF!</definedName>
    <definedName name="URAIAN717" localSheetId="3">'[48]BD Div-7'!#REF!</definedName>
    <definedName name="URAIAN717">'[48]BD Div-7'!#REF!</definedName>
    <definedName name="URAIAN718" localSheetId="1">'[48]BD Div-7'!#REF!</definedName>
    <definedName name="URAIAN718" localSheetId="5">'[48]BD Div-7'!#REF!</definedName>
    <definedName name="URAIAN718" localSheetId="3">'[48]BD Div-7'!#REF!</definedName>
    <definedName name="URAIAN718">'[48]BD Div-7'!#REF!</definedName>
    <definedName name="URAIAN721" localSheetId="1">#REF!</definedName>
    <definedName name="URAIAN721" localSheetId="5">#REF!</definedName>
    <definedName name="URAIAN721" localSheetId="3">#REF!</definedName>
    <definedName name="URAIAN721">#REF!</definedName>
    <definedName name="URAIAN731" localSheetId="1">#REF!</definedName>
    <definedName name="URAIAN731" localSheetId="5">#REF!</definedName>
    <definedName name="URAIAN731" localSheetId="3">#REF!</definedName>
    <definedName name="URAIAN731">#REF!</definedName>
    <definedName name="URAIAN732" localSheetId="1">#REF!</definedName>
    <definedName name="URAIAN732" localSheetId="5">#REF!</definedName>
    <definedName name="URAIAN732" localSheetId="3">#REF!</definedName>
    <definedName name="URAIAN732">#REF!</definedName>
    <definedName name="URAIAN733" localSheetId="1">#REF!</definedName>
    <definedName name="URAIAN733" localSheetId="5">#REF!</definedName>
    <definedName name="URAIAN733" localSheetId="3">#REF!</definedName>
    <definedName name="URAIAN733">#REF!</definedName>
    <definedName name="URAIAN734" localSheetId="1">#REF!</definedName>
    <definedName name="URAIAN734" localSheetId="5">#REF!</definedName>
    <definedName name="URAIAN734" localSheetId="3">#REF!</definedName>
    <definedName name="URAIAN734">#REF!</definedName>
    <definedName name="URAIAN735" localSheetId="1">#REF!</definedName>
    <definedName name="URAIAN735" localSheetId="5">#REF!</definedName>
    <definedName name="URAIAN735" localSheetId="3">#REF!</definedName>
    <definedName name="URAIAN735">#REF!</definedName>
    <definedName name="URAIAN744" localSheetId="1">'[48]BD Div-7'!#REF!</definedName>
    <definedName name="URAIAN744" localSheetId="5">'[48]BD Div-7'!#REF!</definedName>
    <definedName name="URAIAN744" localSheetId="3">'[48]BD Div-7'!#REF!</definedName>
    <definedName name="URAIAN744">'[48]BD Div-7'!#REF!</definedName>
    <definedName name="URAIAN745" localSheetId="1">'[48]BD Div-7'!#REF!</definedName>
    <definedName name="URAIAN745" localSheetId="5">'[48]BD Div-7'!#REF!</definedName>
    <definedName name="URAIAN745" localSheetId="3">'[48]BD Div-7'!#REF!</definedName>
    <definedName name="URAIAN745">'[48]BD Div-7'!#REF!</definedName>
    <definedName name="URAIAN7610" localSheetId="1">'[48]BD Div-7'!#REF!</definedName>
    <definedName name="URAIAN7610" localSheetId="5">'[48]BD Div-7'!#REF!</definedName>
    <definedName name="URAIAN7610" localSheetId="3">'[48]BD Div-7'!#REF!</definedName>
    <definedName name="URAIAN7610">'[48]BD Div-7'!#REF!</definedName>
    <definedName name="URAIAN7612a" localSheetId="1">'[48]BD Div-7'!#REF!</definedName>
    <definedName name="URAIAN7612a" localSheetId="5">'[48]BD Div-7'!#REF!</definedName>
    <definedName name="URAIAN7612a" localSheetId="3">'[48]BD Div-7'!#REF!</definedName>
    <definedName name="URAIAN7612a">'[48]BD Div-7'!#REF!</definedName>
    <definedName name="URAIAN7612b" localSheetId="1">'[48]BD Div-7'!#REF!</definedName>
    <definedName name="URAIAN7612b" localSheetId="5">'[48]BD Div-7'!#REF!</definedName>
    <definedName name="URAIAN7612b" localSheetId="3">'[48]BD Div-7'!#REF!</definedName>
    <definedName name="URAIAN7612b">'[48]BD Div-7'!#REF!</definedName>
    <definedName name="URAIAN7612c" localSheetId="1">'[48]BD Div-7'!#REF!</definedName>
    <definedName name="URAIAN7612c" localSheetId="5">'[48]BD Div-7'!#REF!</definedName>
    <definedName name="URAIAN7612c" localSheetId="3">'[48]BD Div-7'!#REF!</definedName>
    <definedName name="URAIAN7612c">'[48]BD Div-7'!#REF!</definedName>
    <definedName name="URAIAN7613a" localSheetId="1">'[48]BD Div-7'!#REF!</definedName>
    <definedName name="URAIAN7613a" localSheetId="5">'[48]BD Div-7'!#REF!</definedName>
    <definedName name="URAIAN7613a" localSheetId="3">'[48]BD Div-7'!#REF!</definedName>
    <definedName name="URAIAN7613a">'[48]BD Div-7'!#REF!</definedName>
    <definedName name="URAIAN7613b" localSheetId="1">'[48]BD Div-7'!#REF!</definedName>
    <definedName name="URAIAN7613b" localSheetId="5">'[48]BD Div-7'!#REF!</definedName>
    <definedName name="URAIAN7613b" localSheetId="3">'[48]BD Div-7'!#REF!</definedName>
    <definedName name="URAIAN7613b">'[48]BD Div-7'!#REF!</definedName>
    <definedName name="URAIAN7613c" localSheetId="1">'[48]BD Div-7'!#REF!</definedName>
    <definedName name="URAIAN7613c" localSheetId="5">'[48]BD Div-7'!#REF!</definedName>
    <definedName name="URAIAN7613c" localSheetId="3">'[48]BD Div-7'!#REF!</definedName>
    <definedName name="URAIAN7613c">'[48]BD Div-7'!#REF!</definedName>
    <definedName name="URAIAN7614a" localSheetId="1">'[48]BD Div-7'!#REF!</definedName>
    <definedName name="URAIAN7614a" localSheetId="5">'[48]BD Div-7'!#REF!</definedName>
    <definedName name="URAIAN7614a" localSheetId="3">'[48]BD Div-7'!#REF!</definedName>
    <definedName name="URAIAN7614a">'[48]BD Div-7'!#REF!</definedName>
    <definedName name="URAIAN7614b" localSheetId="1">'[48]BD Div-7'!#REF!</definedName>
    <definedName name="URAIAN7614b" localSheetId="5">'[48]BD Div-7'!#REF!</definedName>
    <definedName name="URAIAN7614b" localSheetId="3">'[48]BD Div-7'!#REF!</definedName>
    <definedName name="URAIAN7614b">'[48]BD Div-7'!#REF!</definedName>
    <definedName name="URAIAN7614d" localSheetId="1">'[48]BD Div-7'!#REF!</definedName>
    <definedName name="URAIAN7614d" localSheetId="5">'[48]BD Div-7'!#REF!</definedName>
    <definedName name="URAIAN7614d" localSheetId="3">'[48]BD Div-7'!#REF!</definedName>
    <definedName name="URAIAN7614d">'[48]BD Div-7'!#REF!</definedName>
    <definedName name="URAIAN7614e" localSheetId="1">'[48]BD Div-7'!#REF!</definedName>
    <definedName name="URAIAN7614e" localSheetId="5">'[48]BD Div-7'!#REF!</definedName>
    <definedName name="URAIAN7614e" localSheetId="3">'[48]BD Div-7'!#REF!</definedName>
    <definedName name="URAIAN7614e">'[48]BD Div-7'!#REF!</definedName>
    <definedName name="URAIAN7618" localSheetId="1">'[48]BD Div-7'!#REF!</definedName>
    <definedName name="URAIAN7618" localSheetId="5">'[48]BD Div-7'!#REF!</definedName>
    <definedName name="URAIAN7618" localSheetId="3">'[48]BD Div-7'!#REF!</definedName>
    <definedName name="URAIAN7618">'[48]BD Div-7'!#REF!</definedName>
    <definedName name="URAIAN7619" localSheetId="1">'[114]DIV-7'!#REF!</definedName>
    <definedName name="URAIAN7619" localSheetId="5">'[114]DIV-7'!#REF!</definedName>
    <definedName name="URAIAN7619" localSheetId="3">'[114]DIV-7'!#REF!</definedName>
    <definedName name="URAIAN7619">'[114]DIV-7'!#REF!</definedName>
    <definedName name="URAIAN768" localSheetId="1">'[48]BD Div-7'!#REF!</definedName>
    <definedName name="URAIAN768" localSheetId="5">'[48]BD Div-7'!#REF!</definedName>
    <definedName name="URAIAN768" localSheetId="3">'[48]BD Div-7'!#REF!</definedName>
    <definedName name="URAIAN768">'[48]BD Div-7'!#REF!</definedName>
    <definedName name="URAIAN769" localSheetId="1">'[48]BD Div-7'!#REF!</definedName>
    <definedName name="URAIAN769" localSheetId="5">'[48]BD Div-7'!#REF!</definedName>
    <definedName name="URAIAN769" localSheetId="3">'[48]BD Div-7'!#REF!</definedName>
    <definedName name="URAIAN769">'[48]BD Div-7'!#REF!</definedName>
    <definedName name="URAIAN76x" localSheetId="1">'[48]BD Div-7'!#REF!</definedName>
    <definedName name="URAIAN76x" localSheetId="5">'[48]BD Div-7'!#REF!</definedName>
    <definedName name="URAIAN76x" localSheetId="3">'[48]BD Div-7'!#REF!</definedName>
    <definedName name="URAIAN76x">'[48]BD Div-7'!#REF!</definedName>
    <definedName name="URAIAN771a" localSheetId="1">#REF!</definedName>
    <definedName name="URAIAN771a" localSheetId="5">#REF!</definedName>
    <definedName name="URAIAN771a" localSheetId="3">#REF!</definedName>
    <definedName name="URAIAN771a">#REF!</definedName>
    <definedName name="URAIAN771b" localSheetId="1">#REF!</definedName>
    <definedName name="URAIAN771b" localSheetId="5">#REF!</definedName>
    <definedName name="URAIAN771b" localSheetId="3">#REF!</definedName>
    <definedName name="URAIAN771b">#REF!</definedName>
    <definedName name="URAIAN771c" localSheetId="1">#REF!</definedName>
    <definedName name="URAIAN771c" localSheetId="5">#REF!</definedName>
    <definedName name="URAIAN771c" localSheetId="3">#REF!</definedName>
    <definedName name="URAIAN771c">#REF!</definedName>
    <definedName name="URAIAN771d" localSheetId="1">#REF!</definedName>
    <definedName name="URAIAN771d" localSheetId="5">#REF!</definedName>
    <definedName name="URAIAN771d" localSheetId="3">#REF!</definedName>
    <definedName name="URAIAN771d">#REF!</definedName>
    <definedName name="URAIAN772a" localSheetId="1">#REF!</definedName>
    <definedName name="URAIAN772a" localSheetId="5">#REF!</definedName>
    <definedName name="URAIAN772a" localSheetId="3">#REF!</definedName>
    <definedName name="URAIAN772a">#REF!</definedName>
    <definedName name="URAIAN772b" localSheetId="1">#REF!</definedName>
    <definedName name="URAIAN772b" localSheetId="5">#REF!</definedName>
    <definedName name="URAIAN772b" localSheetId="3">#REF!</definedName>
    <definedName name="URAIAN772b">#REF!</definedName>
    <definedName name="URAIAN772c" localSheetId="1">#REF!</definedName>
    <definedName name="URAIAN772c" localSheetId="5">#REF!</definedName>
    <definedName name="URAIAN772c" localSheetId="3">#REF!</definedName>
    <definedName name="URAIAN772c">#REF!</definedName>
    <definedName name="URAIAN772d" localSheetId="1">#REF!</definedName>
    <definedName name="URAIAN772d" localSheetId="5">#REF!</definedName>
    <definedName name="URAIAN772d" localSheetId="3">#REF!</definedName>
    <definedName name="URAIAN772d">#REF!</definedName>
    <definedName name="URAIAN79manual" localSheetId="1">'[114]DIV-7'!#REF!</definedName>
    <definedName name="URAIAN79manual" localSheetId="5">'[114]DIV-7'!#REF!</definedName>
    <definedName name="URAIAN79manual" localSheetId="3">'[114]DIV-7'!#REF!</definedName>
    <definedName name="URAIAN79manual">'[114]DIV-7'!#REF!</definedName>
    <definedName name="URAIAN79mekanis" localSheetId="1">'[48]BD Div-7'!#REF!</definedName>
    <definedName name="URAIAN79mekanis" localSheetId="5">'[48]BD Div-7'!#REF!</definedName>
    <definedName name="URAIAN79mekanis" localSheetId="3">'[48]BD Div-7'!#REF!</definedName>
    <definedName name="URAIAN79mekanis">'[48]BD Div-7'!#REF!</definedName>
    <definedName name="URAIAN811">'[114]DIV-8'!$A$1:$J$179</definedName>
    <definedName name="URAIAN812">'[114]DIV-8'!$A$180:$J$358</definedName>
    <definedName name="URAIAN813" localSheetId="1">'[48]BD Div-8'!#REF!</definedName>
    <definedName name="URAIAN813" localSheetId="5">'[48]BD Div-8'!#REF!</definedName>
    <definedName name="URAIAN813" localSheetId="3">'[48]BD Div-8'!#REF!</definedName>
    <definedName name="URAIAN813">'[48]BD Div-8'!#REF!</definedName>
    <definedName name="URAIAN814" localSheetId="1">'[48]BD Div-8'!#REF!</definedName>
    <definedName name="URAIAN814" localSheetId="5">'[48]BD Div-8'!#REF!</definedName>
    <definedName name="URAIAN814" localSheetId="3">'[48]BD Div-8'!#REF!</definedName>
    <definedName name="URAIAN814">'[48]BD Div-8'!#REF!</definedName>
    <definedName name="URAIAN815">'[114]DIV-8'!$A$717:$J$895</definedName>
    <definedName name="URAIAN817" localSheetId="1">'[48]BD Div-8'!#REF!</definedName>
    <definedName name="URAIAN817" localSheetId="5">'[48]BD Div-8'!#REF!</definedName>
    <definedName name="URAIAN817" localSheetId="3">'[48]BD Div-8'!#REF!</definedName>
    <definedName name="URAIAN817">'[48]BD Div-8'!#REF!</definedName>
    <definedName name="URAIAN818" localSheetId="1">'[48]BD Div-8'!#REF!</definedName>
    <definedName name="URAIAN818" localSheetId="5">'[48]BD Div-8'!#REF!</definedName>
    <definedName name="URAIAN818" localSheetId="3">'[48]BD Div-8'!#REF!</definedName>
    <definedName name="URAIAN818">'[48]BD Div-8'!#REF!</definedName>
    <definedName name="URAIAN819" localSheetId="1">'[48]BD Div-8'!#REF!</definedName>
    <definedName name="URAIAN819" localSheetId="5">'[48]BD Div-8'!#REF!</definedName>
    <definedName name="URAIAN819" localSheetId="3">'[48]BD Div-8'!#REF!</definedName>
    <definedName name="URAIAN819">'[48]BD Div-8'!#REF!</definedName>
    <definedName name="URAIAN82" localSheetId="1">'[48]BD Div-8'!#REF!</definedName>
    <definedName name="URAIAN82" localSheetId="5">'[48]BD Div-8'!#REF!</definedName>
    <definedName name="URAIAN82" localSheetId="3">'[48]BD Div-8'!#REF!</definedName>
    <definedName name="URAIAN82">'[48]BD Div-8'!#REF!</definedName>
    <definedName name="Uraian841" localSheetId="1">'[48]BD Div-8'!#REF!</definedName>
    <definedName name="Uraian841" localSheetId="5">'[48]BD Div-8'!#REF!</definedName>
    <definedName name="Uraian841" localSheetId="3">'[48]BD Div-8'!#REF!</definedName>
    <definedName name="Uraian841">'[48]BD Div-8'!#REF!</definedName>
    <definedName name="Uraian8410">'[114]DIV-8'!$A$2222:$J$2343</definedName>
    <definedName name="Uraian842" localSheetId="1">'[48]BD Div-8'!#REF!</definedName>
    <definedName name="Uraian842" localSheetId="5">'[48]BD Div-8'!#REF!</definedName>
    <definedName name="Uraian842" localSheetId="3">'[48]BD Div-8'!#REF!</definedName>
    <definedName name="Uraian842">'[48]BD Div-8'!#REF!</definedName>
    <definedName name="Uraian844" localSheetId="1">'[48]BD Div-8'!#REF!</definedName>
    <definedName name="Uraian844" localSheetId="5">'[48]BD Div-8'!#REF!</definedName>
    <definedName name="Uraian844" localSheetId="3">'[48]BD Div-8'!#REF!</definedName>
    <definedName name="Uraian844">'[48]BD Div-8'!#REF!</definedName>
    <definedName name="Uraian845">'[114]DIV-8'!$A$1856:$J$1977</definedName>
    <definedName name="Uraian846">'[114]DIV-8'!$A$1978:$J$2099</definedName>
    <definedName name="Uraian847">'[114]DIV-8'!$A$2100:$J$2221</definedName>
    <definedName name="URAIANGEOTEKSTIL" localSheetId="1">'[48]BD Div-7'!#REF!</definedName>
    <definedName name="URAIANGEOTEKSTIL" localSheetId="5">'[48]BD Div-7'!#REF!</definedName>
    <definedName name="URAIANGEOTEKSTIL" localSheetId="3">'[48]BD Div-7'!#REF!</definedName>
    <definedName name="URAIANGEOTEKSTIL">'[48]BD Div-7'!#REF!</definedName>
    <definedName name="urug20" localSheetId="1">#REF!</definedName>
    <definedName name="urug20" localSheetId="5">#REF!</definedName>
    <definedName name="urug20" localSheetId="3">#REF!</definedName>
    <definedName name="urug20">#REF!</definedName>
    <definedName name="USD" localSheetId="1">#REF!</definedName>
    <definedName name="USD" localSheetId="5">#REF!</definedName>
    <definedName name="USD" localSheetId="3">#REF!</definedName>
    <definedName name="USD">#REF!</definedName>
    <definedName name="UTAIAN7614c" localSheetId="1">'[48]BD Div-7'!#REF!</definedName>
    <definedName name="UTAIAN7614c" localSheetId="5">'[48]BD Div-7'!#REF!</definedName>
    <definedName name="UTAIAN7614c" localSheetId="3">'[48]BD Div-7'!#REF!</definedName>
    <definedName name="UTAIAN7614c">'[48]BD Div-7'!#REF!</definedName>
    <definedName name="utkDC">[108]Analisa!$B$15:$BA$647</definedName>
    <definedName name="utkSumm">[108]BOQ!$C$12:$R$950</definedName>
    <definedName name="utkUPA">[108]Analisa!$A$15:$BG$647</definedName>
    <definedName name="utnh12">[18]Sheet1!$I$674</definedName>
    <definedName name="UYA_5" localSheetId="1">[83]DBase!#REF!</definedName>
    <definedName name="UYA_5" localSheetId="5">[83]DBase!#REF!</definedName>
    <definedName name="UYA_5" localSheetId="3">[83]DBase!#REF!</definedName>
    <definedName name="UYA_5">[83]DBase!#REF!</definedName>
    <definedName name="v" localSheetId="1">#REF!</definedName>
    <definedName name="v" localSheetId="5">#REF!</definedName>
    <definedName name="v" localSheetId="3">#REF!</definedName>
    <definedName name="v">#REF!</definedName>
    <definedName name="vb" localSheetId="1">#REF!</definedName>
    <definedName name="vb" localSheetId="5">#REF!</definedName>
    <definedName name="vb" localSheetId="3">#REF!</definedName>
    <definedName name="vb">#REF!</definedName>
    <definedName name="VCDD3p" localSheetId="1">'[39]KPVC-BD '!#REF!</definedName>
    <definedName name="VCDD3p" localSheetId="5">'[39]KPVC-BD '!#REF!</definedName>
    <definedName name="VCDD3p" localSheetId="3">'[39]KPVC-BD '!#REF!</definedName>
    <definedName name="VCDD3p">'[39]KPVC-BD '!#REF!</definedName>
    <definedName name="VCHT" localSheetId="1">#REF!</definedName>
    <definedName name="VCHT" localSheetId="5">#REF!</definedName>
    <definedName name="VCHT" localSheetId="3">#REF!</definedName>
    <definedName name="VCHT">#REF!</definedName>
    <definedName name="VCTT" localSheetId="1">#REF!</definedName>
    <definedName name="VCTT" localSheetId="5">#REF!</definedName>
    <definedName name="VCTT" localSheetId="3">#REF!</definedName>
    <definedName name="VCTT">#REF!</definedName>
    <definedName name="VCVBT1">'[39]VCV-BE-TONG'!$G$11</definedName>
    <definedName name="VCVBT2">'[39]VCV-BE-TONG'!$G$17</definedName>
    <definedName name="vd" localSheetId="1">#REF!</definedName>
    <definedName name="vd" localSheetId="5">#REF!</definedName>
    <definedName name="vd" localSheetId="3">#REF!</definedName>
    <definedName name="vd">#REF!</definedName>
    <definedName name="vd3p" localSheetId="1">#REF!</definedName>
    <definedName name="vd3p" localSheetId="5">#REF!</definedName>
    <definedName name="vd3p" localSheetId="3">#REF!</definedName>
    <definedName name="vd3p">#REF!</definedName>
    <definedName name="Vers">[17]Dates!$B$9</definedName>
    <definedName name="vibro" localSheetId="1">#REF!</definedName>
    <definedName name="vibro" localSheetId="5">#REF!</definedName>
    <definedName name="vibro" localSheetId="3">#REF!</definedName>
    <definedName name="vibro">#REF!</definedName>
    <definedName name="VIBROROLLER" localSheetId="1">#REF!</definedName>
    <definedName name="VIBROROLLER" localSheetId="5">#REF!</definedName>
    <definedName name="VIBROROLLER" localSheetId="3">#REF!</definedName>
    <definedName name="VIBROROLLER">#REF!</definedName>
    <definedName name="VIBROROLLER321" localSheetId="1">#REF!</definedName>
    <definedName name="VIBROROLLER321" localSheetId="5">#REF!</definedName>
    <definedName name="VIBROROLLER321" localSheetId="3">#REF!</definedName>
    <definedName name="VIBROROLLER321">#REF!</definedName>
    <definedName name="VIBROROLLER33" localSheetId="1">#REF!</definedName>
    <definedName name="VIBROROLLER33" localSheetId="5">#REF!</definedName>
    <definedName name="VIBROROLLER33" localSheetId="3">#REF!</definedName>
    <definedName name="VIBROROLLER33">#REF!</definedName>
    <definedName name="VIBROROLLER511" localSheetId="1">#REF!</definedName>
    <definedName name="VIBROROLLER511" localSheetId="5">#REF!</definedName>
    <definedName name="VIBROROLLER511" localSheetId="3">#REF!</definedName>
    <definedName name="VIBROROLLER511">#REF!</definedName>
    <definedName name="VIBROROLLER512" localSheetId="1">#REF!</definedName>
    <definedName name="VIBROROLLER512" localSheetId="5">#REF!</definedName>
    <definedName name="VIBROROLLER512" localSheetId="3">#REF!</definedName>
    <definedName name="VIBROROLLER512">#REF!</definedName>
    <definedName name="VIBROROLLER521" localSheetId="1">#REF!</definedName>
    <definedName name="VIBROROLLER521" localSheetId="5">#REF!</definedName>
    <definedName name="VIBROROLLER521" localSheetId="3">#REF!</definedName>
    <definedName name="VIBROROLLER521">#REF!</definedName>
    <definedName name="vl1p" localSheetId="1">#REF!</definedName>
    <definedName name="vl1p" localSheetId="5">#REF!</definedName>
    <definedName name="vl1p" localSheetId="3">#REF!</definedName>
    <definedName name="vl1p">#REF!</definedName>
    <definedName name="vl3p" localSheetId="1">#REF!</definedName>
    <definedName name="vl3p" localSheetId="5">#REF!</definedName>
    <definedName name="vl3p" localSheetId="3">#REF!</definedName>
    <definedName name="vl3p">#REF!</definedName>
    <definedName name="vldd" localSheetId="1">'[39]TH XL'!#REF!</definedName>
    <definedName name="vldd" localSheetId="5">'[39]TH XL'!#REF!</definedName>
    <definedName name="vldd" localSheetId="3">'[39]TH XL'!#REF!</definedName>
    <definedName name="vldd">'[39]TH XL'!#REF!</definedName>
    <definedName name="vldn400" localSheetId="1">#REF!</definedName>
    <definedName name="vldn400" localSheetId="5">#REF!</definedName>
    <definedName name="vldn400" localSheetId="3">#REF!</definedName>
    <definedName name="vldn400">#REF!</definedName>
    <definedName name="vldn600" localSheetId="1">#REF!</definedName>
    <definedName name="vldn600" localSheetId="5">#REF!</definedName>
    <definedName name="vldn600" localSheetId="3">#REF!</definedName>
    <definedName name="vldn600">#REF!</definedName>
    <definedName name="VLHC">[39]TNHCHINH!$I$38</definedName>
    <definedName name="vltr" localSheetId="1">'[39]TH XL'!#REF!</definedName>
    <definedName name="vltr" localSheetId="5">'[39]TH XL'!#REF!</definedName>
    <definedName name="vltr" localSheetId="3">'[39]TH XL'!#REF!</definedName>
    <definedName name="vltr">'[39]TH XL'!#REF!</definedName>
    <definedName name="vltram" localSheetId="1">#REF!</definedName>
    <definedName name="vltram" localSheetId="5">#REF!</definedName>
    <definedName name="vltram" localSheetId="3">#REF!</definedName>
    <definedName name="vltram">#REF!</definedName>
    <definedName name="vntf100" localSheetId="1">#REF!</definedName>
    <definedName name="vntf100" localSheetId="5">#REF!</definedName>
    <definedName name="vntf100" localSheetId="3">#REF!</definedName>
    <definedName name="vntf100">#REF!</definedName>
    <definedName name="vntf80" localSheetId="1">#REF!</definedName>
    <definedName name="vntf80" localSheetId="5">#REF!</definedName>
    <definedName name="vntf80" localSheetId="3">#REF!</definedName>
    <definedName name="vntf80">#REF!</definedName>
    <definedName name="VR" localSheetId="1">#REF!</definedName>
    <definedName name="VR" localSheetId="5">#REF!</definedName>
    <definedName name="VR" localSheetId="3">#REF!</definedName>
    <definedName name="VR">#REF!</definedName>
    <definedName name="vr3p" localSheetId="1">#REF!</definedName>
    <definedName name="vr3p" localSheetId="5">#REF!</definedName>
    <definedName name="vr3p" localSheetId="3">#REF!</definedName>
    <definedName name="vr3p">#REF!</definedName>
    <definedName name="vt1pbs" localSheetId="1">'[39]lam-moi'!#REF!</definedName>
    <definedName name="vt1pbs" localSheetId="5">'[39]lam-moi'!#REF!</definedName>
    <definedName name="vt1pbs" localSheetId="3">'[39]lam-moi'!#REF!</definedName>
    <definedName name="vt1pbs">'[39]lam-moi'!#REF!</definedName>
    <definedName name="vtbs" localSheetId="1">'[39]lam-moi'!#REF!</definedName>
    <definedName name="vtbs" localSheetId="5">'[39]lam-moi'!#REF!</definedName>
    <definedName name="vtbs" localSheetId="3">'[39]lam-moi'!#REF!</definedName>
    <definedName name="vtbs">'[39]lam-moi'!#REF!</definedName>
    <definedName name="vvv" hidden="1">{"Japan_Capers_Ed_Pub",#N/A,FALSE,"DI 2 YEAR MASTER SCHEDULE"}</definedName>
    <definedName name="vvvv" hidden="1">{#N/A,#N/A,FALSE,"PRJCTED MNTHLY QTY's"}</definedName>
    <definedName name="W" localSheetId="1">#REF!</definedName>
    <definedName name="W" localSheetId="5">#REF!</definedName>
    <definedName name="W" localSheetId="3">#REF!</definedName>
    <definedName name="W">#REF!</definedName>
    <definedName name="WA" localSheetId="1">#REF!</definedName>
    <definedName name="WA" localSheetId="5">#REF!</definedName>
    <definedName name="WA" localSheetId="3">#REF!</definedName>
    <definedName name="WA">#REF!</definedName>
    <definedName name="wajib" localSheetId="1">#REF!</definedName>
    <definedName name="wajib" localSheetId="5">#REF!</definedName>
    <definedName name="wajib" localSheetId="3">#REF!</definedName>
    <definedName name="wajib">#REF!</definedName>
    <definedName name="WANDA" localSheetId="1">#REF!</definedName>
    <definedName name="WANDA" localSheetId="5">#REF!</definedName>
    <definedName name="WANDA" localSheetId="3">#REF!</definedName>
    <definedName name="WANDA">#REF!</definedName>
    <definedName name="WATE" localSheetId="1">[25]Material!#REF!</definedName>
    <definedName name="WATE" localSheetId="5">[25]Material!#REF!</definedName>
    <definedName name="WATE" localSheetId="3">[25]Material!#REF!</definedName>
    <definedName name="WATE">[25]Material!#REF!</definedName>
    <definedName name="WATERPUMP" localSheetId="1">#REF!</definedName>
    <definedName name="WATERPUMP" localSheetId="5">#REF!</definedName>
    <definedName name="WATERPUMP" localSheetId="3">#REF!</definedName>
    <definedName name="WATERPUMP">#REF!</definedName>
    <definedName name="WATERTANK33" localSheetId="1">#REF!</definedName>
    <definedName name="WATERTANK33" localSheetId="5">#REF!</definedName>
    <definedName name="WATERTANK33" localSheetId="3">#REF!</definedName>
    <definedName name="WATERTANK33">#REF!</definedName>
    <definedName name="WATERTANK511" localSheetId="1">#REF!</definedName>
    <definedName name="WATERTANK511" localSheetId="5">#REF!</definedName>
    <definedName name="WATERTANK511" localSheetId="3">#REF!</definedName>
    <definedName name="WATERTANK511">#REF!</definedName>
    <definedName name="WATERTANK512" localSheetId="1">#REF!</definedName>
    <definedName name="WATERTANK512" localSheetId="5">#REF!</definedName>
    <definedName name="WATERTANK512" localSheetId="3">#REF!</definedName>
    <definedName name="WATERTANK512">#REF!</definedName>
    <definedName name="WATERTANK521" localSheetId="1">#REF!</definedName>
    <definedName name="WATERTANK521" localSheetId="5">#REF!</definedName>
    <definedName name="WATERTANK521" localSheetId="3">#REF!</definedName>
    <definedName name="WATERTANK521">#REF!</definedName>
    <definedName name="WATERTANKER" localSheetId="1">#REF!</definedName>
    <definedName name="WATERTANKER" localSheetId="5">#REF!</definedName>
    <definedName name="WATERTANKER" localSheetId="3">#REF!</definedName>
    <definedName name="WATERTANKER">#REF!</definedName>
    <definedName name="we" localSheetId="1">[13]Volume!#REF!</definedName>
    <definedName name="we" localSheetId="5">[13]Volume!#REF!</definedName>
    <definedName name="we" localSheetId="3">[13]Volume!#REF!</definedName>
    <definedName name="we">[13]Volume!#REF!</definedName>
    <definedName name="wer" localSheetId="1">[12]Volume!#REF!</definedName>
    <definedName name="wer" localSheetId="5">[12]Volume!#REF!</definedName>
    <definedName name="wer" localSheetId="3">[12]Volume!#REF!</definedName>
    <definedName name="wer">[12]Volume!#REF!</definedName>
    <definedName name="WHEELLOADER" localSheetId="1">#REF!</definedName>
    <definedName name="WHEELLOADER" localSheetId="5">#REF!</definedName>
    <definedName name="WHEELLOADER" localSheetId="3">#REF!</definedName>
    <definedName name="WHEELLOADER">#REF!</definedName>
    <definedName name="WHELLLOADER511" localSheetId="1">#REF!</definedName>
    <definedName name="WHELLLOADER511" localSheetId="5">#REF!</definedName>
    <definedName name="WHELLLOADER511" localSheetId="3">#REF!</definedName>
    <definedName name="WHELLLOADER511">#REF!</definedName>
    <definedName name="WHELLLOADER512" localSheetId="1">#REF!</definedName>
    <definedName name="WHELLLOADER512" localSheetId="5">#REF!</definedName>
    <definedName name="WHELLLOADER512" localSheetId="3">#REF!</definedName>
    <definedName name="WHELLLOADER512">#REF!</definedName>
    <definedName name="WHELLLOADER521" localSheetId="1">#REF!</definedName>
    <definedName name="WHELLLOADER521" localSheetId="5">#REF!</definedName>
    <definedName name="WHELLLOADER521" localSheetId="3">#REF!</definedName>
    <definedName name="WHELLLOADER521">#REF!</definedName>
    <definedName name="WHY" hidden="1">'[173]BBM-03'!$B$767:$B$769</definedName>
    <definedName name="wi_ita">[138]Input!$E$7</definedName>
    <definedName name="wi_kpsa">[138]Input!$D$7</definedName>
    <definedName name="WL" localSheetId="1">#REF!</definedName>
    <definedName name="WL" localSheetId="5">#REF!</definedName>
    <definedName name="WL" localSheetId="3">#REF!</definedName>
    <definedName name="WL">#REF!</definedName>
    <definedName name="wls" localSheetId="1">[21]SAP!#REF!</definedName>
    <definedName name="wls" localSheetId="5">[21]SAP!#REF!</definedName>
    <definedName name="wls" localSheetId="3">[21]SAP!#REF!</definedName>
    <definedName name="wls">[21]SAP!#REF!</definedName>
    <definedName name="working_bl" localSheetId="1">#REF!</definedName>
    <definedName name="working_bl" localSheetId="5">#REF!</definedName>
    <definedName name="working_bl" localSheetId="3">#REF!</definedName>
    <definedName name="working_bl">#REF!</definedName>
    <definedName name="Workitem">[108]BOQ!$H$11:$N$950</definedName>
    <definedName name="WR" localSheetId="1">#REF!</definedName>
    <definedName name="WR" localSheetId="5">#REF!</definedName>
    <definedName name="WR" localSheetId="3">#REF!</definedName>
    <definedName name="WR">#REF!</definedName>
    <definedName name="wrn.Acquisition_matrix." hidden="1">{"Acq_matrix",#N/A,FALSE,"Acquisition Matrix"}</definedName>
    <definedName name="wrn.adj95." hidden="1">{"adj95mult",#N/A,FALSE,"COMPCO";"adj95est",#N/A,FALSE,"COMPCO"}</definedName>
    <definedName name="wrn.Aging._.and._.Trend._.Analysis." hidden="1">{#N/A,#N/A,FALSE,"Aging Summary";#N/A,#N/A,FALSE,"Ratio Analysis";#N/A,#N/A,FALSE,"Test 120 Day Accts";#N/A,#N/A,FALSE,"Tickmarks"}</definedName>
    <definedName name="wrn.AQUIROR._.DCF." hidden="1">{"AQUIRORDCF",#N/A,FALSE,"Merger consequences";"Acquirorassns",#N/A,FALSE,"Merger consequences"}</definedName>
    <definedName name="wrn.CapersPlotter." hidden="1">{#N/A,#N/A,FALSE,"DI 2 YEAR MASTER SCHEDULE"}</definedName>
    <definedName name="wrn.cellular." hidden="1">{#N/A,#N/A,TRUE,"TITLE";#N/A,#N/A,TRUE,"MKT Cellular Subs";#N/A,#N/A,TRUE,"Cellular sub ";#N/A,#N/A,TRUE,"P&amp;L - Cell";#N/A,#N/A,TRUE,"Rev &amp; Usage assump - Cell";#N/A,#N/A,TRUE,"Cost -  Cellular";"cellular",#N/A,TRUE,"Capex "}</definedName>
    <definedName name="wrn.chi._.tiÆt." hidden="1">{#N/A,#N/A,FALSE,"Chi tiÆt"}</definedName>
    <definedName name="wrn.compco." hidden="1">{"mult96",#N/A,FALSE,"PETCOMP";"est96",#N/A,FALSE,"PETCOMP";"mult95",#N/A,FALSE,"PETCOMP";"est95",#N/A,FALSE,"PETCOMP";"multltm",#N/A,FALSE,"PETCOMP";"resultltm",#N/A,FALSE,"PETCOMP"}</definedName>
    <definedName name="wrn.DCF_Terminal_Value_qchm." hidden="1">{"qchm_dcf",#N/A,FALSE,"QCHMDCF2";"qchm_terminal",#N/A,FALSE,"QCHMDCF2"}</definedName>
    <definedName name="wrn.Economic._.Value._.Added._.Analysis." hidden="1">{"EVA",#N/A,FALSE,"EVA";"WACC",#N/A,FALSE,"WACC"}</definedName>
    <definedName name="wrn.Edutainment._.Priority._.List." hidden="1">{#N/A,#N/A,FALSE,"DI 2 YEAR MASTER SCHEDULE"}</definedName>
    <definedName name="wrn.EO." hidden="1">{#N/A,#N/A,TRUE,"TITLE";#N/A,#N/A,TRUE,"Macro assumptions";#N/A,#N/A,TRUE,"Line roll out schedule";#N/A,#N/A,TRUE,"P&amp;L 109";#N/A,#N/A,TRUE,"EO109 BIZ ";#N/A,#N/A,TRUE,"Rev - 109";#N/A,#N/A,TRUE,"Costs-109";#N/A,#N/A,TRUE,"Capex - 109";#N/A,#N/A,TRUE,"Revenue shares"}</definedName>
    <definedName name="wrn.Global._.CompCo." hidden="1">{"Outputs",#N/A,TRUE,"North America";"Outputs",#N/A,TRUE,"Europe";"Outputs",#N/A,TRUE,"Asia Pacific";"Outputs",#N/A,TRUE,"Latin America";"Outputs",#N/A,TRUE,"Wireless"}</definedName>
    <definedName name="wrn.Inputs." hidden="1">{"Inputs",#N/A,TRUE,"North America";"Inputs",#N/A,TRUE,"Europe";"Inputs",#N/A,TRUE,"Asia Pacific";"Inputs",#N/A,TRUE,"Latin America";"Inputs",#N/A,TRUE,"Wireless"}</definedName>
    <definedName name="wrn.Japan_Capers_Ed._.Pub." hidden="1">{"Japan_Capers_Ed_Pub",#N/A,FALSE,"DI 2 YEAR MASTER SCHEDULE"}</definedName>
    <definedName name="wrn.OUTPUT." hidden="1">{"DCF","UPSIDE CASE",FALSE,"Sheet1";"DCF","BASE CASE",FALSE,"Sheet1";"DCF","DOWNSIDE CASE",FALSE,"Sheet1"}</definedName>
    <definedName name="wrn.paging." hidden="1">{"paging",#N/A,TRUE,"TITLE";#N/A,#N/A,TRUE,"Paging subs";#N/A,#N/A,TRUE,"P&amp;L - Paging";#N/A,#N/A,TRUE,"Rev &amp; Usage Assump - Paging";#N/A,#N/A,TRUE,"Cost - Paging";"paging",#N/A,TRUE,"Capex "}</definedName>
    <definedName name="wrn.PEWC1." hidden="1">{"Graphic",#N/A,TRUE,"Graphic"}</definedName>
    <definedName name="wrn.Print._.all." hidden="1">{#N/A,#N/A,FALSE,"DCF";#N/A,#N/A,FALSE,"P&amp;L";#N/A,#N/A,FALSE,"BS";#N/A,#N/A,FALSE,"CF";#N/A,#N/A,FALSE,"debt schedule";#N/A,#N/A,FALSE,"WorkCap";#N/A,#N/A,FALSE,"ETACS";#N/A,#N/A,FALSE,"GSM";#N/A,#N/A,FALSE,"LEC";#N/A,#N/A,FALSE,"IGF";#N/A,#N/A,FALSE,"Expenses";#N/A,#N/A,FALSE,"Labour Expenses";#N/A,#N/A,FALSE,"Capex&amp;Depn";#N/A,#N/A,FALSE,"Fixed assets";#N/A,#N/A,FALSE,"WACC_Fixed";#N/A,#N/A,FALSE,"WACC_Cel"}</definedName>
    <definedName name="wrn.Priority._.list." hidden="1">{#N/A,#N/A,FALSE,"DI 2 YEAR MASTER SCHEDULE"}</definedName>
    <definedName name="wrn.Prjcted._.Mnthly._.Qtys." hidden="1">{#N/A,#N/A,FALSE,"PRJCTED MNTHLY QTY's"}</definedName>
    <definedName name="wrn.Prjcted._.Qtrly._.Dollars." hidden="1">{#N/A,#N/A,FALSE,"PRJCTED QTRLY $'s"}</definedName>
    <definedName name="wrn.Prjcted._.Qtrly._.Qtys." hidden="1">{#N/A,#N/A,FALSE,"PRJCTED QTRLY QTY's"}</definedName>
    <definedName name="wrn.RTS." hidden="1">{"rts",#N/A,TRUE,"TITLE";#N/A,#N/A,TRUE,"P&amp;L - RTS";#N/A,#N/A,TRUE,"RTS biz";#N/A,#N/A,TRUE,"Cost - RTS";"RTS",#N/A,TRUE,"Capex "}</definedName>
    <definedName name="wrn.Summary." hidden="1">{"Section 1",#N/A,TRUE,"Summary";"Section 2",#N/A,TRUE,"Summary";"Section 3",#N/A,TRUE,"Summary";"Section 4",#N/A,TRUE,"Summary"}</definedName>
    <definedName name="wrn.TARGET._.DCF." hidden="1">{"targetdcf",#N/A,FALSE,"Merger consequences";"TARGETASSU",#N/A,FALSE,"Merger consequences";"TERMINAL VALUE",#N/A,FALSE,"Merger consequences"}</definedName>
    <definedName name="wrn.Telstra._.Inputs." hidden="1">{"Inputs",#N/A,FALSE,"US_FL";"Inputs",#N/A,FALSE,"EUROPE_FL";"Inputs",#N/A,FALSE,"ASIA_FL"}</definedName>
    <definedName name="wrn.Telstra._.Output." hidden="1">{"Output",#N/A,FALSE,"US_FL";"Output",#N/A,FALSE,"EUROPE_FL";"Output",#N/A,FALSE,"ASIA_FL"}</definedName>
    <definedName name="WT" localSheetId="1">#REF!</definedName>
    <definedName name="WT" localSheetId="5">#REF!</definedName>
    <definedName name="WT" localSheetId="3">#REF!</definedName>
    <definedName name="WT">#REF!</definedName>
    <definedName name="wt_bf" localSheetId="1">#REF!</definedName>
    <definedName name="wt_bf" localSheetId="5">#REF!</definedName>
    <definedName name="wt_bf" localSheetId="3">#REF!</definedName>
    <definedName name="wt_bf">#REF!</definedName>
    <definedName name="wt_cf" localSheetId="1">#REF!</definedName>
    <definedName name="wt_cf" localSheetId="5">#REF!</definedName>
    <definedName name="wt_cf" localSheetId="3">#REF!</definedName>
    <definedName name="wt_cf">#REF!</definedName>
    <definedName name="wtc" localSheetId="1">#REF!</definedName>
    <definedName name="wtc" localSheetId="5">#REF!</definedName>
    <definedName name="wtc" localSheetId="3">#REF!</definedName>
    <definedName name="wtc">#REF!</definedName>
    <definedName name="wtlocf" localSheetId="1">#REF!</definedName>
    <definedName name="wtlocf" localSheetId="5">#REF!</definedName>
    <definedName name="wtlocf" localSheetId="3">#REF!</definedName>
    <definedName name="wtlocf">#REF!</definedName>
    <definedName name="wvu.CapersView.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Japan_Capers_Ed_Pub.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KJP_CC.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W" localSheetId="1">#REF!</definedName>
    <definedName name="WW" localSheetId="5">#REF!</definedName>
    <definedName name="WW" localSheetId="3">#REF!</definedName>
    <definedName name="WW">#REF!</definedName>
    <definedName name="www" hidden="1">{"DCF","UPSIDE CASE",FALSE,"Sheet1";"DCF","BASE CASE",FALSE,"Sheet1";"DCF","DOWNSIDE CASE",FALSE,"Sheet1"}</definedName>
    <definedName name="wwww" localSheetId="1">[21]SAP!#REF!</definedName>
    <definedName name="wwww" localSheetId="5">[21]SAP!#REF!</definedName>
    <definedName name="wwww" localSheetId="3">[21]SAP!#REF!</definedName>
    <definedName name="wwww">[21]SAP!#REF!</definedName>
    <definedName name="x" hidden="1">'[174]BBM-03'!$B$767:$B$769</definedName>
    <definedName name="x17dnc" localSheetId="1">[39]chitiet!#REF!</definedName>
    <definedName name="x17dnc" localSheetId="5">[39]chitiet!#REF!</definedName>
    <definedName name="x17dnc" localSheetId="3">[39]chitiet!#REF!</definedName>
    <definedName name="x17dnc">[39]chitiet!#REF!</definedName>
    <definedName name="x17dvl" localSheetId="1">[39]chitiet!#REF!</definedName>
    <definedName name="x17dvl" localSheetId="5">[39]chitiet!#REF!</definedName>
    <definedName name="x17dvl" localSheetId="3">[39]chitiet!#REF!</definedName>
    <definedName name="x17dvl">[39]chitiet!#REF!</definedName>
    <definedName name="x17knc" localSheetId="1">[39]chitiet!#REF!</definedName>
    <definedName name="x17knc" localSheetId="5">[39]chitiet!#REF!</definedName>
    <definedName name="x17knc" localSheetId="3">[39]chitiet!#REF!</definedName>
    <definedName name="x17knc">[39]chitiet!#REF!</definedName>
    <definedName name="x17kvl" localSheetId="1">[39]chitiet!#REF!</definedName>
    <definedName name="x17kvl" localSheetId="5">[39]chitiet!#REF!</definedName>
    <definedName name="x17kvl" localSheetId="3">[39]chitiet!#REF!</definedName>
    <definedName name="x17kvl">[39]chitiet!#REF!</definedName>
    <definedName name="X1A" localSheetId="1">#REF!</definedName>
    <definedName name="X1A" localSheetId="5">#REF!</definedName>
    <definedName name="X1A" localSheetId="3">#REF!</definedName>
    <definedName name="X1A">#REF!</definedName>
    <definedName name="X1pFCOnc" localSheetId="1">'[39]CHITIET VL-NC-TT -1p'!#REF!</definedName>
    <definedName name="X1pFCOnc" localSheetId="5">'[39]CHITIET VL-NC-TT -1p'!#REF!</definedName>
    <definedName name="X1pFCOnc" localSheetId="3">'[39]CHITIET VL-NC-TT -1p'!#REF!</definedName>
    <definedName name="X1pFCOnc">'[39]CHITIET VL-NC-TT -1p'!#REF!</definedName>
    <definedName name="X1pFCOvc" localSheetId="1">'[39]CHITIET VL-NC-TT -1p'!#REF!</definedName>
    <definedName name="X1pFCOvc" localSheetId="5">'[39]CHITIET VL-NC-TT -1p'!#REF!</definedName>
    <definedName name="X1pFCOvc" localSheetId="3">'[39]CHITIET VL-NC-TT -1p'!#REF!</definedName>
    <definedName name="X1pFCOvc">'[39]CHITIET VL-NC-TT -1p'!#REF!</definedName>
    <definedName name="X1pFCOvl" localSheetId="1">'[39]CHITIET VL-NC-TT -1p'!#REF!</definedName>
    <definedName name="X1pFCOvl" localSheetId="5">'[39]CHITIET VL-NC-TT -1p'!#REF!</definedName>
    <definedName name="X1pFCOvl" localSheetId="3">'[39]CHITIET VL-NC-TT -1p'!#REF!</definedName>
    <definedName name="X1pFCOvl">'[39]CHITIET VL-NC-TT -1p'!#REF!</definedName>
    <definedName name="x1pignc" localSheetId="1">'[39]lam-moi'!#REF!</definedName>
    <definedName name="x1pignc" localSheetId="5">'[39]lam-moi'!#REF!</definedName>
    <definedName name="x1pignc" localSheetId="3">'[39]lam-moi'!#REF!</definedName>
    <definedName name="x1pignc">'[39]lam-moi'!#REF!</definedName>
    <definedName name="X1pIGvc" localSheetId="1">'[39]CHITIET VL-NC-TT -1p'!#REF!</definedName>
    <definedName name="X1pIGvc" localSheetId="5">'[39]CHITIET VL-NC-TT -1p'!#REF!</definedName>
    <definedName name="X1pIGvc" localSheetId="3">'[39]CHITIET VL-NC-TT -1p'!#REF!</definedName>
    <definedName name="X1pIGvc">'[39]CHITIET VL-NC-TT -1p'!#REF!</definedName>
    <definedName name="x1pigvl" localSheetId="1">'[39]lam-moi'!#REF!</definedName>
    <definedName name="x1pigvl" localSheetId="5">'[39]lam-moi'!#REF!</definedName>
    <definedName name="x1pigvl" localSheetId="3">'[39]lam-moi'!#REF!</definedName>
    <definedName name="x1pigvl">'[39]lam-moi'!#REF!</definedName>
    <definedName name="x1pind" localSheetId="1">#REF!</definedName>
    <definedName name="x1pind" localSheetId="5">#REF!</definedName>
    <definedName name="x1pind" localSheetId="3">#REF!</definedName>
    <definedName name="x1pind">#REF!</definedName>
    <definedName name="x1pindnc" localSheetId="1">'[39]lam-moi'!#REF!</definedName>
    <definedName name="x1pindnc" localSheetId="5">'[39]lam-moi'!#REF!</definedName>
    <definedName name="x1pindnc" localSheetId="3">'[39]lam-moi'!#REF!</definedName>
    <definedName name="x1pindnc">'[39]lam-moi'!#REF!</definedName>
    <definedName name="x1pindvl" localSheetId="1">'[39]lam-moi'!#REF!</definedName>
    <definedName name="x1pindvl" localSheetId="5">'[39]lam-moi'!#REF!</definedName>
    <definedName name="x1pindvl" localSheetId="3">'[39]lam-moi'!#REF!</definedName>
    <definedName name="x1pindvl">'[39]lam-moi'!#REF!</definedName>
    <definedName name="x1ping" localSheetId="1">#REF!</definedName>
    <definedName name="x1ping" localSheetId="5">#REF!</definedName>
    <definedName name="x1ping" localSheetId="3">#REF!</definedName>
    <definedName name="x1ping">#REF!</definedName>
    <definedName name="x1pingnc" localSheetId="1">'[39]lam-moi'!#REF!</definedName>
    <definedName name="x1pingnc" localSheetId="5">'[39]lam-moi'!#REF!</definedName>
    <definedName name="x1pingnc" localSheetId="3">'[39]lam-moi'!#REF!</definedName>
    <definedName name="x1pingnc">'[39]lam-moi'!#REF!</definedName>
    <definedName name="x1pingvl" localSheetId="1">'[39]lam-moi'!#REF!</definedName>
    <definedName name="x1pingvl" localSheetId="5">'[39]lam-moi'!#REF!</definedName>
    <definedName name="x1pingvl" localSheetId="3">'[39]lam-moi'!#REF!</definedName>
    <definedName name="x1pingvl">'[39]lam-moi'!#REF!</definedName>
    <definedName name="x1pint" localSheetId="1">#REF!</definedName>
    <definedName name="x1pint" localSheetId="5">#REF!</definedName>
    <definedName name="x1pint" localSheetId="3">#REF!</definedName>
    <definedName name="x1pint">#REF!</definedName>
    <definedName name="x1pintnc" localSheetId="1">'[39]lam-moi'!#REF!</definedName>
    <definedName name="x1pintnc" localSheetId="5">'[39]lam-moi'!#REF!</definedName>
    <definedName name="x1pintnc" localSheetId="3">'[39]lam-moi'!#REF!</definedName>
    <definedName name="x1pintnc">'[39]lam-moi'!#REF!</definedName>
    <definedName name="X1pINTvc" localSheetId="1">'[39]CHITIET VL-NC-TT -1p'!#REF!</definedName>
    <definedName name="X1pINTvc" localSheetId="5">'[39]CHITIET VL-NC-TT -1p'!#REF!</definedName>
    <definedName name="X1pINTvc" localSheetId="3">'[39]CHITIET VL-NC-TT -1p'!#REF!</definedName>
    <definedName name="X1pINTvc">'[39]CHITIET VL-NC-TT -1p'!#REF!</definedName>
    <definedName name="x1pintvl" localSheetId="1">'[39]lam-moi'!#REF!</definedName>
    <definedName name="x1pintvl" localSheetId="5">'[39]lam-moi'!#REF!</definedName>
    <definedName name="x1pintvl" localSheetId="3">'[39]lam-moi'!#REF!</definedName>
    <definedName name="x1pintvl">'[39]lam-moi'!#REF!</definedName>
    <definedName name="x1pitnc" localSheetId="1">'[39]lam-moi'!#REF!</definedName>
    <definedName name="x1pitnc" localSheetId="5">'[39]lam-moi'!#REF!</definedName>
    <definedName name="x1pitnc" localSheetId="3">'[39]lam-moi'!#REF!</definedName>
    <definedName name="x1pitnc">'[39]lam-moi'!#REF!</definedName>
    <definedName name="X1pITvc" localSheetId="1">'[39]CHITIET VL-NC-TT -1p'!#REF!</definedName>
    <definedName name="X1pITvc" localSheetId="5">'[39]CHITIET VL-NC-TT -1p'!#REF!</definedName>
    <definedName name="X1pITvc" localSheetId="3">'[39]CHITIET VL-NC-TT -1p'!#REF!</definedName>
    <definedName name="X1pITvc">'[39]CHITIET VL-NC-TT -1p'!#REF!</definedName>
    <definedName name="x1pitvl" localSheetId="1">'[39]lam-moi'!#REF!</definedName>
    <definedName name="x1pitvl" localSheetId="5">'[39]lam-moi'!#REF!</definedName>
    <definedName name="x1pitvl" localSheetId="3">'[39]lam-moi'!#REF!</definedName>
    <definedName name="x1pitvl">'[39]lam-moi'!#REF!</definedName>
    <definedName name="x20knc" localSheetId="1">[39]chitiet!#REF!</definedName>
    <definedName name="x20knc" localSheetId="5">[39]chitiet!#REF!</definedName>
    <definedName name="x20knc" localSheetId="3">[39]chitiet!#REF!</definedName>
    <definedName name="x20knc">[39]chitiet!#REF!</definedName>
    <definedName name="x20kvl" localSheetId="1">[39]chitiet!#REF!</definedName>
    <definedName name="x20kvl" localSheetId="5">[39]chitiet!#REF!</definedName>
    <definedName name="x20kvl" localSheetId="3">[39]chitiet!#REF!</definedName>
    <definedName name="x20kvl">[39]chitiet!#REF!</definedName>
    <definedName name="x22knc" localSheetId="1">[39]chitiet!#REF!</definedName>
    <definedName name="x22knc" localSheetId="5">[39]chitiet!#REF!</definedName>
    <definedName name="x22knc" localSheetId="3">[39]chitiet!#REF!</definedName>
    <definedName name="x22knc">[39]chitiet!#REF!</definedName>
    <definedName name="x22kvl" localSheetId="1">[39]chitiet!#REF!</definedName>
    <definedName name="x22kvl" localSheetId="5">[39]chitiet!#REF!</definedName>
    <definedName name="x22kvl" localSheetId="3">[39]chitiet!#REF!</definedName>
    <definedName name="x22kvl">[39]chitiet!#REF!</definedName>
    <definedName name="x2mig1nc" localSheetId="1">'[39]lam-moi'!#REF!</definedName>
    <definedName name="x2mig1nc" localSheetId="5">'[39]lam-moi'!#REF!</definedName>
    <definedName name="x2mig1nc" localSheetId="3">'[39]lam-moi'!#REF!</definedName>
    <definedName name="x2mig1nc">'[39]lam-moi'!#REF!</definedName>
    <definedName name="x2mig1vl" localSheetId="1">'[39]lam-moi'!#REF!</definedName>
    <definedName name="x2mig1vl" localSheetId="5">'[39]lam-moi'!#REF!</definedName>
    <definedName name="x2mig1vl" localSheetId="3">'[39]lam-moi'!#REF!</definedName>
    <definedName name="x2mig1vl">'[39]lam-moi'!#REF!</definedName>
    <definedName name="x2min1nc" localSheetId="1">'[39]lam-moi'!#REF!</definedName>
    <definedName name="x2min1nc" localSheetId="5">'[39]lam-moi'!#REF!</definedName>
    <definedName name="x2min1nc" localSheetId="3">'[39]lam-moi'!#REF!</definedName>
    <definedName name="x2min1nc">'[39]lam-moi'!#REF!</definedName>
    <definedName name="x2min1vl" localSheetId="1">'[39]lam-moi'!#REF!</definedName>
    <definedName name="x2min1vl" localSheetId="5">'[39]lam-moi'!#REF!</definedName>
    <definedName name="x2min1vl" localSheetId="3">'[39]lam-moi'!#REF!</definedName>
    <definedName name="x2min1vl">'[39]lam-moi'!#REF!</definedName>
    <definedName name="x2mit1vl" localSheetId="1">'[39]lam-moi'!#REF!</definedName>
    <definedName name="x2mit1vl" localSheetId="5">'[39]lam-moi'!#REF!</definedName>
    <definedName name="x2mit1vl" localSheetId="3">'[39]lam-moi'!#REF!</definedName>
    <definedName name="x2mit1vl">'[39]lam-moi'!#REF!</definedName>
    <definedName name="x2mitnc" localSheetId="1">'[39]lam-moi'!#REF!</definedName>
    <definedName name="x2mitnc" localSheetId="5">'[39]lam-moi'!#REF!</definedName>
    <definedName name="x2mitnc" localSheetId="3">'[39]lam-moi'!#REF!</definedName>
    <definedName name="x2mitnc">'[39]lam-moi'!#REF!</definedName>
    <definedName name="XCCT">0.5</definedName>
    <definedName name="xdfghdd">[175]Log!$A$1</definedName>
    <definedName name="xdsnc" localSheetId="1">[39]gtrinh!#REF!</definedName>
    <definedName name="xdsnc" localSheetId="5">[39]gtrinh!#REF!</definedName>
    <definedName name="xdsnc" localSheetId="3">[39]gtrinh!#REF!</definedName>
    <definedName name="xdsnc">[39]gtrinh!#REF!</definedName>
    <definedName name="xdsvl" localSheetId="1">[39]gtrinh!#REF!</definedName>
    <definedName name="xdsvl" localSheetId="5">[39]gtrinh!#REF!</definedName>
    <definedName name="xdsvl" localSheetId="3">[39]gtrinh!#REF!</definedName>
    <definedName name="xdsvl">[39]gtrinh!#REF!</definedName>
    <definedName name="xfco" localSheetId="1">#REF!</definedName>
    <definedName name="xfco" localSheetId="5">#REF!</definedName>
    <definedName name="xfco" localSheetId="3">#REF!</definedName>
    <definedName name="xfco">#REF!</definedName>
    <definedName name="xfco3p" localSheetId="1">#REF!</definedName>
    <definedName name="xfco3p" localSheetId="5">#REF!</definedName>
    <definedName name="xfco3p" localSheetId="3">#REF!</definedName>
    <definedName name="xfco3p">#REF!</definedName>
    <definedName name="xfconc" localSheetId="1">'[39]lam-moi'!#REF!</definedName>
    <definedName name="xfconc" localSheetId="5">'[39]lam-moi'!#REF!</definedName>
    <definedName name="xfconc" localSheetId="3">'[39]lam-moi'!#REF!</definedName>
    <definedName name="xfconc">'[39]lam-moi'!#REF!</definedName>
    <definedName name="xfconc3p">'[39]CHITIET VL-NC'!$G$94</definedName>
    <definedName name="xfcotnc" localSheetId="1">#REF!</definedName>
    <definedName name="xfcotnc" localSheetId="5">#REF!</definedName>
    <definedName name="xfcotnc" localSheetId="3">#REF!</definedName>
    <definedName name="xfcotnc">#REF!</definedName>
    <definedName name="xfcotvl" localSheetId="1">#REF!</definedName>
    <definedName name="xfcotvl" localSheetId="5">#REF!</definedName>
    <definedName name="xfcotvl" localSheetId="3">#REF!</definedName>
    <definedName name="xfcotvl">#REF!</definedName>
    <definedName name="xfcovl" localSheetId="1">'[39]lam-moi'!#REF!</definedName>
    <definedName name="xfcovl" localSheetId="5">'[39]lam-moi'!#REF!</definedName>
    <definedName name="xfcovl" localSheetId="3">'[39]lam-moi'!#REF!</definedName>
    <definedName name="xfcovl">'[39]lam-moi'!#REF!</definedName>
    <definedName name="xfcovl3p">'[39]CHITIET VL-NC'!$G$90</definedName>
    <definedName name="xfnc" localSheetId="1">'[39]lam-moi'!#REF!</definedName>
    <definedName name="xfnc" localSheetId="5">'[39]lam-moi'!#REF!</definedName>
    <definedName name="xfnc" localSheetId="3">'[39]lam-moi'!#REF!</definedName>
    <definedName name="xfnc">'[39]lam-moi'!#REF!</definedName>
    <definedName name="xfvl" localSheetId="1">'[39]lam-moi'!#REF!</definedName>
    <definedName name="xfvl" localSheetId="5">'[39]lam-moi'!#REF!</definedName>
    <definedName name="xfvl" localSheetId="3">'[39]lam-moi'!#REF!</definedName>
    <definedName name="xfvl">'[39]lam-moi'!#REF!</definedName>
    <definedName name="xhn" localSheetId="1">#REF!</definedName>
    <definedName name="xhn" localSheetId="5">#REF!</definedName>
    <definedName name="xhn" localSheetId="3">#REF!</definedName>
    <definedName name="xhn">#REF!</definedName>
    <definedName name="xhnnc" localSheetId="1">'[39]lam-moi'!#REF!</definedName>
    <definedName name="xhnnc" localSheetId="5">'[39]lam-moi'!#REF!</definedName>
    <definedName name="xhnnc" localSheetId="3">'[39]lam-moi'!#REF!</definedName>
    <definedName name="xhnnc">'[39]lam-moi'!#REF!</definedName>
    <definedName name="xhnvl" localSheetId="1">'[39]lam-moi'!#REF!</definedName>
    <definedName name="xhnvl" localSheetId="5">'[39]lam-moi'!#REF!</definedName>
    <definedName name="xhnvl" localSheetId="3">'[39]lam-moi'!#REF!</definedName>
    <definedName name="xhnvl">'[39]lam-moi'!#REF!</definedName>
    <definedName name="xig" localSheetId="1">#REF!</definedName>
    <definedName name="xig" localSheetId="5">#REF!</definedName>
    <definedName name="xig" localSheetId="3">#REF!</definedName>
    <definedName name="xig">#REF!</definedName>
    <definedName name="xig1" localSheetId="1">#REF!</definedName>
    <definedName name="xig1" localSheetId="5">#REF!</definedName>
    <definedName name="xig1" localSheetId="3">#REF!</definedName>
    <definedName name="xig1">#REF!</definedName>
    <definedName name="xig1nc" localSheetId="1">'[39]lam-moi'!#REF!</definedName>
    <definedName name="xig1nc" localSheetId="5">'[39]lam-moi'!#REF!</definedName>
    <definedName name="xig1nc" localSheetId="3">'[39]lam-moi'!#REF!</definedName>
    <definedName name="xig1nc">'[39]lam-moi'!#REF!</definedName>
    <definedName name="xig1p" localSheetId="1">#REF!</definedName>
    <definedName name="xig1p" localSheetId="5">#REF!</definedName>
    <definedName name="xig1p" localSheetId="3">#REF!</definedName>
    <definedName name="xig1p">#REF!</definedName>
    <definedName name="xig1pnc" localSheetId="1">'[39]lam-moi'!#REF!</definedName>
    <definedName name="xig1pnc" localSheetId="5">'[39]lam-moi'!#REF!</definedName>
    <definedName name="xig1pnc" localSheetId="3">'[39]lam-moi'!#REF!</definedName>
    <definedName name="xig1pnc">'[39]lam-moi'!#REF!</definedName>
    <definedName name="xig1pvl" localSheetId="1">'[39]lam-moi'!#REF!</definedName>
    <definedName name="xig1pvl" localSheetId="5">'[39]lam-moi'!#REF!</definedName>
    <definedName name="xig1pvl" localSheetId="3">'[39]lam-moi'!#REF!</definedName>
    <definedName name="xig1pvl">'[39]lam-moi'!#REF!</definedName>
    <definedName name="xig1vl" localSheetId="1">'[39]lam-moi'!#REF!</definedName>
    <definedName name="xig1vl" localSheetId="5">'[39]lam-moi'!#REF!</definedName>
    <definedName name="xig1vl" localSheetId="3">'[39]lam-moi'!#REF!</definedName>
    <definedName name="xig1vl">'[39]lam-moi'!#REF!</definedName>
    <definedName name="xig2nc" localSheetId="1">'[39]lam-moi'!#REF!</definedName>
    <definedName name="xig2nc" localSheetId="5">'[39]lam-moi'!#REF!</definedName>
    <definedName name="xig2nc" localSheetId="3">'[39]lam-moi'!#REF!</definedName>
    <definedName name="xig2nc">'[39]lam-moi'!#REF!</definedName>
    <definedName name="xig2vl" localSheetId="1">'[39]lam-moi'!#REF!</definedName>
    <definedName name="xig2vl" localSheetId="5">'[39]lam-moi'!#REF!</definedName>
    <definedName name="xig2vl" localSheetId="3">'[39]lam-moi'!#REF!</definedName>
    <definedName name="xig2vl">'[39]lam-moi'!#REF!</definedName>
    <definedName name="xig3p" localSheetId="1">#REF!</definedName>
    <definedName name="xig3p" localSheetId="5">#REF!</definedName>
    <definedName name="xig3p" localSheetId="3">#REF!</definedName>
    <definedName name="xig3p">#REF!</definedName>
    <definedName name="xiggnc">'[39]CHITIET VL-NC'!$G$57</definedName>
    <definedName name="xiggvl">'[39]CHITIET VL-NC'!$G$53</definedName>
    <definedName name="xignc" localSheetId="1">'[39]lam-moi'!#REF!</definedName>
    <definedName name="xignc" localSheetId="5">'[39]lam-moi'!#REF!</definedName>
    <definedName name="xignc" localSheetId="3">'[39]lam-moi'!#REF!</definedName>
    <definedName name="xignc">'[39]lam-moi'!#REF!</definedName>
    <definedName name="xignc3p" localSheetId="1">#REF!</definedName>
    <definedName name="xignc3p" localSheetId="5">#REF!</definedName>
    <definedName name="xignc3p" localSheetId="3">#REF!</definedName>
    <definedName name="xignc3p">#REF!</definedName>
    <definedName name="xigvl" localSheetId="1">'[39]lam-moi'!#REF!</definedName>
    <definedName name="xigvl" localSheetId="5">'[39]lam-moi'!#REF!</definedName>
    <definedName name="xigvl" localSheetId="3">'[39]lam-moi'!#REF!</definedName>
    <definedName name="xigvl">'[39]lam-moi'!#REF!</definedName>
    <definedName name="xigvl3p" localSheetId="1">#REF!</definedName>
    <definedName name="xigvl3p" localSheetId="5">#REF!</definedName>
    <definedName name="xigvl3p" localSheetId="3">#REF!</definedName>
    <definedName name="xigvl3p">#REF!</definedName>
    <definedName name="xin" localSheetId="1">#REF!</definedName>
    <definedName name="xin" localSheetId="5">#REF!</definedName>
    <definedName name="xin" localSheetId="3">#REF!</definedName>
    <definedName name="xin">#REF!</definedName>
    <definedName name="xin190" localSheetId="1">#REF!</definedName>
    <definedName name="xin190" localSheetId="5">#REF!</definedName>
    <definedName name="xin190" localSheetId="3">#REF!</definedName>
    <definedName name="xin190">#REF!</definedName>
    <definedName name="xin1903p" localSheetId="1">#REF!</definedName>
    <definedName name="xin1903p" localSheetId="5">#REF!</definedName>
    <definedName name="xin1903p" localSheetId="3">#REF!</definedName>
    <definedName name="xin1903p">#REF!</definedName>
    <definedName name="xin190nc" localSheetId="1">'[39]lam-moi'!#REF!</definedName>
    <definedName name="xin190nc" localSheetId="5">'[39]lam-moi'!#REF!</definedName>
    <definedName name="xin190nc" localSheetId="3">'[39]lam-moi'!#REF!</definedName>
    <definedName name="xin190nc">'[39]lam-moi'!#REF!</definedName>
    <definedName name="xin190nc3p">'[39]CHITIET VL-NC'!$G$76</definedName>
    <definedName name="xin190vl" localSheetId="1">'[39]lam-moi'!#REF!</definedName>
    <definedName name="xin190vl" localSheetId="5">'[39]lam-moi'!#REF!</definedName>
    <definedName name="xin190vl" localSheetId="3">'[39]lam-moi'!#REF!</definedName>
    <definedName name="xin190vl">'[39]lam-moi'!#REF!</definedName>
    <definedName name="xin190vl3p">'[39]CHITIET VL-NC'!$G$72</definedName>
    <definedName name="xin2903p" localSheetId="1">#REF!</definedName>
    <definedName name="xin2903p" localSheetId="5">#REF!</definedName>
    <definedName name="xin2903p" localSheetId="3">#REF!</definedName>
    <definedName name="xin2903p">#REF!</definedName>
    <definedName name="xin290nc3p" localSheetId="1">#REF!</definedName>
    <definedName name="xin290nc3p" localSheetId="5">#REF!</definedName>
    <definedName name="xin290nc3p" localSheetId="3">#REF!</definedName>
    <definedName name="xin290nc3p">#REF!</definedName>
    <definedName name="xin290vl3p" localSheetId="1">#REF!</definedName>
    <definedName name="xin290vl3p" localSheetId="5">#REF!</definedName>
    <definedName name="xin290vl3p" localSheetId="3">#REF!</definedName>
    <definedName name="xin290vl3p">#REF!</definedName>
    <definedName name="xin3p" localSheetId="1">#REF!</definedName>
    <definedName name="xin3p" localSheetId="5">#REF!</definedName>
    <definedName name="xin3p" localSheetId="3">#REF!</definedName>
    <definedName name="xin3p">#REF!</definedName>
    <definedName name="xin901nc" localSheetId="1">'[39]lam-moi'!#REF!</definedName>
    <definedName name="xin901nc" localSheetId="5">'[39]lam-moi'!#REF!</definedName>
    <definedName name="xin901nc" localSheetId="3">'[39]lam-moi'!#REF!</definedName>
    <definedName name="xin901nc">'[39]lam-moi'!#REF!</definedName>
    <definedName name="xin901vl" localSheetId="1">'[39]lam-moi'!#REF!</definedName>
    <definedName name="xin901vl" localSheetId="5">'[39]lam-moi'!#REF!</definedName>
    <definedName name="xin901vl" localSheetId="3">'[39]lam-moi'!#REF!</definedName>
    <definedName name="xin901vl">'[39]lam-moi'!#REF!</definedName>
    <definedName name="xind" localSheetId="1">#REF!</definedName>
    <definedName name="xind" localSheetId="5">#REF!</definedName>
    <definedName name="xind" localSheetId="3">#REF!</definedName>
    <definedName name="xind">#REF!</definedName>
    <definedName name="xind1p" localSheetId="1">#REF!</definedName>
    <definedName name="xind1p" localSheetId="5">#REF!</definedName>
    <definedName name="xind1p" localSheetId="3">#REF!</definedName>
    <definedName name="xind1p">#REF!</definedName>
    <definedName name="xind1pnc" localSheetId="1">'[39]lam-moi'!#REF!</definedName>
    <definedName name="xind1pnc" localSheetId="5">'[39]lam-moi'!#REF!</definedName>
    <definedName name="xind1pnc" localSheetId="3">'[39]lam-moi'!#REF!</definedName>
    <definedName name="xind1pnc">'[39]lam-moi'!#REF!</definedName>
    <definedName name="xind1pvl" localSheetId="1">'[39]lam-moi'!#REF!</definedName>
    <definedName name="xind1pvl" localSheetId="5">'[39]lam-moi'!#REF!</definedName>
    <definedName name="xind1pvl" localSheetId="3">'[39]lam-moi'!#REF!</definedName>
    <definedName name="xind1pvl">'[39]lam-moi'!#REF!</definedName>
    <definedName name="xind3p" localSheetId="1">#REF!</definedName>
    <definedName name="xind3p" localSheetId="5">#REF!</definedName>
    <definedName name="xind3p" localSheetId="3">#REF!</definedName>
    <definedName name="xind3p">#REF!</definedName>
    <definedName name="xindnc" localSheetId="1">'[39]lam-moi'!#REF!</definedName>
    <definedName name="xindnc" localSheetId="5">'[39]lam-moi'!#REF!</definedName>
    <definedName name="xindnc" localSheetId="3">'[39]lam-moi'!#REF!</definedName>
    <definedName name="xindnc">'[39]lam-moi'!#REF!</definedName>
    <definedName name="xindnc1p" localSheetId="1">#REF!</definedName>
    <definedName name="xindnc1p" localSheetId="5">#REF!</definedName>
    <definedName name="xindnc1p" localSheetId="3">#REF!</definedName>
    <definedName name="xindnc1p">#REF!</definedName>
    <definedName name="xindnc3p">'[39]CHITIET VL-NC'!$G$85</definedName>
    <definedName name="xindvl" localSheetId="1">'[39]lam-moi'!#REF!</definedName>
    <definedName name="xindvl" localSheetId="5">'[39]lam-moi'!#REF!</definedName>
    <definedName name="xindvl" localSheetId="3">'[39]lam-moi'!#REF!</definedName>
    <definedName name="xindvl">'[39]lam-moi'!#REF!</definedName>
    <definedName name="xindvl1p" localSheetId="1">#REF!</definedName>
    <definedName name="xindvl1p" localSheetId="5">#REF!</definedName>
    <definedName name="xindvl1p" localSheetId="3">#REF!</definedName>
    <definedName name="xindvl1p">#REF!</definedName>
    <definedName name="xindvl3p">'[39]CHITIET VL-NC'!$G$80</definedName>
    <definedName name="xing1p" localSheetId="1">#REF!</definedName>
    <definedName name="xing1p" localSheetId="5">#REF!</definedName>
    <definedName name="xing1p" localSheetId="3">#REF!</definedName>
    <definedName name="xing1p">#REF!</definedName>
    <definedName name="xing1pnc" localSheetId="1">'[39]lam-moi'!#REF!</definedName>
    <definedName name="xing1pnc" localSheetId="5">'[39]lam-moi'!#REF!</definedName>
    <definedName name="xing1pnc" localSheetId="3">'[39]lam-moi'!#REF!</definedName>
    <definedName name="xing1pnc">'[39]lam-moi'!#REF!</definedName>
    <definedName name="xing1pvl" localSheetId="1">'[39]lam-moi'!#REF!</definedName>
    <definedName name="xing1pvl" localSheetId="5">'[39]lam-moi'!#REF!</definedName>
    <definedName name="xing1pvl" localSheetId="3">'[39]lam-moi'!#REF!</definedName>
    <definedName name="xing1pvl">'[39]lam-moi'!#REF!</definedName>
    <definedName name="xingnc1p" localSheetId="1">#REF!</definedName>
    <definedName name="xingnc1p" localSheetId="5">#REF!</definedName>
    <definedName name="xingnc1p" localSheetId="3">#REF!</definedName>
    <definedName name="xingnc1p">#REF!</definedName>
    <definedName name="xingvl1p" localSheetId="1">#REF!</definedName>
    <definedName name="xingvl1p" localSheetId="5">#REF!</definedName>
    <definedName name="xingvl1p" localSheetId="3">#REF!</definedName>
    <definedName name="xingvl1p">#REF!</definedName>
    <definedName name="xinnc" localSheetId="1">'[39]lam-moi'!#REF!</definedName>
    <definedName name="xinnc" localSheetId="5">'[39]lam-moi'!#REF!</definedName>
    <definedName name="xinnc" localSheetId="3">'[39]lam-moi'!#REF!</definedName>
    <definedName name="xinnc">'[39]lam-moi'!#REF!</definedName>
    <definedName name="xinnc3p" localSheetId="1">#REF!</definedName>
    <definedName name="xinnc3p" localSheetId="5">#REF!</definedName>
    <definedName name="xinnc3p" localSheetId="3">#REF!</definedName>
    <definedName name="xinnc3p">#REF!</definedName>
    <definedName name="xint1p" localSheetId="1">#REF!</definedName>
    <definedName name="xint1p" localSheetId="5">#REF!</definedName>
    <definedName name="xint1p" localSheetId="3">#REF!</definedName>
    <definedName name="xint1p">#REF!</definedName>
    <definedName name="xinvl" localSheetId="1">'[39]lam-moi'!#REF!</definedName>
    <definedName name="xinvl" localSheetId="5">'[39]lam-moi'!#REF!</definedName>
    <definedName name="xinvl" localSheetId="3">'[39]lam-moi'!#REF!</definedName>
    <definedName name="xinvl">'[39]lam-moi'!#REF!</definedName>
    <definedName name="xinvl3p" localSheetId="1">#REF!</definedName>
    <definedName name="xinvl3p" localSheetId="5">#REF!</definedName>
    <definedName name="xinvl3p" localSheetId="3">#REF!</definedName>
    <definedName name="xinvl3p">#REF!</definedName>
    <definedName name="xit" localSheetId="1">#REF!</definedName>
    <definedName name="xit" localSheetId="5">#REF!</definedName>
    <definedName name="xit" localSheetId="3">#REF!</definedName>
    <definedName name="xit">#REF!</definedName>
    <definedName name="xit1" localSheetId="1">#REF!</definedName>
    <definedName name="xit1" localSheetId="5">#REF!</definedName>
    <definedName name="xit1" localSheetId="3">#REF!</definedName>
    <definedName name="xit1">#REF!</definedName>
    <definedName name="xit1nc" localSheetId="1">'[39]lam-moi'!#REF!</definedName>
    <definedName name="xit1nc" localSheetId="5">'[39]lam-moi'!#REF!</definedName>
    <definedName name="xit1nc" localSheetId="3">'[39]lam-moi'!#REF!</definedName>
    <definedName name="xit1nc">'[39]lam-moi'!#REF!</definedName>
    <definedName name="xit1p" localSheetId="1">#REF!</definedName>
    <definedName name="xit1p" localSheetId="5">#REF!</definedName>
    <definedName name="xit1p" localSheetId="3">#REF!</definedName>
    <definedName name="xit1p">#REF!</definedName>
    <definedName name="xit1pnc" localSheetId="1">'[39]lam-moi'!#REF!</definedName>
    <definedName name="xit1pnc" localSheetId="5">'[39]lam-moi'!#REF!</definedName>
    <definedName name="xit1pnc" localSheetId="3">'[39]lam-moi'!#REF!</definedName>
    <definedName name="xit1pnc">'[39]lam-moi'!#REF!</definedName>
    <definedName name="xit1pvl" localSheetId="1">'[39]lam-moi'!#REF!</definedName>
    <definedName name="xit1pvl" localSheetId="5">'[39]lam-moi'!#REF!</definedName>
    <definedName name="xit1pvl" localSheetId="3">'[39]lam-moi'!#REF!</definedName>
    <definedName name="xit1pvl">'[39]lam-moi'!#REF!</definedName>
    <definedName name="xit1vl" localSheetId="1">'[39]lam-moi'!#REF!</definedName>
    <definedName name="xit1vl" localSheetId="5">'[39]lam-moi'!#REF!</definedName>
    <definedName name="xit1vl" localSheetId="3">'[39]lam-moi'!#REF!</definedName>
    <definedName name="xit1vl">'[39]lam-moi'!#REF!</definedName>
    <definedName name="xit2nc" localSheetId="1">'[39]lam-moi'!#REF!</definedName>
    <definedName name="xit2nc" localSheetId="5">'[39]lam-moi'!#REF!</definedName>
    <definedName name="xit2nc" localSheetId="3">'[39]lam-moi'!#REF!</definedName>
    <definedName name="xit2nc">'[39]lam-moi'!#REF!</definedName>
    <definedName name="xit2nc3p" localSheetId="1">#REF!</definedName>
    <definedName name="xit2nc3p" localSheetId="5">#REF!</definedName>
    <definedName name="xit2nc3p" localSheetId="3">#REF!</definedName>
    <definedName name="xit2nc3p">#REF!</definedName>
    <definedName name="xit2vl" localSheetId="1">'[39]lam-moi'!#REF!</definedName>
    <definedName name="xit2vl" localSheetId="5">'[39]lam-moi'!#REF!</definedName>
    <definedName name="xit2vl" localSheetId="3">'[39]lam-moi'!#REF!</definedName>
    <definedName name="xit2vl">'[39]lam-moi'!#REF!</definedName>
    <definedName name="xit2vl3p" localSheetId="1">#REF!</definedName>
    <definedName name="xit2vl3p" localSheetId="5">#REF!</definedName>
    <definedName name="xit2vl3p" localSheetId="3">#REF!</definedName>
    <definedName name="xit2vl3p">#REF!</definedName>
    <definedName name="xit3p" localSheetId="1">#REF!</definedName>
    <definedName name="xit3p" localSheetId="5">#REF!</definedName>
    <definedName name="xit3p" localSheetId="3">#REF!</definedName>
    <definedName name="xit3p">#REF!</definedName>
    <definedName name="xitnc" localSheetId="1">'[39]lam-moi'!#REF!</definedName>
    <definedName name="xitnc" localSheetId="5">'[39]lam-moi'!#REF!</definedName>
    <definedName name="xitnc" localSheetId="3">'[39]lam-moi'!#REF!</definedName>
    <definedName name="xitnc">'[39]lam-moi'!#REF!</definedName>
    <definedName name="xitnc3p" localSheetId="1">#REF!</definedName>
    <definedName name="xitnc3p" localSheetId="5">#REF!</definedName>
    <definedName name="xitnc3p" localSheetId="3">#REF!</definedName>
    <definedName name="xitnc3p">#REF!</definedName>
    <definedName name="xittnc">'[39]CHITIET VL-NC'!$G$48</definedName>
    <definedName name="xittvl">'[39]CHITIET VL-NC'!$G$44</definedName>
    <definedName name="xitvl" localSheetId="1">'[39]lam-moi'!#REF!</definedName>
    <definedName name="xitvl" localSheetId="5">'[39]lam-moi'!#REF!</definedName>
    <definedName name="xitvl" localSheetId="3">'[39]lam-moi'!#REF!</definedName>
    <definedName name="xitvl">'[39]lam-moi'!#REF!</definedName>
    <definedName name="xitvl3p" localSheetId="1">#REF!</definedName>
    <definedName name="xitvl3p" localSheetId="5">#REF!</definedName>
    <definedName name="xitvl3p" localSheetId="3">#REF!</definedName>
    <definedName name="xitvl3p">#REF!</definedName>
    <definedName name="xm">[94]gvl!$N$16</definedName>
    <definedName name="xr1nc" localSheetId="1">'[39]lam-moi'!#REF!</definedName>
    <definedName name="xr1nc" localSheetId="5">'[39]lam-moi'!#REF!</definedName>
    <definedName name="xr1nc" localSheetId="3">'[39]lam-moi'!#REF!</definedName>
    <definedName name="xr1nc">'[39]lam-moi'!#REF!</definedName>
    <definedName name="xr1vl" localSheetId="1">'[39]lam-moi'!#REF!</definedName>
    <definedName name="xr1vl" localSheetId="5">'[39]lam-moi'!#REF!</definedName>
    <definedName name="xr1vl" localSheetId="3">'[39]lam-moi'!#REF!</definedName>
    <definedName name="xr1vl">'[39]lam-moi'!#REF!</definedName>
    <definedName name="xsx" localSheetId="1">#REF!</definedName>
    <definedName name="xsx" localSheetId="5">#REF!</definedName>
    <definedName name="xsx" localSheetId="3">#REF!</definedName>
    <definedName name="xsx">#REF!</definedName>
    <definedName name="xtr3pnc" localSheetId="1">[39]gtrinh!#REF!</definedName>
    <definedName name="xtr3pnc" localSheetId="5">[39]gtrinh!#REF!</definedName>
    <definedName name="xtr3pnc" localSheetId="3">[39]gtrinh!#REF!</definedName>
    <definedName name="xtr3pnc">[39]gtrinh!#REF!</definedName>
    <definedName name="xtr3pvl" localSheetId="1">[39]gtrinh!#REF!</definedName>
    <definedName name="xtr3pvl" localSheetId="5">[39]gtrinh!#REF!</definedName>
    <definedName name="xtr3pvl" localSheetId="3">[39]gtrinh!#REF!</definedName>
    <definedName name="xtr3pvl">[39]gtrinh!#REF!</definedName>
    <definedName name="xx" localSheetId="1">'[176]BS-RTI'!#REF!</definedName>
    <definedName name="xx" localSheetId="5">'[176]BS-RTI'!#REF!</definedName>
    <definedName name="xx" localSheetId="3">'[176]BS-RTI'!#REF!</definedName>
    <definedName name="xx">'[176]BS-RTI'!#REF!</definedName>
    <definedName name="XXX" hidden="1">{"'PRODUCTIONCOST SHEET'!$B$3:$G$48"}</definedName>
    <definedName name="ya">[76]Input!$D$13</definedName>
    <definedName name="ydf">[175]Fitting!$A$1</definedName>
    <definedName name="YEAR">[84]MAIN!$I$17</definedName>
    <definedName name="yen" localSheetId="1">#REF!</definedName>
    <definedName name="yen" localSheetId="5">#REF!</definedName>
    <definedName name="yen" localSheetId="3">#REF!</definedName>
    <definedName name="yen">#REF!</definedName>
    <definedName name="yes" hidden="1">{#N/A,#N/A,FALSE,"Aging Summary";#N/A,#N/A,FALSE,"Ratio Analysis";#N/A,#N/A,FALSE,"Test 120 Day Accts";#N/A,#N/A,FALSE,"Tickmarks"}</definedName>
    <definedName name="yj" localSheetId="1">'[115]arp-3a'!#REF!</definedName>
    <definedName name="yj" localSheetId="5">'[115]arp-3a'!#REF!</definedName>
    <definedName name="yj" localSheetId="3">'[115]arp-3a'!#REF!</definedName>
    <definedName name="yj">'[115]arp-3a'!#REF!</definedName>
    <definedName name="Z" localSheetId="1">#REF!</definedName>
    <definedName name="Z" localSheetId="5">#REF!</definedName>
    <definedName name="Z" localSheetId="3">#REF!</definedName>
    <definedName name="Z">#REF!</definedName>
    <definedName name="Z_9A428CE1_B4D9_11D0_A8AA_0000C071AEE7_.wvu.Cols" hidden="1">[177]MASTER!$A$1:$Q$65536,[177]MASTER!$Y$1:$Z$65536</definedName>
    <definedName name="Z_9A428CE1_B4D9_11D0_A8AA_0000C071AEE7_.wvu.PrintArea" localSheetId="1" hidden="1">#REF!</definedName>
    <definedName name="Z_9A428CE1_B4D9_11D0_A8AA_0000C071AEE7_.wvu.PrintArea" localSheetId="5" hidden="1">#REF!</definedName>
    <definedName name="Z_9A428CE1_B4D9_11D0_A8AA_0000C071AEE7_.wvu.PrintArea" localSheetId="3" hidden="1">#REF!</definedName>
    <definedName name="Z_9A428CE1_B4D9_11D0_A8AA_0000C071AEE7_.wvu.PrintArea" hidden="1">#REF!</definedName>
    <definedName name="编制单位">[172]选择报表!$A$1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D90" i="1" l="1"/>
  <c r="BC548" i="1"/>
  <c r="BD87" i="1"/>
  <c r="BD64" i="1"/>
  <c r="BE126" i="1"/>
  <c r="BD126" i="1"/>
  <c r="BB875" i="6" l="1"/>
  <c r="BA875" i="6"/>
  <c r="AZ875" i="6"/>
  <c r="AY875" i="6"/>
  <c r="AX875" i="6"/>
  <c r="AW875" i="6"/>
  <c r="AV875" i="6"/>
  <c r="AU875" i="6"/>
  <c r="AT875" i="6"/>
  <c r="AS875" i="6"/>
  <c r="AR875" i="6"/>
  <c r="AP875" i="6"/>
  <c r="AO875" i="6"/>
  <c r="AN875" i="6"/>
  <c r="AM875" i="6"/>
  <c r="AL875" i="6"/>
  <c r="AK875" i="6"/>
  <c r="AJ875" i="6"/>
  <c r="L875" i="6"/>
  <c r="K875" i="6"/>
  <c r="AO851" i="6"/>
  <c r="AN851" i="6"/>
  <c r="AM851" i="6"/>
  <c r="AL851" i="6"/>
  <c r="Y851" i="6"/>
  <c r="AO850" i="6"/>
  <c r="AN850" i="6"/>
  <c r="AM850" i="6"/>
  <c r="AL850" i="6"/>
  <c r="Y850" i="6"/>
  <c r="AO849" i="6"/>
  <c r="AN849" i="6"/>
  <c r="AM849" i="6"/>
  <c r="AL849" i="6"/>
  <c r="Y849" i="6"/>
  <c r="AO848" i="6"/>
  <c r="AN848" i="6"/>
  <c r="AM848" i="6"/>
  <c r="AL848" i="6"/>
  <c r="Y848" i="6"/>
  <c r="AO847" i="6"/>
  <c r="AP847" i="6" s="1"/>
  <c r="AN847" i="6"/>
  <c r="AM847" i="6"/>
  <c r="AL847" i="6"/>
  <c r="Y847" i="6"/>
  <c r="AO846" i="6"/>
  <c r="AN846" i="6"/>
  <c r="AM846" i="6"/>
  <c r="AL846" i="6"/>
  <c r="Y846" i="6"/>
  <c r="AO845" i="6"/>
  <c r="AN845" i="6"/>
  <c r="AM845" i="6"/>
  <c r="AP845" i="6" s="1"/>
  <c r="AL845" i="6"/>
  <c r="Y845" i="6"/>
  <c r="AO844" i="6"/>
  <c r="AN844" i="6"/>
  <c r="AM844" i="6"/>
  <c r="AL844" i="6"/>
  <c r="Y844" i="6"/>
  <c r="AO843" i="6"/>
  <c r="AN843" i="6"/>
  <c r="AM843" i="6"/>
  <c r="AL843" i="6"/>
  <c r="AL146" i="6" s="1"/>
  <c r="Y843" i="6"/>
  <c r="AO842" i="6"/>
  <c r="AN842" i="6"/>
  <c r="AM842" i="6"/>
  <c r="AL842" i="6"/>
  <c r="Y842" i="6"/>
  <c r="AO841" i="6"/>
  <c r="AN841" i="6"/>
  <c r="AM841" i="6"/>
  <c r="AL841" i="6"/>
  <c r="Y841" i="6"/>
  <c r="AO840" i="6"/>
  <c r="AN840" i="6"/>
  <c r="AM840" i="6"/>
  <c r="AL840" i="6"/>
  <c r="Y840" i="6"/>
  <c r="AO839" i="6"/>
  <c r="AN839" i="6"/>
  <c r="AM839" i="6"/>
  <c r="AI839" i="6"/>
  <c r="AL839" i="6" s="1"/>
  <c r="Y839" i="6"/>
  <c r="AO838" i="6"/>
  <c r="AN838" i="6"/>
  <c r="AM838" i="6"/>
  <c r="AI838" i="6"/>
  <c r="Y838" i="6"/>
  <c r="AO837" i="6"/>
  <c r="AN837" i="6"/>
  <c r="AM837" i="6"/>
  <c r="AI837" i="6"/>
  <c r="Y837" i="6"/>
  <c r="K837" i="6"/>
  <c r="J837" i="6"/>
  <c r="J834" i="6" s="1"/>
  <c r="J833" i="6" s="1"/>
  <c r="AO836" i="6"/>
  <c r="AN836" i="6"/>
  <c r="AM836" i="6"/>
  <c r="AL836" i="6"/>
  <c r="Y836" i="6"/>
  <c r="AO835" i="6"/>
  <c r="AN835" i="6"/>
  <c r="AM835" i="6"/>
  <c r="AL835" i="6"/>
  <c r="Y835" i="6"/>
  <c r="AO834" i="6"/>
  <c r="AN834" i="6"/>
  <c r="AM834" i="6"/>
  <c r="Y834" i="6"/>
  <c r="K834" i="6"/>
  <c r="K833" i="6" s="1"/>
  <c r="Y833" i="6"/>
  <c r="L833" i="6"/>
  <c r="AL832" i="6"/>
  <c r="Y832" i="6"/>
  <c r="AQ830" i="6"/>
  <c r="AQ875" i="6" s="1"/>
  <c r="AL830" i="6"/>
  <c r="AY829" i="6"/>
  <c r="AY828" i="6" s="1"/>
  <c r="AY827" i="6" s="1"/>
  <c r="AW829" i="6"/>
  <c r="AS829" i="6"/>
  <c r="AR829" i="6"/>
  <c r="AM829" i="6"/>
  <c r="AL829" i="6"/>
  <c r="AL828" i="6" s="1"/>
  <c r="AL827" i="6" s="1"/>
  <c r="AI829" i="6"/>
  <c r="AI828" i="6" s="1"/>
  <c r="AI827" i="6" s="1"/>
  <c r="Y829" i="6"/>
  <c r="BB828" i="6"/>
  <c r="BB827" i="6" s="1"/>
  <c r="BA828" i="6"/>
  <c r="BA827" i="6" s="1"/>
  <c r="BA140" i="6" s="1"/>
  <c r="AZ828" i="6"/>
  <c r="AZ827" i="6" s="1"/>
  <c r="AZ140" i="6" s="1"/>
  <c r="AX828" i="6"/>
  <c r="AX827" i="6" s="1"/>
  <c r="AW828" i="6"/>
  <c r="AO828" i="6"/>
  <c r="AO827" i="6" s="1"/>
  <c r="AS827" i="6" s="1"/>
  <c r="AN828" i="6"/>
  <c r="AN827" i="6" s="1"/>
  <c r="AR827" i="6" s="1"/>
  <c r="AK828" i="6"/>
  <c r="AJ828" i="6"/>
  <c r="AJ827" i="6" s="1"/>
  <c r="AH828" i="6"/>
  <c r="AH827" i="6" s="1"/>
  <c r="AG828" i="6"/>
  <c r="AG827" i="6" s="1"/>
  <c r="AF828" i="6"/>
  <c r="AF827" i="6" s="1"/>
  <c r="AE828" i="6"/>
  <c r="AD828" i="6"/>
  <c r="AC828" i="6"/>
  <c r="AC827" i="6" s="1"/>
  <c r="AB828" i="6"/>
  <c r="AB827" i="6" s="1"/>
  <c r="AA828" i="6"/>
  <c r="AA827" i="6" s="1"/>
  <c r="Z828" i="6"/>
  <c r="Z827" i="6" s="1"/>
  <c r="X828" i="6"/>
  <c r="X827" i="6" s="1"/>
  <c r="X822" i="6" s="1"/>
  <c r="X874" i="6" s="1"/>
  <c r="W828" i="6"/>
  <c r="W827" i="6" s="1"/>
  <c r="V828" i="6"/>
  <c r="U828" i="6"/>
  <c r="U827" i="6" s="1"/>
  <c r="T828" i="6"/>
  <c r="T827" i="6" s="1"/>
  <c r="S828" i="6"/>
  <c r="S827" i="6" s="1"/>
  <c r="R828" i="6"/>
  <c r="R827" i="6" s="1"/>
  <c r="Q828" i="6"/>
  <c r="Q827" i="6" s="1"/>
  <c r="Q140" i="6" s="1"/>
  <c r="P828" i="6"/>
  <c r="P827" i="6" s="1"/>
  <c r="O828" i="6"/>
  <c r="O827" i="6" s="1"/>
  <c r="N828" i="6"/>
  <c r="N827" i="6" s="1"/>
  <c r="M828" i="6"/>
  <c r="M827" i="6" s="1"/>
  <c r="K828" i="6"/>
  <c r="J828" i="6"/>
  <c r="J827" i="6" s="1"/>
  <c r="AW827" i="6"/>
  <c r="AK827" i="6"/>
  <c r="AE827" i="6"/>
  <c r="AD827" i="6"/>
  <c r="V827" i="6"/>
  <c r="L827" i="6"/>
  <c r="K827" i="6"/>
  <c r="AR826" i="6"/>
  <c r="AO826" i="6"/>
  <c r="AS826" i="6" s="1"/>
  <c r="AN826" i="6"/>
  <c r="AM826" i="6"/>
  <c r="AL826" i="6"/>
  <c r="AI826" i="6"/>
  <c r="Y826" i="6"/>
  <c r="AM825" i="6"/>
  <c r="AQ825" i="6" s="1"/>
  <c r="AL825" i="6"/>
  <c r="AL824" i="6" s="1"/>
  <c r="AL823" i="6" s="1"/>
  <c r="AL139" i="6" s="1"/>
  <c r="AI825" i="6"/>
  <c r="Y825" i="6"/>
  <c r="AY824" i="6"/>
  <c r="AY823" i="6" s="1"/>
  <c r="AK824" i="6"/>
  <c r="AK823" i="6" s="1"/>
  <c r="AJ824" i="6"/>
  <c r="AH824" i="6"/>
  <c r="AH823" i="6" s="1"/>
  <c r="AG824" i="6"/>
  <c r="AG823" i="6" s="1"/>
  <c r="AG822" i="6" s="1"/>
  <c r="AG874" i="6" s="1"/>
  <c r="AF824" i="6"/>
  <c r="AF823" i="6" s="1"/>
  <c r="AF822" i="6" s="1"/>
  <c r="AF874" i="6" s="1"/>
  <c r="AE824" i="6"/>
  <c r="AE823" i="6" s="1"/>
  <c r="AD824" i="6"/>
  <c r="AC824" i="6"/>
  <c r="AC823" i="6" s="1"/>
  <c r="AB824" i="6"/>
  <c r="AB823" i="6" s="1"/>
  <c r="AA824" i="6"/>
  <c r="AA823" i="6" s="1"/>
  <c r="Z824" i="6"/>
  <c r="Z823" i="6" s="1"/>
  <c r="W824" i="6"/>
  <c r="V824" i="6"/>
  <c r="V823" i="6" s="1"/>
  <c r="V139" i="6" s="1"/>
  <c r="U824" i="6"/>
  <c r="U823" i="6" s="1"/>
  <c r="T824" i="6"/>
  <c r="T823" i="6" s="1"/>
  <c r="S824" i="6"/>
  <c r="S823" i="6" s="1"/>
  <c r="R824" i="6"/>
  <c r="R823" i="6" s="1"/>
  <c r="Q824" i="6"/>
  <c r="Q823" i="6" s="1"/>
  <c r="P824" i="6"/>
  <c r="P823" i="6" s="1"/>
  <c r="O824" i="6"/>
  <c r="O823" i="6" s="1"/>
  <c r="N824" i="6"/>
  <c r="N823" i="6" s="1"/>
  <c r="N139" i="6" s="1"/>
  <c r="M824" i="6"/>
  <c r="M823" i="6" s="1"/>
  <c r="L824" i="6"/>
  <c r="L823" i="6" s="1"/>
  <c r="K824" i="6"/>
  <c r="J824" i="6"/>
  <c r="J823" i="6" s="1"/>
  <c r="AJ823" i="6"/>
  <c r="AD823" i="6"/>
  <c r="W823" i="6"/>
  <c r="W822" i="6" s="1"/>
  <c r="W874" i="6" s="1"/>
  <c r="K823" i="6"/>
  <c r="AU822" i="6"/>
  <c r="AU874" i="6" s="1"/>
  <c r="AL821" i="6"/>
  <c r="Y821" i="6"/>
  <c r="AX819" i="6"/>
  <c r="AV819" i="6"/>
  <c r="AW819" i="6" s="1"/>
  <c r="AO819" i="6"/>
  <c r="AS819" i="6" s="1"/>
  <c r="AN819" i="6"/>
  <c r="AR819" i="6" s="1"/>
  <c r="AM819" i="6"/>
  <c r="AQ819" i="6" s="1"/>
  <c r="AL819" i="6"/>
  <c r="AI819" i="6"/>
  <c r="Y819" i="6"/>
  <c r="AX818" i="6"/>
  <c r="AV818" i="6"/>
  <c r="AW818" i="6" s="1"/>
  <c r="AO818" i="6"/>
  <c r="AS818" i="6" s="1"/>
  <c r="AN818" i="6"/>
  <c r="AR818" i="6" s="1"/>
  <c r="AM818" i="6"/>
  <c r="AL818" i="6"/>
  <c r="AI818" i="6"/>
  <c r="Y818" i="6"/>
  <c r="AX817" i="6"/>
  <c r="AW817" i="6"/>
  <c r="AO817" i="6"/>
  <c r="AS817" i="6" s="1"/>
  <c r="AN817" i="6"/>
  <c r="AR817" i="6" s="1"/>
  <c r="AM817" i="6"/>
  <c r="AQ817" i="6" s="1"/>
  <c r="AL817" i="6"/>
  <c r="AI817" i="6"/>
  <c r="Y817" i="6"/>
  <c r="BB816" i="6"/>
  <c r="BB815" i="6" s="1"/>
  <c r="BA816" i="6"/>
  <c r="BA815" i="6" s="1"/>
  <c r="AZ816" i="6"/>
  <c r="AZ815" i="6" s="1"/>
  <c r="AY816" i="6"/>
  <c r="AY815" i="6" s="1"/>
  <c r="AX816" i="6"/>
  <c r="AU816" i="6"/>
  <c r="AV816" i="6" s="1"/>
  <c r="AW816" i="6" s="1"/>
  <c r="AL816" i="6"/>
  <c r="AI816" i="6"/>
  <c r="AH816" i="6"/>
  <c r="AG816" i="6"/>
  <c r="AF816" i="6"/>
  <c r="AF815" i="6" s="1"/>
  <c r="AE816" i="6"/>
  <c r="AD816" i="6"/>
  <c r="AD815" i="6" s="1"/>
  <c r="AC816" i="6"/>
  <c r="AB816" i="6"/>
  <c r="AB815" i="6" s="1"/>
  <c r="AA816" i="6"/>
  <c r="AA815" i="6" s="1"/>
  <c r="Z816" i="6"/>
  <c r="Z815" i="6" s="1"/>
  <c r="X816" i="6"/>
  <c r="X815" i="6" s="1"/>
  <c r="W816" i="6"/>
  <c r="W815" i="6" s="1"/>
  <c r="V816" i="6"/>
  <c r="U816" i="6"/>
  <c r="U815" i="6" s="1"/>
  <c r="T816" i="6"/>
  <c r="T815" i="6" s="1"/>
  <c r="S816" i="6"/>
  <c r="R816" i="6"/>
  <c r="R815" i="6" s="1"/>
  <c r="R135" i="6" s="1"/>
  <c r="Q816" i="6"/>
  <c r="Q815" i="6" s="1"/>
  <c r="P816" i="6"/>
  <c r="P815" i="6" s="1"/>
  <c r="O816" i="6"/>
  <c r="O815" i="6" s="1"/>
  <c r="N816" i="6"/>
  <c r="M816" i="6"/>
  <c r="K816" i="6"/>
  <c r="K815" i="6" s="1"/>
  <c r="J816" i="6"/>
  <c r="J815" i="6" s="1"/>
  <c r="AU815" i="6"/>
  <c r="AL815" i="6"/>
  <c r="AE815" i="6"/>
  <c r="AC815" i="6"/>
  <c r="V815" i="6"/>
  <c r="N815" i="6"/>
  <c r="L815" i="6"/>
  <c r="AX814" i="6"/>
  <c r="AX813" i="6" s="1"/>
  <c r="AW814" i="6"/>
  <c r="AW813" i="6" s="1"/>
  <c r="AO814" i="6"/>
  <c r="AO813" i="6" s="1"/>
  <c r="AN814" i="6"/>
  <c r="AN813" i="6" s="1"/>
  <c r="AM814" i="6"/>
  <c r="AQ814" i="6" s="1"/>
  <c r="AQ813" i="6" s="1"/>
  <c r="AL814" i="6"/>
  <c r="AL813" i="6" s="1"/>
  <c r="AI814" i="6"/>
  <c r="Y814" i="6"/>
  <c r="BB813" i="6"/>
  <c r="BA813" i="6"/>
  <c r="AZ813" i="6"/>
  <c r="AY813" i="6"/>
  <c r="AV813" i="6"/>
  <c r="AU813" i="6"/>
  <c r="AK813" i="6"/>
  <c r="AJ813" i="6"/>
  <c r="AI813" i="6"/>
  <c r="AH813" i="6"/>
  <c r="AH805" i="6" s="1"/>
  <c r="AH134" i="6" s="1"/>
  <c r="AG813" i="6"/>
  <c r="AF813" i="6"/>
  <c r="AE813" i="6"/>
  <c r="AD813" i="6"/>
  <c r="AC813" i="6"/>
  <c r="AB813" i="6"/>
  <c r="AA813" i="6"/>
  <c r="Z813" i="6"/>
  <c r="X813" i="6"/>
  <c r="W813" i="6"/>
  <c r="V813" i="6"/>
  <c r="U813" i="6"/>
  <c r="T813" i="6"/>
  <c r="S813" i="6"/>
  <c r="R813" i="6"/>
  <c r="Q813" i="6"/>
  <c r="P813" i="6"/>
  <c r="O813" i="6"/>
  <c r="N813" i="6"/>
  <c r="M813" i="6"/>
  <c r="L813" i="6"/>
  <c r="K813" i="6"/>
  <c r="J813" i="6"/>
  <c r="AW812" i="6"/>
  <c r="AW811" i="6" s="1"/>
  <c r="AS812" i="6"/>
  <c r="AS811" i="6" s="1"/>
  <c r="AR812" i="6"/>
  <c r="AR811" i="6" s="1"/>
  <c r="AM812" i="6"/>
  <c r="AL812" i="6"/>
  <c r="AL811" i="6" s="1"/>
  <c r="AI812" i="6"/>
  <c r="AI811" i="6" s="1"/>
  <c r="Y812" i="6"/>
  <c r="BB811" i="6"/>
  <c r="BB805" i="6" s="1"/>
  <c r="BB134" i="6" s="1"/>
  <c r="BA811" i="6"/>
  <c r="AZ811" i="6"/>
  <c r="AY811" i="6"/>
  <c r="AX811" i="6"/>
  <c r="AV811" i="6"/>
  <c r="AU811" i="6"/>
  <c r="AO811" i="6"/>
  <c r="AN811" i="6"/>
  <c r="AK811" i="6"/>
  <c r="AK805" i="6" s="1"/>
  <c r="AJ811" i="6"/>
  <c r="AH811" i="6"/>
  <c r="AG811" i="6"/>
  <c r="AF811" i="6"/>
  <c r="AE811" i="6"/>
  <c r="AD811" i="6"/>
  <c r="AC811" i="6"/>
  <c r="AB811" i="6"/>
  <c r="AA811" i="6"/>
  <c r="Z811" i="6"/>
  <c r="X811" i="6"/>
  <c r="W811" i="6"/>
  <c r="V811" i="6"/>
  <c r="U811" i="6"/>
  <c r="T811" i="6"/>
  <c r="S811" i="6"/>
  <c r="S805" i="6" s="1"/>
  <c r="R811" i="6"/>
  <c r="Q811" i="6"/>
  <c r="P811" i="6"/>
  <c r="O811" i="6"/>
  <c r="N811" i="6"/>
  <c r="M811" i="6"/>
  <c r="L811" i="6"/>
  <c r="K811" i="6"/>
  <c r="K805" i="6" s="1"/>
  <c r="J811" i="6"/>
  <c r="AX810" i="6"/>
  <c r="AW810" i="6"/>
  <c r="AO810" i="6"/>
  <c r="AS810" i="6" s="1"/>
  <c r="AN810" i="6"/>
  <c r="AR810" i="6" s="1"/>
  <c r="AM810" i="6"/>
  <c r="AQ810" i="6" s="1"/>
  <c r="AL810" i="6"/>
  <c r="AI810" i="6"/>
  <c r="Y810" i="6"/>
  <c r="AX809" i="6"/>
  <c r="AW809" i="6"/>
  <c r="AO809" i="6"/>
  <c r="AS809" i="6" s="1"/>
  <c r="AN809" i="6"/>
  <c r="AR809" i="6" s="1"/>
  <c r="AM809" i="6"/>
  <c r="AL809" i="6"/>
  <c r="AI809" i="6"/>
  <c r="Y809" i="6"/>
  <c r="BB808" i="6"/>
  <c r="BB806" i="6" s="1"/>
  <c r="BA808" i="6"/>
  <c r="BA806" i="6" s="1"/>
  <c r="AY808" i="6"/>
  <c r="AY806" i="6" s="1"/>
  <c r="AX808" i="6"/>
  <c r="AW808" i="6"/>
  <c r="AS808" i="6"/>
  <c r="AR808" i="6"/>
  <c r="AM808" i="6"/>
  <c r="AQ808" i="6" s="1"/>
  <c r="AL808" i="6"/>
  <c r="AI808" i="6"/>
  <c r="Y808" i="6"/>
  <c r="AX807" i="6"/>
  <c r="AX806" i="6" s="1"/>
  <c r="AW807" i="6"/>
  <c r="AO807" i="6"/>
  <c r="AN807" i="6"/>
  <c r="AR807" i="6" s="1"/>
  <c r="AM807" i="6"/>
  <c r="AL807" i="6"/>
  <c r="AI807" i="6"/>
  <c r="Y807" i="6"/>
  <c r="AZ806" i="6"/>
  <c r="AV806" i="6"/>
  <c r="AU806" i="6"/>
  <c r="AU805" i="6" s="1"/>
  <c r="AK806" i="6"/>
  <c r="AJ806" i="6"/>
  <c r="AH806" i="6"/>
  <c r="AG806" i="6"/>
  <c r="AF806" i="6"/>
  <c r="AE806" i="6"/>
  <c r="AD806" i="6"/>
  <c r="AC806" i="6"/>
  <c r="AB806" i="6"/>
  <c r="AA806" i="6"/>
  <c r="Z806" i="6"/>
  <c r="X806" i="6"/>
  <c r="W806" i="6"/>
  <c r="V806" i="6"/>
  <c r="U806" i="6"/>
  <c r="T806" i="6"/>
  <c r="S806" i="6"/>
  <c r="R806" i="6"/>
  <c r="Q806" i="6"/>
  <c r="P806" i="6"/>
  <c r="O806" i="6"/>
  <c r="N806" i="6"/>
  <c r="M806" i="6"/>
  <c r="L806" i="6"/>
  <c r="K806" i="6"/>
  <c r="J806" i="6"/>
  <c r="BB804" i="6"/>
  <c r="BB803" i="6" s="1"/>
  <c r="BA804" i="6"/>
  <c r="BA803" i="6" s="1"/>
  <c r="AZ804" i="6"/>
  <c r="AZ803" i="6" s="1"/>
  <c r="AY804" i="6"/>
  <c r="AY803" i="6" s="1"/>
  <c r="AX804" i="6"/>
  <c r="AW804" i="6"/>
  <c r="AW803" i="6" s="1"/>
  <c r="AS804" i="6"/>
  <c r="AS803" i="6" s="1"/>
  <c r="AR804" i="6"/>
  <c r="AR803" i="6" s="1"/>
  <c r="AM804" i="6"/>
  <c r="AQ804" i="6" s="1"/>
  <c r="AQ803" i="6" s="1"/>
  <c r="AL804" i="6"/>
  <c r="AL803" i="6" s="1"/>
  <c r="AI804" i="6"/>
  <c r="AI803" i="6" s="1"/>
  <c r="Y804" i="6"/>
  <c r="K804" i="6"/>
  <c r="K803" i="6" s="1"/>
  <c r="AX803" i="6"/>
  <c r="AV803" i="6"/>
  <c r="AU803" i="6"/>
  <c r="AO803" i="6"/>
  <c r="AN803" i="6"/>
  <c r="AK803" i="6"/>
  <c r="AJ803" i="6"/>
  <c r="AH803" i="6"/>
  <c r="AG803" i="6"/>
  <c r="AF803" i="6"/>
  <c r="AE803" i="6"/>
  <c r="AD803" i="6"/>
  <c r="AC803" i="6"/>
  <c r="AB803" i="6"/>
  <c r="AA803" i="6"/>
  <c r="Z803" i="6"/>
  <c r="X803" i="6"/>
  <c r="W803" i="6"/>
  <c r="V803" i="6"/>
  <c r="U803" i="6"/>
  <c r="T803" i="6"/>
  <c r="S803" i="6"/>
  <c r="R803" i="6"/>
  <c r="Q803" i="6"/>
  <c r="P803" i="6"/>
  <c r="O803" i="6"/>
  <c r="N803" i="6"/>
  <c r="M803" i="6"/>
  <c r="L803" i="6"/>
  <c r="J803" i="6"/>
  <c r="AX802" i="6"/>
  <c r="AW802" i="6"/>
  <c r="AO802" i="6"/>
  <c r="AN802" i="6"/>
  <c r="AR802" i="6" s="1"/>
  <c r="AM802" i="6"/>
  <c r="AQ802" i="6" s="1"/>
  <c r="AL802" i="6"/>
  <c r="AL800" i="6" s="1"/>
  <c r="AI802" i="6"/>
  <c r="AI800" i="6" s="1"/>
  <c r="Y802" i="6"/>
  <c r="BB801" i="6"/>
  <c r="BB800" i="6" s="1"/>
  <c r="BA801" i="6"/>
  <c r="BA800" i="6" s="1"/>
  <c r="AZ801" i="6"/>
  <c r="AZ800" i="6" s="1"/>
  <c r="AY801" i="6"/>
  <c r="AY800" i="6" s="1"/>
  <c r="AX801" i="6"/>
  <c r="AX800" i="6" s="1"/>
  <c r="AW801" i="6"/>
  <c r="AW800" i="6" s="1"/>
  <c r="AS801" i="6"/>
  <c r="AR801" i="6"/>
  <c r="AR800" i="6" s="1"/>
  <c r="AM801" i="6"/>
  <c r="AQ801" i="6" s="1"/>
  <c r="AL801" i="6"/>
  <c r="AI801" i="6"/>
  <c r="Y801" i="6"/>
  <c r="AV800" i="6"/>
  <c r="AU800" i="6"/>
  <c r="AK800" i="6"/>
  <c r="AJ800" i="6"/>
  <c r="AH800" i="6"/>
  <c r="AG800" i="6"/>
  <c r="AF800" i="6"/>
  <c r="AE800" i="6"/>
  <c r="AD800" i="6"/>
  <c r="AC800" i="6"/>
  <c r="AB800" i="6"/>
  <c r="AA800" i="6"/>
  <c r="Z800" i="6"/>
  <c r="X800" i="6"/>
  <c r="W800" i="6"/>
  <c r="V800" i="6"/>
  <c r="U800" i="6"/>
  <c r="T800" i="6"/>
  <c r="S800" i="6"/>
  <c r="R800" i="6"/>
  <c r="Q800" i="6"/>
  <c r="P800" i="6"/>
  <c r="O800" i="6"/>
  <c r="N800" i="6"/>
  <c r="M800" i="6"/>
  <c r="L800" i="6"/>
  <c r="K800" i="6"/>
  <c r="J800" i="6"/>
  <c r="AW799" i="6"/>
  <c r="AS799" i="6"/>
  <c r="AR799" i="6"/>
  <c r="AM799" i="6"/>
  <c r="AL799" i="6"/>
  <c r="AI799" i="6"/>
  <c r="BA798" i="6"/>
  <c r="BA797" i="6" s="1"/>
  <c r="AY798" i="6"/>
  <c r="AY797" i="6" s="1"/>
  <c r="AX798" i="6"/>
  <c r="AX797" i="6" s="1"/>
  <c r="AW798" i="6"/>
  <c r="AW797" i="6" s="1"/>
  <c r="AS798" i="6"/>
  <c r="AS797" i="6" s="1"/>
  <c r="AR798" i="6"/>
  <c r="AM798" i="6"/>
  <c r="AL798" i="6"/>
  <c r="AL797" i="6" s="1"/>
  <c r="AI798" i="6"/>
  <c r="Y798" i="6"/>
  <c r="Y797" i="6" s="1"/>
  <c r="BB797" i="6"/>
  <c r="AZ797" i="6"/>
  <c r="AV797" i="6"/>
  <c r="AU797" i="6"/>
  <c r="AO797" i="6"/>
  <c r="AN797" i="6"/>
  <c r="AK797" i="6"/>
  <c r="AJ797" i="6"/>
  <c r="AH797" i="6"/>
  <c r="AG797" i="6"/>
  <c r="AF797" i="6"/>
  <c r="AE797" i="6"/>
  <c r="AD797" i="6"/>
  <c r="AC797" i="6"/>
  <c r="AB797" i="6"/>
  <c r="AA797" i="6"/>
  <c r="Z797" i="6"/>
  <c r="X797" i="6"/>
  <c r="W797" i="6"/>
  <c r="V797" i="6"/>
  <c r="U797" i="6"/>
  <c r="T797" i="6"/>
  <c r="S797" i="6"/>
  <c r="R797" i="6"/>
  <c r="Q797" i="6"/>
  <c r="P797" i="6"/>
  <c r="O797" i="6"/>
  <c r="N797" i="6"/>
  <c r="M797" i="6"/>
  <c r="L797" i="6"/>
  <c r="K797" i="6"/>
  <c r="J797" i="6"/>
  <c r="AX796" i="6"/>
  <c r="AW796" i="6"/>
  <c r="AW795" i="6" s="1"/>
  <c r="AO796" i="6"/>
  <c r="AS796" i="6" s="1"/>
  <c r="AS795" i="6" s="1"/>
  <c r="AN796" i="6"/>
  <c r="AM796" i="6"/>
  <c r="AM795" i="6" s="1"/>
  <c r="AL796" i="6"/>
  <c r="AL795" i="6" s="1"/>
  <c r="AI796" i="6"/>
  <c r="AI795" i="6" s="1"/>
  <c r="Y796" i="6"/>
  <c r="BB795" i="6"/>
  <c r="BA795" i="6"/>
  <c r="AZ795" i="6"/>
  <c r="AY795" i="6"/>
  <c r="AX795" i="6"/>
  <c r="AV795" i="6"/>
  <c r="AU795" i="6"/>
  <c r="AK795" i="6"/>
  <c r="AJ795" i="6"/>
  <c r="AH795" i="6"/>
  <c r="AG795" i="6"/>
  <c r="AF795" i="6"/>
  <c r="AE795" i="6"/>
  <c r="AD795" i="6"/>
  <c r="AC795" i="6"/>
  <c r="AB795" i="6"/>
  <c r="AA795" i="6"/>
  <c r="Z795" i="6"/>
  <c r="X795" i="6"/>
  <c r="W795" i="6"/>
  <c r="V795" i="6"/>
  <c r="U795" i="6"/>
  <c r="T795" i="6"/>
  <c r="S795" i="6"/>
  <c r="R795" i="6"/>
  <c r="Q795" i="6"/>
  <c r="P795" i="6"/>
  <c r="O795" i="6"/>
  <c r="N795" i="6"/>
  <c r="M795" i="6"/>
  <c r="L795" i="6"/>
  <c r="K795" i="6"/>
  <c r="J795" i="6"/>
  <c r="AX794" i="6"/>
  <c r="AX793" i="6" s="1"/>
  <c r="AW794" i="6"/>
  <c r="AO794" i="6"/>
  <c r="AO793" i="6" s="1"/>
  <c r="AN794" i="6"/>
  <c r="AR794" i="6" s="1"/>
  <c r="AR793" i="6" s="1"/>
  <c r="AM794" i="6"/>
  <c r="AL794" i="6"/>
  <c r="AL793" i="6" s="1"/>
  <c r="AI794" i="6"/>
  <c r="AI793" i="6" s="1"/>
  <c r="Y794" i="6"/>
  <c r="AZ793" i="6"/>
  <c r="AY793" i="6"/>
  <c r="AW793" i="6"/>
  <c r="AV793" i="6"/>
  <c r="AU793" i="6"/>
  <c r="AK793" i="6"/>
  <c r="AJ793" i="6"/>
  <c r="AH793" i="6"/>
  <c r="AG793" i="6"/>
  <c r="AF793" i="6"/>
  <c r="AE793" i="6"/>
  <c r="AD793" i="6"/>
  <c r="AC793" i="6"/>
  <c r="AB793" i="6"/>
  <c r="AA793" i="6"/>
  <c r="Z793" i="6"/>
  <c r="X793" i="6"/>
  <c r="W793" i="6"/>
  <c r="V793" i="6"/>
  <c r="U793" i="6"/>
  <c r="T793" i="6"/>
  <c r="S793" i="6"/>
  <c r="R793" i="6"/>
  <c r="Q793" i="6"/>
  <c r="P793" i="6"/>
  <c r="O793" i="6"/>
  <c r="N793" i="6"/>
  <c r="M793" i="6"/>
  <c r="L793" i="6"/>
  <c r="K793" i="6"/>
  <c r="J793" i="6"/>
  <c r="AX792" i="6"/>
  <c r="AW792" i="6"/>
  <c r="AW791" i="6" s="1"/>
  <c r="AO792" i="6"/>
  <c r="AS792" i="6" s="1"/>
  <c r="AS791" i="6" s="1"/>
  <c r="AN792" i="6"/>
  <c r="AR792" i="6" s="1"/>
  <c r="AR791" i="6" s="1"/>
  <c r="AM792" i="6"/>
  <c r="AL792" i="6"/>
  <c r="AL791" i="6" s="1"/>
  <c r="AI792" i="6"/>
  <c r="AI791" i="6" s="1"/>
  <c r="Y792" i="6"/>
  <c r="BB791" i="6"/>
  <c r="BA791" i="6"/>
  <c r="AZ791" i="6"/>
  <c r="AY791" i="6"/>
  <c r="AX791" i="6"/>
  <c r="AV791" i="6"/>
  <c r="AU791" i="6"/>
  <c r="AK791" i="6"/>
  <c r="AJ791" i="6"/>
  <c r="AH791" i="6"/>
  <c r="AG791" i="6"/>
  <c r="AF791" i="6"/>
  <c r="AE791" i="6"/>
  <c r="AD791" i="6"/>
  <c r="AC791" i="6"/>
  <c r="AB791" i="6"/>
  <c r="AA791" i="6"/>
  <c r="Z791" i="6"/>
  <c r="X791" i="6"/>
  <c r="W791" i="6"/>
  <c r="V791" i="6"/>
  <c r="U791" i="6"/>
  <c r="T791" i="6"/>
  <c r="S791" i="6"/>
  <c r="R791" i="6"/>
  <c r="Q791" i="6"/>
  <c r="P791" i="6"/>
  <c r="O791" i="6"/>
  <c r="N791" i="6"/>
  <c r="M791" i="6"/>
  <c r="L791" i="6"/>
  <c r="K791" i="6"/>
  <c r="J791" i="6"/>
  <c r="AX790" i="6"/>
  <c r="AW790" i="6"/>
  <c r="AS790" i="6"/>
  <c r="AO790" i="6"/>
  <c r="AN790" i="6"/>
  <c r="AR790" i="6" s="1"/>
  <c r="AM790" i="6"/>
  <c r="AL790" i="6"/>
  <c r="AI790" i="6"/>
  <c r="Y790" i="6"/>
  <c r="AX789" i="6"/>
  <c r="AX788" i="6" s="1"/>
  <c r="AW789" i="6"/>
  <c r="AO789" i="6"/>
  <c r="AS789" i="6" s="1"/>
  <c r="AN789" i="6"/>
  <c r="AR789" i="6" s="1"/>
  <c r="AM789" i="6"/>
  <c r="AQ789" i="6" s="1"/>
  <c r="AL789" i="6"/>
  <c r="AI789" i="6"/>
  <c r="AI788" i="6" s="1"/>
  <c r="Y789" i="6"/>
  <c r="BB788" i="6"/>
  <c r="BA788" i="6"/>
  <c r="AZ788" i="6"/>
  <c r="AY788" i="6"/>
  <c r="AV788" i="6"/>
  <c r="AU788" i="6"/>
  <c r="AM788" i="6"/>
  <c r="AK788" i="6"/>
  <c r="AJ788" i="6"/>
  <c r="AH788" i="6"/>
  <c r="AG788" i="6"/>
  <c r="AF788" i="6"/>
  <c r="AE788" i="6"/>
  <c r="AD788" i="6"/>
  <c r="AC788" i="6"/>
  <c r="AB788" i="6"/>
  <c r="AA788" i="6"/>
  <c r="Z788" i="6"/>
  <c r="X788" i="6"/>
  <c r="W788" i="6"/>
  <c r="V788" i="6"/>
  <c r="U788" i="6"/>
  <c r="T788" i="6"/>
  <c r="S788" i="6"/>
  <c r="R788" i="6"/>
  <c r="Q788" i="6"/>
  <c r="P788" i="6"/>
  <c r="O788" i="6"/>
  <c r="N788" i="6"/>
  <c r="M788" i="6"/>
  <c r="L788" i="6"/>
  <c r="K788" i="6"/>
  <c r="J788" i="6"/>
  <c r="AX787" i="6"/>
  <c r="AW787" i="6"/>
  <c r="AS787" i="6"/>
  <c r="AO787" i="6"/>
  <c r="AN787" i="6"/>
  <c r="AR787" i="6" s="1"/>
  <c r="AM787" i="6"/>
  <c r="AQ787" i="6" s="1"/>
  <c r="AL787" i="6"/>
  <c r="AI787" i="6"/>
  <c r="Y787" i="6"/>
  <c r="AX786" i="6"/>
  <c r="AW786" i="6"/>
  <c r="AO786" i="6"/>
  <c r="AS786" i="6" s="1"/>
  <c r="AN786" i="6"/>
  <c r="AM786" i="6"/>
  <c r="AQ786" i="6" s="1"/>
  <c r="AL786" i="6"/>
  <c r="AI786" i="6"/>
  <c r="Y786" i="6"/>
  <c r="AX785" i="6"/>
  <c r="AX784" i="6" s="1"/>
  <c r="AW785" i="6"/>
  <c r="AO785" i="6"/>
  <c r="AS785" i="6" s="1"/>
  <c r="AN785" i="6"/>
  <c r="AM785" i="6"/>
  <c r="AL785" i="6"/>
  <c r="AI785" i="6"/>
  <c r="Y785" i="6"/>
  <c r="BB784" i="6"/>
  <c r="BA784" i="6"/>
  <c r="AZ784" i="6"/>
  <c r="AY784" i="6"/>
  <c r="AV784" i="6"/>
  <c r="AU784" i="6"/>
  <c r="AK784" i="6"/>
  <c r="AJ784" i="6"/>
  <c r="AH784" i="6"/>
  <c r="AG784" i="6"/>
  <c r="AF784" i="6"/>
  <c r="AE784" i="6"/>
  <c r="AD784" i="6"/>
  <c r="AC784" i="6"/>
  <c r="AB784" i="6"/>
  <c r="AA784" i="6"/>
  <c r="Z784" i="6"/>
  <c r="X784" i="6"/>
  <c r="W784" i="6"/>
  <c r="V784" i="6"/>
  <c r="U784" i="6"/>
  <c r="T784" i="6"/>
  <c r="S784" i="6"/>
  <c r="R784" i="6"/>
  <c r="Q784" i="6"/>
  <c r="P784" i="6"/>
  <c r="O784" i="6"/>
  <c r="N784" i="6"/>
  <c r="M784" i="6"/>
  <c r="L784" i="6"/>
  <c r="K784" i="6"/>
  <c r="J784" i="6"/>
  <c r="AX783" i="6"/>
  <c r="AW783" i="6"/>
  <c r="AO783" i="6"/>
  <c r="AS783" i="6" s="1"/>
  <c r="AN783" i="6"/>
  <c r="AR783" i="6" s="1"/>
  <c r="AM783" i="6"/>
  <c r="AQ783" i="6" s="1"/>
  <c r="AL783" i="6"/>
  <c r="AI783" i="6"/>
  <c r="Y783" i="6"/>
  <c r="AX782" i="6"/>
  <c r="AX781" i="6" s="1"/>
  <c r="AW782" i="6"/>
  <c r="AO782" i="6"/>
  <c r="AN782" i="6"/>
  <c r="AR782" i="6" s="1"/>
  <c r="AM782" i="6"/>
  <c r="AL782" i="6"/>
  <c r="AI782" i="6"/>
  <c r="Y782" i="6"/>
  <c r="BB781" i="6"/>
  <c r="BA781" i="6"/>
  <c r="AZ781" i="6"/>
  <c r="AY781" i="6"/>
  <c r="AV781" i="6"/>
  <c r="AU781" i="6"/>
  <c r="AK781" i="6"/>
  <c r="AJ781" i="6"/>
  <c r="AH781" i="6"/>
  <c r="AG781" i="6"/>
  <c r="AF781" i="6"/>
  <c r="AE781" i="6"/>
  <c r="AD781" i="6"/>
  <c r="AC781" i="6"/>
  <c r="AB781" i="6"/>
  <c r="AA781" i="6"/>
  <c r="Z781" i="6"/>
  <c r="X781" i="6"/>
  <c r="W781" i="6"/>
  <c r="V781" i="6"/>
  <c r="U781" i="6"/>
  <c r="T781" i="6"/>
  <c r="S781" i="6"/>
  <c r="R781" i="6"/>
  <c r="Q781" i="6"/>
  <c r="P781" i="6"/>
  <c r="O781" i="6"/>
  <c r="N781" i="6"/>
  <c r="M781" i="6"/>
  <c r="L781" i="6"/>
  <c r="K781" i="6"/>
  <c r="J781" i="6"/>
  <c r="AX780" i="6"/>
  <c r="AX779" i="6" s="1"/>
  <c r="AW780" i="6"/>
  <c r="AW779" i="6" s="1"/>
  <c r="AO780" i="6"/>
  <c r="AS780" i="6" s="1"/>
  <c r="AS779" i="6" s="1"/>
  <c r="AN780" i="6"/>
  <c r="AN779" i="6" s="1"/>
  <c r="AM780" i="6"/>
  <c r="AL780" i="6"/>
  <c r="AL779" i="6" s="1"/>
  <c r="AI780" i="6"/>
  <c r="AI779" i="6" s="1"/>
  <c r="Y780" i="6"/>
  <c r="BB779" i="6"/>
  <c r="BA779" i="6"/>
  <c r="AZ779" i="6"/>
  <c r="AY779" i="6"/>
  <c r="AV779" i="6"/>
  <c r="AU779" i="6"/>
  <c r="AK779" i="6"/>
  <c r="AJ779" i="6"/>
  <c r="AH779" i="6"/>
  <c r="AG779" i="6"/>
  <c r="AF779" i="6"/>
  <c r="AE779" i="6"/>
  <c r="AD779" i="6"/>
  <c r="AC779" i="6"/>
  <c r="AB779" i="6"/>
  <c r="AA779" i="6"/>
  <c r="Z779" i="6"/>
  <c r="X779" i="6"/>
  <c r="W779" i="6"/>
  <c r="V779" i="6"/>
  <c r="U779" i="6"/>
  <c r="T779" i="6"/>
  <c r="S779" i="6"/>
  <c r="R779" i="6"/>
  <c r="Q779" i="6"/>
  <c r="P779" i="6"/>
  <c r="O779" i="6"/>
  <c r="N779" i="6"/>
  <c r="M779" i="6"/>
  <c r="L779" i="6"/>
  <c r="K779" i="6"/>
  <c r="J779" i="6"/>
  <c r="BB778" i="6"/>
  <c r="BB777" i="6" s="1"/>
  <c r="BA778" i="6"/>
  <c r="BA777" i="6" s="1"/>
  <c r="AZ778" i="6"/>
  <c r="AZ777" i="6" s="1"/>
  <c r="AY778" i="6"/>
  <c r="AY777" i="6" s="1"/>
  <c r="AX778" i="6"/>
  <c r="AW778" i="6"/>
  <c r="AW777" i="6" s="1"/>
  <c r="AS778" i="6"/>
  <c r="AR778" i="6"/>
  <c r="AR777" i="6" s="1"/>
  <c r="AM778" i="6"/>
  <c r="AL778" i="6"/>
  <c r="AI778" i="6"/>
  <c r="AI777" i="6" s="1"/>
  <c r="Y778" i="6"/>
  <c r="AX777" i="6"/>
  <c r="AV777" i="6"/>
  <c r="AU777" i="6"/>
  <c r="AS777" i="6"/>
  <c r="AO777" i="6"/>
  <c r="AN777" i="6"/>
  <c r="AL777" i="6"/>
  <c r="AK777" i="6"/>
  <c r="AJ777" i="6"/>
  <c r="AH777" i="6"/>
  <c r="AG777" i="6"/>
  <c r="AF777" i="6"/>
  <c r="AE777" i="6"/>
  <c r="AD777" i="6"/>
  <c r="AC777" i="6"/>
  <c r="AB777" i="6"/>
  <c r="AA777" i="6"/>
  <c r="Z777" i="6"/>
  <c r="X777" i="6"/>
  <c r="W777" i="6"/>
  <c r="V777" i="6"/>
  <c r="U777" i="6"/>
  <c r="T777" i="6"/>
  <c r="S777" i="6"/>
  <c r="R777" i="6"/>
  <c r="Q777" i="6"/>
  <c r="P777" i="6"/>
  <c r="O777" i="6"/>
  <c r="N777" i="6"/>
  <c r="M777" i="6"/>
  <c r="L777" i="6"/>
  <c r="K777" i="6"/>
  <c r="J777" i="6"/>
  <c r="AX776" i="6"/>
  <c r="AX775" i="6" s="1"/>
  <c r="AW776" i="6"/>
  <c r="AW775" i="6" s="1"/>
  <c r="AR776" i="6"/>
  <c r="AO776" i="6"/>
  <c r="AN776" i="6"/>
  <c r="AM776" i="6"/>
  <c r="AQ776" i="6" s="1"/>
  <c r="AQ775" i="6" s="1"/>
  <c r="AL776" i="6"/>
  <c r="AL775" i="6" s="1"/>
  <c r="AI776" i="6"/>
  <c r="AI775" i="6" s="1"/>
  <c r="Y776" i="6"/>
  <c r="BB775" i="6"/>
  <c r="BA775" i="6"/>
  <c r="AZ775" i="6"/>
  <c r="AY775" i="6"/>
  <c r="AV775" i="6"/>
  <c r="AU775" i="6"/>
  <c r="AN775" i="6"/>
  <c r="AK775" i="6"/>
  <c r="AJ775" i="6"/>
  <c r="AH775" i="6"/>
  <c r="AG775" i="6"/>
  <c r="AF775" i="6"/>
  <c r="AE775" i="6"/>
  <c r="AD775" i="6"/>
  <c r="AC775" i="6"/>
  <c r="AB775" i="6"/>
  <c r="AA775" i="6"/>
  <c r="Z775" i="6"/>
  <c r="X775" i="6"/>
  <c r="W775" i="6"/>
  <c r="V775" i="6"/>
  <c r="U775" i="6"/>
  <c r="T775" i="6"/>
  <c r="S775" i="6"/>
  <c r="R775" i="6"/>
  <c r="Q775" i="6"/>
  <c r="P775" i="6"/>
  <c r="O775" i="6"/>
  <c r="N775" i="6"/>
  <c r="M775" i="6"/>
  <c r="L775" i="6"/>
  <c r="K775" i="6"/>
  <c r="J775" i="6"/>
  <c r="BB774" i="6"/>
  <c r="BB773" i="6" s="1"/>
  <c r="BA774" i="6"/>
  <c r="BA773" i="6" s="1"/>
  <c r="AZ774" i="6"/>
  <c r="AY774" i="6"/>
  <c r="AY773" i="6" s="1"/>
  <c r="AX774" i="6"/>
  <c r="AX773" i="6" s="1"/>
  <c r="AW774" i="6"/>
  <c r="AW773" i="6" s="1"/>
  <c r="AS774" i="6"/>
  <c r="AS773" i="6" s="1"/>
  <c r="AR774" i="6"/>
  <c r="AR773" i="6" s="1"/>
  <c r="AQ774" i="6"/>
  <c r="AQ773" i="6" s="1"/>
  <c r="AM774" i="6"/>
  <c r="AP774" i="6" s="1"/>
  <c r="AP773" i="6" s="1"/>
  <c r="AL774" i="6"/>
  <c r="AL773" i="6" s="1"/>
  <c r="AI774" i="6"/>
  <c r="AI773" i="6" s="1"/>
  <c r="Y774" i="6"/>
  <c r="AZ773" i="6"/>
  <c r="AV773" i="6"/>
  <c r="AU773" i="6"/>
  <c r="AO773" i="6"/>
  <c r="AN773" i="6"/>
  <c r="AM773" i="6"/>
  <c r="AK773" i="6"/>
  <c r="AJ773" i="6"/>
  <c r="AH773" i="6"/>
  <c r="AG773" i="6"/>
  <c r="AF773" i="6"/>
  <c r="AE773" i="6"/>
  <c r="AD773" i="6"/>
  <c r="AC773" i="6"/>
  <c r="AB773" i="6"/>
  <c r="AA773" i="6"/>
  <c r="Z773" i="6"/>
  <c r="X773" i="6"/>
  <c r="W773" i="6"/>
  <c r="V773" i="6"/>
  <c r="U773" i="6"/>
  <c r="T773" i="6"/>
  <c r="S773" i="6"/>
  <c r="R773" i="6"/>
  <c r="Q773" i="6"/>
  <c r="P773" i="6"/>
  <c r="O773" i="6"/>
  <c r="N773" i="6"/>
  <c r="M773" i="6"/>
  <c r="L773" i="6"/>
  <c r="K773" i="6"/>
  <c r="J773" i="6"/>
  <c r="BB772" i="6"/>
  <c r="BB771" i="6" s="1"/>
  <c r="BA772" i="6"/>
  <c r="BA771" i="6" s="1"/>
  <c r="AZ772" i="6"/>
  <c r="AY772" i="6"/>
  <c r="AY771" i="6" s="1"/>
  <c r="AX772" i="6"/>
  <c r="AW772" i="6"/>
  <c r="AW771" i="6" s="1"/>
  <c r="AS772" i="6"/>
  <c r="AS771" i="6" s="1"/>
  <c r="AR772" i="6"/>
  <c r="AR771" i="6" s="1"/>
  <c r="AM772" i="6"/>
  <c r="AP772" i="6" s="1"/>
  <c r="AP771" i="6" s="1"/>
  <c r="AL772" i="6"/>
  <c r="AL771" i="6" s="1"/>
  <c r="AI772" i="6"/>
  <c r="AI771" i="6" s="1"/>
  <c r="Y772" i="6"/>
  <c r="AZ771" i="6"/>
  <c r="AX771" i="6"/>
  <c r="AV771" i="6"/>
  <c r="AU771" i="6"/>
  <c r="AO771" i="6"/>
  <c r="AN771" i="6"/>
  <c r="AK771" i="6"/>
  <c r="AJ771" i="6"/>
  <c r="AH771" i="6"/>
  <c r="AG771" i="6"/>
  <c r="AF771" i="6"/>
  <c r="AE771" i="6"/>
  <c r="AD771" i="6"/>
  <c r="AC771" i="6"/>
  <c r="AB771" i="6"/>
  <c r="AA771" i="6"/>
  <c r="Z771" i="6"/>
  <c r="X771" i="6"/>
  <c r="W771" i="6"/>
  <c r="V771" i="6"/>
  <c r="U771" i="6"/>
  <c r="T771" i="6"/>
  <c r="S771" i="6"/>
  <c r="R771" i="6"/>
  <c r="Q771" i="6"/>
  <c r="P771" i="6"/>
  <c r="O771" i="6"/>
  <c r="N771" i="6"/>
  <c r="M771" i="6"/>
  <c r="L771" i="6"/>
  <c r="K771" i="6"/>
  <c r="J771" i="6"/>
  <c r="BB769" i="6"/>
  <c r="BB768" i="6" s="1"/>
  <c r="BA769" i="6"/>
  <c r="BA768" i="6" s="1"/>
  <c r="AZ769" i="6"/>
  <c r="AZ768" i="6" s="1"/>
  <c r="AY769" i="6"/>
  <c r="AY768" i="6" s="1"/>
  <c r="AX769" i="6"/>
  <c r="AX768" i="6" s="1"/>
  <c r="AW769" i="6"/>
  <c r="AW768" i="6" s="1"/>
  <c r="AS769" i="6"/>
  <c r="AS768" i="6" s="1"/>
  <c r="AR769" i="6"/>
  <c r="AR768" i="6" s="1"/>
  <c r="AM769" i="6"/>
  <c r="AQ769" i="6" s="1"/>
  <c r="AL769" i="6"/>
  <c r="AL768" i="6" s="1"/>
  <c r="AI769" i="6"/>
  <c r="AI768" i="6" s="1"/>
  <c r="Y769" i="6"/>
  <c r="K769" i="6"/>
  <c r="K768" i="6" s="1"/>
  <c r="AV768" i="6"/>
  <c r="AU768" i="6"/>
  <c r="AO768" i="6"/>
  <c r="AN768" i="6"/>
  <c r="AK768" i="6"/>
  <c r="AJ768" i="6"/>
  <c r="AH768" i="6"/>
  <c r="AG768" i="6"/>
  <c r="AF768" i="6"/>
  <c r="AE768" i="6"/>
  <c r="AD768" i="6"/>
  <c r="AC768" i="6"/>
  <c r="AB768" i="6"/>
  <c r="AA768" i="6"/>
  <c r="Z768" i="6"/>
  <c r="X768" i="6"/>
  <c r="W768" i="6"/>
  <c r="V768" i="6"/>
  <c r="U768" i="6"/>
  <c r="T768" i="6"/>
  <c r="S768" i="6"/>
  <c r="R768" i="6"/>
  <c r="Q768" i="6"/>
  <c r="P768" i="6"/>
  <c r="O768" i="6"/>
  <c r="N768" i="6"/>
  <c r="M768" i="6"/>
  <c r="L768" i="6"/>
  <c r="J768" i="6"/>
  <c r="AX767" i="6"/>
  <c r="AW767" i="6"/>
  <c r="AS767" i="6"/>
  <c r="AR767" i="6"/>
  <c r="AM767" i="6"/>
  <c r="AP767" i="6" s="1"/>
  <c r="AL767" i="6"/>
  <c r="AI767" i="6"/>
  <c r="Y767" i="6"/>
  <c r="BB766" i="6"/>
  <c r="BB765" i="6" s="1"/>
  <c r="BA766" i="6"/>
  <c r="BA765" i="6" s="1"/>
  <c r="AZ766" i="6"/>
  <c r="AZ765" i="6" s="1"/>
  <c r="AY766" i="6"/>
  <c r="AX766" i="6"/>
  <c r="AX765" i="6" s="1"/>
  <c r="AW766" i="6"/>
  <c r="AS766" i="6"/>
  <c r="AR766" i="6"/>
  <c r="AM766" i="6"/>
  <c r="AP766" i="6" s="1"/>
  <c r="AL766" i="6"/>
  <c r="AI766" i="6"/>
  <c r="Y766" i="6"/>
  <c r="AY765" i="6"/>
  <c r="AV765" i="6"/>
  <c r="AU765" i="6"/>
  <c r="AO765" i="6"/>
  <c r="AN765" i="6"/>
  <c r="AK765" i="6"/>
  <c r="AJ765" i="6"/>
  <c r="AF765" i="6"/>
  <c r="AE765" i="6"/>
  <c r="AD765" i="6"/>
  <c r="AC765" i="6"/>
  <c r="AB765" i="6"/>
  <c r="AA765" i="6"/>
  <c r="Z765" i="6"/>
  <c r="X765" i="6"/>
  <c r="W765" i="6"/>
  <c r="V765" i="6"/>
  <c r="U765" i="6"/>
  <c r="T765" i="6"/>
  <c r="S765" i="6"/>
  <c r="R765" i="6"/>
  <c r="Q765" i="6"/>
  <c r="P765" i="6"/>
  <c r="O765" i="6"/>
  <c r="N765" i="6"/>
  <c r="M765" i="6"/>
  <c r="L765" i="6"/>
  <c r="K765" i="6"/>
  <c r="J765" i="6"/>
  <c r="AX764" i="6"/>
  <c r="AX763" i="6" s="1"/>
  <c r="AW764" i="6"/>
  <c r="AO764" i="6"/>
  <c r="AS764" i="6" s="1"/>
  <c r="AS763" i="6" s="1"/>
  <c r="AN764" i="6"/>
  <c r="AR764" i="6" s="1"/>
  <c r="AR763" i="6" s="1"/>
  <c r="AM764" i="6"/>
  <c r="AM763" i="6" s="1"/>
  <c r="AL764" i="6"/>
  <c r="AL763" i="6" s="1"/>
  <c r="AI764" i="6"/>
  <c r="AI763" i="6" s="1"/>
  <c r="Y764" i="6"/>
  <c r="BB763" i="6"/>
  <c r="BA763" i="6"/>
  <c r="AZ763" i="6"/>
  <c r="AY763" i="6"/>
  <c r="AW763" i="6"/>
  <c r="AV763" i="6"/>
  <c r="AU763" i="6"/>
  <c r="AK763" i="6"/>
  <c r="AJ763" i="6"/>
  <c r="AF763" i="6"/>
  <c r="AE763" i="6"/>
  <c r="AD763" i="6"/>
  <c r="AC763" i="6"/>
  <c r="AB763" i="6"/>
  <c r="AA763" i="6"/>
  <c r="Z763" i="6"/>
  <c r="X763" i="6"/>
  <c r="W763" i="6"/>
  <c r="V763" i="6"/>
  <c r="U763" i="6"/>
  <c r="T763" i="6"/>
  <c r="S763" i="6"/>
  <c r="R763" i="6"/>
  <c r="Q763" i="6"/>
  <c r="P763" i="6"/>
  <c r="O763" i="6"/>
  <c r="N763" i="6"/>
  <c r="M763" i="6"/>
  <c r="L763" i="6"/>
  <c r="K763" i="6"/>
  <c r="J763" i="6"/>
  <c r="AX762" i="6"/>
  <c r="AX761" i="6" s="1"/>
  <c r="AW762" i="6"/>
  <c r="AW761" i="6" s="1"/>
  <c r="AO762" i="6"/>
  <c r="AS762" i="6" s="1"/>
  <c r="AS761" i="6" s="1"/>
  <c r="AN762" i="6"/>
  <c r="AR762" i="6" s="1"/>
  <c r="AR761" i="6" s="1"/>
  <c r="AM762" i="6"/>
  <c r="AL762" i="6"/>
  <c r="AL761" i="6" s="1"/>
  <c r="AI762" i="6"/>
  <c r="AI761" i="6" s="1"/>
  <c r="Y762" i="6"/>
  <c r="BB761" i="6"/>
  <c r="BA761" i="6"/>
  <c r="AZ761" i="6"/>
  <c r="AY761" i="6"/>
  <c r="AV761" i="6"/>
  <c r="AU761" i="6"/>
  <c r="AO761" i="6"/>
  <c r="AK761" i="6"/>
  <c r="AJ761" i="6"/>
  <c r="AF761" i="6"/>
  <c r="AE761" i="6"/>
  <c r="AD761" i="6"/>
  <c r="AC761" i="6"/>
  <c r="AB761" i="6"/>
  <c r="AA761" i="6"/>
  <c r="Z761" i="6"/>
  <c r="X761" i="6"/>
  <c r="W761" i="6"/>
  <c r="V761" i="6"/>
  <c r="U761" i="6"/>
  <c r="T761" i="6"/>
  <c r="S761" i="6"/>
  <c r="R761" i="6"/>
  <c r="Q761" i="6"/>
  <c r="P761" i="6"/>
  <c r="O761" i="6"/>
  <c r="N761" i="6"/>
  <c r="M761" i="6"/>
  <c r="L761" i="6"/>
  <c r="K761" i="6"/>
  <c r="J761" i="6"/>
  <c r="AX760" i="6"/>
  <c r="AW760" i="6"/>
  <c r="AO760" i="6"/>
  <c r="AS760" i="6" s="1"/>
  <c r="AN760" i="6"/>
  <c r="AR760" i="6" s="1"/>
  <c r="AM760" i="6"/>
  <c r="AQ760" i="6" s="1"/>
  <c r="AL760" i="6"/>
  <c r="AL759" i="6" s="1"/>
  <c r="AI760" i="6"/>
  <c r="AI759" i="6" s="1"/>
  <c r="Y760" i="6"/>
  <c r="AK759" i="6"/>
  <c r="AJ759" i="6"/>
  <c r="AF759" i="6"/>
  <c r="AE759" i="6"/>
  <c r="AD759" i="6"/>
  <c r="AC759" i="6"/>
  <c r="AB759" i="6"/>
  <c r="AA759" i="6"/>
  <c r="Z759" i="6"/>
  <c r="X759" i="6"/>
  <c r="W759" i="6"/>
  <c r="V759" i="6"/>
  <c r="U759" i="6"/>
  <c r="T759" i="6"/>
  <c r="S759" i="6"/>
  <c r="R759" i="6"/>
  <c r="Q759" i="6"/>
  <c r="P759" i="6"/>
  <c r="O759" i="6"/>
  <c r="N759" i="6"/>
  <c r="M759" i="6"/>
  <c r="L759" i="6"/>
  <c r="K759" i="6"/>
  <c r="J759" i="6"/>
  <c r="AX758" i="6"/>
  <c r="AX757" i="6" s="1"/>
  <c r="AW758" i="6"/>
  <c r="AW757" i="6" s="1"/>
  <c r="AO758" i="6"/>
  <c r="AS758" i="6" s="1"/>
  <c r="AS757" i="6" s="1"/>
  <c r="AN758" i="6"/>
  <c r="AR758" i="6" s="1"/>
  <c r="AR757" i="6" s="1"/>
  <c r="AM758" i="6"/>
  <c r="AM757" i="6" s="1"/>
  <c r="AL758" i="6"/>
  <c r="AL757" i="6" s="1"/>
  <c r="AI758" i="6"/>
  <c r="AI757" i="6" s="1"/>
  <c r="Y758" i="6"/>
  <c r="BB757" i="6"/>
  <c r="BA757" i="6"/>
  <c r="AZ757" i="6"/>
  <c r="AY757" i="6"/>
  <c r="AV757" i="6"/>
  <c r="AU757" i="6"/>
  <c r="AO757" i="6"/>
  <c r="AK757" i="6"/>
  <c r="AJ757" i="6"/>
  <c r="AF757" i="6"/>
  <c r="AE757" i="6"/>
  <c r="AD757" i="6"/>
  <c r="AC757" i="6"/>
  <c r="AB757" i="6"/>
  <c r="AA757" i="6"/>
  <c r="Z757" i="6"/>
  <c r="X757" i="6"/>
  <c r="W757" i="6"/>
  <c r="V757" i="6"/>
  <c r="U757" i="6"/>
  <c r="T757" i="6"/>
  <c r="S757" i="6"/>
  <c r="R757" i="6"/>
  <c r="Q757" i="6"/>
  <c r="P757" i="6"/>
  <c r="O757" i="6"/>
  <c r="N757" i="6"/>
  <c r="M757" i="6"/>
  <c r="L757" i="6"/>
  <c r="K757" i="6"/>
  <c r="J757" i="6"/>
  <c r="AX756" i="6"/>
  <c r="AX755" i="6" s="1"/>
  <c r="AW756" i="6"/>
  <c r="AW755" i="6" s="1"/>
  <c r="AO756" i="6"/>
  <c r="AN756" i="6"/>
  <c r="AM756" i="6"/>
  <c r="AM755" i="6" s="1"/>
  <c r="AL756" i="6"/>
  <c r="AL755" i="6" s="1"/>
  <c r="AI756" i="6"/>
  <c r="AI755" i="6" s="1"/>
  <c r="Y756" i="6"/>
  <c r="BB755" i="6"/>
  <c r="BA755" i="6"/>
  <c r="AZ755" i="6"/>
  <c r="AY755" i="6"/>
  <c r="AV755" i="6"/>
  <c r="AU755" i="6"/>
  <c r="AK755" i="6"/>
  <c r="AJ755" i="6"/>
  <c r="AF755" i="6"/>
  <c r="AE755" i="6"/>
  <c r="AD755" i="6"/>
  <c r="AC755" i="6"/>
  <c r="AB755" i="6"/>
  <c r="AA755" i="6"/>
  <c r="Z755" i="6"/>
  <c r="X755" i="6"/>
  <c r="W755" i="6"/>
  <c r="V755" i="6"/>
  <c r="U755" i="6"/>
  <c r="T755" i="6"/>
  <c r="S755" i="6"/>
  <c r="R755" i="6"/>
  <c r="Q755" i="6"/>
  <c r="P755" i="6"/>
  <c r="O755" i="6"/>
  <c r="N755" i="6"/>
  <c r="M755" i="6"/>
  <c r="L755" i="6"/>
  <c r="K755" i="6"/>
  <c r="J755" i="6"/>
  <c r="AX754" i="6"/>
  <c r="AW754" i="6"/>
  <c r="AO754" i="6"/>
  <c r="AS754" i="6" s="1"/>
  <c r="AN754" i="6"/>
  <c r="AR754" i="6" s="1"/>
  <c r="AM754" i="6"/>
  <c r="AQ754" i="6" s="1"/>
  <c r="AL754" i="6"/>
  <c r="AI754" i="6"/>
  <c r="Y754" i="6"/>
  <c r="AX753" i="6"/>
  <c r="AW753" i="6"/>
  <c r="AQ753" i="6"/>
  <c r="AM753" i="6"/>
  <c r="AL753" i="6"/>
  <c r="AI753" i="6"/>
  <c r="X753" i="6"/>
  <c r="X752" i="6" s="1"/>
  <c r="X751" i="6" s="1"/>
  <c r="W753" i="6"/>
  <c r="W752" i="6" s="1"/>
  <c r="W751" i="6" s="1"/>
  <c r="V753" i="6"/>
  <c r="U753" i="6"/>
  <c r="T753" i="6"/>
  <c r="AX752" i="6"/>
  <c r="AW752" i="6"/>
  <c r="AM752" i="6"/>
  <c r="AQ752" i="6" s="1"/>
  <c r="AL752" i="6"/>
  <c r="AI752" i="6"/>
  <c r="V752" i="6"/>
  <c r="V751" i="6" s="1"/>
  <c r="BB751" i="6"/>
  <c r="BA751" i="6"/>
  <c r="AZ751" i="6"/>
  <c r="AY751" i="6"/>
  <c r="AX751" i="6"/>
  <c r="AV751" i="6"/>
  <c r="AU751" i="6"/>
  <c r="AK751" i="6"/>
  <c r="AJ751" i="6"/>
  <c r="AF751" i="6"/>
  <c r="AE751" i="6"/>
  <c r="AD751" i="6"/>
  <c r="AC751" i="6"/>
  <c r="AB751" i="6"/>
  <c r="AA751" i="6"/>
  <c r="Z751" i="6"/>
  <c r="S751" i="6"/>
  <c r="R751" i="6"/>
  <c r="Q751" i="6"/>
  <c r="P751" i="6"/>
  <c r="O751" i="6"/>
  <c r="N751" i="6"/>
  <c r="M751" i="6"/>
  <c r="L751" i="6"/>
  <c r="K751" i="6"/>
  <c r="J751" i="6"/>
  <c r="AX750" i="6"/>
  <c r="AW750" i="6"/>
  <c r="AO750" i="6"/>
  <c r="AS750" i="6" s="1"/>
  <c r="AN750" i="6"/>
  <c r="AR750" i="6" s="1"/>
  <c r="AM750" i="6"/>
  <c r="AL750" i="6"/>
  <c r="AI750" i="6"/>
  <c r="Y750" i="6"/>
  <c r="AX749" i="6"/>
  <c r="AW749" i="6"/>
  <c r="AO749" i="6"/>
  <c r="AS749" i="6" s="1"/>
  <c r="AN749" i="6"/>
  <c r="AM749" i="6"/>
  <c r="AQ749" i="6" s="1"/>
  <c r="AL749" i="6"/>
  <c r="AI749" i="6"/>
  <c r="Y749" i="6"/>
  <c r="AX748" i="6"/>
  <c r="AX747" i="6" s="1"/>
  <c r="AW748" i="6"/>
  <c r="AW747" i="6" s="1"/>
  <c r="AO748" i="6"/>
  <c r="AS748" i="6" s="1"/>
  <c r="AS747" i="6" s="1"/>
  <c r="AN748" i="6"/>
  <c r="AR748" i="6" s="1"/>
  <c r="AM748" i="6"/>
  <c r="AQ748" i="6" s="1"/>
  <c r="AL748" i="6"/>
  <c r="AI748" i="6"/>
  <c r="AI747" i="6" s="1"/>
  <c r="Y748" i="6"/>
  <c r="BB747" i="6"/>
  <c r="BA747" i="6"/>
  <c r="AZ747" i="6"/>
  <c r="AY747" i="6"/>
  <c r="AV747" i="6"/>
  <c r="AU747" i="6"/>
  <c r="AK747" i="6"/>
  <c r="AJ747" i="6"/>
  <c r="AF747" i="6"/>
  <c r="AE747" i="6"/>
  <c r="AD747" i="6"/>
  <c r="AC747" i="6"/>
  <c r="AB747" i="6"/>
  <c r="AA747" i="6"/>
  <c r="Z747" i="6"/>
  <c r="X747" i="6"/>
  <c r="W747" i="6"/>
  <c r="V747" i="6"/>
  <c r="U747" i="6"/>
  <c r="T747" i="6"/>
  <c r="S747" i="6"/>
  <c r="R747" i="6"/>
  <c r="Q747" i="6"/>
  <c r="P747" i="6"/>
  <c r="O747" i="6"/>
  <c r="N747" i="6"/>
  <c r="M747" i="6"/>
  <c r="L747" i="6"/>
  <c r="K747" i="6"/>
  <c r="J747" i="6"/>
  <c r="AX746" i="6"/>
  <c r="AX745" i="6" s="1"/>
  <c r="AW746" i="6"/>
  <c r="AW745" i="6" s="1"/>
  <c r="AO746" i="6"/>
  <c r="AS746" i="6" s="1"/>
  <c r="AS745" i="6" s="1"/>
  <c r="AN746" i="6"/>
  <c r="AR746" i="6" s="1"/>
  <c r="AR745" i="6" s="1"/>
  <c r="AM746" i="6"/>
  <c r="AQ746" i="6" s="1"/>
  <c r="AQ745" i="6" s="1"/>
  <c r="AL746" i="6"/>
  <c r="AL745" i="6" s="1"/>
  <c r="AI746" i="6"/>
  <c r="AI745" i="6" s="1"/>
  <c r="Y746" i="6"/>
  <c r="BB745" i="6"/>
  <c r="BA745" i="6"/>
  <c r="AZ745" i="6"/>
  <c r="AY745" i="6"/>
  <c r="AV745" i="6"/>
  <c r="AU745" i="6"/>
  <c r="AK745" i="6"/>
  <c r="AJ745" i="6"/>
  <c r="AF745" i="6"/>
  <c r="AE745" i="6"/>
  <c r="AD745" i="6"/>
  <c r="AC745" i="6"/>
  <c r="AB745" i="6"/>
  <c r="AA745" i="6"/>
  <c r="Z745" i="6"/>
  <c r="X745" i="6"/>
  <c r="W745" i="6"/>
  <c r="V745" i="6"/>
  <c r="U745" i="6"/>
  <c r="T745" i="6"/>
  <c r="S745" i="6"/>
  <c r="R745" i="6"/>
  <c r="Q745" i="6"/>
  <c r="P745" i="6"/>
  <c r="O745" i="6"/>
  <c r="N745" i="6"/>
  <c r="M745" i="6"/>
  <c r="L745" i="6"/>
  <c r="K745" i="6"/>
  <c r="J745" i="6"/>
  <c r="AX744" i="6"/>
  <c r="AX743" i="6" s="1"/>
  <c r="AW744" i="6"/>
  <c r="AW743" i="6" s="1"/>
  <c r="AO744" i="6"/>
  <c r="AO743" i="6" s="1"/>
  <c r="AN744" i="6"/>
  <c r="AN743" i="6" s="1"/>
  <c r="AM744" i="6"/>
  <c r="AL744" i="6"/>
  <c r="AL743" i="6" s="1"/>
  <c r="AI744" i="6"/>
  <c r="AI743" i="6" s="1"/>
  <c r="Y744" i="6"/>
  <c r="BB743" i="6"/>
  <c r="BA743" i="6"/>
  <c r="AZ743" i="6"/>
  <c r="AY743" i="6"/>
  <c r="AV743" i="6"/>
  <c r="AU743" i="6"/>
  <c r="AM743" i="6"/>
  <c r="AK743" i="6"/>
  <c r="AJ743" i="6"/>
  <c r="AF743" i="6"/>
  <c r="AE743" i="6"/>
  <c r="AD743" i="6"/>
  <c r="AC743" i="6"/>
  <c r="AB743" i="6"/>
  <c r="AA743" i="6"/>
  <c r="Z743" i="6"/>
  <c r="X743" i="6"/>
  <c r="W743" i="6"/>
  <c r="V743" i="6"/>
  <c r="U743" i="6"/>
  <c r="T743" i="6"/>
  <c r="S743" i="6"/>
  <c r="R743" i="6"/>
  <c r="Q743" i="6"/>
  <c r="P743" i="6"/>
  <c r="O743" i="6"/>
  <c r="N743" i="6"/>
  <c r="M743" i="6"/>
  <c r="L743" i="6"/>
  <c r="K743" i="6"/>
  <c r="J743" i="6"/>
  <c r="AX742" i="6"/>
  <c r="AW742" i="6"/>
  <c r="AS742" i="6"/>
  <c r="AO742" i="6"/>
  <c r="AN742" i="6"/>
  <c r="AR742" i="6" s="1"/>
  <c r="AM742" i="6"/>
  <c r="AQ742" i="6" s="1"/>
  <c r="AL742" i="6"/>
  <c r="AI742" i="6"/>
  <c r="Y742" i="6"/>
  <c r="AX741" i="6"/>
  <c r="AW741" i="6"/>
  <c r="AO741" i="6"/>
  <c r="AN741" i="6"/>
  <c r="AR741" i="6" s="1"/>
  <c r="AM741" i="6"/>
  <c r="AQ741" i="6" s="1"/>
  <c r="AL741" i="6"/>
  <c r="AI741" i="6"/>
  <c r="Y741" i="6"/>
  <c r="AX740" i="6"/>
  <c r="AW740" i="6"/>
  <c r="AO740" i="6"/>
  <c r="AS740" i="6" s="1"/>
  <c r="AN740" i="6"/>
  <c r="AM740" i="6"/>
  <c r="AQ740" i="6" s="1"/>
  <c r="AL740" i="6"/>
  <c r="AI740" i="6"/>
  <c r="Y740" i="6"/>
  <c r="AX739" i="6"/>
  <c r="AW739" i="6"/>
  <c r="AO739" i="6"/>
  <c r="AS739" i="6" s="1"/>
  <c r="AN739" i="6"/>
  <c r="AR739" i="6" s="1"/>
  <c r="AM739" i="6"/>
  <c r="AQ739" i="6" s="1"/>
  <c r="AL739" i="6"/>
  <c r="AI739" i="6"/>
  <c r="Y739" i="6"/>
  <c r="BB738" i="6"/>
  <c r="BA738" i="6"/>
  <c r="AZ738" i="6"/>
  <c r="AY738" i="6"/>
  <c r="AX738" i="6"/>
  <c r="AV738" i="6"/>
  <c r="AU738" i="6"/>
  <c r="AK738" i="6"/>
  <c r="AJ738" i="6"/>
  <c r="AF738" i="6"/>
  <c r="AE738" i="6"/>
  <c r="AD738" i="6"/>
  <c r="AC738" i="6"/>
  <c r="AB738" i="6"/>
  <c r="AA738" i="6"/>
  <c r="Z738" i="6"/>
  <c r="X738" i="6"/>
  <c r="W738" i="6"/>
  <c r="V738" i="6"/>
  <c r="U738" i="6"/>
  <c r="T738" i="6"/>
  <c r="S738" i="6"/>
  <c r="R738" i="6"/>
  <c r="Q738" i="6"/>
  <c r="P738" i="6"/>
  <c r="O738" i="6"/>
  <c r="N738" i="6"/>
  <c r="M738" i="6"/>
  <c r="L738" i="6"/>
  <c r="K738" i="6"/>
  <c r="J738" i="6"/>
  <c r="AX737" i="6"/>
  <c r="AW737" i="6"/>
  <c r="AO737" i="6"/>
  <c r="AS737" i="6" s="1"/>
  <c r="AN737" i="6"/>
  <c r="AM737" i="6"/>
  <c r="AQ737" i="6" s="1"/>
  <c r="AL737" i="6"/>
  <c r="AI737" i="6"/>
  <c r="Y737" i="6"/>
  <c r="AX736" i="6"/>
  <c r="AW736" i="6"/>
  <c r="AO736" i="6"/>
  <c r="AN736" i="6"/>
  <c r="AR736" i="6" s="1"/>
  <c r="AM736" i="6"/>
  <c r="AQ736" i="6" s="1"/>
  <c r="AL736" i="6"/>
  <c r="AI736" i="6"/>
  <c r="Y736" i="6"/>
  <c r="AX735" i="6"/>
  <c r="AX734" i="6" s="1"/>
  <c r="AW735" i="6"/>
  <c r="AO735" i="6"/>
  <c r="AN735" i="6"/>
  <c r="AR735" i="6" s="1"/>
  <c r="AM735" i="6"/>
  <c r="AL735" i="6"/>
  <c r="AI735" i="6"/>
  <c r="Y735" i="6"/>
  <c r="BB734" i="6"/>
  <c r="BA734" i="6"/>
  <c r="AZ734" i="6"/>
  <c r="AY734" i="6"/>
  <c r="AV734" i="6"/>
  <c r="AU734" i="6"/>
  <c r="AK734" i="6"/>
  <c r="AJ734" i="6"/>
  <c r="AF734" i="6"/>
  <c r="AE734" i="6"/>
  <c r="AD734" i="6"/>
  <c r="AC734" i="6"/>
  <c r="AB734" i="6"/>
  <c r="AA734" i="6"/>
  <c r="Z734" i="6"/>
  <c r="X734" i="6"/>
  <c r="W734" i="6"/>
  <c r="V734" i="6"/>
  <c r="U734" i="6"/>
  <c r="T734" i="6"/>
  <c r="S734" i="6"/>
  <c r="R734" i="6"/>
  <c r="Q734" i="6"/>
  <c r="P734" i="6"/>
  <c r="O734" i="6"/>
  <c r="N734" i="6"/>
  <c r="M734" i="6"/>
  <c r="L734" i="6"/>
  <c r="K734" i="6"/>
  <c r="J734" i="6"/>
  <c r="AX733" i="6"/>
  <c r="AX732" i="6" s="1"/>
  <c r="AW733" i="6"/>
  <c r="AW732" i="6" s="1"/>
  <c r="AO733" i="6"/>
  <c r="AN733" i="6"/>
  <c r="AR733" i="6" s="1"/>
  <c r="AR732" i="6" s="1"/>
  <c r="AM733" i="6"/>
  <c r="AL733" i="6"/>
  <c r="AL732" i="6" s="1"/>
  <c r="AI733" i="6"/>
  <c r="AI732" i="6" s="1"/>
  <c r="Y733" i="6"/>
  <c r="BB732" i="6"/>
  <c r="BA732" i="6"/>
  <c r="AZ732" i="6"/>
  <c r="AY732" i="6"/>
  <c r="AV732" i="6"/>
  <c r="AU732" i="6"/>
  <c r="AN732" i="6"/>
  <c r="AK732" i="6"/>
  <c r="AJ732" i="6"/>
  <c r="AF732" i="6"/>
  <c r="AE732" i="6"/>
  <c r="AD732" i="6"/>
  <c r="AC732" i="6"/>
  <c r="AB732" i="6"/>
  <c r="AA732" i="6"/>
  <c r="Z732" i="6"/>
  <c r="X732" i="6"/>
  <c r="W732" i="6"/>
  <c r="V732" i="6"/>
  <c r="U732" i="6"/>
  <c r="T732" i="6"/>
  <c r="S732" i="6"/>
  <c r="R732" i="6"/>
  <c r="Q732" i="6"/>
  <c r="P732" i="6"/>
  <c r="O732" i="6"/>
  <c r="N732" i="6"/>
  <c r="M732" i="6"/>
  <c r="L732" i="6"/>
  <c r="K732" i="6"/>
  <c r="J732" i="6"/>
  <c r="AX731" i="6"/>
  <c r="AX730" i="6" s="1"/>
  <c r="AW731" i="6"/>
  <c r="AW730" i="6" s="1"/>
  <c r="AO731" i="6"/>
  <c r="AN731" i="6"/>
  <c r="AR731" i="6" s="1"/>
  <c r="AM731" i="6"/>
  <c r="AQ731" i="6" s="1"/>
  <c r="AQ730" i="6" s="1"/>
  <c r="AL731" i="6"/>
  <c r="AL730" i="6" s="1"/>
  <c r="AI731" i="6"/>
  <c r="AI730" i="6" s="1"/>
  <c r="Y731" i="6"/>
  <c r="BB730" i="6"/>
  <c r="BA730" i="6"/>
  <c r="AZ730" i="6"/>
  <c r="AY730" i="6"/>
  <c r="AV730" i="6"/>
  <c r="AU730" i="6"/>
  <c r="AN730" i="6"/>
  <c r="AM730" i="6"/>
  <c r="AK730" i="6"/>
  <c r="AJ730" i="6"/>
  <c r="AF730" i="6"/>
  <c r="AE730" i="6"/>
  <c r="AD730" i="6"/>
  <c r="AC730" i="6"/>
  <c r="AB730" i="6"/>
  <c r="AA730" i="6"/>
  <c r="Z730" i="6"/>
  <c r="X730" i="6"/>
  <c r="W730" i="6"/>
  <c r="V730" i="6"/>
  <c r="U730" i="6"/>
  <c r="T730" i="6"/>
  <c r="S730" i="6"/>
  <c r="R730" i="6"/>
  <c r="Q730" i="6"/>
  <c r="P730" i="6"/>
  <c r="O730" i="6"/>
  <c r="N730" i="6"/>
  <c r="M730" i="6"/>
  <c r="L730" i="6"/>
  <c r="K730" i="6"/>
  <c r="J730" i="6"/>
  <c r="AX729" i="6"/>
  <c r="AW729" i="6"/>
  <c r="AO729" i="6"/>
  <c r="AS729" i="6" s="1"/>
  <c r="AN729" i="6"/>
  <c r="AM729" i="6"/>
  <c r="AQ729" i="6" s="1"/>
  <c r="AL729" i="6"/>
  <c r="AI729" i="6"/>
  <c r="Y729" i="6"/>
  <c r="AX728" i="6"/>
  <c r="AX727" i="6" s="1"/>
  <c r="AW728" i="6"/>
  <c r="AO728" i="6"/>
  <c r="AS728" i="6" s="1"/>
  <c r="AN728" i="6"/>
  <c r="AR728" i="6" s="1"/>
  <c r="AM728" i="6"/>
  <c r="AQ728" i="6" s="1"/>
  <c r="AL728" i="6"/>
  <c r="AI728" i="6"/>
  <c r="Y728" i="6"/>
  <c r="BB727" i="6"/>
  <c r="BA727" i="6"/>
  <c r="AZ727" i="6"/>
  <c r="AY727" i="6"/>
  <c r="AV727" i="6"/>
  <c r="AU727" i="6"/>
  <c r="AK727" i="6"/>
  <c r="AJ727" i="6"/>
  <c r="AF727" i="6"/>
  <c r="AE727" i="6"/>
  <c r="AD727" i="6"/>
  <c r="AC727" i="6"/>
  <c r="AB727" i="6"/>
  <c r="AA727" i="6"/>
  <c r="Z727" i="6"/>
  <c r="X727" i="6"/>
  <c r="W727" i="6"/>
  <c r="V727" i="6"/>
  <c r="U727" i="6"/>
  <c r="T727" i="6"/>
  <c r="S727" i="6"/>
  <c r="R727" i="6"/>
  <c r="Q727" i="6"/>
  <c r="P727" i="6"/>
  <c r="O727" i="6"/>
  <c r="N727" i="6"/>
  <c r="M727" i="6"/>
  <c r="L727" i="6"/>
  <c r="K727" i="6"/>
  <c r="J727" i="6"/>
  <c r="BB726" i="6"/>
  <c r="BB725" i="6" s="1"/>
  <c r="BA726" i="6"/>
  <c r="BA725" i="6" s="1"/>
  <c r="AZ726" i="6"/>
  <c r="AZ725" i="6" s="1"/>
  <c r="AY726" i="6"/>
  <c r="AY725" i="6" s="1"/>
  <c r="AX726" i="6"/>
  <c r="AW726" i="6"/>
  <c r="AW725" i="6" s="1"/>
  <c r="AS726" i="6"/>
  <c r="AS725" i="6" s="1"/>
  <c r="AR726" i="6"/>
  <c r="AR725" i="6" s="1"/>
  <c r="AM726" i="6"/>
  <c r="AM725" i="6" s="1"/>
  <c r="AL726" i="6"/>
  <c r="AI726" i="6"/>
  <c r="AI725" i="6" s="1"/>
  <c r="Y726" i="6"/>
  <c r="AX725" i="6"/>
  <c r="AV725" i="6"/>
  <c r="AU725" i="6"/>
  <c r="AO725" i="6"/>
  <c r="AN725" i="6"/>
  <c r="AL725" i="6"/>
  <c r="AK725" i="6"/>
  <c r="AJ725" i="6"/>
  <c r="AF725" i="6"/>
  <c r="AE725" i="6"/>
  <c r="AD725" i="6"/>
  <c r="AC725" i="6"/>
  <c r="AB725" i="6"/>
  <c r="AA725" i="6"/>
  <c r="Z725" i="6"/>
  <c r="X725" i="6"/>
  <c r="W725" i="6"/>
  <c r="V725" i="6"/>
  <c r="U725" i="6"/>
  <c r="T725" i="6"/>
  <c r="S725" i="6"/>
  <c r="S714" i="6" s="1"/>
  <c r="S132" i="6" s="1"/>
  <c r="R725" i="6"/>
  <c r="Q725" i="6"/>
  <c r="P725" i="6"/>
  <c r="O725" i="6"/>
  <c r="N725" i="6"/>
  <c r="M725" i="6"/>
  <c r="L725" i="6"/>
  <c r="K725" i="6"/>
  <c r="J725" i="6"/>
  <c r="AX724" i="6"/>
  <c r="AW724" i="6"/>
  <c r="AO724" i="6"/>
  <c r="AS724" i="6" s="1"/>
  <c r="AN724" i="6"/>
  <c r="AR724" i="6" s="1"/>
  <c r="AM724" i="6"/>
  <c r="AL724" i="6"/>
  <c r="AI724" i="6"/>
  <c r="Y724" i="6"/>
  <c r="AX723" i="6"/>
  <c r="AW723" i="6"/>
  <c r="AO723" i="6"/>
  <c r="AS723" i="6" s="1"/>
  <c r="AN723" i="6"/>
  <c r="AM723" i="6"/>
  <c r="AQ723" i="6" s="1"/>
  <c r="AL723" i="6"/>
  <c r="AI723" i="6"/>
  <c r="Y723" i="6"/>
  <c r="AX722" i="6"/>
  <c r="AX721" i="6" s="1"/>
  <c r="AW722" i="6"/>
  <c r="AW721" i="6" s="1"/>
  <c r="AO722" i="6"/>
  <c r="AN722" i="6"/>
  <c r="AM722" i="6"/>
  <c r="AQ722" i="6" s="1"/>
  <c r="AL722" i="6"/>
  <c r="AI722" i="6"/>
  <c r="Y722" i="6"/>
  <c r="BB721" i="6"/>
  <c r="BA721" i="6"/>
  <c r="AZ721" i="6"/>
  <c r="AY721" i="6"/>
  <c r="AV721" i="6"/>
  <c r="AU721" i="6"/>
  <c r="AK721" i="6"/>
  <c r="AJ721" i="6"/>
  <c r="AH721" i="6"/>
  <c r="AG721" i="6"/>
  <c r="AF721" i="6"/>
  <c r="AE721" i="6"/>
  <c r="AD721" i="6"/>
  <c r="AC721" i="6"/>
  <c r="AB721" i="6"/>
  <c r="AA721" i="6"/>
  <c r="Z721" i="6"/>
  <c r="X721" i="6"/>
  <c r="W721" i="6"/>
  <c r="V721" i="6"/>
  <c r="U721" i="6"/>
  <c r="T721" i="6"/>
  <c r="S721" i="6"/>
  <c r="R721" i="6"/>
  <c r="Q721" i="6"/>
  <c r="P721" i="6"/>
  <c r="O721" i="6"/>
  <c r="N721" i="6"/>
  <c r="M721" i="6"/>
  <c r="L721" i="6"/>
  <c r="K721" i="6"/>
  <c r="J721" i="6"/>
  <c r="AX720" i="6"/>
  <c r="AX719" i="6" s="1"/>
  <c r="AW720" i="6"/>
  <c r="AW719" i="6" s="1"/>
  <c r="AO720" i="6"/>
  <c r="AO719" i="6" s="1"/>
  <c r="AN720" i="6"/>
  <c r="AM720" i="6"/>
  <c r="AQ720" i="6" s="1"/>
  <c r="AL720" i="6"/>
  <c r="AL719" i="6" s="1"/>
  <c r="AI720" i="6"/>
  <c r="AI719" i="6" s="1"/>
  <c r="Y720" i="6"/>
  <c r="BB719" i="6"/>
  <c r="BA719" i="6"/>
  <c r="AZ719" i="6"/>
  <c r="AY719" i="6"/>
  <c r="AV719" i="6"/>
  <c r="AU719" i="6"/>
  <c r="AM719" i="6"/>
  <c r="AK719" i="6"/>
  <c r="AJ719" i="6"/>
  <c r="AF719" i="6"/>
  <c r="AE719" i="6"/>
  <c r="AD719" i="6"/>
  <c r="AC719" i="6"/>
  <c r="AB719" i="6"/>
  <c r="AA719" i="6"/>
  <c r="Z719" i="6"/>
  <c r="X719" i="6"/>
  <c r="W719" i="6"/>
  <c r="V719" i="6"/>
  <c r="U719" i="6"/>
  <c r="T719" i="6"/>
  <c r="S719" i="6"/>
  <c r="R719" i="6"/>
  <c r="Q719" i="6"/>
  <c r="P719" i="6"/>
  <c r="O719" i="6"/>
  <c r="N719" i="6"/>
  <c r="M719" i="6"/>
  <c r="L719" i="6"/>
  <c r="K719" i="6"/>
  <c r="J719" i="6"/>
  <c r="BB718" i="6"/>
  <c r="BB717" i="6" s="1"/>
  <c r="BA718" i="6"/>
  <c r="BA717" i="6" s="1"/>
  <c r="AZ718" i="6"/>
  <c r="AY718" i="6"/>
  <c r="AY717" i="6" s="1"/>
  <c r="AX718" i="6"/>
  <c r="AX717" i="6" s="1"/>
  <c r="AW718" i="6"/>
  <c r="AS718" i="6"/>
  <c r="AS717" i="6" s="1"/>
  <c r="AR718" i="6"/>
  <c r="AR717" i="6" s="1"/>
  <c r="AM718" i="6"/>
  <c r="AL718" i="6"/>
  <c r="AL717" i="6" s="1"/>
  <c r="AI718" i="6"/>
  <c r="AI717" i="6" s="1"/>
  <c r="Y718" i="6"/>
  <c r="AZ717" i="6"/>
  <c r="AW717" i="6"/>
  <c r="AV717" i="6"/>
  <c r="AU717" i="6"/>
  <c r="AO717" i="6"/>
  <c r="AN717" i="6"/>
  <c r="AK717" i="6"/>
  <c r="AJ717" i="6"/>
  <c r="AF717" i="6"/>
  <c r="AE717" i="6"/>
  <c r="AD717" i="6"/>
  <c r="AC717" i="6"/>
  <c r="AB717" i="6"/>
  <c r="AA717" i="6"/>
  <c r="Z717" i="6"/>
  <c r="X717" i="6"/>
  <c r="W717" i="6"/>
  <c r="V717" i="6"/>
  <c r="U717" i="6"/>
  <c r="T717" i="6"/>
  <c r="S717" i="6"/>
  <c r="R717" i="6"/>
  <c r="Q717" i="6"/>
  <c r="P717" i="6"/>
  <c r="O717" i="6"/>
  <c r="N717" i="6"/>
  <c r="M717" i="6"/>
  <c r="L717" i="6"/>
  <c r="K717" i="6"/>
  <c r="J717" i="6"/>
  <c r="AX716" i="6"/>
  <c r="AW716" i="6"/>
  <c r="AW715" i="6" s="1"/>
  <c r="AO716" i="6"/>
  <c r="AS716" i="6" s="1"/>
  <c r="AS715" i="6" s="1"/>
  <c r="AN716" i="6"/>
  <c r="AR716" i="6" s="1"/>
  <c r="AR715" i="6" s="1"/>
  <c r="AM716" i="6"/>
  <c r="AQ716" i="6" s="1"/>
  <c r="AL716" i="6"/>
  <c r="AL715" i="6" s="1"/>
  <c r="AI716" i="6"/>
  <c r="AI715" i="6" s="1"/>
  <c r="Y716" i="6"/>
  <c r="BB715" i="6"/>
  <c r="BA715" i="6"/>
  <c r="AZ715" i="6"/>
  <c r="AY715" i="6"/>
  <c r="AX715" i="6"/>
  <c r="AV715" i="6"/>
  <c r="AU715" i="6"/>
  <c r="AK715" i="6"/>
  <c r="AJ715" i="6"/>
  <c r="AH715" i="6"/>
  <c r="AG715" i="6"/>
  <c r="AF715" i="6"/>
  <c r="AE715" i="6"/>
  <c r="AD715" i="6"/>
  <c r="AC715" i="6"/>
  <c r="AB715" i="6"/>
  <c r="AA715" i="6"/>
  <c r="Z715" i="6"/>
  <c r="X715" i="6"/>
  <c r="W715" i="6"/>
  <c r="V715" i="6"/>
  <c r="U715" i="6"/>
  <c r="T715" i="6"/>
  <c r="S715" i="6"/>
  <c r="R715" i="6"/>
  <c r="Q715" i="6"/>
  <c r="P715" i="6"/>
  <c r="O715" i="6"/>
  <c r="N715" i="6"/>
  <c r="M715" i="6"/>
  <c r="L715" i="6"/>
  <c r="K715" i="6"/>
  <c r="J715" i="6"/>
  <c r="AL712" i="6"/>
  <c r="AI712" i="6"/>
  <c r="Y712" i="6"/>
  <c r="AX708" i="6"/>
  <c r="AW708" i="6"/>
  <c r="AO708" i="6"/>
  <c r="AS708" i="6" s="1"/>
  <c r="AN708" i="6"/>
  <c r="AR708" i="6" s="1"/>
  <c r="AM708" i="6"/>
  <c r="AQ708" i="6" s="1"/>
  <c r="AL708" i="6"/>
  <c r="AI708" i="6"/>
  <c r="Y708" i="6"/>
  <c r="AX707" i="6"/>
  <c r="AW707" i="6"/>
  <c r="AO707" i="6"/>
  <c r="AS707" i="6" s="1"/>
  <c r="AN707" i="6"/>
  <c r="AR707" i="6" s="1"/>
  <c r="AM707" i="6"/>
  <c r="AL707" i="6"/>
  <c r="AI707" i="6"/>
  <c r="Y707" i="6"/>
  <c r="AX706" i="6"/>
  <c r="AW706" i="6"/>
  <c r="AQ706" i="6"/>
  <c r="AO706" i="6"/>
  <c r="AS706" i="6" s="1"/>
  <c r="AN706" i="6"/>
  <c r="AR706" i="6" s="1"/>
  <c r="AM706" i="6"/>
  <c r="AL706" i="6"/>
  <c r="AI706" i="6"/>
  <c r="Y706" i="6"/>
  <c r="AX705" i="6"/>
  <c r="AW705" i="6"/>
  <c r="AO705" i="6"/>
  <c r="AS705" i="6" s="1"/>
  <c r="AN705" i="6"/>
  <c r="AR705" i="6" s="1"/>
  <c r="AM705" i="6"/>
  <c r="AL705" i="6"/>
  <c r="AI705" i="6"/>
  <c r="Y705" i="6"/>
  <c r="AX704" i="6"/>
  <c r="AX703" i="6" s="1"/>
  <c r="AW704" i="6"/>
  <c r="AO704" i="6"/>
  <c r="AN704" i="6"/>
  <c r="AM704" i="6"/>
  <c r="AQ704" i="6" s="1"/>
  <c r="AL704" i="6"/>
  <c r="AI704" i="6"/>
  <c r="Y704" i="6"/>
  <c r="BB703" i="6"/>
  <c r="BA703" i="6"/>
  <c r="AZ703" i="6"/>
  <c r="AY703" i="6"/>
  <c r="AV703" i="6"/>
  <c r="AU703" i="6"/>
  <c r="AK703" i="6"/>
  <c r="AK126" i="6" s="1"/>
  <c r="AJ703" i="6"/>
  <c r="AF703" i="6"/>
  <c r="AE703" i="6"/>
  <c r="AD703" i="6"/>
  <c r="AC703" i="6"/>
  <c r="AB703" i="6"/>
  <c r="AA703" i="6"/>
  <c r="Z703" i="6"/>
  <c r="X703" i="6"/>
  <c r="W703" i="6"/>
  <c r="V703" i="6"/>
  <c r="U703" i="6"/>
  <c r="T703" i="6"/>
  <c r="S703" i="6"/>
  <c r="R703" i="6"/>
  <c r="Q703" i="6"/>
  <c r="P703" i="6"/>
  <c r="O703" i="6"/>
  <c r="N703" i="6"/>
  <c r="M703" i="6"/>
  <c r="L703" i="6"/>
  <c r="K703" i="6"/>
  <c r="J703" i="6"/>
  <c r="AX702" i="6"/>
  <c r="AW702" i="6"/>
  <c r="AO702" i="6"/>
  <c r="AS702" i="6" s="1"/>
  <c r="AN702" i="6"/>
  <c r="AR702" i="6" s="1"/>
  <c r="AM702" i="6"/>
  <c r="AQ702" i="6" s="1"/>
  <c r="AL702" i="6"/>
  <c r="AI702" i="6"/>
  <c r="Y702" i="6"/>
  <c r="AX701" i="6"/>
  <c r="AW701" i="6"/>
  <c r="AQ701" i="6"/>
  <c r="AO701" i="6"/>
  <c r="AS701" i="6" s="1"/>
  <c r="AN701" i="6"/>
  <c r="AR701" i="6" s="1"/>
  <c r="AM701" i="6"/>
  <c r="AL701" i="6"/>
  <c r="AI701" i="6"/>
  <c r="Y701" i="6"/>
  <c r="AX700" i="6"/>
  <c r="AW700" i="6"/>
  <c r="AO700" i="6"/>
  <c r="AS700" i="6" s="1"/>
  <c r="AN700" i="6"/>
  <c r="AR700" i="6" s="1"/>
  <c r="AM700" i="6"/>
  <c r="AQ700" i="6" s="1"/>
  <c r="AL700" i="6"/>
  <c r="AI700" i="6"/>
  <c r="Y700" i="6"/>
  <c r="AX699" i="6"/>
  <c r="AW699" i="6"/>
  <c r="AO699" i="6"/>
  <c r="AS699" i="6" s="1"/>
  <c r="AN699" i="6"/>
  <c r="AR699" i="6" s="1"/>
  <c r="AM699" i="6"/>
  <c r="AL699" i="6"/>
  <c r="AI699" i="6"/>
  <c r="Y699" i="6"/>
  <c r="AX698" i="6"/>
  <c r="AW698" i="6"/>
  <c r="AO698" i="6"/>
  <c r="AS698" i="6" s="1"/>
  <c r="AN698" i="6"/>
  <c r="AM698" i="6"/>
  <c r="AL698" i="6"/>
  <c r="AI698" i="6"/>
  <c r="Y698" i="6"/>
  <c r="AX697" i="6"/>
  <c r="AW697" i="6"/>
  <c r="AO697" i="6"/>
  <c r="AN697" i="6"/>
  <c r="AR697" i="6" s="1"/>
  <c r="AM697" i="6"/>
  <c r="AQ697" i="6" s="1"/>
  <c r="AL697" i="6"/>
  <c r="AI697" i="6"/>
  <c r="Y697" i="6"/>
  <c r="AX696" i="6"/>
  <c r="AX695" i="6" s="1"/>
  <c r="AW696" i="6"/>
  <c r="AO696" i="6"/>
  <c r="AS696" i="6" s="1"/>
  <c r="AN696" i="6"/>
  <c r="AR696" i="6" s="1"/>
  <c r="AM696" i="6"/>
  <c r="AQ696" i="6" s="1"/>
  <c r="AL696" i="6"/>
  <c r="AI696" i="6"/>
  <c r="Y696" i="6"/>
  <c r="BB695" i="6"/>
  <c r="BA695" i="6"/>
  <c r="AZ695" i="6"/>
  <c r="AY695" i="6"/>
  <c r="AV695" i="6"/>
  <c r="AU695" i="6"/>
  <c r="AK695" i="6"/>
  <c r="AJ695" i="6"/>
  <c r="AF695" i="6"/>
  <c r="AE695" i="6"/>
  <c r="AD695" i="6"/>
  <c r="AC695" i="6"/>
  <c r="AB695" i="6"/>
  <c r="AA695" i="6"/>
  <c r="Z695" i="6"/>
  <c r="X695" i="6"/>
  <c r="W695" i="6"/>
  <c r="V695" i="6"/>
  <c r="U695" i="6"/>
  <c r="T695" i="6"/>
  <c r="S695" i="6"/>
  <c r="R695" i="6"/>
  <c r="Q695" i="6"/>
  <c r="P695" i="6"/>
  <c r="O695" i="6"/>
  <c r="N695" i="6"/>
  <c r="M695" i="6"/>
  <c r="L695" i="6"/>
  <c r="K695" i="6"/>
  <c r="J695" i="6"/>
  <c r="AX694" i="6"/>
  <c r="AX693" i="6" s="1"/>
  <c r="AW694" i="6"/>
  <c r="AW693" i="6" s="1"/>
  <c r="AW124" i="6" s="1"/>
  <c r="AO694" i="6"/>
  <c r="AS694" i="6" s="1"/>
  <c r="AS693" i="6" s="1"/>
  <c r="AN694" i="6"/>
  <c r="AR694" i="6" s="1"/>
  <c r="AR693" i="6" s="1"/>
  <c r="AM694" i="6"/>
  <c r="AQ694" i="6" s="1"/>
  <c r="AQ693" i="6" s="1"/>
  <c r="AL694" i="6"/>
  <c r="AL693" i="6" s="1"/>
  <c r="AI694" i="6"/>
  <c r="AI693" i="6" s="1"/>
  <c r="Y694" i="6"/>
  <c r="BB693" i="6"/>
  <c r="BA693" i="6"/>
  <c r="AZ693" i="6"/>
  <c r="AY693" i="6"/>
  <c r="AV693" i="6"/>
  <c r="AU693" i="6"/>
  <c r="AK693" i="6"/>
  <c r="AJ693" i="6"/>
  <c r="AF693" i="6"/>
  <c r="AF124" i="6" s="1"/>
  <c r="AE693" i="6"/>
  <c r="AD693" i="6"/>
  <c r="AC693" i="6"/>
  <c r="AB693" i="6"/>
  <c r="AA693" i="6"/>
  <c r="Z693" i="6"/>
  <c r="X693" i="6"/>
  <c r="W693" i="6"/>
  <c r="W124" i="6" s="1"/>
  <c r="V693" i="6"/>
  <c r="U693" i="6"/>
  <c r="T693" i="6"/>
  <c r="S693" i="6"/>
  <c r="R693" i="6"/>
  <c r="Q693" i="6"/>
  <c r="P693" i="6"/>
  <c r="O693" i="6"/>
  <c r="O124" i="6" s="1"/>
  <c r="N693" i="6"/>
  <c r="M693" i="6"/>
  <c r="L693" i="6"/>
  <c r="K693" i="6"/>
  <c r="J693" i="6"/>
  <c r="AX692" i="6"/>
  <c r="AW692" i="6"/>
  <c r="AO692" i="6"/>
  <c r="AS692" i="6" s="1"/>
  <c r="AN692" i="6"/>
  <c r="AR692" i="6" s="1"/>
  <c r="AM692" i="6"/>
  <c r="AQ692" i="6" s="1"/>
  <c r="AL692" i="6"/>
  <c r="AI692" i="6"/>
  <c r="Y692" i="6"/>
  <c r="AX691" i="6"/>
  <c r="AX690" i="6" s="1"/>
  <c r="AW691" i="6"/>
  <c r="AW690" i="6" s="1"/>
  <c r="AO691" i="6"/>
  <c r="AN691" i="6"/>
  <c r="AM691" i="6"/>
  <c r="AM690" i="6" s="1"/>
  <c r="AL691" i="6"/>
  <c r="AI691" i="6"/>
  <c r="Y691" i="6"/>
  <c r="BB690" i="6"/>
  <c r="BA690" i="6"/>
  <c r="AZ690" i="6"/>
  <c r="AZ123" i="6" s="1"/>
  <c r="AY690" i="6"/>
  <c r="AY123" i="6" s="1"/>
  <c r="AV690" i="6"/>
  <c r="AU690" i="6"/>
  <c r="AK690" i="6"/>
  <c r="AJ690" i="6"/>
  <c r="AF690" i="6"/>
  <c r="AE690" i="6"/>
  <c r="AD690" i="6"/>
  <c r="AD123" i="6" s="1"/>
  <c r="AC690" i="6"/>
  <c r="AB690" i="6"/>
  <c r="AA690" i="6"/>
  <c r="Z690" i="6"/>
  <c r="X690" i="6"/>
  <c r="W690" i="6"/>
  <c r="V690" i="6"/>
  <c r="U690" i="6"/>
  <c r="U123" i="6" s="1"/>
  <c r="T690" i="6"/>
  <c r="S690" i="6"/>
  <c r="R690" i="6"/>
  <c r="Q690" i="6"/>
  <c r="P690" i="6"/>
  <c r="O690" i="6"/>
  <c r="N690" i="6"/>
  <c r="M690" i="6"/>
  <c r="M123" i="6" s="1"/>
  <c r="L690" i="6"/>
  <c r="K690" i="6"/>
  <c r="J690" i="6"/>
  <c r="AX689" i="6"/>
  <c r="AW689" i="6"/>
  <c r="AO689" i="6"/>
  <c r="AS689" i="6" s="1"/>
  <c r="AN689" i="6"/>
  <c r="AM689" i="6"/>
  <c r="AQ689" i="6" s="1"/>
  <c r="AL689" i="6"/>
  <c r="AI689" i="6"/>
  <c r="AI687" i="6" s="1"/>
  <c r="Y689" i="6"/>
  <c r="AX688" i="6"/>
  <c r="AX687" i="6" s="1"/>
  <c r="AW688" i="6"/>
  <c r="AW687" i="6" s="1"/>
  <c r="AO688" i="6"/>
  <c r="AS688" i="6" s="1"/>
  <c r="AN688" i="6"/>
  <c r="AR688" i="6" s="1"/>
  <c r="AM688" i="6"/>
  <c r="AQ688" i="6" s="1"/>
  <c r="AL688" i="6"/>
  <c r="AI688" i="6"/>
  <c r="Y688" i="6"/>
  <c r="BB687" i="6"/>
  <c r="BA687" i="6"/>
  <c r="AZ687" i="6"/>
  <c r="AY687" i="6"/>
  <c r="AV687" i="6"/>
  <c r="AU687" i="6"/>
  <c r="AK687" i="6"/>
  <c r="AJ687" i="6"/>
  <c r="AH687" i="6"/>
  <c r="AG687" i="6"/>
  <c r="AF687" i="6"/>
  <c r="AE687" i="6"/>
  <c r="AD687" i="6"/>
  <c r="AD122" i="6" s="1"/>
  <c r="AC687" i="6"/>
  <c r="AB687" i="6"/>
  <c r="AA687" i="6"/>
  <c r="Z687" i="6"/>
  <c r="X687" i="6"/>
  <c r="W687" i="6"/>
  <c r="V687" i="6"/>
  <c r="U687" i="6"/>
  <c r="U122" i="6" s="1"/>
  <c r="T687" i="6"/>
  <c r="S687" i="6"/>
  <c r="R687" i="6"/>
  <c r="Q687" i="6"/>
  <c r="P687" i="6"/>
  <c r="O687" i="6"/>
  <c r="N687" i="6"/>
  <c r="M687" i="6"/>
  <c r="M122" i="6" s="1"/>
  <c r="L687" i="6"/>
  <c r="K687" i="6"/>
  <c r="J687" i="6"/>
  <c r="AX686" i="6"/>
  <c r="AW686" i="6"/>
  <c r="AO686" i="6"/>
  <c r="AS686" i="6" s="1"/>
  <c r="AN686" i="6"/>
  <c r="AM686" i="6"/>
  <c r="AQ686" i="6" s="1"/>
  <c r="AL686" i="6"/>
  <c r="AI686" i="6"/>
  <c r="Y686" i="6"/>
  <c r="AX685" i="6"/>
  <c r="AW685" i="6"/>
  <c r="AO685" i="6"/>
  <c r="AS685" i="6" s="1"/>
  <c r="AN685" i="6"/>
  <c r="AR685" i="6" s="1"/>
  <c r="AM685" i="6"/>
  <c r="AL685" i="6"/>
  <c r="AI685" i="6"/>
  <c r="Y685" i="6"/>
  <c r="AX684" i="6"/>
  <c r="AW684" i="6"/>
  <c r="AO684" i="6"/>
  <c r="AN684" i="6"/>
  <c r="AR684" i="6" s="1"/>
  <c r="AM684" i="6"/>
  <c r="AQ684" i="6" s="1"/>
  <c r="AL684" i="6"/>
  <c r="AI684" i="6"/>
  <c r="Y684" i="6"/>
  <c r="AX683" i="6"/>
  <c r="AX682" i="6" s="1"/>
  <c r="AW683" i="6"/>
  <c r="AR683" i="6"/>
  <c r="AO683" i="6"/>
  <c r="AS683" i="6" s="1"/>
  <c r="AN683" i="6"/>
  <c r="AM683" i="6"/>
  <c r="AL683" i="6"/>
  <c r="AI683" i="6"/>
  <c r="Y683" i="6"/>
  <c r="BB682" i="6"/>
  <c r="BA682" i="6"/>
  <c r="AZ682" i="6"/>
  <c r="AY682" i="6"/>
  <c r="AV682" i="6"/>
  <c r="AU682" i="6"/>
  <c r="AK682" i="6"/>
  <c r="AJ682" i="6"/>
  <c r="AH682" i="6"/>
  <c r="AG682" i="6"/>
  <c r="AF682" i="6"/>
  <c r="AE682" i="6"/>
  <c r="AD682" i="6"/>
  <c r="AC682" i="6"/>
  <c r="AB682" i="6"/>
  <c r="AA682" i="6"/>
  <c r="Z682" i="6"/>
  <c r="X682" i="6"/>
  <c r="W682" i="6"/>
  <c r="V682" i="6"/>
  <c r="U682" i="6"/>
  <c r="T682" i="6"/>
  <c r="S682" i="6"/>
  <c r="R682" i="6"/>
  <c r="Q682" i="6"/>
  <c r="P682" i="6"/>
  <c r="O682" i="6"/>
  <c r="N682" i="6"/>
  <c r="M682" i="6"/>
  <c r="L682" i="6"/>
  <c r="K682" i="6"/>
  <c r="J682" i="6"/>
  <c r="AX681" i="6"/>
  <c r="AW681" i="6"/>
  <c r="AW680" i="6" s="1"/>
  <c r="AO681" i="6"/>
  <c r="AN681" i="6"/>
  <c r="AN680" i="6" s="1"/>
  <c r="AM681" i="6"/>
  <c r="AL681" i="6"/>
  <c r="AL680" i="6" s="1"/>
  <c r="AI681" i="6"/>
  <c r="Y681" i="6"/>
  <c r="BB680" i="6"/>
  <c r="BA680" i="6"/>
  <c r="AZ680" i="6"/>
  <c r="AY680" i="6"/>
  <c r="AX680" i="6"/>
  <c r="AV680" i="6"/>
  <c r="AU680" i="6"/>
  <c r="AK680" i="6"/>
  <c r="AJ680" i="6"/>
  <c r="AI680" i="6"/>
  <c r="AH680" i="6"/>
  <c r="AH120" i="6" s="1"/>
  <c r="AG680" i="6"/>
  <c r="AF680" i="6"/>
  <c r="AE680" i="6"/>
  <c r="AD680" i="6"/>
  <c r="AC680" i="6"/>
  <c r="AB680" i="6"/>
  <c r="AA680" i="6"/>
  <c r="Z680" i="6"/>
  <c r="Z120" i="6" s="1"/>
  <c r="X680" i="6"/>
  <c r="W680" i="6"/>
  <c r="V680" i="6"/>
  <c r="U680" i="6"/>
  <c r="T680" i="6"/>
  <c r="S680" i="6"/>
  <c r="R680" i="6"/>
  <c r="Q680" i="6"/>
  <c r="Q120" i="6" s="1"/>
  <c r="P680" i="6"/>
  <c r="O680" i="6"/>
  <c r="N680" i="6"/>
  <c r="M680" i="6"/>
  <c r="L680" i="6"/>
  <c r="K680" i="6"/>
  <c r="J680" i="6"/>
  <c r="AX679" i="6"/>
  <c r="AX678" i="6" s="1"/>
  <c r="AX119" i="6" s="1"/>
  <c r="AW679" i="6"/>
  <c r="AW678" i="6" s="1"/>
  <c r="AO679" i="6"/>
  <c r="AN679" i="6"/>
  <c r="AR679" i="6" s="1"/>
  <c r="AM679" i="6"/>
  <c r="AL679" i="6"/>
  <c r="AI679" i="6"/>
  <c r="AI678" i="6" s="1"/>
  <c r="Y679" i="6"/>
  <c r="BB678" i="6"/>
  <c r="BB119" i="6" s="1"/>
  <c r="BA678" i="6"/>
  <c r="AZ678" i="6"/>
  <c r="AY678" i="6"/>
  <c r="AV678" i="6"/>
  <c r="AU678" i="6"/>
  <c r="AR678" i="6"/>
  <c r="AN678" i="6"/>
  <c r="AL678" i="6"/>
  <c r="AK678" i="6"/>
  <c r="AJ678" i="6"/>
  <c r="AH678" i="6"/>
  <c r="AG678" i="6"/>
  <c r="AF678" i="6"/>
  <c r="AE678" i="6"/>
  <c r="AD678" i="6"/>
  <c r="AC678" i="6"/>
  <c r="AB678" i="6"/>
  <c r="AA678" i="6"/>
  <c r="Z678" i="6"/>
  <c r="X678" i="6"/>
  <c r="W678" i="6"/>
  <c r="V678" i="6"/>
  <c r="U678" i="6"/>
  <c r="T678" i="6"/>
  <c r="S678" i="6"/>
  <c r="R678" i="6"/>
  <c r="Q678" i="6"/>
  <c r="P678" i="6"/>
  <c r="O678" i="6"/>
  <c r="N678" i="6"/>
  <c r="M678" i="6"/>
  <c r="L678" i="6"/>
  <c r="K678" i="6"/>
  <c r="J678" i="6"/>
  <c r="AX677" i="6"/>
  <c r="AX676" i="6" s="1"/>
  <c r="AW677" i="6"/>
  <c r="AW676" i="6" s="1"/>
  <c r="AO677" i="6"/>
  <c r="AO676" i="6" s="1"/>
  <c r="AN677" i="6"/>
  <c r="AM677" i="6"/>
  <c r="AL677" i="6"/>
  <c r="AL676" i="6" s="1"/>
  <c r="AI677" i="6"/>
  <c r="AI676" i="6" s="1"/>
  <c r="Y677" i="6"/>
  <c r="BB676" i="6"/>
  <c r="BA676" i="6"/>
  <c r="AZ676" i="6"/>
  <c r="AY676" i="6"/>
  <c r="AV676" i="6"/>
  <c r="AU676" i="6"/>
  <c r="AK676" i="6"/>
  <c r="AJ676" i="6"/>
  <c r="AH676" i="6"/>
  <c r="AG676" i="6"/>
  <c r="AF676" i="6"/>
  <c r="AE676" i="6"/>
  <c r="AD676" i="6"/>
  <c r="AD118" i="6" s="1"/>
  <c r="AC676" i="6"/>
  <c r="AB676" i="6"/>
  <c r="AA676" i="6"/>
  <c r="Z676" i="6"/>
  <c r="X676" i="6"/>
  <c r="W676" i="6"/>
  <c r="V676" i="6"/>
  <c r="U676" i="6"/>
  <c r="U118" i="6" s="1"/>
  <c r="T676" i="6"/>
  <c r="S676" i="6"/>
  <c r="R676" i="6"/>
  <c r="Q676" i="6"/>
  <c r="P676" i="6"/>
  <c r="O676" i="6"/>
  <c r="N676" i="6"/>
  <c r="M676" i="6"/>
  <c r="M118" i="6" s="1"/>
  <c r="L676" i="6"/>
  <c r="K676" i="6"/>
  <c r="J676" i="6"/>
  <c r="AX675" i="6"/>
  <c r="AW675" i="6"/>
  <c r="AS675" i="6"/>
  <c r="AR675" i="6"/>
  <c r="AM675" i="6"/>
  <c r="AQ675" i="6" s="1"/>
  <c r="AL675" i="6"/>
  <c r="AI675" i="6"/>
  <c r="Y675" i="6"/>
  <c r="BB674" i="6"/>
  <c r="BA674" i="6"/>
  <c r="AZ674" i="6"/>
  <c r="AY674" i="6"/>
  <c r="AX674" i="6"/>
  <c r="AW674" i="6"/>
  <c r="AS674" i="6"/>
  <c r="AR674" i="6"/>
  <c r="AM674" i="6"/>
  <c r="AL674" i="6"/>
  <c r="AI674" i="6"/>
  <c r="Y674" i="6"/>
  <c r="BB673" i="6"/>
  <c r="BA673" i="6"/>
  <c r="BA672" i="6" s="1"/>
  <c r="AZ673" i="6"/>
  <c r="AZ672" i="6" s="1"/>
  <c r="AY673" i="6"/>
  <c r="AX673" i="6"/>
  <c r="AX672" i="6" s="1"/>
  <c r="AW673" i="6"/>
  <c r="AS673" i="6"/>
  <c r="AR673" i="6"/>
  <c r="AM673" i="6"/>
  <c r="AQ673" i="6" s="1"/>
  <c r="AL673" i="6"/>
  <c r="AI673" i="6"/>
  <c r="AI672" i="6" s="1"/>
  <c r="Y673" i="6"/>
  <c r="AV672" i="6"/>
  <c r="AU672" i="6"/>
  <c r="AO672" i="6"/>
  <c r="AN672" i="6"/>
  <c r="AK672" i="6"/>
  <c r="AJ672" i="6"/>
  <c r="AF672" i="6"/>
  <c r="AE672" i="6"/>
  <c r="AD672" i="6"/>
  <c r="AC672" i="6"/>
  <c r="AB672" i="6"/>
  <c r="AA672" i="6"/>
  <c r="Z672" i="6"/>
  <c r="Z117" i="6" s="1"/>
  <c r="X672" i="6"/>
  <c r="W672" i="6"/>
  <c r="V672" i="6"/>
  <c r="U672" i="6"/>
  <c r="T672" i="6"/>
  <c r="S672" i="6"/>
  <c r="R672" i="6"/>
  <c r="Q672" i="6"/>
  <c r="Q117" i="6" s="1"/>
  <c r="P672" i="6"/>
  <c r="O672" i="6"/>
  <c r="N672" i="6"/>
  <c r="M672" i="6"/>
  <c r="L672" i="6"/>
  <c r="K672" i="6"/>
  <c r="J672" i="6"/>
  <c r="AX671" i="6"/>
  <c r="AX670" i="6" s="1"/>
  <c r="AW671" i="6"/>
  <c r="AW670" i="6" s="1"/>
  <c r="AW115" i="6" s="1"/>
  <c r="AS671" i="6"/>
  <c r="AS670" i="6" s="1"/>
  <c r="AO671" i="6"/>
  <c r="AO670" i="6" s="1"/>
  <c r="AN671" i="6"/>
  <c r="AR671" i="6" s="1"/>
  <c r="AR670" i="6" s="1"/>
  <c r="AM671" i="6"/>
  <c r="AL671" i="6"/>
  <c r="AL670" i="6" s="1"/>
  <c r="AI671" i="6"/>
  <c r="AI670" i="6" s="1"/>
  <c r="Y671" i="6"/>
  <c r="BB670" i="6"/>
  <c r="BA670" i="6"/>
  <c r="AZ670" i="6"/>
  <c r="AY670" i="6"/>
  <c r="AV670" i="6"/>
  <c r="AU670" i="6"/>
  <c r="AK670" i="6"/>
  <c r="AJ670" i="6"/>
  <c r="AF670" i="6"/>
  <c r="AE670" i="6"/>
  <c r="AD670" i="6"/>
  <c r="AC670" i="6"/>
  <c r="AB670" i="6"/>
  <c r="AA670" i="6"/>
  <c r="AA115" i="6" s="1"/>
  <c r="Z670" i="6"/>
  <c r="Z115" i="6" s="1"/>
  <c r="X670" i="6"/>
  <c r="W670" i="6"/>
  <c r="V670" i="6"/>
  <c r="U670" i="6"/>
  <c r="T670" i="6"/>
  <c r="S670" i="6"/>
  <c r="R670" i="6"/>
  <c r="R115" i="6" s="1"/>
  <c r="Q670" i="6"/>
  <c r="P670" i="6"/>
  <c r="O670" i="6"/>
  <c r="N670" i="6"/>
  <c r="M670" i="6"/>
  <c r="L670" i="6"/>
  <c r="K670" i="6"/>
  <c r="J670" i="6"/>
  <c r="J115" i="6" s="1"/>
  <c r="AX669" i="6"/>
  <c r="AW669" i="6"/>
  <c r="AO669" i="6"/>
  <c r="AS669" i="6" s="1"/>
  <c r="AN669" i="6"/>
  <c r="AR669" i="6" s="1"/>
  <c r="AM669" i="6"/>
  <c r="AQ669" i="6" s="1"/>
  <c r="AL669" i="6"/>
  <c r="AI669" i="6"/>
  <c r="Y669" i="6"/>
  <c r="AX668" i="6"/>
  <c r="AX667" i="6" s="1"/>
  <c r="AW668" i="6"/>
  <c r="AO668" i="6"/>
  <c r="AS668" i="6" s="1"/>
  <c r="AN668" i="6"/>
  <c r="AM668" i="6"/>
  <c r="AM667" i="6" s="1"/>
  <c r="AL668" i="6"/>
  <c r="AI668" i="6"/>
  <c r="Y668" i="6"/>
  <c r="BB667" i="6"/>
  <c r="BB116" i="6" s="1"/>
  <c r="BA667" i="6"/>
  <c r="AZ667" i="6"/>
  <c r="AY667" i="6"/>
  <c r="AV667" i="6"/>
  <c r="AU667" i="6"/>
  <c r="AK667" i="6"/>
  <c r="AJ667" i="6"/>
  <c r="AF667" i="6"/>
  <c r="AE667" i="6"/>
  <c r="AD667" i="6"/>
  <c r="AC667" i="6"/>
  <c r="AB667" i="6"/>
  <c r="AA667" i="6"/>
  <c r="Z667" i="6"/>
  <c r="X667" i="6"/>
  <c r="W667" i="6"/>
  <c r="V667" i="6"/>
  <c r="U667" i="6"/>
  <c r="T667" i="6"/>
  <c r="S667" i="6"/>
  <c r="R667" i="6"/>
  <c r="Q667" i="6"/>
  <c r="P667" i="6"/>
  <c r="O667" i="6"/>
  <c r="N667" i="6"/>
  <c r="M667" i="6"/>
  <c r="L667" i="6"/>
  <c r="K667" i="6"/>
  <c r="J667" i="6"/>
  <c r="AX666" i="6"/>
  <c r="AW666" i="6"/>
  <c r="AS666" i="6"/>
  <c r="AO666" i="6"/>
  <c r="AN666" i="6"/>
  <c r="AR666" i="6" s="1"/>
  <c r="AM666" i="6"/>
  <c r="AQ666" i="6" s="1"/>
  <c r="AL666" i="6"/>
  <c r="AI666" i="6"/>
  <c r="Y666" i="6"/>
  <c r="AX665" i="6"/>
  <c r="AX664" i="6" s="1"/>
  <c r="AX114" i="6" s="1"/>
  <c r="AW665" i="6"/>
  <c r="AO665" i="6"/>
  <c r="AS665" i="6" s="1"/>
  <c r="AN665" i="6"/>
  <c r="AR665" i="6" s="1"/>
  <c r="AR664" i="6" s="1"/>
  <c r="AM665" i="6"/>
  <c r="AL665" i="6"/>
  <c r="AI665" i="6"/>
  <c r="Y665" i="6"/>
  <c r="BB664" i="6"/>
  <c r="BA664" i="6"/>
  <c r="AZ664" i="6"/>
  <c r="AY664" i="6"/>
  <c r="AV664" i="6"/>
  <c r="AU664" i="6"/>
  <c r="AK664" i="6"/>
  <c r="AJ664" i="6"/>
  <c r="AJ114" i="6" s="1"/>
  <c r="AF664" i="6"/>
  <c r="AE664" i="6"/>
  <c r="AD664" i="6"/>
  <c r="AC664" i="6"/>
  <c r="AB664" i="6"/>
  <c r="AA664" i="6"/>
  <c r="Z664" i="6"/>
  <c r="X664" i="6"/>
  <c r="X114" i="6" s="1"/>
  <c r="W664" i="6"/>
  <c r="V664" i="6"/>
  <c r="U664" i="6"/>
  <c r="T664" i="6"/>
  <c r="S664" i="6"/>
  <c r="R664" i="6"/>
  <c r="Q664" i="6"/>
  <c r="P664" i="6"/>
  <c r="P114" i="6" s="1"/>
  <c r="O664" i="6"/>
  <c r="N664" i="6"/>
  <c r="M664" i="6"/>
  <c r="L664" i="6"/>
  <c r="K664" i="6"/>
  <c r="J664" i="6"/>
  <c r="AX663" i="6"/>
  <c r="AX662" i="6" s="1"/>
  <c r="AV663" i="6"/>
  <c r="AO663" i="6"/>
  <c r="AS663" i="6" s="1"/>
  <c r="AS662" i="6" s="1"/>
  <c r="AN663" i="6"/>
  <c r="AR663" i="6" s="1"/>
  <c r="AR662" i="6" s="1"/>
  <c r="AM663" i="6"/>
  <c r="AQ663" i="6" s="1"/>
  <c r="AQ662" i="6" s="1"/>
  <c r="AL663" i="6"/>
  <c r="AL662" i="6" s="1"/>
  <c r="AI663" i="6"/>
  <c r="AI662" i="6" s="1"/>
  <c r="Y663" i="6"/>
  <c r="BB662" i="6"/>
  <c r="BA662" i="6"/>
  <c r="BA113" i="6" s="1"/>
  <c r="AZ662" i="6"/>
  <c r="AY662" i="6"/>
  <c r="AU662" i="6"/>
  <c r="AK662" i="6"/>
  <c r="AJ662" i="6"/>
  <c r="AF662" i="6"/>
  <c r="AE662" i="6"/>
  <c r="AE113" i="6" s="1"/>
  <c r="AD662" i="6"/>
  <c r="AC662" i="6"/>
  <c r="AB662" i="6"/>
  <c r="AA662" i="6"/>
  <c r="Z662" i="6"/>
  <c r="X662" i="6"/>
  <c r="W662" i="6"/>
  <c r="V662" i="6"/>
  <c r="V113" i="6" s="1"/>
  <c r="U662" i="6"/>
  <c r="T662" i="6"/>
  <c r="S662" i="6"/>
  <c r="R662" i="6"/>
  <c r="Q662" i="6"/>
  <c r="P662" i="6"/>
  <c r="O662" i="6"/>
  <c r="N662" i="6"/>
  <c r="N113" i="6" s="1"/>
  <c r="M662" i="6"/>
  <c r="L662" i="6"/>
  <c r="K662" i="6"/>
  <c r="J662" i="6"/>
  <c r="AX661" i="6"/>
  <c r="AV661" i="6"/>
  <c r="AW661" i="6" s="1"/>
  <c r="AO661" i="6"/>
  <c r="AS661" i="6" s="1"/>
  <c r="AN661" i="6"/>
  <c r="AR661" i="6" s="1"/>
  <c r="AM661" i="6"/>
  <c r="AQ661" i="6" s="1"/>
  <c r="AL661" i="6"/>
  <c r="AI661" i="6"/>
  <c r="Y661" i="6"/>
  <c r="AX660" i="6"/>
  <c r="AX659" i="6" s="1"/>
  <c r="AW660" i="6"/>
  <c r="AW659" i="6" s="1"/>
  <c r="AO660" i="6"/>
  <c r="AN660" i="6"/>
  <c r="AN659" i="6" s="1"/>
  <c r="AM660" i="6"/>
  <c r="AL660" i="6"/>
  <c r="AI660" i="6"/>
  <c r="Y660" i="6"/>
  <c r="BB659" i="6"/>
  <c r="BA659" i="6"/>
  <c r="AZ659" i="6"/>
  <c r="AY659" i="6"/>
  <c r="AY112" i="6" s="1"/>
  <c r="AU659" i="6"/>
  <c r="AK659" i="6"/>
  <c r="AJ659" i="6"/>
  <c r="AF659" i="6"/>
  <c r="AE659" i="6"/>
  <c r="AD659" i="6"/>
  <c r="AC659" i="6"/>
  <c r="AB659" i="6"/>
  <c r="AB112" i="6" s="1"/>
  <c r="AA659" i="6"/>
  <c r="Z659" i="6"/>
  <c r="X659" i="6"/>
  <c r="W659" i="6"/>
  <c r="V659" i="6"/>
  <c r="U659" i="6"/>
  <c r="T659" i="6"/>
  <c r="S659" i="6"/>
  <c r="S112" i="6" s="1"/>
  <c r="R659" i="6"/>
  <c r="Q659" i="6"/>
  <c r="P659" i="6"/>
  <c r="O659" i="6"/>
  <c r="N659" i="6"/>
  <c r="M659" i="6"/>
  <c r="L659" i="6"/>
  <c r="K659" i="6"/>
  <c r="K112" i="6" s="1"/>
  <c r="J659" i="6"/>
  <c r="AX658" i="6"/>
  <c r="AX657" i="6" s="1"/>
  <c r="AW658" i="6"/>
  <c r="AW657" i="6" s="1"/>
  <c r="AR658" i="6"/>
  <c r="AR657" i="6" s="1"/>
  <c r="AO658" i="6"/>
  <c r="AO657" i="6" s="1"/>
  <c r="AN658" i="6"/>
  <c r="AN657" i="6" s="1"/>
  <c r="AM658" i="6"/>
  <c r="AP658" i="6" s="1"/>
  <c r="AP657" i="6" s="1"/>
  <c r="AP111" i="6" s="1"/>
  <c r="AL658" i="6"/>
  <c r="AL657" i="6" s="1"/>
  <c r="AI658" i="6"/>
  <c r="AI657" i="6" s="1"/>
  <c r="AI111" i="6" s="1"/>
  <c r="Y658" i="6"/>
  <c r="BB657" i="6"/>
  <c r="BA657" i="6"/>
  <c r="AZ657" i="6"/>
  <c r="AY657" i="6"/>
  <c r="AV657" i="6"/>
  <c r="AV111" i="6" s="1"/>
  <c r="AU657" i="6"/>
  <c r="AU111" i="6" s="1"/>
  <c r="AK657" i="6"/>
  <c r="AJ657" i="6"/>
  <c r="AH657" i="6"/>
  <c r="AF657" i="6"/>
  <c r="AE657" i="6"/>
  <c r="AD657" i="6"/>
  <c r="AC657" i="6"/>
  <c r="AB657" i="6"/>
  <c r="AA657" i="6"/>
  <c r="Z657" i="6"/>
  <c r="X657" i="6"/>
  <c r="W657" i="6"/>
  <c r="V657" i="6"/>
  <c r="U657" i="6"/>
  <c r="T657" i="6"/>
  <c r="S657" i="6"/>
  <c r="R657" i="6"/>
  <c r="Q657" i="6"/>
  <c r="P657" i="6"/>
  <c r="O657" i="6"/>
  <c r="N657" i="6"/>
  <c r="M657" i="6"/>
  <c r="L657" i="6"/>
  <c r="K657" i="6"/>
  <c r="J657" i="6"/>
  <c r="AX656" i="6"/>
  <c r="AW656" i="6"/>
  <c r="AO656" i="6"/>
  <c r="AS656" i="6" s="1"/>
  <c r="AN656" i="6"/>
  <c r="AR656" i="6" s="1"/>
  <c r="AM656" i="6"/>
  <c r="AL656" i="6"/>
  <c r="AI656" i="6"/>
  <c r="AX655" i="6"/>
  <c r="AW655" i="6"/>
  <c r="AO655" i="6"/>
  <c r="AP655" i="6" s="1"/>
  <c r="AN655" i="6"/>
  <c r="AR655" i="6" s="1"/>
  <c r="AM655" i="6"/>
  <c r="AQ655" i="6" s="1"/>
  <c r="AL655" i="6"/>
  <c r="AI655" i="6"/>
  <c r="Y655" i="6"/>
  <c r="AX654" i="6"/>
  <c r="AW654" i="6"/>
  <c r="AS654" i="6"/>
  <c r="AO654" i="6"/>
  <c r="AN654" i="6"/>
  <c r="AM654" i="6"/>
  <c r="AQ654" i="6" s="1"/>
  <c r="AL654" i="6"/>
  <c r="AI654" i="6"/>
  <c r="Y654" i="6"/>
  <c r="AX653" i="6"/>
  <c r="AX652" i="6" s="1"/>
  <c r="AW653" i="6"/>
  <c r="AO653" i="6"/>
  <c r="AS653" i="6" s="1"/>
  <c r="AN653" i="6"/>
  <c r="AM653" i="6"/>
  <c r="AL653" i="6"/>
  <c r="AI653" i="6"/>
  <c r="Y653" i="6"/>
  <c r="BB652" i="6"/>
  <c r="BA652" i="6"/>
  <c r="AZ652" i="6"/>
  <c r="AY652" i="6"/>
  <c r="AV652" i="6"/>
  <c r="AU652" i="6"/>
  <c r="AK652" i="6"/>
  <c r="AJ652" i="6"/>
  <c r="AH652" i="6"/>
  <c r="AG652" i="6"/>
  <c r="AF652" i="6"/>
  <c r="AE652" i="6"/>
  <c r="AD652" i="6"/>
  <c r="AC652" i="6"/>
  <c r="AB652" i="6"/>
  <c r="AA652" i="6"/>
  <c r="Z652" i="6"/>
  <c r="X652" i="6"/>
  <c r="W652" i="6"/>
  <c r="V652" i="6"/>
  <c r="U652" i="6"/>
  <c r="T652" i="6"/>
  <c r="S652" i="6"/>
  <c r="R652" i="6"/>
  <c r="Q652" i="6"/>
  <c r="P652" i="6"/>
  <c r="O652" i="6"/>
  <c r="N652" i="6"/>
  <c r="M652" i="6"/>
  <c r="L652" i="6"/>
  <c r="K652" i="6"/>
  <c r="J652" i="6"/>
  <c r="AX651" i="6"/>
  <c r="AW651" i="6"/>
  <c r="AO651" i="6"/>
  <c r="AS651" i="6" s="1"/>
  <c r="AN651" i="6"/>
  <c r="AR651" i="6" s="1"/>
  <c r="AM651" i="6"/>
  <c r="AL651" i="6"/>
  <c r="AI651" i="6"/>
  <c r="Y651" i="6"/>
  <c r="AX650" i="6"/>
  <c r="AW650" i="6"/>
  <c r="AO650" i="6"/>
  <c r="AS650" i="6" s="1"/>
  <c r="AN650" i="6"/>
  <c r="AM650" i="6"/>
  <c r="AQ650" i="6" s="1"/>
  <c r="AL650" i="6"/>
  <c r="AI650" i="6"/>
  <c r="Y650" i="6"/>
  <c r="BB649" i="6"/>
  <c r="BA649" i="6"/>
  <c r="AZ649" i="6"/>
  <c r="AY649" i="6"/>
  <c r="AX649" i="6"/>
  <c r="AV649" i="6"/>
  <c r="AU649" i="6"/>
  <c r="AK649" i="6"/>
  <c r="AJ649" i="6"/>
  <c r="AF649" i="6"/>
  <c r="AE649" i="6"/>
  <c r="AD649" i="6"/>
  <c r="AC649" i="6"/>
  <c r="AC109" i="6" s="1"/>
  <c r="AB649" i="6"/>
  <c r="AA649" i="6"/>
  <c r="Z649" i="6"/>
  <c r="X649" i="6"/>
  <c r="W649" i="6"/>
  <c r="V649" i="6"/>
  <c r="U649" i="6"/>
  <c r="T649" i="6"/>
  <c r="T109" i="6" s="1"/>
  <c r="S649" i="6"/>
  <c r="R649" i="6"/>
  <c r="Q649" i="6"/>
  <c r="P649" i="6"/>
  <c r="O649" i="6"/>
  <c r="N649" i="6"/>
  <c r="M649" i="6"/>
  <c r="L649" i="6"/>
  <c r="L109" i="6" s="1"/>
  <c r="K649" i="6"/>
  <c r="J649" i="6"/>
  <c r="AX648" i="6"/>
  <c r="AW648" i="6"/>
  <c r="AO648" i="6"/>
  <c r="AS648" i="6" s="1"/>
  <c r="AN648" i="6"/>
  <c r="AR648" i="6" s="1"/>
  <c r="AM648" i="6"/>
  <c r="AL648" i="6"/>
  <c r="AI648" i="6"/>
  <c r="Y648" i="6"/>
  <c r="AX647" i="6"/>
  <c r="AW647" i="6"/>
  <c r="AO647" i="6"/>
  <c r="AS647" i="6" s="1"/>
  <c r="AN647" i="6"/>
  <c r="AR647" i="6" s="1"/>
  <c r="AM647" i="6"/>
  <c r="AQ647" i="6" s="1"/>
  <c r="AL647" i="6"/>
  <c r="AI647" i="6"/>
  <c r="Y647" i="6"/>
  <c r="AX646" i="6"/>
  <c r="AW646" i="6"/>
  <c r="AO646" i="6"/>
  <c r="AS646" i="6" s="1"/>
  <c r="AN646" i="6"/>
  <c r="AR646" i="6" s="1"/>
  <c r="AM646" i="6"/>
  <c r="AQ646" i="6" s="1"/>
  <c r="AL646" i="6"/>
  <c r="AI646" i="6"/>
  <c r="Y646" i="6"/>
  <c r="AX645" i="6"/>
  <c r="AW645" i="6"/>
  <c r="AQ645" i="6"/>
  <c r="AO645" i="6"/>
  <c r="AS645" i="6" s="1"/>
  <c r="AN645" i="6"/>
  <c r="AR645" i="6" s="1"/>
  <c r="AM645" i="6"/>
  <c r="AL645" i="6"/>
  <c r="AI645" i="6"/>
  <c r="Y645" i="6"/>
  <c r="AX644" i="6"/>
  <c r="AW644" i="6"/>
  <c r="AO644" i="6"/>
  <c r="AS644" i="6" s="1"/>
  <c r="AN644" i="6"/>
  <c r="AR644" i="6" s="1"/>
  <c r="AM644" i="6"/>
  <c r="AQ644" i="6" s="1"/>
  <c r="AL644" i="6"/>
  <c r="AI644" i="6"/>
  <c r="Y644" i="6"/>
  <c r="AX643" i="6"/>
  <c r="AX642" i="6" s="1"/>
  <c r="AW643" i="6"/>
  <c r="AS643" i="6"/>
  <c r="AO643" i="6"/>
  <c r="AN643" i="6"/>
  <c r="AR643" i="6" s="1"/>
  <c r="AM643" i="6"/>
  <c r="AL643" i="6"/>
  <c r="AI643" i="6"/>
  <c r="Y643" i="6"/>
  <c r="BB642" i="6"/>
  <c r="BA642" i="6"/>
  <c r="AZ642" i="6"/>
  <c r="AY642" i="6"/>
  <c r="AV642" i="6"/>
  <c r="AU642" i="6"/>
  <c r="AK642" i="6"/>
  <c r="AJ642" i="6"/>
  <c r="AH642" i="6"/>
  <c r="AG642" i="6"/>
  <c r="AF642" i="6"/>
  <c r="AE642" i="6"/>
  <c r="AD642" i="6"/>
  <c r="AC642" i="6"/>
  <c r="AB642" i="6"/>
  <c r="AA642" i="6"/>
  <c r="Z642" i="6"/>
  <c r="X642" i="6"/>
  <c r="W642" i="6"/>
  <c r="V642" i="6"/>
  <c r="U642" i="6"/>
  <c r="T642" i="6"/>
  <c r="S642" i="6"/>
  <c r="R642" i="6"/>
  <c r="Q642" i="6"/>
  <c r="P642" i="6"/>
  <c r="O642" i="6"/>
  <c r="N642" i="6"/>
  <c r="M642" i="6"/>
  <c r="L642" i="6"/>
  <c r="K642" i="6"/>
  <c r="J642" i="6"/>
  <c r="AX641" i="6"/>
  <c r="AW641" i="6"/>
  <c r="AR641" i="6"/>
  <c r="AO641" i="6"/>
  <c r="AS641" i="6" s="1"/>
  <c r="AN641" i="6"/>
  <c r="AM641" i="6"/>
  <c r="AL641" i="6"/>
  <c r="AI641" i="6"/>
  <c r="Y641" i="6"/>
  <c r="AX640" i="6"/>
  <c r="AW640" i="6"/>
  <c r="AO640" i="6"/>
  <c r="AS640" i="6" s="1"/>
  <c r="AN640" i="6"/>
  <c r="AR640" i="6" s="1"/>
  <c r="AM640" i="6"/>
  <c r="AQ640" i="6" s="1"/>
  <c r="AL640" i="6"/>
  <c r="AI640" i="6"/>
  <c r="Y640" i="6"/>
  <c r="AX639" i="6"/>
  <c r="AW639" i="6"/>
  <c r="AO639" i="6"/>
  <c r="AS639" i="6" s="1"/>
  <c r="AN639" i="6"/>
  <c r="AR639" i="6" s="1"/>
  <c r="AM639" i="6"/>
  <c r="AL639" i="6"/>
  <c r="AI639" i="6"/>
  <c r="Y639" i="6"/>
  <c r="AX638" i="6"/>
  <c r="AW638" i="6"/>
  <c r="AO638" i="6"/>
  <c r="AS638" i="6" s="1"/>
  <c r="AN638" i="6"/>
  <c r="AR638" i="6" s="1"/>
  <c r="AM638" i="6"/>
  <c r="AQ638" i="6" s="1"/>
  <c r="AL638" i="6"/>
  <c r="AI638" i="6"/>
  <c r="AX637" i="6"/>
  <c r="AW637" i="6"/>
  <c r="AO637" i="6"/>
  <c r="AS637" i="6" s="1"/>
  <c r="AN637" i="6"/>
  <c r="AR637" i="6" s="1"/>
  <c r="AM637" i="6"/>
  <c r="AL637" i="6"/>
  <c r="AI637" i="6"/>
  <c r="AX636" i="6"/>
  <c r="AW636" i="6"/>
  <c r="AO636" i="6"/>
  <c r="AS636" i="6" s="1"/>
  <c r="AN636" i="6"/>
  <c r="AR636" i="6" s="1"/>
  <c r="AM636" i="6"/>
  <c r="AQ636" i="6" s="1"/>
  <c r="AL636" i="6"/>
  <c r="AI636" i="6"/>
  <c r="AX635" i="6"/>
  <c r="AW635" i="6"/>
  <c r="AO635" i="6"/>
  <c r="AS635" i="6" s="1"/>
  <c r="AN635" i="6"/>
  <c r="AR635" i="6" s="1"/>
  <c r="AM635" i="6"/>
  <c r="AQ635" i="6" s="1"/>
  <c r="AL635" i="6"/>
  <c r="AI635" i="6"/>
  <c r="AX634" i="6"/>
  <c r="AX633" i="6" s="1"/>
  <c r="AW634" i="6"/>
  <c r="AO634" i="6"/>
  <c r="AS634" i="6" s="1"/>
  <c r="AN634" i="6"/>
  <c r="AM634" i="6"/>
  <c r="AQ634" i="6" s="1"/>
  <c r="AL634" i="6"/>
  <c r="AI634" i="6"/>
  <c r="Y634" i="6"/>
  <c r="BB633" i="6"/>
  <c r="BA633" i="6"/>
  <c r="AZ633" i="6"/>
  <c r="AY633" i="6"/>
  <c r="AV633" i="6"/>
  <c r="AV107" i="6" s="1"/>
  <c r="AU633" i="6"/>
  <c r="AK633" i="6"/>
  <c r="AJ633" i="6"/>
  <c r="AH633" i="6"/>
  <c r="AG633" i="6"/>
  <c r="AF633" i="6"/>
  <c r="AE633" i="6"/>
  <c r="AD633" i="6"/>
  <c r="AD107" i="6" s="1"/>
  <c r="AC633" i="6"/>
  <c r="AB633" i="6"/>
  <c r="AA633" i="6"/>
  <c r="Z633" i="6"/>
  <c r="X633" i="6"/>
  <c r="W633" i="6"/>
  <c r="V633" i="6"/>
  <c r="U633" i="6"/>
  <c r="U107" i="6" s="1"/>
  <c r="T633" i="6"/>
  <c r="S633" i="6"/>
  <c r="R633" i="6"/>
  <c r="Q633" i="6"/>
  <c r="P633" i="6"/>
  <c r="O633" i="6"/>
  <c r="N633" i="6"/>
  <c r="M633" i="6"/>
  <c r="M107" i="6" s="1"/>
  <c r="L633" i="6"/>
  <c r="K633" i="6"/>
  <c r="J633" i="6"/>
  <c r="AX632" i="6"/>
  <c r="AW632" i="6"/>
  <c r="AO632" i="6"/>
  <c r="AS632" i="6" s="1"/>
  <c r="AN632" i="6"/>
  <c r="AM632" i="6"/>
  <c r="AQ632" i="6" s="1"/>
  <c r="AL632" i="6"/>
  <c r="AI632" i="6"/>
  <c r="AX631" i="6"/>
  <c r="AW631" i="6"/>
  <c r="AO631" i="6"/>
  <c r="AS631" i="6" s="1"/>
  <c r="AN631" i="6"/>
  <c r="AM631" i="6"/>
  <c r="AQ631" i="6" s="1"/>
  <c r="AL631" i="6"/>
  <c r="AI631" i="6"/>
  <c r="Y631" i="6"/>
  <c r="AX630" i="6"/>
  <c r="AW630" i="6"/>
  <c r="AO630" i="6"/>
  <c r="AS630" i="6" s="1"/>
  <c r="AN630" i="6"/>
  <c r="AR630" i="6" s="1"/>
  <c r="AM630" i="6"/>
  <c r="AQ630" i="6" s="1"/>
  <c r="AL630" i="6"/>
  <c r="AI630" i="6"/>
  <c r="Y630" i="6"/>
  <c r="AX629" i="6"/>
  <c r="AW629" i="6"/>
  <c r="AQ629" i="6"/>
  <c r="AO629" i="6"/>
  <c r="AS629" i="6" s="1"/>
  <c r="AN629" i="6"/>
  <c r="AR629" i="6" s="1"/>
  <c r="AM629" i="6"/>
  <c r="AL629" i="6"/>
  <c r="AI629" i="6"/>
  <c r="Y629" i="6"/>
  <c r="AX628" i="6"/>
  <c r="AW628" i="6"/>
  <c r="AQ628" i="6"/>
  <c r="AO628" i="6"/>
  <c r="AS628" i="6" s="1"/>
  <c r="AN628" i="6"/>
  <c r="AR628" i="6" s="1"/>
  <c r="AM628" i="6"/>
  <c r="AL628" i="6"/>
  <c r="AI628" i="6"/>
  <c r="Y628" i="6"/>
  <c r="AX627" i="6"/>
  <c r="AW627" i="6"/>
  <c r="AS627" i="6"/>
  <c r="AO627" i="6"/>
  <c r="AN627" i="6"/>
  <c r="AR627" i="6" s="1"/>
  <c r="AM627" i="6"/>
  <c r="AQ627" i="6" s="1"/>
  <c r="AL627" i="6"/>
  <c r="AI627" i="6"/>
  <c r="Y627" i="6"/>
  <c r="AX626" i="6"/>
  <c r="AW626" i="6"/>
  <c r="AO626" i="6"/>
  <c r="AS626" i="6" s="1"/>
  <c r="AN626" i="6"/>
  <c r="AR626" i="6" s="1"/>
  <c r="AM626" i="6"/>
  <c r="AQ626" i="6" s="1"/>
  <c r="AL626" i="6"/>
  <c r="AI626" i="6"/>
  <c r="Y626" i="6"/>
  <c r="AX625" i="6"/>
  <c r="AW625" i="6"/>
  <c r="AO625" i="6"/>
  <c r="AS625" i="6" s="1"/>
  <c r="AN625" i="6"/>
  <c r="AM625" i="6"/>
  <c r="AQ625" i="6" s="1"/>
  <c r="AL625" i="6"/>
  <c r="AI625" i="6"/>
  <c r="Y625" i="6"/>
  <c r="AX624" i="6"/>
  <c r="AW624" i="6"/>
  <c r="AO624" i="6"/>
  <c r="AS624" i="6" s="1"/>
  <c r="AN624" i="6"/>
  <c r="AR624" i="6" s="1"/>
  <c r="AM624" i="6"/>
  <c r="AQ624" i="6" s="1"/>
  <c r="AL624" i="6"/>
  <c r="AI624" i="6"/>
  <c r="Y624" i="6"/>
  <c r="AX623" i="6"/>
  <c r="AW623" i="6"/>
  <c r="AO623" i="6"/>
  <c r="AS623" i="6" s="1"/>
  <c r="AN623" i="6"/>
  <c r="AR623" i="6" s="1"/>
  <c r="AM623" i="6"/>
  <c r="AQ623" i="6" s="1"/>
  <c r="AL623" i="6"/>
  <c r="AI623" i="6"/>
  <c r="Y623" i="6"/>
  <c r="AX622" i="6"/>
  <c r="AX621" i="6" s="1"/>
  <c r="AX106" i="6" s="1"/>
  <c r="AW622" i="6"/>
  <c r="AO622" i="6"/>
  <c r="AN622" i="6"/>
  <c r="AM622" i="6"/>
  <c r="AQ622" i="6" s="1"/>
  <c r="AL622" i="6"/>
  <c r="AI622" i="6"/>
  <c r="Y622" i="6"/>
  <c r="BB621" i="6"/>
  <c r="BA621" i="6"/>
  <c r="AZ621" i="6"/>
  <c r="AY621" i="6"/>
  <c r="AV621" i="6"/>
  <c r="AU621" i="6"/>
  <c r="AK621" i="6"/>
  <c r="AJ621" i="6"/>
  <c r="AH621" i="6"/>
  <c r="AG621" i="6"/>
  <c r="AF621" i="6"/>
  <c r="AE621" i="6"/>
  <c r="AD621" i="6"/>
  <c r="AC621" i="6"/>
  <c r="AB621" i="6"/>
  <c r="AA621" i="6"/>
  <c r="Z621" i="6"/>
  <c r="X621" i="6"/>
  <c r="W621" i="6"/>
  <c r="V621" i="6"/>
  <c r="U621" i="6"/>
  <c r="T621" i="6"/>
  <c r="S621" i="6"/>
  <c r="R621" i="6"/>
  <c r="Q621" i="6"/>
  <c r="P621" i="6"/>
  <c r="O621" i="6"/>
  <c r="N621" i="6"/>
  <c r="M621" i="6"/>
  <c r="L621" i="6"/>
  <c r="K621" i="6"/>
  <c r="J621" i="6"/>
  <c r="AX620" i="6"/>
  <c r="AW620" i="6"/>
  <c r="AO620" i="6"/>
  <c r="AS620" i="6" s="1"/>
  <c r="AN620" i="6"/>
  <c r="AR620" i="6" s="1"/>
  <c r="AM620" i="6"/>
  <c r="AL620" i="6"/>
  <c r="AI620" i="6"/>
  <c r="Y620" i="6"/>
  <c r="AX619" i="6"/>
  <c r="AW619" i="6"/>
  <c r="AO619" i="6"/>
  <c r="AS619" i="6" s="1"/>
  <c r="AN619" i="6"/>
  <c r="AR619" i="6" s="1"/>
  <c r="AM619" i="6"/>
  <c r="AQ619" i="6" s="1"/>
  <c r="AL619" i="6"/>
  <c r="AI619" i="6"/>
  <c r="Y619" i="6"/>
  <c r="AX618" i="6"/>
  <c r="AW618" i="6"/>
  <c r="AO618" i="6"/>
  <c r="AS618" i="6" s="1"/>
  <c r="AN618" i="6"/>
  <c r="AR618" i="6" s="1"/>
  <c r="AM618" i="6"/>
  <c r="AQ618" i="6" s="1"/>
  <c r="AL618" i="6"/>
  <c r="AI618" i="6"/>
  <c r="Y618" i="6"/>
  <c r="AX617" i="6"/>
  <c r="AW617" i="6"/>
  <c r="AO617" i="6"/>
  <c r="AS617" i="6" s="1"/>
  <c r="AN617" i="6"/>
  <c r="AM617" i="6"/>
  <c r="AQ617" i="6" s="1"/>
  <c r="AL617" i="6"/>
  <c r="AI617" i="6"/>
  <c r="Y617" i="6"/>
  <c r="AX616" i="6"/>
  <c r="AW616" i="6"/>
  <c r="AR616" i="6"/>
  <c r="AO616" i="6"/>
  <c r="AN616" i="6"/>
  <c r="AM616" i="6"/>
  <c r="AQ616" i="6" s="1"/>
  <c r="AL616" i="6"/>
  <c r="AI616" i="6"/>
  <c r="Y616" i="6"/>
  <c r="AX615" i="6"/>
  <c r="AW615" i="6"/>
  <c r="AO615" i="6"/>
  <c r="AS615" i="6" s="1"/>
  <c r="AN615" i="6"/>
  <c r="AR615" i="6" s="1"/>
  <c r="AM615" i="6"/>
  <c r="AQ615" i="6" s="1"/>
  <c r="AL615" i="6"/>
  <c r="AI615" i="6"/>
  <c r="Y615" i="6"/>
  <c r="AX614" i="6"/>
  <c r="AW614" i="6"/>
  <c r="AO614" i="6"/>
  <c r="AS614" i="6" s="1"/>
  <c r="AN614" i="6"/>
  <c r="AR614" i="6" s="1"/>
  <c r="AM614" i="6"/>
  <c r="AQ614" i="6" s="1"/>
  <c r="AL614" i="6"/>
  <c r="AI614" i="6"/>
  <c r="Y614" i="6"/>
  <c r="AX613" i="6"/>
  <c r="AW613" i="6"/>
  <c r="AO613" i="6"/>
  <c r="AS613" i="6" s="1"/>
  <c r="AN613" i="6"/>
  <c r="AM613" i="6"/>
  <c r="AQ613" i="6" s="1"/>
  <c r="AL613" i="6"/>
  <c r="AI613" i="6"/>
  <c r="Y613" i="6"/>
  <c r="AX612" i="6"/>
  <c r="AX611" i="6" s="1"/>
  <c r="AW612" i="6"/>
  <c r="AP612" i="6"/>
  <c r="AO612" i="6"/>
  <c r="AS612" i="6" s="1"/>
  <c r="AN612" i="6"/>
  <c r="AR612" i="6" s="1"/>
  <c r="AM612" i="6"/>
  <c r="AQ612" i="6" s="1"/>
  <c r="AL612" i="6"/>
  <c r="AI612" i="6"/>
  <c r="Y612" i="6"/>
  <c r="BB611" i="6"/>
  <c r="BA611" i="6"/>
  <c r="AZ611" i="6"/>
  <c r="AY611" i="6"/>
  <c r="AV611" i="6"/>
  <c r="AU611" i="6"/>
  <c r="AK611" i="6"/>
  <c r="AJ611" i="6"/>
  <c r="AH611" i="6"/>
  <c r="AG611" i="6"/>
  <c r="AF611" i="6"/>
  <c r="AE611" i="6"/>
  <c r="AD611" i="6"/>
  <c r="AC611" i="6"/>
  <c r="AB611" i="6"/>
  <c r="AA611" i="6"/>
  <c r="Z611" i="6"/>
  <c r="X611" i="6"/>
  <c r="W611" i="6"/>
  <c r="V611" i="6"/>
  <c r="U611" i="6"/>
  <c r="T611" i="6"/>
  <c r="S611" i="6"/>
  <c r="R611" i="6"/>
  <c r="Q611" i="6"/>
  <c r="P611" i="6"/>
  <c r="O611" i="6"/>
  <c r="N611" i="6"/>
  <c r="M611" i="6"/>
  <c r="L611" i="6"/>
  <c r="K611" i="6"/>
  <c r="J611" i="6"/>
  <c r="AX610" i="6"/>
  <c r="AX609" i="6" s="1"/>
  <c r="AV610" i="6"/>
  <c r="AW610" i="6" s="1"/>
  <c r="AW609" i="6" s="1"/>
  <c r="AR610" i="6"/>
  <c r="AO610" i="6"/>
  <c r="AO609" i="6" s="1"/>
  <c r="AN610" i="6"/>
  <c r="AM610" i="6"/>
  <c r="AL610" i="6"/>
  <c r="AL609" i="6" s="1"/>
  <c r="AL104" i="6" s="1"/>
  <c r="AI610" i="6"/>
  <c r="AI609" i="6" s="1"/>
  <c r="Y610" i="6"/>
  <c r="BB609" i="6"/>
  <c r="BA609" i="6"/>
  <c r="AZ609" i="6"/>
  <c r="AY609" i="6"/>
  <c r="AV609" i="6"/>
  <c r="AV104" i="6" s="1"/>
  <c r="AU609" i="6"/>
  <c r="AR609" i="6"/>
  <c r="AN609" i="6"/>
  <c r="AK609" i="6"/>
  <c r="AJ609" i="6"/>
  <c r="AH609" i="6"/>
  <c r="AG609" i="6"/>
  <c r="AF609" i="6"/>
  <c r="AE609" i="6"/>
  <c r="AE104" i="6" s="1"/>
  <c r="AD609" i="6"/>
  <c r="AC609" i="6"/>
  <c r="AB609" i="6"/>
  <c r="AA609" i="6"/>
  <c r="Z609" i="6"/>
  <c r="X609" i="6"/>
  <c r="W609" i="6"/>
  <c r="V609" i="6"/>
  <c r="V104" i="6" s="1"/>
  <c r="U609" i="6"/>
  <c r="T609" i="6"/>
  <c r="S609" i="6"/>
  <c r="R609" i="6"/>
  <c r="Q609" i="6"/>
  <c r="P609" i="6"/>
  <c r="O609" i="6"/>
  <c r="N609" i="6"/>
  <c r="N104" i="6" s="1"/>
  <c r="M609" i="6"/>
  <c r="L609" i="6"/>
  <c r="K609" i="6"/>
  <c r="J609" i="6"/>
  <c r="AX608" i="6"/>
  <c r="AW608" i="6"/>
  <c r="AO608" i="6"/>
  <c r="AS608" i="6" s="1"/>
  <c r="AN608" i="6"/>
  <c r="AR608" i="6" s="1"/>
  <c r="AM608" i="6"/>
  <c r="AQ608" i="6" s="1"/>
  <c r="AL608" i="6"/>
  <c r="AI608" i="6"/>
  <c r="Y608" i="6"/>
  <c r="AX607" i="6"/>
  <c r="AW607" i="6"/>
  <c r="AR607" i="6"/>
  <c r="AO607" i="6"/>
  <c r="AS607" i="6" s="1"/>
  <c r="AN607" i="6"/>
  <c r="AM607" i="6"/>
  <c r="AQ607" i="6" s="1"/>
  <c r="AL607" i="6"/>
  <c r="AI607" i="6"/>
  <c r="Y607" i="6"/>
  <c r="AX606" i="6"/>
  <c r="AW606" i="6"/>
  <c r="AO606" i="6"/>
  <c r="AS606" i="6" s="1"/>
  <c r="AN606" i="6"/>
  <c r="AR606" i="6" s="1"/>
  <c r="AM606" i="6"/>
  <c r="AQ606" i="6" s="1"/>
  <c r="AL606" i="6"/>
  <c r="AI606" i="6"/>
  <c r="Y606" i="6"/>
  <c r="AX605" i="6"/>
  <c r="AW605" i="6"/>
  <c r="AO605" i="6"/>
  <c r="AS605" i="6" s="1"/>
  <c r="AN605" i="6"/>
  <c r="AR605" i="6" s="1"/>
  <c r="AM605" i="6"/>
  <c r="AQ605" i="6" s="1"/>
  <c r="AL605" i="6"/>
  <c r="AI605" i="6"/>
  <c r="Y605" i="6"/>
  <c r="AX604" i="6"/>
  <c r="AW604" i="6"/>
  <c r="AR604" i="6"/>
  <c r="AO604" i="6"/>
  <c r="AS604" i="6" s="1"/>
  <c r="AN604" i="6"/>
  <c r="AM604" i="6"/>
  <c r="AL604" i="6"/>
  <c r="AI604" i="6"/>
  <c r="Y604" i="6"/>
  <c r="AX603" i="6"/>
  <c r="AW603" i="6"/>
  <c r="AO603" i="6"/>
  <c r="AS603" i="6" s="1"/>
  <c r="AN603" i="6"/>
  <c r="AM603" i="6"/>
  <c r="AQ603" i="6" s="1"/>
  <c r="AL603" i="6"/>
  <c r="AI603" i="6"/>
  <c r="Y603" i="6"/>
  <c r="AX602" i="6"/>
  <c r="AW602" i="6"/>
  <c r="AR602" i="6"/>
  <c r="AO602" i="6"/>
  <c r="AS602" i="6" s="1"/>
  <c r="AN602" i="6"/>
  <c r="AM602" i="6"/>
  <c r="AQ602" i="6" s="1"/>
  <c r="AL602" i="6"/>
  <c r="AI602" i="6"/>
  <c r="Y602" i="6"/>
  <c r="AX601" i="6"/>
  <c r="AX600" i="6" s="1"/>
  <c r="AX103" i="6" s="1"/>
  <c r="AW601" i="6"/>
  <c r="AO601" i="6"/>
  <c r="AS601" i="6" s="1"/>
  <c r="AN601" i="6"/>
  <c r="AR601" i="6" s="1"/>
  <c r="AM601" i="6"/>
  <c r="AL601" i="6"/>
  <c r="AI601" i="6"/>
  <c r="Y601" i="6"/>
  <c r="BB600" i="6"/>
  <c r="BA600" i="6"/>
  <c r="AZ600" i="6"/>
  <c r="AY600" i="6"/>
  <c r="AV600" i="6"/>
  <c r="AU600" i="6"/>
  <c r="AK600" i="6"/>
  <c r="AJ600" i="6"/>
  <c r="AH600" i="6"/>
  <c r="AG600" i="6"/>
  <c r="AF600" i="6"/>
  <c r="AE600" i="6"/>
  <c r="AD600" i="6"/>
  <c r="AC600" i="6"/>
  <c r="AB600" i="6"/>
  <c r="AA600" i="6"/>
  <c r="Z600" i="6"/>
  <c r="X600" i="6"/>
  <c r="W600" i="6"/>
  <c r="V600" i="6"/>
  <c r="U600" i="6"/>
  <c r="T600" i="6"/>
  <c r="S600" i="6"/>
  <c r="R600" i="6"/>
  <c r="Q600" i="6"/>
  <c r="P600" i="6"/>
  <c r="O600" i="6"/>
  <c r="N600" i="6"/>
  <c r="M600" i="6"/>
  <c r="L600" i="6"/>
  <c r="K600" i="6"/>
  <c r="J600" i="6"/>
  <c r="AX599" i="6"/>
  <c r="AW599" i="6"/>
  <c r="AQ599" i="6"/>
  <c r="AO599" i="6"/>
  <c r="AS599" i="6" s="1"/>
  <c r="AN599" i="6"/>
  <c r="AR599" i="6" s="1"/>
  <c r="AM599" i="6"/>
  <c r="AL599" i="6"/>
  <c r="AI599" i="6"/>
  <c r="Y599" i="6"/>
  <c r="AX598" i="6"/>
  <c r="AW598" i="6"/>
  <c r="AO598" i="6"/>
  <c r="AS598" i="6" s="1"/>
  <c r="AN598" i="6"/>
  <c r="AR598" i="6" s="1"/>
  <c r="AM598" i="6"/>
  <c r="AQ598" i="6" s="1"/>
  <c r="AL598" i="6"/>
  <c r="AI598" i="6"/>
  <c r="Y598" i="6"/>
  <c r="AX597" i="6"/>
  <c r="AW597" i="6"/>
  <c r="AP597" i="6"/>
  <c r="AO597" i="6"/>
  <c r="AN597" i="6"/>
  <c r="AR597" i="6" s="1"/>
  <c r="AM597" i="6"/>
  <c r="AQ597" i="6" s="1"/>
  <c r="AL597" i="6"/>
  <c r="AI597" i="6"/>
  <c r="Y597" i="6"/>
  <c r="AX596" i="6"/>
  <c r="AW596" i="6"/>
  <c r="AR596" i="6"/>
  <c r="AO596" i="6"/>
  <c r="AS596" i="6" s="1"/>
  <c r="AN596" i="6"/>
  <c r="AM596" i="6"/>
  <c r="AL596" i="6"/>
  <c r="AI596" i="6"/>
  <c r="Y596" i="6"/>
  <c r="AX595" i="6"/>
  <c r="AW595" i="6"/>
  <c r="AO595" i="6"/>
  <c r="AS595" i="6" s="1"/>
  <c r="AN595" i="6"/>
  <c r="AM595" i="6"/>
  <c r="AL595" i="6"/>
  <c r="AI595" i="6"/>
  <c r="Y595" i="6"/>
  <c r="AX594" i="6"/>
  <c r="AX593" i="6" s="1"/>
  <c r="AW594" i="6"/>
  <c r="AO594" i="6"/>
  <c r="AS594" i="6" s="1"/>
  <c r="AN594" i="6"/>
  <c r="AR594" i="6" s="1"/>
  <c r="AM594" i="6"/>
  <c r="AL594" i="6"/>
  <c r="AI594" i="6"/>
  <c r="Y594" i="6"/>
  <c r="BB593" i="6"/>
  <c r="BA593" i="6"/>
  <c r="AZ593" i="6"/>
  <c r="AY593" i="6"/>
  <c r="AV593" i="6"/>
  <c r="AV102" i="6" s="1"/>
  <c r="AU593" i="6"/>
  <c r="AK593" i="6"/>
  <c r="AJ593" i="6"/>
  <c r="AH593" i="6"/>
  <c r="AG593" i="6"/>
  <c r="AF593" i="6"/>
  <c r="AE593" i="6"/>
  <c r="AD593" i="6"/>
  <c r="AD102" i="6" s="1"/>
  <c r="AC593" i="6"/>
  <c r="AB593" i="6"/>
  <c r="AA593" i="6"/>
  <c r="Z593" i="6"/>
  <c r="X593" i="6"/>
  <c r="W593" i="6"/>
  <c r="V593" i="6"/>
  <c r="U593" i="6"/>
  <c r="U102" i="6" s="1"/>
  <c r="T593" i="6"/>
  <c r="S593" i="6"/>
  <c r="R593" i="6"/>
  <c r="Q593" i="6"/>
  <c r="P593" i="6"/>
  <c r="O593" i="6"/>
  <c r="N593" i="6"/>
  <c r="M593" i="6"/>
  <c r="M102" i="6" s="1"/>
  <c r="L593" i="6"/>
  <c r="K593" i="6"/>
  <c r="J593" i="6"/>
  <c r="AX592" i="6"/>
  <c r="AW592" i="6"/>
  <c r="AO592" i="6"/>
  <c r="AS592" i="6" s="1"/>
  <c r="AN592" i="6"/>
  <c r="AM592" i="6"/>
  <c r="AQ592" i="6" s="1"/>
  <c r="AL592" i="6"/>
  <c r="AI592" i="6"/>
  <c r="Y592" i="6"/>
  <c r="AX591" i="6"/>
  <c r="AW591" i="6"/>
  <c r="AO591" i="6"/>
  <c r="AS591" i="6" s="1"/>
  <c r="AN591" i="6"/>
  <c r="AR591" i="6" s="1"/>
  <c r="AM591" i="6"/>
  <c r="AL591" i="6"/>
  <c r="AI591" i="6"/>
  <c r="Y591" i="6"/>
  <c r="AX590" i="6"/>
  <c r="AW590" i="6"/>
  <c r="AO590" i="6"/>
  <c r="AS590" i="6" s="1"/>
  <c r="AN590" i="6"/>
  <c r="AR590" i="6" s="1"/>
  <c r="AM590" i="6"/>
  <c r="AQ590" i="6" s="1"/>
  <c r="AL590" i="6"/>
  <c r="AI590" i="6"/>
  <c r="Y590" i="6"/>
  <c r="AX589" i="6"/>
  <c r="AW589" i="6"/>
  <c r="AO589" i="6"/>
  <c r="AS589" i="6" s="1"/>
  <c r="AN589" i="6"/>
  <c r="AR589" i="6" s="1"/>
  <c r="AM589" i="6"/>
  <c r="AQ589" i="6" s="1"/>
  <c r="AL589" i="6"/>
  <c r="AI589" i="6"/>
  <c r="Y589" i="6"/>
  <c r="AX588" i="6"/>
  <c r="AW588" i="6"/>
  <c r="AO588" i="6"/>
  <c r="AS588" i="6" s="1"/>
  <c r="AN588" i="6"/>
  <c r="AM588" i="6"/>
  <c r="AQ588" i="6" s="1"/>
  <c r="AL588" i="6"/>
  <c r="AI588" i="6"/>
  <c r="Y588" i="6"/>
  <c r="AX587" i="6"/>
  <c r="AW587" i="6"/>
  <c r="AO587" i="6"/>
  <c r="AN587" i="6"/>
  <c r="AR587" i="6" s="1"/>
  <c r="AM587" i="6"/>
  <c r="AQ587" i="6" s="1"/>
  <c r="AL587" i="6"/>
  <c r="AI587" i="6"/>
  <c r="Y587" i="6"/>
  <c r="AX586" i="6"/>
  <c r="AX585" i="6" s="1"/>
  <c r="AW586" i="6"/>
  <c r="AQ586" i="6"/>
  <c r="AO586" i="6"/>
  <c r="AS586" i="6" s="1"/>
  <c r="AN586" i="6"/>
  <c r="AR586" i="6" s="1"/>
  <c r="AM586" i="6"/>
  <c r="AL586" i="6"/>
  <c r="AI586" i="6"/>
  <c r="Y586" i="6"/>
  <c r="BB585" i="6"/>
  <c r="BA585" i="6"/>
  <c r="AZ585" i="6"/>
  <c r="AZ101" i="6" s="1"/>
  <c r="AY585" i="6"/>
  <c r="AV585" i="6"/>
  <c r="AU585" i="6"/>
  <c r="AK585" i="6"/>
  <c r="AJ585" i="6"/>
  <c r="AF585" i="6"/>
  <c r="AE585" i="6"/>
  <c r="AD585" i="6"/>
  <c r="AD101" i="6" s="1"/>
  <c r="AC585" i="6"/>
  <c r="AB585" i="6"/>
  <c r="AA585" i="6"/>
  <c r="Z585" i="6"/>
  <c r="X585" i="6"/>
  <c r="W585" i="6"/>
  <c r="V585" i="6"/>
  <c r="U585" i="6"/>
  <c r="U101" i="6" s="1"/>
  <c r="T585" i="6"/>
  <c r="S585" i="6"/>
  <c r="R585" i="6"/>
  <c r="Q585" i="6"/>
  <c r="P585" i="6"/>
  <c r="O585" i="6"/>
  <c r="N585" i="6"/>
  <c r="M585" i="6"/>
  <c r="M101" i="6" s="1"/>
  <c r="L585" i="6"/>
  <c r="K585" i="6"/>
  <c r="J585" i="6"/>
  <c r="AX584" i="6"/>
  <c r="AW584" i="6"/>
  <c r="AO584" i="6"/>
  <c r="AS584" i="6" s="1"/>
  <c r="AN584" i="6"/>
  <c r="AR584" i="6" s="1"/>
  <c r="AM584" i="6"/>
  <c r="AQ584" i="6" s="1"/>
  <c r="AT584" i="6" s="1"/>
  <c r="AL584" i="6"/>
  <c r="AI584" i="6"/>
  <c r="Y584" i="6"/>
  <c r="AX583" i="6"/>
  <c r="AW583" i="6"/>
  <c r="AO583" i="6"/>
  <c r="AN583" i="6"/>
  <c r="AR583" i="6" s="1"/>
  <c r="AM583" i="6"/>
  <c r="AQ583" i="6" s="1"/>
  <c r="AL583" i="6"/>
  <c r="AI583" i="6"/>
  <c r="Y583" i="6"/>
  <c r="AX582" i="6"/>
  <c r="AW582" i="6"/>
  <c r="AO582" i="6"/>
  <c r="AS582" i="6" s="1"/>
  <c r="AN582" i="6"/>
  <c r="AR582" i="6" s="1"/>
  <c r="AT582" i="6" s="1"/>
  <c r="AM582" i="6"/>
  <c r="AQ582" i="6" s="1"/>
  <c r="AL582" i="6"/>
  <c r="AI582" i="6"/>
  <c r="Y582" i="6"/>
  <c r="AX581" i="6"/>
  <c r="AW581" i="6"/>
  <c r="AQ581" i="6"/>
  <c r="AO581" i="6"/>
  <c r="AS581" i="6" s="1"/>
  <c r="AN581" i="6"/>
  <c r="AR581" i="6" s="1"/>
  <c r="AM581" i="6"/>
  <c r="AL581" i="6"/>
  <c r="AI581" i="6"/>
  <c r="Y581" i="6"/>
  <c r="BB580" i="6"/>
  <c r="BA580" i="6"/>
  <c r="AZ580" i="6"/>
  <c r="AY580" i="6"/>
  <c r="AX580" i="6"/>
  <c r="AW580" i="6"/>
  <c r="AS580" i="6"/>
  <c r="AR580" i="6"/>
  <c r="AM580" i="6"/>
  <c r="AL580" i="6"/>
  <c r="AI580" i="6"/>
  <c r="Y580" i="6"/>
  <c r="BB579" i="6"/>
  <c r="BA579" i="6"/>
  <c r="AZ579" i="6"/>
  <c r="AY579" i="6"/>
  <c r="AX579" i="6"/>
  <c r="AW579" i="6"/>
  <c r="AS579" i="6"/>
  <c r="AR579" i="6"/>
  <c r="AM579" i="6"/>
  <c r="AP579" i="6" s="1"/>
  <c r="AL579" i="6"/>
  <c r="AI579" i="6"/>
  <c r="Y579" i="6"/>
  <c r="BB578" i="6"/>
  <c r="BA578" i="6"/>
  <c r="AZ578" i="6"/>
  <c r="AY578" i="6"/>
  <c r="AX578" i="6"/>
  <c r="AW578" i="6"/>
  <c r="AS578" i="6"/>
  <c r="AR578" i="6"/>
  <c r="AM578" i="6"/>
  <c r="AL578" i="6"/>
  <c r="AI578" i="6"/>
  <c r="Y578" i="6"/>
  <c r="BB577" i="6"/>
  <c r="BA577" i="6"/>
  <c r="AZ577" i="6"/>
  <c r="AY577" i="6"/>
  <c r="AX577" i="6"/>
  <c r="AW577" i="6"/>
  <c r="AS577" i="6"/>
  <c r="AR577" i="6"/>
  <c r="AP577" i="6"/>
  <c r="AM577" i="6"/>
  <c r="AQ577" i="6" s="1"/>
  <c r="AL577" i="6"/>
  <c r="AI577" i="6"/>
  <c r="Y577" i="6"/>
  <c r="BB576" i="6"/>
  <c r="BA576" i="6"/>
  <c r="AZ576" i="6"/>
  <c r="AY576" i="6"/>
  <c r="AX576" i="6"/>
  <c r="AW576" i="6"/>
  <c r="AS576" i="6"/>
  <c r="AR576" i="6"/>
  <c r="AP576" i="6"/>
  <c r="AM576" i="6"/>
  <c r="AQ576" i="6" s="1"/>
  <c r="AL576" i="6"/>
  <c r="AI576" i="6"/>
  <c r="Y576" i="6"/>
  <c r="BB575" i="6"/>
  <c r="BA575" i="6"/>
  <c r="AZ575" i="6"/>
  <c r="AY575" i="6"/>
  <c r="AX575" i="6"/>
  <c r="AW575" i="6"/>
  <c r="AS575" i="6"/>
  <c r="AR575" i="6"/>
  <c r="AM575" i="6"/>
  <c r="AP575" i="6" s="1"/>
  <c r="AL575" i="6"/>
  <c r="AI575" i="6"/>
  <c r="Y575" i="6"/>
  <c r="AX574" i="6"/>
  <c r="AV574" i="6"/>
  <c r="AU574" i="6"/>
  <c r="AK574" i="6"/>
  <c r="AJ574" i="6"/>
  <c r="AF574" i="6"/>
  <c r="AE574" i="6"/>
  <c r="AD574" i="6"/>
  <c r="AC574" i="6"/>
  <c r="AB574" i="6"/>
  <c r="AA574" i="6"/>
  <c r="Z574" i="6"/>
  <c r="X574" i="6"/>
  <c r="W574" i="6"/>
  <c r="V574" i="6"/>
  <c r="U574" i="6"/>
  <c r="T574" i="6"/>
  <c r="S574" i="6"/>
  <c r="R574" i="6"/>
  <c r="Q574" i="6"/>
  <c r="P574" i="6"/>
  <c r="O574" i="6"/>
  <c r="N574" i="6"/>
  <c r="M574" i="6"/>
  <c r="L574" i="6"/>
  <c r="K574" i="6"/>
  <c r="J574" i="6"/>
  <c r="AX573" i="6"/>
  <c r="AW573" i="6"/>
  <c r="AO573" i="6"/>
  <c r="AS573" i="6" s="1"/>
  <c r="AN573" i="6"/>
  <c r="AR573" i="6" s="1"/>
  <c r="AM573" i="6"/>
  <c r="AQ573" i="6" s="1"/>
  <c r="AL573" i="6"/>
  <c r="AI573" i="6"/>
  <c r="Y573" i="6"/>
  <c r="AX572" i="6"/>
  <c r="AW572" i="6"/>
  <c r="AR572" i="6"/>
  <c r="AO572" i="6"/>
  <c r="AN572" i="6"/>
  <c r="AM572" i="6"/>
  <c r="AL572" i="6"/>
  <c r="AI572" i="6"/>
  <c r="Y572" i="6"/>
  <c r="AX571" i="6"/>
  <c r="AW571" i="6"/>
  <c r="AL571" i="6"/>
  <c r="AI571" i="6"/>
  <c r="W571" i="6"/>
  <c r="BB570" i="6"/>
  <c r="BB571" i="6" s="1"/>
  <c r="BA570" i="6"/>
  <c r="BA571" i="6" s="1"/>
  <c r="AZ570" i="6"/>
  <c r="AZ571" i="6" s="1"/>
  <c r="AY570" i="6"/>
  <c r="AY571" i="6" s="1"/>
  <c r="AV570" i="6"/>
  <c r="AV99" i="6" s="1"/>
  <c r="AU570" i="6"/>
  <c r="AK570" i="6"/>
  <c r="AJ570" i="6"/>
  <c r="AF570" i="6"/>
  <c r="AF571" i="6" s="1"/>
  <c r="AE570" i="6"/>
  <c r="AE571" i="6" s="1"/>
  <c r="AD570" i="6"/>
  <c r="AD571" i="6" s="1"/>
  <c r="AC570" i="6"/>
  <c r="AC571" i="6" s="1"/>
  <c r="AB570" i="6"/>
  <c r="AB571" i="6" s="1"/>
  <c r="AA570" i="6"/>
  <c r="AA571" i="6" s="1"/>
  <c r="Z570" i="6"/>
  <c r="Z571" i="6" s="1"/>
  <c r="X570" i="6"/>
  <c r="W570" i="6"/>
  <c r="V570" i="6"/>
  <c r="V571" i="6" s="1"/>
  <c r="U570" i="6"/>
  <c r="U571" i="6" s="1"/>
  <c r="T570" i="6"/>
  <c r="T571" i="6" s="1"/>
  <c r="S570" i="6"/>
  <c r="S571" i="6" s="1"/>
  <c r="R570" i="6"/>
  <c r="R571" i="6" s="1"/>
  <c r="Q570" i="6"/>
  <c r="Q571" i="6" s="1"/>
  <c r="P570" i="6"/>
  <c r="P571" i="6" s="1"/>
  <c r="O570" i="6"/>
  <c r="O571" i="6" s="1"/>
  <c r="N570" i="6"/>
  <c r="N571" i="6" s="1"/>
  <c r="M570" i="6"/>
  <c r="L570" i="6"/>
  <c r="L571" i="6" s="1"/>
  <c r="K570" i="6"/>
  <c r="K571" i="6" s="1"/>
  <c r="J570" i="6"/>
  <c r="J571" i="6" s="1"/>
  <c r="AX569" i="6"/>
  <c r="AW569" i="6"/>
  <c r="AO569" i="6"/>
  <c r="AS569" i="6" s="1"/>
  <c r="AN569" i="6"/>
  <c r="AR569" i="6" s="1"/>
  <c r="AM569" i="6"/>
  <c r="AL569" i="6"/>
  <c r="AI569" i="6"/>
  <c r="Y569" i="6"/>
  <c r="AX568" i="6"/>
  <c r="AW568" i="6"/>
  <c r="AO568" i="6"/>
  <c r="AS568" i="6" s="1"/>
  <c r="AN568" i="6"/>
  <c r="AR568" i="6" s="1"/>
  <c r="AM568" i="6"/>
  <c r="AQ568" i="6" s="1"/>
  <c r="AL568" i="6"/>
  <c r="AI568" i="6"/>
  <c r="Y568" i="6"/>
  <c r="AX567" i="6"/>
  <c r="AW567" i="6"/>
  <c r="AO567" i="6"/>
  <c r="AS567" i="6" s="1"/>
  <c r="AN567" i="6"/>
  <c r="AM567" i="6"/>
  <c r="AL567" i="6"/>
  <c r="AI567" i="6"/>
  <c r="Y567" i="6"/>
  <c r="AX566" i="6"/>
  <c r="AW566" i="6"/>
  <c r="AO566" i="6"/>
  <c r="AS566" i="6" s="1"/>
  <c r="AN566" i="6"/>
  <c r="AR566" i="6" s="1"/>
  <c r="AM566" i="6"/>
  <c r="AQ566" i="6" s="1"/>
  <c r="AL566" i="6"/>
  <c r="AI566" i="6"/>
  <c r="Y566" i="6"/>
  <c r="AX565" i="6"/>
  <c r="AW565" i="6"/>
  <c r="AO565" i="6"/>
  <c r="AS565" i="6" s="1"/>
  <c r="AN565" i="6"/>
  <c r="AM565" i="6"/>
  <c r="AQ565" i="6" s="1"/>
  <c r="AL565" i="6"/>
  <c r="AI565" i="6"/>
  <c r="Y565" i="6"/>
  <c r="AX564" i="6"/>
  <c r="AW564" i="6"/>
  <c r="AO564" i="6"/>
  <c r="AS564" i="6" s="1"/>
  <c r="AN564" i="6"/>
  <c r="AR564" i="6" s="1"/>
  <c r="AM564" i="6"/>
  <c r="AL564" i="6"/>
  <c r="AI564" i="6"/>
  <c r="Y564" i="6"/>
  <c r="AX563" i="6"/>
  <c r="AW563" i="6"/>
  <c r="AO563" i="6"/>
  <c r="AS563" i="6" s="1"/>
  <c r="AN563" i="6"/>
  <c r="AR563" i="6" s="1"/>
  <c r="AM563" i="6"/>
  <c r="AL563" i="6"/>
  <c r="AI563" i="6"/>
  <c r="Y563" i="6"/>
  <c r="AX562" i="6"/>
  <c r="AW562" i="6"/>
  <c r="AO562" i="6"/>
  <c r="AS562" i="6" s="1"/>
  <c r="AN562" i="6"/>
  <c r="AR562" i="6" s="1"/>
  <c r="AM562" i="6"/>
  <c r="AQ562" i="6" s="1"/>
  <c r="AL562" i="6"/>
  <c r="AI562" i="6"/>
  <c r="Y562" i="6"/>
  <c r="BB561" i="6"/>
  <c r="BA561" i="6"/>
  <c r="AZ561" i="6"/>
  <c r="AY561" i="6"/>
  <c r="AX561" i="6"/>
  <c r="AV561" i="6"/>
  <c r="AU561" i="6"/>
  <c r="AK561" i="6"/>
  <c r="AJ561" i="6"/>
  <c r="AH561" i="6"/>
  <c r="AG561" i="6"/>
  <c r="AF561" i="6"/>
  <c r="AE561" i="6"/>
  <c r="AD561" i="6"/>
  <c r="AC561" i="6"/>
  <c r="AB561" i="6"/>
  <c r="AA561" i="6"/>
  <c r="Z561" i="6"/>
  <c r="X561" i="6"/>
  <c r="W561" i="6"/>
  <c r="V561" i="6"/>
  <c r="U561" i="6"/>
  <c r="T561" i="6"/>
  <c r="S561" i="6"/>
  <c r="R561" i="6"/>
  <c r="Q561" i="6"/>
  <c r="P561" i="6"/>
  <c r="O561" i="6"/>
  <c r="N561" i="6"/>
  <c r="M561" i="6"/>
  <c r="L561" i="6"/>
  <c r="K561" i="6"/>
  <c r="J561" i="6"/>
  <c r="AX560" i="6"/>
  <c r="AV560" i="6"/>
  <c r="AW560" i="6" s="1"/>
  <c r="AL560" i="6"/>
  <c r="AI560" i="6"/>
  <c r="Y560" i="6"/>
  <c r="AX559" i="6"/>
  <c r="AV559" i="6"/>
  <c r="AW559" i="6" s="1"/>
  <c r="AL559" i="6"/>
  <c r="AI559" i="6"/>
  <c r="Y559" i="6"/>
  <c r="BB558" i="6"/>
  <c r="AZ558" i="6"/>
  <c r="AV558" i="6"/>
  <c r="AU558" i="6"/>
  <c r="AK558" i="6"/>
  <c r="AJ558" i="6"/>
  <c r="AH558" i="6"/>
  <c r="AG558" i="6"/>
  <c r="AF558" i="6"/>
  <c r="AE558" i="6"/>
  <c r="AD558" i="6"/>
  <c r="AC558" i="6"/>
  <c r="AB558" i="6"/>
  <c r="AA558" i="6"/>
  <c r="Z558" i="6"/>
  <c r="X558" i="6"/>
  <c r="W558" i="6"/>
  <c r="V558" i="6"/>
  <c r="U558" i="6"/>
  <c r="T558" i="6"/>
  <c r="S558" i="6"/>
  <c r="R558" i="6"/>
  <c r="Q558" i="6"/>
  <c r="P558" i="6"/>
  <c r="O558" i="6"/>
  <c r="N558" i="6"/>
  <c r="M558" i="6"/>
  <c r="L558" i="6"/>
  <c r="K558" i="6"/>
  <c r="J558" i="6"/>
  <c r="AX557" i="6"/>
  <c r="AW557" i="6"/>
  <c r="AO557" i="6"/>
  <c r="AS557" i="6" s="1"/>
  <c r="AN557" i="6"/>
  <c r="AR557" i="6" s="1"/>
  <c r="AM557" i="6"/>
  <c r="AL557" i="6"/>
  <c r="AI557" i="6"/>
  <c r="Y557" i="6"/>
  <c r="BA556" i="6"/>
  <c r="BA558" i="6" s="1"/>
  <c r="AY556" i="6"/>
  <c r="AY558" i="6" s="1"/>
  <c r="AX556" i="6"/>
  <c r="AW556" i="6"/>
  <c r="AS556" i="6"/>
  <c r="AR556" i="6"/>
  <c r="AP556" i="6"/>
  <c r="AM556" i="6"/>
  <c r="AQ556" i="6" s="1"/>
  <c r="AL556" i="6"/>
  <c r="AI556" i="6"/>
  <c r="Y556" i="6"/>
  <c r="AX555" i="6"/>
  <c r="AW555" i="6"/>
  <c r="AO555" i="6"/>
  <c r="AS555" i="6" s="1"/>
  <c r="AN555" i="6"/>
  <c r="AR555" i="6" s="1"/>
  <c r="AM555" i="6"/>
  <c r="AQ555" i="6" s="1"/>
  <c r="AL555" i="6"/>
  <c r="AI555" i="6"/>
  <c r="Y555" i="6"/>
  <c r="AX554" i="6"/>
  <c r="AW554" i="6"/>
  <c r="AV554" i="6"/>
  <c r="AS554" i="6"/>
  <c r="AR554" i="6"/>
  <c r="AQ554" i="6"/>
  <c r="AL554" i="6"/>
  <c r="AI554" i="6"/>
  <c r="Y554" i="6"/>
  <c r="AX553" i="6"/>
  <c r="AV553" i="6"/>
  <c r="AW553" i="6" s="1"/>
  <c r="AS553" i="6"/>
  <c r="AR553" i="6"/>
  <c r="AQ553" i="6"/>
  <c r="AL553" i="6"/>
  <c r="AI553" i="6"/>
  <c r="Y553" i="6"/>
  <c r="BA551" i="6"/>
  <c r="AY551" i="6"/>
  <c r="AX551" i="6"/>
  <c r="AW551" i="6"/>
  <c r="AS551" i="6"/>
  <c r="AR551" i="6"/>
  <c r="AM551" i="6"/>
  <c r="AQ551" i="6" s="1"/>
  <c r="AL551" i="6"/>
  <c r="AI551" i="6"/>
  <c r="Y551" i="6"/>
  <c r="BB550" i="6"/>
  <c r="BA550" i="6"/>
  <c r="AZ550" i="6"/>
  <c r="AY550" i="6"/>
  <c r="AX550" i="6"/>
  <c r="AV550" i="6"/>
  <c r="AW550" i="6" s="1"/>
  <c r="AS550" i="6"/>
  <c r="AR550" i="6"/>
  <c r="AP550" i="6"/>
  <c r="AM550" i="6"/>
  <c r="AQ550" i="6" s="1"/>
  <c r="AL550" i="6"/>
  <c r="AI550" i="6"/>
  <c r="Y550" i="6"/>
  <c r="BA549" i="6"/>
  <c r="AY549" i="6"/>
  <c r="AX549" i="6"/>
  <c r="AW549" i="6"/>
  <c r="AV549" i="6"/>
  <c r="AS549" i="6"/>
  <c r="AR549" i="6"/>
  <c r="AM549" i="6"/>
  <c r="AL549" i="6"/>
  <c r="AI549" i="6"/>
  <c r="Y549" i="6"/>
  <c r="BB548" i="6"/>
  <c r="BA548" i="6"/>
  <c r="AZ548" i="6"/>
  <c r="AZ545" i="6" s="1"/>
  <c r="AZ546" i="6" s="1"/>
  <c r="AY548" i="6"/>
  <c r="AX548" i="6"/>
  <c r="AW548" i="6"/>
  <c r="AV548" i="6"/>
  <c r="AS548" i="6"/>
  <c r="AR548" i="6"/>
  <c r="AM548" i="6"/>
  <c r="AQ548" i="6" s="1"/>
  <c r="AL548" i="6"/>
  <c r="AI548" i="6"/>
  <c r="Y548" i="6"/>
  <c r="AX547" i="6"/>
  <c r="AX545" i="6" s="1"/>
  <c r="AV547" i="6"/>
  <c r="AW547" i="6" s="1"/>
  <c r="AW545" i="6" s="1"/>
  <c r="AS547" i="6"/>
  <c r="AR547" i="6"/>
  <c r="AM547" i="6"/>
  <c r="AQ547" i="6" s="1"/>
  <c r="AL547" i="6"/>
  <c r="AI547" i="6"/>
  <c r="Y547" i="6"/>
  <c r="AX546" i="6"/>
  <c r="AV546" i="6"/>
  <c r="AW546" i="6" s="1"/>
  <c r="AS546" i="6"/>
  <c r="AR546" i="6"/>
  <c r="AL546" i="6"/>
  <c r="AH546" i="6"/>
  <c r="AG546" i="6"/>
  <c r="N546" i="6"/>
  <c r="AV545" i="6"/>
  <c r="AU545" i="6"/>
  <c r="AO545" i="6"/>
  <c r="AN545" i="6"/>
  <c r="AK545" i="6"/>
  <c r="AJ545" i="6"/>
  <c r="AJ91" i="6" s="1"/>
  <c r="AH545" i="6"/>
  <c r="AG545" i="6"/>
  <c r="AF545" i="6"/>
  <c r="AF546" i="6" s="1"/>
  <c r="AE545" i="6"/>
  <c r="AE546" i="6" s="1"/>
  <c r="AD545" i="6"/>
  <c r="AD546" i="6" s="1"/>
  <c r="AC545" i="6"/>
  <c r="AC546" i="6" s="1"/>
  <c r="AB545" i="6"/>
  <c r="AB546" i="6" s="1"/>
  <c r="AA545" i="6"/>
  <c r="Z545" i="6"/>
  <c r="Z546" i="6" s="1"/>
  <c r="X545" i="6"/>
  <c r="X546" i="6" s="1"/>
  <c r="W545" i="6"/>
  <c r="W546" i="6" s="1"/>
  <c r="V545" i="6"/>
  <c r="V546" i="6" s="1"/>
  <c r="U545" i="6"/>
  <c r="U546" i="6" s="1"/>
  <c r="T545" i="6"/>
  <c r="T546" i="6" s="1"/>
  <c r="S545" i="6"/>
  <c r="S546" i="6" s="1"/>
  <c r="R545" i="6"/>
  <c r="Q545" i="6"/>
  <c r="Q546" i="6" s="1"/>
  <c r="P545" i="6"/>
  <c r="P546" i="6" s="1"/>
  <c r="O545" i="6"/>
  <c r="O546" i="6" s="1"/>
  <c r="N545" i="6"/>
  <c r="M545" i="6"/>
  <c r="M546" i="6" s="1"/>
  <c r="L545" i="6"/>
  <c r="L546" i="6" s="1"/>
  <c r="K545" i="6"/>
  <c r="K546" i="6" s="1"/>
  <c r="J545" i="6"/>
  <c r="AX544" i="6"/>
  <c r="AX543" i="6" s="1"/>
  <c r="AW544" i="6"/>
  <c r="AW543" i="6" s="1"/>
  <c r="AW90" i="6" s="1"/>
  <c r="AO544" i="6"/>
  <c r="AS544" i="6" s="1"/>
  <c r="AN544" i="6"/>
  <c r="AR544" i="6" s="1"/>
  <c r="AR543" i="6" s="1"/>
  <c r="AM544" i="6"/>
  <c r="AQ544" i="6" s="1"/>
  <c r="AQ543" i="6" s="1"/>
  <c r="AL544" i="6"/>
  <c r="AL543" i="6" s="1"/>
  <c r="AI544" i="6"/>
  <c r="AI543" i="6" s="1"/>
  <c r="Y544" i="6"/>
  <c r="BB543" i="6"/>
  <c r="BA543" i="6"/>
  <c r="AZ543" i="6"/>
  <c r="AY543" i="6"/>
  <c r="AV543" i="6"/>
  <c r="AV90" i="6" s="1"/>
  <c r="AU543" i="6"/>
  <c r="AM543" i="6"/>
  <c r="AK543" i="6"/>
  <c r="AJ543" i="6"/>
  <c r="AH543" i="6"/>
  <c r="AG543" i="6"/>
  <c r="AF543" i="6"/>
  <c r="AE543" i="6"/>
  <c r="AD543" i="6"/>
  <c r="AC543" i="6"/>
  <c r="AB543" i="6"/>
  <c r="AA543" i="6"/>
  <c r="Z543" i="6"/>
  <c r="X543" i="6"/>
  <c r="W543" i="6"/>
  <c r="V543" i="6"/>
  <c r="U543" i="6"/>
  <c r="T543" i="6"/>
  <c r="S543" i="6"/>
  <c r="R543" i="6"/>
  <c r="Q543" i="6"/>
  <c r="P543" i="6"/>
  <c r="O543" i="6"/>
  <c r="N543" i="6"/>
  <c r="M543" i="6"/>
  <c r="L543" i="6"/>
  <c r="K543" i="6"/>
  <c r="J543" i="6"/>
  <c r="AZ542" i="6"/>
  <c r="AX542" i="6"/>
  <c r="AW542" i="6"/>
  <c r="AO542" i="6"/>
  <c r="AN542" i="6"/>
  <c r="AN535" i="6" s="1"/>
  <c r="AM542" i="6"/>
  <c r="AQ542" i="6" s="1"/>
  <c r="AL542" i="6"/>
  <c r="AI542" i="6"/>
  <c r="Y542" i="6"/>
  <c r="AZ541" i="6"/>
  <c r="AY541" i="6"/>
  <c r="AX541" i="6"/>
  <c r="AW541" i="6"/>
  <c r="AS541" i="6"/>
  <c r="AR541" i="6"/>
  <c r="AM541" i="6"/>
  <c r="AQ541" i="6" s="1"/>
  <c r="AL541" i="6"/>
  <c r="AI541" i="6"/>
  <c r="Y541" i="6"/>
  <c r="AZ540" i="6"/>
  <c r="AY540" i="6"/>
  <c r="AX540" i="6"/>
  <c r="AW540" i="6"/>
  <c r="AS540" i="6"/>
  <c r="AR540" i="6"/>
  <c r="AM540" i="6"/>
  <c r="AL540" i="6"/>
  <c r="AI540" i="6"/>
  <c r="Y540" i="6"/>
  <c r="AZ539" i="6"/>
  <c r="AY539" i="6"/>
  <c r="AX539" i="6"/>
  <c r="AW539" i="6"/>
  <c r="AS539" i="6"/>
  <c r="AR539" i="6"/>
  <c r="AM539" i="6"/>
  <c r="AL539" i="6"/>
  <c r="AI539" i="6"/>
  <c r="Y539" i="6"/>
  <c r="AZ538" i="6"/>
  <c r="AY538" i="6"/>
  <c r="AX538" i="6"/>
  <c r="AW538" i="6"/>
  <c r="AS538" i="6"/>
  <c r="AR538" i="6"/>
  <c r="AP538" i="6"/>
  <c r="AM538" i="6"/>
  <c r="AQ538" i="6" s="1"/>
  <c r="AL538" i="6"/>
  <c r="AI538" i="6"/>
  <c r="Y538" i="6"/>
  <c r="AZ537" i="6"/>
  <c r="AY537" i="6"/>
  <c r="AX537" i="6"/>
  <c r="AW537" i="6"/>
  <c r="AS537" i="6"/>
  <c r="AR537" i="6"/>
  <c r="AQ537" i="6"/>
  <c r="AM537" i="6"/>
  <c r="AP537" i="6" s="1"/>
  <c r="AL537" i="6"/>
  <c r="AI537" i="6"/>
  <c r="Y537" i="6"/>
  <c r="AZ536" i="6"/>
  <c r="AY536" i="6"/>
  <c r="AX536" i="6"/>
  <c r="AX535" i="6" s="1"/>
  <c r="AW536" i="6"/>
  <c r="AS536" i="6"/>
  <c r="AR536" i="6"/>
  <c r="AM536" i="6"/>
  <c r="AL536" i="6"/>
  <c r="AI536" i="6"/>
  <c r="Y536" i="6"/>
  <c r="BB535" i="6"/>
  <c r="BA535" i="6"/>
  <c r="AV535" i="6"/>
  <c r="AU535" i="6"/>
  <c r="AK535" i="6"/>
  <c r="AJ535" i="6"/>
  <c r="AJ89" i="6" s="1"/>
  <c r="AH535" i="6"/>
  <c r="AG535" i="6"/>
  <c r="AF535" i="6"/>
  <c r="AE535" i="6"/>
  <c r="AD535" i="6"/>
  <c r="AC535" i="6"/>
  <c r="AB535" i="6"/>
  <c r="AA535" i="6"/>
  <c r="AA89" i="6" s="1"/>
  <c r="Z535" i="6"/>
  <c r="X535" i="6"/>
  <c r="W535" i="6"/>
  <c r="V535" i="6"/>
  <c r="U535" i="6"/>
  <c r="T535" i="6"/>
  <c r="S535" i="6"/>
  <c r="R535" i="6"/>
  <c r="R89" i="6" s="1"/>
  <c r="Q535" i="6"/>
  <c r="P535" i="6"/>
  <c r="O535" i="6"/>
  <c r="N535" i="6"/>
  <c r="M535" i="6"/>
  <c r="L535" i="6"/>
  <c r="K535" i="6"/>
  <c r="J535" i="6"/>
  <c r="J89" i="6" s="1"/>
  <c r="AX534" i="6"/>
  <c r="AX533" i="6" s="1"/>
  <c r="AW534" i="6"/>
  <c r="AW533" i="6" s="1"/>
  <c r="AO534" i="6"/>
  <c r="AN534" i="6"/>
  <c r="AM534" i="6"/>
  <c r="AQ534" i="6" s="1"/>
  <c r="AL534" i="6"/>
  <c r="AL533" i="6" s="1"/>
  <c r="AL88" i="6" s="1"/>
  <c r="AI534" i="6"/>
  <c r="AI533" i="6" s="1"/>
  <c r="Y534" i="6"/>
  <c r="BB533" i="6"/>
  <c r="BA533" i="6"/>
  <c r="AZ533" i="6"/>
  <c r="AY533" i="6"/>
  <c r="AV533" i="6"/>
  <c r="AU533" i="6"/>
  <c r="AK533" i="6"/>
  <c r="AJ533" i="6"/>
  <c r="AJ88" i="6" s="1"/>
  <c r="AH533" i="6"/>
  <c r="AG533" i="6"/>
  <c r="AF533" i="6"/>
  <c r="AE533" i="6"/>
  <c r="AD533" i="6"/>
  <c r="AC533" i="6"/>
  <c r="AB533" i="6"/>
  <c r="AB88" i="6" s="1"/>
  <c r="AA533" i="6"/>
  <c r="Z533" i="6"/>
  <c r="X533" i="6"/>
  <c r="W533" i="6"/>
  <c r="V533" i="6"/>
  <c r="U533" i="6"/>
  <c r="T533" i="6"/>
  <c r="S533" i="6"/>
  <c r="S88" i="6" s="1"/>
  <c r="R533" i="6"/>
  <c r="Q533" i="6"/>
  <c r="P533" i="6"/>
  <c r="O533" i="6"/>
  <c r="N533" i="6"/>
  <c r="M533" i="6"/>
  <c r="L533" i="6"/>
  <c r="K533" i="6"/>
  <c r="K88" i="6" s="1"/>
  <c r="J533" i="6"/>
  <c r="AX532" i="6"/>
  <c r="AW532" i="6"/>
  <c r="AO532" i="6"/>
  <c r="AO530" i="6" s="1"/>
  <c r="AN532" i="6"/>
  <c r="AR532" i="6" s="1"/>
  <c r="AM532" i="6"/>
  <c r="AL532" i="6"/>
  <c r="AL530" i="6" s="1"/>
  <c r="AI532" i="6"/>
  <c r="Y532" i="6"/>
  <c r="BB531" i="6"/>
  <c r="BB530" i="6" s="1"/>
  <c r="BA531" i="6"/>
  <c r="BA530" i="6" s="1"/>
  <c r="BA87" i="6" s="1"/>
  <c r="AZ531" i="6"/>
  <c r="AZ530" i="6" s="1"/>
  <c r="AY531" i="6"/>
  <c r="AY530" i="6" s="1"/>
  <c r="AX531" i="6"/>
  <c r="AX530" i="6" s="1"/>
  <c r="AX87" i="6" s="1"/>
  <c r="AW531" i="6"/>
  <c r="AW530" i="6" s="1"/>
  <c r="AS531" i="6"/>
  <c r="AR531" i="6"/>
  <c r="AR530" i="6" s="1"/>
  <c r="AM531" i="6"/>
  <c r="AL531" i="6"/>
  <c r="AI531" i="6"/>
  <c r="Y531" i="6"/>
  <c r="AV530" i="6"/>
  <c r="AU530" i="6"/>
  <c r="AU87" i="6" s="1"/>
  <c r="AK530" i="6"/>
  <c r="AJ530" i="6"/>
  <c r="AH530" i="6"/>
  <c r="AG530" i="6"/>
  <c r="AF530" i="6"/>
  <c r="AE530" i="6"/>
  <c r="AD530" i="6"/>
  <c r="AC530" i="6"/>
  <c r="AB530" i="6"/>
  <c r="AA530" i="6"/>
  <c r="Z530" i="6"/>
  <c r="X530" i="6"/>
  <c r="W530" i="6"/>
  <c r="V530" i="6"/>
  <c r="U530" i="6"/>
  <c r="T530" i="6"/>
  <c r="S530" i="6"/>
  <c r="R530" i="6"/>
  <c r="Q530" i="6"/>
  <c r="P530" i="6"/>
  <c r="O530" i="6"/>
  <c r="N530" i="6"/>
  <c r="M530" i="6"/>
  <c r="L530" i="6"/>
  <c r="K530" i="6"/>
  <c r="J530" i="6"/>
  <c r="AX529" i="6"/>
  <c r="AW529" i="6"/>
  <c r="AO529" i="6"/>
  <c r="AS529" i="6" s="1"/>
  <c r="AN529" i="6"/>
  <c r="AR529" i="6" s="1"/>
  <c r="AM529" i="6"/>
  <c r="AL529" i="6"/>
  <c r="AI529" i="6"/>
  <c r="Y529" i="6"/>
  <c r="AX528" i="6"/>
  <c r="AX527" i="6" s="1"/>
  <c r="AW528" i="6"/>
  <c r="AO528" i="6"/>
  <c r="AN528" i="6"/>
  <c r="AM528" i="6"/>
  <c r="AQ528" i="6" s="1"/>
  <c r="AL528" i="6"/>
  <c r="AL527" i="6" s="1"/>
  <c r="AI528" i="6"/>
  <c r="AI527" i="6" s="1"/>
  <c r="AI86" i="6" s="1"/>
  <c r="Y528" i="6"/>
  <c r="BB527" i="6"/>
  <c r="BA527" i="6"/>
  <c r="AZ527" i="6"/>
  <c r="AY527" i="6"/>
  <c r="AV527" i="6"/>
  <c r="AV86" i="6" s="1"/>
  <c r="AU527" i="6"/>
  <c r="AK527" i="6"/>
  <c r="AJ527" i="6"/>
  <c r="AH527" i="6"/>
  <c r="AG527" i="6"/>
  <c r="AF527" i="6"/>
  <c r="AE527" i="6"/>
  <c r="AD527" i="6"/>
  <c r="AC527" i="6"/>
  <c r="AB527" i="6"/>
  <c r="AA527" i="6"/>
  <c r="Z527" i="6"/>
  <c r="X527" i="6"/>
  <c r="W527" i="6"/>
  <c r="V527" i="6"/>
  <c r="U527" i="6"/>
  <c r="T527" i="6"/>
  <c r="S527" i="6"/>
  <c r="R527" i="6"/>
  <c r="Q527" i="6"/>
  <c r="P527" i="6"/>
  <c r="O527" i="6"/>
  <c r="N527" i="6"/>
  <c r="M527" i="6"/>
  <c r="L527" i="6"/>
  <c r="K527" i="6"/>
  <c r="J527" i="6"/>
  <c r="AX526" i="6"/>
  <c r="AW526" i="6"/>
  <c r="AO526" i="6"/>
  <c r="AS526" i="6" s="1"/>
  <c r="AN526" i="6"/>
  <c r="AR526" i="6" s="1"/>
  <c r="AM526" i="6"/>
  <c r="AQ526" i="6" s="1"/>
  <c r="AL526" i="6"/>
  <c r="AI526" i="6"/>
  <c r="Y526" i="6"/>
  <c r="AX525" i="6"/>
  <c r="AW525" i="6"/>
  <c r="AO525" i="6"/>
  <c r="AS525" i="6" s="1"/>
  <c r="AN525" i="6"/>
  <c r="AR525" i="6" s="1"/>
  <c r="AM525" i="6"/>
  <c r="AL525" i="6"/>
  <c r="AI525" i="6"/>
  <c r="Y525" i="6"/>
  <c r="AX524" i="6"/>
  <c r="AX523" i="6" s="1"/>
  <c r="AW524" i="6"/>
  <c r="AO524" i="6"/>
  <c r="AS524" i="6" s="1"/>
  <c r="AN524" i="6"/>
  <c r="AR524" i="6" s="1"/>
  <c r="AM524" i="6"/>
  <c r="AQ524" i="6" s="1"/>
  <c r="AL524" i="6"/>
  <c r="AI524" i="6"/>
  <c r="Y524" i="6"/>
  <c r="BB523" i="6"/>
  <c r="BA523" i="6"/>
  <c r="AZ523" i="6"/>
  <c r="AY523" i="6"/>
  <c r="AV523" i="6"/>
  <c r="AU523" i="6"/>
  <c r="AK523" i="6"/>
  <c r="AJ523" i="6"/>
  <c r="AH523" i="6"/>
  <c r="AG523" i="6"/>
  <c r="AF523" i="6"/>
  <c r="AE523" i="6"/>
  <c r="AD523" i="6"/>
  <c r="AC523" i="6"/>
  <c r="AB523" i="6"/>
  <c r="AA523" i="6"/>
  <c r="Z523" i="6"/>
  <c r="X523" i="6"/>
  <c r="W523" i="6"/>
  <c r="V523" i="6"/>
  <c r="U523" i="6"/>
  <c r="T523" i="6"/>
  <c r="S523" i="6"/>
  <c r="R523" i="6"/>
  <c r="Q523" i="6"/>
  <c r="P523" i="6"/>
  <c r="O523" i="6"/>
  <c r="N523" i="6"/>
  <c r="M523" i="6"/>
  <c r="L523" i="6"/>
  <c r="K523" i="6"/>
  <c r="J523" i="6"/>
  <c r="AX522" i="6"/>
  <c r="AX521" i="6" s="1"/>
  <c r="AW522" i="6"/>
  <c r="AO522" i="6"/>
  <c r="AS522" i="6" s="1"/>
  <c r="AS521" i="6" s="1"/>
  <c r="AN522" i="6"/>
  <c r="AR522" i="6" s="1"/>
  <c r="AR521" i="6" s="1"/>
  <c r="AM522" i="6"/>
  <c r="AL522" i="6"/>
  <c r="AL521" i="6" s="1"/>
  <c r="AI522" i="6"/>
  <c r="AI521" i="6" s="1"/>
  <c r="Y522" i="6"/>
  <c r="BB521" i="6"/>
  <c r="BA521" i="6"/>
  <c r="AZ521" i="6"/>
  <c r="AY521" i="6"/>
  <c r="AW521" i="6"/>
  <c r="AV521" i="6"/>
  <c r="AU521" i="6"/>
  <c r="AK521" i="6"/>
  <c r="AJ521" i="6"/>
  <c r="AH521" i="6"/>
  <c r="AG521" i="6"/>
  <c r="AF521" i="6"/>
  <c r="AE521" i="6"/>
  <c r="AD521" i="6"/>
  <c r="AC521" i="6"/>
  <c r="AB521" i="6"/>
  <c r="AA521" i="6"/>
  <c r="Z521" i="6"/>
  <c r="X521" i="6"/>
  <c r="W521" i="6"/>
  <c r="V521" i="6"/>
  <c r="U521" i="6"/>
  <c r="T521" i="6"/>
  <c r="S521" i="6"/>
  <c r="R521" i="6"/>
  <c r="Q521" i="6"/>
  <c r="P521" i="6"/>
  <c r="O521" i="6"/>
  <c r="N521" i="6"/>
  <c r="M521" i="6"/>
  <c r="L521" i="6"/>
  <c r="K521" i="6"/>
  <c r="J521" i="6"/>
  <c r="AX520" i="6"/>
  <c r="AX519" i="6" s="1"/>
  <c r="AW520" i="6"/>
  <c r="AW519" i="6" s="1"/>
  <c r="AO520" i="6"/>
  <c r="AN520" i="6"/>
  <c r="AM520" i="6"/>
  <c r="AL520" i="6"/>
  <c r="AL519" i="6" s="1"/>
  <c r="AI520" i="6"/>
  <c r="Y520" i="6"/>
  <c r="BB519" i="6"/>
  <c r="BA519" i="6"/>
  <c r="AZ519" i="6"/>
  <c r="AY519" i="6"/>
  <c r="AV519" i="6"/>
  <c r="AU519" i="6"/>
  <c r="AK519" i="6"/>
  <c r="AJ519" i="6"/>
  <c r="AI519" i="6"/>
  <c r="AH519" i="6"/>
  <c r="AG519" i="6"/>
  <c r="AF519" i="6"/>
  <c r="AE519" i="6"/>
  <c r="AD519" i="6"/>
  <c r="AC519" i="6"/>
  <c r="AB519" i="6"/>
  <c r="AA519" i="6"/>
  <c r="Z519" i="6"/>
  <c r="X519" i="6"/>
  <c r="W519" i="6"/>
  <c r="V519" i="6"/>
  <c r="U519" i="6"/>
  <c r="T519" i="6"/>
  <c r="S519" i="6"/>
  <c r="R519" i="6"/>
  <c r="Q519" i="6"/>
  <c r="P519" i="6"/>
  <c r="O519" i="6"/>
  <c r="N519" i="6"/>
  <c r="M519" i="6"/>
  <c r="L519" i="6"/>
  <c r="K519" i="6"/>
  <c r="J519" i="6"/>
  <c r="AX518" i="6"/>
  <c r="AX517" i="6" s="1"/>
  <c r="AW518" i="6"/>
  <c r="AW517" i="6" s="1"/>
  <c r="AO518" i="6"/>
  <c r="AN518" i="6"/>
  <c r="AR518" i="6" s="1"/>
  <c r="AM518" i="6"/>
  <c r="AQ518" i="6" s="1"/>
  <c r="AQ517" i="6" s="1"/>
  <c r="AL518" i="6"/>
  <c r="AI518" i="6"/>
  <c r="AI517" i="6" s="1"/>
  <c r="Y518" i="6"/>
  <c r="BB517" i="6"/>
  <c r="BA517" i="6"/>
  <c r="AZ517" i="6"/>
  <c r="AY517" i="6"/>
  <c r="AV517" i="6"/>
  <c r="AU517" i="6"/>
  <c r="AL517" i="6"/>
  <c r="AK517" i="6"/>
  <c r="AJ517" i="6"/>
  <c r="AJ82" i="6" s="1"/>
  <c r="AH517" i="6"/>
  <c r="AG517" i="6"/>
  <c r="AF517" i="6"/>
  <c r="AE517" i="6"/>
  <c r="AD517" i="6"/>
  <c r="AC517" i="6"/>
  <c r="AB517" i="6"/>
  <c r="AA517" i="6"/>
  <c r="AA82" i="6" s="1"/>
  <c r="Z517" i="6"/>
  <c r="X517" i="6"/>
  <c r="W517" i="6"/>
  <c r="V517" i="6"/>
  <c r="U517" i="6"/>
  <c r="T517" i="6"/>
  <c r="S517" i="6"/>
  <c r="R517" i="6"/>
  <c r="R82" i="6" s="1"/>
  <c r="Q517" i="6"/>
  <c r="P517" i="6"/>
  <c r="O517" i="6"/>
  <c r="N517" i="6"/>
  <c r="M517" i="6"/>
  <c r="L517" i="6"/>
  <c r="K517" i="6"/>
  <c r="J517" i="6"/>
  <c r="J82" i="6" s="1"/>
  <c r="AX516" i="6"/>
  <c r="AX515" i="6" s="1"/>
  <c r="AW516" i="6"/>
  <c r="AW515" i="6" s="1"/>
  <c r="AO516" i="6"/>
  <c r="AS516" i="6" s="1"/>
  <c r="AS515" i="6" s="1"/>
  <c r="AN516" i="6"/>
  <c r="AR516" i="6" s="1"/>
  <c r="AR515" i="6" s="1"/>
  <c r="AM516" i="6"/>
  <c r="AM515" i="6" s="1"/>
  <c r="AL516" i="6"/>
  <c r="AL515" i="6" s="1"/>
  <c r="AL81" i="6" s="1"/>
  <c r="AI516" i="6"/>
  <c r="AI515" i="6" s="1"/>
  <c r="Y516" i="6"/>
  <c r="BB515" i="6"/>
  <c r="BA515" i="6"/>
  <c r="AZ515" i="6"/>
  <c r="AY515" i="6"/>
  <c r="AV515" i="6"/>
  <c r="AU515" i="6"/>
  <c r="AU81" i="6" s="1"/>
  <c r="AK515" i="6"/>
  <c r="AJ515" i="6"/>
  <c r="AJ81" i="6" s="1"/>
  <c r="AH515" i="6"/>
  <c r="AG515" i="6"/>
  <c r="AF515" i="6"/>
  <c r="AE515" i="6"/>
  <c r="AD515" i="6"/>
  <c r="AC515" i="6"/>
  <c r="AB515" i="6"/>
  <c r="AA515" i="6"/>
  <c r="AA81" i="6" s="1"/>
  <c r="Z515" i="6"/>
  <c r="X515" i="6"/>
  <c r="W515" i="6"/>
  <c r="V515" i="6"/>
  <c r="U515" i="6"/>
  <c r="T515" i="6"/>
  <c r="S515" i="6"/>
  <c r="R515" i="6"/>
  <c r="R81" i="6" s="1"/>
  <c r="Q515" i="6"/>
  <c r="P515" i="6"/>
  <c r="O515" i="6"/>
  <c r="N515" i="6"/>
  <c r="M515" i="6"/>
  <c r="L515" i="6"/>
  <c r="K515" i="6"/>
  <c r="J515" i="6"/>
  <c r="J81" i="6" s="1"/>
  <c r="BB514" i="6"/>
  <c r="BB513" i="6" s="1"/>
  <c r="BA514" i="6"/>
  <c r="BA513" i="6" s="1"/>
  <c r="AZ514" i="6"/>
  <c r="AZ513" i="6" s="1"/>
  <c r="AY514" i="6"/>
  <c r="AY513" i="6" s="1"/>
  <c r="AX514" i="6"/>
  <c r="AW514" i="6"/>
  <c r="AW513" i="6" s="1"/>
  <c r="AW80" i="6" s="1"/>
  <c r="AS514" i="6"/>
  <c r="AS513" i="6" s="1"/>
  <c r="AR514" i="6"/>
  <c r="AM514" i="6"/>
  <c r="AL514" i="6"/>
  <c r="AL513" i="6" s="1"/>
  <c r="AI514" i="6"/>
  <c r="AI513" i="6" s="1"/>
  <c r="Y514" i="6"/>
  <c r="AX513" i="6"/>
  <c r="AV513" i="6"/>
  <c r="AU513" i="6"/>
  <c r="AR513" i="6"/>
  <c r="AR80" i="6" s="1"/>
  <c r="AO513" i="6"/>
  <c r="AN513" i="6"/>
  <c r="AK513" i="6"/>
  <c r="AJ513" i="6"/>
  <c r="AH513" i="6"/>
  <c r="AG513" i="6"/>
  <c r="AF513" i="6"/>
  <c r="AF80" i="6" s="1"/>
  <c r="AE513" i="6"/>
  <c r="AD513" i="6"/>
  <c r="AC513" i="6"/>
  <c r="AB513" i="6"/>
  <c r="AA513" i="6"/>
  <c r="Z513" i="6"/>
  <c r="X513" i="6"/>
  <c r="W513" i="6"/>
  <c r="W80" i="6" s="1"/>
  <c r="V513" i="6"/>
  <c r="U513" i="6"/>
  <c r="T513" i="6"/>
  <c r="S513" i="6"/>
  <c r="R513" i="6"/>
  <c r="Q513" i="6"/>
  <c r="P513" i="6"/>
  <c r="O513" i="6"/>
  <c r="O80" i="6" s="1"/>
  <c r="N513" i="6"/>
  <c r="M513" i="6"/>
  <c r="L513" i="6"/>
  <c r="K513" i="6"/>
  <c r="J513" i="6"/>
  <c r="AX512" i="6"/>
  <c r="AW512" i="6"/>
  <c r="AO512" i="6"/>
  <c r="AN512" i="6"/>
  <c r="AM512" i="6"/>
  <c r="AQ512" i="6" s="1"/>
  <c r="AL512" i="6"/>
  <c r="AI512" i="6"/>
  <c r="Y512" i="6"/>
  <c r="BB511" i="6"/>
  <c r="BB510" i="6" s="1"/>
  <c r="BA511" i="6"/>
  <c r="BA510" i="6" s="1"/>
  <c r="AZ511" i="6"/>
  <c r="AZ510" i="6" s="1"/>
  <c r="AZ79" i="6" s="1"/>
  <c r="AY511" i="6"/>
  <c r="AY510" i="6" s="1"/>
  <c r="AX511" i="6"/>
  <c r="AX510" i="6" s="1"/>
  <c r="AW511" i="6"/>
  <c r="AS511" i="6"/>
  <c r="AR511" i="6"/>
  <c r="AM511" i="6"/>
  <c r="AL511" i="6"/>
  <c r="AI511" i="6"/>
  <c r="Y511" i="6"/>
  <c r="AV510" i="6"/>
  <c r="AU510" i="6"/>
  <c r="AK510" i="6"/>
  <c r="AJ510" i="6"/>
  <c r="AH510" i="6"/>
  <c r="AG510" i="6"/>
  <c r="AF510" i="6"/>
  <c r="AE510" i="6"/>
  <c r="AD510" i="6"/>
  <c r="AC510" i="6"/>
  <c r="AB510" i="6"/>
  <c r="AA510" i="6"/>
  <c r="Z510" i="6"/>
  <c r="X510" i="6"/>
  <c r="W510" i="6"/>
  <c r="V510" i="6"/>
  <c r="U510" i="6"/>
  <c r="T510" i="6"/>
  <c r="S510" i="6"/>
  <c r="R510" i="6"/>
  <c r="Q510" i="6"/>
  <c r="P510" i="6"/>
  <c r="O510" i="6"/>
  <c r="N510" i="6"/>
  <c r="M510" i="6"/>
  <c r="L510" i="6"/>
  <c r="K510" i="6"/>
  <c r="J510" i="6"/>
  <c r="AX509" i="6"/>
  <c r="AW509" i="6"/>
  <c r="AO509" i="6"/>
  <c r="AS509" i="6" s="1"/>
  <c r="AN509" i="6"/>
  <c r="AR509" i="6" s="1"/>
  <c r="AM509" i="6"/>
  <c r="AQ509" i="6" s="1"/>
  <c r="AL509" i="6"/>
  <c r="AL507" i="6" s="1"/>
  <c r="AI509" i="6"/>
  <c r="Y509" i="6"/>
  <c r="AX508" i="6"/>
  <c r="AX507" i="6" s="1"/>
  <c r="AW508" i="6"/>
  <c r="AW507" i="6" s="1"/>
  <c r="AQ508" i="6"/>
  <c r="AO508" i="6"/>
  <c r="AN508" i="6"/>
  <c r="AM508" i="6"/>
  <c r="AM507" i="6" s="1"/>
  <c r="AL508" i="6"/>
  <c r="AI508" i="6"/>
  <c r="Y508" i="6"/>
  <c r="BB507" i="6"/>
  <c r="BA507" i="6"/>
  <c r="BA78" i="6" s="1"/>
  <c r="AZ507" i="6"/>
  <c r="AY507" i="6"/>
  <c r="AV507" i="6"/>
  <c r="AU507" i="6"/>
  <c r="AK507" i="6"/>
  <c r="AJ507" i="6"/>
  <c r="AI507" i="6"/>
  <c r="AF507" i="6"/>
  <c r="AF78" i="6" s="1"/>
  <c r="AE507" i="6"/>
  <c r="AD507" i="6"/>
  <c r="AC507" i="6"/>
  <c r="AB507" i="6"/>
  <c r="AA507" i="6"/>
  <c r="Z507" i="6"/>
  <c r="X507" i="6"/>
  <c r="W507" i="6"/>
  <c r="W78" i="6" s="1"/>
  <c r="V507" i="6"/>
  <c r="U507" i="6"/>
  <c r="T507" i="6"/>
  <c r="S507" i="6"/>
  <c r="R507" i="6"/>
  <c r="Q507" i="6"/>
  <c r="P507" i="6"/>
  <c r="O507" i="6"/>
  <c r="O78" i="6" s="1"/>
  <c r="N507" i="6"/>
  <c r="M507" i="6"/>
  <c r="L507" i="6"/>
  <c r="K507" i="6"/>
  <c r="J507" i="6"/>
  <c r="BA506" i="6"/>
  <c r="AY506" i="6"/>
  <c r="AY504" i="6" s="1"/>
  <c r="AX506" i="6"/>
  <c r="AW506" i="6"/>
  <c r="AS506" i="6"/>
  <c r="AR506" i="6"/>
  <c r="AM506" i="6"/>
  <c r="AL506" i="6"/>
  <c r="AI506" i="6"/>
  <c r="Y506" i="6"/>
  <c r="AX505" i="6"/>
  <c r="AX504" i="6" s="1"/>
  <c r="AW505" i="6"/>
  <c r="AW504" i="6" s="1"/>
  <c r="AS505" i="6"/>
  <c r="AS504" i="6" s="1"/>
  <c r="AR505" i="6"/>
  <c r="AM505" i="6"/>
  <c r="AM504" i="6" s="1"/>
  <c r="AL505" i="6"/>
  <c r="AL504" i="6" s="1"/>
  <c r="AI505" i="6"/>
  <c r="Y505" i="6"/>
  <c r="BB504" i="6"/>
  <c r="BA504" i="6"/>
  <c r="AZ504" i="6"/>
  <c r="AV504" i="6"/>
  <c r="AU504" i="6"/>
  <c r="AO504" i="6"/>
  <c r="AN504" i="6"/>
  <c r="AK504" i="6"/>
  <c r="AJ504" i="6"/>
  <c r="AI504" i="6"/>
  <c r="AH504" i="6"/>
  <c r="AG504" i="6"/>
  <c r="AF504" i="6"/>
  <c r="AE504" i="6"/>
  <c r="AD504" i="6"/>
  <c r="AC504" i="6"/>
  <c r="AB504" i="6"/>
  <c r="AA504" i="6"/>
  <c r="Z504" i="6"/>
  <c r="X504" i="6"/>
  <c r="W504" i="6"/>
  <c r="V504" i="6"/>
  <c r="U504" i="6"/>
  <c r="T504" i="6"/>
  <c r="S504" i="6"/>
  <c r="R504" i="6"/>
  <c r="Q504" i="6"/>
  <c r="P504" i="6"/>
  <c r="O504" i="6"/>
  <c r="N504" i="6"/>
  <c r="M504" i="6"/>
  <c r="L504" i="6"/>
  <c r="K504" i="6"/>
  <c r="J504" i="6"/>
  <c r="BB503" i="6"/>
  <c r="BB502" i="6" s="1"/>
  <c r="BA503" i="6"/>
  <c r="BA502" i="6" s="1"/>
  <c r="AZ503" i="6"/>
  <c r="AZ502" i="6" s="1"/>
  <c r="AY503" i="6"/>
  <c r="AX503" i="6"/>
  <c r="AX502" i="6" s="1"/>
  <c r="AW503" i="6"/>
  <c r="AW502" i="6" s="1"/>
  <c r="AS503" i="6"/>
  <c r="AS502" i="6" s="1"/>
  <c r="AR503" i="6"/>
  <c r="AR502" i="6" s="1"/>
  <c r="AM503" i="6"/>
  <c r="AP503" i="6" s="1"/>
  <c r="AP502" i="6" s="1"/>
  <c r="AL503" i="6"/>
  <c r="AI503" i="6"/>
  <c r="AI502" i="6" s="1"/>
  <c r="Y503" i="6"/>
  <c r="AY502" i="6"/>
  <c r="AV502" i="6"/>
  <c r="AU502" i="6"/>
  <c r="AO502" i="6"/>
  <c r="AN502" i="6"/>
  <c r="AL502" i="6"/>
  <c r="AK502" i="6"/>
  <c r="AJ502" i="6"/>
  <c r="AJ76" i="6" s="1"/>
  <c r="AH502" i="6"/>
  <c r="AG502" i="6"/>
  <c r="AF502" i="6"/>
  <c r="AF76" i="6" s="1"/>
  <c r="AE502" i="6"/>
  <c r="AD502" i="6"/>
  <c r="AC502" i="6"/>
  <c r="AB502" i="6"/>
  <c r="AA502" i="6"/>
  <c r="Z502" i="6"/>
  <c r="X502" i="6"/>
  <c r="W502" i="6"/>
  <c r="W76" i="6" s="1"/>
  <c r="V502" i="6"/>
  <c r="U502" i="6"/>
  <c r="T502" i="6"/>
  <c r="S502" i="6"/>
  <c r="R502" i="6"/>
  <c r="Q502" i="6"/>
  <c r="P502" i="6"/>
  <c r="O502" i="6"/>
  <c r="O76" i="6" s="1"/>
  <c r="N502" i="6"/>
  <c r="M502" i="6"/>
  <c r="L502" i="6"/>
  <c r="K502" i="6"/>
  <c r="J502" i="6"/>
  <c r="BB501" i="6"/>
  <c r="AZ501" i="6"/>
  <c r="AX501" i="6"/>
  <c r="AW501" i="6"/>
  <c r="AO501" i="6"/>
  <c r="AS501" i="6" s="1"/>
  <c r="AN501" i="6"/>
  <c r="AM501" i="6"/>
  <c r="AQ501" i="6" s="1"/>
  <c r="AL501" i="6"/>
  <c r="AI501" i="6"/>
  <c r="Y501" i="6"/>
  <c r="AX500" i="6"/>
  <c r="AW500" i="6"/>
  <c r="AO500" i="6"/>
  <c r="AS500" i="6" s="1"/>
  <c r="AN500" i="6"/>
  <c r="AR500" i="6" s="1"/>
  <c r="AM500" i="6"/>
  <c r="AQ500" i="6" s="1"/>
  <c r="AL500" i="6"/>
  <c r="AI500" i="6"/>
  <c r="Y500" i="6"/>
  <c r="AX499" i="6"/>
  <c r="AW499" i="6"/>
  <c r="AQ499" i="6"/>
  <c r="AO499" i="6"/>
  <c r="AS499" i="6" s="1"/>
  <c r="AN499" i="6"/>
  <c r="AM499" i="6"/>
  <c r="AL499" i="6"/>
  <c r="AI499" i="6"/>
  <c r="Y499" i="6"/>
  <c r="BB498" i="6"/>
  <c r="BB497" i="6" s="1"/>
  <c r="AZ498" i="6"/>
  <c r="AX498" i="6"/>
  <c r="AX497" i="6" s="1"/>
  <c r="AW498" i="6"/>
  <c r="AS498" i="6"/>
  <c r="AR498" i="6"/>
  <c r="AM498" i="6"/>
  <c r="AQ498" i="6" s="1"/>
  <c r="AL498" i="6"/>
  <c r="AI498" i="6"/>
  <c r="Y498" i="6"/>
  <c r="BA497" i="6"/>
  <c r="AY497" i="6"/>
  <c r="AV497" i="6"/>
  <c r="AU497" i="6"/>
  <c r="AK497" i="6"/>
  <c r="AJ497" i="6"/>
  <c r="AF497" i="6"/>
  <c r="AE497" i="6"/>
  <c r="AD497" i="6"/>
  <c r="AC497" i="6"/>
  <c r="AB497" i="6"/>
  <c r="AA497" i="6"/>
  <c r="Z497" i="6"/>
  <c r="X497" i="6"/>
  <c r="X75" i="6" s="1"/>
  <c r="W497" i="6"/>
  <c r="V497" i="6"/>
  <c r="U497" i="6"/>
  <c r="T497" i="6"/>
  <c r="S497" i="6"/>
  <c r="R497" i="6"/>
  <c r="Q497" i="6"/>
  <c r="P497" i="6"/>
  <c r="P75" i="6" s="1"/>
  <c r="O497" i="6"/>
  <c r="N497" i="6"/>
  <c r="M497" i="6"/>
  <c r="L497" i="6"/>
  <c r="K497" i="6"/>
  <c r="J497" i="6"/>
  <c r="AX496" i="6"/>
  <c r="AW496" i="6"/>
  <c r="AQ496" i="6"/>
  <c r="AO496" i="6"/>
  <c r="AN496" i="6"/>
  <c r="AR496" i="6" s="1"/>
  <c r="AM496" i="6"/>
  <c r="AL496" i="6"/>
  <c r="AI496" i="6"/>
  <c r="Y496" i="6"/>
  <c r="AX495" i="6"/>
  <c r="AW495" i="6"/>
  <c r="AO495" i="6"/>
  <c r="AS495" i="6" s="1"/>
  <c r="AN495" i="6"/>
  <c r="AR495" i="6" s="1"/>
  <c r="AM495" i="6"/>
  <c r="AQ495" i="6" s="1"/>
  <c r="AL495" i="6"/>
  <c r="AI495" i="6"/>
  <c r="Y495" i="6"/>
  <c r="AX494" i="6"/>
  <c r="AW494" i="6"/>
  <c r="AO494" i="6"/>
  <c r="AS494" i="6" s="1"/>
  <c r="AN494" i="6"/>
  <c r="AR494" i="6" s="1"/>
  <c r="AM494" i="6"/>
  <c r="AQ494" i="6" s="1"/>
  <c r="AL494" i="6"/>
  <c r="AI494" i="6"/>
  <c r="Y494" i="6"/>
  <c r="AX493" i="6"/>
  <c r="AW493" i="6"/>
  <c r="AO493" i="6"/>
  <c r="AS493" i="6" s="1"/>
  <c r="AN493" i="6"/>
  <c r="AR493" i="6" s="1"/>
  <c r="AM493" i="6"/>
  <c r="AQ493" i="6" s="1"/>
  <c r="AL493" i="6"/>
  <c r="AI493" i="6"/>
  <c r="Y493" i="6"/>
  <c r="AX492" i="6"/>
  <c r="AW492" i="6"/>
  <c r="AO492" i="6"/>
  <c r="AS492" i="6" s="1"/>
  <c r="AN492" i="6"/>
  <c r="AR492" i="6" s="1"/>
  <c r="AM492" i="6"/>
  <c r="AQ492" i="6" s="1"/>
  <c r="AL492" i="6"/>
  <c r="AI492" i="6"/>
  <c r="Y492" i="6"/>
  <c r="AY491" i="6"/>
  <c r="AY488" i="6" s="1"/>
  <c r="AX491" i="6"/>
  <c r="AW491" i="6"/>
  <c r="AS491" i="6"/>
  <c r="AR491" i="6"/>
  <c r="AM491" i="6"/>
  <c r="AQ491" i="6" s="1"/>
  <c r="AL491" i="6"/>
  <c r="AI491" i="6"/>
  <c r="Y491" i="6"/>
  <c r="AX490" i="6"/>
  <c r="AW490" i="6"/>
  <c r="AO490" i="6"/>
  <c r="AS490" i="6" s="1"/>
  <c r="AN490" i="6"/>
  <c r="AR490" i="6" s="1"/>
  <c r="AM490" i="6"/>
  <c r="AQ490" i="6" s="1"/>
  <c r="AL490" i="6"/>
  <c r="AI490" i="6"/>
  <c r="Y490" i="6"/>
  <c r="AX489" i="6"/>
  <c r="AX488" i="6" s="1"/>
  <c r="AW489" i="6"/>
  <c r="AS489" i="6"/>
  <c r="AO489" i="6"/>
  <c r="AN489" i="6"/>
  <c r="AR489" i="6" s="1"/>
  <c r="AM489" i="6"/>
  <c r="AL489" i="6"/>
  <c r="AI489" i="6"/>
  <c r="Y489" i="6"/>
  <c r="BB488" i="6"/>
  <c r="BA488" i="6"/>
  <c r="AZ488" i="6"/>
  <c r="AV488" i="6"/>
  <c r="AU488" i="6"/>
  <c r="AK488" i="6"/>
  <c r="AJ488" i="6"/>
  <c r="AF488" i="6"/>
  <c r="AE488" i="6"/>
  <c r="AD488" i="6"/>
  <c r="AC488" i="6"/>
  <c r="AB488" i="6"/>
  <c r="AA488" i="6"/>
  <c r="Z488" i="6"/>
  <c r="Z74" i="6" s="1"/>
  <c r="X488" i="6"/>
  <c r="W488" i="6"/>
  <c r="V488" i="6"/>
  <c r="U488" i="6"/>
  <c r="T488" i="6"/>
  <c r="S488" i="6"/>
  <c r="R488" i="6"/>
  <c r="Q488" i="6"/>
  <c r="Q74" i="6" s="1"/>
  <c r="P488" i="6"/>
  <c r="O488" i="6"/>
  <c r="N488" i="6"/>
  <c r="M488" i="6"/>
  <c r="L488" i="6"/>
  <c r="K488" i="6"/>
  <c r="J488" i="6"/>
  <c r="BB487" i="6"/>
  <c r="BA487" i="6"/>
  <c r="AZ487" i="6"/>
  <c r="AY487" i="6"/>
  <c r="AX487" i="6"/>
  <c r="AW487" i="6"/>
  <c r="AS487" i="6"/>
  <c r="AR487" i="6"/>
  <c r="AQ487" i="6"/>
  <c r="AM487" i="6"/>
  <c r="AP487" i="6" s="1"/>
  <c r="AL487" i="6"/>
  <c r="AI487" i="6"/>
  <c r="Y487" i="6"/>
  <c r="AX486" i="6"/>
  <c r="AW486" i="6"/>
  <c r="AS486" i="6"/>
  <c r="AR486" i="6"/>
  <c r="AM486" i="6"/>
  <c r="AL486" i="6"/>
  <c r="AI486" i="6"/>
  <c r="Y486" i="6"/>
  <c r="BB485" i="6"/>
  <c r="BA485" i="6"/>
  <c r="AZ485" i="6"/>
  <c r="AY485" i="6"/>
  <c r="AX485" i="6"/>
  <c r="AW485" i="6"/>
  <c r="AS485" i="6"/>
  <c r="AR485" i="6"/>
  <c r="AM485" i="6"/>
  <c r="AP485" i="6" s="1"/>
  <c r="AL485" i="6"/>
  <c r="AI485" i="6"/>
  <c r="Y485" i="6"/>
  <c r="AX484" i="6"/>
  <c r="AW484" i="6"/>
  <c r="AS484" i="6"/>
  <c r="AR484" i="6"/>
  <c r="AM484" i="6"/>
  <c r="AL484" i="6"/>
  <c r="AI484" i="6"/>
  <c r="Y484" i="6"/>
  <c r="BB483" i="6"/>
  <c r="BA483" i="6"/>
  <c r="AZ483" i="6"/>
  <c r="AY483" i="6"/>
  <c r="AX483" i="6"/>
  <c r="AW483" i="6"/>
  <c r="AS483" i="6"/>
  <c r="AR483" i="6"/>
  <c r="AM483" i="6"/>
  <c r="AL483" i="6"/>
  <c r="AI483" i="6"/>
  <c r="Y483" i="6"/>
  <c r="BB482" i="6"/>
  <c r="BA482" i="6"/>
  <c r="AZ482" i="6"/>
  <c r="AY482" i="6"/>
  <c r="AX482" i="6"/>
  <c r="AW482" i="6"/>
  <c r="AS482" i="6"/>
  <c r="AR482" i="6"/>
  <c r="AP482" i="6"/>
  <c r="AM482" i="6"/>
  <c r="AQ482" i="6" s="1"/>
  <c r="AL482" i="6"/>
  <c r="AI482" i="6"/>
  <c r="Y482" i="6"/>
  <c r="BB481" i="6"/>
  <c r="BA481" i="6"/>
  <c r="AZ481" i="6"/>
  <c r="AY481" i="6"/>
  <c r="AX481" i="6"/>
  <c r="AW481" i="6"/>
  <c r="AS481" i="6"/>
  <c r="AR481" i="6"/>
  <c r="AM481" i="6"/>
  <c r="AP481" i="6" s="1"/>
  <c r="AL481" i="6"/>
  <c r="AI481" i="6"/>
  <c r="Y481" i="6"/>
  <c r="BB480" i="6"/>
  <c r="BA480" i="6"/>
  <c r="AZ480" i="6"/>
  <c r="AY480" i="6"/>
  <c r="AX480" i="6"/>
  <c r="AW480" i="6"/>
  <c r="AS480" i="6"/>
  <c r="AR480" i="6"/>
  <c r="AM480" i="6"/>
  <c r="AQ480" i="6" s="1"/>
  <c r="AL480" i="6"/>
  <c r="AI480" i="6"/>
  <c r="Y480" i="6"/>
  <c r="AX479" i="6"/>
  <c r="AW479" i="6"/>
  <c r="AS479" i="6"/>
  <c r="AR479" i="6"/>
  <c r="AM479" i="6"/>
  <c r="AL479" i="6"/>
  <c r="AI479" i="6"/>
  <c r="Y479" i="6"/>
  <c r="BB478" i="6"/>
  <c r="BA478" i="6"/>
  <c r="AZ478" i="6"/>
  <c r="AY478" i="6"/>
  <c r="AX478" i="6"/>
  <c r="AX477" i="6" s="1"/>
  <c r="AX73" i="6" s="1"/>
  <c r="AW478" i="6"/>
  <c r="AS478" i="6"/>
  <c r="AR478" i="6"/>
  <c r="AM478" i="6"/>
  <c r="AL478" i="6"/>
  <c r="AI478" i="6"/>
  <c r="Y478" i="6"/>
  <c r="AV477" i="6"/>
  <c r="AV73" i="6" s="1"/>
  <c r="AU477" i="6"/>
  <c r="AO477" i="6"/>
  <c r="AN477" i="6"/>
  <c r="AK477" i="6"/>
  <c r="AJ477" i="6"/>
  <c r="AH477" i="6"/>
  <c r="AG477" i="6"/>
  <c r="AF477" i="6"/>
  <c r="AF73" i="6" s="1"/>
  <c r="AE477" i="6"/>
  <c r="AD477" i="6"/>
  <c r="AC477" i="6"/>
  <c r="AB477" i="6"/>
  <c r="AA477" i="6"/>
  <c r="Z477" i="6"/>
  <c r="X477" i="6"/>
  <c r="W477" i="6"/>
  <c r="W73" i="6" s="1"/>
  <c r="V477" i="6"/>
  <c r="U477" i="6"/>
  <c r="T477" i="6"/>
  <c r="S477" i="6"/>
  <c r="R477" i="6"/>
  <c r="Q477" i="6"/>
  <c r="P477" i="6"/>
  <c r="O477" i="6"/>
  <c r="O73" i="6" s="1"/>
  <c r="N477" i="6"/>
  <c r="M477" i="6"/>
  <c r="L477" i="6"/>
  <c r="K477" i="6"/>
  <c r="J477" i="6"/>
  <c r="BB476" i="6"/>
  <c r="BA476" i="6"/>
  <c r="BA468" i="6" s="1"/>
  <c r="AZ476" i="6"/>
  <c r="AY476" i="6"/>
  <c r="AX476" i="6"/>
  <c r="AW476" i="6"/>
  <c r="AS476" i="6"/>
  <c r="AR476" i="6"/>
  <c r="AM476" i="6"/>
  <c r="AQ476" i="6" s="1"/>
  <c r="AT476" i="6" s="1"/>
  <c r="AL476" i="6"/>
  <c r="AI476" i="6"/>
  <c r="Y476" i="6"/>
  <c r="AX475" i="6"/>
  <c r="AW475" i="6"/>
  <c r="AS475" i="6"/>
  <c r="AR475" i="6"/>
  <c r="AM475" i="6"/>
  <c r="AL475" i="6"/>
  <c r="AI475" i="6"/>
  <c r="Y475" i="6"/>
  <c r="BB474" i="6"/>
  <c r="BA474" i="6"/>
  <c r="AZ474" i="6"/>
  <c r="AY474" i="6"/>
  <c r="AX474" i="6"/>
  <c r="AW474" i="6"/>
  <c r="AS474" i="6"/>
  <c r="AR474" i="6"/>
  <c r="AM474" i="6"/>
  <c r="AQ474" i="6" s="1"/>
  <c r="AL474" i="6"/>
  <c r="AI474" i="6"/>
  <c r="Y474" i="6"/>
  <c r="AX473" i="6"/>
  <c r="AW473" i="6"/>
  <c r="AO473" i="6"/>
  <c r="AS473" i="6" s="1"/>
  <c r="AN473" i="6"/>
  <c r="AR473" i="6" s="1"/>
  <c r="AM473" i="6"/>
  <c r="AL473" i="6"/>
  <c r="AI473" i="6"/>
  <c r="AX472" i="6"/>
  <c r="AW472" i="6"/>
  <c r="AO472" i="6"/>
  <c r="AS472" i="6" s="1"/>
  <c r="AN472" i="6"/>
  <c r="AR472" i="6" s="1"/>
  <c r="AM472" i="6"/>
  <c r="AQ472" i="6" s="1"/>
  <c r="AL472" i="6"/>
  <c r="AI472" i="6"/>
  <c r="Y472" i="6"/>
  <c r="AX471" i="6"/>
  <c r="AW471" i="6"/>
  <c r="AO471" i="6"/>
  <c r="AS471" i="6" s="1"/>
  <c r="AN471" i="6"/>
  <c r="AR471" i="6" s="1"/>
  <c r="AM471" i="6"/>
  <c r="AQ471" i="6" s="1"/>
  <c r="AL471" i="6"/>
  <c r="AI471" i="6"/>
  <c r="Y471" i="6"/>
  <c r="AX470" i="6"/>
  <c r="AW470" i="6"/>
  <c r="AO470" i="6"/>
  <c r="AN470" i="6"/>
  <c r="AM470" i="6"/>
  <c r="AQ470" i="6" s="1"/>
  <c r="AL470" i="6"/>
  <c r="AI470" i="6"/>
  <c r="Y470" i="6"/>
  <c r="AX469" i="6"/>
  <c r="AX468" i="6" s="1"/>
  <c r="AW469" i="6"/>
  <c r="AS469" i="6"/>
  <c r="AO469" i="6"/>
  <c r="AN469" i="6"/>
  <c r="AR469" i="6" s="1"/>
  <c r="AM469" i="6"/>
  <c r="AL469" i="6"/>
  <c r="AI469" i="6"/>
  <c r="Y469" i="6"/>
  <c r="BB468" i="6"/>
  <c r="AV468" i="6"/>
  <c r="AU468" i="6"/>
  <c r="AK468" i="6"/>
  <c r="AJ468" i="6"/>
  <c r="AH468" i="6"/>
  <c r="AG468" i="6"/>
  <c r="AF468" i="6"/>
  <c r="AE468" i="6"/>
  <c r="AD468" i="6"/>
  <c r="AC468" i="6"/>
  <c r="AB468" i="6"/>
  <c r="AA468" i="6"/>
  <c r="Z468" i="6"/>
  <c r="X468" i="6"/>
  <c r="W468" i="6"/>
  <c r="V468" i="6"/>
  <c r="U468" i="6"/>
  <c r="T468" i="6"/>
  <c r="S468" i="6"/>
  <c r="R468" i="6"/>
  <c r="Q468" i="6"/>
  <c r="P468" i="6"/>
  <c r="O468" i="6"/>
  <c r="N468" i="6"/>
  <c r="M468" i="6"/>
  <c r="L468" i="6"/>
  <c r="K468" i="6"/>
  <c r="J468" i="6"/>
  <c r="AX467" i="6"/>
  <c r="AW467" i="6"/>
  <c r="AO467" i="6"/>
  <c r="AS467" i="6" s="1"/>
  <c r="AN467" i="6"/>
  <c r="AM467" i="6"/>
  <c r="AQ467" i="6" s="1"/>
  <c r="AL467" i="6"/>
  <c r="AI467" i="6"/>
  <c r="Y467" i="6"/>
  <c r="BB466" i="6"/>
  <c r="BB460" i="6" s="1"/>
  <c r="BA466" i="6"/>
  <c r="BA460" i="6" s="1"/>
  <c r="AZ466" i="6"/>
  <c r="AZ460" i="6" s="1"/>
  <c r="AY466" i="6"/>
  <c r="AY460" i="6" s="1"/>
  <c r="AX466" i="6"/>
  <c r="AW466" i="6"/>
  <c r="AS466" i="6"/>
  <c r="AR466" i="6"/>
  <c r="AM466" i="6"/>
  <c r="AQ466" i="6" s="1"/>
  <c r="AL466" i="6"/>
  <c r="AI466" i="6"/>
  <c r="Y466" i="6"/>
  <c r="AX465" i="6"/>
  <c r="AW465" i="6"/>
  <c r="AO465" i="6"/>
  <c r="AS465" i="6" s="1"/>
  <c r="AN465" i="6"/>
  <c r="AR465" i="6" s="1"/>
  <c r="AM465" i="6"/>
  <c r="AL465" i="6"/>
  <c r="AI465" i="6"/>
  <c r="Y465" i="6"/>
  <c r="AX464" i="6"/>
  <c r="AW464" i="6"/>
  <c r="AO464" i="6"/>
  <c r="AS464" i="6" s="1"/>
  <c r="AN464" i="6"/>
  <c r="AM464" i="6"/>
  <c r="AQ464" i="6" s="1"/>
  <c r="AL464" i="6"/>
  <c r="AI464" i="6"/>
  <c r="Y464" i="6"/>
  <c r="AX463" i="6"/>
  <c r="AW463" i="6"/>
  <c r="AO463" i="6"/>
  <c r="AS463" i="6" s="1"/>
  <c r="AN463" i="6"/>
  <c r="AR463" i="6" s="1"/>
  <c r="AM463" i="6"/>
  <c r="AL463" i="6"/>
  <c r="AI463" i="6"/>
  <c r="Y463" i="6"/>
  <c r="AX462" i="6"/>
  <c r="AW462" i="6"/>
  <c r="AO462" i="6"/>
  <c r="AS462" i="6" s="1"/>
  <c r="AN462" i="6"/>
  <c r="AM462" i="6"/>
  <c r="AQ462" i="6" s="1"/>
  <c r="AL462" i="6"/>
  <c r="AI462" i="6"/>
  <c r="Y462" i="6"/>
  <c r="AX461" i="6"/>
  <c r="AX460" i="6" s="1"/>
  <c r="AW461" i="6"/>
  <c r="AR461" i="6"/>
  <c r="AO461" i="6"/>
  <c r="AS461" i="6" s="1"/>
  <c r="AN461" i="6"/>
  <c r="AM461" i="6"/>
  <c r="AQ461" i="6" s="1"/>
  <c r="AL461" i="6"/>
  <c r="AI461" i="6"/>
  <c r="Y461" i="6"/>
  <c r="AV460" i="6"/>
  <c r="AU460" i="6"/>
  <c r="AK460" i="6"/>
  <c r="AJ460" i="6"/>
  <c r="AF460" i="6"/>
  <c r="AE460" i="6"/>
  <c r="AD460" i="6"/>
  <c r="AC460" i="6"/>
  <c r="AB460" i="6"/>
  <c r="AA460" i="6"/>
  <c r="Z460" i="6"/>
  <c r="X460" i="6"/>
  <c r="W460" i="6"/>
  <c r="V460" i="6"/>
  <c r="U460" i="6"/>
  <c r="T460" i="6"/>
  <c r="S460" i="6"/>
  <c r="R460" i="6"/>
  <c r="Q460" i="6"/>
  <c r="P460" i="6"/>
  <c r="O460" i="6"/>
  <c r="N460" i="6"/>
  <c r="M460" i="6"/>
  <c r="L460" i="6"/>
  <c r="K460" i="6"/>
  <c r="J460" i="6"/>
  <c r="AX459" i="6"/>
  <c r="AW459" i="6"/>
  <c r="AO459" i="6"/>
  <c r="AS459" i="6" s="1"/>
  <c r="AN459" i="6"/>
  <c r="AM459" i="6"/>
  <c r="AQ459" i="6" s="1"/>
  <c r="AL459" i="6"/>
  <c r="AI459" i="6"/>
  <c r="Y459" i="6"/>
  <c r="AX458" i="6"/>
  <c r="AW458" i="6"/>
  <c r="AO458" i="6"/>
  <c r="AS458" i="6" s="1"/>
  <c r="AN458" i="6"/>
  <c r="AM458" i="6"/>
  <c r="AQ458" i="6" s="1"/>
  <c r="AL458" i="6"/>
  <c r="AI458" i="6"/>
  <c r="Y458" i="6"/>
  <c r="AX457" i="6"/>
  <c r="AW457" i="6"/>
  <c r="AR457" i="6"/>
  <c r="AQ457" i="6"/>
  <c r="AO457" i="6"/>
  <c r="AS457" i="6" s="1"/>
  <c r="AN457" i="6"/>
  <c r="AM457" i="6"/>
  <c r="AL457" i="6"/>
  <c r="AI457" i="6"/>
  <c r="Y457" i="6"/>
  <c r="AX456" i="6"/>
  <c r="AW456" i="6"/>
  <c r="AR456" i="6"/>
  <c r="AO456" i="6"/>
  <c r="AS456" i="6" s="1"/>
  <c r="AN456" i="6"/>
  <c r="AM456" i="6"/>
  <c r="AQ456" i="6" s="1"/>
  <c r="AL456" i="6"/>
  <c r="AI456" i="6"/>
  <c r="Y456" i="6"/>
  <c r="AX455" i="6"/>
  <c r="AW455" i="6"/>
  <c r="AO455" i="6"/>
  <c r="AS455" i="6" s="1"/>
  <c r="AN455" i="6"/>
  <c r="AR455" i="6" s="1"/>
  <c r="AM455" i="6"/>
  <c r="AQ455" i="6" s="1"/>
  <c r="AL455" i="6"/>
  <c r="AI455" i="6"/>
  <c r="Y455" i="6"/>
  <c r="AX454" i="6"/>
  <c r="AW454" i="6"/>
  <c r="AO454" i="6"/>
  <c r="AS454" i="6" s="1"/>
  <c r="AN454" i="6"/>
  <c r="AM454" i="6"/>
  <c r="AQ454" i="6" s="1"/>
  <c r="AL454" i="6"/>
  <c r="AI454" i="6"/>
  <c r="Y454" i="6"/>
  <c r="AX453" i="6"/>
  <c r="AW453" i="6"/>
  <c r="AO453" i="6"/>
  <c r="AS453" i="6" s="1"/>
  <c r="AN453" i="6"/>
  <c r="AR453" i="6" s="1"/>
  <c r="AM453" i="6"/>
  <c r="AL453" i="6"/>
  <c r="AI453" i="6"/>
  <c r="Y453" i="6"/>
  <c r="AX452" i="6"/>
  <c r="AW452" i="6"/>
  <c r="AO452" i="6"/>
  <c r="AS452" i="6" s="1"/>
  <c r="AN452" i="6"/>
  <c r="AR452" i="6" s="1"/>
  <c r="AM452" i="6"/>
  <c r="AQ452" i="6" s="1"/>
  <c r="AL452" i="6"/>
  <c r="AI452" i="6"/>
  <c r="Y452" i="6"/>
  <c r="AX451" i="6"/>
  <c r="AW451" i="6"/>
  <c r="AO451" i="6"/>
  <c r="AS451" i="6" s="1"/>
  <c r="AN451" i="6"/>
  <c r="AM451" i="6"/>
  <c r="AQ451" i="6" s="1"/>
  <c r="AL451" i="6"/>
  <c r="AI451" i="6"/>
  <c r="Y451" i="6"/>
  <c r="AX450" i="6"/>
  <c r="AW450" i="6"/>
  <c r="AO450" i="6"/>
  <c r="AS450" i="6" s="1"/>
  <c r="AN450" i="6"/>
  <c r="AR450" i="6" s="1"/>
  <c r="AM450" i="6"/>
  <c r="AQ450" i="6" s="1"/>
  <c r="AL450" i="6"/>
  <c r="AI450" i="6"/>
  <c r="Y450" i="6"/>
  <c r="AX449" i="6"/>
  <c r="AW449" i="6"/>
  <c r="AO449" i="6"/>
  <c r="AS449" i="6" s="1"/>
  <c r="AN449" i="6"/>
  <c r="AR449" i="6" s="1"/>
  <c r="AM449" i="6"/>
  <c r="AQ449" i="6" s="1"/>
  <c r="AL449" i="6"/>
  <c r="AI449" i="6"/>
  <c r="Y449" i="6"/>
  <c r="AX448" i="6"/>
  <c r="AW448" i="6"/>
  <c r="AO448" i="6"/>
  <c r="AN448" i="6"/>
  <c r="AR448" i="6" s="1"/>
  <c r="AM448" i="6"/>
  <c r="AL448" i="6"/>
  <c r="AI448" i="6"/>
  <c r="Y448" i="6"/>
  <c r="AX447" i="6"/>
  <c r="AX446" i="6" s="1"/>
  <c r="AW447" i="6"/>
  <c r="AR447" i="6"/>
  <c r="AO447" i="6"/>
  <c r="AS447" i="6" s="1"/>
  <c r="AN447" i="6"/>
  <c r="AM447" i="6"/>
  <c r="AQ447" i="6" s="1"/>
  <c r="AL447" i="6"/>
  <c r="AI447" i="6"/>
  <c r="Y447" i="6"/>
  <c r="BB446" i="6"/>
  <c r="BA446" i="6"/>
  <c r="AZ446" i="6"/>
  <c r="AY446" i="6"/>
  <c r="AV446" i="6"/>
  <c r="AU446" i="6"/>
  <c r="AK446" i="6"/>
  <c r="AK70" i="6" s="1"/>
  <c r="AJ446" i="6"/>
  <c r="AF446" i="6"/>
  <c r="AE446" i="6"/>
  <c r="AD446" i="6"/>
  <c r="AC446" i="6"/>
  <c r="AB446" i="6"/>
  <c r="AA446" i="6"/>
  <c r="Z446" i="6"/>
  <c r="Z70" i="6" s="1"/>
  <c r="X446" i="6"/>
  <c r="W446" i="6"/>
  <c r="V446" i="6"/>
  <c r="U446" i="6"/>
  <c r="T446" i="6"/>
  <c r="S446" i="6"/>
  <c r="R446" i="6"/>
  <c r="Q446" i="6"/>
  <c r="Q70" i="6" s="1"/>
  <c r="P446" i="6"/>
  <c r="O446" i="6"/>
  <c r="N446" i="6"/>
  <c r="M446" i="6"/>
  <c r="L446" i="6"/>
  <c r="K446" i="6"/>
  <c r="J446" i="6"/>
  <c r="AX445" i="6"/>
  <c r="AX444" i="6" s="1"/>
  <c r="AW445" i="6"/>
  <c r="AW444" i="6" s="1"/>
  <c r="AO445" i="6"/>
  <c r="AS445" i="6" s="1"/>
  <c r="AN445" i="6"/>
  <c r="AR445" i="6" s="1"/>
  <c r="AR444" i="6" s="1"/>
  <c r="AM445" i="6"/>
  <c r="AQ445" i="6" s="1"/>
  <c r="AQ444" i="6" s="1"/>
  <c r="AQ69" i="6" s="1"/>
  <c r="AL445" i="6"/>
  <c r="AL444" i="6" s="1"/>
  <c r="AI445" i="6"/>
  <c r="AI444" i="6" s="1"/>
  <c r="Y445" i="6"/>
  <c r="BB444" i="6"/>
  <c r="BA444" i="6"/>
  <c r="AZ444" i="6"/>
  <c r="AY444" i="6"/>
  <c r="AV444" i="6"/>
  <c r="AU444" i="6"/>
  <c r="AN444" i="6"/>
  <c r="AK444" i="6"/>
  <c r="AJ444" i="6"/>
  <c r="AF444" i="6"/>
  <c r="AE444" i="6"/>
  <c r="AD444" i="6"/>
  <c r="AC444" i="6"/>
  <c r="AB444" i="6"/>
  <c r="AA444" i="6"/>
  <c r="Z444" i="6"/>
  <c r="Z69" i="6" s="1"/>
  <c r="X444" i="6"/>
  <c r="W444" i="6"/>
  <c r="V444" i="6"/>
  <c r="U444" i="6"/>
  <c r="T444" i="6"/>
  <c r="S444" i="6"/>
  <c r="R444" i="6"/>
  <c r="Q444" i="6"/>
  <c r="Q69" i="6" s="1"/>
  <c r="P444" i="6"/>
  <c r="O444" i="6"/>
  <c r="N444" i="6"/>
  <c r="M444" i="6"/>
  <c r="L444" i="6"/>
  <c r="K444" i="6"/>
  <c r="J444" i="6"/>
  <c r="AX443" i="6"/>
  <c r="AW443" i="6"/>
  <c r="AO443" i="6"/>
  <c r="AS443" i="6" s="1"/>
  <c r="AN443" i="6"/>
  <c r="AR443" i="6" s="1"/>
  <c r="AM443" i="6"/>
  <c r="AQ443" i="6" s="1"/>
  <c r="AL443" i="6"/>
  <c r="AI443" i="6"/>
  <c r="Y443" i="6"/>
  <c r="AX442" i="6"/>
  <c r="AW442" i="6"/>
  <c r="AO442" i="6"/>
  <c r="AN442" i="6"/>
  <c r="AR442" i="6" s="1"/>
  <c r="AM442" i="6"/>
  <c r="AQ442" i="6" s="1"/>
  <c r="AL442" i="6"/>
  <c r="AI442" i="6"/>
  <c r="Y442" i="6"/>
  <c r="AX441" i="6"/>
  <c r="AW441" i="6"/>
  <c r="AS441" i="6"/>
  <c r="AO441" i="6"/>
  <c r="AN441" i="6"/>
  <c r="AR441" i="6" s="1"/>
  <c r="AM441" i="6"/>
  <c r="AL441" i="6"/>
  <c r="AI441" i="6"/>
  <c r="Y441" i="6"/>
  <c r="AX440" i="6"/>
  <c r="AW440" i="6"/>
  <c r="AO440" i="6"/>
  <c r="AS440" i="6" s="1"/>
  <c r="AN440" i="6"/>
  <c r="AR440" i="6" s="1"/>
  <c r="AM440" i="6"/>
  <c r="AL440" i="6"/>
  <c r="AI440" i="6"/>
  <c r="Y440" i="6"/>
  <c r="AX439" i="6"/>
  <c r="AW439" i="6"/>
  <c r="AO439" i="6"/>
  <c r="AS439" i="6" s="1"/>
  <c r="AN439" i="6"/>
  <c r="AR439" i="6" s="1"/>
  <c r="AM439" i="6"/>
  <c r="AQ439" i="6" s="1"/>
  <c r="AL439" i="6"/>
  <c r="AI439" i="6"/>
  <c r="Y439" i="6"/>
  <c r="AX438" i="6"/>
  <c r="AW438" i="6"/>
  <c r="AO438" i="6"/>
  <c r="AS438" i="6" s="1"/>
  <c r="AN438" i="6"/>
  <c r="AR438" i="6" s="1"/>
  <c r="AM438" i="6"/>
  <c r="AL438" i="6"/>
  <c r="AI438" i="6"/>
  <c r="Y438" i="6"/>
  <c r="AX437" i="6"/>
  <c r="AW437" i="6"/>
  <c r="AO437" i="6"/>
  <c r="AS437" i="6" s="1"/>
  <c r="AN437" i="6"/>
  <c r="AR437" i="6" s="1"/>
  <c r="AM437" i="6"/>
  <c r="AQ437" i="6" s="1"/>
  <c r="AL437" i="6"/>
  <c r="AI437" i="6"/>
  <c r="Y437" i="6"/>
  <c r="AX436" i="6"/>
  <c r="AW436" i="6"/>
  <c r="AO436" i="6"/>
  <c r="AS436" i="6" s="1"/>
  <c r="AN436" i="6"/>
  <c r="AR436" i="6" s="1"/>
  <c r="AM436" i="6"/>
  <c r="AL436" i="6"/>
  <c r="AI436" i="6"/>
  <c r="Y436" i="6"/>
  <c r="AY435" i="6"/>
  <c r="AY425" i="6" s="1"/>
  <c r="AX435" i="6"/>
  <c r="AW435" i="6"/>
  <c r="AS435" i="6"/>
  <c r="AR435" i="6"/>
  <c r="AM435" i="6"/>
  <c r="AQ435" i="6" s="1"/>
  <c r="AL435" i="6"/>
  <c r="AI435" i="6"/>
  <c r="Y435" i="6"/>
  <c r="AX434" i="6"/>
  <c r="AW434" i="6"/>
  <c r="AO434" i="6"/>
  <c r="AS434" i="6" s="1"/>
  <c r="AN434" i="6"/>
  <c r="AR434" i="6" s="1"/>
  <c r="AM434" i="6"/>
  <c r="AQ434" i="6" s="1"/>
  <c r="AL434" i="6"/>
  <c r="AI434" i="6"/>
  <c r="Y434" i="6"/>
  <c r="AX433" i="6"/>
  <c r="AW433" i="6"/>
  <c r="AS433" i="6"/>
  <c r="AR433" i="6"/>
  <c r="AM433" i="6"/>
  <c r="AL433" i="6"/>
  <c r="AI433" i="6"/>
  <c r="Y433" i="6"/>
  <c r="AX432" i="6"/>
  <c r="AW432" i="6"/>
  <c r="AS432" i="6"/>
  <c r="AR432" i="6"/>
  <c r="AM432" i="6"/>
  <c r="AQ432" i="6" s="1"/>
  <c r="AL432" i="6"/>
  <c r="AI432" i="6"/>
  <c r="Y432" i="6"/>
  <c r="AX431" i="6"/>
  <c r="AW431" i="6"/>
  <c r="AS431" i="6"/>
  <c r="AR431" i="6"/>
  <c r="AM431" i="6"/>
  <c r="AL431" i="6"/>
  <c r="AI431" i="6"/>
  <c r="Y431" i="6"/>
  <c r="AX430" i="6"/>
  <c r="AW430" i="6"/>
  <c r="AO430" i="6"/>
  <c r="AS430" i="6" s="1"/>
  <c r="AN430" i="6"/>
  <c r="AR430" i="6" s="1"/>
  <c r="AM430" i="6"/>
  <c r="AQ430" i="6" s="1"/>
  <c r="AL430" i="6"/>
  <c r="AI430" i="6"/>
  <c r="Y430" i="6"/>
  <c r="AX429" i="6"/>
  <c r="AW429" i="6"/>
  <c r="AO429" i="6"/>
  <c r="AS429" i="6" s="1"/>
  <c r="AN429" i="6"/>
  <c r="AR429" i="6" s="1"/>
  <c r="AM429" i="6"/>
  <c r="AQ429" i="6" s="1"/>
  <c r="AL429" i="6"/>
  <c r="AI429" i="6"/>
  <c r="Y429" i="6"/>
  <c r="AX428" i="6"/>
  <c r="AW428" i="6"/>
  <c r="AO428" i="6"/>
  <c r="AS428" i="6" s="1"/>
  <c r="AN428" i="6"/>
  <c r="AR428" i="6" s="1"/>
  <c r="AM428" i="6"/>
  <c r="AQ428" i="6" s="1"/>
  <c r="AL428" i="6"/>
  <c r="AI428" i="6"/>
  <c r="Y428" i="6"/>
  <c r="AX427" i="6"/>
  <c r="AW427" i="6"/>
  <c r="AO427" i="6"/>
  <c r="AN427" i="6"/>
  <c r="AR427" i="6" s="1"/>
  <c r="AM427" i="6"/>
  <c r="AL427" i="6"/>
  <c r="AI427" i="6"/>
  <c r="Y427" i="6"/>
  <c r="AX426" i="6"/>
  <c r="AX425" i="6" s="1"/>
  <c r="AW426" i="6"/>
  <c r="AQ426" i="6"/>
  <c r="AO426" i="6"/>
  <c r="AS426" i="6" s="1"/>
  <c r="AN426" i="6"/>
  <c r="AR426" i="6" s="1"/>
  <c r="AM426" i="6"/>
  <c r="AL426" i="6"/>
  <c r="AI426" i="6"/>
  <c r="Y426" i="6"/>
  <c r="BB425" i="6"/>
  <c r="BA425" i="6"/>
  <c r="BA68" i="6" s="1"/>
  <c r="AZ425" i="6"/>
  <c r="AV425" i="6"/>
  <c r="AU425" i="6"/>
  <c r="AK425" i="6"/>
  <c r="AJ425" i="6"/>
  <c r="AF425" i="6"/>
  <c r="AE425" i="6"/>
  <c r="AD425" i="6"/>
  <c r="AC425" i="6"/>
  <c r="AB425" i="6"/>
  <c r="AA425" i="6"/>
  <c r="Z425" i="6"/>
  <c r="X425" i="6"/>
  <c r="W425" i="6"/>
  <c r="V425" i="6"/>
  <c r="U425" i="6"/>
  <c r="T425" i="6"/>
  <c r="S425" i="6"/>
  <c r="R425" i="6"/>
  <c r="Q425" i="6"/>
  <c r="P425" i="6"/>
  <c r="O425" i="6"/>
  <c r="N425" i="6"/>
  <c r="M425" i="6"/>
  <c r="L425" i="6"/>
  <c r="K425" i="6"/>
  <c r="J425" i="6"/>
  <c r="AZ424" i="6"/>
  <c r="AX424" i="6"/>
  <c r="AW424" i="6"/>
  <c r="AS424" i="6"/>
  <c r="AR424" i="6"/>
  <c r="AM424" i="6"/>
  <c r="AL424" i="6"/>
  <c r="AI424" i="6"/>
  <c r="Y424" i="6"/>
  <c r="AZ423" i="6"/>
  <c r="AY423" i="6"/>
  <c r="AX423" i="6"/>
  <c r="AW423" i="6"/>
  <c r="AS423" i="6"/>
  <c r="AR423" i="6"/>
  <c r="AM423" i="6"/>
  <c r="AL423" i="6"/>
  <c r="AI423" i="6"/>
  <c r="Y423" i="6"/>
  <c r="AZ422" i="6"/>
  <c r="AY422" i="6"/>
  <c r="AX422" i="6"/>
  <c r="AW422" i="6"/>
  <c r="AS422" i="6"/>
  <c r="AR422" i="6"/>
  <c r="AM422" i="6"/>
  <c r="AL422" i="6"/>
  <c r="AI422" i="6"/>
  <c r="Y422" i="6"/>
  <c r="AZ421" i="6"/>
  <c r="AX421" i="6"/>
  <c r="AW421" i="6"/>
  <c r="AS421" i="6"/>
  <c r="AR421" i="6"/>
  <c r="AM421" i="6"/>
  <c r="AP421" i="6" s="1"/>
  <c r="AL421" i="6"/>
  <c r="AI421" i="6"/>
  <c r="Y421" i="6"/>
  <c r="BB420" i="6"/>
  <c r="BB413" i="6" s="1"/>
  <c r="BA420" i="6"/>
  <c r="BA413" i="6" s="1"/>
  <c r="AZ420" i="6"/>
  <c r="AY420" i="6"/>
  <c r="AX420" i="6"/>
  <c r="AW420" i="6"/>
  <c r="AS420" i="6"/>
  <c r="AR420" i="6"/>
  <c r="AM420" i="6"/>
  <c r="AQ420" i="6" s="1"/>
  <c r="AL420" i="6"/>
  <c r="AI420" i="6"/>
  <c r="Y420" i="6"/>
  <c r="AZ419" i="6"/>
  <c r="AY419" i="6"/>
  <c r="AX419" i="6"/>
  <c r="AW419" i="6"/>
  <c r="AS419" i="6"/>
  <c r="AR419" i="6"/>
  <c r="AM419" i="6"/>
  <c r="AQ419" i="6" s="1"/>
  <c r="AL419" i="6"/>
  <c r="AI419" i="6"/>
  <c r="Y419" i="6"/>
  <c r="AZ418" i="6"/>
  <c r="AX418" i="6"/>
  <c r="AW418" i="6"/>
  <c r="AS418" i="6"/>
  <c r="AR418" i="6"/>
  <c r="AM418" i="6"/>
  <c r="AL418" i="6"/>
  <c r="AI418" i="6"/>
  <c r="Y418" i="6"/>
  <c r="AZ417" i="6"/>
  <c r="AY417" i="6"/>
  <c r="AX417" i="6"/>
  <c r="AW417" i="6"/>
  <c r="AS417" i="6"/>
  <c r="AR417" i="6"/>
  <c r="AQ417" i="6"/>
  <c r="AM417" i="6"/>
  <c r="AP417" i="6" s="1"/>
  <c r="AL417" i="6"/>
  <c r="AI417" i="6"/>
  <c r="Y417" i="6"/>
  <c r="AZ416" i="6"/>
  <c r="AY416" i="6"/>
  <c r="AX416" i="6"/>
  <c r="AW416" i="6"/>
  <c r="AS416" i="6"/>
  <c r="AR416" i="6"/>
  <c r="AM416" i="6"/>
  <c r="AL416" i="6"/>
  <c r="AI416" i="6"/>
  <c r="Y416" i="6"/>
  <c r="AZ415" i="6"/>
  <c r="AX415" i="6"/>
  <c r="AW415" i="6"/>
  <c r="AS415" i="6"/>
  <c r="AR415" i="6"/>
  <c r="AM415" i="6"/>
  <c r="AP415" i="6" s="1"/>
  <c r="AL415" i="6"/>
  <c r="AI415" i="6"/>
  <c r="Y415" i="6"/>
  <c r="AZ414" i="6"/>
  <c r="AY414" i="6"/>
  <c r="AX414" i="6"/>
  <c r="AX413" i="6" s="1"/>
  <c r="AW414" i="6"/>
  <c r="AS414" i="6"/>
  <c r="AR414" i="6"/>
  <c r="AM414" i="6"/>
  <c r="AP414" i="6" s="1"/>
  <c r="AL414" i="6"/>
  <c r="AI414" i="6"/>
  <c r="Y414" i="6"/>
  <c r="AV413" i="6"/>
  <c r="AU413" i="6"/>
  <c r="AO413" i="6"/>
  <c r="AN413" i="6"/>
  <c r="AK413" i="6"/>
  <c r="AJ413" i="6"/>
  <c r="AJ67" i="6" s="1"/>
  <c r="AF413" i="6"/>
  <c r="AE413" i="6"/>
  <c r="AD413" i="6"/>
  <c r="AC413" i="6"/>
  <c r="AB413" i="6"/>
  <c r="AA413" i="6"/>
  <c r="Z413" i="6"/>
  <c r="X413" i="6"/>
  <c r="W413" i="6"/>
  <c r="V413" i="6"/>
  <c r="U413" i="6"/>
  <c r="T413" i="6"/>
  <c r="S413" i="6"/>
  <c r="R413" i="6"/>
  <c r="Q413" i="6"/>
  <c r="P413" i="6"/>
  <c r="O413" i="6"/>
  <c r="N413" i="6"/>
  <c r="M413" i="6"/>
  <c r="L413" i="6"/>
  <c r="K413" i="6"/>
  <c r="J413" i="6"/>
  <c r="AX412" i="6"/>
  <c r="AW412" i="6"/>
  <c r="AS412" i="6"/>
  <c r="AR412" i="6"/>
  <c r="AM412" i="6"/>
  <c r="AQ412" i="6" s="1"/>
  <c r="AL412" i="6"/>
  <c r="AI412" i="6"/>
  <c r="Y412" i="6"/>
  <c r="AX411" i="6"/>
  <c r="AW411" i="6"/>
  <c r="AO411" i="6"/>
  <c r="AS411" i="6" s="1"/>
  <c r="AN411" i="6"/>
  <c r="AR411" i="6" s="1"/>
  <c r="AM411" i="6"/>
  <c r="AQ411" i="6" s="1"/>
  <c r="AL411" i="6"/>
  <c r="AI411" i="6"/>
  <c r="Y411" i="6"/>
  <c r="AX410" i="6"/>
  <c r="AW410" i="6"/>
  <c r="AO410" i="6"/>
  <c r="AN410" i="6"/>
  <c r="AR410" i="6" s="1"/>
  <c r="AM410" i="6"/>
  <c r="AL410" i="6"/>
  <c r="AI410" i="6"/>
  <c r="Y410" i="6"/>
  <c r="BA409" i="6"/>
  <c r="AY409" i="6"/>
  <c r="AX409" i="6"/>
  <c r="AW409" i="6"/>
  <c r="AS409" i="6"/>
  <c r="AR409" i="6"/>
  <c r="AM409" i="6"/>
  <c r="AL409" i="6"/>
  <c r="AI409" i="6"/>
  <c r="Y409" i="6"/>
  <c r="AX408" i="6"/>
  <c r="AW408" i="6"/>
  <c r="AS408" i="6"/>
  <c r="AR408" i="6"/>
  <c r="AM408" i="6"/>
  <c r="AL408" i="6"/>
  <c r="AI408" i="6"/>
  <c r="Y408" i="6"/>
  <c r="AX407" i="6"/>
  <c r="AW407" i="6"/>
  <c r="AS407" i="6"/>
  <c r="AR407" i="6"/>
  <c r="AM407" i="6"/>
  <c r="AL407" i="6"/>
  <c r="AI407" i="6"/>
  <c r="Y407" i="6"/>
  <c r="AX406" i="6"/>
  <c r="AW406" i="6"/>
  <c r="AS406" i="6"/>
  <c r="AR406" i="6"/>
  <c r="AM406" i="6"/>
  <c r="AP406" i="6" s="1"/>
  <c r="AL406" i="6"/>
  <c r="AI406" i="6"/>
  <c r="Y406" i="6"/>
  <c r="BA405" i="6"/>
  <c r="AY405" i="6"/>
  <c r="AX405" i="6"/>
  <c r="AW405" i="6"/>
  <c r="AS405" i="6"/>
  <c r="AR405" i="6"/>
  <c r="AM405" i="6"/>
  <c r="AP405" i="6" s="1"/>
  <c r="AL405" i="6"/>
  <c r="AI405" i="6"/>
  <c r="Y405" i="6"/>
  <c r="BB404" i="6"/>
  <c r="BA404" i="6"/>
  <c r="AY404" i="6"/>
  <c r="AX404" i="6"/>
  <c r="AW404" i="6"/>
  <c r="AS404" i="6"/>
  <c r="AR404" i="6"/>
  <c r="AM404" i="6"/>
  <c r="AL404" i="6"/>
  <c r="AI404" i="6"/>
  <c r="Y404" i="6"/>
  <c r="BA403" i="6"/>
  <c r="AY403" i="6"/>
  <c r="AX403" i="6"/>
  <c r="AW403" i="6"/>
  <c r="AS403" i="6"/>
  <c r="AR403" i="6"/>
  <c r="AM403" i="6"/>
  <c r="AQ403" i="6" s="1"/>
  <c r="AL403" i="6"/>
  <c r="AI403" i="6"/>
  <c r="Y403" i="6"/>
  <c r="BA402" i="6"/>
  <c r="AY402" i="6"/>
  <c r="AX402" i="6"/>
  <c r="AW402" i="6"/>
  <c r="AS402" i="6"/>
  <c r="AR402" i="6"/>
  <c r="AM402" i="6"/>
  <c r="AP402" i="6" s="1"/>
  <c r="AL402" i="6"/>
  <c r="AI402" i="6"/>
  <c r="Y402" i="6"/>
  <c r="AX401" i="6"/>
  <c r="AW401" i="6"/>
  <c r="AS401" i="6"/>
  <c r="AR401" i="6"/>
  <c r="AM401" i="6"/>
  <c r="AL401" i="6"/>
  <c r="AI401" i="6"/>
  <c r="Y401" i="6"/>
  <c r="BA400" i="6"/>
  <c r="AY400" i="6"/>
  <c r="AX400" i="6"/>
  <c r="AW400" i="6"/>
  <c r="AS400" i="6"/>
  <c r="AR400" i="6"/>
  <c r="AM400" i="6"/>
  <c r="AL400" i="6"/>
  <c r="AI400" i="6"/>
  <c r="Y400" i="6"/>
  <c r="BB399" i="6"/>
  <c r="BA399" i="6"/>
  <c r="AY399" i="6"/>
  <c r="AX399" i="6"/>
  <c r="AW399" i="6"/>
  <c r="AS399" i="6"/>
  <c r="AR399" i="6"/>
  <c r="AM399" i="6"/>
  <c r="AL399" i="6"/>
  <c r="AI399" i="6"/>
  <c r="Y399" i="6"/>
  <c r="AZ398" i="6"/>
  <c r="AX398" i="6"/>
  <c r="AV398" i="6"/>
  <c r="AU398" i="6"/>
  <c r="AK398" i="6"/>
  <c r="AJ398" i="6"/>
  <c r="AF398" i="6"/>
  <c r="AE398" i="6"/>
  <c r="AD398" i="6"/>
  <c r="AC398" i="6"/>
  <c r="AB398" i="6"/>
  <c r="AA398" i="6"/>
  <c r="Z398" i="6"/>
  <c r="X398" i="6"/>
  <c r="W398" i="6"/>
  <c r="V398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AW397" i="6"/>
  <c r="AS397" i="6"/>
  <c r="AR397" i="6"/>
  <c r="AM397" i="6"/>
  <c r="AP397" i="6" s="1"/>
  <c r="AL397" i="6"/>
  <c r="AI397" i="6"/>
  <c r="Y397" i="6"/>
  <c r="AS396" i="6"/>
  <c r="AS394" i="6" s="1"/>
  <c r="AR396" i="6"/>
  <c r="AM396" i="6"/>
  <c r="AQ396" i="6" s="1"/>
  <c r="AL396" i="6"/>
  <c r="AI396" i="6"/>
  <c r="AX395" i="6"/>
  <c r="AW395" i="6"/>
  <c r="AS395" i="6"/>
  <c r="AR395" i="6"/>
  <c r="AL395" i="6"/>
  <c r="AI395" i="6"/>
  <c r="BB394" i="6"/>
  <c r="BB395" i="6" s="1"/>
  <c r="BA394" i="6"/>
  <c r="BA395" i="6" s="1"/>
  <c r="AZ394" i="6"/>
  <c r="AZ395" i="6" s="1"/>
  <c r="AY394" i="6"/>
  <c r="AY395" i="6" s="1"/>
  <c r="AX394" i="6"/>
  <c r="AV394" i="6"/>
  <c r="AO394" i="6"/>
  <c r="AN394" i="6"/>
  <c r="AK394" i="6"/>
  <c r="AJ394" i="6"/>
  <c r="AF394" i="6"/>
  <c r="AF395" i="6" s="1"/>
  <c r="AE394" i="6"/>
  <c r="AE395" i="6" s="1"/>
  <c r="AD394" i="6"/>
  <c r="AD395" i="6" s="1"/>
  <c r="AC394" i="6"/>
  <c r="AC395" i="6" s="1"/>
  <c r="AB394" i="6"/>
  <c r="AB395" i="6" s="1"/>
  <c r="AA394" i="6"/>
  <c r="AA395" i="6" s="1"/>
  <c r="Z394" i="6"/>
  <c r="Z395" i="6" s="1"/>
  <c r="X394" i="6"/>
  <c r="X395" i="6" s="1"/>
  <c r="W394" i="6"/>
  <c r="W395" i="6" s="1"/>
  <c r="V394" i="6"/>
  <c r="V395" i="6" s="1"/>
  <c r="U394" i="6"/>
  <c r="U395" i="6" s="1"/>
  <c r="T394" i="6"/>
  <c r="T395" i="6" s="1"/>
  <c r="S394" i="6"/>
  <c r="S395" i="6" s="1"/>
  <c r="R394" i="6"/>
  <c r="R395" i="6" s="1"/>
  <c r="Q394" i="6"/>
  <c r="Q395" i="6" s="1"/>
  <c r="P394" i="6"/>
  <c r="P395" i="6" s="1"/>
  <c r="O394" i="6"/>
  <c r="O395" i="6" s="1"/>
  <c r="N394" i="6"/>
  <c r="N395" i="6" s="1"/>
  <c r="M394" i="6"/>
  <c r="L394" i="6"/>
  <c r="L395" i="6" s="1"/>
  <c r="K394" i="6"/>
  <c r="K395" i="6" s="1"/>
  <c r="J394" i="6"/>
  <c r="J395" i="6" s="1"/>
  <c r="AX393" i="6"/>
  <c r="AW393" i="6"/>
  <c r="AS393" i="6"/>
  <c r="AR393" i="6"/>
  <c r="AM393" i="6"/>
  <c r="AP393" i="6" s="1"/>
  <c r="AL393" i="6"/>
  <c r="AI393" i="6"/>
  <c r="Y393" i="6"/>
  <c r="BB392" i="6"/>
  <c r="BA392" i="6"/>
  <c r="AZ392" i="6"/>
  <c r="AY392" i="6"/>
  <c r="AX392" i="6"/>
  <c r="AW392" i="6"/>
  <c r="AS392" i="6"/>
  <c r="AR392" i="6"/>
  <c r="AM392" i="6"/>
  <c r="AQ392" i="6" s="1"/>
  <c r="AL392" i="6"/>
  <c r="AI392" i="6"/>
  <c r="Y392" i="6"/>
  <c r="AX391" i="6"/>
  <c r="AW391" i="6"/>
  <c r="AS391" i="6"/>
  <c r="AR391" i="6"/>
  <c r="AM391" i="6"/>
  <c r="AL391" i="6"/>
  <c r="AI391" i="6"/>
  <c r="Y391" i="6"/>
  <c r="BB390" i="6"/>
  <c r="BA390" i="6"/>
  <c r="AZ390" i="6"/>
  <c r="AY390" i="6"/>
  <c r="AX390" i="6"/>
  <c r="AW390" i="6"/>
  <c r="AS390" i="6"/>
  <c r="AR390" i="6"/>
  <c r="AP390" i="6"/>
  <c r="AM390" i="6"/>
  <c r="AQ390" i="6" s="1"/>
  <c r="AL390" i="6"/>
  <c r="AI390" i="6"/>
  <c r="Y390" i="6"/>
  <c r="BB389" i="6"/>
  <c r="BA389" i="6"/>
  <c r="AZ389" i="6"/>
  <c r="AY389" i="6"/>
  <c r="AX389" i="6"/>
  <c r="AW389" i="6"/>
  <c r="AS389" i="6"/>
  <c r="AR389" i="6"/>
  <c r="AP389" i="6"/>
  <c r="AM389" i="6"/>
  <c r="AQ389" i="6" s="1"/>
  <c r="AL389" i="6"/>
  <c r="AI389" i="6"/>
  <c r="Y389" i="6"/>
  <c r="BA388" i="6"/>
  <c r="AZ388" i="6"/>
  <c r="AY388" i="6"/>
  <c r="AX388" i="6"/>
  <c r="AW388" i="6"/>
  <c r="AS388" i="6"/>
  <c r="AR388" i="6"/>
  <c r="AM388" i="6"/>
  <c r="AP388" i="6" s="1"/>
  <c r="AL388" i="6"/>
  <c r="AI388" i="6"/>
  <c r="Y388" i="6"/>
  <c r="BB387" i="6"/>
  <c r="BA387" i="6"/>
  <c r="AZ387" i="6"/>
  <c r="AY387" i="6"/>
  <c r="AX387" i="6"/>
  <c r="AW387" i="6"/>
  <c r="AS387" i="6"/>
  <c r="AR387" i="6"/>
  <c r="AM387" i="6"/>
  <c r="AL387" i="6"/>
  <c r="AI387" i="6"/>
  <c r="Y387" i="6"/>
  <c r="BB386" i="6"/>
  <c r="BA386" i="6"/>
  <c r="AZ386" i="6"/>
  <c r="AY386" i="6"/>
  <c r="AX386" i="6"/>
  <c r="AX385" i="6" s="1"/>
  <c r="AW386" i="6"/>
  <c r="AS386" i="6"/>
  <c r="AR386" i="6"/>
  <c r="AM386" i="6"/>
  <c r="AQ386" i="6" s="1"/>
  <c r="AL386" i="6"/>
  <c r="AI386" i="6"/>
  <c r="Y386" i="6"/>
  <c r="AV385" i="6"/>
  <c r="AU385" i="6"/>
  <c r="AO385" i="6"/>
  <c r="AN385" i="6"/>
  <c r="AK385" i="6"/>
  <c r="AJ385" i="6"/>
  <c r="AH385" i="6"/>
  <c r="AG385" i="6"/>
  <c r="AF385" i="6"/>
  <c r="AE385" i="6"/>
  <c r="AD385" i="6"/>
  <c r="AC385" i="6"/>
  <c r="AB385" i="6"/>
  <c r="AA385" i="6"/>
  <c r="Z385" i="6"/>
  <c r="X385" i="6"/>
  <c r="W385" i="6"/>
  <c r="V385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AL384" i="6"/>
  <c r="AI384" i="6"/>
  <c r="Y384" i="6"/>
  <c r="AL383" i="6"/>
  <c r="AI383" i="6"/>
  <c r="Y383" i="6"/>
  <c r="AL382" i="6"/>
  <c r="AI382" i="6"/>
  <c r="Y382" i="6"/>
  <c r="AX380" i="6"/>
  <c r="AW380" i="6"/>
  <c r="AS380" i="6"/>
  <c r="AR380" i="6"/>
  <c r="AO380" i="6"/>
  <c r="AN380" i="6"/>
  <c r="AM380" i="6"/>
  <c r="AL380" i="6"/>
  <c r="AI380" i="6"/>
  <c r="Y380" i="6"/>
  <c r="AX379" i="6"/>
  <c r="AW379" i="6"/>
  <c r="AS379" i="6"/>
  <c r="AR379" i="6"/>
  <c r="AO379" i="6"/>
  <c r="AN379" i="6"/>
  <c r="AM379" i="6"/>
  <c r="AL379" i="6"/>
  <c r="AI379" i="6"/>
  <c r="Y379" i="6"/>
  <c r="AX378" i="6"/>
  <c r="AW378" i="6"/>
  <c r="AS378" i="6"/>
  <c r="AR378" i="6"/>
  <c r="AO378" i="6"/>
  <c r="AN378" i="6"/>
  <c r="AM378" i="6"/>
  <c r="AL378" i="6"/>
  <c r="AI378" i="6"/>
  <c r="Y378" i="6"/>
  <c r="AX377" i="6"/>
  <c r="AW377" i="6"/>
  <c r="AS377" i="6"/>
  <c r="AR377" i="6"/>
  <c r="AO377" i="6"/>
  <c r="AN377" i="6"/>
  <c r="AM377" i="6"/>
  <c r="AL377" i="6"/>
  <c r="AI377" i="6"/>
  <c r="Y377" i="6"/>
  <c r="AX376" i="6"/>
  <c r="AW376" i="6"/>
  <c r="AS376" i="6"/>
  <c r="AR376" i="6"/>
  <c r="AO376" i="6"/>
  <c r="AN376" i="6"/>
  <c r="AM376" i="6"/>
  <c r="AL376" i="6"/>
  <c r="AI376" i="6"/>
  <c r="Y376" i="6"/>
  <c r="AX375" i="6"/>
  <c r="AW375" i="6"/>
  <c r="AS375" i="6"/>
  <c r="AR375" i="6"/>
  <c r="AO375" i="6"/>
  <c r="AN375" i="6"/>
  <c r="AM375" i="6"/>
  <c r="AL375" i="6"/>
  <c r="AI375" i="6"/>
  <c r="Y375" i="6"/>
  <c r="AX374" i="6"/>
  <c r="AW374" i="6"/>
  <c r="AS374" i="6"/>
  <c r="AR374" i="6"/>
  <c r="AT374" i="6" s="1"/>
  <c r="AO374" i="6"/>
  <c r="AN374" i="6"/>
  <c r="AM374" i="6"/>
  <c r="AL374" i="6"/>
  <c r="AI374" i="6"/>
  <c r="Y374" i="6"/>
  <c r="AX373" i="6"/>
  <c r="AW373" i="6"/>
  <c r="AS373" i="6"/>
  <c r="AR373" i="6"/>
  <c r="AO373" i="6"/>
  <c r="AN373" i="6"/>
  <c r="AM373" i="6"/>
  <c r="AL373" i="6"/>
  <c r="AI373" i="6"/>
  <c r="Y373" i="6"/>
  <c r="AX372" i="6"/>
  <c r="AW372" i="6"/>
  <c r="AS372" i="6"/>
  <c r="AR372" i="6"/>
  <c r="AO372" i="6"/>
  <c r="AN372" i="6"/>
  <c r="AM372" i="6"/>
  <c r="AL372" i="6"/>
  <c r="AI372" i="6"/>
  <c r="Y372" i="6"/>
  <c r="AX371" i="6"/>
  <c r="AW371" i="6"/>
  <c r="AS371" i="6"/>
  <c r="AR371" i="6"/>
  <c r="AO371" i="6"/>
  <c r="AN371" i="6"/>
  <c r="AM371" i="6"/>
  <c r="AL371" i="6"/>
  <c r="AI371" i="6"/>
  <c r="Y371" i="6"/>
  <c r="AX370" i="6"/>
  <c r="AX369" i="6" s="1"/>
  <c r="AW370" i="6"/>
  <c r="AS370" i="6"/>
  <c r="AR370" i="6"/>
  <c r="AO370" i="6"/>
  <c r="AN370" i="6"/>
  <c r="AM370" i="6"/>
  <c r="AL370" i="6"/>
  <c r="AI370" i="6"/>
  <c r="Y370" i="6"/>
  <c r="BB369" i="6"/>
  <c r="BA369" i="6"/>
  <c r="AZ369" i="6"/>
  <c r="AY369" i="6"/>
  <c r="AV369" i="6"/>
  <c r="AU369" i="6"/>
  <c r="AQ369" i="6"/>
  <c r="AK369" i="6"/>
  <c r="AJ369" i="6"/>
  <c r="AH369" i="6"/>
  <c r="AG369" i="6"/>
  <c r="AF369" i="6"/>
  <c r="AE369" i="6"/>
  <c r="AD369" i="6"/>
  <c r="AC369" i="6"/>
  <c r="AB369" i="6"/>
  <c r="AA369" i="6"/>
  <c r="Z369" i="6"/>
  <c r="X369" i="6"/>
  <c r="W369" i="6"/>
  <c r="V369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AX368" i="6"/>
  <c r="AX367" i="6" s="1"/>
  <c r="AW368" i="6"/>
  <c r="AW367" i="6" s="1"/>
  <c r="AS368" i="6"/>
  <c r="AS367" i="6" s="1"/>
  <c r="AR368" i="6"/>
  <c r="AO368" i="6"/>
  <c r="AO367" i="6" s="1"/>
  <c r="AN368" i="6"/>
  <c r="AM368" i="6"/>
  <c r="AL368" i="6"/>
  <c r="AL367" i="6" s="1"/>
  <c r="AI368" i="6"/>
  <c r="AI367" i="6" s="1"/>
  <c r="Y368" i="6"/>
  <c r="BB367" i="6"/>
  <c r="BA367" i="6"/>
  <c r="AZ367" i="6"/>
  <c r="AY367" i="6"/>
  <c r="AV367" i="6"/>
  <c r="AU367" i="6"/>
  <c r="AQ367" i="6"/>
  <c r="AM367" i="6"/>
  <c r="AK367" i="6"/>
  <c r="AJ367" i="6"/>
  <c r="AH367" i="6"/>
  <c r="AG367" i="6"/>
  <c r="AF367" i="6"/>
  <c r="AE367" i="6"/>
  <c r="AD367" i="6"/>
  <c r="AC367" i="6"/>
  <c r="AB367" i="6"/>
  <c r="AA367" i="6"/>
  <c r="Z367" i="6"/>
  <c r="X367" i="6"/>
  <c r="W367" i="6"/>
  <c r="V367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AX366" i="6"/>
  <c r="AW366" i="6"/>
  <c r="AW365" i="6" s="1"/>
  <c r="AS366" i="6"/>
  <c r="AS365" i="6" s="1"/>
  <c r="AR366" i="6"/>
  <c r="AT366" i="6" s="1"/>
  <c r="AT365" i="6" s="1"/>
  <c r="AO366" i="6"/>
  <c r="AO365" i="6" s="1"/>
  <c r="AN366" i="6"/>
  <c r="AN365" i="6" s="1"/>
  <c r="AM366" i="6"/>
  <c r="AM365" i="6" s="1"/>
  <c r="AL366" i="6"/>
  <c r="AI366" i="6"/>
  <c r="AI365" i="6" s="1"/>
  <c r="Y366" i="6"/>
  <c r="BB365" i="6"/>
  <c r="BA365" i="6"/>
  <c r="AZ365" i="6"/>
  <c r="AY365" i="6"/>
  <c r="AX365" i="6"/>
  <c r="AV365" i="6"/>
  <c r="AU365" i="6"/>
  <c r="AQ365" i="6"/>
  <c r="AL365" i="6"/>
  <c r="AK365" i="6"/>
  <c r="AJ365" i="6"/>
  <c r="AH365" i="6"/>
  <c r="AG365" i="6"/>
  <c r="AF365" i="6"/>
  <c r="AE365" i="6"/>
  <c r="AD365" i="6"/>
  <c r="AC365" i="6"/>
  <c r="AB365" i="6"/>
  <c r="AA365" i="6"/>
  <c r="Z365" i="6"/>
  <c r="X365" i="6"/>
  <c r="W365" i="6"/>
  <c r="V365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AX364" i="6"/>
  <c r="AX363" i="6" s="1"/>
  <c r="AW364" i="6"/>
  <c r="AS364" i="6"/>
  <c r="AR364" i="6"/>
  <c r="AR363" i="6" s="1"/>
  <c r="AO364" i="6"/>
  <c r="AO363" i="6" s="1"/>
  <c r="AN364" i="6"/>
  <c r="AM364" i="6"/>
  <c r="AM363" i="6" s="1"/>
  <c r="AL364" i="6"/>
  <c r="AL363" i="6" s="1"/>
  <c r="AI364" i="6"/>
  <c r="AI363" i="6" s="1"/>
  <c r="Y364" i="6"/>
  <c r="BB363" i="6"/>
  <c r="BA363" i="6"/>
  <c r="AZ363" i="6"/>
  <c r="AY363" i="6"/>
  <c r="AW363" i="6"/>
  <c r="AV363" i="6"/>
  <c r="AU363" i="6"/>
  <c r="AS363" i="6"/>
  <c r="AQ363" i="6"/>
  <c r="AK363" i="6"/>
  <c r="AJ363" i="6"/>
  <c r="AH363" i="6"/>
  <c r="AG363" i="6"/>
  <c r="AF363" i="6"/>
  <c r="AE363" i="6"/>
  <c r="AD363" i="6"/>
  <c r="AC363" i="6"/>
  <c r="AB363" i="6"/>
  <c r="AA363" i="6"/>
  <c r="Z363" i="6"/>
  <c r="X363" i="6"/>
  <c r="W363" i="6"/>
  <c r="V363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AX362" i="6"/>
  <c r="AX361" i="6" s="1"/>
  <c r="AW362" i="6"/>
  <c r="AW361" i="6" s="1"/>
  <c r="AS362" i="6"/>
  <c r="AS361" i="6" s="1"/>
  <c r="AR362" i="6"/>
  <c r="AO362" i="6"/>
  <c r="AO361" i="6" s="1"/>
  <c r="AN362" i="6"/>
  <c r="AN361" i="6" s="1"/>
  <c r="AM362" i="6"/>
  <c r="AL362" i="6"/>
  <c r="AL361" i="6" s="1"/>
  <c r="AI362" i="6"/>
  <c r="AI361" i="6" s="1"/>
  <c r="Y362" i="6"/>
  <c r="BB361" i="6"/>
  <c r="BA361" i="6"/>
  <c r="AZ361" i="6"/>
  <c r="AY361" i="6"/>
  <c r="AV361" i="6"/>
  <c r="AU361" i="6"/>
  <c r="AR361" i="6"/>
  <c r="AQ361" i="6"/>
  <c r="AM361" i="6"/>
  <c r="AK361" i="6"/>
  <c r="AJ361" i="6"/>
  <c r="AH361" i="6"/>
  <c r="AG361" i="6"/>
  <c r="AF361" i="6"/>
  <c r="AE361" i="6"/>
  <c r="AD361" i="6"/>
  <c r="AC361" i="6"/>
  <c r="AB361" i="6"/>
  <c r="AA361" i="6"/>
  <c r="Z361" i="6"/>
  <c r="X361" i="6"/>
  <c r="W361" i="6"/>
  <c r="V361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AX360" i="6"/>
  <c r="AW360" i="6"/>
  <c r="AS360" i="6"/>
  <c r="AR360" i="6"/>
  <c r="AO360" i="6"/>
  <c r="AN360" i="6"/>
  <c r="AM360" i="6"/>
  <c r="AL360" i="6"/>
  <c r="AI360" i="6"/>
  <c r="Y360" i="6"/>
  <c r="AX359" i="6"/>
  <c r="AW359" i="6"/>
  <c r="AS359" i="6"/>
  <c r="AR359" i="6"/>
  <c r="AO359" i="6"/>
  <c r="AN359" i="6"/>
  <c r="AM359" i="6"/>
  <c r="AL359" i="6"/>
  <c r="AI359" i="6"/>
  <c r="Y359" i="6"/>
  <c r="AX358" i="6"/>
  <c r="AW358" i="6"/>
  <c r="AS358" i="6"/>
  <c r="AR358" i="6"/>
  <c r="AO358" i="6"/>
  <c r="AN358" i="6"/>
  <c r="AM358" i="6"/>
  <c r="AL358" i="6"/>
  <c r="AL355" i="6" s="1"/>
  <c r="AI358" i="6"/>
  <c r="Y358" i="6"/>
  <c r="AX357" i="6"/>
  <c r="AW357" i="6"/>
  <c r="AS357" i="6"/>
  <c r="AR357" i="6"/>
  <c r="AO357" i="6"/>
  <c r="AN357" i="6"/>
  <c r="AM357" i="6"/>
  <c r="AL357" i="6"/>
  <c r="AI357" i="6"/>
  <c r="Y357" i="6"/>
  <c r="AX356" i="6"/>
  <c r="AX355" i="6" s="1"/>
  <c r="AW356" i="6"/>
  <c r="AS356" i="6"/>
  <c r="AR356" i="6"/>
  <c r="AO356" i="6"/>
  <c r="AN356" i="6"/>
  <c r="AM356" i="6"/>
  <c r="AL356" i="6"/>
  <c r="AI356" i="6"/>
  <c r="Y356" i="6"/>
  <c r="BB355" i="6"/>
  <c r="BA355" i="6"/>
  <c r="AZ355" i="6"/>
  <c r="AY355" i="6"/>
  <c r="AV355" i="6"/>
  <c r="AU355" i="6"/>
  <c r="AQ355" i="6"/>
  <c r="AK355" i="6"/>
  <c r="AJ355" i="6"/>
  <c r="AH355" i="6"/>
  <c r="AG355" i="6"/>
  <c r="AF355" i="6"/>
  <c r="AE355" i="6"/>
  <c r="AD355" i="6"/>
  <c r="AC355" i="6"/>
  <c r="AB355" i="6"/>
  <c r="AA355" i="6"/>
  <c r="Z355" i="6"/>
  <c r="X355" i="6"/>
  <c r="W355" i="6"/>
  <c r="V355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AX354" i="6"/>
  <c r="AW354" i="6"/>
  <c r="AS354" i="6"/>
  <c r="AR354" i="6"/>
  <c r="AO354" i="6"/>
  <c r="AN354" i="6"/>
  <c r="AM354" i="6"/>
  <c r="AL354" i="6"/>
  <c r="AI354" i="6"/>
  <c r="Y354" i="6"/>
  <c r="AX353" i="6"/>
  <c r="AW353" i="6"/>
  <c r="AS353" i="6"/>
  <c r="AR353" i="6"/>
  <c r="AO353" i="6"/>
  <c r="AN353" i="6"/>
  <c r="AM353" i="6"/>
  <c r="AL353" i="6"/>
  <c r="AI353" i="6"/>
  <c r="Y353" i="6"/>
  <c r="AX352" i="6"/>
  <c r="AW352" i="6"/>
  <c r="AS352" i="6"/>
  <c r="AR352" i="6"/>
  <c r="AO352" i="6"/>
  <c r="AN352" i="6"/>
  <c r="AM352" i="6"/>
  <c r="AL352" i="6"/>
  <c r="AI352" i="6"/>
  <c r="Y352" i="6"/>
  <c r="AX351" i="6"/>
  <c r="AW351" i="6"/>
  <c r="AS351" i="6"/>
  <c r="AR351" i="6"/>
  <c r="AO351" i="6"/>
  <c r="AN351" i="6"/>
  <c r="AM351" i="6"/>
  <c r="AL351" i="6"/>
  <c r="AI351" i="6"/>
  <c r="Y351" i="6"/>
  <c r="AX350" i="6"/>
  <c r="AX349" i="6" s="1"/>
  <c r="AW350" i="6"/>
  <c r="AS350" i="6"/>
  <c r="AR350" i="6"/>
  <c r="AO350" i="6"/>
  <c r="AN350" i="6"/>
  <c r="AM350" i="6"/>
  <c r="AL350" i="6"/>
  <c r="AI350" i="6"/>
  <c r="Y350" i="6"/>
  <c r="BB349" i="6"/>
  <c r="BA349" i="6"/>
  <c r="AZ349" i="6"/>
  <c r="AY349" i="6"/>
  <c r="AV349" i="6"/>
  <c r="AU349" i="6"/>
  <c r="AQ349" i="6"/>
  <c r="AK349" i="6"/>
  <c r="AJ349" i="6"/>
  <c r="AH349" i="6"/>
  <c r="AG349" i="6"/>
  <c r="AF349" i="6"/>
  <c r="AE349" i="6"/>
  <c r="AD349" i="6"/>
  <c r="AC349" i="6"/>
  <c r="AB349" i="6"/>
  <c r="AA349" i="6"/>
  <c r="Z349" i="6"/>
  <c r="X349" i="6"/>
  <c r="W349" i="6"/>
  <c r="V349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AX348" i="6"/>
  <c r="AW348" i="6"/>
  <c r="AS348" i="6"/>
  <c r="AT348" i="6" s="1"/>
  <c r="AR348" i="6"/>
  <c r="AO348" i="6"/>
  <c r="AN348" i="6"/>
  <c r="AM348" i="6"/>
  <c r="AL348" i="6"/>
  <c r="AI348" i="6"/>
  <c r="Y348" i="6"/>
  <c r="AX347" i="6"/>
  <c r="AW347" i="6"/>
  <c r="AS347" i="6"/>
  <c r="AR347" i="6"/>
  <c r="AT347" i="6" s="1"/>
  <c r="AO347" i="6"/>
  <c r="AN347" i="6"/>
  <c r="AM347" i="6"/>
  <c r="AL347" i="6"/>
  <c r="AI347" i="6"/>
  <c r="Y347" i="6"/>
  <c r="AX346" i="6"/>
  <c r="AX345" i="6" s="1"/>
  <c r="AW346" i="6"/>
  <c r="AS346" i="6"/>
  <c r="AR346" i="6"/>
  <c r="AO346" i="6"/>
  <c r="AN346" i="6"/>
  <c r="AM346" i="6"/>
  <c r="AL346" i="6"/>
  <c r="AI346" i="6"/>
  <c r="Y346" i="6"/>
  <c r="BB345" i="6"/>
  <c r="BA345" i="6"/>
  <c r="AZ345" i="6"/>
  <c r="AY345" i="6"/>
  <c r="AV345" i="6"/>
  <c r="AU345" i="6"/>
  <c r="AQ345" i="6"/>
  <c r="AK345" i="6"/>
  <c r="AJ345" i="6"/>
  <c r="AH345" i="6"/>
  <c r="AG345" i="6"/>
  <c r="AF345" i="6"/>
  <c r="AE345" i="6"/>
  <c r="AD345" i="6"/>
  <c r="AC345" i="6"/>
  <c r="AB345" i="6"/>
  <c r="AA345" i="6"/>
  <c r="Z345" i="6"/>
  <c r="X345" i="6"/>
  <c r="W345" i="6"/>
  <c r="V345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AX344" i="6"/>
  <c r="AW344" i="6"/>
  <c r="AS344" i="6"/>
  <c r="AR344" i="6"/>
  <c r="AO344" i="6"/>
  <c r="AN344" i="6"/>
  <c r="AM344" i="6"/>
  <c r="AL344" i="6"/>
  <c r="AI344" i="6"/>
  <c r="Y344" i="6"/>
  <c r="AX343" i="6"/>
  <c r="AW343" i="6"/>
  <c r="AS343" i="6"/>
  <c r="AR343" i="6"/>
  <c r="AO343" i="6"/>
  <c r="AN343" i="6"/>
  <c r="AM343" i="6"/>
  <c r="AL343" i="6"/>
  <c r="AI343" i="6"/>
  <c r="Y343" i="6"/>
  <c r="AX342" i="6"/>
  <c r="AW342" i="6"/>
  <c r="AT342" i="6"/>
  <c r="AS342" i="6"/>
  <c r="AR342" i="6"/>
  <c r="AO342" i="6"/>
  <c r="AN342" i="6"/>
  <c r="AM342" i="6"/>
  <c r="AL342" i="6"/>
  <c r="AI342" i="6"/>
  <c r="Y342" i="6"/>
  <c r="AX341" i="6"/>
  <c r="AW341" i="6"/>
  <c r="AS341" i="6"/>
  <c r="AR341" i="6"/>
  <c r="AO341" i="6"/>
  <c r="AN341" i="6"/>
  <c r="AM341" i="6"/>
  <c r="AL341" i="6"/>
  <c r="AI341" i="6"/>
  <c r="Y341" i="6"/>
  <c r="AX340" i="6"/>
  <c r="AW340" i="6"/>
  <c r="AS340" i="6"/>
  <c r="AR340" i="6"/>
  <c r="AO340" i="6"/>
  <c r="AN340" i="6"/>
  <c r="AM340" i="6"/>
  <c r="AL340" i="6"/>
  <c r="AI340" i="6"/>
  <c r="Y340" i="6"/>
  <c r="AX339" i="6"/>
  <c r="AW339" i="6"/>
  <c r="AS339" i="6"/>
  <c r="AR339" i="6"/>
  <c r="AO339" i="6"/>
  <c r="AN339" i="6"/>
  <c r="AM339" i="6"/>
  <c r="AL339" i="6"/>
  <c r="AI339" i="6"/>
  <c r="Y339" i="6"/>
  <c r="AX338" i="6"/>
  <c r="AW338" i="6"/>
  <c r="AS338" i="6"/>
  <c r="AR338" i="6"/>
  <c r="AO338" i="6"/>
  <c r="AN338" i="6"/>
  <c r="AM338" i="6"/>
  <c r="AL338" i="6"/>
  <c r="AI338" i="6"/>
  <c r="Y338" i="6"/>
  <c r="AX337" i="6"/>
  <c r="AW337" i="6"/>
  <c r="AS337" i="6"/>
  <c r="AR337" i="6"/>
  <c r="AO337" i="6"/>
  <c r="AN337" i="6"/>
  <c r="AM337" i="6"/>
  <c r="AL337" i="6"/>
  <c r="AI337" i="6"/>
  <c r="Y337" i="6"/>
  <c r="AX336" i="6"/>
  <c r="AW336" i="6"/>
  <c r="AS336" i="6"/>
  <c r="AR336" i="6"/>
  <c r="AO336" i="6"/>
  <c r="AN336" i="6"/>
  <c r="AM336" i="6"/>
  <c r="AL336" i="6"/>
  <c r="AI336" i="6"/>
  <c r="Y336" i="6"/>
  <c r="BB335" i="6"/>
  <c r="BA335" i="6"/>
  <c r="AZ335" i="6"/>
  <c r="AY335" i="6"/>
  <c r="AX335" i="6"/>
  <c r="AV335" i="6"/>
  <c r="AU335" i="6"/>
  <c r="AQ335" i="6"/>
  <c r="AK335" i="6"/>
  <c r="AJ335" i="6"/>
  <c r="AH335" i="6"/>
  <c r="AG335" i="6"/>
  <c r="AF335" i="6"/>
  <c r="AE335" i="6"/>
  <c r="AD335" i="6"/>
  <c r="AC335" i="6"/>
  <c r="AB335" i="6"/>
  <c r="AA335" i="6"/>
  <c r="Z335" i="6"/>
  <c r="X335" i="6"/>
  <c r="W335" i="6"/>
  <c r="V335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AX334" i="6"/>
  <c r="AW334" i="6"/>
  <c r="AS334" i="6"/>
  <c r="AR334" i="6"/>
  <c r="AO334" i="6"/>
  <c r="AN334" i="6"/>
  <c r="AN332" i="6" s="1"/>
  <c r="AM334" i="6"/>
  <c r="AL334" i="6"/>
  <c r="AI334" i="6"/>
  <c r="Y334" i="6"/>
  <c r="AX333" i="6"/>
  <c r="AW333" i="6"/>
  <c r="AS333" i="6"/>
  <c r="AR333" i="6"/>
  <c r="AO333" i="6"/>
  <c r="AN333" i="6"/>
  <c r="AM333" i="6"/>
  <c r="AL333" i="6"/>
  <c r="AI333" i="6"/>
  <c r="Y333" i="6"/>
  <c r="BB332" i="6"/>
  <c r="BA332" i="6"/>
  <c r="AZ332" i="6"/>
  <c r="AY332" i="6"/>
  <c r="AX332" i="6"/>
  <c r="AV332" i="6"/>
  <c r="AU332" i="6"/>
  <c r="AQ332" i="6"/>
  <c r="AK332" i="6"/>
  <c r="AJ332" i="6"/>
  <c r="AH332" i="6"/>
  <c r="AG332" i="6"/>
  <c r="AF332" i="6"/>
  <c r="AE332" i="6"/>
  <c r="AD332" i="6"/>
  <c r="AC332" i="6"/>
  <c r="AB332" i="6"/>
  <c r="AA332" i="6"/>
  <c r="Z332" i="6"/>
  <c r="X332" i="6"/>
  <c r="W332" i="6"/>
  <c r="V332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AX331" i="6"/>
  <c r="AW331" i="6"/>
  <c r="AS331" i="6"/>
  <c r="AR331" i="6"/>
  <c r="AO331" i="6"/>
  <c r="AN331" i="6"/>
  <c r="AM331" i="6"/>
  <c r="AL331" i="6"/>
  <c r="AI331" i="6"/>
  <c r="Y331" i="6"/>
  <c r="AX330" i="6"/>
  <c r="AW330" i="6"/>
  <c r="AS330" i="6"/>
  <c r="AR330" i="6"/>
  <c r="AO330" i="6"/>
  <c r="AN330" i="6"/>
  <c r="AM330" i="6"/>
  <c r="AL330" i="6"/>
  <c r="AI330" i="6"/>
  <c r="Y330" i="6"/>
  <c r="AX329" i="6"/>
  <c r="AW329" i="6"/>
  <c r="AS329" i="6"/>
  <c r="AR329" i="6"/>
  <c r="AO329" i="6"/>
  <c r="AN329" i="6"/>
  <c r="AM329" i="6"/>
  <c r="AL329" i="6"/>
  <c r="AI329" i="6"/>
  <c r="Y329" i="6"/>
  <c r="AX328" i="6"/>
  <c r="AX327" i="6" s="1"/>
  <c r="AW328" i="6"/>
  <c r="AS328" i="6"/>
  <c r="AR328" i="6"/>
  <c r="AO328" i="6"/>
  <c r="AN328" i="6"/>
  <c r="AM328" i="6"/>
  <c r="AL328" i="6"/>
  <c r="AI328" i="6"/>
  <c r="Y328" i="6"/>
  <c r="BB327" i="6"/>
  <c r="BA327" i="6"/>
  <c r="AZ327" i="6"/>
  <c r="AY327" i="6"/>
  <c r="AV327" i="6"/>
  <c r="AU327" i="6"/>
  <c r="AQ327" i="6"/>
  <c r="AK327" i="6"/>
  <c r="AJ327" i="6"/>
  <c r="AH327" i="6"/>
  <c r="AG327" i="6"/>
  <c r="AF327" i="6"/>
  <c r="AE327" i="6"/>
  <c r="AD327" i="6"/>
  <c r="AC327" i="6"/>
  <c r="AB327" i="6"/>
  <c r="AA327" i="6"/>
  <c r="Z327" i="6"/>
  <c r="X327" i="6"/>
  <c r="W327" i="6"/>
  <c r="V327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AX326" i="6"/>
  <c r="AW326" i="6"/>
  <c r="AS326" i="6"/>
  <c r="AR326" i="6"/>
  <c r="AO326" i="6"/>
  <c r="AN326" i="6"/>
  <c r="AM326" i="6"/>
  <c r="AL326" i="6"/>
  <c r="AI326" i="6"/>
  <c r="Y326" i="6"/>
  <c r="AX325" i="6"/>
  <c r="AW325" i="6"/>
  <c r="AS325" i="6"/>
  <c r="AR325" i="6"/>
  <c r="AO325" i="6"/>
  <c r="AN325" i="6"/>
  <c r="AM325" i="6"/>
  <c r="AL325" i="6"/>
  <c r="AI325" i="6"/>
  <c r="Y325" i="6"/>
  <c r="AX324" i="6"/>
  <c r="AW324" i="6"/>
  <c r="AS324" i="6"/>
  <c r="AR324" i="6"/>
  <c r="AT324" i="6" s="1"/>
  <c r="AO324" i="6"/>
  <c r="AN324" i="6"/>
  <c r="AM324" i="6"/>
  <c r="AP324" i="6" s="1"/>
  <c r="AL324" i="6"/>
  <c r="AI324" i="6"/>
  <c r="Y324" i="6"/>
  <c r="AX323" i="6"/>
  <c r="AW323" i="6"/>
  <c r="AS323" i="6"/>
  <c r="AR323" i="6"/>
  <c r="AT323" i="6" s="1"/>
  <c r="AO323" i="6"/>
  <c r="AN323" i="6"/>
  <c r="AM323" i="6"/>
  <c r="AL323" i="6"/>
  <c r="AI323" i="6"/>
  <c r="Y323" i="6"/>
  <c r="BB322" i="6"/>
  <c r="BA322" i="6"/>
  <c r="AZ322" i="6"/>
  <c r="AY322" i="6"/>
  <c r="AX322" i="6"/>
  <c r="AV322" i="6"/>
  <c r="AU322" i="6"/>
  <c r="AQ322" i="6"/>
  <c r="AK322" i="6"/>
  <c r="AJ322" i="6"/>
  <c r="AH322" i="6"/>
  <c r="AG322" i="6"/>
  <c r="AF322" i="6"/>
  <c r="AE322" i="6"/>
  <c r="AD322" i="6"/>
  <c r="AC322" i="6"/>
  <c r="AB322" i="6"/>
  <c r="AA322" i="6"/>
  <c r="Z322" i="6"/>
  <c r="X322" i="6"/>
  <c r="W322" i="6"/>
  <c r="V322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AX321" i="6"/>
  <c r="AW321" i="6"/>
  <c r="AW319" i="6" s="1"/>
  <c r="AS321" i="6"/>
  <c r="AR321" i="6"/>
  <c r="AO321" i="6"/>
  <c r="AO319" i="6" s="1"/>
  <c r="AN321" i="6"/>
  <c r="AM321" i="6"/>
  <c r="AL321" i="6"/>
  <c r="AI321" i="6"/>
  <c r="Y321" i="6"/>
  <c r="AX320" i="6"/>
  <c r="AX319" i="6" s="1"/>
  <c r="AW320" i="6"/>
  <c r="AS320" i="6"/>
  <c r="AR320" i="6"/>
  <c r="AO320" i="6"/>
  <c r="AN320" i="6"/>
  <c r="AM320" i="6"/>
  <c r="AM319" i="6" s="1"/>
  <c r="AL320" i="6"/>
  <c r="AI320" i="6"/>
  <c r="Y320" i="6"/>
  <c r="BB319" i="6"/>
  <c r="BA319" i="6"/>
  <c r="AZ319" i="6"/>
  <c r="AY319" i="6"/>
  <c r="AV319" i="6"/>
  <c r="AU319" i="6"/>
  <c r="AR319" i="6"/>
  <c r="AQ319" i="6"/>
  <c r="AK319" i="6"/>
  <c r="AJ319" i="6"/>
  <c r="AH319" i="6"/>
  <c r="AG319" i="6"/>
  <c r="AF319" i="6"/>
  <c r="AE319" i="6"/>
  <c r="AD319" i="6"/>
  <c r="AC319" i="6"/>
  <c r="AB319" i="6"/>
  <c r="AA319" i="6"/>
  <c r="Z319" i="6"/>
  <c r="X319" i="6"/>
  <c r="W319" i="6"/>
  <c r="V319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AX318" i="6"/>
  <c r="AW318" i="6"/>
  <c r="AT318" i="6"/>
  <c r="AS318" i="6"/>
  <c r="AR318" i="6"/>
  <c r="AO318" i="6"/>
  <c r="AN318" i="6"/>
  <c r="AM318" i="6"/>
  <c r="AL318" i="6"/>
  <c r="AI318" i="6"/>
  <c r="Y318" i="6"/>
  <c r="AX317" i="6"/>
  <c r="AW317" i="6"/>
  <c r="AS317" i="6"/>
  <c r="AR317" i="6"/>
  <c r="AO317" i="6"/>
  <c r="AN317" i="6"/>
  <c r="AM317" i="6"/>
  <c r="AL317" i="6"/>
  <c r="AI317" i="6"/>
  <c r="Y317" i="6"/>
  <c r="AX316" i="6"/>
  <c r="AW316" i="6"/>
  <c r="AS316" i="6"/>
  <c r="AR316" i="6"/>
  <c r="AO316" i="6"/>
  <c r="AO314" i="6" s="1"/>
  <c r="AN316" i="6"/>
  <c r="AM316" i="6"/>
  <c r="AL316" i="6"/>
  <c r="AI316" i="6"/>
  <c r="Y316" i="6"/>
  <c r="AX315" i="6"/>
  <c r="AX314" i="6" s="1"/>
  <c r="AW315" i="6"/>
  <c r="AS315" i="6"/>
  <c r="AS314" i="6" s="1"/>
  <c r="AR315" i="6"/>
  <c r="AO315" i="6"/>
  <c r="AN315" i="6"/>
  <c r="AM315" i="6"/>
  <c r="AL315" i="6"/>
  <c r="AI315" i="6"/>
  <c r="Y315" i="6"/>
  <c r="BB314" i="6"/>
  <c r="BA314" i="6"/>
  <c r="AZ314" i="6"/>
  <c r="AY314" i="6"/>
  <c r="AV314" i="6"/>
  <c r="AU314" i="6"/>
  <c r="AQ314" i="6"/>
  <c r="AK314" i="6"/>
  <c r="AJ314" i="6"/>
  <c r="AH314" i="6"/>
  <c r="AG314" i="6"/>
  <c r="AF314" i="6"/>
  <c r="AE314" i="6"/>
  <c r="AD314" i="6"/>
  <c r="AC314" i="6"/>
  <c r="AB314" i="6"/>
  <c r="AA314" i="6"/>
  <c r="Z314" i="6"/>
  <c r="X314" i="6"/>
  <c r="W314" i="6"/>
  <c r="V314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AX313" i="6"/>
  <c r="AW313" i="6"/>
  <c r="AS313" i="6"/>
  <c r="AR313" i="6"/>
  <c r="AO313" i="6"/>
  <c r="AN313" i="6"/>
  <c r="AM313" i="6"/>
  <c r="AL313" i="6"/>
  <c r="AI313" i="6"/>
  <c r="Y313" i="6"/>
  <c r="AX312" i="6"/>
  <c r="AX311" i="6" s="1"/>
  <c r="AW312" i="6"/>
  <c r="AS312" i="6"/>
  <c r="AR312" i="6"/>
  <c r="AO312" i="6"/>
  <c r="AN312" i="6"/>
  <c r="AM312" i="6"/>
  <c r="AL312" i="6"/>
  <c r="AI312" i="6"/>
  <c r="Y312" i="6"/>
  <c r="BB311" i="6"/>
  <c r="BA311" i="6"/>
  <c r="AZ311" i="6"/>
  <c r="AY311" i="6"/>
  <c r="AV311" i="6"/>
  <c r="AU311" i="6"/>
  <c r="AQ311" i="6"/>
  <c r="AO311" i="6"/>
  <c r="AK311" i="6"/>
  <c r="AJ311" i="6"/>
  <c r="AH311" i="6"/>
  <c r="AG311" i="6"/>
  <c r="AF311" i="6"/>
  <c r="AE311" i="6"/>
  <c r="AD311" i="6"/>
  <c r="AC311" i="6"/>
  <c r="AB311" i="6"/>
  <c r="AA311" i="6"/>
  <c r="Z311" i="6"/>
  <c r="X311" i="6"/>
  <c r="W311" i="6"/>
  <c r="V311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AX310" i="6"/>
  <c r="AW310" i="6"/>
  <c r="AS310" i="6"/>
  <c r="AR310" i="6"/>
  <c r="AO310" i="6"/>
  <c r="AN310" i="6"/>
  <c r="AM310" i="6"/>
  <c r="AL310" i="6"/>
  <c r="AI310" i="6"/>
  <c r="Y310" i="6"/>
  <c r="AX309" i="6"/>
  <c r="AW309" i="6"/>
  <c r="AS309" i="6"/>
  <c r="AR309" i="6"/>
  <c r="AO309" i="6"/>
  <c r="AN309" i="6"/>
  <c r="AM309" i="6"/>
  <c r="AL309" i="6"/>
  <c r="AI309" i="6"/>
  <c r="Y309" i="6"/>
  <c r="AX308" i="6"/>
  <c r="AW308" i="6"/>
  <c r="AS308" i="6"/>
  <c r="AR308" i="6"/>
  <c r="AT308" i="6" s="1"/>
  <c r="AO308" i="6"/>
  <c r="AN308" i="6"/>
  <c r="AM308" i="6"/>
  <c r="AL308" i="6"/>
  <c r="AI308" i="6"/>
  <c r="Y308" i="6"/>
  <c r="AX307" i="6"/>
  <c r="AW307" i="6"/>
  <c r="AS307" i="6"/>
  <c r="AR307" i="6"/>
  <c r="AT307" i="6" s="1"/>
  <c r="AO307" i="6"/>
  <c r="AN307" i="6"/>
  <c r="AM307" i="6"/>
  <c r="AL307" i="6"/>
  <c r="AI307" i="6"/>
  <c r="Y307" i="6"/>
  <c r="AX306" i="6"/>
  <c r="AW306" i="6"/>
  <c r="AS306" i="6"/>
  <c r="AR306" i="6"/>
  <c r="AO306" i="6"/>
  <c r="AN306" i="6"/>
  <c r="AM306" i="6"/>
  <c r="AL306" i="6"/>
  <c r="AI306" i="6"/>
  <c r="Y306" i="6"/>
  <c r="AX305" i="6"/>
  <c r="AW305" i="6"/>
  <c r="AS305" i="6"/>
  <c r="AR305" i="6"/>
  <c r="AO305" i="6"/>
  <c r="AN305" i="6"/>
  <c r="AM305" i="6"/>
  <c r="AL305" i="6"/>
  <c r="AI305" i="6"/>
  <c r="Y305" i="6"/>
  <c r="AX304" i="6"/>
  <c r="AX303" i="6" s="1"/>
  <c r="AW304" i="6"/>
  <c r="AS304" i="6"/>
  <c r="AR304" i="6"/>
  <c r="AO304" i="6"/>
  <c r="AN304" i="6"/>
  <c r="AM304" i="6"/>
  <c r="AL304" i="6"/>
  <c r="AI304" i="6"/>
  <c r="Y304" i="6"/>
  <c r="BB303" i="6"/>
  <c r="BA303" i="6"/>
  <c r="AZ303" i="6"/>
  <c r="AY303" i="6"/>
  <c r="AV303" i="6"/>
  <c r="AU303" i="6"/>
  <c r="AQ303" i="6"/>
  <c r="AK303" i="6"/>
  <c r="AJ303" i="6"/>
  <c r="AH303" i="6"/>
  <c r="AG303" i="6"/>
  <c r="AF303" i="6"/>
  <c r="AE303" i="6"/>
  <c r="AD303" i="6"/>
  <c r="AC303" i="6"/>
  <c r="AB303" i="6"/>
  <c r="AA303" i="6"/>
  <c r="Z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AX302" i="6"/>
  <c r="AW302" i="6"/>
  <c r="AS302" i="6"/>
  <c r="AR302" i="6"/>
  <c r="AO302" i="6"/>
  <c r="AN302" i="6"/>
  <c r="AM302" i="6"/>
  <c r="AL302" i="6"/>
  <c r="AI302" i="6"/>
  <c r="Y302" i="6"/>
  <c r="AX301" i="6"/>
  <c r="AX300" i="6" s="1"/>
  <c r="AW301" i="6"/>
  <c r="AS301" i="6"/>
  <c r="AR301" i="6"/>
  <c r="AO301" i="6"/>
  <c r="AN301" i="6"/>
  <c r="AM301" i="6"/>
  <c r="AL301" i="6"/>
  <c r="AI301" i="6"/>
  <c r="Y301" i="6"/>
  <c r="BB300" i="6"/>
  <c r="BA300" i="6"/>
  <c r="AZ300" i="6"/>
  <c r="AY300" i="6"/>
  <c r="AV300" i="6"/>
  <c r="AU300" i="6"/>
  <c r="AQ300" i="6"/>
  <c r="AO300" i="6"/>
  <c r="AM300" i="6"/>
  <c r="AK300" i="6"/>
  <c r="AJ300" i="6"/>
  <c r="AH300" i="6"/>
  <c r="AG300" i="6"/>
  <c r="AF300" i="6"/>
  <c r="AE300" i="6"/>
  <c r="AD300" i="6"/>
  <c r="AC300" i="6"/>
  <c r="AB300" i="6"/>
  <c r="AA300" i="6"/>
  <c r="Z300" i="6"/>
  <c r="X300" i="6"/>
  <c r="W300" i="6"/>
  <c r="V300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AX299" i="6"/>
  <c r="AW299" i="6"/>
  <c r="AS299" i="6"/>
  <c r="AR299" i="6"/>
  <c r="AO299" i="6"/>
  <c r="AN299" i="6"/>
  <c r="AM299" i="6"/>
  <c r="AL299" i="6"/>
  <c r="AI299" i="6"/>
  <c r="Y299" i="6"/>
  <c r="AX298" i="6"/>
  <c r="AW298" i="6"/>
  <c r="AS298" i="6"/>
  <c r="AR298" i="6"/>
  <c r="AO298" i="6"/>
  <c r="AP298" i="6" s="1"/>
  <c r="AN298" i="6"/>
  <c r="AM298" i="6"/>
  <c r="AL298" i="6"/>
  <c r="AI298" i="6"/>
  <c r="Y298" i="6"/>
  <c r="AX297" i="6"/>
  <c r="AW297" i="6"/>
  <c r="AT297" i="6"/>
  <c r="AS297" i="6"/>
  <c r="AR297" i="6"/>
  <c r="AO297" i="6"/>
  <c r="AN297" i="6"/>
  <c r="AM297" i="6"/>
  <c r="AL297" i="6"/>
  <c r="AI297" i="6"/>
  <c r="Y297" i="6"/>
  <c r="AX296" i="6"/>
  <c r="AW296" i="6"/>
  <c r="AS296" i="6"/>
  <c r="AR296" i="6"/>
  <c r="AO296" i="6"/>
  <c r="AN296" i="6"/>
  <c r="AM296" i="6"/>
  <c r="AL296" i="6"/>
  <c r="AI296" i="6"/>
  <c r="Y296" i="6"/>
  <c r="AX295" i="6"/>
  <c r="AW295" i="6"/>
  <c r="AS295" i="6"/>
  <c r="AR295" i="6"/>
  <c r="AO295" i="6"/>
  <c r="AN295" i="6"/>
  <c r="AM295" i="6"/>
  <c r="AL295" i="6"/>
  <c r="AI295" i="6"/>
  <c r="Y295" i="6"/>
  <c r="AX294" i="6"/>
  <c r="AX293" i="6" s="1"/>
  <c r="AW294" i="6"/>
  <c r="AS294" i="6"/>
  <c r="AR294" i="6"/>
  <c r="AO294" i="6"/>
  <c r="AN294" i="6"/>
  <c r="AM294" i="6"/>
  <c r="AL294" i="6"/>
  <c r="AI294" i="6"/>
  <c r="Y294" i="6"/>
  <c r="BB293" i="6"/>
  <c r="BA293" i="6"/>
  <c r="AZ293" i="6"/>
  <c r="AY293" i="6"/>
  <c r="AV293" i="6"/>
  <c r="AU293" i="6"/>
  <c r="AQ293" i="6"/>
  <c r="AK293" i="6"/>
  <c r="AJ293" i="6"/>
  <c r="AH293" i="6"/>
  <c r="AG293" i="6"/>
  <c r="AF293" i="6"/>
  <c r="AE293" i="6"/>
  <c r="AD293" i="6"/>
  <c r="AC293" i="6"/>
  <c r="AB293" i="6"/>
  <c r="AA293" i="6"/>
  <c r="Z293" i="6"/>
  <c r="X293" i="6"/>
  <c r="W293" i="6"/>
  <c r="V293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AX292" i="6"/>
  <c r="AW292" i="6"/>
  <c r="AS292" i="6"/>
  <c r="AR292" i="6"/>
  <c r="AO292" i="6"/>
  <c r="AN292" i="6"/>
  <c r="AM292" i="6"/>
  <c r="AL292" i="6"/>
  <c r="AI292" i="6"/>
  <c r="Y292" i="6"/>
  <c r="AX291" i="6"/>
  <c r="AX290" i="6" s="1"/>
  <c r="AW291" i="6"/>
  <c r="AS291" i="6"/>
  <c r="AR291" i="6"/>
  <c r="AO291" i="6"/>
  <c r="AN291" i="6"/>
  <c r="AM291" i="6"/>
  <c r="AL291" i="6"/>
  <c r="AI291" i="6"/>
  <c r="Y291" i="6"/>
  <c r="BB290" i="6"/>
  <c r="BA290" i="6"/>
  <c r="AZ290" i="6"/>
  <c r="AY290" i="6"/>
  <c r="AV290" i="6"/>
  <c r="AU290" i="6"/>
  <c r="AQ290" i="6"/>
  <c r="AK290" i="6"/>
  <c r="AJ290" i="6"/>
  <c r="AH290" i="6"/>
  <c r="AG290" i="6"/>
  <c r="AF290" i="6"/>
  <c r="AE290" i="6"/>
  <c r="AD290" i="6"/>
  <c r="AC290" i="6"/>
  <c r="AB290" i="6"/>
  <c r="AA290" i="6"/>
  <c r="Z290" i="6"/>
  <c r="X290" i="6"/>
  <c r="W290" i="6"/>
  <c r="V290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AX289" i="6"/>
  <c r="AW289" i="6"/>
  <c r="AS289" i="6"/>
  <c r="AR289" i="6"/>
  <c r="AO289" i="6"/>
  <c r="AN289" i="6"/>
  <c r="AM289" i="6"/>
  <c r="AL289" i="6"/>
  <c r="AI289" i="6"/>
  <c r="Y289" i="6"/>
  <c r="AX288" i="6"/>
  <c r="AW288" i="6"/>
  <c r="AS288" i="6"/>
  <c r="AR288" i="6"/>
  <c r="AT288" i="6" s="1"/>
  <c r="AO288" i="6"/>
  <c r="AN288" i="6"/>
  <c r="AM288" i="6"/>
  <c r="AL288" i="6"/>
  <c r="AI288" i="6"/>
  <c r="Y288" i="6"/>
  <c r="AX287" i="6"/>
  <c r="AW287" i="6"/>
  <c r="AS287" i="6"/>
  <c r="AR287" i="6"/>
  <c r="AO287" i="6"/>
  <c r="AN287" i="6"/>
  <c r="AM287" i="6"/>
  <c r="AL287" i="6"/>
  <c r="AI287" i="6"/>
  <c r="Y287" i="6"/>
  <c r="AX286" i="6"/>
  <c r="AW286" i="6"/>
  <c r="AS286" i="6"/>
  <c r="AR286" i="6"/>
  <c r="AO286" i="6"/>
  <c r="AN286" i="6"/>
  <c r="AM286" i="6"/>
  <c r="AL286" i="6"/>
  <c r="AI286" i="6"/>
  <c r="Y286" i="6"/>
  <c r="AX285" i="6"/>
  <c r="AW285" i="6"/>
  <c r="AS285" i="6"/>
  <c r="AR285" i="6"/>
  <c r="AO285" i="6"/>
  <c r="AN285" i="6"/>
  <c r="AM285" i="6"/>
  <c r="AM282" i="6" s="1"/>
  <c r="AL285" i="6"/>
  <c r="AI285" i="6"/>
  <c r="Y285" i="6"/>
  <c r="AX284" i="6"/>
  <c r="AW284" i="6"/>
  <c r="AS284" i="6"/>
  <c r="AR284" i="6"/>
  <c r="AO284" i="6"/>
  <c r="AN284" i="6"/>
  <c r="AM284" i="6"/>
  <c r="AL284" i="6"/>
  <c r="AI284" i="6"/>
  <c r="Y284" i="6"/>
  <c r="AX283" i="6"/>
  <c r="AX282" i="6" s="1"/>
  <c r="AW283" i="6"/>
  <c r="AS283" i="6"/>
  <c r="AS282" i="6" s="1"/>
  <c r="AR283" i="6"/>
  <c r="AO283" i="6"/>
  <c r="AN283" i="6"/>
  <c r="AM283" i="6"/>
  <c r="AL283" i="6"/>
  <c r="AI283" i="6"/>
  <c r="Y283" i="6"/>
  <c r="BB282" i="6"/>
  <c r="BA282" i="6"/>
  <c r="AZ282" i="6"/>
  <c r="AY282" i="6"/>
  <c r="AV282" i="6"/>
  <c r="AU282" i="6"/>
  <c r="AQ282" i="6"/>
  <c r="AK282" i="6"/>
  <c r="AJ282" i="6"/>
  <c r="AH282" i="6"/>
  <c r="AG282" i="6"/>
  <c r="AF282" i="6"/>
  <c r="AE282" i="6"/>
  <c r="AD282" i="6"/>
  <c r="AC282" i="6"/>
  <c r="AB282" i="6"/>
  <c r="AA282" i="6"/>
  <c r="Z282" i="6"/>
  <c r="X282" i="6"/>
  <c r="W282" i="6"/>
  <c r="V282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BB278" i="6"/>
  <c r="BB263" i="6" s="1"/>
  <c r="BB56" i="6" s="1"/>
  <c r="AX278" i="6"/>
  <c r="AW278" i="6"/>
  <c r="AR278" i="6"/>
  <c r="AO278" i="6"/>
  <c r="AM278" i="6"/>
  <c r="AP278" i="6" s="1"/>
  <c r="AL278" i="6"/>
  <c r="AI278" i="6"/>
  <c r="Y278" i="6"/>
  <c r="AX277" i="6"/>
  <c r="AW277" i="6"/>
  <c r="AS277" i="6"/>
  <c r="AR277" i="6"/>
  <c r="AO277" i="6"/>
  <c r="AN277" i="6"/>
  <c r="AM277" i="6"/>
  <c r="AL277" i="6"/>
  <c r="AI277" i="6"/>
  <c r="Y277" i="6"/>
  <c r="AX276" i="6"/>
  <c r="AW276" i="6"/>
  <c r="AS276" i="6"/>
  <c r="AR276" i="6"/>
  <c r="AO276" i="6"/>
  <c r="AN276" i="6"/>
  <c r="AM276" i="6"/>
  <c r="AL276" i="6"/>
  <c r="AI276" i="6"/>
  <c r="Y276" i="6"/>
  <c r="AX275" i="6"/>
  <c r="AW275" i="6"/>
  <c r="AS275" i="6"/>
  <c r="AR275" i="6"/>
  <c r="AO275" i="6"/>
  <c r="AN275" i="6"/>
  <c r="AM275" i="6"/>
  <c r="AL275" i="6"/>
  <c r="AI275" i="6"/>
  <c r="Y275" i="6"/>
  <c r="AX274" i="6"/>
  <c r="AW274" i="6"/>
  <c r="AS274" i="6"/>
  <c r="AR274" i="6"/>
  <c r="AO274" i="6"/>
  <c r="AN274" i="6"/>
  <c r="AM274" i="6"/>
  <c r="AL274" i="6"/>
  <c r="AI274" i="6"/>
  <c r="Y274" i="6"/>
  <c r="AX273" i="6"/>
  <c r="AW273" i="6"/>
  <c r="AS273" i="6"/>
  <c r="AR273" i="6"/>
  <c r="AO273" i="6"/>
  <c r="AN273" i="6"/>
  <c r="AM273" i="6"/>
  <c r="AL273" i="6"/>
  <c r="AI273" i="6"/>
  <c r="Y273" i="6"/>
  <c r="AX272" i="6"/>
  <c r="AW272" i="6"/>
  <c r="AS272" i="6"/>
  <c r="AR272" i="6"/>
  <c r="AO272" i="6"/>
  <c r="AN272" i="6"/>
  <c r="AM272" i="6"/>
  <c r="AL272" i="6"/>
  <c r="AI272" i="6"/>
  <c r="Y272" i="6"/>
  <c r="AX271" i="6"/>
  <c r="AW271" i="6"/>
  <c r="AS271" i="6"/>
  <c r="AR271" i="6"/>
  <c r="AO271" i="6"/>
  <c r="AN271" i="6"/>
  <c r="AM271" i="6"/>
  <c r="AL271" i="6"/>
  <c r="AI271" i="6"/>
  <c r="Y271" i="6"/>
  <c r="AX270" i="6"/>
  <c r="AW270" i="6"/>
  <c r="AS270" i="6"/>
  <c r="AR270" i="6"/>
  <c r="AO270" i="6"/>
  <c r="AN270" i="6"/>
  <c r="AM270" i="6"/>
  <c r="AL270" i="6"/>
  <c r="AI270" i="6"/>
  <c r="Y270" i="6"/>
  <c r="AX269" i="6"/>
  <c r="AW269" i="6"/>
  <c r="AS269" i="6"/>
  <c r="AR269" i="6"/>
  <c r="AO269" i="6"/>
  <c r="AN269" i="6"/>
  <c r="AM269" i="6"/>
  <c r="AL269" i="6"/>
  <c r="AI269" i="6"/>
  <c r="Y269" i="6"/>
  <c r="AX268" i="6"/>
  <c r="AW268" i="6"/>
  <c r="AS268" i="6"/>
  <c r="AR268" i="6"/>
  <c r="AO268" i="6"/>
  <c r="AN268" i="6"/>
  <c r="AM268" i="6"/>
  <c r="AL268" i="6"/>
  <c r="AI268" i="6"/>
  <c r="Y268" i="6"/>
  <c r="AX267" i="6"/>
  <c r="AW267" i="6"/>
  <c r="AS267" i="6"/>
  <c r="AR267" i="6"/>
  <c r="AO267" i="6"/>
  <c r="AN267" i="6"/>
  <c r="AM267" i="6"/>
  <c r="AL267" i="6"/>
  <c r="AI267" i="6"/>
  <c r="Y267" i="6"/>
  <c r="AX266" i="6"/>
  <c r="AW266" i="6"/>
  <c r="AS266" i="6"/>
  <c r="AR266" i="6"/>
  <c r="AO266" i="6"/>
  <c r="AN266" i="6"/>
  <c r="AM266" i="6"/>
  <c r="AL266" i="6"/>
  <c r="AI266" i="6"/>
  <c r="Y266" i="6"/>
  <c r="AX265" i="6"/>
  <c r="AW265" i="6"/>
  <c r="AS265" i="6"/>
  <c r="AR265" i="6"/>
  <c r="AO265" i="6"/>
  <c r="AN265" i="6"/>
  <c r="AM265" i="6"/>
  <c r="AL265" i="6"/>
  <c r="AI265" i="6"/>
  <c r="Y265" i="6"/>
  <c r="AX264" i="6"/>
  <c r="AX263" i="6" s="1"/>
  <c r="AX56" i="6" s="1"/>
  <c r="AW264" i="6"/>
  <c r="AS264" i="6"/>
  <c r="AR264" i="6"/>
  <c r="AO264" i="6"/>
  <c r="AN264" i="6"/>
  <c r="AN263" i="6" s="1"/>
  <c r="AM264" i="6"/>
  <c r="AL264" i="6"/>
  <c r="AI264" i="6"/>
  <c r="Y264" i="6"/>
  <c r="BA263" i="6"/>
  <c r="AZ263" i="6"/>
  <c r="AZ56" i="6" s="1"/>
  <c r="AY263" i="6"/>
  <c r="AY56" i="6" s="1"/>
  <c r="AV263" i="6"/>
  <c r="AU263" i="6"/>
  <c r="AQ263" i="6"/>
  <c r="AK263" i="6"/>
  <c r="AJ263" i="6"/>
  <c r="AJ56" i="6" s="1"/>
  <c r="AH263" i="6"/>
  <c r="AG263" i="6"/>
  <c r="AF263" i="6"/>
  <c r="AE263" i="6"/>
  <c r="AD263" i="6"/>
  <c r="AC263" i="6"/>
  <c r="AC56" i="6" s="1"/>
  <c r="AB263" i="6"/>
  <c r="AA263" i="6"/>
  <c r="Z263" i="6"/>
  <c r="X263" i="6"/>
  <c r="W263" i="6"/>
  <c r="V263" i="6"/>
  <c r="U263" i="6"/>
  <c r="T263" i="6"/>
  <c r="T56" i="6" s="1"/>
  <c r="S263" i="6"/>
  <c r="R263" i="6"/>
  <c r="Q263" i="6"/>
  <c r="P263" i="6"/>
  <c r="O263" i="6"/>
  <c r="N263" i="6"/>
  <c r="M263" i="6"/>
  <c r="L263" i="6"/>
  <c r="L56" i="6" s="1"/>
  <c r="K263" i="6"/>
  <c r="J263" i="6"/>
  <c r="AX262" i="6"/>
  <c r="AW262" i="6"/>
  <c r="AS262" i="6"/>
  <c r="AR262" i="6"/>
  <c r="AO262" i="6"/>
  <c r="AN262" i="6"/>
  <c r="AM262" i="6"/>
  <c r="AL262" i="6"/>
  <c r="AI262" i="6"/>
  <c r="Y262" i="6"/>
  <c r="Y261" i="6"/>
  <c r="AX260" i="6"/>
  <c r="AW260" i="6"/>
  <c r="AS260" i="6"/>
  <c r="AR260" i="6"/>
  <c r="AO260" i="6"/>
  <c r="AN260" i="6"/>
  <c r="AM260" i="6"/>
  <c r="AL260" i="6"/>
  <c r="AI260" i="6"/>
  <c r="Y260" i="6"/>
  <c r="Y259" i="6"/>
  <c r="AX258" i="6"/>
  <c r="AW258" i="6"/>
  <c r="AS258" i="6"/>
  <c r="AR258" i="6"/>
  <c r="AO258" i="6"/>
  <c r="AN258" i="6"/>
  <c r="AM258" i="6"/>
  <c r="AL258" i="6"/>
  <c r="AI258" i="6"/>
  <c r="Y258" i="6"/>
  <c r="Y257" i="6"/>
  <c r="AX256" i="6"/>
  <c r="AW256" i="6"/>
  <c r="AS256" i="6"/>
  <c r="AR256" i="6"/>
  <c r="AO256" i="6"/>
  <c r="AN256" i="6"/>
  <c r="AM256" i="6"/>
  <c r="AL256" i="6"/>
  <c r="AI256" i="6"/>
  <c r="Y256" i="6"/>
  <c r="Y255" i="6"/>
  <c r="AX254" i="6"/>
  <c r="AW254" i="6"/>
  <c r="AS254" i="6"/>
  <c r="AR254" i="6"/>
  <c r="AT254" i="6" s="1"/>
  <c r="AO254" i="6"/>
  <c r="AN254" i="6"/>
  <c r="AM254" i="6"/>
  <c r="AL254" i="6"/>
  <c r="AI254" i="6"/>
  <c r="Y254" i="6"/>
  <c r="AX253" i="6"/>
  <c r="AW253" i="6"/>
  <c r="AS253" i="6"/>
  <c r="AR253" i="6"/>
  <c r="AO253" i="6"/>
  <c r="AN253" i="6"/>
  <c r="AM253" i="6"/>
  <c r="AL253" i="6"/>
  <c r="AI253" i="6"/>
  <c r="Y253" i="6"/>
  <c r="AX252" i="6"/>
  <c r="AW252" i="6"/>
  <c r="AS252" i="6"/>
  <c r="AR252" i="6"/>
  <c r="AO252" i="6"/>
  <c r="AN252" i="6"/>
  <c r="AM252" i="6"/>
  <c r="AL252" i="6"/>
  <c r="AI252" i="6"/>
  <c r="Y252" i="6"/>
  <c r="AX251" i="6"/>
  <c r="AW251" i="6"/>
  <c r="AS251" i="6"/>
  <c r="AR251" i="6"/>
  <c r="AO251" i="6"/>
  <c r="AN251" i="6"/>
  <c r="AM251" i="6"/>
  <c r="AL251" i="6"/>
  <c r="AI251" i="6"/>
  <c r="Y251" i="6"/>
  <c r="AX250" i="6"/>
  <c r="AW250" i="6"/>
  <c r="AS250" i="6"/>
  <c r="AR250" i="6"/>
  <c r="AT250" i="6" s="1"/>
  <c r="AO250" i="6"/>
  <c r="AN250" i="6"/>
  <c r="AM250" i="6"/>
  <c r="AL250" i="6"/>
  <c r="AI250" i="6"/>
  <c r="Y250" i="6"/>
  <c r="AX249" i="6"/>
  <c r="AX248" i="6" s="1"/>
  <c r="AX51" i="6" s="1"/>
  <c r="AW249" i="6"/>
  <c r="AS249" i="6"/>
  <c r="AR249" i="6"/>
  <c r="AO249" i="6"/>
  <c r="AN249" i="6"/>
  <c r="AM249" i="6"/>
  <c r="AM248" i="6" s="1"/>
  <c r="AL249" i="6"/>
  <c r="AI249" i="6"/>
  <c r="Y249" i="6"/>
  <c r="BB248" i="6"/>
  <c r="BA248" i="6"/>
  <c r="AZ248" i="6"/>
  <c r="AY248" i="6"/>
  <c r="AV248" i="6"/>
  <c r="AV51" i="6" s="1"/>
  <c r="AU248" i="6"/>
  <c r="AQ248" i="6"/>
  <c r="AQ51" i="6" s="1"/>
  <c r="AK248" i="6"/>
  <c r="AJ248" i="6"/>
  <c r="AH248" i="6"/>
  <c r="AG248" i="6"/>
  <c r="AF248" i="6"/>
  <c r="AF51" i="6" s="1"/>
  <c r="AE248" i="6"/>
  <c r="AD248" i="6"/>
  <c r="AC248" i="6"/>
  <c r="AB248" i="6"/>
  <c r="AA248" i="6"/>
  <c r="AA51" i="6" s="1"/>
  <c r="Z248" i="6"/>
  <c r="X248" i="6"/>
  <c r="W248" i="6"/>
  <c r="W51" i="6" s="1"/>
  <c r="V248" i="6"/>
  <c r="U248" i="6"/>
  <c r="T248" i="6"/>
  <c r="S248" i="6"/>
  <c r="R248" i="6"/>
  <c r="Q248" i="6"/>
  <c r="P248" i="6"/>
  <c r="O248" i="6"/>
  <c r="O51" i="6" s="1"/>
  <c r="N248" i="6"/>
  <c r="M248" i="6"/>
  <c r="L248" i="6"/>
  <c r="K248" i="6"/>
  <c r="J248" i="6"/>
  <c r="J51" i="6" s="1"/>
  <c r="AX247" i="6"/>
  <c r="AW247" i="6"/>
  <c r="AS247" i="6"/>
  <c r="AR247" i="6"/>
  <c r="AO247" i="6"/>
  <c r="AN247" i="6"/>
  <c r="AM247" i="6"/>
  <c r="AL247" i="6"/>
  <c r="AI247" i="6"/>
  <c r="Y247" i="6"/>
  <c r="AX246" i="6"/>
  <c r="AW246" i="6"/>
  <c r="AS246" i="6"/>
  <c r="AR246" i="6"/>
  <c r="AT246" i="6" s="1"/>
  <c r="AO246" i="6"/>
  <c r="AN246" i="6"/>
  <c r="AM246" i="6"/>
  <c r="AL246" i="6"/>
  <c r="AI246" i="6"/>
  <c r="Y246" i="6"/>
  <c r="AX245" i="6"/>
  <c r="AW245" i="6"/>
  <c r="AS245" i="6"/>
  <c r="AR245" i="6"/>
  <c r="AO245" i="6"/>
  <c r="AN245" i="6"/>
  <c r="AM245" i="6"/>
  <c r="AL245" i="6"/>
  <c r="AI245" i="6"/>
  <c r="Y245" i="6"/>
  <c r="AX244" i="6"/>
  <c r="AW244" i="6"/>
  <c r="AS244" i="6"/>
  <c r="AR244" i="6"/>
  <c r="AO244" i="6"/>
  <c r="AN244" i="6"/>
  <c r="AM244" i="6"/>
  <c r="AL244" i="6"/>
  <c r="AI244" i="6"/>
  <c r="Y244" i="6"/>
  <c r="AX243" i="6"/>
  <c r="AX242" i="6" s="1"/>
  <c r="AX50" i="6" s="1"/>
  <c r="AW243" i="6"/>
  <c r="AS243" i="6"/>
  <c r="AR243" i="6"/>
  <c r="AO243" i="6"/>
  <c r="AN243" i="6"/>
  <c r="AN242" i="6" s="1"/>
  <c r="AM243" i="6"/>
  <c r="AL243" i="6"/>
  <c r="AI243" i="6"/>
  <c r="Y243" i="6"/>
  <c r="BB242" i="6"/>
  <c r="BA242" i="6"/>
  <c r="AZ242" i="6"/>
  <c r="AY242" i="6"/>
  <c r="AV242" i="6"/>
  <c r="AU242" i="6"/>
  <c r="AQ242" i="6"/>
  <c r="AQ50" i="6" s="1"/>
  <c r="AK242" i="6"/>
  <c r="AJ242" i="6"/>
  <c r="AH242" i="6"/>
  <c r="AG242" i="6"/>
  <c r="AF242" i="6"/>
  <c r="AF50" i="6" s="1"/>
  <c r="AE242" i="6"/>
  <c r="AD242" i="6"/>
  <c r="AC242" i="6"/>
  <c r="AB242" i="6"/>
  <c r="AA242" i="6"/>
  <c r="Z242" i="6"/>
  <c r="X242" i="6"/>
  <c r="W242" i="6"/>
  <c r="W50" i="6" s="1"/>
  <c r="V242" i="6"/>
  <c r="U242" i="6"/>
  <c r="T242" i="6"/>
  <c r="S242" i="6"/>
  <c r="R242" i="6"/>
  <c r="Q242" i="6"/>
  <c r="P242" i="6"/>
  <c r="O242" i="6"/>
  <c r="O50" i="6" s="1"/>
  <c r="N242" i="6"/>
  <c r="M242" i="6"/>
  <c r="L242" i="6"/>
  <c r="K242" i="6"/>
  <c r="J242" i="6"/>
  <c r="AX241" i="6"/>
  <c r="AW241" i="6"/>
  <c r="AS241" i="6"/>
  <c r="AR241" i="6"/>
  <c r="AP241" i="6"/>
  <c r="AO241" i="6"/>
  <c r="AN241" i="6"/>
  <c r="AM241" i="6"/>
  <c r="AL241" i="6"/>
  <c r="AI241" i="6"/>
  <c r="Y241" i="6"/>
  <c r="AX240" i="6"/>
  <c r="AW240" i="6"/>
  <c r="AS240" i="6"/>
  <c r="AR240" i="6"/>
  <c r="AO240" i="6"/>
  <c r="AN240" i="6"/>
  <c r="AM240" i="6"/>
  <c r="AL240" i="6"/>
  <c r="AI240" i="6"/>
  <c r="Y240" i="6"/>
  <c r="AX239" i="6"/>
  <c r="AW239" i="6"/>
  <c r="AS239" i="6"/>
  <c r="AR239" i="6"/>
  <c r="AO239" i="6"/>
  <c r="AO238" i="6" s="1"/>
  <c r="AO49" i="6" s="1"/>
  <c r="AN239" i="6"/>
  <c r="AN238" i="6" s="1"/>
  <c r="AN49" i="6" s="1"/>
  <c r="AM239" i="6"/>
  <c r="AL239" i="6"/>
  <c r="AI239" i="6"/>
  <c r="Y239" i="6"/>
  <c r="BB238" i="6"/>
  <c r="BA238" i="6"/>
  <c r="AZ238" i="6"/>
  <c r="AZ49" i="6" s="1"/>
  <c r="AY238" i="6"/>
  <c r="AX238" i="6"/>
  <c r="AV238" i="6"/>
  <c r="AU238" i="6"/>
  <c r="AQ238" i="6"/>
  <c r="AK238" i="6"/>
  <c r="AJ238" i="6"/>
  <c r="AH238" i="6"/>
  <c r="AG238" i="6"/>
  <c r="AF238" i="6"/>
  <c r="AE238" i="6"/>
  <c r="AD238" i="6"/>
  <c r="AC238" i="6"/>
  <c r="AC49" i="6" s="1"/>
  <c r="AB238" i="6"/>
  <c r="AA238" i="6"/>
  <c r="Z238" i="6"/>
  <c r="X238" i="6"/>
  <c r="W238" i="6"/>
  <c r="V238" i="6"/>
  <c r="U238" i="6"/>
  <c r="T238" i="6"/>
  <c r="T49" i="6" s="1"/>
  <c r="S238" i="6"/>
  <c r="R238" i="6"/>
  <c r="Q238" i="6"/>
  <c r="P238" i="6"/>
  <c r="O238" i="6"/>
  <c r="N238" i="6"/>
  <c r="M238" i="6"/>
  <c r="L238" i="6"/>
  <c r="L49" i="6" s="1"/>
  <c r="K238" i="6"/>
  <c r="J238" i="6"/>
  <c r="AX237" i="6"/>
  <c r="AW237" i="6"/>
  <c r="AS237" i="6"/>
  <c r="AR237" i="6"/>
  <c r="AO237" i="6"/>
  <c r="AN237" i="6"/>
  <c r="AM237" i="6"/>
  <c r="AL237" i="6"/>
  <c r="AI237" i="6"/>
  <c r="Y237" i="6"/>
  <c r="AX236" i="6"/>
  <c r="AW236" i="6"/>
  <c r="AS236" i="6"/>
  <c r="AR236" i="6"/>
  <c r="AO236" i="6"/>
  <c r="AN236" i="6"/>
  <c r="AM236" i="6"/>
  <c r="AL236" i="6"/>
  <c r="AI236" i="6"/>
  <c r="Y236" i="6"/>
  <c r="AX235" i="6"/>
  <c r="AW235" i="6"/>
  <c r="AS235" i="6"/>
  <c r="AR235" i="6"/>
  <c r="AO235" i="6"/>
  <c r="AN235" i="6"/>
  <c r="AM235" i="6"/>
  <c r="AL235" i="6"/>
  <c r="AI235" i="6"/>
  <c r="Y235" i="6"/>
  <c r="AX234" i="6"/>
  <c r="AW234" i="6"/>
  <c r="AS234" i="6"/>
  <c r="AR234" i="6"/>
  <c r="AO234" i="6"/>
  <c r="AN234" i="6"/>
  <c r="AM234" i="6"/>
  <c r="AL234" i="6"/>
  <c r="AI234" i="6"/>
  <c r="Y234" i="6"/>
  <c r="AX233" i="6"/>
  <c r="AW233" i="6"/>
  <c r="AS233" i="6"/>
  <c r="AR233" i="6"/>
  <c r="AO233" i="6"/>
  <c r="AN233" i="6"/>
  <c r="AM233" i="6"/>
  <c r="AL233" i="6"/>
  <c r="AI233" i="6"/>
  <c r="Y233" i="6"/>
  <c r="AX232" i="6"/>
  <c r="AW232" i="6"/>
  <c r="AS232" i="6"/>
  <c r="AR232" i="6"/>
  <c r="AO232" i="6"/>
  <c r="AN232" i="6"/>
  <c r="AM232" i="6"/>
  <c r="AL232" i="6"/>
  <c r="AI232" i="6"/>
  <c r="Y232" i="6"/>
  <c r="AX231" i="6"/>
  <c r="AW231" i="6"/>
  <c r="AS231" i="6"/>
  <c r="AR231" i="6"/>
  <c r="AO231" i="6"/>
  <c r="AN231" i="6"/>
  <c r="AM231" i="6"/>
  <c r="AL231" i="6"/>
  <c r="AI231" i="6"/>
  <c r="Y231" i="6"/>
  <c r="AX230" i="6"/>
  <c r="AW230" i="6"/>
  <c r="AS230" i="6"/>
  <c r="AR230" i="6"/>
  <c r="AO230" i="6"/>
  <c r="AN230" i="6"/>
  <c r="AM230" i="6"/>
  <c r="AL230" i="6"/>
  <c r="AI230" i="6"/>
  <c r="Y230" i="6"/>
  <c r="AX229" i="6"/>
  <c r="AX228" i="6" s="1"/>
  <c r="AW229" i="6"/>
  <c r="AS229" i="6"/>
  <c r="AR229" i="6"/>
  <c r="AO229" i="6"/>
  <c r="AN229" i="6"/>
  <c r="AM229" i="6"/>
  <c r="AL229" i="6"/>
  <c r="AL228" i="6" s="1"/>
  <c r="AL48" i="6" s="1"/>
  <c r="AI229" i="6"/>
  <c r="Y229" i="6"/>
  <c r="BB228" i="6"/>
  <c r="BA228" i="6"/>
  <c r="AZ228" i="6"/>
  <c r="AY228" i="6"/>
  <c r="AV228" i="6"/>
  <c r="AU228" i="6"/>
  <c r="AQ228" i="6"/>
  <c r="AK228" i="6"/>
  <c r="AJ228" i="6"/>
  <c r="AH228" i="6"/>
  <c r="AG228" i="6"/>
  <c r="AG48" i="6" s="1"/>
  <c r="AF228" i="6"/>
  <c r="AE228" i="6"/>
  <c r="AD228" i="6"/>
  <c r="AD48" i="6" s="1"/>
  <c r="AC228" i="6"/>
  <c r="AB228" i="6"/>
  <c r="AA228" i="6"/>
  <c r="Z228" i="6"/>
  <c r="X228" i="6"/>
  <c r="X48" i="6" s="1"/>
  <c r="W228" i="6"/>
  <c r="V228" i="6"/>
  <c r="U228" i="6"/>
  <c r="T228" i="6"/>
  <c r="S228" i="6"/>
  <c r="R228" i="6"/>
  <c r="Q228" i="6"/>
  <c r="P228" i="6"/>
  <c r="P48" i="6" s="1"/>
  <c r="O228" i="6"/>
  <c r="N228" i="6"/>
  <c r="M228" i="6"/>
  <c r="M48" i="6" s="1"/>
  <c r="L228" i="6"/>
  <c r="K228" i="6"/>
  <c r="J228" i="6"/>
  <c r="AX227" i="6"/>
  <c r="AW227" i="6"/>
  <c r="AS227" i="6"/>
  <c r="AR227" i="6"/>
  <c r="AT227" i="6" s="1"/>
  <c r="AO227" i="6"/>
  <c r="AN227" i="6"/>
  <c r="AM227" i="6"/>
  <c r="AL227" i="6"/>
  <c r="AI227" i="6"/>
  <c r="Y227" i="6"/>
  <c r="AX226" i="6"/>
  <c r="AW226" i="6"/>
  <c r="AS226" i="6"/>
  <c r="AR226" i="6"/>
  <c r="AO226" i="6"/>
  <c r="AN226" i="6"/>
  <c r="AM226" i="6"/>
  <c r="AL226" i="6"/>
  <c r="AI226" i="6"/>
  <c r="Y226" i="6"/>
  <c r="AX225" i="6"/>
  <c r="AW225" i="6"/>
  <c r="AS225" i="6"/>
  <c r="AT225" i="6" s="1"/>
  <c r="AR225" i="6"/>
  <c r="AO225" i="6"/>
  <c r="AN225" i="6"/>
  <c r="AM225" i="6"/>
  <c r="AL225" i="6"/>
  <c r="AI225" i="6"/>
  <c r="Y225" i="6"/>
  <c r="AX224" i="6"/>
  <c r="AX223" i="6" s="1"/>
  <c r="AX47" i="6" s="1"/>
  <c r="AW224" i="6"/>
  <c r="AS224" i="6"/>
  <c r="AR224" i="6"/>
  <c r="AO224" i="6"/>
  <c r="AN224" i="6"/>
  <c r="AM224" i="6"/>
  <c r="AL224" i="6"/>
  <c r="AI224" i="6"/>
  <c r="Y224" i="6"/>
  <c r="BB223" i="6"/>
  <c r="BB47" i="6" s="1"/>
  <c r="BA223" i="6"/>
  <c r="AZ223" i="6"/>
  <c r="AY223" i="6"/>
  <c r="AV223" i="6"/>
  <c r="AU223" i="6"/>
  <c r="AQ223" i="6"/>
  <c r="AK223" i="6"/>
  <c r="AK47" i="6" s="1"/>
  <c r="AJ223" i="6"/>
  <c r="AH223" i="6"/>
  <c r="AG223" i="6"/>
  <c r="AF223" i="6"/>
  <c r="AE223" i="6"/>
  <c r="AD223" i="6"/>
  <c r="AC223" i="6"/>
  <c r="AB223" i="6"/>
  <c r="AB47" i="6" s="1"/>
  <c r="AA223" i="6"/>
  <c r="Z223" i="6"/>
  <c r="X223" i="6"/>
  <c r="W223" i="6"/>
  <c r="V223" i="6"/>
  <c r="U223" i="6"/>
  <c r="T223" i="6"/>
  <c r="S223" i="6"/>
  <c r="S47" i="6" s="1"/>
  <c r="R223" i="6"/>
  <c r="Q223" i="6"/>
  <c r="P223" i="6"/>
  <c r="O223" i="6"/>
  <c r="N223" i="6"/>
  <c r="M223" i="6"/>
  <c r="L223" i="6"/>
  <c r="K223" i="6"/>
  <c r="K47" i="6" s="1"/>
  <c r="J223" i="6"/>
  <c r="AX222" i="6"/>
  <c r="AW222" i="6"/>
  <c r="AS222" i="6"/>
  <c r="AR222" i="6"/>
  <c r="AT222" i="6" s="1"/>
  <c r="AO222" i="6"/>
  <c r="AN222" i="6"/>
  <c r="AM222" i="6"/>
  <c r="AL222" i="6"/>
  <c r="AI222" i="6"/>
  <c r="Y222" i="6"/>
  <c r="AX221" i="6"/>
  <c r="AW221" i="6"/>
  <c r="AS221" i="6"/>
  <c r="AR221" i="6"/>
  <c r="AO221" i="6"/>
  <c r="AN221" i="6"/>
  <c r="AM221" i="6"/>
  <c r="AL221" i="6"/>
  <c r="AI221" i="6"/>
  <c r="Y221" i="6"/>
  <c r="AX220" i="6"/>
  <c r="AW220" i="6"/>
  <c r="AS220" i="6"/>
  <c r="AR220" i="6"/>
  <c r="AO220" i="6"/>
  <c r="AN220" i="6"/>
  <c r="AM220" i="6"/>
  <c r="AL220" i="6"/>
  <c r="AI220" i="6"/>
  <c r="Y220" i="6"/>
  <c r="AX219" i="6"/>
  <c r="AW219" i="6"/>
  <c r="AS219" i="6"/>
  <c r="AR219" i="6"/>
  <c r="AO219" i="6"/>
  <c r="AN219" i="6"/>
  <c r="AM219" i="6"/>
  <c r="AL219" i="6"/>
  <c r="AI219" i="6"/>
  <c r="Y219" i="6"/>
  <c r="AX218" i="6"/>
  <c r="AW218" i="6"/>
  <c r="AS218" i="6"/>
  <c r="AR218" i="6"/>
  <c r="AT218" i="6" s="1"/>
  <c r="AO218" i="6"/>
  <c r="AN218" i="6"/>
  <c r="AM218" i="6"/>
  <c r="AL218" i="6"/>
  <c r="AI218" i="6"/>
  <c r="Y218" i="6"/>
  <c r="BB217" i="6"/>
  <c r="BA217" i="6"/>
  <c r="BA46" i="6" s="1"/>
  <c r="AZ217" i="6"/>
  <c r="AY217" i="6"/>
  <c r="AX217" i="6"/>
  <c r="AV217" i="6"/>
  <c r="AU217" i="6"/>
  <c r="AQ217" i="6"/>
  <c r="AK217" i="6"/>
  <c r="AK46" i="6" s="1"/>
  <c r="AJ217" i="6"/>
  <c r="AH217" i="6"/>
  <c r="AG217" i="6"/>
  <c r="AF217" i="6"/>
  <c r="AE217" i="6"/>
  <c r="AD217" i="6"/>
  <c r="AC217" i="6"/>
  <c r="AB217" i="6"/>
  <c r="AB46" i="6" s="1"/>
  <c r="AA217" i="6"/>
  <c r="AA46" i="6" s="1"/>
  <c r="Z217" i="6"/>
  <c r="X217" i="6"/>
  <c r="W217" i="6"/>
  <c r="V217" i="6"/>
  <c r="U217" i="6"/>
  <c r="T217" i="6"/>
  <c r="S217" i="6"/>
  <c r="S46" i="6" s="1"/>
  <c r="R217" i="6"/>
  <c r="Q217" i="6"/>
  <c r="P217" i="6"/>
  <c r="O217" i="6"/>
  <c r="N217" i="6"/>
  <c r="M217" i="6"/>
  <c r="L217" i="6"/>
  <c r="K217" i="6"/>
  <c r="K46" i="6" s="1"/>
  <c r="J217" i="6"/>
  <c r="AX216" i="6"/>
  <c r="AW216" i="6"/>
  <c r="AS216" i="6"/>
  <c r="AR216" i="6"/>
  <c r="AO216" i="6"/>
  <c r="AN216" i="6"/>
  <c r="AM216" i="6"/>
  <c r="AL216" i="6"/>
  <c r="AI216" i="6"/>
  <c r="Y216" i="6"/>
  <c r="AX215" i="6"/>
  <c r="AW215" i="6"/>
  <c r="AS215" i="6"/>
  <c r="AR215" i="6"/>
  <c r="AT215" i="6" s="1"/>
  <c r="AO215" i="6"/>
  <c r="AN215" i="6"/>
  <c r="AM215" i="6"/>
  <c r="AL215" i="6"/>
  <c r="AI215" i="6"/>
  <c r="Y215" i="6"/>
  <c r="AX214" i="6"/>
  <c r="AW214" i="6"/>
  <c r="AS214" i="6"/>
  <c r="AR214" i="6"/>
  <c r="AT214" i="6" s="1"/>
  <c r="AO214" i="6"/>
  <c r="AN214" i="6"/>
  <c r="AM214" i="6"/>
  <c r="AL214" i="6"/>
  <c r="AI214" i="6"/>
  <c r="Y214" i="6"/>
  <c r="AX213" i="6"/>
  <c r="AW213" i="6"/>
  <c r="AS213" i="6"/>
  <c r="AR213" i="6"/>
  <c r="AO213" i="6"/>
  <c r="AN213" i="6"/>
  <c r="AM213" i="6"/>
  <c r="AL213" i="6"/>
  <c r="AI213" i="6"/>
  <c r="Y213" i="6"/>
  <c r="AX212" i="6"/>
  <c r="AW212" i="6"/>
  <c r="AS212" i="6"/>
  <c r="AR212" i="6"/>
  <c r="AO212" i="6"/>
  <c r="AN212" i="6"/>
  <c r="AM212" i="6"/>
  <c r="AL212" i="6"/>
  <c r="AI212" i="6"/>
  <c r="Y212" i="6"/>
  <c r="AX211" i="6"/>
  <c r="AW211" i="6"/>
  <c r="AS211" i="6"/>
  <c r="AR211" i="6"/>
  <c r="AT211" i="6" s="1"/>
  <c r="AO211" i="6"/>
  <c r="AN211" i="6"/>
  <c r="AN210" i="6" s="1"/>
  <c r="AN45" i="6" s="1"/>
  <c r="AM211" i="6"/>
  <c r="AL211" i="6"/>
  <c r="AI211" i="6"/>
  <c r="Y211" i="6"/>
  <c r="BB210" i="6"/>
  <c r="BA210" i="6"/>
  <c r="BA45" i="6" s="1"/>
  <c r="AZ210" i="6"/>
  <c r="AZ45" i="6" s="1"/>
  <c r="AY210" i="6"/>
  <c r="AY45" i="6" s="1"/>
  <c r="AX210" i="6"/>
  <c r="AV210" i="6"/>
  <c r="AU210" i="6"/>
  <c r="AQ210" i="6"/>
  <c r="AK210" i="6"/>
  <c r="AK45" i="6" s="1"/>
  <c r="AJ210" i="6"/>
  <c r="AH210" i="6"/>
  <c r="AG210" i="6"/>
  <c r="AF210" i="6"/>
  <c r="AE210" i="6"/>
  <c r="AD210" i="6"/>
  <c r="AC210" i="6"/>
  <c r="AB210" i="6"/>
  <c r="AB45" i="6" s="1"/>
  <c r="AA210" i="6"/>
  <c r="Z210" i="6"/>
  <c r="X210" i="6"/>
  <c r="W210" i="6"/>
  <c r="V210" i="6"/>
  <c r="U210" i="6"/>
  <c r="T210" i="6"/>
  <c r="S210" i="6"/>
  <c r="S45" i="6" s="1"/>
  <c r="R210" i="6"/>
  <c r="Q210" i="6"/>
  <c r="P210" i="6"/>
  <c r="O210" i="6"/>
  <c r="N210" i="6"/>
  <c r="M210" i="6"/>
  <c r="L210" i="6"/>
  <c r="K210" i="6"/>
  <c r="K45" i="6" s="1"/>
  <c r="J210" i="6"/>
  <c r="AX209" i="6"/>
  <c r="AW209" i="6"/>
  <c r="AS209" i="6"/>
  <c r="AR209" i="6"/>
  <c r="AO209" i="6"/>
  <c r="AN209" i="6"/>
  <c r="AM209" i="6"/>
  <c r="AL209" i="6"/>
  <c r="AI209" i="6"/>
  <c r="Y209" i="6"/>
  <c r="AX208" i="6"/>
  <c r="AW208" i="6"/>
  <c r="AS208" i="6"/>
  <c r="AR208" i="6"/>
  <c r="AO208" i="6"/>
  <c r="AN208" i="6"/>
  <c r="AM208" i="6"/>
  <c r="AL208" i="6"/>
  <c r="AI208" i="6"/>
  <c r="Y208" i="6"/>
  <c r="AX207" i="6"/>
  <c r="AW207" i="6"/>
  <c r="AS207" i="6"/>
  <c r="AR207" i="6"/>
  <c r="AO207" i="6"/>
  <c r="AN207" i="6"/>
  <c r="AM207" i="6"/>
  <c r="AL207" i="6"/>
  <c r="AI207" i="6"/>
  <c r="Y207" i="6"/>
  <c r="AX206" i="6"/>
  <c r="AX205" i="6" s="1"/>
  <c r="AX44" i="6" s="1"/>
  <c r="AW206" i="6"/>
  <c r="AS206" i="6"/>
  <c r="AR206" i="6"/>
  <c r="AO206" i="6"/>
  <c r="AN206" i="6"/>
  <c r="AM206" i="6"/>
  <c r="AL206" i="6"/>
  <c r="AI206" i="6"/>
  <c r="Y206" i="6"/>
  <c r="BB205" i="6"/>
  <c r="BA205" i="6"/>
  <c r="BA44" i="6" s="1"/>
  <c r="AZ205" i="6"/>
  <c r="AY205" i="6"/>
  <c r="AV205" i="6"/>
  <c r="AU205" i="6"/>
  <c r="AQ205" i="6"/>
  <c r="AQ44" i="6" s="1"/>
  <c r="AK205" i="6"/>
  <c r="AJ205" i="6"/>
  <c r="AH205" i="6"/>
  <c r="AH44" i="6" s="1"/>
  <c r="AG205" i="6"/>
  <c r="AF205" i="6"/>
  <c r="AE205" i="6"/>
  <c r="AD205" i="6"/>
  <c r="AC205" i="6"/>
  <c r="AC44" i="6" s="1"/>
  <c r="AB205" i="6"/>
  <c r="AA205" i="6"/>
  <c r="Z205" i="6"/>
  <c r="X205" i="6"/>
  <c r="W205" i="6"/>
  <c r="V205" i="6"/>
  <c r="U205" i="6"/>
  <c r="T205" i="6"/>
  <c r="T44" i="6" s="1"/>
  <c r="S205" i="6"/>
  <c r="R205" i="6"/>
  <c r="Q205" i="6"/>
  <c r="Q44" i="6" s="1"/>
  <c r="P205" i="6"/>
  <c r="O205" i="6"/>
  <c r="N205" i="6"/>
  <c r="M205" i="6"/>
  <c r="L205" i="6"/>
  <c r="L44" i="6" s="1"/>
  <c r="K205" i="6"/>
  <c r="J205" i="6"/>
  <c r="AX204" i="6"/>
  <c r="AW204" i="6"/>
  <c r="AS204" i="6"/>
  <c r="AR204" i="6"/>
  <c r="AO204" i="6"/>
  <c r="AN204" i="6"/>
  <c r="AM204" i="6"/>
  <c r="AL204" i="6"/>
  <c r="AI204" i="6"/>
  <c r="Y204" i="6"/>
  <c r="AX203" i="6"/>
  <c r="AW203" i="6"/>
  <c r="AS203" i="6"/>
  <c r="AR203" i="6"/>
  <c r="AO203" i="6"/>
  <c r="AN203" i="6"/>
  <c r="AM203" i="6"/>
  <c r="AL203" i="6"/>
  <c r="AI203" i="6"/>
  <c r="Y203" i="6"/>
  <c r="AX202" i="6"/>
  <c r="AW202" i="6"/>
  <c r="AS202" i="6"/>
  <c r="AR202" i="6"/>
  <c r="AT202" i="6" s="1"/>
  <c r="AO202" i="6"/>
  <c r="AN202" i="6"/>
  <c r="AM202" i="6"/>
  <c r="AL202" i="6"/>
  <c r="AI202" i="6"/>
  <c r="Y202" i="6"/>
  <c r="AX201" i="6"/>
  <c r="AX200" i="6" s="1"/>
  <c r="AW201" i="6"/>
  <c r="AS201" i="6"/>
  <c r="AR201" i="6"/>
  <c r="AO201" i="6"/>
  <c r="AN201" i="6"/>
  <c r="AM201" i="6"/>
  <c r="AL201" i="6"/>
  <c r="AI201" i="6"/>
  <c r="Y201" i="6"/>
  <c r="BB200" i="6"/>
  <c r="BA200" i="6"/>
  <c r="AZ200" i="6"/>
  <c r="AY200" i="6"/>
  <c r="AV200" i="6"/>
  <c r="AU200" i="6"/>
  <c r="AQ200" i="6"/>
  <c r="AK200" i="6"/>
  <c r="AJ200" i="6"/>
  <c r="AJ43" i="6" s="1"/>
  <c r="AH200" i="6"/>
  <c r="AG200" i="6"/>
  <c r="AG43" i="6" s="1"/>
  <c r="AF200" i="6"/>
  <c r="AE200" i="6"/>
  <c r="AD200" i="6"/>
  <c r="AC200" i="6"/>
  <c r="AB200" i="6"/>
  <c r="AA200" i="6"/>
  <c r="Z200" i="6"/>
  <c r="X200" i="6"/>
  <c r="X43" i="6" s="1"/>
  <c r="W200" i="6"/>
  <c r="V200" i="6"/>
  <c r="U200" i="6"/>
  <c r="T200" i="6"/>
  <c r="S200" i="6"/>
  <c r="R200" i="6"/>
  <c r="R43" i="6" s="1"/>
  <c r="Q200" i="6"/>
  <c r="P200" i="6"/>
  <c r="P43" i="6" s="1"/>
  <c r="O200" i="6"/>
  <c r="N200" i="6"/>
  <c r="M200" i="6"/>
  <c r="L200" i="6"/>
  <c r="K200" i="6"/>
  <c r="J200" i="6"/>
  <c r="AX199" i="6"/>
  <c r="AW199" i="6"/>
  <c r="AS199" i="6"/>
  <c r="AR199" i="6"/>
  <c r="AO199" i="6"/>
  <c r="AN199" i="6"/>
  <c r="AM199" i="6"/>
  <c r="AM197" i="6" s="1"/>
  <c r="AM42" i="6" s="1"/>
  <c r="AL199" i="6"/>
  <c r="AI199" i="6"/>
  <c r="Y199" i="6"/>
  <c r="AX198" i="6"/>
  <c r="AW198" i="6"/>
  <c r="AS198" i="6"/>
  <c r="AR198" i="6"/>
  <c r="AO198" i="6"/>
  <c r="AN198" i="6"/>
  <c r="AN197" i="6" s="1"/>
  <c r="AM198" i="6"/>
  <c r="AL198" i="6"/>
  <c r="AI198" i="6"/>
  <c r="Y198" i="6"/>
  <c r="BB197" i="6"/>
  <c r="BA197" i="6"/>
  <c r="AZ197" i="6"/>
  <c r="AZ42" i="6" s="1"/>
  <c r="AY197" i="6"/>
  <c r="AX197" i="6"/>
  <c r="AW197" i="6"/>
  <c r="AW42" i="6" s="1"/>
  <c r="AV197" i="6"/>
  <c r="AU197" i="6"/>
  <c r="AQ197" i="6"/>
  <c r="AK197" i="6"/>
  <c r="AK42" i="6" s="1"/>
  <c r="AJ197" i="6"/>
  <c r="AJ42" i="6" s="1"/>
  <c r="AH197" i="6"/>
  <c r="AG197" i="6"/>
  <c r="AG42" i="6" s="1"/>
  <c r="AF197" i="6"/>
  <c r="AE197" i="6"/>
  <c r="AD197" i="6"/>
  <c r="AC197" i="6"/>
  <c r="AB197" i="6"/>
  <c r="AB42" i="6" s="1"/>
  <c r="AA197" i="6"/>
  <c r="AA42" i="6" s="1"/>
  <c r="Z197" i="6"/>
  <c r="X197" i="6"/>
  <c r="X42" i="6" s="1"/>
  <c r="W197" i="6"/>
  <c r="V197" i="6"/>
  <c r="U197" i="6"/>
  <c r="T197" i="6"/>
  <c r="S197" i="6"/>
  <c r="S42" i="6" s="1"/>
  <c r="R197" i="6"/>
  <c r="Q197" i="6"/>
  <c r="P197" i="6"/>
  <c r="P42" i="6" s="1"/>
  <c r="O197" i="6"/>
  <c r="N197" i="6"/>
  <c r="M197" i="6"/>
  <c r="L197" i="6"/>
  <c r="K197" i="6"/>
  <c r="K42" i="6" s="1"/>
  <c r="J197" i="6"/>
  <c r="J42" i="6" s="1"/>
  <c r="AX196" i="6"/>
  <c r="AW196" i="6"/>
  <c r="AS196" i="6"/>
  <c r="AR196" i="6"/>
  <c r="AO196" i="6"/>
  <c r="AN196" i="6"/>
  <c r="AM196" i="6"/>
  <c r="AL196" i="6"/>
  <c r="AI196" i="6"/>
  <c r="Y196" i="6"/>
  <c r="AX195" i="6"/>
  <c r="AW195" i="6"/>
  <c r="AS195" i="6"/>
  <c r="AR195" i="6"/>
  <c r="AO195" i="6"/>
  <c r="AN195" i="6"/>
  <c r="AM195" i="6"/>
  <c r="AL195" i="6"/>
  <c r="AI195" i="6"/>
  <c r="Y195" i="6"/>
  <c r="AX194" i="6"/>
  <c r="AW194" i="6"/>
  <c r="AS194" i="6"/>
  <c r="AR194" i="6"/>
  <c r="AO194" i="6"/>
  <c r="AN194" i="6"/>
  <c r="AM194" i="6"/>
  <c r="AL194" i="6"/>
  <c r="AI194" i="6"/>
  <c r="Y194" i="6"/>
  <c r="AX193" i="6"/>
  <c r="AW193" i="6"/>
  <c r="AS193" i="6"/>
  <c r="AR193" i="6"/>
  <c r="AO193" i="6"/>
  <c r="AN193" i="6"/>
  <c r="AM193" i="6"/>
  <c r="AL193" i="6"/>
  <c r="AI193" i="6"/>
  <c r="Y193" i="6"/>
  <c r="AX192" i="6"/>
  <c r="AW192" i="6"/>
  <c r="AS192" i="6"/>
  <c r="AR192" i="6"/>
  <c r="AO192" i="6"/>
  <c r="AN192" i="6"/>
  <c r="AM192" i="6"/>
  <c r="AL192" i="6"/>
  <c r="AI192" i="6"/>
  <c r="Y192" i="6"/>
  <c r="AX191" i="6"/>
  <c r="AW191" i="6"/>
  <c r="AS191" i="6"/>
  <c r="AR191" i="6"/>
  <c r="AO191" i="6"/>
  <c r="AN191" i="6"/>
  <c r="AM191" i="6"/>
  <c r="AL191" i="6"/>
  <c r="AI191" i="6"/>
  <c r="Y191" i="6"/>
  <c r="AX190" i="6"/>
  <c r="AX189" i="6" s="1"/>
  <c r="AX41" i="6" s="1"/>
  <c r="AW190" i="6"/>
  <c r="AS190" i="6"/>
  <c r="AR190" i="6"/>
  <c r="AO190" i="6"/>
  <c r="AN190" i="6"/>
  <c r="AM190" i="6"/>
  <c r="AL190" i="6"/>
  <c r="AI190" i="6"/>
  <c r="Y190" i="6"/>
  <c r="BB189" i="6"/>
  <c r="BB41" i="6" s="1"/>
  <c r="BA189" i="6"/>
  <c r="BA41" i="6" s="1"/>
  <c r="AZ189" i="6"/>
  <c r="AZ41" i="6" s="1"/>
  <c r="AY189" i="6"/>
  <c r="AV189" i="6"/>
  <c r="AU189" i="6"/>
  <c r="AQ189" i="6"/>
  <c r="AK189" i="6"/>
  <c r="AJ189" i="6"/>
  <c r="AJ41" i="6" s="1"/>
  <c r="AH189" i="6"/>
  <c r="AG189" i="6"/>
  <c r="AF189" i="6"/>
  <c r="AE189" i="6"/>
  <c r="AD189" i="6"/>
  <c r="AC189" i="6"/>
  <c r="AB189" i="6"/>
  <c r="AA189" i="6"/>
  <c r="AA41" i="6" s="1"/>
  <c r="Z189" i="6"/>
  <c r="Z41" i="6" s="1"/>
  <c r="X189" i="6"/>
  <c r="X41" i="6" s="1"/>
  <c r="W189" i="6"/>
  <c r="V189" i="6"/>
  <c r="U189" i="6"/>
  <c r="T189" i="6"/>
  <c r="S189" i="6"/>
  <c r="R189" i="6"/>
  <c r="R41" i="6" s="1"/>
  <c r="Q189" i="6"/>
  <c r="P189" i="6"/>
  <c r="P41" i="6" s="1"/>
  <c r="O189" i="6"/>
  <c r="N189" i="6"/>
  <c r="M189" i="6"/>
  <c r="L189" i="6"/>
  <c r="K189" i="6"/>
  <c r="J189" i="6"/>
  <c r="J41" i="6" s="1"/>
  <c r="AX188" i="6"/>
  <c r="AW188" i="6"/>
  <c r="AW186" i="6" s="1"/>
  <c r="AW40" i="6" s="1"/>
  <c r="AS188" i="6"/>
  <c r="AR188" i="6"/>
  <c r="AO188" i="6"/>
  <c r="AN188" i="6"/>
  <c r="AM188" i="6"/>
  <c r="AL188" i="6"/>
  <c r="AI188" i="6"/>
  <c r="Y188" i="6"/>
  <c r="AX187" i="6"/>
  <c r="AX186" i="6" s="1"/>
  <c r="AX40" i="6" s="1"/>
  <c r="AW187" i="6"/>
  <c r="AS187" i="6"/>
  <c r="AR187" i="6"/>
  <c r="AO187" i="6"/>
  <c r="AN187" i="6"/>
  <c r="AM187" i="6"/>
  <c r="AM186" i="6" s="1"/>
  <c r="AM40" i="6" s="1"/>
  <c r="AL187" i="6"/>
  <c r="AI187" i="6"/>
  <c r="Y187" i="6"/>
  <c r="BB186" i="6"/>
  <c r="BA186" i="6"/>
  <c r="AZ186" i="6"/>
  <c r="AY186" i="6"/>
  <c r="AY40" i="6" s="1"/>
  <c r="AV186" i="6"/>
  <c r="AU186" i="6"/>
  <c r="AU40" i="6" s="1"/>
  <c r="AQ186" i="6"/>
  <c r="AO186" i="6"/>
  <c r="AK186" i="6"/>
  <c r="AJ186" i="6"/>
  <c r="AH186" i="6"/>
  <c r="AG186" i="6"/>
  <c r="AG40" i="6" s="1"/>
  <c r="AF186" i="6"/>
  <c r="AF40" i="6" s="1"/>
  <c r="AE186" i="6"/>
  <c r="AD186" i="6"/>
  <c r="AD40" i="6" s="1"/>
  <c r="AC186" i="6"/>
  <c r="AB186" i="6"/>
  <c r="AA186" i="6"/>
  <c r="Z186" i="6"/>
  <c r="X186" i="6"/>
  <c r="X40" i="6" s="1"/>
  <c r="W186" i="6"/>
  <c r="W40" i="6" s="1"/>
  <c r="V186" i="6"/>
  <c r="U186" i="6"/>
  <c r="T186" i="6"/>
  <c r="S186" i="6"/>
  <c r="R186" i="6"/>
  <c r="Q186" i="6"/>
  <c r="P186" i="6"/>
  <c r="P40" i="6" s="1"/>
  <c r="O186" i="6"/>
  <c r="O40" i="6" s="1"/>
  <c r="N186" i="6"/>
  <c r="M186" i="6"/>
  <c r="L186" i="6"/>
  <c r="K186" i="6"/>
  <c r="J186" i="6"/>
  <c r="AX185" i="6"/>
  <c r="AW185" i="6"/>
  <c r="AS185" i="6"/>
  <c r="AR185" i="6"/>
  <c r="AO185" i="6"/>
  <c r="AN185" i="6"/>
  <c r="AM185" i="6"/>
  <c r="AL185" i="6"/>
  <c r="AI185" i="6"/>
  <c r="Y185" i="6"/>
  <c r="AX184" i="6"/>
  <c r="AW184" i="6"/>
  <c r="AS184" i="6"/>
  <c r="AR184" i="6"/>
  <c r="AO184" i="6"/>
  <c r="AN184" i="6"/>
  <c r="AM184" i="6"/>
  <c r="AL184" i="6"/>
  <c r="AI184" i="6"/>
  <c r="Y184" i="6"/>
  <c r="AX183" i="6"/>
  <c r="AW183" i="6"/>
  <c r="AS183" i="6"/>
  <c r="AR183" i="6"/>
  <c r="AO183" i="6"/>
  <c r="AN183" i="6"/>
  <c r="AM183" i="6"/>
  <c r="AL183" i="6"/>
  <c r="AI183" i="6"/>
  <c r="Y183" i="6"/>
  <c r="AX182" i="6"/>
  <c r="AW182" i="6"/>
  <c r="AS182" i="6"/>
  <c r="AR182" i="6"/>
  <c r="AO182" i="6"/>
  <c r="AN182" i="6"/>
  <c r="AM182" i="6"/>
  <c r="AL182" i="6"/>
  <c r="AI182" i="6"/>
  <c r="Y182" i="6"/>
  <c r="AX181" i="6"/>
  <c r="AW181" i="6"/>
  <c r="AS181" i="6"/>
  <c r="AR181" i="6"/>
  <c r="AO181" i="6"/>
  <c r="AN181" i="6"/>
  <c r="AM181" i="6"/>
  <c r="AL181" i="6"/>
  <c r="AI181" i="6"/>
  <c r="Y181" i="6"/>
  <c r="AX180" i="6"/>
  <c r="AW180" i="6"/>
  <c r="AS180" i="6"/>
  <c r="AR180" i="6"/>
  <c r="AO180" i="6"/>
  <c r="AN180" i="6"/>
  <c r="AM180" i="6"/>
  <c r="AL180" i="6"/>
  <c r="AI180" i="6"/>
  <c r="Y180" i="6"/>
  <c r="AX179" i="6"/>
  <c r="AW179" i="6"/>
  <c r="AS179" i="6"/>
  <c r="AR179" i="6"/>
  <c r="AO179" i="6"/>
  <c r="AN179" i="6"/>
  <c r="AM179" i="6"/>
  <c r="AL179" i="6"/>
  <c r="AI179" i="6"/>
  <c r="Y179" i="6"/>
  <c r="AX178" i="6"/>
  <c r="AW178" i="6"/>
  <c r="AS178" i="6"/>
  <c r="AR178" i="6"/>
  <c r="AO178" i="6"/>
  <c r="AN178" i="6"/>
  <c r="AM178" i="6"/>
  <c r="AL178" i="6"/>
  <c r="AI178" i="6"/>
  <c r="Y178" i="6"/>
  <c r="AX177" i="6"/>
  <c r="AW177" i="6"/>
  <c r="AS177" i="6"/>
  <c r="AR177" i="6"/>
  <c r="AO177" i="6"/>
  <c r="AN177" i="6"/>
  <c r="AM177" i="6"/>
  <c r="AL177" i="6"/>
  <c r="AI177" i="6"/>
  <c r="Y177" i="6"/>
  <c r="AX176" i="6"/>
  <c r="AX175" i="6" s="1"/>
  <c r="AX39" i="6" s="1"/>
  <c r="AW176" i="6"/>
  <c r="AS176" i="6"/>
  <c r="AR176" i="6"/>
  <c r="AO176" i="6"/>
  <c r="AN176" i="6"/>
  <c r="AM176" i="6"/>
  <c r="AL176" i="6"/>
  <c r="AI176" i="6"/>
  <c r="Y176" i="6"/>
  <c r="BB175" i="6"/>
  <c r="BA175" i="6"/>
  <c r="AZ175" i="6"/>
  <c r="AY175" i="6"/>
  <c r="AV175" i="6"/>
  <c r="AU175" i="6"/>
  <c r="AU39" i="6" s="1"/>
  <c r="AQ175" i="6"/>
  <c r="AQ39" i="6" s="1"/>
  <c r="AK175" i="6"/>
  <c r="AJ175" i="6"/>
  <c r="AH175" i="6"/>
  <c r="AG175" i="6"/>
  <c r="AF175" i="6"/>
  <c r="AE175" i="6"/>
  <c r="AD175" i="6"/>
  <c r="AD39" i="6" s="1"/>
  <c r="AC175" i="6"/>
  <c r="AC39" i="6" s="1"/>
  <c r="AB175" i="6"/>
  <c r="AA175" i="6"/>
  <c r="Z175" i="6"/>
  <c r="X175" i="6"/>
  <c r="W175" i="6"/>
  <c r="V175" i="6"/>
  <c r="U175" i="6"/>
  <c r="U39" i="6" s="1"/>
  <c r="T175" i="6"/>
  <c r="T39" i="6" s="1"/>
  <c r="S175" i="6"/>
  <c r="R175" i="6"/>
  <c r="Q175" i="6"/>
  <c r="P175" i="6"/>
  <c r="O175" i="6"/>
  <c r="N175" i="6"/>
  <c r="M175" i="6"/>
  <c r="M39" i="6" s="1"/>
  <c r="L175" i="6"/>
  <c r="L39" i="6" s="1"/>
  <c r="K175" i="6"/>
  <c r="J175" i="6"/>
  <c r="AX174" i="6"/>
  <c r="AW174" i="6"/>
  <c r="AS174" i="6"/>
  <c r="AR174" i="6"/>
  <c r="AO174" i="6"/>
  <c r="AN174" i="6"/>
  <c r="AM174" i="6"/>
  <c r="AL174" i="6"/>
  <c r="AI174" i="6"/>
  <c r="Y174" i="6"/>
  <c r="AX173" i="6"/>
  <c r="AW173" i="6"/>
  <c r="AS173" i="6"/>
  <c r="AR173" i="6"/>
  <c r="AO173" i="6"/>
  <c r="AN173" i="6"/>
  <c r="AM173" i="6"/>
  <c r="AL173" i="6"/>
  <c r="AI173" i="6"/>
  <c r="Y173" i="6"/>
  <c r="AX172" i="6"/>
  <c r="AW172" i="6"/>
  <c r="AS172" i="6"/>
  <c r="AR172" i="6"/>
  <c r="AO172" i="6"/>
  <c r="AN172" i="6"/>
  <c r="AM172" i="6"/>
  <c r="AP172" i="6" s="1"/>
  <c r="AL172" i="6"/>
  <c r="AI172" i="6"/>
  <c r="Y172" i="6"/>
  <c r="BB171" i="6"/>
  <c r="BB794" i="6" s="1"/>
  <c r="BB793" i="6" s="1"/>
  <c r="BA171" i="6"/>
  <c r="BA170" i="6" s="1"/>
  <c r="AZ171" i="6"/>
  <c r="AZ170" i="6" s="1"/>
  <c r="AY171" i="6"/>
  <c r="AX171" i="6"/>
  <c r="AW171" i="6"/>
  <c r="AS171" i="6"/>
  <c r="AR171" i="6"/>
  <c r="AM171" i="6"/>
  <c r="AL171" i="6"/>
  <c r="AI171" i="6"/>
  <c r="Y171" i="6"/>
  <c r="AY170" i="6"/>
  <c r="AY38" i="6" s="1"/>
  <c r="AX170" i="6"/>
  <c r="AV170" i="6"/>
  <c r="AU170" i="6"/>
  <c r="AQ170" i="6"/>
  <c r="AK170" i="6"/>
  <c r="AJ170" i="6"/>
  <c r="AH170" i="6"/>
  <c r="AG170" i="6"/>
  <c r="AF170" i="6"/>
  <c r="AE170" i="6"/>
  <c r="AD170" i="6"/>
  <c r="AC170" i="6"/>
  <c r="AB170" i="6"/>
  <c r="AA170" i="6"/>
  <c r="AA38" i="6" s="1"/>
  <c r="Z170" i="6"/>
  <c r="X170" i="6"/>
  <c r="X38" i="6" s="1"/>
  <c r="W170" i="6"/>
  <c r="V170" i="6"/>
  <c r="U170" i="6"/>
  <c r="T170" i="6"/>
  <c r="S170" i="6"/>
  <c r="R170" i="6"/>
  <c r="R38" i="6" s="1"/>
  <c r="Q170" i="6"/>
  <c r="P170" i="6"/>
  <c r="O170" i="6"/>
  <c r="N170" i="6"/>
  <c r="M170" i="6"/>
  <c r="L170" i="6"/>
  <c r="K170" i="6"/>
  <c r="J170" i="6"/>
  <c r="J38" i="6" s="1"/>
  <c r="AX169" i="6"/>
  <c r="AW169" i="6"/>
  <c r="AS169" i="6"/>
  <c r="AR169" i="6"/>
  <c r="AO169" i="6"/>
  <c r="AN169" i="6"/>
  <c r="AM169" i="6"/>
  <c r="AL169" i="6"/>
  <c r="AI169" i="6"/>
  <c r="Y169" i="6"/>
  <c r="AX168" i="6"/>
  <c r="AW168" i="6"/>
  <c r="AS168" i="6"/>
  <c r="AR168" i="6"/>
  <c r="AO168" i="6"/>
  <c r="AN168" i="6"/>
  <c r="AM168" i="6"/>
  <c r="AL168" i="6"/>
  <c r="AI168" i="6"/>
  <c r="Y168" i="6"/>
  <c r="AX167" i="6"/>
  <c r="AW167" i="6"/>
  <c r="AS167" i="6"/>
  <c r="AR167" i="6"/>
  <c r="AO167" i="6"/>
  <c r="AN167" i="6"/>
  <c r="AM167" i="6"/>
  <c r="AL167" i="6"/>
  <c r="AI167" i="6"/>
  <c r="Y167" i="6"/>
  <c r="AX166" i="6"/>
  <c r="AW166" i="6"/>
  <c r="AS166" i="6"/>
  <c r="AR166" i="6"/>
  <c r="AO166" i="6"/>
  <c r="AN166" i="6"/>
  <c r="AM166" i="6"/>
  <c r="AL166" i="6"/>
  <c r="AI166" i="6"/>
  <c r="Y166" i="6"/>
  <c r="AX165" i="6"/>
  <c r="AW165" i="6"/>
  <c r="AS165" i="6"/>
  <c r="AR165" i="6"/>
  <c r="AO165" i="6"/>
  <c r="AN165" i="6"/>
  <c r="AM165" i="6"/>
  <c r="AL165" i="6"/>
  <c r="AI165" i="6"/>
  <c r="Y165" i="6"/>
  <c r="BA164" i="6"/>
  <c r="BA158" i="6" s="1"/>
  <c r="BA37" i="6" s="1"/>
  <c r="AZ164" i="6"/>
  <c r="AY164" i="6"/>
  <c r="AY158" i="6" s="1"/>
  <c r="AX164" i="6"/>
  <c r="AW164" i="6"/>
  <c r="AS164" i="6"/>
  <c r="AR164" i="6"/>
  <c r="AM164" i="6"/>
  <c r="AP164" i="6" s="1"/>
  <c r="AL164" i="6"/>
  <c r="AI164" i="6"/>
  <c r="Y164" i="6"/>
  <c r="AX163" i="6"/>
  <c r="AW163" i="6"/>
  <c r="AS163" i="6"/>
  <c r="AR163" i="6"/>
  <c r="AT163" i="6" s="1"/>
  <c r="AO163" i="6"/>
  <c r="AN163" i="6"/>
  <c r="AM163" i="6"/>
  <c r="AL163" i="6"/>
  <c r="AI163" i="6"/>
  <c r="Y163" i="6"/>
  <c r="AX162" i="6"/>
  <c r="AW162" i="6"/>
  <c r="AS162" i="6"/>
  <c r="AR162" i="6"/>
  <c r="AO162" i="6"/>
  <c r="AN162" i="6"/>
  <c r="AM162" i="6"/>
  <c r="AL162" i="6"/>
  <c r="AI162" i="6"/>
  <c r="Y162" i="6"/>
  <c r="AX161" i="6"/>
  <c r="AW161" i="6"/>
  <c r="AS161" i="6"/>
  <c r="AT161" i="6" s="1"/>
  <c r="AR161" i="6"/>
  <c r="AO161" i="6"/>
  <c r="AN161" i="6"/>
  <c r="AM161" i="6"/>
  <c r="AL161" i="6"/>
  <c r="AI161" i="6"/>
  <c r="Y161" i="6"/>
  <c r="AX160" i="6"/>
  <c r="AW160" i="6"/>
  <c r="AS160" i="6"/>
  <c r="AR160" i="6"/>
  <c r="AO160" i="6"/>
  <c r="AN160" i="6"/>
  <c r="AM160" i="6"/>
  <c r="AL160" i="6"/>
  <c r="AI160" i="6"/>
  <c r="Y160" i="6"/>
  <c r="AX159" i="6"/>
  <c r="AX158" i="6" s="1"/>
  <c r="AX37" i="6" s="1"/>
  <c r="AX57" i="6" s="1"/>
  <c r="AW159" i="6"/>
  <c r="AS159" i="6"/>
  <c r="AR159" i="6"/>
  <c r="AT159" i="6" s="1"/>
  <c r="AO159" i="6"/>
  <c r="AN159" i="6"/>
  <c r="AM159" i="6"/>
  <c r="AL159" i="6"/>
  <c r="AI159" i="6"/>
  <c r="Y159" i="6"/>
  <c r="BB158" i="6"/>
  <c r="AZ158" i="6"/>
  <c r="AV158" i="6"/>
  <c r="AU158" i="6"/>
  <c r="AQ158" i="6"/>
  <c r="AK158" i="6"/>
  <c r="AJ158" i="6"/>
  <c r="AH158" i="6"/>
  <c r="AG158" i="6"/>
  <c r="AF158" i="6"/>
  <c r="AE158" i="6"/>
  <c r="AD158" i="6"/>
  <c r="AC158" i="6"/>
  <c r="AB158" i="6"/>
  <c r="AA158" i="6"/>
  <c r="Z158" i="6"/>
  <c r="X158" i="6"/>
  <c r="W158" i="6"/>
  <c r="V158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AL156" i="6"/>
  <c r="Y156" i="6"/>
  <c r="M153" i="6"/>
  <c r="N153" i="6" s="1"/>
  <c r="O153" i="6" s="1"/>
  <c r="P153" i="6" s="1"/>
  <c r="Q153" i="6" s="1"/>
  <c r="R153" i="6" s="1"/>
  <c r="S153" i="6" s="1"/>
  <c r="T153" i="6" s="1"/>
  <c r="U153" i="6" s="1"/>
  <c r="V153" i="6" s="1"/>
  <c r="W153" i="6" s="1"/>
  <c r="X153" i="6" s="1"/>
  <c r="Y153" i="6" s="1"/>
  <c r="Z153" i="6" s="1"/>
  <c r="AA153" i="6" s="1"/>
  <c r="AB153" i="6" s="1"/>
  <c r="AC153" i="6" s="1"/>
  <c r="AD153" i="6" s="1"/>
  <c r="AE153" i="6" s="1"/>
  <c r="AF153" i="6" s="1"/>
  <c r="AG153" i="6" s="1"/>
  <c r="AH153" i="6" s="1"/>
  <c r="AI153" i="6" s="1"/>
  <c r="AJ153" i="6" s="1"/>
  <c r="AK153" i="6" s="1"/>
  <c r="AL153" i="6" s="1"/>
  <c r="AM153" i="6" s="1"/>
  <c r="AN153" i="6" s="1"/>
  <c r="AO153" i="6" s="1"/>
  <c r="AP153" i="6" s="1"/>
  <c r="AQ153" i="6" s="1"/>
  <c r="AR153" i="6" s="1"/>
  <c r="I153" i="6"/>
  <c r="J153" i="6" s="1"/>
  <c r="K153" i="6" s="1"/>
  <c r="BB146" i="6"/>
  <c r="BA146" i="6"/>
  <c r="AZ146" i="6"/>
  <c r="AY146" i="6"/>
  <c r="AX146" i="6"/>
  <c r="AW146" i="6"/>
  <c r="AV146" i="6"/>
  <c r="AU146" i="6"/>
  <c r="AT146" i="6"/>
  <c r="AS146" i="6"/>
  <c r="AR146" i="6"/>
  <c r="AQ146" i="6"/>
  <c r="AO146" i="6"/>
  <c r="AN146" i="6"/>
  <c r="AM146" i="6"/>
  <c r="AM144" i="6" s="1"/>
  <c r="AK146" i="6"/>
  <c r="AJ146" i="6"/>
  <c r="AI146" i="6"/>
  <c r="AH146" i="6"/>
  <c r="AG146" i="6"/>
  <c r="AF146" i="6"/>
  <c r="AE146" i="6"/>
  <c r="AD146" i="6"/>
  <c r="AD144" i="6" s="1"/>
  <c r="AC146" i="6"/>
  <c r="AB146" i="6"/>
  <c r="AA146" i="6"/>
  <c r="Z146" i="6"/>
  <c r="X146" i="6"/>
  <c r="W146" i="6"/>
  <c r="V146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BB145" i="6"/>
  <c r="BA145" i="6"/>
  <c r="AZ145" i="6"/>
  <c r="AY145" i="6"/>
  <c r="AY144" i="6" s="1"/>
  <c r="AX145" i="6"/>
  <c r="AX144" i="6" s="1"/>
  <c r="AW145" i="6"/>
  <c r="AV145" i="6"/>
  <c r="AU145" i="6"/>
  <c r="AT145" i="6"/>
  <c r="AS145" i="6"/>
  <c r="AR145" i="6"/>
  <c r="AQ145" i="6"/>
  <c r="AQ144" i="6" s="1"/>
  <c r="AO145" i="6"/>
  <c r="AN145" i="6"/>
  <c r="AM145" i="6"/>
  <c r="AL145" i="6"/>
  <c r="AK145" i="6"/>
  <c r="AJ145" i="6"/>
  <c r="AI145" i="6"/>
  <c r="AI144" i="6" s="1"/>
  <c r="AH145" i="6"/>
  <c r="AH144" i="6" s="1"/>
  <c r="AG145" i="6"/>
  <c r="AF145" i="6"/>
  <c r="AE145" i="6"/>
  <c r="AD145" i="6"/>
  <c r="AC145" i="6"/>
  <c r="AB145" i="6"/>
  <c r="AA145" i="6"/>
  <c r="AA144" i="6" s="1"/>
  <c r="Z145" i="6"/>
  <c r="Z144" i="6" s="1"/>
  <c r="X145" i="6"/>
  <c r="W145" i="6"/>
  <c r="V145" i="6"/>
  <c r="V144" i="6" s="1"/>
  <c r="U145" i="6"/>
  <c r="U144" i="6" s="1"/>
  <c r="T145" i="6"/>
  <c r="S145" i="6"/>
  <c r="R145" i="6"/>
  <c r="R144" i="6" s="1"/>
  <c r="Q145" i="6"/>
  <c r="Q144" i="6" s="1"/>
  <c r="P145" i="6"/>
  <c r="O145" i="6"/>
  <c r="N145" i="6"/>
  <c r="M145" i="6"/>
  <c r="L145" i="6"/>
  <c r="J145" i="6"/>
  <c r="BB144" i="6"/>
  <c r="AU144" i="6"/>
  <c r="BB141" i="6"/>
  <c r="BA141" i="6"/>
  <c r="AZ141" i="6"/>
  <c r="AY141" i="6"/>
  <c r="AX141" i="6"/>
  <c r="AW141" i="6"/>
  <c r="AV141" i="6"/>
  <c r="AU141" i="6"/>
  <c r="AT141" i="6"/>
  <c r="AS141" i="6"/>
  <c r="AR141" i="6"/>
  <c r="AQ141" i="6"/>
  <c r="AP141" i="6"/>
  <c r="AO141" i="6"/>
  <c r="AN141" i="6"/>
  <c r="AM141" i="6"/>
  <c r="AL141" i="6"/>
  <c r="AK141" i="6"/>
  <c r="AJ141" i="6"/>
  <c r="L141" i="6"/>
  <c r="K141" i="6"/>
  <c r="BB140" i="6"/>
  <c r="AY140" i="6"/>
  <c r="AX140" i="6"/>
  <c r="AW140" i="6"/>
  <c r="AV140" i="6"/>
  <c r="AU140" i="6"/>
  <c r="AS140" i="6"/>
  <c r="AR140" i="6"/>
  <c r="AO140" i="6"/>
  <c r="AN140" i="6"/>
  <c r="AL140" i="6"/>
  <c r="AK140" i="6"/>
  <c r="AJ140" i="6"/>
  <c r="AI140" i="6"/>
  <c r="AH140" i="6"/>
  <c r="AG140" i="6"/>
  <c r="AF140" i="6"/>
  <c r="AD140" i="6"/>
  <c r="AC140" i="6"/>
  <c r="AB140" i="6"/>
  <c r="AA140" i="6"/>
  <c r="Z140" i="6"/>
  <c r="X140" i="6"/>
  <c r="W140" i="6"/>
  <c r="V140" i="6"/>
  <c r="U140" i="6"/>
  <c r="T140" i="6"/>
  <c r="S140" i="6"/>
  <c r="R140" i="6"/>
  <c r="P140" i="6"/>
  <c r="O140" i="6"/>
  <c r="N140" i="6"/>
  <c r="M140" i="6"/>
  <c r="L140" i="6"/>
  <c r="K140" i="6"/>
  <c r="J140" i="6"/>
  <c r="AY139" i="6"/>
  <c r="AY138" i="6" s="1"/>
  <c r="AU139" i="6"/>
  <c r="AU138" i="6" s="1"/>
  <c r="AK139" i="6"/>
  <c r="AJ139" i="6"/>
  <c r="AH139" i="6"/>
  <c r="AG139" i="6"/>
  <c r="AG138" i="6" s="1"/>
  <c r="AE139" i="6"/>
  <c r="AD139" i="6"/>
  <c r="AC139" i="6"/>
  <c r="AB139" i="6"/>
  <c r="AA139" i="6"/>
  <c r="Z139" i="6"/>
  <c r="X139" i="6"/>
  <c r="W139" i="6"/>
  <c r="W138" i="6" s="1"/>
  <c r="U139" i="6"/>
  <c r="T139" i="6"/>
  <c r="S139" i="6"/>
  <c r="R139" i="6"/>
  <c r="Q139" i="6"/>
  <c r="P139" i="6"/>
  <c r="O139" i="6"/>
  <c r="M139" i="6"/>
  <c r="L139" i="6"/>
  <c r="K139" i="6"/>
  <c r="J139" i="6"/>
  <c r="J138" i="6" s="1"/>
  <c r="O138" i="6"/>
  <c r="BB135" i="6"/>
  <c r="BA135" i="6"/>
  <c r="AZ135" i="6"/>
  <c r="AY135" i="6"/>
  <c r="AU135" i="6"/>
  <c r="AL135" i="6"/>
  <c r="AK135" i="6"/>
  <c r="AJ135" i="6"/>
  <c r="AF135" i="6"/>
  <c r="AE135" i="6"/>
  <c r="AD135" i="6"/>
  <c r="AC135" i="6"/>
  <c r="AB135" i="6"/>
  <c r="AA135" i="6"/>
  <c r="Z135" i="6"/>
  <c r="X135" i="6"/>
  <c r="W135" i="6"/>
  <c r="V135" i="6"/>
  <c r="U135" i="6"/>
  <c r="T135" i="6"/>
  <c r="Q135" i="6"/>
  <c r="P135" i="6"/>
  <c r="O135" i="6"/>
  <c r="N135" i="6"/>
  <c r="L135" i="6"/>
  <c r="K135" i="6"/>
  <c r="J135" i="6"/>
  <c r="AU134" i="6"/>
  <c r="AK134" i="6"/>
  <c r="S134" i="6"/>
  <c r="K134" i="6"/>
  <c r="BB126" i="6"/>
  <c r="BA126" i="6"/>
  <c r="AZ126" i="6"/>
  <c r="AY126" i="6"/>
  <c r="AX126" i="6"/>
  <c r="AV126" i="6"/>
  <c r="AU126" i="6"/>
  <c r="AJ126" i="6"/>
  <c r="AH126" i="6"/>
  <c r="AG126" i="6"/>
  <c r="AF126" i="6"/>
  <c r="AE126" i="6"/>
  <c r="AD126" i="6"/>
  <c r="AC126" i="6"/>
  <c r="AB126" i="6"/>
  <c r="AA126" i="6"/>
  <c r="Z126" i="6"/>
  <c r="X126" i="6"/>
  <c r="W126" i="6"/>
  <c r="V126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BB125" i="6"/>
  <c r="BA125" i="6"/>
  <c r="AZ125" i="6"/>
  <c r="AY125" i="6"/>
  <c r="AX125" i="6"/>
  <c r="AV125" i="6"/>
  <c r="AU125" i="6"/>
  <c r="AK125" i="6"/>
  <c r="AJ125" i="6"/>
  <c r="AH125" i="6"/>
  <c r="AG125" i="6"/>
  <c r="AF125" i="6"/>
  <c r="AE125" i="6"/>
  <c r="AD125" i="6"/>
  <c r="AC125" i="6"/>
  <c r="AB125" i="6"/>
  <c r="AA125" i="6"/>
  <c r="Z125" i="6"/>
  <c r="X125" i="6"/>
  <c r="W125" i="6"/>
  <c r="V125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BB124" i="6"/>
  <c r="BA124" i="6"/>
  <c r="AZ124" i="6"/>
  <c r="AY124" i="6"/>
  <c r="AX124" i="6"/>
  <c r="AV124" i="6"/>
  <c r="AU124" i="6"/>
  <c r="AS124" i="6"/>
  <c r="AR124" i="6"/>
  <c r="AQ124" i="6"/>
  <c r="AL124" i="6"/>
  <c r="AK124" i="6"/>
  <c r="AJ124" i="6"/>
  <c r="AI124" i="6"/>
  <c r="AH124" i="6"/>
  <c r="AG124" i="6"/>
  <c r="AE124" i="6"/>
  <c r="AD124" i="6"/>
  <c r="AC124" i="6"/>
  <c r="AB124" i="6"/>
  <c r="AA124" i="6"/>
  <c r="Z124" i="6"/>
  <c r="X124" i="6"/>
  <c r="V124" i="6"/>
  <c r="U124" i="6"/>
  <c r="T124" i="6"/>
  <c r="S124" i="6"/>
  <c r="R124" i="6"/>
  <c r="Q124" i="6"/>
  <c r="P124" i="6"/>
  <c r="N124" i="6"/>
  <c r="M124" i="6"/>
  <c r="L124" i="6"/>
  <c r="K124" i="6"/>
  <c r="J124" i="6"/>
  <c r="BB123" i="6"/>
  <c r="BA123" i="6"/>
  <c r="AX123" i="6"/>
  <c r="AW123" i="6"/>
  <c r="AV123" i="6"/>
  <c r="AU123" i="6"/>
  <c r="AM123" i="6"/>
  <c r="AK123" i="6"/>
  <c r="AJ123" i="6"/>
  <c r="AH123" i="6"/>
  <c r="AG123" i="6"/>
  <c r="AF123" i="6"/>
  <c r="AE123" i="6"/>
  <c r="AC123" i="6"/>
  <c r="AB123" i="6"/>
  <c r="AA123" i="6"/>
  <c r="Z123" i="6"/>
  <c r="X123" i="6"/>
  <c r="W123" i="6"/>
  <c r="V123" i="6"/>
  <c r="T123" i="6"/>
  <c r="S123" i="6"/>
  <c r="R123" i="6"/>
  <c r="Q123" i="6"/>
  <c r="P123" i="6"/>
  <c r="O123" i="6"/>
  <c r="N123" i="6"/>
  <c r="L123" i="6"/>
  <c r="K123" i="6"/>
  <c r="J123" i="6"/>
  <c r="BB122" i="6"/>
  <c r="BA122" i="6"/>
  <c r="AZ122" i="6"/>
  <c r="AY122" i="6"/>
  <c r="AX122" i="6"/>
  <c r="AW122" i="6"/>
  <c r="AV122" i="6"/>
  <c r="AU122" i="6"/>
  <c r="AK122" i="6"/>
  <c r="AJ122" i="6"/>
  <c r="AI122" i="6"/>
  <c r="AH122" i="6"/>
  <c r="AG122" i="6"/>
  <c r="AF122" i="6"/>
  <c r="AE122" i="6"/>
  <c r="AC122" i="6"/>
  <c r="AB122" i="6"/>
  <c r="AA122" i="6"/>
  <c r="Z122" i="6"/>
  <c r="X122" i="6"/>
  <c r="W122" i="6"/>
  <c r="V122" i="6"/>
  <c r="T122" i="6"/>
  <c r="S122" i="6"/>
  <c r="R122" i="6"/>
  <c r="Q122" i="6"/>
  <c r="P122" i="6"/>
  <c r="O122" i="6"/>
  <c r="N122" i="6"/>
  <c r="L122" i="6"/>
  <c r="K122" i="6"/>
  <c r="J122" i="6"/>
  <c r="BB121" i="6"/>
  <c r="BA121" i="6"/>
  <c r="AZ121" i="6"/>
  <c r="AY121" i="6"/>
  <c r="AX121" i="6"/>
  <c r="AV121" i="6"/>
  <c r="AU121" i="6"/>
  <c r="AK121" i="6"/>
  <c r="AJ121" i="6"/>
  <c r="AH121" i="6"/>
  <c r="AG121" i="6"/>
  <c r="AF121" i="6"/>
  <c r="AE121" i="6"/>
  <c r="AD121" i="6"/>
  <c r="AC121" i="6"/>
  <c r="AB121" i="6"/>
  <c r="AA121" i="6"/>
  <c r="Z121" i="6"/>
  <c r="X121" i="6"/>
  <c r="W121" i="6"/>
  <c r="V121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BB120" i="6"/>
  <c r="BA120" i="6"/>
  <c r="AZ120" i="6"/>
  <c r="AY120" i="6"/>
  <c r="AX120" i="6"/>
  <c r="AW120" i="6"/>
  <c r="AV120" i="6"/>
  <c r="AU120" i="6"/>
  <c r="AN120" i="6"/>
  <c r="AL120" i="6"/>
  <c r="AK120" i="6"/>
  <c r="AJ120" i="6"/>
  <c r="AI120" i="6"/>
  <c r="AG120" i="6"/>
  <c r="AF120" i="6"/>
  <c r="AE120" i="6"/>
  <c r="AD120" i="6"/>
  <c r="AC120" i="6"/>
  <c r="AB120" i="6"/>
  <c r="AA120" i="6"/>
  <c r="X120" i="6"/>
  <c r="W120" i="6"/>
  <c r="V120" i="6"/>
  <c r="U120" i="6"/>
  <c r="T120" i="6"/>
  <c r="S120" i="6"/>
  <c r="R120" i="6"/>
  <c r="P120" i="6"/>
  <c r="O120" i="6"/>
  <c r="N120" i="6"/>
  <c r="M120" i="6"/>
  <c r="L120" i="6"/>
  <c r="K120" i="6"/>
  <c r="J120" i="6"/>
  <c r="BA119" i="6"/>
  <c r="AZ119" i="6"/>
  <c r="AY119" i="6"/>
  <c r="AW119" i="6"/>
  <c r="AV119" i="6"/>
  <c r="AU119" i="6"/>
  <c r="AR119" i="6"/>
  <c r="AN119" i="6"/>
  <c r="AL119" i="6"/>
  <c r="AK119" i="6"/>
  <c r="AJ119" i="6"/>
  <c r="AI119" i="6"/>
  <c r="AH119" i="6"/>
  <c r="AG119" i="6"/>
  <c r="AF119" i="6"/>
  <c r="AE119" i="6"/>
  <c r="AD119" i="6"/>
  <c r="AC119" i="6"/>
  <c r="AB119" i="6"/>
  <c r="AA119" i="6"/>
  <c r="Z119" i="6"/>
  <c r="X119" i="6"/>
  <c r="W119" i="6"/>
  <c r="V119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BB118" i="6"/>
  <c r="BA118" i="6"/>
  <c r="AZ118" i="6"/>
  <c r="AY118" i="6"/>
  <c r="AX118" i="6"/>
  <c r="AW118" i="6"/>
  <c r="AV118" i="6"/>
  <c r="AU118" i="6"/>
  <c r="AO118" i="6"/>
  <c r="AL118" i="6"/>
  <c r="AK118" i="6"/>
  <c r="AJ118" i="6"/>
  <c r="AI118" i="6"/>
  <c r="AH118" i="6"/>
  <c r="AG118" i="6"/>
  <c r="AF118" i="6"/>
  <c r="AE118" i="6"/>
  <c r="AC118" i="6"/>
  <c r="AB118" i="6"/>
  <c r="AA118" i="6"/>
  <c r="Z118" i="6"/>
  <c r="X118" i="6"/>
  <c r="W118" i="6"/>
  <c r="V118" i="6"/>
  <c r="T118" i="6"/>
  <c r="S118" i="6"/>
  <c r="R118" i="6"/>
  <c r="Q118" i="6"/>
  <c r="P118" i="6"/>
  <c r="O118" i="6"/>
  <c r="N118" i="6"/>
  <c r="L118" i="6"/>
  <c r="K118" i="6"/>
  <c r="J118" i="6"/>
  <c r="BA117" i="6"/>
  <c r="AZ117" i="6"/>
  <c r="AX117" i="6"/>
  <c r="AV117" i="6"/>
  <c r="AU117" i="6"/>
  <c r="AO117" i="6"/>
  <c r="AN117" i="6"/>
  <c r="AK117" i="6"/>
  <c r="AJ117" i="6"/>
  <c r="AI117" i="6"/>
  <c r="AH117" i="6"/>
  <c r="AG117" i="6"/>
  <c r="AF117" i="6"/>
  <c r="AE117" i="6"/>
  <c r="AD117" i="6"/>
  <c r="AC117" i="6"/>
  <c r="AB117" i="6"/>
  <c r="AA117" i="6"/>
  <c r="X117" i="6"/>
  <c r="W117" i="6"/>
  <c r="V117" i="6"/>
  <c r="U117" i="6"/>
  <c r="T117" i="6"/>
  <c r="S117" i="6"/>
  <c r="R117" i="6"/>
  <c r="P117" i="6"/>
  <c r="O117" i="6"/>
  <c r="N117" i="6"/>
  <c r="M117" i="6"/>
  <c r="L117" i="6"/>
  <c r="K117" i="6"/>
  <c r="J117" i="6"/>
  <c r="BA116" i="6"/>
  <c r="AZ116" i="6"/>
  <c r="AY116" i="6"/>
  <c r="AX116" i="6"/>
  <c r="AV116" i="6"/>
  <c r="AU116" i="6"/>
  <c r="AM116" i="6"/>
  <c r="AK116" i="6"/>
  <c r="AJ116" i="6"/>
  <c r="AH116" i="6"/>
  <c r="AG116" i="6"/>
  <c r="AF116" i="6"/>
  <c r="AE116" i="6"/>
  <c r="AD116" i="6"/>
  <c r="AC116" i="6"/>
  <c r="AB116" i="6"/>
  <c r="AA116" i="6"/>
  <c r="Z116" i="6"/>
  <c r="X116" i="6"/>
  <c r="W116" i="6"/>
  <c r="V116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BB115" i="6"/>
  <c r="BA115" i="6"/>
  <c r="AZ115" i="6"/>
  <c r="AY115" i="6"/>
  <c r="AX115" i="6"/>
  <c r="AV115" i="6"/>
  <c r="AU115" i="6"/>
  <c r="AS115" i="6"/>
  <c r="AR115" i="6"/>
  <c r="AO115" i="6"/>
  <c r="AL115" i="6"/>
  <c r="AK115" i="6"/>
  <c r="AJ115" i="6"/>
  <c r="AI115" i="6"/>
  <c r="AH115" i="6"/>
  <c r="AG115" i="6"/>
  <c r="AF115" i="6"/>
  <c r="AE115" i="6"/>
  <c r="AD115" i="6"/>
  <c r="AC115" i="6"/>
  <c r="AB115" i="6"/>
  <c r="X115" i="6"/>
  <c r="W115" i="6"/>
  <c r="V115" i="6"/>
  <c r="U115" i="6"/>
  <c r="T115" i="6"/>
  <c r="S115" i="6"/>
  <c r="Q115" i="6"/>
  <c r="P115" i="6"/>
  <c r="O115" i="6"/>
  <c r="N115" i="6"/>
  <c r="M115" i="6"/>
  <c r="L115" i="6"/>
  <c r="K115" i="6"/>
  <c r="BB114" i="6"/>
  <c r="BA114" i="6"/>
  <c r="AZ114" i="6"/>
  <c r="AY114" i="6"/>
  <c r="AV114" i="6"/>
  <c r="AU114" i="6"/>
  <c r="AR114" i="6"/>
  <c r="AK114" i="6"/>
  <c r="AH114" i="6"/>
  <c r="AG114" i="6"/>
  <c r="AF114" i="6"/>
  <c r="AE114" i="6"/>
  <c r="AD114" i="6"/>
  <c r="AC114" i="6"/>
  <c r="AB114" i="6"/>
  <c r="AA114" i="6"/>
  <c r="Z114" i="6"/>
  <c r="W114" i="6"/>
  <c r="V114" i="6"/>
  <c r="U114" i="6"/>
  <c r="T114" i="6"/>
  <c r="S114" i="6"/>
  <c r="R114" i="6"/>
  <c r="Q114" i="6"/>
  <c r="O114" i="6"/>
  <c r="N114" i="6"/>
  <c r="M114" i="6"/>
  <c r="L114" i="6"/>
  <c r="K114" i="6"/>
  <c r="J114" i="6"/>
  <c r="BB113" i="6"/>
  <c r="AZ113" i="6"/>
  <c r="AY113" i="6"/>
  <c r="AX113" i="6"/>
  <c r="AU113" i="6"/>
  <c r="AS113" i="6"/>
  <c r="AR113" i="6"/>
  <c r="AQ113" i="6"/>
  <c r="AL113" i="6"/>
  <c r="AK113" i="6"/>
  <c r="AJ113" i="6"/>
  <c r="AI113" i="6"/>
  <c r="AH113" i="6"/>
  <c r="AG113" i="6"/>
  <c r="AF113" i="6"/>
  <c r="AD113" i="6"/>
  <c r="AC113" i="6"/>
  <c r="AB113" i="6"/>
  <c r="AA113" i="6"/>
  <c r="Z113" i="6"/>
  <c r="X113" i="6"/>
  <c r="W113" i="6"/>
  <c r="U113" i="6"/>
  <c r="T113" i="6"/>
  <c r="S113" i="6"/>
  <c r="R113" i="6"/>
  <c r="Q113" i="6"/>
  <c r="P113" i="6"/>
  <c r="O113" i="6"/>
  <c r="M113" i="6"/>
  <c r="L113" i="6"/>
  <c r="K113" i="6"/>
  <c r="J113" i="6"/>
  <c r="BB112" i="6"/>
  <c r="BA112" i="6"/>
  <c r="AZ112" i="6"/>
  <c r="AX112" i="6"/>
  <c r="AW112" i="6"/>
  <c r="AU112" i="6"/>
  <c r="AN112" i="6"/>
  <c r="AK112" i="6"/>
  <c r="AJ112" i="6"/>
  <c r="AH112" i="6"/>
  <c r="AG112" i="6"/>
  <c r="AF112" i="6"/>
  <c r="AE112" i="6"/>
  <c r="AD112" i="6"/>
  <c r="AC112" i="6"/>
  <c r="AA112" i="6"/>
  <c r="Z112" i="6"/>
  <c r="X112" i="6"/>
  <c r="W112" i="6"/>
  <c r="V112" i="6"/>
  <c r="U112" i="6"/>
  <c r="T112" i="6"/>
  <c r="R112" i="6"/>
  <c r="Q112" i="6"/>
  <c r="P112" i="6"/>
  <c r="O112" i="6"/>
  <c r="N112" i="6"/>
  <c r="M112" i="6"/>
  <c r="L112" i="6"/>
  <c r="J112" i="6"/>
  <c r="BB111" i="6"/>
  <c r="BA111" i="6"/>
  <c r="AZ111" i="6"/>
  <c r="AY111" i="6"/>
  <c r="AX111" i="6"/>
  <c r="AW111" i="6"/>
  <c r="AR111" i="6"/>
  <c r="AO111" i="6"/>
  <c r="AN111" i="6"/>
  <c r="AL111" i="6"/>
  <c r="AK111" i="6"/>
  <c r="AJ111" i="6"/>
  <c r="AH111" i="6"/>
  <c r="AG111" i="6"/>
  <c r="AF111" i="6"/>
  <c r="AE111" i="6"/>
  <c r="AD111" i="6"/>
  <c r="AC111" i="6"/>
  <c r="AB111" i="6"/>
  <c r="AA111" i="6"/>
  <c r="Z111" i="6"/>
  <c r="X111" i="6"/>
  <c r="W111" i="6"/>
  <c r="V111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BB110" i="6"/>
  <c r="BA110" i="6"/>
  <c r="AZ110" i="6"/>
  <c r="AY110" i="6"/>
  <c r="AX110" i="6"/>
  <c r="AV110" i="6"/>
  <c r="AU110" i="6"/>
  <c r="AK110" i="6"/>
  <c r="AJ110" i="6"/>
  <c r="AH110" i="6"/>
  <c r="AG110" i="6"/>
  <c r="AF110" i="6"/>
  <c r="AE110" i="6"/>
  <c r="AD110" i="6"/>
  <c r="AC110" i="6"/>
  <c r="AB110" i="6"/>
  <c r="AA110" i="6"/>
  <c r="Z110" i="6"/>
  <c r="X110" i="6"/>
  <c r="W110" i="6"/>
  <c r="V110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BB109" i="6"/>
  <c r="BA109" i="6"/>
  <c r="AZ109" i="6"/>
  <c r="AY109" i="6"/>
  <c r="AX109" i="6"/>
  <c r="AV109" i="6"/>
  <c r="AU109" i="6"/>
  <c r="AK109" i="6"/>
  <c r="AJ109" i="6"/>
  <c r="AH109" i="6"/>
  <c r="AG109" i="6"/>
  <c r="AF109" i="6"/>
  <c r="AE109" i="6"/>
  <c r="AD109" i="6"/>
  <c r="AB109" i="6"/>
  <c r="AA109" i="6"/>
  <c r="Z109" i="6"/>
  <c r="X109" i="6"/>
  <c r="W109" i="6"/>
  <c r="V109" i="6"/>
  <c r="U109" i="6"/>
  <c r="S109" i="6"/>
  <c r="R109" i="6"/>
  <c r="Q109" i="6"/>
  <c r="P109" i="6"/>
  <c r="O109" i="6"/>
  <c r="N109" i="6"/>
  <c r="M109" i="6"/>
  <c r="K109" i="6"/>
  <c r="J109" i="6"/>
  <c r="BB108" i="6"/>
  <c r="BA108" i="6"/>
  <c r="AZ108" i="6"/>
  <c r="AY108" i="6"/>
  <c r="AX108" i="6"/>
  <c r="AV108" i="6"/>
  <c r="AU108" i="6"/>
  <c r="AK108" i="6"/>
  <c r="AJ108" i="6"/>
  <c r="AH108" i="6"/>
  <c r="AG108" i="6"/>
  <c r="AF108" i="6"/>
  <c r="AE108" i="6"/>
  <c r="AD108" i="6"/>
  <c r="AC108" i="6"/>
  <c r="AB108" i="6"/>
  <c r="AA108" i="6"/>
  <c r="Z108" i="6"/>
  <c r="X108" i="6"/>
  <c r="W108" i="6"/>
  <c r="V108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BB107" i="6"/>
  <c r="BA107" i="6"/>
  <c r="AZ107" i="6"/>
  <c r="AY107" i="6"/>
  <c r="AX107" i="6"/>
  <c r="AU107" i="6"/>
  <c r="AK107" i="6"/>
  <c r="AJ107" i="6"/>
  <c r="AH107" i="6"/>
  <c r="AG107" i="6"/>
  <c r="AF107" i="6"/>
  <c r="AE107" i="6"/>
  <c r="AC107" i="6"/>
  <c r="AB107" i="6"/>
  <c r="AA107" i="6"/>
  <c r="Z107" i="6"/>
  <c r="X107" i="6"/>
  <c r="W107" i="6"/>
  <c r="V107" i="6"/>
  <c r="T107" i="6"/>
  <c r="S107" i="6"/>
  <c r="R107" i="6"/>
  <c r="Q107" i="6"/>
  <c r="P107" i="6"/>
  <c r="O107" i="6"/>
  <c r="N107" i="6"/>
  <c r="K107" i="6"/>
  <c r="J107" i="6"/>
  <c r="BB106" i="6"/>
  <c r="BA106" i="6"/>
  <c r="AZ106" i="6"/>
  <c r="AY106" i="6"/>
  <c r="AV106" i="6"/>
  <c r="AU106" i="6"/>
  <c r="AK106" i="6"/>
  <c r="AJ106" i="6"/>
  <c r="AH106" i="6"/>
  <c r="AG106" i="6"/>
  <c r="AF106" i="6"/>
  <c r="AE106" i="6"/>
  <c r="AD106" i="6"/>
  <c r="AC106" i="6"/>
  <c r="AB106" i="6"/>
  <c r="AA106" i="6"/>
  <c r="Z106" i="6"/>
  <c r="X106" i="6"/>
  <c r="W106" i="6"/>
  <c r="V106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BB105" i="6"/>
  <c r="BA105" i="6"/>
  <c r="AZ105" i="6"/>
  <c r="AY105" i="6"/>
  <c r="AX105" i="6"/>
  <c r="AV105" i="6"/>
  <c r="AU105" i="6"/>
  <c r="AK105" i="6"/>
  <c r="AJ105" i="6"/>
  <c r="AH105" i="6"/>
  <c r="AG105" i="6"/>
  <c r="AF105" i="6"/>
  <c r="AE105" i="6"/>
  <c r="AD105" i="6"/>
  <c r="AC105" i="6"/>
  <c r="AB105" i="6"/>
  <c r="AA105" i="6"/>
  <c r="Z105" i="6"/>
  <c r="X105" i="6"/>
  <c r="W105" i="6"/>
  <c r="V105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BB104" i="6"/>
  <c r="BA104" i="6"/>
  <c r="AZ104" i="6"/>
  <c r="AY104" i="6"/>
  <c r="AX104" i="6"/>
  <c r="AW104" i="6"/>
  <c r="AU104" i="6"/>
  <c r="AR104" i="6"/>
  <c r="AO104" i="6"/>
  <c r="AN104" i="6"/>
  <c r="AK104" i="6"/>
  <c r="AJ104" i="6"/>
  <c r="AI104" i="6"/>
  <c r="AH104" i="6"/>
  <c r="AG104" i="6"/>
  <c r="AF104" i="6"/>
  <c r="AD104" i="6"/>
  <c r="AC104" i="6"/>
  <c r="AB104" i="6"/>
  <c r="AA104" i="6"/>
  <c r="Z104" i="6"/>
  <c r="X104" i="6"/>
  <c r="W104" i="6"/>
  <c r="U104" i="6"/>
  <c r="T104" i="6"/>
  <c r="S104" i="6"/>
  <c r="R104" i="6"/>
  <c r="Q104" i="6"/>
  <c r="P104" i="6"/>
  <c r="O104" i="6"/>
  <c r="M104" i="6"/>
  <c r="L104" i="6"/>
  <c r="K104" i="6"/>
  <c r="J104" i="6"/>
  <c r="BB103" i="6"/>
  <c r="BA103" i="6"/>
  <c r="AZ103" i="6"/>
  <c r="AY103" i="6"/>
  <c r="AV103" i="6"/>
  <c r="AU103" i="6"/>
  <c r="AK103" i="6"/>
  <c r="AJ103" i="6"/>
  <c r="AH103" i="6"/>
  <c r="AG103" i="6"/>
  <c r="AF103" i="6"/>
  <c r="AE103" i="6"/>
  <c r="AD103" i="6"/>
  <c r="AC103" i="6"/>
  <c r="AB103" i="6"/>
  <c r="AA103" i="6"/>
  <c r="Z103" i="6"/>
  <c r="X103" i="6"/>
  <c r="W103" i="6"/>
  <c r="V103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BB102" i="6"/>
  <c r="BA102" i="6"/>
  <c r="AZ102" i="6"/>
  <c r="AY102" i="6"/>
  <c r="AX102" i="6"/>
  <c r="AU102" i="6"/>
  <c r="AK102" i="6"/>
  <c r="AJ102" i="6"/>
  <c r="AH102" i="6"/>
  <c r="AG102" i="6"/>
  <c r="AF102" i="6"/>
  <c r="AE102" i="6"/>
  <c r="AC102" i="6"/>
  <c r="AB102" i="6"/>
  <c r="AA102" i="6"/>
  <c r="Z102" i="6"/>
  <c r="X102" i="6"/>
  <c r="W102" i="6"/>
  <c r="V102" i="6"/>
  <c r="T102" i="6"/>
  <c r="S102" i="6"/>
  <c r="R102" i="6"/>
  <c r="Q102" i="6"/>
  <c r="P102" i="6"/>
  <c r="O102" i="6"/>
  <c r="N102" i="6"/>
  <c r="L102" i="6"/>
  <c r="K102" i="6"/>
  <c r="J102" i="6"/>
  <c r="BB101" i="6"/>
  <c r="BA101" i="6"/>
  <c r="AY101" i="6"/>
  <c r="AX101" i="6"/>
  <c r="AV101" i="6"/>
  <c r="AU101" i="6"/>
  <c r="AK101" i="6"/>
  <c r="AJ101" i="6"/>
  <c r="AH101" i="6"/>
  <c r="AG101" i="6"/>
  <c r="AF101" i="6"/>
  <c r="AE101" i="6"/>
  <c r="AC101" i="6"/>
  <c r="AB101" i="6"/>
  <c r="AA101" i="6"/>
  <c r="Z101" i="6"/>
  <c r="X101" i="6"/>
  <c r="W101" i="6"/>
  <c r="V101" i="6"/>
  <c r="T101" i="6"/>
  <c r="S101" i="6"/>
  <c r="R101" i="6"/>
  <c r="Q101" i="6"/>
  <c r="P101" i="6"/>
  <c r="O101" i="6"/>
  <c r="N101" i="6"/>
  <c r="L101" i="6"/>
  <c r="K101" i="6"/>
  <c r="J101" i="6"/>
  <c r="AX100" i="6"/>
  <c r="AV100" i="6"/>
  <c r="AU100" i="6"/>
  <c r="AK100" i="6"/>
  <c r="AJ100" i="6"/>
  <c r="AH100" i="6"/>
  <c r="AG100" i="6"/>
  <c r="AF100" i="6"/>
  <c r="AE100" i="6"/>
  <c r="AD100" i="6"/>
  <c r="AC100" i="6"/>
  <c r="AB100" i="6"/>
  <c r="AA100" i="6"/>
  <c r="Z100" i="6"/>
  <c r="X100" i="6"/>
  <c r="W100" i="6"/>
  <c r="V100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BB99" i="6"/>
  <c r="BA99" i="6"/>
  <c r="AZ99" i="6"/>
  <c r="AY99" i="6"/>
  <c r="AU99" i="6"/>
  <c r="AK99" i="6"/>
  <c r="AJ99" i="6"/>
  <c r="AH99" i="6"/>
  <c r="AG99" i="6"/>
  <c r="AF99" i="6"/>
  <c r="AE99" i="6"/>
  <c r="AD99" i="6"/>
  <c r="AC99" i="6"/>
  <c r="AB99" i="6"/>
  <c r="AA99" i="6"/>
  <c r="Z99" i="6"/>
  <c r="X99" i="6"/>
  <c r="W99" i="6"/>
  <c r="V99" i="6"/>
  <c r="U99" i="6"/>
  <c r="T99" i="6"/>
  <c r="S99" i="6"/>
  <c r="R99" i="6"/>
  <c r="Q99" i="6"/>
  <c r="P99" i="6"/>
  <c r="O99" i="6"/>
  <c r="N99" i="6"/>
  <c r="M99" i="6"/>
  <c r="L99" i="6"/>
  <c r="K99" i="6"/>
  <c r="J99" i="6"/>
  <c r="BB98" i="6"/>
  <c r="BA98" i="6"/>
  <c r="AZ98" i="6"/>
  <c r="AY98" i="6"/>
  <c r="AX98" i="6"/>
  <c r="AX127" i="6" s="1"/>
  <c r="AV98" i="6"/>
  <c r="AU98" i="6"/>
  <c r="AK98" i="6"/>
  <c r="AJ98" i="6"/>
  <c r="AH98" i="6"/>
  <c r="AG98" i="6"/>
  <c r="AF98" i="6"/>
  <c r="AE98" i="6"/>
  <c r="AD98" i="6"/>
  <c r="AC98" i="6"/>
  <c r="AB98" i="6"/>
  <c r="AA98" i="6"/>
  <c r="Z98" i="6"/>
  <c r="X98" i="6"/>
  <c r="W98" i="6"/>
  <c r="V98" i="6"/>
  <c r="U98" i="6"/>
  <c r="T98" i="6"/>
  <c r="S98" i="6"/>
  <c r="R98" i="6"/>
  <c r="Q98" i="6"/>
  <c r="P98" i="6"/>
  <c r="O98" i="6"/>
  <c r="N98" i="6"/>
  <c r="M98" i="6"/>
  <c r="L98" i="6"/>
  <c r="K98" i="6"/>
  <c r="J98" i="6"/>
  <c r="BB94" i="6"/>
  <c r="BB95" i="6" s="1"/>
  <c r="BA94" i="6"/>
  <c r="BA95" i="6" s="1"/>
  <c r="AZ94" i="6"/>
  <c r="AZ95" i="6" s="1"/>
  <c r="AY94" i="6"/>
  <c r="AY95" i="6" s="1"/>
  <c r="AV94" i="6"/>
  <c r="AV95" i="6" s="1"/>
  <c r="AU94" i="6"/>
  <c r="AU95" i="6" s="1"/>
  <c r="AK94" i="6"/>
  <c r="AK95" i="6" s="1"/>
  <c r="AJ94" i="6"/>
  <c r="AJ95" i="6" s="1"/>
  <c r="AH94" i="6"/>
  <c r="AH95" i="6" s="1"/>
  <c r="AG94" i="6"/>
  <c r="AG95" i="6" s="1"/>
  <c r="AF94" i="6"/>
  <c r="AF95" i="6" s="1"/>
  <c r="AE94" i="6"/>
  <c r="AE95" i="6" s="1"/>
  <c r="AD94" i="6"/>
  <c r="AD95" i="6" s="1"/>
  <c r="AC94" i="6"/>
  <c r="AC95" i="6" s="1"/>
  <c r="AB94" i="6"/>
  <c r="AB95" i="6" s="1"/>
  <c r="AA94" i="6"/>
  <c r="AA95" i="6" s="1"/>
  <c r="Z94" i="6"/>
  <c r="Z95" i="6" s="1"/>
  <c r="X94" i="6"/>
  <c r="X95" i="6" s="1"/>
  <c r="W94" i="6"/>
  <c r="W95" i="6" s="1"/>
  <c r="V94" i="6"/>
  <c r="V95" i="6" s="1"/>
  <c r="U94" i="6"/>
  <c r="U95" i="6" s="1"/>
  <c r="T94" i="6"/>
  <c r="T95" i="6" s="1"/>
  <c r="S94" i="6"/>
  <c r="S95" i="6" s="1"/>
  <c r="R94" i="6"/>
  <c r="R95" i="6" s="1"/>
  <c r="Q94" i="6"/>
  <c r="Q95" i="6" s="1"/>
  <c r="P94" i="6"/>
  <c r="P95" i="6" s="1"/>
  <c r="O94" i="6"/>
  <c r="O95" i="6" s="1"/>
  <c r="N94" i="6"/>
  <c r="N95" i="6" s="1"/>
  <c r="M94" i="6"/>
  <c r="M95" i="6" s="1"/>
  <c r="L94" i="6"/>
  <c r="L95" i="6" s="1"/>
  <c r="K94" i="6"/>
  <c r="K95" i="6" s="1"/>
  <c r="J94" i="6"/>
  <c r="J95" i="6" s="1"/>
  <c r="AZ91" i="6"/>
  <c r="AX91" i="6"/>
  <c r="AW91" i="6"/>
  <c r="AV91" i="6"/>
  <c r="AU91" i="6"/>
  <c r="AO91" i="6"/>
  <c r="AN91" i="6"/>
  <c r="AK91" i="6"/>
  <c r="AH91" i="6"/>
  <c r="AG91" i="6"/>
  <c r="AF91" i="6"/>
  <c r="AE91" i="6"/>
  <c r="AD91" i="6"/>
  <c r="AC91" i="6"/>
  <c r="AB91" i="6"/>
  <c r="Z91" i="6"/>
  <c r="X91" i="6"/>
  <c r="W91" i="6"/>
  <c r="V91" i="6"/>
  <c r="U91" i="6"/>
  <c r="T91" i="6"/>
  <c r="S91" i="6"/>
  <c r="Q91" i="6"/>
  <c r="P91" i="6"/>
  <c r="O91" i="6"/>
  <c r="N91" i="6"/>
  <c r="M91" i="6"/>
  <c r="L91" i="6"/>
  <c r="K91" i="6"/>
  <c r="BB90" i="6"/>
  <c r="BA90" i="6"/>
  <c r="AZ90" i="6"/>
  <c r="AY90" i="6"/>
  <c r="AX90" i="6"/>
  <c r="AU90" i="6"/>
  <c r="AR90" i="6"/>
  <c r="AQ90" i="6"/>
  <c r="AM90" i="6"/>
  <c r="AL90" i="6"/>
  <c r="AK90" i="6"/>
  <c r="AJ90" i="6"/>
  <c r="AI90" i="6"/>
  <c r="AH90" i="6"/>
  <c r="AG90" i="6"/>
  <c r="AF90" i="6"/>
  <c r="AE90" i="6"/>
  <c r="AD90" i="6"/>
  <c r="AC90" i="6"/>
  <c r="AB90" i="6"/>
  <c r="AA90" i="6"/>
  <c r="Z90" i="6"/>
  <c r="X90" i="6"/>
  <c r="W90" i="6"/>
  <c r="V90" i="6"/>
  <c r="U90" i="6"/>
  <c r="T90" i="6"/>
  <c r="S90" i="6"/>
  <c r="R90" i="6"/>
  <c r="Q90" i="6"/>
  <c r="P90" i="6"/>
  <c r="O90" i="6"/>
  <c r="N90" i="6"/>
  <c r="M90" i="6"/>
  <c r="L90" i="6"/>
  <c r="K90" i="6"/>
  <c r="J90" i="6"/>
  <c r="BB89" i="6"/>
  <c r="BA89" i="6"/>
  <c r="AX89" i="6"/>
  <c r="AV89" i="6"/>
  <c r="AU89" i="6"/>
  <c r="AN89" i="6"/>
  <c r="AK89" i="6"/>
  <c r="AH89" i="6"/>
  <c r="AG89" i="6"/>
  <c r="AF89" i="6"/>
  <c r="AE89" i="6"/>
  <c r="AD89" i="6"/>
  <c r="AC89" i="6"/>
  <c r="AB89" i="6"/>
  <c r="Z89" i="6"/>
  <c r="X89" i="6"/>
  <c r="W89" i="6"/>
  <c r="V89" i="6"/>
  <c r="U89" i="6"/>
  <c r="T89" i="6"/>
  <c r="S89" i="6"/>
  <c r="Q89" i="6"/>
  <c r="P89" i="6"/>
  <c r="O89" i="6"/>
  <c r="N89" i="6"/>
  <c r="M89" i="6"/>
  <c r="L89" i="6"/>
  <c r="K89" i="6"/>
  <c r="BB88" i="6"/>
  <c r="BA88" i="6"/>
  <c r="AZ88" i="6"/>
  <c r="AY88" i="6"/>
  <c r="AX88" i="6"/>
  <c r="AW88" i="6"/>
  <c r="AV88" i="6"/>
  <c r="AU88" i="6"/>
  <c r="AK88" i="6"/>
  <c r="AI88" i="6"/>
  <c r="AH88" i="6"/>
  <c r="AG88" i="6"/>
  <c r="AF88" i="6"/>
  <c r="AE88" i="6"/>
  <c r="AD88" i="6"/>
  <c r="AC88" i="6"/>
  <c r="AA88" i="6"/>
  <c r="Z88" i="6"/>
  <c r="X88" i="6"/>
  <c r="W88" i="6"/>
  <c r="V88" i="6"/>
  <c r="U88" i="6"/>
  <c r="T88" i="6"/>
  <c r="R88" i="6"/>
  <c r="Q88" i="6"/>
  <c r="P88" i="6"/>
  <c r="O88" i="6"/>
  <c r="N88" i="6"/>
  <c r="M88" i="6"/>
  <c r="L88" i="6"/>
  <c r="J88" i="6"/>
  <c r="BB87" i="6"/>
  <c r="AZ87" i="6"/>
  <c r="AY87" i="6"/>
  <c r="AW87" i="6"/>
  <c r="AV87" i="6"/>
  <c r="AR87" i="6"/>
  <c r="AO87" i="6"/>
  <c r="AL87" i="6"/>
  <c r="AK87" i="6"/>
  <c r="AJ87" i="6"/>
  <c r="AH87" i="6"/>
  <c r="AG87" i="6"/>
  <c r="AF87" i="6"/>
  <c r="AE87" i="6"/>
  <c r="AD87" i="6"/>
  <c r="AC87" i="6"/>
  <c r="AB87" i="6"/>
  <c r="AA87" i="6"/>
  <c r="Z87" i="6"/>
  <c r="X87" i="6"/>
  <c r="W87" i="6"/>
  <c r="V87" i="6"/>
  <c r="U87" i="6"/>
  <c r="T87" i="6"/>
  <c r="S87" i="6"/>
  <c r="R87" i="6"/>
  <c r="Q87" i="6"/>
  <c r="P87" i="6"/>
  <c r="O87" i="6"/>
  <c r="N87" i="6"/>
  <c r="M87" i="6"/>
  <c r="L87" i="6"/>
  <c r="K87" i="6"/>
  <c r="J87" i="6"/>
  <c r="BB86" i="6"/>
  <c r="BA86" i="6"/>
  <c r="AZ86" i="6"/>
  <c r="AY86" i="6"/>
  <c r="AX86" i="6"/>
  <c r="AU86" i="6"/>
  <c r="AL86" i="6"/>
  <c r="AK86" i="6"/>
  <c r="AJ86" i="6"/>
  <c r="AH86" i="6"/>
  <c r="AG86" i="6"/>
  <c r="AF86" i="6"/>
  <c r="AE86" i="6"/>
  <c r="AD86" i="6"/>
  <c r="AC86" i="6"/>
  <c r="AB86" i="6"/>
  <c r="AA86" i="6"/>
  <c r="Z86" i="6"/>
  <c r="X86" i="6"/>
  <c r="W86" i="6"/>
  <c r="V86" i="6"/>
  <c r="U86" i="6"/>
  <c r="T86" i="6"/>
  <c r="S86" i="6"/>
  <c r="R86" i="6"/>
  <c r="Q86" i="6"/>
  <c r="P86" i="6"/>
  <c r="O86" i="6"/>
  <c r="N86" i="6"/>
  <c r="M86" i="6"/>
  <c r="L86" i="6"/>
  <c r="K86" i="6"/>
  <c r="J86" i="6"/>
  <c r="BB85" i="6"/>
  <c r="BA85" i="6"/>
  <c r="AZ85" i="6"/>
  <c r="AY85" i="6"/>
  <c r="AX85" i="6"/>
  <c r="AV85" i="6"/>
  <c r="AU85" i="6"/>
  <c r="AK85" i="6"/>
  <c r="AJ85" i="6"/>
  <c r="AH85" i="6"/>
  <c r="AG85" i="6"/>
  <c r="AF85" i="6"/>
  <c r="AE85" i="6"/>
  <c r="AD85" i="6"/>
  <c r="AC85" i="6"/>
  <c r="AB85" i="6"/>
  <c r="AA85" i="6"/>
  <c r="Z85" i="6"/>
  <c r="X85" i="6"/>
  <c r="W85" i="6"/>
  <c r="V85" i="6"/>
  <c r="U85" i="6"/>
  <c r="T85" i="6"/>
  <c r="S85" i="6"/>
  <c r="R85" i="6"/>
  <c r="Q85" i="6"/>
  <c r="P85" i="6"/>
  <c r="O85" i="6"/>
  <c r="N85" i="6"/>
  <c r="M85" i="6"/>
  <c r="L85" i="6"/>
  <c r="K85" i="6"/>
  <c r="J85" i="6"/>
  <c r="BB84" i="6"/>
  <c r="BA84" i="6"/>
  <c r="AZ84" i="6"/>
  <c r="AY84" i="6"/>
  <c r="AX84" i="6"/>
  <c r="AW84" i="6"/>
  <c r="AV84" i="6"/>
  <c r="AU84" i="6"/>
  <c r="AS84" i="6"/>
  <c r="AR84" i="6"/>
  <c r="AL84" i="6"/>
  <c r="AK84" i="6"/>
  <c r="AJ84" i="6"/>
  <c r="AI84" i="6"/>
  <c r="AH84" i="6"/>
  <c r="AG84" i="6"/>
  <c r="AF84" i="6"/>
  <c r="AE84" i="6"/>
  <c r="AD84" i="6"/>
  <c r="AC84" i="6"/>
  <c r="AB84" i="6"/>
  <c r="AA84" i="6"/>
  <c r="Z84" i="6"/>
  <c r="X84" i="6"/>
  <c r="W84" i="6"/>
  <c r="V84" i="6"/>
  <c r="U84" i="6"/>
  <c r="T84" i="6"/>
  <c r="S84" i="6"/>
  <c r="R84" i="6"/>
  <c r="Q84" i="6"/>
  <c r="P84" i="6"/>
  <c r="O84" i="6"/>
  <c r="N84" i="6"/>
  <c r="M84" i="6"/>
  <c r="L84" i="6"/>
  <c r="K84" i="6"/>
  <c r="J84" i="6"/>
  <c r="BB83" i="6"/>
  <c r="BA83" i="6"/>
  <c r="AZ83" i="6"/>
  <c r="AY83" i="6"/>
  <c r="AX83" i="6"/>
  <c r="AW83" i="6"/>
  <c r="AV83" i="6"/>
  <c r="AU83" i="6"/>
  <c r="AL83" i="6"/>
  <c r="AK83" i="6"/>
  <c r="AJ83" i="6"/>
  <c r="AI83" i="6"/>
  <c r="AH83" i="6"/>
  <c r="AG83" i="6"/>
  <c r="AF83" i="6"/>
  <c r="AE83" i="6"/>
  <c r="AD83" i="6"/>
  <c r="AC83" i="6"/>
  <c r="AB83" i="6"/>
  <c r="AA83" i="6"/>
  <c r="Z83" i="6"/>
  <c r="X83" i="6"/>
  <c r="W83" i="6"/>
  <c r="V83" i="6"/>
  <c r="U83" i="6"/>
  <c r="T83" i="6"/>
  <c r="S83" i="6"/>
  <c r="R83" i="6"/>
  <c r="Q83" i="6"/>
  <c r="P83" i="6"/>
  <c r="O83" i="6"/>
  <c r="N83" i="6"/>
  <c r="M83" i="6"/>
  <c r="L83" i="6"/>
  <c r="K83" i="6"/>
  <c r="J83" i="6"/>
  <c r="BB82" i="6"/>
  <c r="BA82" i="6"/>
  <c r="AZ82" i="6"/>
  <c r="AY82" i="6"/>
  <c r="AX82" i="6"/>
  <c r="AW82" i="6"/>
  <c r="AV82" i="6"/>
  <c r="AU82" i="6"/>
  <c r="AQ82" i="6"/>
  <c r="AL82" i="6"/>
  <c r="AK82" i="6"/>
  <c r="AI82" i="6"/>
  <c r="AH82" i="6"/>
  <c r="AG82" i="6"/>
  <c r="AF82" i="6"/>
  <c r="AE82" i="6"/>
  <c r="AD82" i="6"/>
  <c r="AC82" i="6"/>
  <c r="AB82" i="6"/>
  <c r="Z82" i="6"/>
  <c r="X82" i="6"/>
  <c r="W82" i="6"/>
  <c r="V82" i="6"/>
  <c r="U82" i="6"/>
  <c r="T82" i="6"/>
  <c r="S82" i="6"/>
  <c r="Q82" i="6"/>
  <c r="P82" i="6"/>
  <c r="O82" i="6"/>
  <c r="N82" i="6"/>
  <c r="M82" i="6"/>
  <c r="L82" i="6"/>
  <c r="K82" i="6"/>
  <c r="BB81" i="6"/>
  <c r="BA81" i="6"/>
  <c r="AZ81" i="6"/>
  <c r="AY81" i="6"/>
  <c r="AX81" i="6"/>
  <c r="AW81" i="6"/>
  <c r="AV81" i="6"/>
  <c r="AS81" i="6"/>
  <c r="AR81" i="6"/>
  <c r="AM81" i="6"/>
  <c r="AK81" i="6"/>
  <c r="AI81" i="6"/>
  <c r="AH81" i="6"/>
  <c r="AG81" i="6"/>
  <c r="AF81" i="6"/>
  <c r="AE81" i="6"/>
  <c r="AD81" i="6"/>
  <c r="AC81" i="6"/>
  <c r="AB81" i="6"/>
  <c r="Z81" i="6"/>
  <c r="X81" i="6"/>
  <c r="W81" i="6"/>
  <c r="V81" i="6"/>
  <c r="U81" i="6"/>
  <c r="T81" i="6"/>
  <c r="S81" i="6"/>
  <c r="Q81" i="6"/>
  <c r="P81" i="6"/>
  <c r="O81" i="6"/>
  <c r="N81" i="6"/>
  <c r="M81" i="6"/>
  <c r="L81" i="6"/>
  <c r="K81" i="6"/>
  <c r="BB80" i="6"/>
  <c r="BA80" i="6"/>
  <c r="AZ80" i="6"/>
  <c r="AY80" i="6"/>
  <c r="AX80" i="6"/>
  <c r="AV80" i="6"/>
  <c r="AU80" i="6"/>
  <c r="AS80" i="6"/>
  <c r="AO80" i="6"/>
  <c r="AN80" i="6"/>
  <c r="AL80" i="6"/>
  <c r="AK80" i="6"/>
  <c r="AJ80" i="6"/>
  <c r="AI80" i="6"/>
  <c r="AH80" i="6"/>
  <c r="AG80" i="6"/>
  <c r="AE80" i="6"/>
  <c r="AD80" i="6"/>
  <c r="AC80" i="6"/>
  <c r="AB80" i="6"/>
  <c r="AA80" i="6"/>
  <c r="Z80" i="6"/>
  <c r="X80" i="6"/>
  <c r="V80" i="6"/>
  <c r="U80" i="6"/>
  <c r="T80" i="6"/>
  <c r="S80" i="6"/>
  <c r="R80" i="6"/>
  <c r="Q80" i="6"/>
  <c r="P80" i="6"/>
  <c r="N80" i="6"/>
  <c r="M80" i="6"/>
  <c r="L80" i="6"/>
  <c r="K80" i="6"/>
  <c r="J80" i="6"/>
  <c r="BB79" i="6"/>
  <c r="BA79" i="6"/>
  <c r="AY79" i="6"/>
  <c r="AX79" i="6"/>
  <c r="AV79" i="6"/>
  <c r="AU79" i="6"/>
  <c r="AK79" i="6"/>
  <c r="AJ79" i="6"/>
  <c r="AH79" i="6"/>
  <c r="AG79" i="6"/>
  <c r="AF79" i="6"/>
  <c r="AE79" i="6"/>
  <c r="AD79" i="6"/>
  <c r="AC79" i="6"/>
  <c r="AB79" i="6"/>
  <c r="AA79" i="6"/>
  <c r="Z79" i="6"/>
  <c r="X79" i="6"/>
  <c r="W79" i="6"/>
  <c r="V79" i="6"/>
  <c r="U79" i="6"/>
  <c r="T79" i="6"/>
  <c r="S79" i="6"/>
  <c r="R79" i="6"/>
  <c r="Q79" i="6"/>
  <c r="P79" i="6"/>
  <c r="O79" i="6"/>
  <c r="N79" i="6"/>
  <c r="M79" i="6"/>
  <c r="L79" i="6"/>
  <c r="K79" i="6"/>
  <c r="J79" i="6"/>
  <c r="BB78" i="6"/>
  <c r="AZ78" i="6"/>
  <c r="AY78" i="6"/>
  <c r="AX78" i="6"/>
  <c r="AW78" i="6"/>
  <c r="AV78" i="6"/>
  <c r="AU78" i="6"/>
  <c r="AM78" i="6"/>
  <c r="AL78" i="6"/>
  <c r="AK78" i="6"/>
  <c r="AJ78" i="6"/>
  <c r="AI78" i="6"/>
  <c r="AH78" i="6"/>
  <c r="AG78" i="6"/>
  <c r="AE78" i="6"/>
  <c r="AD78" i="6"/>
  <c r="AC78" i="6"/>
  <c r="AB78" i="6"/>
  <c r="AA78" i="6"/>
  <c r="Z78" i="6"/>
  <c r="X78" i="6"/>
  <c r="V78" i="6"/>
  <c r="U78" i="6"/>
  <c r="T78" i="6"/>
  <c r="S78" i="6"/>
  <c r="R78" i="6"/>
  <c r="Q78" i="6"/>
  <c r="P78" i="6"/>
  <c r="N78" i="6"/>
  <c r="M78" i="6"/>
  <c r="L78" i="6"/>
  <c r="K78" i="6"/>
  <c r="J78" i="6"/>
  <c r="BB77" i="6"/>
  <c r="BA77" i="6"/>
  <c r="AZ77" i="6"/>
  <c r="AY77" i="6"/>
  <c r="AX77" i="6"/>
  <c r="AW77" i="6"/>
  <c r="AV77" i="6"/>
  <c r="AU77" i="6"/>
  <c r="AS77" i="6"/>
  <c r="AO77" i="6"/>
  <c r="AN77" i="6"/>
  <c r="AM77" i="6"/>
  <c r="AL77" i="6"/>
  <c r="AK77" i="6"/>
  <c r="AJ77" i="6"/>
  <c r="AI77" i="6"/>
  <c r="AH77" i="6"/>
  <c r="AG77" i="6"/>
  <c r="AF77" i="6"/>
  <c r="AE77" i="6"/>
  <c r="AD77" i="6"/>
  <c r="AC77" i="6"/>
  <c r="AB77" i="6"/>
  <c r="AA77" i="6"/>
  <c r="Z77" i="6"/>
  <c r="X77" i="6"/>
  <c r="W77" i="6"/>
  <c r="V77" i="6"/>
  <c r="U77" i="6"/>
  <c r="T77" i="6"/>
  <c r="S77" i="6"/>
  <c r="R77" i="6"/>
  <c r="Q77" i="6"/>
  <c r="P77" i="6"/>
  <c r="O77" i="6"/>
  <c r="N77" i="6"/>
  <c r="M77" i="6"/>
  <c r="L77" i="6"/>
  <c r="K77" i="6"/>
  <c r="J77" i="6"/>
  <c r="BB76" i="6"/>
  <c r="BA76" i="6"/>
  <c r="AZ76" i="6"/>
  <c r="AY76" i="6"/>
  <c r="AX76" i="6"/>
  <c r="AW76" i="6"/>
  <c r="AV76" i="6"/>
  <c r="AU76" i="6"/>
  <c r="AS76" i="6"/>
  <c r="AR76" i="6"/>
  <c r="AP76" i="6"/>
  <c r="AO76" i="6"/>
  <c r="AN76" i="6"/>
  <c r="AL76" i="6"/>
  <c r="AK76" i="6"/>
  <c r="AI76" i="6"/>
  <c r="AH76" i="6"/>
  <c r="AG76" i="6"/>
  <c r="AE76" i="6"/>
  <c r="AD76" i="6"/>
  <c r="AC76" i="6"/>
  <c r="AB76" i="6"/>
  <c r="AA76" i="6"/>
  <c r="Z76" i="6"/>
  <c r="X76" i="6"/>
  <c r="V76" i="6"/>
  <c r="U76" i="6"/>
  <c r="T76" i="6"/>
  <c r="S76" i="6"/>
  <c r="R76" i="6"/>
  <c r="Q76" i="6"/>
  <c r="P76" i="6"/>
  <c r="N76" i="6"/>
  <c r="M76" i="6"/>
  <c r="L76" i="6"/>
  <c r="K76" i="6"/>
  <c r="J76" i="6"/>
  <c r="BB75" i="6"/>
  <c r="BA75" i="6"/>
  <c r="AY75" i="6"/>
  <c r="AX75" i="6"/>
  <c r="AV75" i="6"/>
  <c r="AU75" i="6"/>
  <c r="AK75" i="6"/>
  <c r="AJ75" i="6"/>
  <c r="AH75" i="6"/>
  <c r="AG75" i="6"/>
  <c r="AF75" i="6"/>
  <c r="AE75" i="6"/>
  <c r="AD75" i="6"/>
  <c r="AC75" i="6"/>
  <c r="AB75" i="6"/>
  <c r="AA75" i="6"/>
  <c r="Z75" i="6"/>
  <c r="W75" i="6"/>
  <c r="V75" i="6"/>
  <c r="U75" i="6"/>
  <c r="T75" i="6"/>
  <c r="S75" i="6"/>
  <c r="R75" i="6"/>
  <c r="Q75" i="6"/>
  <c r="O75" i="6"/>
  <c r="N75" i="6"/>
  <c r="M75" i="6"/>
  <c r="L75" i="6"/>
  <c r="K75" i="6"/>
  <c r="J75" i="6"/>
  <c r="BB74" i="6"/>
  <c r="BA74" i="6"/>
  <c r="AZ74" i="6"/>
  <c r="AY74" i="6"/>
  <c r="AX74" i="6"/>
  <c r="AV74" i="6"/>
  <c r="AU74" i="6"/>
  <c r="AK74" i="6"/>
  <c r="AJ74" i="6"/>
  <c r="AH74" i="6"/>
  <c r="AG74" i="6"/>
  <c r="AF74" i="6"/>
  <c r="AE74" i="6"/>
  <c r="AD74" i="6"/>
  <c r="AC74" i="6"/>
  <c r="AB74" i="6"/>
  <c r="AA74" i="6"/>
  <c r="X74" i="6"/>
  <c r="W74" i="6"/>
  <c r="V74" i="6"/>
  <c r="U74" i="6"/>
  <c r="T74" i="6"/>
  <c r="S74" i="6"/>
  <c r="R74" i="6"/>
  <c r="P74" i="6"/>
  <c r="O74" i="6"/>
  <c r="N74" i="6"/>
  <c r="M74" i="6"/>
  <c r="L74" i="6"/>
  <c r="K74" i="6"/>
  <c r="J74" i="6"/>
  <c r="AU73" i="6"/>
  <c r="AO73" i="6"/>
  <c r="AN73" i="6"/>
  <c r="AK73" i="6"/>
  <c r="AJ73" i="6"/>
  <c r="AH73" i="6"/>
  <c r="AG73" i="6"/>
  <c r="AE73" i="6"/>
  <c r="AD73" i="6"/>
  <c r="AC73" i="6"/>
  <c r="AB73" i="6"/>
  <c r="AA73" i="6"/>
  <c r="Z73" i="6"/>
  <c r="X73" i="6"/>
  <c r="V73" i="6"/>
  <c r="U73" i="6"/>
  <c r="T73" i="6"/>
  <c r="S73" i="6"/>
  <c r="R73" i="6"/>
  <c r="Q73" i="6"/>
  <c r="P73" i="6"/>
  <c r="N73" i="6"/>
  <c r="M73" i="6"/>
  <c r="L73" i="6"/>
  <c r="K73" i="6"/>
  <c r="J73" i="6"/>
  <c r="BB72" i="6"/>
  <c r="BA72" i="6"/>
  <c r="AX72" i="6"/>
  <c r="AV72" i="6"/>
  <c r="AU72" i="6"/>
  <c r="AK72" i="6"/>
  <c r="AJ72" i="6"/>
  <c r="AH72" i="6"/>
  <c r="AG72" i="6"/>
  <c r="AF72" i="6"/>
  <c r="AE72" i="6"/>
  <c r="AD72" i="6"/>
  <c r="AC72" i="6"/>
  <c r="AB72" i="6"/>
  <c r="AA72" i="6"/>
  <c r="Z72" i="6"/>
  <c r="X72" i="6"/>
  <c r="W72" i="6"/>
  <c r="V72" i="6"/>
  <c r="U72" i="6"/>
  <c r="T72" i="6"/>
  <c r="S72" i="6"/>
  <c r="R72" i="6"/>
  <c r="Q72" i="6"/>
  <c r="P72" i="6"/>
  <c r="O72" i="6"/>
  <c r="N72" i="6"/>
  <c r="M72" i="6"/>
  <c r="L72" i="6"/>
  <c r="K72" i="6"/>
  <c r="J72" i="6"/>
  <c r="BB71" i="6"/>
  <c r="BA71" i="6"/>
  <c r="AZ71" i="6"/>
  <c r="AY71" i="6"/>
  <c r="AX71" i="6"/>
  <c r="AV71" i="6"/>
  <c r="AU71" i="6"/>
  <c r="AK71" i="6"/>
  <c r="AJ71" i="6"/>
  <c r="AH71" i="6"/>
  <c r="AG71" i="6"/>
  <c r="AF71" i="6"/>
  <c r="AE71" i="6"/>
  <c r="AD71" i="6"/>
  <c r="AC71" i="6"/>
  <c r="AB71" i="6"/>
  <c r="AA71" i="6"/>
  <c r="Z71" i="6"/>
  <c r="X71" i="6"/>
  <c r="W71" i="6"/>
  <c r="V71" i="6"/>
  <c r="U71" i="6"/>
  <c r="T71" i="6"/>
  <c r="S71" i="6"/>
  <c r="R71" i="6"/>
  <c r="Q71" i="6"/>
  <c r="P71" i="6"/>
  <c r="O71" i="6"/>
  <c r="N71" i="6"/>
  <c r="M71" i="6"/>
  <c r="L71" i="6"/>
  <c r="K71" i="6"/>
  <c r="J71" i="6"/>
  <c r="BB70" i="6"/>
  <c r="BA70" i="6"/>
  <c r="AZ70" i="6"/>
  <c r="AY70" i="6"/>
  <c r="AX70" i="6"/>
  <c r="AV70" i="6"/>
  <c r="AU70" i="6"/>
  <c r="AJ70" i="6"/>
  <c r="AH70" i="6"/>
  <c r="AG70" i="6"/>
  <c r="AF70" i="6"/>
  <c r="AE70" i="6"/>
  <c r="AD70" i="6"/>
  <c r="AC70" i="6"/>
  <c r="AB70" i="6"/>
  <c r="AA70" i="6"/>
  <c r="X70" i="6"/>
  <c r="W70" i="6"/>
  <c r="V70" i="6"/>
  <c r="U70" i="6"/>
  <c r="T70" i="6"/>
  <c r="S70" i="6"/>
  <c r="R70" i="6"/>
  <c r="P70" i="6"/>
  <c r="O70" i="6"/>
  <c r="N70" i="6"/>
  <c r="M70" i="6"/>
  <c r="L70" i="6"/>
  <c r="K70" i="6"/>
  <c r="J70" i="6"/>
  <c r="BB69" i="6"/>
  <c r="BA69" i="6"/>
  <c r="AZ69" i="6"/>
  <c r="AY69" i="6"/>
  <c r="AX69" i="6"/>
  <c r="AW69" i="6"/>
  <c r="AV69" i="6"/>
  <c r="AU69" i="6"/>
  <c r="AR69" i="6"/>
  <c r="AN69" i="6"/>
  <c r="AL69" i="6"/>
  <c r="AK69" i="6"/>
  <c r="AJ69" i="6"/>
  <c r="AI69" i="6"/>
  <c r="AH69" i="6"/>
  <c r="AG69" i="6"/>
  <c r="AF69" i="6"/>
  <c r="AE69" i="6"/>
  <c r="AD69" i="6"/>
  <c r="AC69" i="6"/>
  <c r="AB69" i="6"/>
  <c r="AA69" i="6"/>
  <c r="X69" i="6"/>
  <c r="W69" i="6"/>
  <c r="V69" i="6"/>
  <c r="U69" i="6"/>
  <c r="T69" i="6"/>
  <c r="S69" i="6"/>
  <c r="R69" i="6"/>
  <c r="P69" i="6"/>
  <c r="O69" i="6"/>
  <c r="N69" i="6"/>
  <c r="M69" i="6"/>
  <c r="L69" i="6"/>
  <c r="K69" i="6"/>
  <c r="J69" i="6"/>
  <c r="BB68" i="6"/>
  <c r="AZ68" i="6"/>
  <c r="AY68" i="6"/>
  <c r="AX68" i="6"/>
  <c r="AV68" i="6"/>
  <c r="AU68" i="6"/>
  <c r="AK68" i="6"/>
  <c r="AJ68" i="6"/>
  <c r="AH68" i="6"/>
  <c r="AG68" i="6"/>
  <c r="AF68" i="6"/>
  <c r="AE68" i="6"/>
  <c r="AD68" i="6"/>
  <c r="AC68" i="6"/>
  <c r="AB68" i="6"/>
  <c r="AA68" i="6"/>
  <c r="Z68" i="6"/>
  <c r="X68" i="6"/>
  <c r="W68" i="6"/>
  <c r="V68" i="6"/>
  <c r="U68" i="6"/>
  <c r="T68" i="6"/>
  <c r="S68" i="6"/>
  <c r="R68" i="6"/>
  <c r="Q68" i="6"/>
  <c r="P68" i="6"/>
  <c r="O68" i="6"/>
  <c r="N68" i="6"/>
  <c r="M68" i="6"/>
  <c r="L68" i="6"/>
  <c r="K68" i="6"/>
  <c r="J68" i="6"/>
  <c r="BB67" i="6"/>
  <c r="BA67" i="6"/>
  <c r="AX67" i="6"/>
  <c r="AV67" i="6"/>
  <c r="AU67" i="6"/>
  <c r="AO67" i="6"/>
  <c r="AN67" i="6"/>
  <c r="AK67" i="6"/>
  <c r="AH67" i="6"/>
  <c r="AG67" i="6"/>
  <c r="AF67" i="6"/>
  <c r="AE67" i="6"/>
  <c r="AD67" i="6"/>
  <c r="AC67" i="6"/>
  <c r="AB67" i="6"/>
  <c r="AA67" i="6"/>
  <c r="Z67" i="6"/>
  <c r="X67" i="6"/>
  <c r="W67" i="6"/>
  <c r="V67" i="6"/>
  <c r="U67" i="6"/>
  <c r="T67" i="6"/>
  <c r="S67" i="6"/>
  <c r="R67" i="6"/>
  <c r="Q67" i="6"/>
  <c r="P67" i="6"/>
  <c r="O67" i="6"/>
  <c r="N67" i="6"/>
  <c r="M67" i="6"/>
  <c r="L67" i="6"/>
  <c r="K67" i="6"/>
  <c r="J67" i="6"/>
  <c r="AZ66" i="6"/>
  <c r="AX66" i="6"/>
  <c r="AV66" i="6"/>
  <c r="AU66" i="6"/>
  <c r="AK66" i="6"/>
  <c r="AJ66" i="6"/>
  <c r="AH66" i="6"/>
  <c r="AG66" i="6"/>
  <c r="AF66" i="6"/>
  <c r="AE66" i="6"/>
  <c r="AD66" i="6"/>
  <c r="AC66" i="6"/>
  <c r="AB66" i="6"/>
  <c r="AA66" i="6"/>
  <c r="Z66" i="6"/>
  <c r="X66" i="6"/>
  <c r="W66" i="6"/>
  <c r="V66" i="6"/>
  <c r="U66" i="6"/>
  <c r="T66" i="6"/>
  <c r="S66" i="6"/>
  <c r="R66" i="6"/>
  <c r="Q66" i="6"/>
  <c r="P66" i="6"/>
  <c r="O66" i="6"/>
  <c r="N66" i="6"/>
  <c r="M66" i="6"/>
  <c r="L66" i="6"/>
  <c r="K66" i="6"/>
  <c r="J66" i="6"/>
  <c r="BB65" i="6"/>
  <c r="BA65" i="6"/>
  <c r="AZ65" i="6"/>
  <c r="AY65" i="6"/>
  <c r="AX65" i="6"/>
  <c r="AV65" i="6"/>
  <c r="AS65" i="6"/>
  <c r="AO65" i="6"/>
  <c r="AN65" i="6"/>
  <c r="AK65" i="6"/>
  <c r="AJ65" i="6"/>
  <c r="AH65" i="6"/>
  <c r="AG65" i="6"/>
  <c r="AF65" i="6"/>
  <c r="AE65" i="6"/>
  <c r="AD65" i="6"/>
  <c r="AC65" i="6"/>
  <c r="AB65" i="6"/>
  <c r="AA65" i="6"/>
  <c r="Z65" i="6"/>
  <c r="X65" i="6"/>
  <c r="W65" i="6"/>
  <c r="V65" i="6"/>
  <c r="U65" i="6"/>
  <c r="T65" i="6"/>
  <c r="S65" i="6"/>
  <c r="R65" i="6"/>
  <c r="Q65" i="6"/>
  <c r="P65" i="6"/>
  <c r="O65" i="6"/>
  <c r="N65" i="6"/>
  <c r="M65" i="6"/>
  <c r="L65" i="6"/>
  <c r="K65" i="6"/>
  <c r="J65" i="6"/>
  <c r="AX64" i="6"/>
  <c r="AX92" i="6" s="1"/>
  <c r="AV64" i="6"/>
  <c r="AU64" i="6"/>
  <c r="AO64" i="6"/>
  <c r="AN64" i="6"/>
  <c r="AK64" i="6"/>
  <c r="AJ64" i="6"/>
  <c r="AH64" i="6"/>
  <c r="AG64" i="6"/>
  <c r="AF64" i="6"/>
  <c r="AE64" i="6"/>
  <c r="AD64" i="6"/>
  <c r="AC64" i="6"/>
  <c r="AB64" i="6"/>
  <c r="AA64" i="6"/>
  <c r="Z64" i="6"/>
  <c r="X64" i="6"/>
  <c r="W64" i="6"/>
  <c r="V64" i="6"/>
  <c r="U64" i="6"/>
  <c r="T64" i="6"/>
  <c r="S64" i="6"/>
  <c r="R64" i="6"/>
  <c r="Q64" i="6"/>
  <c r="P64" i="6"/>
  <c r="O64" i="6"/>
  <c r="N64" i="6"/>
  <c r="M64" i="6"/>
  <c r="L64" i="6"/>
  <c r="K64" i="6"/>
  <c r="J64" i="6"/>
  <c r="AK59" i="6"/>
  <c r="AJ59" i="6"/>
  <c r="AH59" i="6"/>
  <c r="AG59" i="6"/>
  <c r="BA56" i="6"/>
  <c r="AV56" i="6"/>
  <c r="AU56" i="6"/>
  <c r="AQ56" i="6"/>
  <c r="AN56" i="6"/>
  <c r="AK56" i="6"/>
  <c r="AH56" i="6"/>
  <c r="AG56" i="6"/>
  <c r="AF56" i="6"/>
  <c r="AE56" i="6"/>
  <c r="AD56" i="6"/>
  <c r="AB56" i="6"/>
  <c r="AA56" i="6"/>
  <c r="Z56" i="6"/>
  <c r="X56" i="6"/>
  <c r="W56" i="6"/>
  <c r="V56" i="6"/>
  <c r="U56" i="6"/>
  <c r="S56" i="6"/>
  <c r="R56" i="6"/>
  <c r="Q56" i="6"/>
  <c r="P56" i="6"/>
  <c r="O56" i="6"/>
  <c r="N56" i="6"/>
  <c r="M56" i="6"/>
  <c r="K56" i="6"/>
  <c r="J56" i="6"/>
  <c r="BB55" i="6"/>
  <c r="BA55" i="6"/>
  <c r="AZ55" i="6"/>
  <c r="AY55" i="6"/>
  <c r="AX55" i="6"/>
  <c r="AW55" i="6"/>
  <c r="AV55" i="6"/>
  <c r="AU55" i="6"/>
  <c r="AT55" i="6"/>
  <c r="AS55" i="6"/>
  <c r="AR55" i="6"/>
  <c r="AQ55" i="6"/>
  <c r="AP55" i="6"/>
  <c r="AO55" i="6"/>
  <c r="AN55" i="6"/>
  <c r="AM55" i="6"/>
  <c r="AL55" i="6"/>
  <c r="AK55" i="6"/>
  <c r="AJ55" i="6"/>
  <c r="AI55" i="6"/>
  <c r="AH55" i="6"/>
  <c r="AG55" i="6"/>
  <c r="AF55" i="6"/>
  <c r="AE55" i="6"/>
  <c r="AD55" i="6"/>
  <c r="AC55" i="6"/>
  <c r="AB55" i="6"/>
  <c r="AA55" i="6"/>
  <c r="Z55" i="6"/>
  <c r="X55" i="6"/>
  <c r="W55" i="6"/>
  <c r="V55" i="6"/>
  <c r="U55" i="6"/>
  <c r="T55" i="6"/>
  <c r="S55" i="6"/>
  <c r="R55" i="6"/>
  <c r="Q55" i="6"/>
  <c r="P55" i="6"/>
  <c r="O55" i="6"/>
  <c r="N55" i="6"/>
  <c r="M55" i="6"/>
  <c r="L55" i="6"/>
  <c r="K55" i="6"/>
  <c r="J55" i="6"/>
  <c r="BB54" i="6"/>
  <c r="BA54" i="6"/>
  <c r="AZ54" i="6"/>
  <c r="AY54" i="6"/>
  <c r="AX54" i="6"/>
  <c r="AW54" i="6"/>
  <c r="AV54" i="6"/>
  <c r="AU54" i="6"/>
  <c r="AT54" i="6"/>
  <c r="AS54" i="6"/>
  <c r="AR54" i="6"/>
  <c r="AQ54" i="6"/>
  <c r="AP54" i="6"/>
  <c r="AO54" i="6"/>
  <c r="AN54" i="6"/>
  <c r="AM54" i="6"/>
  <c r="AL54" i="6"/>
  <c r="AK54" i="6"/>
  <c r="AJ54" i="6"/>
  <c r="AI54" i="6"/>
  <c r="AH54" i="6"/>
  <c r="AG54" i="6"/>
  <c r="AF54" i="6"/>
  <c r="AE54" i="6"/>
  <c r="AD54" i="6"/>
  <c r="AC54" i="6"/>
  <c r="AB54" i="6"/>
  <c r="AA54" i="6"/>
  <c r="Z54" i="6"/>
  <c r="X54" i="6"/>
  <c r="W54" i="6"/>
  <c r="V54" i="6"/>
  <c r="U54" i="6"/>
  <c r="T54" i="6"/>
  <c r="S54" i="6"/>
  <c r="R54" i="6"/>
  <c r="Q54" i="6"/>
  <c r="P54" i="6"/>
  <c r="O54" i="6"/>
  <c r="N54" i="6"/>
  <c r="M54" i="6"/>
  <c r="L54" i="6"/>
  <c r="K54" i="6"/>
  <c r="J54" i="6"/>
  <c r="BB53" i="6"/>
  <c r="BA53" i="6"/>
  <c r="AZ53" i="6"/>
  <c r="AY53" i="6"/>
  <c r="AX53" i="6"/>
  <c r="AW53" i="6"/>
  <c r="AV53" i="6"/>
  <c r="AU53" i="6"/>
  <c r="AT53" i="6"/>
  <c r="AS53" i="6"/>
  <c r="AR53" i="6"/>
  <c r="AQ53" i="6"/>
  <c r="AP53" i="6"/>
  <c r="AO53" i="6"/>
  <c r="AN53" i="6"/>
  <c r="AM53" i="6"/>
  <c r="AL53" i="6"/>
  <c r="AK53" i="6"/>
  <c r="AJ53" i="6"/>
  <c r="AI53" i="6"/>
  <c r="AH53" i="6"/>
  <c r="AG53" i="6"/>
  <c r="AF53" i="6"/>
  <c r="AE53" i="6"/>
  <c r="AD53" i="6"/>
  <c r="AC53" i="6"/>
  <c r="AB53" i="6"/>
  <c r="AA53" i="6"/>
  <c r="Z53" i="6"/>
  <c r="X53" i="6"/>
  <c r="W53" i="6"/>
  <c r="V53" i="6"/>
  <c r="U53" i="6"/>
  <c r="T53" i="6"/>
  <c r="S53" i="6"/>
  <c r="R53" i="6"/>
  <c r="Q53" i="6"/>
  <c r="P53" i="6"/>
  <c r="O53" i="6"/>
  <c r="N53" i="6"/>
  <c r="M53" i="6"/>
  <c r="L53" i="6"/>
  <c r="K53" i="6"/>
  <c r="J53" i="6"/>
  <c r="BB52" i="6"/>
  <c r="BA52" i="6"/>
  <c r="AZ52" i="6"/>
  <c r="AY52" i="6"/>
  <c r="AX52" i="6"/>
  <c r="AW52" i="6"/>
  <c r="AV52" i="6"/>
  <c r="AU52" i="6"/>
  <c r="AT52" i="6"/>
  <c r="AS52" i="6"/>
  <c r="AR52" i="6"/>
  <c r="AQ52" i="6"/>
  <c r="AP52" i="6"/>
  <c r="AO52" i="6"/>
  <c r="AN52" i="6"/>
  <c r="AM52" i="6"/>
  <c r="AL52" i="6"/>
  <c r="AK52" i="6"/>
  <c r="AJ52" i="6"/>
  <c r="AI52" i="6"/>
  <c r="AH52" i="6"/>
  <c r="AG52" i="6"/>
  <c r="AF52" i="6"/>
  <c r="AE52" i="6"/>
  <c r="AD52" i="6"/>
  <c r="AC52" i="6"/>
  <c r="AB52" i="6"/>
  <c r="AA52" i="6"/>
  <c r="Z52" i="6"/>
  <c r="X52" i="6"/>
  <c r="W52" i="6"/>
  <c r="V52" i="6"/>
  <c r="U52" i="6"/>
  <c r="T52" i="6"/>
  <c r="S52" i="6"/>
  <c r="R52" i="6"/>
  <c r="Q52" i="6"/>
  <c r="P52" i="6"/>
  <c r="O52" i="6"/>
  <c r="N52" i="6"/>
  <c r="M52" i="6"/>
  <c r="L52" i="6"/>
  <c r="K52" i="6"/>
  <c r="J52" i="6"/>
  <c r="BB51" i="6"/>
  <c r="BA51" i="6"/>
  <c r="AZ51" i="6"/>
  <c r="AY51" i="6"/>
  <c r="AU51" i="6"/>
  <c r="AM51" i="6"/>
  <c r="AK51" i="6"/>
  <c r="AJ51" i="6"/>
  <c r="AH51" i="6"/>
  <c r="AG51" i="6"/>
  <c r="AE51" i="6"/>
  <c r="AD51" i="6"/>
  <c r="AC51" i="6"/>
  <c r="AB51" i="6"/>
  <c r="Z51" i="6"/>
  <c r="X51" i="6"/>
  <c r="V51" i="6"/>
  <c r="U51" i="6"/>
  <c r="T51" i="6"/>
  <c r="S51" i="6"/>
  <c r="R51" i="6"/>
  <c r="Q51" i="6"/>
  <c r="P51" i="6"/>
  <c r="N51" i="6"/>
  <c r="M51" i="6"/>
  <c r="L51" i="6"/>
  <c r="K51" i="6"/>
  <c r="BB50" i="6"/>
  <c r="BA50" i="6"/>
  <c r="AZ50" i="6"/>
  <c r="AY50" i="6"/>
  <c r="AV50" i="6"/>
  <c r="AU50" i="6"/>
  <c r="AN50" i="6"/>
  <c r="AK50" i="6"/>
  <c r="AJ50" i="6"/>
  <c r="AH50" i="6"/>
  <c r="AG50" i="6"/>
  <c r="AE50" i="6"/>
  <c r="AD50" i="6"/>
  <c r="AC50" i="6"/>
  <c r="AB50" i="6"/>
  <c r="AA50" i="6"/>
  <c r="Z50" i="6"/>
  <c r="X50" i="6"/>
  <c r="V50" i="6"/>
  <c r="U50" i="6"/>
  <c r="T50" i="6"/>
  <c r="S50" i="6"/>
  <c r="R50" i="6"/>
  <c r="Q50" i="6"/>
  <c r="P50" i="6"/>
  <c r="N50" i="6"/>
  <c r="M50" i="6"/>
  <c r="L50" i="6"/>
  <c r="K50" i="6"/>
  <c r="J50" i="6"/>
  <c r="BB49" i="6"/>
  <c r="BA49" i="6"/>
  <c r="AY49" i="6"/>
  <c r="AX49" i="6"/>
  <c r="AV49" i="6"/>
  <c r="AU49" i="6"/>
  <c r="AQ49" i="6"/>
  <c r="AK49" i="6"/>
  <c r="AJ49" i="6"/>
  <c r="AH49" i="6"/>
  <c r="AG49" i="6"/>
  <c r="AF49" i="6"/>
  <c r="AE49" i="6"/>
  <c r="AD49" i="6"/>
  <c r="AB49" i="6"/>
  <c r="AA49" i="6"/>
  <c r="Z49" i="6"/>
  <c r="X49" i="6"/>
  <c r="W49" i="6"/>
  <c r="V49" i="6"/>
  <c r="U49" i="6"/>
  <c r="S49" i="6"/>
  <c r="R49" i="6"/>
  <c r="Q49" i="6"/>
  <c r="P49" i="6"/>
  <c r="O49" i="6"/>
  <c r="N49" i="6"/>
  <c r="M49" i="6"/>
  <c r="K49" i="6"/>
  <c r="J49" i="6"/>
  <c r="BB48" i="6"/>
  <c r="BA48" i="6"/>
  <c r="AZ48" i="6"/>
  <c r="AY48" i="6"/>
  <c r="AX48" i="6"/>
  <c r="AV48" i="6"/>
  <c r="AU48" i="6"/>
  <c r="AQ48" i="6"/>
  <c r="AK48" i="6"/>
  <c r="AJ48" i="6"/>
  <c r="AH48" i="6"/>
  <c r="AF48" i="6"/>
  <c r="AE48" i="6"/>
  <c r="AC48" i="6"/>
  <c r="AB48" i="6"/>
  <c r="AA48" i="6"/>
  <c r="Z48" i="6"/>
  <c r="W48" i="6"/>
  <c r="V48" i="6"/>
  <c r="U48" i="6"/>
  <c r="T48" i="6"/>
  <c r="S48" i="6"/>
  <c r="R48" i="6"/>
  <c r="Q48" i="6"/>
  <c r="O48" i="6"/>
  <c r="N48" i="6"/>
  <c r="L48" i="6"/>
  <c r="K48" i="6"/>
  <c r="J48" i="6"/>
  <c r="BA47" i="6"/>
  <c r="AZ47" i="6"/>
  <c r="AY47" i="6"/>
  <c r="AV47" i="6"/>
  <c r="AU47" i="6"/>
  <c r="AQ47" i="6"/>
  <c r="AJ47" i="6"/>
  <c r="AH47" i="6"/>
  <c r="AG47" i="6"/>
  <c r="AF47" i="6"/>
  <c r="AE47" i="6"/>
  <c r="AD47" i="6"/>
  <c r="AC47" i="6"/>
  <c r="AA47" i="6"/>
  <c r="Z47" i="6"/>
  <c r="X47" i="6"/>
  <c r="W47" i="6"/>
  <c r="V47" i="6"/>
  <c r="U47" i="6"/>
  <c r="T47" i="6"/>
  <c r="R47" i="6"/>
  <c r="Q47" i="6"/>
  <c r="P47" i="6"/>
  <c r="O47" i="6"/>
  <c r="N47" i="6"/>
  <c r="M47" i="6"/>
  <c r="L47" i="6"/>
  <c r="J47" i="6"/>
  <c r="BB46" i="6"/>
  <c r="AZ46" i="6"/>
  <c r="AY46" i="6"/>
  <c r="AX46" i="6"/>
  <c r="AV46" i="6"/>
  <c r="AU46" i="6"/>
  <c r="AQ46" i="6"/>
  <c r="AJ46" i="6"/>
  <c r="AH46" i="6"/>
  <c r="AG46" i="6"/>
  <c r="AF46" i="6"/>
  <c r="AE46" i="6"/>
  <c r="AD46" i="6"/>
  <c r="AC46" i="6"/>
  <c r="Z46" i="6"/>
  <c r="X46" i="6"/>
  <c r="W46" i="6"/>
  <c r="V46" i="6"/>
  <c r="U46" i="6"/>
  <c r="T46" i="6"/>
  <c r="R46" i="6"/>
  <c r="Q46" i="6"/>
  <c r="P46" i="6"/>
  <c r="O46" i="6"/>
  <c r="N46" i="6"/>
  <c r="M46" i="6"/>
  <c r="L46" i="6"/>
  <c r="J46" i="6"/>
  <c r="BB45" i="6"/>
  <c r="AX45" i="6"/>
  <c r="AV45" i="6"/>
  <c r="AU45" i="6"/>
  <c r="AQ45" i="6"/>
  <c r="AJ45" i="6"/>
  <c r="AH45" i="6"/>
  <c r="AG45" i="6"/>
  <c r="AF45" i="6"/>
  <c r="AE45" i="6"/>
  <c r="AD45" i="6"/>
  <c r="AC45" i="6"/>
  <c r="AA45" i="6"/>
  <c r="Z45" i="6"/>
  <c r="X45" i="6"/>
  <c r="W45" i="6"/>
  <c r="V45" i="6"/>
  <c r="U45" i="6"/>
  <c r="T45" i="6"/>
  <c r="R45" i="6"/>
  <c r="Q45" i="6"/>
  <c r="P45" i="6"/>
  <c r="O45" i="6"/>
  <c r="N45" i="6"/>
  <c r="M45" i="6"/>
  <c r="L45" i="6"/>
  <c r="J45" i="6"/>
  <c r="BB44" i="6"/>
  <c r="AZ44" i="6"/>
  <c r="AY44" i="6"/>
  <c r="AV44" i="6"/>
  <c r="AU44" i="6"/>
  <c r="AK44" i="6"/>
  <c r="AJ44" i="6"/>
  <c r="AG44" i="6"/>
  <c r="AF44" i="6"/>
  <c r="AE44" i="6"/>
  <c r="AD44" i="6"/>
  <c r="AB44" i="6"/>
  <c r="AA44" i="6"/>
  <c r="Z44" i="6"/>
  <c r="X44" i="6"/>
  <c r="W44" i="6"/>
  <c r="V44" i="6"/>
  <c r="U44" i="6"/>
  <c r="S44" i="6"/>
  <c r="R44" i="6"/>
  <c r="P44" i="6"/>
  <c r="O44" i="6"/>
  <c r="N44" i="6"/>
  <c r="M44" i="6"/>
  <c r="K44" i="6"/>
  <c r="J44" i="6"/>
  <c r="BB43" i="6"/>
  <c r="BA43" i="6"/>
  <c r="AZ43" i="6"/>
  <c r="AY43" i="6"/>
  <c r="AX43" i="6"/>
  <c r="AV43" i="6"/>
  <c r="AU43" i="6"/>
  <c r="AQ43" i="6"/>
  <c r="AK43" i="6"/>
  <c r="AH43" i="6"/>
  <c r="AF43" i="6"/>
  <c r="AE43" i="6"/>
  <c r="AD43" i="6"/>
  <c r="AC43" i="6"/>
  <c r="AB43" i="6"/>
  <c r="AA43" i="6"/>
  <c r="Z43" i="6"/>
  <c r="W43" i="6"/>
  <c r="V43" i="6"/>
  <c r="U43" i="6"/>
  <c r="T43" i="6"/>
  <c r="S43" i="6"/>
  <c r="Q43" i="6"/>
  <c r="O43" i="6"/>
  <c r="N43" i="6"/>
  <c r="M43" i="6"/>
  <c r="L43" i="6"/>
  <c r="K43" i="6"/>
  <c r="J43" i="6"/>
  <c r="BB42" i="6"/>
  <c r="BA42" i="6"/>
  <c r="AY42" i="6"/>
  <c r="AX42" i="6"/>
  <c r="AV42" i="6"/>
  <c r="AU42" i="6"/>
  <c r="AQ42" i="6"/>
  <c r="AN42" i="6"/>
  <c r="AH42" i="6"/>
  <c r="AF42" i="6"/>
  <c r="AE42" i="6"/>
  <c r="AD42" i="6"/>
  <c r="AC42" i="6"/>
  <c r="Z42" i="6"/>
  <c r="W42" i="6"/>
  <c r="V42" i="6"/>
  <c r="U42" i="6"/>
  <c r="T42" i="6"/>
  <c r="R42" i="6"/>
  <c r="Q42" i="6"/>
  <c r="O42" i="6"/>
  <c r="N42" i="6"/>
  <c r="M42" i="6"/>
  <c r="L42" i="6"/>
  <c r="AY41" i="6"/>
  <c r="AV41" i="6"/>
  <c r="AU41" i="6"/>
  <c r="AQ41" i="6"/>
  <c r="AK41" i="6"/>
  <c r="AH41" i="6"/>
  <c r="AF41" i="6"/>
  <c r="AE41" i="6"/>
  <c r="AD41" i="6"/>
  <c r="AC41" i="6"/>
  <c r="AB41" i="6"/>
  <c r="W41" i="6"/>
  <c r="V41" i="6"/>
  <c r="U41" i="6"/>
  <c r="T41" i="6"/>
  <c r="S41" i="6"/>
  <c r="O41" i="6"/>
  <c r="N41" i="6"/>
  <c r="M41" i="6"/>
  <c r="L41" i="6"/>
  <c r="K41" i="6"/>
  <c r="BB40" i="6"/>
  <c r="BA40" i="6"/>
  <c r="AZ40" i="6"/>
  <c r="AV40" i="6"/>
  <c r="AQ40" i="6"/>
  <c r="AO40" i="6"/>
  <c r="AK40" i="6"/>
  <c r="AJ40" i="6"/>
  <c r="AH40" i="6"/>
  <c r="AE40" i="6"/>
  <c r="AC40" i="6"/>
  <c r="AB40" i="6"/>
  <c r="AA40" i="6"/>
  <c r="Z40" i="6"/>
  <c r="V40" i="6"/>
  <c r="U40" i="6"/>
  <c r="T40" i="6"/>
  <c r="S40" i="6"/>
  <c r="R40" i="6"/>
  <c r="Q40" i="6"/>
  <c r="N40" i="6"/>
  <c r="M40" i="6"/>
  <c r="L40" i="6"/>
  <c r="K40" i="6"/>
  <c r="J40" i="6"/>
  <c r="BB39" i="6"/>
  <c r="BA39" i="6"/>
  <c r="AZ39" i="6"/>
  <c r="AY39" i="6"/>
  <c r="AV39" i="6"/>
  <c r="AK39" i="6"/>
  <c r="AJ39" i="6"/>
  <c r="AH39" i="6"/>
  <c r="AG39" i="6"/>
  <c r="AF39" i="6"/>
  <c r="AE39" i="6"/>
  <c r="AB39" i="6"/>
  <c r="AA39" i="6"/>
  <c r="Z39" i="6"/>
  <c r="X39" i="6"/>
  <c r="W39" i="6"/>
  <c r="V39" i="6"/>
  <c r="S39" i="6"/>
  <c r="R39" i="6"/>
  <c r="Q39" i="6"/>
  <c r="P39" i="6"/>
  <c r="O39" i="6"/>
  <c r="N39" i="6"/>
  <c r="K39" i="6"/>
  <c r="J39" i="6"/>
  <c r="AZ38" i="6"/>
  <c r="AX38" i="6"/>
  <c r="AV38" i="6"/>
  <c r="AU38" i="6"/>
  <c r="AQ38" i="6"/>
  <c r="AK38" i="6"/>
  <c r="AJ38" i="6"/>
  <c r="AH38" i="6"/>
  <c r="AG38" i="6"/>
  <c r="AF38" i="6"/>
  <c r="AE38" i="6"/>
  <c r="AD38" i="6"/>
  <c r="AC38" i="6"/>
  <c r="AB38" i="6"/>
  <c r="Z38" i="6"/>
  <c r="W38" i="6"/>
  <c r="V38" i="6"/>
  <c r="U38" i="6"/>
  <c r="T38" i="6"/>
  <c r="S38" i="6"/>
  <c r="Q38" i="6"/>
  <c r="P38" i="6"/>
  <c r="O38" i="6"/>
  <c r="N38" i="6"/>
  <c r="M38" i="6"/>
  <c r="L38" i="6"/>
  <c r="K38" i="6"/>
  <c r="BB37" i="6"/>
  <c r="AZ37" i="6"/>
  <c r="AY37" i="6"/>
  <c r="AV37" i="6"/>
  <c r="AU37" i="6"/>
  <c r="AQ37" i="6"/>
  <c r="AJ37" i="6"/>
  <c r="AH37" i="6"/>
  <c r="AG37" i="6"/>
  <c r="AF37" i="6"/>
  <c r="AE37" i="6"/>
  <c r="AD37" i="6"/>
  <c r="AB37" i="6"/>
  <c r="AA37" i="6"/>
  <c r="Z37" i="6"/>
  <c r="X37" i="6"/>
  <c r="W37" i="6"/>
  <c r="V37" i="6"/>
  <c r="U37" i="6"/>
  <c r="T37" i="6"/>
  <c r="S37" i="6"/>
  <c r="R37" i="6"/>
  <c r="Q37" i="6"/>
  <c r="P37" i="6"/>
  <c r="O37" i="6"/>
  <c r="N37" i="6"/>
  <c r="M37" i="6"/>
  <c r="L37" i="6"/>
  <c r="K37" i="6"/>
  <c r="J37" i="6"/>
  <c r="M30" i="6"/>
  <c r="N30" i="6" s="1"/>
  <c r="O30" i="6" s="1"/>
  <c r="P30" i="6" s="1"/>
  <c r="Q30" i="6" s="1"/>
  <c r="R30" i="6" s="1"/>
  <c r="S30" i="6" s="1"/>
  <c r="T30" i="6" s="1"/>
  <c r="U30" i="6" s="1"/>
  <c r="V30" i="6" s="1"/>
  <c r="W30" i="6" s="1"/>
  <c r="X30" i="6" s="1"/>
  <c r="Y30" i="6" s="1"/>
  <c r="Z30" i="6" s="1"/>
  <c r="AA30" i="6" s="1"/>
  <c r="AB30" i="6" s="1"/>
  <c r="AC30" i="6" s="1"/>
  <c r="AD30" i="6" s="1"/>
  <c r="AE30" i="6" s="1"/>
  <c r="AF30" i="6" s="1"/>
  <c r="AG30" i="6" s="1"/>
  <c r="AH30" i="6" s="1"/>
  <c r="AI30" i="6" s="1"/>
  <c r="AJ30" i="6" s="1"/>
  <c r="AK30" i="6" s="1"/>
  <c r="AL30" i="6" s="1"/>
  <c r="AM30" i="6" s="1"/>
  <c r="AN30" i="6" s="1"/>
  <c r="AO30" i="6" s="1"/>
  <c r="AP30" i="6" s="1"/>
  <c r="AQ30" i="6" s="1"/>
  <c r="AR30" i="6" s="1"/>
  <c r="I30" i="6"/>
  <c r="J30" i="6" s="1"/>
  <c r="K30" i="6" s="1"/>
  <c r="G26" i="5"/>
  <c r="F26" i="5"/>
  <c r="E25" i="5"/>
  <c r="G25" i="5" s="1"/>
  <c r="G24" i="5"/>
  <c r="F24" i="5"/>
  <c r="E24" i="5"/>
  <c r="D24" i="5"/>
  <c r="C24" i="5"/>
  <c r="G23" i="5"/>
  <c r="F23" i="5"/>
  <c r="G22" i="5"/>
  <c r="F22" i="5"/>
  <c r="G21" i="5"/>
  <c r="F21" i="5"/>
  <c r="G20" i="5"/>
  <c r="F20" i="5"/>
  <c r="E18" i="5"/>
  <c r="F18" i="5" s="1"/>
  <c r="D18" i="5"/>
  <c r="G18" i="5" s="1"/>
  <c r="C18" i="5"/>
  <c r="G17" i="5"/>
  <c r="F17" i="5"/>
  <c r="F14" i="5"/>
  <c r="E14" i="5"/>
  <c r="G14" i="5" s="1"/>
  <c r="D14" i="5"/>
  <c r="D25" i="5" s="1"/>
  <c r="D27" i="5" s="1"/>
  <c r="D28" i="5" s="1"/>
  <c r="C14" i="5"/>
  <c r="C25" i="5" s="1"/>
  <c r="C27" i="5" s="1"/>
  <c r="C28" i="5" s="1"/>
  <c r="G13" i="5"/>
  <c r="F13" i="5"/>
  <c r="G12" i="5"/>
  <c r="F12" i="5"/>
  <c r="G11" i="5"/>
  <c r="F11" i="5"/>
  <c r="G10" i="5"/>
  <c r="F10" i="5"/>
  <c r="G9" i="5"/>
  <c r="F9" i="5"/>
  <c r="G8" i="5"/>
  <c r="F8" i="5"/>
  <c r="E24" i="4"/>
  <c r="D24" i="4"/>
  <c r="C24" i="4"/>
  <c r="C28" i="4" s="1"/>
  <c r="E21" i="4"/>
  <c r="E28" i="4" s="1"/>
  <c r="D21" i="4"/>
  <c r="D28" i="4" s="1"/>
  <c r="C21" i="4"/>
  <c r="E15" i="4"/>
  <c r="D15" i="4"/>
  <c r="C15" i="4"/>
  <c r="E8" i="4"/>
  <c r="E19" i="4" s="1"/>
  <c r="E29" i="4" s="1"/>
  <c r="D8" i="4"/>
  <c r="C8" i="4"/>
  <c r="C19" i="4" s="1"/>
  <c r="AP159" i="6" l="1"/>
  <c r="AT162" i="6"/>
  <c r="AW170" i="6"/>
  <c r="AW38" i="6" s="1"/>
  <c r="J546" i="6"/>
  <c r="J91" i="6"/>
  <c r="R546" i="6"/>
  <c r="R91" i="6"/>
  <c r="AA546" i="6"/>
  <c r="AA552" i="6" s="1"/>
  <c r="AA91" i="6"/>
  <c r="AQ391" i="6"/>
  <c r="AT391" i="6" s="1"/>
  <c r="AP391" i="6"/>
  <c r="Y125" i="6"/>
  <c r="AT166" i="6"/>
  <c r="AW200" i="6"/>
  <c r="AW43" i="6" s="1"/>
  <c r="AQ578" i="6"/>
  <c r="AP578" i="6"/>
  <c r="AP648" i="6"/>
  <c r="AQ648" i="6"/>
  <c r="Y82" i="6"/>
  <c r="AI170" i="6"/>
  <c r="AI38" i="6" s="1"/>
  <c r="AQ438" i="6"/>
  <c r="AP438" i="6"/>
  <c r="AQ479" i="6"/>
  <c r="AP479" i="6"/>
  <c r="AP215" i="6"/>
  <c r="AL263" i="6"/>
  <c r="AL56" i="6" s="1"/>
  <c r="AP316" i="6"/>
  <c r="AQ564" i="6"/>
  <c r="AP564" i="6"/>
  <c r="AP174" i="6"/>
  <c r="AT190" i="6"/>
  <c r="AT194" i="6"/>
  <c r="AT296" i="6"/>
  <c r="Y102" i="6"/>
  <c r="AL138" i="6"/>
  <c r="AL144" i="6"/>
  <c r="AM335" i="6"/>
  <c r="AT339" i="6"/>
  <c r="AT351" i="6"/>
  <c r="AP357" i="6"/>
  <c r="AT646" i="6"/>
  <c r="AQ687" i="6"/>
  <c r="AQ122" i="6" s="1"/>
  <c r="AD805" i="6"/>
  <c r="AD134" i="6" s="1"/>
  <c r="AH138" i="6"/>
  <c r="J144" i="6"/>
  <c r="AS144" i="6"/>
  <c r="BA144" i="6"/>
  <c r="BB170" i="6"/>
  <c r="BB38" i="6" s="1"/>
  <c r="BB57" i="6" s="1"/>
  <c r="AP220" i="6"/>
  <c r="AS290" i="6"/>
  <c r="AI300" i="6"/>
  <c r="AW314" i="6"/>
  <c r="AT316" i="6"/>
  <c r="AT336" i="6"/>
  <c r="AO355" i="6"/>
  <c r="AP376" i="6"/>
  <c r="AQ397" i="6"/>
  <c r="AY468" i="6"/>
  <c r="AY72" i="6" s="1"/>
  <c r="AP476" i="6"/>
  <c r="AT482" i="6"/>
  <c r="AQ575" i="6"/>
  <c r="AT575" i="6" s="1"/>
  <c r="AO664" i="6"/>
  <c r="AO114" i="6" s="1"/>
  <c r="AP706" i="6"/>
  <c r="AP723" i="6"/>
  <c r="AQ767" i="6"/>
  <c r="AL788" i="6"/>
  <c r="P822" i="6"/>
  <c r="P874" i="6" s="1"/>
  <c r="AP843" i="6"/>
  <c r="AP146" i="6" s="1"/>
  <c r="Y72" i="6"/>
  <c r="P138" i="6"/>
  <c r="AC144" i="6"/>
  <c r="AK144" i="6"/>
  <c r="AT144" i="6"/>
  <c r="AP193" i="6"/>
  <c r="AS197" i="6"/>
  <c r="AS42" i="6" s="1"/>
  <c r="AT219" i="6"/>
  <c r="AW228" i="6"/>
  <c r="AW48" i="6" s="1"/>
  <c r="AP266" i="6"/>
  <c r="AP270" i="6"/>
  <c r="AP274" i="6"/>
  <c r="AP286" i="6"/>
  <c r="AO332" i="6"/>
  <c r="AP338" i="6"/>
  <c r="AT344" i="6"/>
  <c r="AP372" i="6"/>
  <c r="L878" i="6"/>
  <c r="T878" i="6"/>
  <c r="AC878" i="6"/>
  <c r="AM517" i="6"/>
  <c r="AM82" i="6" s="1"/>
  <c r="AP548" i="6"/>
  <c r="AI570" i="6"/>
  <c r="AI99" i="6" s="1"/>
  <c r="AL621" i="6"/>
  <c r="AL106" i="6" s="1"/>
  <c r="AO721" i="6"/>
  <c r="AN791" i="6"/>
  <c r="BA805" i="6"/>
  <c r="BA134" i="6" s="1"/>
  <c r="AM813" i="6"/>
  <c r="Q822" i="6"/>
  <c r="Q874" i="6" s="1"/>
  <c r="AP837" i="6"/>
  <c r="M144" i="6"/>
  <c r="AK157" i="6"/>
  <c r="AK279" i="6" s="1"/>
  <c r="AK381" i="6" s="1"/>
  <c r="AT180" i="6"/>
  <c r="AT192" i="6"/>
  <c r="AT199" i="6"/>
  <c r="AR200" i="6"/>
  <c r="AR43" i="6" s="1"/>
  <c r="AO205" i="6"/>
  <c r="AO44" i="6" s="1"/>
  <c r="AM205" i="6"/>
  <c r="AM44" i="6" s="1"/>
  <c r="AP245" i="6"/>
  <c r="AT251" i="6"/>
  <c r="AT285" i="6"/>
  <c r="AT320" i="6"/>
  <c r="AT329" i="6"/>
  <c r="AT333" i="6"/>
  <c r="AW349" i="6"/>
  <c r="AT353" i="6"/>
  <c r="AT372" i="6"/>
  <c r="BB398" i="6"/>
  <c r="BB66" i="6" s="1"/>
  <c r="AP461" i="6"/>
  <c r="AP466" i="6"/>
  <c r="AO662" i="6"/>
  <c r="AO113" i="6" s="1"/>
  <c r="BB672" i="6"/>
  <c r="BB117" i="6" s="1"/>
  <c r="AW738" i="6"/>
  <c r="AP740" i="6"/>
  <c r="AL765" i="6"/>
  <c r="AS765" i="6"/>
  <c r="AG714" i="6"/>
  <c r="AG132" i="6" s="1"/>
  <c r="P127" i="6"/>
  <c r="N144" i="6"/>
  <c r="AE144" i="6"/>
  <c r="AI197" i="6"/>
  <c r="AI42" i="6" s="1"/>
  <c r="AT216" i="6"/>
  <c r="AS238" i="6"/>
  <c r="AS49" i="6" s="1"/>
  <c r="AR300" i="6"/>
  <c r="AP307" i="6"/>
  <c r="AT309" i="6"/>
  <c r="AW322" i="6"/>
  <c r="AS332" i="6"/>
  <c r="AM345" i="6"/>
  <c r="AP370" i="6"/>
  <c r="AP374" i="6"/>
  <c r="AP410" i="6"/>
  <c r="AR558" i="6"/>
  <c r="AR94" i="6" s="1"/>
  <c r="AR95" i="6" s="1"/>
  <c r="AP572" i="6"/>
  <c r="AI659" i="6"/>
  <c r="AI112" i="6" s="1"/>
  <c r="R805" i="6"/>
  <c r="R134" i="6" s="1"/>
  <c r="AT808" i="6"/>
  <c r="AP839" i="6"/>
  <c r="W144" i="6"/>
  <c r="AW175" i="6"/>
  <c r="AW39" i="6" s="1"/>
  <c r="AT204" i="6"/>
  <c r="AM217" i="6"/>
  <c r="AM46" i="6" s="1"/>
  <c r="AP222" i="6"/>
  <c r="AT262" i="6"/>
  <c r="AT266" i="6"/>
  <c r="AT270" i="6"/>
  <c r="AT274" i="6"/>
  <c r="AT286" i="6"/>
  <c r="AO290" i="6"/>
  <c r="AI311" i="6"/>
  <c r="AI322" i="6"/>
  <c r="AP331" i="6"/>
  <c r="AT338" i="6"/>
  <c r="AR345" i="6"/>
  <c r="AT350" i="6"/>
  <c r="AP378" i="6"/>
  <c r="AP420" i="6"/>
  <c r="AZ497" i="6"/>
  <c r="AZ75" i="6" s="1"/>
  <c r="AQ507" i="6"/>
  <c r="AQ78" i="6" s="1"/>
  <c r="AP541" i="6"/>
  <c r="AN570" i="6"/>
  <c r="AN99" i="6" s="1"/>
  <c r="AQ579" i="6"/>
  <c r="AT701" i="6"/>
  <c r="AL747" i="6"/>
  <c r="AL781" i="6"/>
  <c r="AL186" i="6"/>
  <c r="AL40" i="6" s="1"/>
  <c r="AP191" i="6"/>
  <c r="AP202" i="6"/>
  <c r="AT209" i="6"/>
  <c r="AT221" i="6"/>
  <c r="AP239" i="6"/>
  <c r="P281" i="6"/>
  <c r="P59" i="6" s="1"/>
  <c r="AT299" i="6"/>
  <c r="AT302" i="6"/>
  <c r="AL311" i="6"/>
  <c r="AT326" i="6"/>
  <c r="AT322" i="6" s="1"/>
  <c r="AP371" i="6"/>
  <c r="AI460" i="6"/>
  <c r="AI71" i="6" s="1"/>
  <c r="AM523" i="6"/>
  <c r="AM85" i="6" s="1"/>
  <c r="AL687" i="6"/>
  <c r="AL122" i="6" s="1"/>
  <c r="AL734" i="6"/>
  <c r="AL738" i="6"/>
  <c r="AT748" i="6"/>
  <c r="AM781" i="6"/>
  <c r="T805" i="6"/>
  <c r="T134" i="6" s="1"/>
  <c r="AC805" i="6"/>
  <c r="AC134" i="6" s="1"/>
  <c r="C29" i="4"/>
  <c r="D19" i="4"/>
  <c r="D29" i="4" s="1"/>
  <c r="AS242" i="6"/>
  <c r="AS50" i="6" s="1"/>
  <c r="AQ511" i="6"/>
  <c r="AQ510" i="6" s="1"/>
  <c r="AQ79" i="6" s="1"/>
  <c r="AP511" i="6"/>
  <c r="AP532" i="6"/>
  <c r="AM530" i="6"/>
  <c r="AM87" i="6" s="1"/>
  <c r="AQ532" i="6"/>
  <c r="AR565" i="6"/>
  <c r="AN561" i="6"/>
  <c r="AN98" i="6" s="1"/>
  <c r="AR567" i="6"/>
  <c r="AP567" i="6"/>
  <c r="V138" i="6"/>
  <c r="AV92" i="6"/>
  <c r="AV128" i="6" s="1"/>
  <c r="AP169" i="6"/>
  <c r="AO189" i="6"/>
  <c r="AO41" i="6" s="1"/>
  <c r="AP195" i="6"/>
  <c r="AN200" i="6"/>
  <c r="AN43" i="6" s="1"/>
  <c r="AL205" i="6"/>
  <c r="AL44" i="6" s="1"/>
  <c r="AW205" i="6"/>
  <c r="AW44" i="6" s="1"/>
  <c r="AT208" i="6"/>
  <c r="AS210" i="6"/>
  <c r="AS45" i="6" s="1"/>
  <c r="AP213" i="6"/>
  <c r="AP216" i="6"/>
  <c r="AO228" i="6"/>
  <c r="AO48" i="6" s="1"/>
  <c r="AM228" i="6"/>
  <c r="AM48" i="6" s="1"/>
  <c r="AM242" i="6"/>
  <c r="AM50" i="6" s="1"/>
  <c r="AW242" i="6"/>
  <c r="AW50" i="6" s="1"/>
  <c r="AT256" i="6"/>
  <c r="AP258" i="6"/>
  <c r="AN574" i="6"/>
  <c r="AN100" i="6" s="1"/>
  <c r="AT168" i="6"/>
  <c r="AL248" i="6"/>
  <c r="AL51" i="6" s="1"/>
  <c r="AR451" i="6"/>
  <c r="AP451" i="6"/>
  <c r="AR501" i="6"/>
  <c r="AP501" i="6"/>
  <c r="AM510" i="6"/>
  <c r="AM79" i="6" s="1"/>
  <c r="AI664" i="6"/>
  <c r="AI114" i="6" s="1"/>
  <c r="AO755" i="6"/>
  <c r="AS756" i="6"/>
  <c r="AS755" i="6" s="1"/>
  <c r="AQ799" i="6"/>
  <c r="AT799" i="6" s="1"/>
  <c r="AP799" i="6"/>
  <c r="Y49" i="6"/>
  <c r="V57" i="6"/>
  <c r="Y44" i="6"/>
  <c r="AO170" i="6"/>
  <c r="AO38" i="6" s="1"/>
  <c r="AP196" i="6"/>
  <c r="AS217" i="6"/>
  <c r="AS46" i="6" s="1"/>
  <c r="AP231" i="6"/>
  <c r="AP235" i="6"/>
  <c r="AO242" i="6"/>
  <c r="AO50" i="6" s="1"/>
  <c r="AO248" i="6"/>
  <c r="AO51" i="6" s="1"/>
  <c r="AL282" i="6"/>
  <c r="AT618" i="6"/>
  <c r="AM678" i="6"/>
  <c r="AM119" i="6" s="1"/>
  <c r="AQ679" i="6"/>
  <c r="AS704" i="6"/>
  <c r="AO703" i="6"/>
  <c r="AO126" i="6" s="1"/>
  <c r="AT789" i="6"/>
  <c r="R57" i="6"/>
  <c r="O57" i="6"/>
  <c r="W57" i="6"/>
  <c r="Y38" i="6"/>
  <c r="AF139" i="6"/>
  <c r="AF138" i="6" s="1"/>
  <c r="R138" i="6"/>
  <c r="AJ138" i="6"/>
  <c r="K145" i="6"/>
  <c r="K144" i="6" s="1"/>
  <c r="S144" i="6"/>
  <c r="O144" i="6"/>
  <c r="AF144" i="6"/>
  <c r="AN144" i="6"/>
  <c r="AV144" i="6"/>
  <c r="BA157" i="6"/>
  <c r="BA279" i="6" s="1"/>
  <c r="AT179" i="6"/>
  <c r="AT183" i="6"/>
  <c r="AT195" i="6"/>
  <c r="AT213" i="6"/>
  <c r="AT210" i="6" s="1"/>
  <c r="AT45" i="6" s="1"/>
  <c r="AM223" i="6"/>
  <c r="AM47" i="6" s="1"/>
  <c r="AW223" i="6"/>
  <c r="AW47" i="6" s="1"/>
  <c r="AT230" i="6"/>
  <c r="AT234" i="6"/>
  <c r="AT240" i="6"/>
  <c r="AP243" i="6"/>
  <c r="AM290" i="6"/>
  <c r="AP302" i="6"/>
  <c r="AP340" i="6"/>
  <c r="AW345" i="6"/>
  <c r="AP400" i="6"/>
  <c r="AQ400" i="6"/>
  <c r="AT400" i="6" s="1"/>
  <c r="Y79" i="6"/>
  <c r="Y80" i="6"/>
  <c r="AB138" i="6"/>
  <c r="AV157" i="6"/>
  <c r="AV279" i="6" s="1"/>
  <c r="AV381" i="6" s="1"/>
  <c r="AL175" i="6"/>
  <c r="AL39" i="6" s="1"/>
  <c r="AT220" i="6"/>
  <c r="AL223" i="6"/>
  <c r="AL47" i="6" s="1"/>
  <c r="AT243" i="6"/>
  <c r="AP247" i="6"/>
  <c r="AR458" i="6"/>
  <c r="AP458" i="6"/>
  <c r="AM513" i="6"/>
  <c r="AM80" i="6" s="1"/>
  <c r="AQ514" i="6"/>
  <c r="AP514" i="6"/>
  <c r="AP513" i="6" s="1"/>
  <c r="AP80" i="6" s="1"/>
  <c r="X57" i="6"/>
  <c r="J57" i="6"/>
  <c r="Z138" i="6"/>
  <c r="AT172" i="6"/>
  <c r="AN217" i="6"/>
  <c r="AN46" i="6" s="1"/>
  <c r="AW248" i="6"/>
  <c r="AW51" i="6" s="1"/>
  <c r="AP265" i="6"/>
  <c r="AI263" i="6"/>
  <c r="AI56" i="6" s="1"/>
  <c r="AP269" i="6"/>
  <c r="AP273" i="6"/>
  <c r="AP277" i="6"/>
  <c r="AN293" i="6"/>
  <c r="AO293" i="6"/>
  <c r="AT360" i="6"/>
  <c r="AR467" i="6"/>
  <c r="AP467" i="6"/>
  <c r="J127" i="6"/>
  <c r="Y121" i="6"/>
  <c r="Q138" i="6"/>
  <c r="AT164" i="6"/>
  <c r="Y170" i="6"/>
  <c r="AT181" i="6"/>
  <c r="AT185" i="6"/>
  <c r="AN189" i="6"/>
  <c r="AN41" i="6" s="1"/>
  <c r="AS189" i="6"/>
  <c r="AS41" i="6" s="1"/>
  <c r="AL200" i="6"/>
  <c r="AL43" i="6" s="1"/>
  <c r="AO210" i="6"/>
  <c r="AO45" i="6" s="1"/>
  <c r="AP212" i="6"/>
  <c r="AP219" i="6"/>
  <c r="AR223" i="6"/>
  <c r="AR47" i="6" s="1"/>
  <c r="AT241" i="6"/>
  <c r="AT244" i="6"/>
  <c r="Y248" i="6"/>
  <c r="AP262" i="6"/>
  <c r="AI293" i="6"/>
  <c r="AS293" i="6"/>
  <c r="AT325" i="6"/>
  <c r="AQ569" i="6"/>
  <c r="AP569" i="6"/>
  <c r="AR632" i="6"/>
  <c r="AP632" i="6"/>
  <c r="AB714" i="6"/>
  <c r="AB132" i="6" s="1"/>
  <c r="AP380" i="6"/>
  <c r="AL394" i="6"/>
  <c r="AL65" i="6" s="1"/>
  <c r="AP443" i="6"/>
  <c r="AZ468" i="6"/>
  <c r="AZ72" i="6" s="1"/>
  <c r="AL497" i="6"/>
  <c r="AL75" i="6" s="1"/>
  <c r="AT568" i="6"/>
  <c r="AP644" i="6"/>
  <c r="AT647" i="6"/>
  <c r="AM659" i="6"/>
  <c r="AM112" i="6" s="1"/>
  <c r="AL664" i="6"/>
  <c r="AL114" i="6" s="1"/>
  <c r="AL672" i="6"/>
  <c r="AL117" i="6" s="1"/>
  <c r="AI682" i="6"/>
  <c r="AI121" i="6" s="1"/>
  <c r="AS687" i="6"/>
  <c r="AS122" i="6" s="1"/>
  <c r="Y719" i="6"/>
  <c r="AM745" i="6"/>
  <c r="K714" i="6"/>
  <c r="K132" i="6" s="1"/>
  <c r="AQ756" i="6"/>
  <c r="AM771" i="6"/>
  <c r="AI781" i="6"/>
  <c r="AO795" i="6"/>
  <c r="AM800" i="6"/>
  <c r="AG805" i="6"/>
  <c r="AG134" i="6" s="1"/>
  <c r="AP851" i="6"/>
  <c r="AP341" i="6"/>
  <c r="AW355" i="6"/>
  <c r="AP358" i="6"/>
  <c r="S552" i="6"/>
  <c r="AT492" i="6"/>
  <c r="AI593" i="6"/>
  <c r="AI102" i="6" s="1"/>
  <c r="AR806" i="6"/>
  <c r="AN314" i="6"/>
  <c r="AN369" i="6"/>
  <c r="AP386" i="6"/>
  <c r="AP392" i="6"/>
  <c r="AP396" i="6"/>
  <c r="AP412" i="6"/>
  <c r="AQ414" i="6"/>
  <c r="AT414" i="6" s="1"/>
  <c r="O878" i="6"/>
  <c r="W878" i="6"/>
  <c r="AP474" i="6"/>
  <c r="AQ485" i="6"/>
  <c r="AP498" i="6"/>
  <c r="AT526" i="6"/>
  <c r="AN543" i="6"/>
  <c r="AN90" i="6" s="1"/>
  <c r="AL545" i="6"/>
  <c r="AL91" i="6" s="1"/>
  <c r="Y558" i="6"/>
  <c r="AP596" i="6"/>
  <c r="AT605" i="6"/>
  <c r="AP673" i="6"/>
  <c r="AS722" i="6"/>
  <c r="AS721" i="6" s="1"/>
  <c r="AS727" i="6"/>
  <c r="J805" i="6"/>
  <c r="J134" i="6" s="1"/>
  <c r="AJ822" i="6"/>
  <c r="AJ874" i="6" s="1"/>
  <c r="AP289" i="6"/>
  <c r="AL303" i="6"/>
  <c r="AS311" i="6"/>
  <c r="AW327" i="6"/>
  <c r="AT337" i="6"/>
  <c r="AP342" i="6"/>
  <c r="AI349" i="6"/>
  <c r="AT358" i="6"/>
  <c r="AP359" i="6"/>
  <c r="AR365" i="6"/>
  <c r="AQ388" i="6"/>
  <c r="AT388" i="6" s="1"/>
  <c r="AQ402" i="6"/>
  <c r="AT402" i="6" s="1"/>
  <c r="AP428" i="6"/>
  <c r="AP432" i="6"/>
  <c r="AT435" i="6"/>
  <c r="AT456" i="6"/>
  <c r="AQ516" i="6"/>
  <c r="AQ515" i="6" s="1"/>
  <c r="AQ81" i="6" s="1"/>
  <c r="AP529" i="6"/>
  <c r="AR542" i="6"/>
  <c r="AO543" i="6"/>
  <c r="AO90" i="6" s="1"/>
  <c r="AP547" i="6"/>
  <c r="AP551" i="6"/>
  <c r="AS610" i="6"/>
  <c r="AS609" i="6" s="1"/>
  <c r="AS104" i="6" s="1"/>
  <c r="AL652" i="6"/>
  <c r="AL110" i="6" s="1"/>
  <c r="AS658" i="6"/>
  <c r="AS657" i="6" s="1"/>
  <c r="AS111" i="6" s="1"/>
  <c r="AQ660" i="6"/>
  <c r="AS664" i="6"/>
  <c r="AS114" i="6" s="1"/>
  <c r="AI690" i="6"/>
  <c r="AI123" i="6" s="1"/>
  <c r="AN693" i="6"/>
  <c r="AN124" i="6" s="1"/>
  <c r="AI703" i="6"/>
  <c r="AI126" i="6" s="1"/>
  <c r="AP726" i="6"/>
  <c r="AP725" i="6" s="1"/>
  <c r="AR744" i="6"/>
  <c r="AR743" i="6" s="1"/>
  <c r="AL751" i="6"/>
  <c r="AO763" i="6"/>
  <c r="AN781" i="6"/>
  <c r="AS788" i="6"/>
  <c r="AP807" i="6"/>
  <c r="J822" i="6"/>
  <c r="J874" i="6" s="1"/>
  <c r="AB822" i="6"/>
  <c r="AB874" i="6" s="1"/>
  <c r="AS828" i="6"/>
  <c r="AP834" i="6"/>
  <c r="AP145" i="6" s="1"/>
  <c r="AP144" i="6" s="1"/>
  <c r="AW311" i="6"/>
  <c r="AO327" i="6"/>
  <c r="BB385" i="6"/>
  <c r="BB64" i="6" s="1"/>
  <c r="AM394" i="6"/>
  <c r="AM65" i="6" s="1"/>
  <c r="AT419" i="6"/>
  <c r="AR425" i="6"/>
  <c r="AR68" i="6" s="1"/>
  <c r="AW468" i="6"/>
  <c r="AW72" i="6" s="1"/>
  <c r="AN521" i="6"/>
  <c r="AN84" i="6" s="1"/>
  <c r="AQ525" i="6"/>
  <c r="AT525" i="6" s="1"/>
  <c r="AI585" i="6"/>
  <c r="AI101" i="6" s="1"/>
  <c r="AP629" i="6"/>
  <c r="AP635" i="6"/>
  <c r="AS649" i="6"/>
  <c r="AS109" i="6" s="1"/>
  <c r="AM652" i="6"/>
  <c r="AM110" i="6" s="1"/>
  <c r="AO693" i="6"/>
  <c r="AO124" i="6" s="1"/>
  <c r="AM715" i="6"/>
  <c r="AQ726" i="6"/>
  <c r="AT726" i="6" s="1"/>
  <c r="AT725" i="6" s="1"/>
  <c r="AK714" i="6"/>
  <c r="AK132" i="6" s="1"/>
  <c r="AS744" i="6"/>
  <c r="AS743" i="6" s="1"/>
  <c r="AQ758" i="6"/>
  <c r="AR781" i="6"/>
  <c r="AP787" i="6"/>
  <c r="AN806" i="6"/>
  <c r="AR814" i="6"/>
  <c r="U822" i="6"/>
  <c r="U874" i="6" s="1"/>
  <c r="AI290" i="6"/>
  <c r="AW300" i="6"/>
  <c r="AL345" i="6"/>
  <c r="AP353" i="6"/>
  <c r="AQ406" i="6"/>
  <c r="AT406" i="6" s="1"/>
  <c r="AQ415" i="6"/>
  <c r="AM444" i="6"/>
  <c r="AM69" i="6" s="1"/>
  <c r="AP490" i="6"/>
  <c r="AP491" i="6"/>
  <c r="AS497" i="6"/>
  <c r="AS75" i="6" s="1"/>
  <c r="Y521" i="6"/>
  <c r="AO521" i="6"/>
  <c r="AO84" i="6" s="1"/>
  <c r="AT541" i="6"/>
  <c r="AT548" i="6"/>
  <c r="AL558" i="6"/>
  <c r="AL94" i="6" s="1"/>
  <c r="AL95" i="6" s="1"/>
  <c r="AP601" i="6"/>
  <c r="AS672" i="6"/>
  <c r="AS117" i="6" s="1"/>
  <c r="AN715" i="6"/>
  <c r="AM727" i="6"/>
  <c r="AW751" i="6"/>
  <c r="AT754" i="6"/>
  <c r="Y761" i="6"/>
  <c r="AI765" i="6"/>
  <c r="M805" i="6"/>
  <c r="M134" i="6" s="1"/>
  <c r="U805" i="6"/>
  <c r="U134" i="6" s="1"/>
  <c r="AO806" i="6"/>
  <c r="Z805" i="6"/>
  <c r="Z134" i="6" s="1"/>
  <c r="AS814" i="6"/>
  <c r="AS813" i="6" s="1"/>
  <c r="L822" i="6"/>
  <c r="L874" i="6" s="1"/>
  <c r="AT289" i="6"/>
  <c r="AL290" i="6"/>
  <c r="AW290" i="6"/>
  <c r="AN300" i="6"/>
  <c r="AP315" i="6"/>
  <c r="AM314" i="6"/>
  <c r="AT321" i="6"/>
  <c r="AL322" i="6"/>
  <c r="AP330" i="6"/>
  <c r="AP333" i="6"/>
  <c r="AI355" i="6"/>
  <c r="AS369" i="6"/>
  <c r="AP379" i="6"/>
  <c r="AP426" i="6"/>
  <c r="AT457" i="6"/>
  <c r="AI523" i="6"/>
  <c r="AI85" i="6" s="1"/>
  <c r="AT554" i="6"/>
  <c r="AT556" i="6"/>
  <c r="AX570" i="6"/>
  <c r="AX99" i="6" s="1"/>
  <c r="AW593" i="6"/>
  <c r="AW102" i="6" s="1"/>
  <c r="Y633" i="6"/>
  <c r="AM662" i="6"/>
  <c r="AM113" i="6" s="1"/>
  <c r="AW672" i="6"/>
  <c r="AW117" i="6" s="1"/>
  <c r="AM687" i="6"/>
  <c r="AM122" i="6" s="1"/>
  <c r="AP701" i="6"/>
  <c r="N714" i="6"/>
  <c r="N132" i="6" s="1"/>
  <c r="AY714" i="6"/>
  <c r="AY132" i="6" s="1"/>
  <c r="AI727" i="6"/>
  <c r="AT742" i="6"/>
  <c r="AP760" i="6"/>
  <c r="J770" i="6"/>
  <c r="J133" i="6" s="1"/>
  <c r="AN793" i="6"/>
  <c r="Y803" i="6"/>
  <c r="V805" i="6"/>
  <c r="V134" i="6" s="1"/>
  <c r="AE805" i="6"/>
  <c r="AE134" i="6" s="1"/>
  <c r="AV805" i="6"/>
  <c r="AV134" i="6" s="1"/>
  <c r="AD822" i="6"/>
  <c r="AD874" i="6" s="1"/>
  <c r="AI824" i="6"/>
  <c r="AI823" i="6" s="1"/>
  <c r="AZ57" i="6"/>
  <c r="AF57" i="6"/>
  <c r="AV57" i="6"/>
  <c r="Y42" i="6"/>
  <c r="Y51" i="6"/>
  <c r="AJ92" i="6"/>
  <c r="Y66" i="6"/>
  <c r="Y67" i="6"/>
  <c r="Y73" i="6"/>
  <c r="Y78" i="6"/>
  <c r="Y83" i="6"/>
  <c r="Y85" i="6"/>
  <c r="Y88" i="6"/>
  <c r="AC127" i="6"/>
  <c r="AK127" i="6"/>
  <c r="Y99" i="6"/>
  <c r="AT174" i="6"/>
  <c r="AT247" i="6"/>
  <c r="AT242" i="6" s="1"/>
  <c r="AT50" i="6" s="1"/>
  <c r="AT260" i="6"/>
  <c r="AT295" i="6"/>
  <c r="AW303" i="6"/>
  <c r="AR303" i="6"/>
  <c r="AT305" i="6"/>
  <c r="AR335" i="6"/>
  <c r="Y56" i="6"/>
  <c r="AP306" i="6"/>
  <c r="AM303" i="6"/>
  <c r="Y40" i="6"/>
  <c r="P92" i="6"/>
  <c r="P128" i="6" s="1"/>
  <c r="Y71" i="6"/>
  <c r="Y74" i="6"/>
  <c r="M127" i="6"/>
  <c r="U127" i="6"/>
  <c r="AA127" i="6"/>
  <c r="AJ127" i="6"/>
  <c r="AZ157" i="6"/>
  <c r="AZ279" i="6" s="1"/>
  <c r="AA57" i="6"/>
  <c r="Y47" i="6"/>
  <c r="Y48" i="6"/>
  <c r="M92" i="6"/>
  <c r="M128" i="6" s="1"/>
  <c r="U92" i="6"/>
  <c r="U128" i="6" s="1"/>
  <c r="AK92" i="6"/>
  <c r="Y77" i="6"/>
  <c r="Y81" i="6"/>
  <c r="Y86" i="6"/>
  <c r="Y87" i="6"/>
  <c r="AE127" i="6"/>
  <c r="AU127" i="6"/>
  <c r="K127" i="6"/>
  <c r="T127" i="6"/>
  <c r="AP185" i="6"/>
  <c r="AM175" i="6"/>
  <c r="AM39" i="6" s="1"/>
  <c r="AM238" i="6"/>
  <c r="AM49" i="6" s="1"/>
  <c r="AP240" i="6"/>
  <c r="AW282" i="6"/>
  <c r="AR282" i="6"/>
  <c r="AT284" i="6"/>
  <c r="AQ478" i="6"/>
  <c r="AT478" i="6" s="1"/>
  <c r="AP478" i="6"/>
  <c r="AG41" i="6"/>
  <c r="AG57" i="6" s="1"/>
  <c r="AG60" i="6" s="1"/>
  <c r="AG157" i="6"/>
  <c r="AG279" i="6" s="1"/>
  <c r="AG381" i="6" s="1"/>
  <c r="AG865" i="6" s="1"/>
  <c r="Y54" i="6"/>
  <c r="T92" i="6"/>
  <c r="T128" i="6" s="1"/>
  <c r="AQ57" i="6"/>
  <c r="K57" i="6"/>
  <c r="S57" i="6"/>
  <c r="AB57" i="6"/>
  <c r="AU57" i="6"/>
  <c r="Y43" i="6"/>
  <c r="Y45" i="6"/>
  <c r="Y52" i="6"/>
  <c r="Y53" i="6"/>
  <c r="Y55" i="6"/>
  <c r="N92" i="6"/>
  <c r="V92" i="6"/>
  <c r="AD92" i="6"/>
  <c r="Y75" i="6"/>
  <c r="O127" i="6"/>
  <c r="W127" i="6"/>
  <c r="AF127" i="6"/>
  <c r="AV127" i="6"/>
  <c r="L127" i="6"/>
  <c r="AM170" i="6"/>
  <c r="AM38" i="6" s="1"/>
  <c r="AP171" i="6"/>
  <c r="AT176" i="6"/>
  <c r="AR175" i="6"/>
  <c r="AR39" i="6" s="1"/>
  <c r="AT198" i="6"/>
  <c r="AT197" i="6" s="1"/>
  <c r="AT42" i="6" s="1"/>
  <c r="AR197" i="6"/>
  <c r="AR42" i="6" s="1"/>
  <c r="AP214" i="6"/>
  <c r="AT245" i="6"/>
  <c r="AR242" i="6"/>
  <c r="AR50" i="6" s="1"/>
  <c r="AT252" i="6"/>
  <c r="AP321" i="6"/>
  <c r="AR322" i="6"/>
  <c r="AP336" i="6"/>
  <c r="AJ57" i="6"/>
  <c r="AJ60" i="6" s="1"/>
  <c r="Y39" i="6"/>
  <c r="L57" i="6"/>
  <c r="T57" i="6"/>
  <c r="AD57" i="6"/>
  <c r="Y46" i="6"/>
  <c r="W92" i="6"/>
  <c r="AE92" i="6"/>
  <c r="AE128" i="6" s="1"/>
  <c r="AB92" i="6"/>
  <c r="Y68" i="6"/>
  <c r="Y90" i="6"/>
  <c r="Y101" i="6"/>
  <c r="Y106" i="6"/>
  <c r="Y109" i="6"/>
  <c r="AN335" i="6"/>
  <c r="AQ422" i="6"/>
  <c r="AT422" i="6" s="1"/>
  <c r="AP422" i="6"/>
  <c r="AQ404" i="6"/>
  <c r="AT404" i="6" s="1"/>
  <c r="AP404" i="6"/>
  <c r="AP604" i="6"/>
  <c r="AQ604" i="6"/>
  <c r="L92" i="6"/>
  <c r="L128" i="6" s="1"/>
  <c r="Y69" i="6"/>
  <c r="M57" i="6"/>
  <c r="U57" i="6"/>
  <c r="AE57" i="6"/>
  <c r="Y50" i="6"/>
  <c r="X92" i="6"/>
  <c r="AF92" i="6"/>
  <c r="AC92" i="6"/>
  <c r="AC128" i="6" s="1"/>
  <c r="Y84" i="6"/>
  <c r="Y91" i="6"/>
  <c r="Z127" i="6"/>
  <c r="AH127" i="6"/>
  <c r="Y103" i="6"/>
  <c r="AT196" i="6"/>
  <c r="AP218" i="6"/>
  <c r="AT249" i="6"/>
  <c r="AR248" i="6"/>
  <c r="AR51" i="6" s="1"/>
  <c r="AF281" i="6"/>
  <c r="AF59" i="6" s="1"/>
  <c r="AQ409" i="6"/>
  <c r="AT409" i="6" s="1"/>
  <c r="AP409" i="6"/>
  <c r="N57" i="6"/>
  <c r="AY57" i="6"/>
  <c r="Z57" i="6"/>
  <c r="AH57" i="6"/>
  <c r="AH60" i="6" s="1"/>
  <c r="Q92" i="6"/>
  <c r="Y64" i="6"/>
  <c r="AG92" i="6"/>
  <c r="Y65" i="6"/>
  <c r="Y70" i="6"/>
  <c r="Y76" i="6"/>
  <c r="Y104" i="6"/>
  <c r="Y107" i="6"/>
  <c r="AP204" i="6"/>
  <c r="AM200" i="6"/>
  <c r="AM43" i="6" s="1"/>
  <c r="AP323" i="6"/>
  <c r="AM322" i="6"/>
  <c r="AP344" i="6"/>
  <c r="AT356" i="6"/>
  <c r="AA138" i="6"/>
  <c r="L138" i="6"/>
  <c r="T138" i="6"/>
  <c r="AI158" i="6"/>
  <c r="AI37" i="6" s="1"/>
  <c r="AT167" i="6"/>
  <c r="AP173" i="6"/>
  <c r="AP178" i="6"/>
  <c r="AI175" i="6"/>
  <c r="AI39" i="6" s="1"/>
  <c r="AP187" i="6"/>
  <c r="AI186" i="6"/>
  <c r="AI40" i="6" s="1"/>
  <c r="Y189" i="6"/>
  <c r="AP206" i="6"/>
  <c r="AI205" i="6"/>
  <c r="AI44" i="6" s="1"/>
  <c r="Y217" i="6"/>
  <c r="AO217" i="6"/>
  <c r="AO46" i="6" s="1"/>
  <c r="AW217" i="6"/>
  <c r="AW46" i="6" s="1"/>
  <c r="AO223" i="6"/>
  <c r="AO47" i="6" s="1"/>
  <c r="AP225" i="6"/>
  <c r="AR228" i="6"/>
  <c r="AR48" i="6" s="1"/>
  <c r="AN228" i="6"/>
  <c r="AN48" i="6" s="1"/>
  <c r="AT233" i="6"/>
  <c r="AT237" i="6"/>
  <c r="Y238" i="6"/>
  <c r="AP246" i="6"/>
  <c r="AT268" i="6"/>
  <c r="AT272" i="6"/>
  <c r="AT276" i="6"/>
  <c r="Q281" i="6"/>
  <c r="Q59" i="6" s="1"/>
  <c r="Z281" i="6"/>
  <c r="Z59" i="6" s="1"/>
  <c r="AP296" i="6"/>
  <c r="AP297" i="6"/>
  <c r="AI314" i="6"/>
  <c r="AR327" i="6"/>
  <c r="AI332" i="6"/>
  <c r="AP334" i="6"/>
  <c r="AP332" i="6" s="1"/>
  <c r="AO335" i="6"/>
  <c r="AT340" i="6"/>
  <c r="AT343" i="6"/>
  <c r="AP346" i="6"/>
  <c r="AI345" i="6"/>
  <c r="AT354" i="6"/>
  <c r="AL369" i="6"/>
  <c r="AT375" i="6"/>
  <c r="AT378" i="6"/>
  <c r="AG552" i="6"/>
  <c r="AY398" i="6"/>
  <c r="AY66" i="6" s="1"/>
  <c r="AP449" i="6"/>
  <c r="AT455" i="6"/>
  <c r="AP457" i="6"/>
  <c r="AT495" i="6"/>
  <c r="AQ523" i="6"/>
  <c r="AQ85" i="6" s="1"/>
  <c r="AM546" i="6"/>
  <c r="AQ546" i="6" s="1"/>
  <c r="AT546" i="6" s="1"/>
  <c r="AR588" i="6"/>
  <c r="AP588" i="6"/>
  <c r="AR603" i="6"/>
  <c r="AN600" i="6"/>
  <c r="AN103" i="6" s="1"/>
  <c r="Y117" i="6"/>
  <c r="Y124" i="6"/>
  <c r="K138" i="6"/>
  <c r="S138" i="6"/>
  <c r="Y140" i="6"/>
  <c r="AS228" i="6"/>
  <c r="AS48" i="6" s="1"/>
  <c r="J281" i="6"/>
  <c r="J59" i="6" s="1"/>
  <c r="R281" i="6"/>
  <c r="R59" i="6" s="1"/>
  <c r="R60" i="6" s="1"/>
  <c r="AY281" i="6"/>
  <c r="AY59" i="6" s="1"/>
  <c r="AL314" i="6"/>
  <c r="Y319" i="6"/>
  <c r="AO322" i="6"/>
  <c r="AP366" i="6"/>
  <c r="AP365" i="6" s="1"/>
  <c r="AI369" i="6"/>
  <c r="BA398" i="6"/>
  <c r="BA66" i="6" s="1"/>
  <c r="AQ416" i="6"/>
  <c r="AP416" i="6"/>
  <c r="Y574" i="6"/>
  <c r="AS587" i="6"/>
  <c r="AO585" i="6"/>
  <c r="AO101" i="6" s="1"/>
  <c r="AP594" i="6"/>
  <c r="AQ594" i="6"/>
  <c r="AT594" i="6" s="1"/>
  <c r="Y114" i="6"/>
  <c r="Y126" i="6"/>
  <c r="AK138" i="6"/>
  <c r="AB144" i="6"/>
  <c r="AJ144" i="6"/>
  <c r="AR144" i="6"/>
  <c r="AZ144" i="6"/>
  <c r="P157" i="6"/>
  <c r="P279" i="6" s="1"/>
  <c r="P381" i="6" s="1"/>
  <c r="P865" i="6" s="1"/>
  <c r="X157" i="6"/>
  <c r="X279" i="6" s="1"/>
  <c r="AR170" i="6"/>
  <c r="AR38" i="6" s="1"/>
  <c r="AT177" i="6"/>
  <c r="Y186" i="6"/>
  <c r="AP188" i="6"/>
  <c r="AR217" i="6"/>
  <c r="AR46" i="6" s="1"/>
  <c r="AP221" i="6"/>
  <c r="AP217" i="6" s="1"/>
  <c r="AP46" i="6" s="1"/>
  <c r="AS223" i="6"/>
  <c r="AS47" i="6" s="1"/>
  <c r="AI238" i="6"/>
  <c r="AI49" i="6" s="1"/>
  <c r="AW238" i="6"/>
  <c r="AW49" i="6" s="1"/>
  <c r="AL238" i="6"/>
  <c r="AL49" i="6" s="1"/>
  <c r="AI242" i="6"/>
  <c r="AI50" i="6" s="1"/>
  <c r="AO263" i="6"/>
  <c r="AO56" i="6" s="1"/>
  <c r="AP292" i="6"/>
  <c r="AL293" i="6"/>
  <c r="AT301" i="6"/>
  <c r="AP313" i="6"/>
  <c r="AP317" i="6"/>
  <c r="AP318" i="6"/>
  <c r="AL319" i="6"/>
  <c r="Y322" i="6"/>
  <c r="AM332" i="6"/>
  <c r="AT341" i="6"/>
  <c r="AM349" i="6"/>
  <c r="AT352" i="6"/>
  <c r="AS355" i="6"/>
  <c r="AT364" i="6"/>
  <c r="AT363" i="6" s="1"/>
  <c r="AT373" i="6"/>
  <c r="AP377" i="6"/>
  <c r="AT379" i="6"/>
  <c r="AW385" i="6"/>
  <c r="AW64" i="6" s="1"/>
  <c r="AP401" i="6"/>
  <c r="AQ401" i="6"/>
  <c r="AT401" i="6" s="1"/>
  <c r="AQ441" i="6"/>
  <c r="AT441" i="6" s="1"/>
  <c r="AP441" i="6"/>
  <c r="AS460" i="6"/>
  <c r="AS71" i="6" s="1"/>
  <c r="AQ483" i="6"/>
  <c r="AP483" i="6"/>
  <c r="Y112" i="6"/>
  <c r="AG144" i="6"/>
  <c r="AO144" i="6"/>
  <c r="AW144" i="6"/>
  <c r="L144" i="6"/>
  <c r="T144" i="6"/>
  <c r="AY157" i="6"/>
  <c r="AY279" i="6" s="1"/>
  <c r="AP166" i="6"/>
  <c r="AP183" i="6"/>
  <c r="AN186" i="6"/>
  <c r="AN40" i="6" s="1"/>
  <c r="AL197" i="6"/>
  <c r="AL42" i="6" s="1"/>
  <c r="AN205" i="6"/>
  <c r="AN44" i="6" s="1"/>
  <c r="AI210" i="6"/>
  <c r="AI45" i="6" s="1"/>
  <c r="AP232" i="6"/>
  <c r="AP236" i="6"/>
  <c r="AT258" i="6"/>
  <c r="AP260" i="6"/>
  <c r="AP267" i="6"/>
  <c r="AP271" i="6"/>
  <c r="AP275" i="6"/>
  <c r="AP294" i="6"/>
  <c r="AW293" i="6"/>
  <c r="Y311" i="6"/>
  <c r="AT317" i="6"/>
  <c r="AI319" i="6"/>
  <c r="AW332" i="6"/>
  <c r="X281" i="6"/>
  <c r="X59" i="6" s="1"/>
  <c r="X60" i="6" s="1"/>
  <c r="AS335" i="6"/>
  <c r="AP337" i="6"/>
  <c r="Y345" i="6"/>
  <c r="AT346" i="6"/>
  <c r="AN349" i="6"/>
  <c r="Y355" i="6"/>
  <c r="Y363" i="6"/>
  <c r="AT368" i="6"/>
  <c r="AT367" i="6" s="1"/>
  <c r="AT376" i="6"/>
  <c r="AR385" i="6"/>
  <c r="AR64" i="6" s="1"/>
  <c r="AN398" i="6"/>
  <c r="AN66" i="6" s="1"/>
  <c r="AQ399" i="6"/>
  <c r="AP399" i="6"/>
  <c r="AQ424" i="6"/>
  <c r="AP424" i="6"/>
  <c r="AT438" i="6"/>
  <c r="AP465" i="6"/>
  <c r="AQ465" i="6"/>
  <c r="AT465" i="6" s="1"/>
  <c r="AT479" i="6"/>
  <c r="AR477" i="6"/>
  <c r="AR73" i="6" s="1"/>
  <c r="AQ486" i="6"/>
  <c r="AT486" i="6" s="1"/>
  <c r="AP486" i="6"/>
  <c r="AP496" i="6"/>
  <c r="AS496" i="6"/>
  <c r="AT496" i="6" s="1"/>
  <c r="AQ506" i="6"/>
  <c r="AT506" i="6" s="1"/>
  <c r="AP506" i="6"/>
  <c r="AQ539" i="6"/>
  <c r="AP539" i="6"/>
  <c r="X138" i="6"/>
  <c r="AA157" i="6"/>
  <c r="AA279" i="6" s="1"/>
  <c r="AP163" i="6"/>
  <c r="AT165" i="6"/>
  <c r="AT173" i="6"/>
  <c r="AS186" i="6"/>
  <c r="AS40" i="6" s="1"/>
  <c r="M157" i="6"/>
  <c r="U157" i="6"/>
  <c r="U279" i="6" s="1"/>
  <c r="AP194" i="6"/>
  <c r="AP208" i="6"/>
  <c r="AL210" i="6"/>
  <c r="AL45" i="6" s="1"/>
  <c r="AP249" i="6"/>
  <c r="AI248" i="6"/>
  <c r="AI51" i="6" s="1"/>
  <c r="AP256" i="6"/>
  <c r="Y263" i="6"/>
  <c r="AW263" i="6"/>
  <c r="AW56" i="6" s="1"/>
  <c r="AP284" i="6"/>
  <c r="Y300" i="6"/>
  <c r="AP308" i="6"/>
  <c r="AN319" i="6"/>
  <c r="AL327" i="6"/>
  <c r="AC281" i="6"/>
  <c r="AC59" i="6" s="1"/>
  <c r="AS345" i="6"/>
  <c r="AZ281" i="6"/>
  <c r="AZ59" i="6" s="1"/>
  <c r="AO349" i="6"/>
  <c r="AL349" i="6"/>
  <c r="Y361" i="6"/>
  <c r="AZ385" i="6"/>
  <c r="AZ64" i="6" s="1"/>
  <c r="AQ410" i="6"/>
  <c r="AP439" i="6"/>
  <c r="AT471" i="6"/>
  <c r="Y535" i="6"/>
  <c r="AY545" i="6"/>
  <c r="AH709" i="6"/>
  <c r="Y110" i="6"/>
  <c r="Y115" i="6"/>
  <c r="Y116" i="6"/>
  <c r="Y118" i="6"/>
  <c r="AT188" i="6"/>
  <c r="AT193" i="6"/>
  <c r="AI200" i="6"/>
  <c r="AI43" i="6" s="1"/>
  <c r="AT207" i="6"/>
  <c r="AP227" i="6"/>
  <c r="AP229" i="6"/>
  <c r="AI228" i="6"/>
  <c r="AI48" i="6" s="1"/>
  <c r="AP233" i="6"/>
  <c r="AP237" i="6"/>
  <c r="AP268" i="6"/>
  <c r="AP272" i="6"/>
  <c r="AP276" i="6"/>
  <c r="AT292" i="6"/>
  <c r="Y293" i="6"/>
  <c r="AP299" i="6"/>
  <c r="AL300" i="6"/>
  <c r="Y303" i="6"/>
  <c r="AT304" i="6"/>
  <c r="Y314" i="6"/>
  <c r="AI327" i="6"/>
  <c r="U281" i="6"/>
  <c r="U59" i="6" s="1"/>
  <c r="AV281" i="6"/>
  <c r="AV59" i="6" s="1"/>
  <c r="AL335" i="6"/>
  <c r="AP343" i="6"/>
  <c r="AP348" i="6"/>
  <c r="AR367" i="6"/>
  <c r="AT371" i="6"/>
  <c r="AT377" i="6"/>
  <c r="AT380" i="6"/>
  <c r="AI394" i="6"/>
  <c r="AI65" i="6" s="1"/>
  <c r="AQ431" i="6"/>
  <c r="AP431" i="6"/>
  <c r="AV878" i="6"/>
  <c r="AI477" i="6"/>
  <c r="AI73" i="6" s="1"/>
  <c r="BA477" i="6"/>
  <c r="BA73" i="6" s="1"/>
  <c r="AR512" i="6"/>
  <c r="AR510" i="6" s="1"/>
  <c r="AR79" i="6" s="1"/>
  <c r="AN510" i="6"/>
  <c r="AN79" i="6" s="1"/>
  <c r="AQ531" i="6"/>
  <c r="AP531" i="6"/>
  <c r="AN533" i="6"/>
  <c r="AN88" i="6" s="1"/>
  <c r="AR534" i="6"/>
  <c r="AR533" i="6" s="1"/>
  <c r="AR88" i="6" s="1"/>
  <c r="AQ540" i="6"/>
  <c r="AT540" i="6" s="1"/>
  <c r="AP540" i="6"/>
  <c r="AP555" i="6"/>
  <c r="AO558" i="6"/>
  <c r="AO94" i="6" s="1"/>
  <c r="AO95" i="6" s="1"/>
  <c r="AT566" i="6"/>
  <c r="AT578" i="6"/>
  <c r="BA574" i="6"/>
  <c r="BA100" i="6" s="1"/>
  <c r="BA127" i="6" s="1"/>
  <c r="AR686" i="6"/>
  <c r="AN682" i="6"/>
  <c r="AN121" i="6" s="1"/>
  <c r="Y123" i="6"/>
  <c r="L157" i="6"/>
  <c r="L279" i="6" s="1"/>
  <c r="T157" i="6"/>
  <c r="T279" i="6" s="1"/>
  <c r="AC157" i="6"/>
  <c r="AC279" i="6" s="1"/>
  <c r="AP161" i="6"/>
  <c r="AL170" i="6"/>
  <c r="AL38" i="6" s="1"/>
  <c r="Z157" i="6"/>
  <c r="Z279" i="6" s="1"/>
  <c r="AH157" i="6"/>
  <c r="AH279" i="6" s="1"/>
  <c r="AH381" i="6" s="1"/>
  <c r="AH865" i="6" s="1"/>
  <c r="AI189" i="6"/>
  <c r="AI41" i="6" s="1"/>
  <c r="AP192" i="6"/>
  <c r="AT232" i="6"/>
  <c r="AT236" i="6"/>
  <c r="Y242" i="6"/>
  <c r="AP250" i="6"/>
  <c r="AP253" i="6"/>
  <c r="AT267" i="6"/>
  <c r="AT271" i="6"/>
  <c r="AT275" i="6"/>
  <c r="O281" i="6"/>
  <c r="O59" i="6" s="1"/>
  <c r="W281" i="6"/>
  <c r="W59" i="6" s="1"/>
  <c r="W60" i="6" s="1"/>
  <c r="BB281" i="6"/>
  <c r="BB59" i="6" s="1"/>
  <c r="AP288" i="6"/>
  <c r="AT298" i="6"/>
  <c r="AT331" i="6"/>
  <c r="AP351" i="6"/>
  <c r="AT359" i="6"/>
  <c r="AP364" i="6"/>
  <c r="AP363" i="6" s="1"/>
  <c r="AQ418" i="6"/>
  <c r="AP418" i="6"/>
  <c r="AS518" i="6"/>
  <c r="AS517" i="6" s="1"/>
  <c r="AS82" i="6" s="1"/>
  <c r="AO517" i="6"/>
  <c r="AO82" i="6" s="1"/>
  <c r="AQ520" i="6"/>
  <c r="AQ519" i="6" s="1"/>
  <c r="AQ83" i="6" s="1"/>
  <c r="AM519" i="6"/>
  <c r="AM83" i="6" s="1"/>
  <c r="AN527" i="6"/>
  <c r="AN86" i="6" s="1"/>
  <c r="AR528" i="6"/>
  <c r="AR527" i="6" s="1"/>
  <c r="AR86" i="6" s="1"/>
  <c r="AQ549" i="6"/>
  <c r="AT549" i="6" s="1"/>
  <c r="AP549" i="6"/>
  <c r="AE552" i="6"/>
  <c r="AQ394" i="6"/>
  <c r="AQ65" i="6" s="1"/>
  <c r="AP394" i="6"/>
  <c r="AP65" i="6" s="1"/>
  <c r="AP411" i="6"/>
  <c r="AL413" i="6"/>
  <c r="AL67" i="6" s="1"/>
  <c r="AY413" i="6"/>
  <c r="AY67" i="6" s="1"/>
  <c r="AP434" i="6"/>
  <c r="AT443" i="6"/>
  <c r="AT480" i="6"/>
  <c r="AS477" i="6"/>
  <c r="AS73" i="6" s="1"/>
  <c r="AO497" i="6"/>
  <c r="AO75" i="6" s="1"/>
  <c r="Y504" i="6"/>
  <c r="AR504" i="6"/>
  <c r="AR77" i="6" s="1"/>
  <c r="AP509" i="6"/>
  <c r="Y510" i="6"/>
  <c r="AW510" i="6"/>
  <c r="AW79" i="6" s="1"/>
  <c r="AL510" i="6"/>
  <c r="AL79" i="6" s="1"/>
  <c r="AN515" i="6"/>
  <c r="AN81" i="6" s="1"/>
  <c r="AN517" i="6"/>
  <c r="AN82" i="6" s="1"/>
  <c r="AP518" i="6"/>
  <c r="AP517" i="6" s="1"/>
  <c r="AP82" i="6" s="1"/>
  <c r="AL523" i="6"/>
  <c r="AL85" i="6" s="1"/>
  <c r="Y530" i="6"/>
  <c r="AN530" i="6"/>
  <c r="AN87" i="6" s="1"/>
  <c r="AI530" i="6"/>
  <c r="AI87" i="6" s="1"/>
  <c r="Y543" i="6"/>
  <c r="R709" i="6"/>
  <c r="AP562" i="6"/>
  <c r="AP563" i="6"/>
  <c r="AW574" i="6"/>
  <c r="AW100" i="6" s="1"/>
  <c r="AZ574" i="6"/>
  <c r="AZ100" i="6" s="1"/>
  <c r="AZ127" i="6" s="1"/>
  <c r="AP610" i="6"/>
  <c r="AP609" i="6" s="1"/>
  <c r="AP104" i="6" s="1"/>
  <c r="AQ610" i="6"/>
  <c r="AQ609" i="6" s="1"/>
  <c r="AQ104" i="6" s="1"/>
  <c r="AM609" i="6"/>
  <c r="AM104" i="6" s="1"/>
  <c r="AQ620" i="6"/>
  <c r="AT620" i="6" s="1"/>
  <c r="AP620" i="6"/>
  <c r="AR631" i="6"/>
  <c r="AT631" i="6" s="1"/>
  <c r="AP631" i="6"/>
  <c r="AD714" i="6"/>
  <c r="AD132" i="6" s="1"/>
  <c r="AP741" i="6"/>
  <c r="AP429" i="6"/>
  <c r="AT437" i="6"/>
  <c r="AE878" i="6"/>
  <c r="Y446" i="6"/>
  <c r="AI446" i="6"/>
  <c r="AI70" i="6" s="1"/>
  <c r="AT450" i="6"/>
  <c r="AP489" i="6"/>
  <c r="AI510" i="6"/>
  <c r="AI79" i="6" s="1"/>
  <c r="AO515" i="6"/>
  <c r="AO81" i="6" s="1"/>
  <c r="AS558" i="6"/>
  <c r="AS94" i="6" s="1"/>
  <c r="AS95" i="6" s="1"/>
  <c r="AT604" i="6"/>
  <c r="AQ778" i="6"/>
  <c r="AQ777" i="6" s="1"/>
  <c r="AM777" i="6"/>
  <c r="AP778" i="6"/>
  <c r="AP777" i="6" s="1"/>
  <c r="AR785" i="6"/>
  <c r="AP785" i="6"/>
  <c r="AM593" i="6"/>
  <c r="AM102" i="6" s="1"/>
  <c r="AP665" i="6"/>
  <c r="AM664" i="6"/>
  <c r="AM114" i="6" s="1"/>
  <c r="AR689" i="6"/>
  <c r="AT689" i="6" s="1"/>
  <c r="AN687" i="6"/>
  <c r="AN122" i="6" s="1"/>
  <c r="AQ707" i="6"/>
  <c r="AP707" i="6"/>
  <c r="AX552" i="6"/>
  <c r="AT412" i="6"/>
  <c r="AR413" i="6"/>
  <c r="AR67" i="6" s="1"/>
  <c r="AJ878" i="6"/>
  <c r="AP455" i="6"/>
  <c r="Y460" i="6"/>
  <c r="Y468" i="6"/>
  <c r="AT490" i="6"/>
  <c r="AP492" i="6"/>
  <c r="AT501" i="6"/>
  <c r="Y502" i="6"/>
  <c r="AM533" i="6"/>
  <c r="AM88" i="6" s="1"/>
  <c r="AY535" i="6"/>
  <c r="AY89" i="6" s="1"/>
  <c r="AZ535" i="6"/>
  <c r="AZ89" i="6" s="1"/>
  <c r="BB545" i="6"/>
  <c r="AR545" i="6"/>
  <c r="AR91" i="6" s="1"/>
  <c r="AU709" i="6"/>
  <c r="AI561" i="6"/>
  <c r="AI98" i="6" s="1"/>
  <c r="AQ563" i="6"/>
  <c r="AT563" i="6" s="1"/>
  <c r="AP573" i="6"/>
  <c r="AP570" i="6" s="1"/>
  <c r="AP99" i="6" s="1"/>
  <c r="AP582" i="6"/>
  <c r="AL585" i="6"/>
  <c r="AL101" i="6" s="1"/>
  <c r="AP589" i="6"/>
  <c r="Y593" i="6"/>
  <c r="AN593" i="6"/>
  <c r="AN102" i="6" s="1"/>
  <c r="AP602" i="6"/>
  <c r="AT608" i="6"/>
  <c r="AT626" i="6"/>
  <c r="AQ637" i="6"/>
  <c r="AT637" i="6" s="1"/>
  <c r="AP637" i="6"/>
  <c r="AO659" i="6"/>
  <c r="AO112" i="6" s="1"/>
  <c r="AS660" i="6"/>
  <c r="AQ671" i="6"/>
  <c r="AQ670" i="6" s="1"/>
  <c r="AQ115" i="6" s="1"/>
  <c r="AP671" i="6"/>
  <c r="AP670" i="6" s="1"/>
  <c r="AP115" i="6" s="1"/>
  <c r="AM670" i="6"/>
  <c r="AM115" i="6" s="1"/>
  <c r="AW703" i="6"/>
  <c r="AW126" i="6" s="1"/>
  <c r="AW781" i="6"/>
  <c r="AS784" i="6"/>
  <c r="AR788" i="6"/>
  <c r="AR796" i="6"/>
  <c r="AR795" i="6" s="1"/>
  <c r="AN795" i="6"/>
  <c r="R822" i="6"/>
  <c r="R874" i="6" s="1"/>
  <c r="AP836" i="6"/>
  <c r="AL385" i="6"/>
  <c r="AL64" i="6" s="1"/>
  <c r="AT396" i="6"/>
  <c r="AQ405" i="6"/>
  <c r="AT405" i="6" s="1"/>
  <c r="AP437" i="6"/>
  <c r="Z878" i="6"/>
  <c r="AP450" i="6"/>
  <c r="AT458" i="6"/>
  <c r="AL468" i="6"/>
  <c r="AL72" i="6" s="1"/>
  <c r="AM477" i="6"/>
  <c r="AM73" i="6" s="1"/>
  <c r="AL488" i="6"/>
  <c r="AL74" i="6" s="1"/>
  <c r="Y507" i="6"/>
  <c r="AP516" i="6"/>
  <c r="AP515" i="6" s="1"/>
  <c r="AP81" i="6" s="1"/>
  <c r="AP524" i="6"/>
  <c r="AP526" i="6"/>
  <c r="AT538" i="6"/>
  <c r="AT550" i="6"/>
  <c r="AS545" i="6"/>
  <c r="AS91" i="6" s="1"/>
  <c r="AW558" i="6"/>
  <c r="AW94" i="6" s="1"/>
  <c r="AW95" i="6" s="1"/>
  <c r="AP568" i="6"/>
  <c r="AN571" i="6"/>
  <c r="AR571" i="6" s="1"/>
  <c r="AT576" i="6"/>
  <c r="AS600" i="6"/>
  <c r="AS103" i="6" s="1"/>
  <c r="AR650" i="6"/>
  <c r="AT650" i="6" s="1"/>
  <c r="AN649" i="6"/>
  <c r="AN109" i="6" s="1"/>
  <c r="AQ698" i="6"/>
  <c r="AP698" i="6"/>
  <c r="AU714" i="6"/>
  <c r="AU132" i="6" s="1"/>
  <c r="AI738" i="6"/>
  <c r="AC770" i="6"/>
  <c r="AC133" i="6" s="1"/>
  <c r="AT787" i="6"/>
  <c r="AX805" i="6"/>
  <c r="AX134" i="6" s="1"/>
  <c r="S822" i="6"/>
  <c r="S874" i="6" s="1"/>
  <c r="AT411" i="6"/>
  <c r="AJ552" i="6"/>
  <c r="J878" i="6"/>
  <c r="R878" i="6"/>
  <c r="AN446" i="6"/>
  <c r="AN70" i="6" s="1"/>
  <c r="AW477" i="6"/>
  <c r="AW73" i="6" s="1"/>
  <c r="AL477" i="6"/>
  <c r="AL73" i="6" s="1"/>
  <c r="AY477" i="6"/>
  <c r="AY73" i="6" s="1"/>
  <c r="AN507" i="6"/>
  <c r="AN78" i="6" s="1"/>
  <c r="AL535" i="6"/>
  <c r="AL89" i="6" s="1"/>
  <c r="AW535" i="6"/>
  <c r="AW89" i="6" s="1"/>
  <c r="AI558" i="6"/>
  <c r="AI94" i="6" s="1"/>
  <c r="AI95" i="6" s="1"/>
  <c r="AX558" i="6"/>
  <c r="AX94" i="6" s="1"/>
  <c r="AX95" i="6" s="1"/>
  <c r="AX128" i="6" s="1"/>
  <c r="AT562" i="6"/>
  <c r="AT564" i="6"/>
  <c r="AL574" i="6"/>
  <c r="AL100" i="6" s="1"/>
  <c r="AY574" i="6"/>
  <c r="AY100" i="6" s="1"/>
  <c r="AP590" i="6"/>
  <c r="AP592" i="6"/>
  <c r="AQ596" i="6"/>
  <c r="AT596" i="6" s="1"/>
  <c r="Y600" i="6"/>
  <c r="AQ601" i="6"/>
  <c r="AV662" i="6"/>
  <c r="AV113" i="6" s="1"/>
  <c r="AW663" i="6"/>
  <c r="AW662" i="6" s="1"/>
  <c r="AW113" i="6" s="1"/>
  <c r="AR677" i="6"/>
  <c r="AR676" i="6" s="1"/>
  <c r="AR118" i="6" s="1"/>
  <c r="AN676" i="6"/>
  <c r="AN118" i="6" s="1"/>
  <c r="AS697" i="6"/>
  <c r="AT697" i="6" s="1"/>
  <c r="AO695" i="6"/>
  <c r="AO125" i="6" s="1"/>
  <c r="AM703" i="6"/>
  <c r="AM126" i="6" s="1"/>
  <c r="U770" i="6"/>
  <c r="U133" i="6" s="1"/>
  <c r="AE770" i="6"/>
  <c r="AE133" i="6" s="1"/>
  <c r="AN788" i="6"/>
  <c r="AQ792" i="6"/>
  <c r="AQ791" i="6" s="1"/>
  <c r="AP792" i="6"/>
  <c r="AP791" i="6" s="1"/>
  <c r="AM791" i="6"/>
  <c r="AT415" i="6"/>
  <c r="AB878" i="6"/>
  <c r="AT485" i="6"/>
  <c r="Y488" i="6"/>
  <c r="AW488" i="6"/>
  <c r="AW74" i="6" s="1"/>
  <c r="AP495" i="6"/>
  <c r="AM545" i="6"/>
  <c r="AM91" i="6" s="1"/>
  <c r="AN558" i="6"/>
  <c r="AN94" i="6" s="1"/>
  <c r="AN95" i="6" s="1"/>
  <c r="AT565" i="6"/>
  <c r="AO571" i="6"/>
  <c r="AS571" i="6" s="1"/>
  <c r="AP581" i="6"/>
  <c r="AT588" i="6"/>
  <c r="AO593" i="6"/>
  <c r="AO102" i="6" s="1"/>
  <c r="AT603" i="6"/>
  <c r="AL600" i="6"/>
  <c r="AL103" i="6" s="1"/>
  <c r="AN611" i="6"/>
  <c r="AN105" i="6" s="1"/>
  <c r="AR613" i="6"/>
  <c r="AT636" i="6"/>
  <c r="AN652" i="6"/>
  <c r="AN110" i="6" s="1"/>
  <c r="AR653" i="6"/>
  <c r="AP686" i="6"/>
  <c r="AQ738" i="6"/>
  <c r="AM793" i="6"/>
  <c r="AQ794" i="6"/>
  <c r="AQ809" i="6"/>
  <c r="AT809" i="6" s="1"/>
  <c r="AP809" i="6"/>
  <c r="AT615" i="6"/>
  <c r="AT630" i="6"/>
  <c r="AT638" i="6"/>
  <c r="Y682" i="6"/>
  <c r="AL690" i="6"/>
  <c r="AL123" i="6" s="1"/>
  <c r="AN695" i="6"/>
  <c r="AN125" i="6" s="1"/>
  <c r="AR723" i="6"/>
  <c r="AT723" i="6" s="1"/>
  <c r="AQ725" i="6"/>
  <c r="AW734" i="6"/>
  <c r="AO738" i="6"/>
  <c r="Y757" i="6"/>
  <c r="AR765" i="6"/>
  <c r="AK770" i="6"/>
  <c r="AK133" i="6" s="1"/>
  <c r="AK131" i="6" s="1"/>
  <c r="AP780" i="6"/>
  <c r="AP779" i="6" s="1"/>
  <c r="W770" i="6"/>
  <c r="W133" i="6" s="1"/>
  <c r="O805" i="6"/>
  <c r="O134" i="6" s="1"/>
  <c r="W805" i="6"/>
  <c r="W134" i="6" s="1"/>
  <c r="AF805" i="6"/>
  <c r="AF134" i="6" s="1"/>
  <c r="AA822" i="6"/>
  <c r="AA874" i="6" s="1"/>
  <c r="AP835" i="6"/>
  <c r="AP848" i="6"/>
  <c r="AW611" i="6"/>
  <c r="AW105" i="6" s="1"/>
  <c r="AT627" i="6"/>
  <c r="AT632" i="6"/>
  <c r="AM633" i="6"/>
  <c r="AM107" i="6" s="1"/>
  <c r="AL642" i="6"/>
  <c r="AL108" i="6" s="1"/>
  <c r="AM649" i="6"/>
  <c r="AM109" i="6" s="1"/>
  <c r="AP650" i="6"/>
  <c r="AQ653" i="6"/>
  <c r="AR660" i="6"/>
  <c r="AP666" i="6"/>
  <c r="AI667" i="6"/>
  <c r="AI116" i="6" s="1"/>
  <c r="AS677" i="6"/>
  <c r="AS676" i="6" s="1"/>
  <c r="AS118" i="6" s="1"/>
  <c r="AW682" i="6"/>
  <c r="AW121" i="6" s="1"/>
  <c r="AN690" i="6"/>
  <c r="AN123" i="6" s="1"/>
  <c r="AT692" i="6"/>
  <c r="AM693" i="6"/>
  <c r="AM124" i="6" s="1"/>
  <c r="Y703" i="6"/>
  <c r="AS720" i="6"/>
  <c r="AS719" i="6" s="1"/>
  <c r="W714" i="6"/>
  <c r="AI734" i="6"/>
  <c r="AP744" i="6"/>
  <c r="AP743" i="6" s="1"/>
  <c r="AO747" i="6"/>
  <c r="AP764" i="6"/>
  <c r="AP763" i="6" s="1"/>
  <c r="P770" i="6"/>
  <c r="P133" i="6" s="1"/>
  <c r="X770" i="6"/>
  <c r="X133" i="6" s="1"/>
  <c r="AI797" i="6"/>
  <c r="AT810" i="6"/>
  <c r="AT817" i="6"/>
  <c r="AL633" i="6"/>
  <c r="AL107" i="6" s="1"/>
  <c r="AW633" i="6"/>
  <c r="AW107" i="6" s="1"/>
  <c r="AT666" i="6"/>
  <c r="AL667" i="6"/>
  <c r="AL116" i="6" s="1"/>
  <c r="AN670" i="6"/>
  <c r="AN115" i="6" s="1"/>
  <c r="Y678" i="6"/>
  <c r="AT686" i="6"/>
  <c r="AW695" i="6"/>
  <c r="AW125" i="6" s="1"/>
  <c r="AT700" i="6"/>
  <c r="AW727" i="6"/>
  <c r="Y732" i="6"/>
  <c r="Y755" i="6"/>
  <c r="AW765" i="6"/>
  <c r="V770" i="6"/>
  <c r="V133" i="6" s="1"/>
  <c r="AJ770" i="6"/>
  <c r="AJ133" i="6" s="1"/>
  <c r="AO791" i="6"/>
  <c r="Y795" i="6"/>
  <c r="AP804" i="6"/>
  <c r="AP803" i="6" s="1"/>
  <c r="Q805" i="6"/>
  <c r="Q134" i="6" s="1"/>
  <c r="AP808" i="6"/>
  <c r="Y813" i="6"/>
  <c r="AO816" i="6"/>
  <c r="AT819" i="6"/>
  <c r="AC822" i="6"/>
  <c r="AC874" i="6" s="1"/>
  <c r="V822" i="6"/>
  <c r="V874" i="6" s="1"/>
  <c r="AR600" i="6"/>
  <c r="AR103" i="6" s="1"/>
  <c r="AO611" i="6"/>
  <c r="AO105" i="6" s="1"/>
  <c r="AT623" i="6"/>
  <c r="AI633" i="6"/>
  <c r="AI107" i="6" s="1"/>
  <c r="AT644" i="6"/>
  <c r="AO649" i="6"/>
  <c r="AO109" i="6" s="1"/>
  <c r="Y652" i="6"/>
  <c r="AM657" i="6"/>
  <c r="AM111" i="6" s="1"/>
  <c r="AQ658" i="6"/>
  <c r="AT675" i="6"/>
  <c r="Y676" i="6"/>
  <c r="Y687" i="6"/>
  <c r="AQ691" i="6"/>
  <c r="AP694" i="6"/>
  <c r="AP693" i="6" s="1"/>
  <c r="AP124" i="6" s="1"/>
  <c r="AN703" i="6"/>
  <c r="AN126" i="6" s="1"/>
  <c r="Z714" i="6"/>
  <c r="Z132" i="6" s="1"/>
  <c r="AH714" i="6"/>
  <c r="AH132" i="6" s="1"/>
  <c r="AP722" i="6"/>
  <c r="AP739" i="6"/>
  <c r="AS741" i="6"/>
  <c r="AS738" i="6" s="1"/>
  <c r="AN757" i="6"/>
  <c r="R770" i="6"/>
  <c r="R133" i="6" s="1"/>
  <c r="AR780" i="6"/>
  <c r="AR779" i="6" s="1"/>
  <c r="AO784" i="6"/>
  <c r="AW784" i="6"/>
  <c r="AW788" i="6"/>
  <c r="AZ805" i="6"/>
  <c r="AZ134" i="6" s="1"/>
  <c r="AS807" i="6"/>
  <c r="AP810" i="6"/>
  <c r="AG815" i="6"/>
  <c r="AG135" i="6" s="1"/>
  <c r="T822" i="6"/>
  <c r="T874" i="6" s="1"/>
  <c r="AT610" i="6"/>
  <c r="AT609" i="6" s="1"/>
  <c r="AT104" i="6" s="1"/>
  <c r="Y611" i="6"/>
  <c r="AN633" i="6"/>
  <c r="AN107" i="6" s="1"/>
  <c r="AQ639" i="6"/>
  <c r="AT639" i="6" s="1"/>
  <c r="AI652" i="6"/>
  <c r="AI110" i="6" s="1"/>
  <c r="AL659" i="6"/>
  <c r="AL112" i="6" s="1"/>
  <c r="AR672" i="6"/>
  <c r="AR117" i="6" s="1"/>
  <c r="AY672" i="6"/>
  <c r="AY117" i="6" s="1"/>
  <c r="Y690" i="6"/>
  <c r="AP692" i="6"/>
  <c r="AL695" i="6"/>
  <c r="AL125" i="6" s="1"/>
  <c r="AP708" i="6"/>
  <c r="J714" i="6"/>
  <c r="R714" i="6"/>
  <c r="AJ714" i="6"/>
  <c r="AA714" i="6"/>
  <c r="AA132" i="6" s="1"/>
  <c r="Y734" i="6"/>
  <c r="AQ744" i="6"/>
  <c r="AQ743" i="6" s="1"/>
  <c r="AO745" i="6"/>
  <c r="AP748" i="6"/>
  <c r="AP758" i="6"/>
  <c r="AP757" i="6" s="1"/>
  <c r="AT760" i="6"/>
  <c r="AN761" i="6"/>
  <c r="AT767" i="6"/>
  <c r="AQ772" i="6"/>
  <c r="AG770" i="6"/>
  <c r="AG133" i="6" s="1"/>
  <c r="AP776" i="6"/>
  <c r="AP775" i="6" s="1"/>
  <c r="Y784" i="6"/>
  <c r="AX770" i="6"/>
  <c r="AX133" i="6" s="1"/>
  <c r="AR797" i="6"/>
  <c r="N805" i="6"/>
  <c r="N134" i="6" s="1"/>
  <c r="AJ805" i="6"/>
  <c r="AJ134" i="6" s="1"/>
  <c r="AY822" i="6"/>
  <c r="AY874" i="6" s="1"/>
  <c r="AW600" i="6"/>
  <c r="AW103" i="6" s="1"/>
  <c r="AP605" i="6"/>
  <c r="Y609" i="6"/>
  <c r="AS616" i="6"/>
  <c r="AT616" i="6" s="1"/>
  <c r="AP628" i="6"/>
  <c r="AP640" i="6"/>
  <c r="AW642" i="6"/>
  <c r="AW108" i="6" s="1"/>
  <c r="AL649" i="6"/>
  <c r="AL109" i="6" s="1"/>
  <c r="AP660" i="6"/>
  <c r="Y662" i="6"/>
  <c r="Y664" i="6"/>
  <c r="AP668" i="6"/>
  <c r="AP688" i="6"/>
  <c r="AP700" i="6"/>
  <c r="Y759" i="6"/>
  <c r="L770" i="6"/>
  <c r="L133" i="6" s="1"/>
  <c r="T770" i="6"/>
  <c r="T133" i="6" s="1"/>
  <c r="AM775" i="6"/>
  <c r="AO779" i="6"/>
  <c r="AL784" i="6"/>
  <c r="AL770" i="6" s="1"/>
  <c r="AL133" i="6" s="1"/>
  <c r="L805" i="6"/>
  <c r="L134" i="6" s="1"/>
  <c r="AT619" i="6"/>
  <c r="AL611" i="6"/>
  <c r="AL105" i="6" s="1"/>
  <c r="AI642" i="6"/>
  <c r="AI108" i="6" s="1"/>
  <c r="AW649" i="6"/>
  <c r="AW109" i="6" s="1"/>
  <c r="AW667" i="6"/>
  <c r="AW116" i="6" s="1"/>
  <c r="AP679" i="6"/>
  <c r="AP678" i="6" s="1"/>
  <c r="AP119" i="6" s="1"/>
  <c r="AP696" i="6"/>
  <c r="AP702" i="6"/>
  <c r="AC714" i="6"/>
  <c r="Y763" i="6"/>
  <c r="Y775" i="6"/>
  <c r="AP801" i="6"/>
  <c r="AP800" i="6" s="1"/>
  <c r="AW806" i="6"/>
  <c r="AW805" i="6" s="1"/>
  <c r="AW134" i="6" s="1"/>
  <c r="AP817" i="6"/>
  <c r="Z822" i="6"/>
  <c r="Z874" i="6" s="1"/>
  <c r="AH822" i="6"/>
  <c r="AH874" i="6" s="1"/>
  <c r="AP841" i="6"/>
  <c r="AJ128" i="6"/>
  <c r="AJ129" i="6" s="1"/>
  <c r="M279" i="6"/>
  <c r="P57" i="6"/>
  <c r="P60" i="6" s="1"/>
  <c r="P129" i="6" s="1"/>
  <c r="O92" i="6"/>
  <c r="O128" i="6" s="1"/>
  <c r="R92" i="6"/>
  <c r="Z92" i="6"/>
  <c r="Z128" i="6" s="1"/>
  <c r="AH92" i="6"/>
  <c r="AH128" i="6" s="1"/>
  <c r="N127" i="6"/>
  <c r="N128" i="6" s="1"/>
  <c r="V127" i="6"/>
  <c r="V128" i="6" s="1"/>
  <c r="AD127" i="6"/>
  <c r="AD128" i="6" s="1"/>
  <c r="AG131" i="6"/>
  <c r="Y145" i="6"/>
  <c r="AT191" i="6"/>
  <c r="AR189" i="6"/>
  <c r="AR41" i="6" s="1"/>
  <c r="AQ463" i="6"/>
  <c r="AT463" i="6" s="1"/>
  <c r="AP463" i="6"/>
  <c r="AK37" i="6"/>
  <c r="AK57" i="6" s="1"/>
  <c r="AK60" i="6" s="1"/>
  <c r="Y122" i="6"/>
  <c r="Y146" i="6"/>
  <c r="AR158" i="6"/>
  <c r="AM189" i="6"/>
  <c r="AM41" i="6" s="1"/>
  <c r="AP190" i="6"/>
  <c r="AF157" i="6"/>
  <c r="AF279" i="6" s="1"/>
  <c r="AR369" i="6"/>
  <c r="AT370" i="6"/>
  <c r="X127" i="6"/>
  <c r="X128" i="6" s="1"/>
  <c r="X129" i="6" s="1"/>
  <c r="Y108" i="6"/>
  <c r="Y113" i="6"/>
  <c r="M138" i="6"/>
  <c r="U138" i="6"/>
  <c r="AC138" i="6"/>
  <c r="AU157" i="6"/>
  <c r="AU279" i="6" s="1"/>
  <c r="AS158" i="6"/>
  <c r="AT160" i="6"/>
  <c r="AN175" i="6"/>
  <c r="AN39" i="6" s="1"/>
  <c r="Y197" i="6"/>
  <c r="AO197" i="6"/>
  <c r="AO42" i="6" s="1"/>
  <c r="AP199" i="6"/>
  <c r="AE822" i="6"/>
  <c r="AE874" i="6" s="1"/>
  <c r="AE140" i="6"/>
  <c r="AE138" i="6" s="1"/>
  <c r="S92" i="6"/>
  <c r="Q127" i="6"/>
  <c r="Q128" i="6" s="1"/>
  <c r="Y98" i="6"/>
  <c r="AG127" i="6"/>
  <c r="N138" i="6"/>
  <c r="AD138" i="6"/>
  <c r="Q157" i="6"/>
  <c r="Q279" i="6" s="1"/>
  <c r="J157" i="6"/>
  <c r="J279" i="6" s="1"/>
  <c r="J381" i="6" s="1"/>
  <c r="Q41" i="6"/>
  <c r="Q57" i="6" s="1"/>
  <c r="Y37" i="6"/>
  <c r="Y89" i="6"/>
  <c r="Y94" i="6"/>
  <c r="Y95" i="6" s="1"/>
  <c r="R127" i="6"/>
  <c r="Y100" i="6"/>
  <c r="AP165" i="6"/>
  <c r="AM158" i="6"/>
  <c r="R157" i="6"/>
  <c r="R279" i="6" s="1"/>
  <c r="R381" i="6" s="1"/>
  <c r="AP328" i="6"/>
  <c r="AM327" i="6"/>
  <c r="Y332" i="6"/>
  <c r="M281" i="6"/>
  <c r="AK865" i="6"/>
  <c r="BA38" i="6"/>
  <c r="BA57" i="6" s="1"/>
  <c r="S127" i="6"/>
  <c r="Y105" i="6"/>
  <c r="Y111" i="6"/>
  <c r="Y119" i="6"/>
  <c r="AX157" i="6"/>
  <c r="AX279" i="6" s="1"/>
  <c r="AW189" i="6"/>
  <c r="AW41" i="6" s="1"/>
  <c r="AB157" i="6"/>
  <c r="AB279" i="6" s="1"/>
  <c r="AT171" i="6"/>
  <c r="AS170" i="6"/>
  <c r="AS38" i="6" s="1"/>
  <c r="AC37" i="6"/>
  <c r="AC57" i="6" s="1"/>
  <c r="AC60" i="6" s="1"/>
  <c r="AC129" i="6" s="1"/>
  <c r="J92" i="6"/>
  <c r="J128" i="6" s="1"/>
  <c r="K92" i="6"/>
  <c r="AA92" i="6"/>
  <c r="AA128" i="6" s="1"/>
  <c r="AB127" i="6"/>
  <c r="AB128" i="6" s="1"/>
  <c r="Y120" i="6"/>
  <c r="Y139" i="6"/>
  <c r="AJ157" i="6"/>
  <c r="AJ279" i="6" s="1"/>
  <c r="AJ381" i="6" s="1"/>
  <c r="AP160" i="6"/>
  <c r="P144" i="6"/>
  <c r="X144" i="6"/>
  <c r="K157" i="6"/>
  <c r="K279" i="6" s="1"/>
  <c r="S157" i="6"/>
  <c r="S279" i="6" s="1"/>
  <c r="AS175" i="6"/>
  <c r="AS39" i="6" s="1"/>
  <c r="AP181" i="6"/>
  <c r="AP184" i="6"/>
  <c r="AR186" i="6"/>
  <c r="AR40" i="6" s="1"/>
  <c r="AT187" i="6"/>
  <c r="AT186" i="6" s="1"/>
  <c r="AT40" i="6" s="1"/>
  <c r="AL189" i="6"/>
  <c r="AL41" i="6" s="1"/>
  <c r="AP201" i="6"/>
  <c r="AT203" i="6"/>
  <c r="AP209" i="6"/>
  <c r="AM210" i="6"/>
  <c r="AM45" i="6" s="1"/>
  <c r="AT212" i="6"/>
  <c r="AR210" i="6"/>
  <c r="AR45" i="6" s="1"/>
  <c r="AP226" i="6"/>
  <c r="AN248" i="6"/>
  <c r="AN51" i="6" s="1"/>
  <c r="AS278" i="6"/>
  <c r="AS263" i="6" s="1"/>
  <c r="AS56" i="6" s="1"/>
  <c r="AU281" i="6"/>
  <c r="AU59" i="6" s="1"/>
  <c r="AU60" i="6" s="1"/>
  <c r="AP285" i="6"/>
  <c r="AT287" i="6"/>
  <c r="AP301" i="6"/>
  <c r="AS303" i="6"/>
  <c r="AP309" i="6"/>
  <c r="AT313" i="6"/>
  <c r="AN322" i="6"/>
  <c r="AP356" i="6"/>
  <c r="AM355" i="6"/>
  <c r="Y367" i="6"/>
  <c r="AS413" i="6"/>
  <c r="AS67" i="6" s="1"/>
  <c r="AI217" i="6"/>
  <c r="AI46" i="6" s="1"/>
  <c r="AT217" i="6"/>
  <c r="AT46" i="6" s="1"/>
  <c r="AM263" i="6"/>
  <c r="AM56" i="6" s="1"/>
  <c r="AP293" i="6"/>
  <c r="AM293" i="6"/>
  <c r="AW335" i="6"/>
  <c r="Y394" i="6"/>
  <c r="M395" i="6"/>
  <c r="M552" i="6" s="1"/>
  <c r="Y158" i="6"/>
  <c r="Y200" i="6"/>
  <c r="AO200" i="6"/>
  <c r="AO43" i="6" s="1"/>
  <c r="Y205" i="6"/>
  <c r="Y210" i="6"/>
  <c r="AW210" i="6"/>
  <c r="AW45" i="6" s="1"/>
  <c r="AP238" i="6"/>
  <c r="AP49" i="6" s="1"/>
  <c r="AL242" i="6"/>
  <c r="AL50" i="6" s="1"/>
  <c r="AA281" i="6"/>
  <c r="AA59" i="6" s="1"/>
  <c r="AA60" i="6" s="1"/>
  <c r="AA129" i="6" s="1"/>
  <c r="AR293" i="6"/>
  <c r="AT294" i="6"/>
  <c r="AT293" i="6" s="1"/>
  <c r="AP329" i="6"/>
  <c r="AN327" i="6"/>
  <c r="Y335" i="6"/>
  <c r="Y349" i="6"/>
  <c r="AT349" i="6"/>
  <c r="AP448" i="6"/>
  <c r="AM446" i="6"/>
  <c r="AM70" i="6" s="1"/>
  <c r="AQ448" i="6"/>
  <c r="AT514" i="6"/>
  <c r="AT513" i="6" s="1"/>
  <c r="AT80" i="6" s="1"/>
  <c r="AQ513" i="6"/>
  <c r="AQ80" i="6" s="1"/>
  <c r="AE157" i="6"/>
  <c r="AE279" i="6" s="1"/>
  <c r="AN158" i="6"/>
  <c r="AO158" i="6"/>
  <c r="AW158" i="6"/>
  <c r="BA794" i="6"/>
  <c r="BA793" i="6" s="1"/>
  <c r="AN170" i="6"/>
  <c r="AN38" i="6" s="1"/>
  <c r="AP179" i="6"/>
  <c r="AP182" i="6"/>
  <c r="AT184" i="6"/>
  <c r="AP198" i="6"/>
  <c r="AT201" i="6"/>
  <c r="AT200" i="6" s="1"/>
  <c r="AT43" i="6" s="1"/>
  <c r="AP211" i="6"/>
  <c r="AP210" i="6" s="1"/>
  <c r="AP45" i="6" s="1"/>
  <c r="AP224" i="6"/>
  <c r="AI223" i="6"/>
  <c r="AI47" i="6" s="1"/>
  <c r="AT226" i="6"/>
  <c r="AT231" i="6"/>
  <c r="AT235" i="6"/>
  <c r="AR238" i="6"/>
  <c r="AR49" i="6" s="1"/>
  <c r="AT239" i="6"/>
  <c r="AT238" i="6" s="1"/>
  <c r="AT49" i="6" s="1"/>
  <c r="AS248" i="6"/>
  <c r="AS51" i="6" s="1"/>
  <c r="AP254" i="6"/>
  <c r="K281" i="6"/>
  <c r="K59" i="6" s="1"/>
  <c r="K60" i="6" s="1"/>
  <c r="S281" i="6"/>
  <c r="S59" i="6" s="1"/>
  <c r="S60" i="6" s="1"/>
  <c r="AB281" i="6"/>
  <c r="AB59" i="6" s="1"/>
  <c r="AB60" i="6" s="1"/>
  <c r="AX281" i="6"/>
  <c r="AX59" i="6" s="1"/>
  <c r="AX60" i="6" s="1"/>
  <c r="AX129" i="6" s="1"/>
  <c r="AP283" i="6"/>
  <c r="AI282" i="6"/>
  <c r="AN290" i="6"/>
  <c r="AP291" i="6"/>
  <c r="AP310" i="6"/>
  <c r="AM311" i="6"/>
  <c r="AR314" i="6"/>
  <c r="AT315" i="6"/>
  <c r="AS322" i="6"/>
  <c r="Y327" i="6"/>
  <c r="AS327" i="6"/>
  <c r="AL332" i="6"/>
  <c r="AT334" i="6"/>
  <c r="AR332" i="6"/>
  <c r="AP339" i="6"/>
  <c r="AN345" i="6"/>
  <c r="AR349" i="6"/>
  <c r="AP360" i="6"/>
  <c r="AN355" i="6"/>
  <c r="AP407" i="6"/>
  <c r="AQ407" i="6"/>
  <c r="AT407" i="6" s="1"/>
  <c r="AP408" i="6"/>
  <c r="AQ408" i="6"/>
  <c r="AT408" i="6" s="1"/>
  <c r="AT447" i="6"/>
  <c r="O157" i="6"/>
  <c r="O279" i="6" s="1"/>
  <c r="W157" i="6"/>
  <c r="W279" i="6" s="1"/>
  <c r="W381" i="6" s="1"/>
  <c r="AQ157" i="6"/>
  <c r="AQ279" i="6" s="1"/>
  <c r="AL158" i="6"/>
  <c r="AP162" i="6"/>
  <c r="AP167" i="6"/>
  <c r="AT169" i="6"/>
  <c r="N157" i="6"/>
  <c r="N279" i="6" s="1"/>
  <c r="V157" i="6"/>
  <c r="V279" i="6" s="1"/>
  <c r="AD157" i="6"/>
  <c r="AD279" i="6" s="1"/>
  <c r="AP176" i="6"/>
  <c r="AT178" i="6"/>
  <c r="AS200" i="6"/>
  <c r="AS43" i="6" s="1"/>
  <c r="AP207" i="6"/>
  <c r="AN223" i="6"/>
  <c r="AN47" i="6" s="1"/>
  <c r="AP244" i="6"/>
  <c r="AP242" i="6" s="1"/>
  <c r="AP50" i="6" s="1"/>
  <c r="AP251" i="6"/>
  <c r="AT253" i="6"/>
  <c r="AT248" i="6" s="1"/>
  <c r="AT51" i="6" s="1"/>
  <c r="AT264" i="6"/>
  <c r="AR263" i="6"/>
  <c r="AR56" i="6" s="1"/>
  <c r="L281" i="6"/>
  <c r="L59" i="6" s="1"/>
  <c r="L60" i="6" s="1"/>
  <c r="T281" i="6"/>
  <c r="T59" i="6" s="1"/>
  <c r="T60" i="6" s="1"/>
  <c r="AN282" i="6"/>
  <c r="Y290" i="6"/>
  <c r="AP295" i="6"/>
  <c r="AT300" i="6"/>
  <c r="AP304" i="6"/>
  <c r="AI303" i="6"/>
  <c r="AT306" i="6"/>
  <c r="AN311" i="6"/>
  <c r="AP312" i="6"/>
  <c r="AP311" i="6" s="1"/>
  <c r="AP325" i="6"/>
  <c r="AO345" i="6"/>
  <c r="AP347" i="6"/>
  <c r="AP345" i="6" s="1"/>
  <c r="AS385" i="6"/>
  <c r="AT386" i="6"/>
  <c r="AP203" i="6"/>
  <c r="AR205" i="6"/>
  <c r="AR44" i="6" s="1"/>
  <c r="AD281" i="6"/>
  <c r="AD59" i="6" s="1"/>
  <c r="AD60" i="6" s="1"/>
  <c r="AO282" i="6"/>
  <c r="AP287" i="6"/>
  <c r="BA281" i="6"/>
  <c r="BA59" i="6" s="1"/>
  <c r="AT291" i="6"/>
  <c r="AR290" i="6"/>
  <c r="AN303" i="6"/>
  <c r="AT345" i="6"/>
  <c r="AP436" i="6"/>
  <c r="AQ436" i="6"/>
  <c r="AT436" i="6" s="1"/>
  <c r="AP168" i="6"/>
  <c r="Y175" i="6"/>
  <c r="AO175" i="6"/>
  <c r="AO39" i="6" s="1"/>
  <c r="AP177" i="6"/>
  <c r="AP180" i="6"/>
  <c r="AT182" i="6"/>
  <c r="AS205" i="6"/>
  <c r="AS44" i="6" s="1"/>
  <c r="AL217" i="6"/>
  <c r="AL46" i="6" s="1"/>
  <c r="Y223" i="6"/>
  <c r="AT224" i="6"/>
  <c r="Y228" i="6"/>
  <c r="AP230" i="6"/>
  <c r="AP234" i="6"/>
  <c r="AP252" i="6"/>
  <c r="AT265" i="6"/>
  <c r="AT269" i="6"/>
  <c r="AT273" i="6"/>
  <c r="AT277" i="6"/>
  <c r="Y282" i="6"/>
  <c r="V281" i="6"/>
  <c r="V59" i="6" s="1"/>
  <c r="V60" i="6" s="1"/>
  <c r="AE281" i="6"/>
  <c r="AE59" i="6" s="1"/>
  <c r="AE60" i="6" s="1"/>
  <c r="AT283" i="6"/>
  <c r="AQ281" i="6"/>
  <c r="AQ59" i="6" s="1"/>
  <c r="AO303" i="6"/>
  <c r="AP305" i="6"/>
  <c r="AT310" i="6"/>
  <c r="AT312" i="6"/>
  <c r="AR311" i="6"/>
  <c r="AP326" i="6"/>
  <c r="AT330" i="6"/>
  <c r="AI335" i="6"/>
  <c r="AT335" i="6"/>
  <c r="AQ387" i="6"/>
  <c r="AT387" i="6" s="1"/>
  <c r="AP387" i="6"/>
  <c r="AP385" i="6" s="1"/>
  <c r="AM385" i="6"/>
  <c r="AR394" i="6"/>
  <c r="AR65" i="6" s="1"/>
  <c r="AT397" i="6"/>
  <c r="AT394" i="6" s="1"/>
  <c r="AT65" i="6" s="1"/>
  <c r="AT206" i="6"/>
  <c r="AT229" i="6"/>
  <c r="N281" i="6"/>
  <c r="N59" i="6" s="1"/>
  <c r="N60" i="6" s="1"/>
  <c r="AT328" i="6"/>
  <c r="AN363" i="6"/>
  <c r="N552" i="6"/>
  <c r="V552" i="6"/>
  <c r="AD552" i="6"/>
  <c r="AI385" i="6"/>
  <c r="AY385" i="6"/>
  <c r="AT399" i="6"/>
  <c r="AL398" i="6"/>
  <c r="AL66" i="6" s="1"/>
  <c r="AW413" i="6"/>
  <c r="AW67" i="6" s="1"/>
  <c r="AQ423" i="6"/>
  <c r="AT423" i="6" s="1"/>
  <c r="AP423" i="6"/>
  <c r="AL425" i="6"/>
  <c r="AL68" i="6" s="1"/>
  <c r="AP445" i="6"/>
  <c r="AP444" i="6" s="1"/>
  <c r="AT466" i="6"/>
  <c r="AN519" i="6"/>
  <c r="AN83" i="6" s="1"/>
  <c r="AR520" i="6"/>
  <c r="AR519" i="6" s="1"/>
  <c r="AR83" i="6" s="1"/>
  <c r="AT614" i="6"/>
  <c r="AP264" i="6"/>
  <c r="AS349" i="6"/>
  <c r="AT357" i="6"/>
  <c r="O552" i="6"/>
  <c r="W552" i="6"/>
  <c r="AQ427" i="6"/>
  <c r="AM425" i="6"/>
  <c r="AM68" i="6" s="1"/>
  <c r="AP427" i="6"/>
  <c r="AT430" i="6"/>
  <c r="AQ440" i="6"/>
  <c r="AT440" i="6" s="1"/>
  <c r="AP440" i="6"/>
  <c r="AS442" i="6"/>
  <c r="AT442" i="6" s="1"/>
  <c r="AP442" i="6"/>
  <c r="AS448" i="6"/>
  <c r="AO446" i="6"/>
  <c r="AO70" i="6" s="1"/>
  <c r="AP452" i="6"/>
  <c r="AR470" i="6"/>
  <c r="AR468" i="6" s="1"/>
  <c r="AR72" i="6" s="1"/>
  <c r="AN468" i="6"/>
  <c r="AN72" i="6" s="1"/>
  <c r="AP470" i="6"/>
  <c r="AP699" i="6"/>
  <c r="AM695" i="6"/>
  <c r="AM125" i="6" s="1"/>
  <c r="AQ699" i="6"/>
  <c r="AT699" i="6" s="1"/>
  <c r="AS444" i="6"/>
  <c r="AT445" i="6"/>
  <c r="AT444" i="6" s="1"/>
  <c r="AR464" i="6"/>
  <c r="AT464" i="6" s="1"/>
  <c r="AP464" i="6"/>
  <c r="AS470" i="6"/>
  <c r="AS468" i="6" s="1"/>
  <c r="AS72" i="6" s="1"/>
  <c r="AO468" i="6"/>
  <c r="AO72" i="6" s="1"/>
  <c r="AI488" i="6"/>
  <c r="AI74" i="6" s="1"/>
  <c r="AQ591" i="6"/>
  <c r="AT591" i="6" s="1"/>
  <c r="AP591" i="6"/>
  <c r="AS300" i="6"/>
  <c r="AS319" i="6"/>
  <c r="AP320" i="6"/>
  <c r="AP319" i="6" s="1"/>
  <c r="AP354" i="6"/>
  <c r="AP362" i="6"/>
  <c r="AP361" i="6" s="1"/>
  <c r="Y365" i="6"/>
  <c r="AP368" i="6"/>
  <c r="AP367" i="6" s="1"/>
  <c r="AM369" i="6"/>
  <c r="AP375" i="6"/>
  <c r="Q552" i="6"/>
  <c r="Y385" i="6"/>
  <c r="AT392" i="6"/>
  <c r="AM398" i="6"/>
  <c r="AM66" i="6" s="1"/>
  <c r="AM413" i="6"/>
  <c r="AM67" i="6" s="1"/>
  <c r="AT418" i="6"/>
  <c r="AP419" i="6"/>
  <c r="AP413" i="6" s="1"/>
  <c r="AP67" i="6" s="1"/>
  <c r="AQ421" i="6"/>
  <c r="AT421" i="6" s="1"/>
  <c r="AT426" i="6"/>
  <c r="AS427" i="6"/>
  <c r="AS425" i="6" s="1"/>
  <c r="AS68" i="6" s="1"/>
  <c r="AO425" i="6"/>
  <c r="AO68" i="6" s="1"/>
  <c r="AQ433" i="6"/>
  <c r="AT433" i="6" s="1"/>
  <c r="AP433" i="6"/>
  <c r="M878" i="6"/>
  <c r="Y444" i="6"/>
  <c r="U878" i="6"/>
  <c r="AO444" i="6"/>
  <c r="AW446" i="6"/>
  <c r="AW70" i="6" s="1"/>
  <c r="AQ453" i="6"/>
  <c r="AT453" i="6" s="1"/>
  <c r="AP453" i="6"/>
  <c r="AR459" i="6"/>
  <c r="AT459" i="6" s="1"/>
  <c r="AP459" i="6"/>
  <c r="AQ475" i="6"/>
  <c r="AT475" i="6" s="1"/>
  <c r="AP475" i="6"/>
  <c r="AZ477" i="6"/>
  <c r="AZ73" i="6" s="1"/>
  <c r="AR517" i="6"/>
  <c r="AR82" i="6" s="1"/>
  <c r="AT518" i="6"/>
  <c r="AT517" i="6" s="1"/>
  <c r="AT82" i="6" s="1"/>
  <c r="AQ557" i="6"/>
  <c r="AT557" i="6" s="1"/>
  <c r="AP557" i="6"/>
  <c r="AP558" i="6" s="1"/>
  <c r="AP94" i="6" s="1"/>
  <c r="AP95" i="6" s="1"/>
  <c r="AQ621" i="6"/>
  <c r="AQ106" i="6" s="1"/>
  <c r="AP352" i="6"/>
  <c r="Y369" i="6"/>
  <c r="AW369" i="6"/>
  <c r="AU552" i="6"/>
  <c r="AU710" i="6" s="1"/>
  <c r="AU866" i="6" s="1"/>
  <c r="AT389" i="6"/>
  <c r="AT417" i="6"/>
  <c r="AT429" i="6"/>
  <c r="AT449" i="6"/>
  <c r="AT452" i="6"/>
  <c r="AI468" i="6"/>
  <c r="AI72" i="6" s="1"/>
  <c r="AP473" i="6"/>
  <c r="AQ473" i="6"/>
  <c r="AT473" i="6" s="1"/>
  <c r="AW497" i="6"/>
  <c r="AW75" i="6" s="1"/>
  <c r="AN497" i="6"/>
  <c r="AN75" i="6" s="1"/>
  <c r="AR499" i="6"/>
  <c r="Y517" i="6"/>
  <c r="AO574" i="6"/>
  <c r="AO100" i="6" s="1"/>
  <c r="AS583" i="6"/>
  <c r="AT583" i="6" s="1"/>
  <c r="AP350" i="6"/>
  <c r="AO369" i="6"/>
  <c r="AP373" i="6"/>
  <c r="BA385" i="6"/>
  <c r="AT403" i="6"/>
  <c r="AW425" i="6"/>
  <c r="AW68" i="6" s="1"/>
  <c r="AM460" i="6"/>
  <c r="AM71" i="6" s="1"/>
  <c r="AT472" i="6"/>
  <c r="AT493" i="6"/>
  <c r="AM521" i="6"/>
  <c r="AM84" i="6" s="1"/>
  <c r="AQ522" i="6"/>
  <c r="AP522" i="6"/>
  <c r="AP521" i="6" s="1"/>
  <c r="AP84" i="6" s="1"/>
  <c r="AR355" i="6"/>
  <c r="AT362" i="6"/>
  <c r="AT361" i="6" s="1"/>
  <c r="Y398" i="6"/>
  <c r="AI398" i="6"/>
  <c r="AI66" i="6" s="1"/>
  <c r="AP403" i="6"/>
  <c r="AZ413" i="6"/>
  <c r="AZ67" i="6" s="1"/>
  <c r="AP435" i="6"/>
  <c r="AX878" i="6"/>
  <c r="AS446" i="6"/>
  <c r="AS70" i="6" s="1"/>
  <c r="AL446" i="6"/>
  <c r="AL70" i="6" s="1"/>
  <c r="AR454" i="6"/>
  <c r="AP454" i="6"/>
  <c r="AN460" i="6"/>
  <c r="AN71" i="6" s="1"/>
  <c r="AR462" i="6"/>
  <c r="AR460" i="6" s="1"/>
  <c r="AR71" i="6" s="1"/>
  <c r="AN367" i="6"/>
  <c r="P552" i="6"/>
  <c r="X552" i="6"/>
  <c r="AF552" i="6"/>
  <c r="AV552" i="6"/>
  <c r="AU396" i="6"/>
  <c r="AR398" i="6"/>
  <c r="AR66" i="6" s="1"/>
  <c r="AT431" i="6"/>
  <c r="AT432" i="6"/>
  <c r="N878" i="6"/>
  <c r="V878" i="6"/>
  <c r="AD878" i="6"/>
  <c r="AY878" i="6"/>
  <c r="AW460" i="6"/>
  <c r="AW71" i="6" s="1"/>
  <c r="AP462" i="6"/>
  <c r="AL460" i="6"/>
  <c r="AL71" i="6" s="1"/>
  <c r="AQ481" i="6"/>
  <c r="AT481" i="6" s="1"/>
  <c r="AI497" i="6"/>
  <c r="AI75" i="6" s="1"/>
  <c r="AP508" i="6"/>
  <c r="AP507" i="6" s="1"/>
  <c r="AP78" i="6" s="1"/>
  <c r="AO519" i="6"/>
  <c r="AO83" i="6" s="1"/>
  <c r="AS520" i="6"/>
  <c r="AS519" i="6" s="1"/>
  <c r="AS83" i="6" s="1"/>
  <c r="Y527" i="6"/>
  <c r="AM527" i="6"/>
  <c r="AM86" i="6" s="1"/>
  <c r="AW527" i="6"/>
  <c r="AW86" i="6" s="1"/>
  <c r="AQ529" i="6"/>
  <c r="AQ533" i="6"/>
  <c r="AQ88" i="6" s="1"/>
  <c r="AI535" i="6"/>
  <c r="AI89" i="6" s="1"/>
  <c r="AO535" i="6"/>
  <c r="AO89" i="6" s="1"/>
  <c r="AS542" i="6"/>
  <c r="AS535" i="6" s="1"/>
  <c r="AS89" i="6" s="1"/>
  <c r="AP544" i="6"/>
  <c r="AP543" i="6" s="1"/>
  <c r="AP90" i="6" s="1"/>
  <c r="AI546" i="6"/>
  <c r="AT569" i="6"/>
  <c r="AT589" i="6"/>
  <c r="AQ600" i="6"/>
  <c r="AQ103" i="6" s="1"/>
  <c r="AT601" i="6"/>
  <c r="AO600" i="6"/>
  <c r="AO103" i="6" s="1"/>
  <c r="AT613" i="6"/>
  <c r="AT624" i="6"/>
  <c r="AI621" i="6"/>
  <c r="AI106" i="6" s="1"/>
  <c r="AP627" i="6"/>
  <c r="AM468" i="6"/>
  <c r="AM72" i="6" s="1"/>
  <c r="Y477" i="6"/>
  <c r="Y570" i="6"/>
  <c r="M571" i="6"/>
  <c r="AR574" i="6"/>
  <c r="AR100" i="6" s="1"/>
  <c r="Y585" i="6"/>
  <c r="AT586" i="6"/>
  <c r="AM585" i="6"/>
  <c r="AM101" i="6" s="1"/>
  <c r="AP619" i="6"/>
  <c r="J552" i="6"/>
  <c r="R552" i="6"/>
  <c r="Z552" i="6"/>
  <c r="AH552" i="6"/>
  <c r="AH710" i="6" s="1"/>
  <c r="AH866" i="6" s="1"/>
  <c r="AS410" i="6"/>
  <c r="AT410" i="6" s="1"/>
  <c r="AO398" i="6"/>
  <c r="AO66" i="6" s="1"/>
  <c r="AT420" i="6"/>
  <c r="AT451" i="6"/>
  <c r="AT461" i="6"/>
  <c r="AP471" i="6"/>
  <c r="AT474" i="6"/>
  <c r="AP480" i="6"/>
  <c r="AQ484" i="6"/>
  <c r="AT484" i="6" s="1"/>
  <c r="AP484" i="6"/>
  <c r="AM488" i="6"/>
  <c r="AM74" i="6" s="1"/>
  <c r="AT491" i="6"/>
  <c r="AP493" i="6"/>
  <c r="AP494" i="6"/>
  <c r="AP500" i="6"/>
  <c r="AM497" i="6"/>
  <c r="AM75" i="6" s="1"/>
  <c r="AO507" i="6"/>
  <c r="AO78" i="6" s="1"/>
  <c r="AS508" i="6"/>
  <c r="AS507" i="6" s="1"/>
  <c r="AS78" i="6" s="1"/>
  <c r="Y519" i="6"/>
  <c r="AT524" i="6"/>
  <c r="AT523" i="6" s="1"/>
  <c r="AT85" i="6" s="1"/>
  <c r="AP525" i="6"/>
  <c r="AP523" i="6" s="1"/>
  <c r="AP85" i="6" s="1"/>
  <c r="AO533" i="6"/>
  <c r="AO88" i="6" s="1"/>
  <c r="AS534" i="6"/>
  <c r="AS533" i="6" s="1"/>
  <c r="AS88" i="6" s="1"/>
  <c r="AM535" i="6"/>
  <c r="AM89" i="6" s="1"/>
  <c r="AQ536" i="6"/>
  <c r="AP536" i="6"/>
  <c r="AT544" i="6"/>
  <c r="AT543" i="6" s="1"/>
  <c r="AT90" i="6" s="1"/>
  <c r="AS543" i="6"/>
  <c r="AS90" i="6" s="1"/>
  <c r="Y546" i="6"/>
  <c r="BA545" i="6"/>
  <c r="Q709" i="6"/>
  <c r="Z709" i="6"/>
  <c r="AT577" i="6"/>
  <c r="AS585" i="6"/>
  <c r="AS101" i="6" s="1"/>
  <c r="AR592" i="6"/>
  <c r="AR585" i="6" s="1"/>
  <c r="AR101" i="6" s="1"/>
  <c r="AN585" i="6"/>
  <c r="AN101" i="6" s="1"/>
  <c r="AT602" i="6"/>
  <c r="AP608" i="6"/>
  <c r="AT629" i="6"/>
  <c r="U752" i="6"/>
  <c r="U751" i="6" s="1"/>
  <c r="U714" i="6" s="1"/>
  <c r="AN753" i="6"/>
  <c r="AR753" i="6" s="1"/>
  <c r="K552" i="6"/>
  <c r="AW398" i="6"/>
  <c r="AW66" i="6" s="1"/>
  <c r="Y413" i="6"/>
  <c r="AT416" i="6"/>
  <c r="AT428" i="6"/>
  <c r="AT434" i="6"/>
  <c r="Q878" i="6"/>
  <c r="BB878" i="6"/>
  <c r="AP447" i="6"/>
  <c r="BB477" i="6"/>
  <c r="BB73" i="6" s="1"/>
  <c r="AN488" i="6"/>
  <c r="AN74" i="6" s="1"/>
  <c r="AQ505" i="6"/>
  <c r="AP505" i="6"/>
  <c r="AO510" i="6"/>
  <c r="AO79" i="6" s="1"/>
  <c r="AS512" i="6"/>
  <c r="Y523" i="6"/>
  <c r="AR523" i="6"/>
  <c r="AR85" i="6" s="1"/>
  <c r="AR535" i="6"/>
  <c r="AR89" i="6" s="1"/>
  <c r="AT539" i="6"/>
  <c r="AL561" i="6"/>
  <c r="AR570" i="6"/>
  <c r="AR99" i="6" s="1"/>
  <c r="AT573" i="6"/>
  <c r="AR595" i="6"/>
  <c r="AR593" i="6" s="1"/>
  <c r="AR102" i="6" s="1"/>
  <c r="AR625" i="6"/>
  <c r="AT625" i="6" s="1"/>
  <c r="AP625" i="6"/>
  <c r="AT628" i="6"/>
  <c r="AT669" i="6"/>
  <c r="AS667" i="6"/>
  <c r="AS116" i="6" s="1"/>
  <c r="L552" i="6"/>
  <c r="T552" i="6"/>
  <c r="AB552" i="6"/>
  <c r="AI413" i="6"/>
  <c r="AI67" i="6" s="1"/>
  <c r="AT424" i="6"/>
  <c r="AN425" i="6"/>
  <c r="AN68" i="6" s="1"/>
  <c r="AT439" i="6"/>
  <c r="AO460" i="6"/>
  <c r="AO71" i="6" s="1"/>
  <c r="AT467" i="6"/>
  <c r="AP469" i="6"/>
  <c r="AQ489" i="6"/>
  <c r="AQ497" i="6"/>
  <c r="AQ75" i="6" s="1"/>
  <c r="AT498" i="6"/>
  <c r="AM502" i="6"/>
  <c r="AM76" i="6" s="1"/>
  <c r="AQ503" i="6"/>
  <c r="AR508" i="6"/>
  <c r="AR507" i="6" s="1"/>
  <c r="AR78" i="6" s="1"/>
  <c r="AP512" i="6"/>
  <c r="AP510" i="6" s="1"/>
  <c r="AP79" i="6" s="1"/>
  <c r="Y515" i="6"/>
  <c r="AN523" i="6"/>
  <c r="AN85" i="6" s="1"/>
  <c r="AS523" i="6"/>
  <c r="AS85" i="6" s="1"/>
  <c r="AT547" i="6"/>
  <c r="AK709" i="6"/>
  <c r="BA709" i="6"/>
  <c r="AM561" i="6"/>
  <c r="AQ567" i="6"/>
  <c r="AT567" i="6" s="1"/>
  <c r="AP580" i="6"/>
  <c r="AQ580" i="6"/>
  <c r="AT580" i="6" s="1"/>
  <c r="AT587" i="6"/>
  <c r="AT612" i="6"/>
  <c r="AS611" i="6"/>
  <c r="AS105" i="6" s="1"/>
  <c r="AR617" i="6"/>
  <c r="AT617" i="6" s="1"/>
  <c r="AP617" i="6"/>
  <c r="AT640" i="6"/>
  <c r="AT648" i="6"/>
  <c r="U552" i="6"/>
  <c r="AC552" i="6"/>
  <c r="AK552" i="6"/>
  <c r="AT390" i="6"/>
  <c r="AQ393" i="6"/>
  <c r="AT393" i="6" s="1"/>
  <c r="Y425" i="6"/>
  <c r="AI425" i="6"/>
  <c r="AI68" i="6" s="1"/>
  <c r="AP430" i="6"/>
  <c r="AU878" i="6"/>
  <c r="AP456" i="6"/>
  <c r="AQ469" i="6"/>
  <c r="AP472" i="6"/>
  <c r="AR488" i="6"/>
  <c r="AR74" i="6" s="1"/>
  <c r="AO488" i="6"/>
  <c r="AO74" i="6" s="1"/>
  <c r="AT494" i="6"/>
  <c r="AT500" i="6"/>
  <c r="AT511" i="6"/>
  <c r="Y513" i="6"/>
  <c r="AW523" i="6"/>
  <c r="AW85" i="6" s="1"/>
  <c r="AQ530" i="6"/>
  <c r="AQ87" i="6" s="1"/>
  <c r="AT531" i="6"/>
  <c r="Y533" i="6"/>
  <c r="AC709" i="6"/>
  <c r="AQ572" i="6"/>
  <c r="AM570" i="6"/>
  <c r="AM99" i="6" s="1"/>
  <c r="AW585" i="6"/>
  <c r="AW101" i="6" s="1"/>
  <c r="AP622" i="6"/>
  <c r="AM621" i="6"/>
  <c r="AM106" i="6" s="1"/>
  <c r="AQ727" i="6"/>
  <c r="AT728" i="6"/>
  <c r="AT483" i="6"/>
  <c r="AT487" i="6"/>
  <c r="AS488" i="6"/>
  <c r="AS74" i="6" s="1"/>
  <c r="Y497" i="6"/>
  <c r="AP499" i="6"/>
  <c r="AT509" i="6"/>
  <c r="AT516" i="6"/>
  <c r="AT515" i="6" s="1"/>
  <c r="AT81" i="6" s="1"/>
  <c r="AO527" i="6"/>
  <c r="AO86" i="6" s="1"/>
  <c r="AS528" i="6"/>
  <c r="AS527" i="6" s="1"/>
  <c r="AS86" i="6" s="1"/>
  <c r="AT537" i="6"/>
  <c r="AT542" i="6"/>
  <c r="AD709" i="6"/>
  <c r="AS561" i="6"/>
  <c r="AT590" i="6"/>
  <c r="AP614" i="6"/>
  <c r="AM611" i="6"/>
  <c r="AM105" i="6" s="1"/>
  <c r="AN719" i="6"/>
  <c r="AR720" i="6"/>
  <c r="AR719" i="6" s="1"/>
  <c r="AP720" i="6"/>
  <c r="AP719" i="6" s="1"/>
  <c r="P878" i="6"/>
  <c r="X878" i="6"/>
  <c r="AF878" i="6"/>
  <c r="AP520" i="6"/>
  <c r="AP519" i="6" s="1"/>
  <c r="AP83" i="6" s="1"/>
  <c r="AO523" i="6"/>
  <c r="AO85" i="6" s="1"/>
  <c r="AP528" i="6"/>
  <c r="AP527" i="6" s="1"/>
  <c r="AP86" i="6" s="1"/>
  <c r="AP534" i="6"/>
  <c r="AP533" i="6" s="1"/>
  <c r="AP88" i="6" s="1"/>
  <c r="AP542" i="6"/>
  <c r="AM558" i="6"/>
  <c r="AM94" i="6" s="1"/>
  <c r="AM95" i="6" s="1"/>
  <c r="J709" i="6"/>
  <c r="AA709" i="6"/>
  <c r="AP565" i="6"/>
  <c r="AP586" i="6"/>
  <c r="AT598" i="6"/>
  <c r="AT606" i="6"/>
  <c r="AP616" i="6"/>
  <c r="AN621" i="6"/>
  <c r="AN106" i="6" s="1"/>
  <c r="AP624" i="6"/>
  <c r="AP634" i="6"/>
  <c r="AP638" i="6"/>
  <c r="AM642" i="6"/>
  <c r="AM108" i="6" s="1"/>
  <c r="AP643" i="6"/>
  <c r="AP645" i="6"/>
  <c r="AO642" i="6"/>
  <c r="AO108" i="6" s="1"/>
  <c r="AP646" i="6"/>
  <c r="AQ651" i="6"/>
  <c r="AT651" i="6" s="1"/>
  <c r="AP651" i="6"/>
  <c r="AR659" i="6"/>
  <c r="AR112" i="6" s="1"/>
  <c r="AT661" i="6"/>
  <c r="AQ659" i="6"/>
  <c r="AQ112" i="6" s="1"/>
  <c r="AP664" i="6"/>
  <c r="AP114" i="6" s="1"/>
  <c r="AP677" i="6"/>
  <c r="AP676" i="6" s="1"/>
  <c r="AP118" i="6" s="1"/>
  <c r="AQ677" i="6"/>
  <c r="AM676" i="6"/>
  <c r="AM118" i="6" s="1"/>
  <c r="AT702" i="6"/>
  <c r="AS532" i="6"/>
  <c r="AI545" i="6"/>
  <c r="AI91" i="6" s="1"/>
  <c r="AT553" i="6"/>
  <c r="K709" i="6"/>
  <c r="S709" i="6"/>
  <c r="S710" i="6" s="1"/>
  <c r="S866" i="6" s="1"/>
  <c r="AR561" i="6"/>
  <c r="AO570" i="6"/>
  <c r="AO99" i="6" s="1"/>
  <c r="AS572" i="6"/>
  <c r="AS570" i="6" s="1"/>
  <c r="AS99" i="6" s="1"/>
  <c r="AI574" i="6"/>
  <c r="AI100" i="6" s="1"/>
  <c r="AL593" i="6"/>
  <c r="AL102" i="6" s="1"/>
  <c r="AQ595" i="6"/>
  <c r="AS597" i="6"/>
  <c r="AT597" i="6" s="1"/>
  <c r="AO621" i="6"/>
  <c r="AO106" i="6" s="1"/>
  <c r="AS622" i="6"/>
  <c r="AS621" i="6" s="1"/>
  <c r="AS106" i="6" s="1"/>
  <c r="AQ641" i="6"/>
  <c r="AT641" i="6" s="1"/>
  <c r="AP641" i="6"/>
  <c r="AT645" i="6"/>
  <c r="Y649" i="6"/>
  <c r="AR654" i="6"/>
  <c r="AR652" i="6" s="1"/>
  <c r="AR110" i="6" s="1"/>
  <c r="AP654" i="6"/>
  <c r="AQ656" i="6"/>
  <c r="AT656" i="6" s="1"/>
  <c r="AP656" i="6"/>
  <c r="AS659" i="6"/>
  <c r="AS112" i="6" s="1"/>
  <c r="AP684" i="6"/>
  <c r="AQ695" i="6"/>
  <c r="AQ125" i="6" s="1"/>
  <c r="AT696" i="6"/>
  <c r="Y806" i="6"/>
  <c r="AQ678" i="6"/>
  <c r="AQ119" i="6" s="1"/>
  <c r="AS684" i="6"/>
  <c r="AS682" i="6" s="1"/>
  <c r="AS121" i="6" s="1"/>
  <c r="AO682" i="6"/>
  <c r="AO121" i="6" s="1"/>
  <c r="AT688" i="6"/>
  <c r="O714" i="6"/>
  <c r="Y725" i="6"/>
  <c r="AP736" i="6"/>
  <c r="AS736" i="6"/>
  <c r="AR737" i="6"/>
  <c r="AT737" i="6" s="1"/>
  <c r="AP737" i="6"/>
  <c r="K878" i="6"/>
  <c r="S878" i="6"/>
  <c r="AA878" i="6"/>
  <c r="AK878" i="6"/>
  <c r="BA878" i="6"/>
  <c r="AT555" i="6"/>
  <c r="AT558" i="6" s="1"/>
  <c r="AT94" i="6" s="1"/>
  <c r="AT95" i="6" s="1"/>
  <c r="AQ558" i="6"/>
  <c r="AQ94" i="6" s="1"/>
  <c r="AQ95" i="6" s="1"/>
  <c r="M709" i="6"/>
  <c r="Y561" i="6"/>
  <c r="U709" i="6"/>
  <c r="AW561" i="6"/>
  <c r="AP583" i="6"/>
  <c r="AP598" i="6"/>
  <c r="AP599" i="6"/>
  <c r="AP606" i="6"/>
  <c r="AP607" i="6"/>
  <c r="AQ611" i="6"/>
  <c r="AQ105" i="6" s="1"/>
  <c r="AP613" i="6"/>
  <c r="AR622" i="6"/>
  <c r="AP630" i="6"/>
  <c r="AT635" i="6"/>
  <c r="Y642" i="6"/>
  <c r="AN642" i="6"/>
  <c r="AN108" i="6" s="1"/>
  <c r="AQ643" i="6"/>
  <c r="AI649" i="6"/>
  <c r="AI109" i="6" s="1"/>
  <c r="AW652" i="6"/>
  <c r="AW110" i="6" s="1"/>
  <c r="Y657" i="6"/>
  <c r="Y659" i="6"/>
  <c r="AP681" i="6"/>
  <c r="AP680" i="6" s="1"/>
  <c r="AP120" i="6" s="1"/>
  <c r="AQ681" i="6"/>
  <c r="AM680" i="6"/>
  <c r="AM120" i="6" s="1"/>
  <c r="AR682" i="6"/>
  <c r="AR121" i="6" s="1"/>
  <c r="AQ690" i="6"/>
  <c r="AQ123" i="6" s="1"/>
  <c r="AN734" i="6"/>
  <c r="AO781" i="6"/>
  <c r="AS782" i="6"/>
  <c r="AS781" i="6" s="1"/>
  <c r="Y545" i="6"/>
  <c r="AT551" i="6"/>
  <c r="N709" i="6"/>
  <c r="V709" i="6"/>
  <c r="AE709" i="6"/>
  <c r="AE710" i="6" s="1"/>
  <c r="AE866" i="6" s="1"/>
  <c r="AX709" i="6"/>
  <c r="AX710" i="6" s="1"/>
  <c r="AX866" i="6" s="1"/>
  <c r="AP566" i="6"/>
  <c r="AM574" i="6"/>
  <c r="AM100" i="6" s="1"/>
  <c r="AT581" i="6"/>
  <c r="AP584" i="6"/>
  <c r="AP587" i="6"/>
  <c r="AI600" i="6"/>
  <c r="AI103" i="6" s="1"/>
  <c r="AP615" i="6"/>
  <c r="AP618" i="6"/>
  <c r="Y621" i="6"/>
  <c r="AW621" i="6"/>
  <c r="AW106" i="6" s="1"/>
  <c r="AP623" i="6"/>
  <c r="AP626" i="6"/>
  <c r="AO633" i="6"/>
  <c r="AO107" i="6" s="1"/>
  <c r="AR634" i="6"/>
  <c r="AP636" i="6"/>
  <c r="AP639" i="6"/>
  <c r="AR642" i="6"/>
  <c r="AR108" i="6" s="1"/>
  <c r="AP647" i="6"/>
  <c r="AT663" i="6"/>
  <c r="AT662" i="6" s="1"/>
  <c r="AT113" i="6" s="1"/>
  <c r="BA770" i="6"/>
  <c r="BA133" i="6" s="1"/>
  <c r="O709" i="6"/>
  <c r="W709" i="6"/>
  <c r="AF709" i="6"/>
  <c r="BB574" i="6"/>
  <c r="BB100" i="6" s="1"/>
  <c r="BB127" i="6" s="1"/>
  <c r="AI611" i="6"/>
  <c r="AI105" i="6" s="1"/>
  <c r="AS633" i="6"/>
  <c r="AS107" i="6" s="1"/>
  <c r="AS642" i="6"/>
  <c r="AS108" i="6" s="1"/>
  <c r="AT707" i="6"/>
  <c r="AN747" i="6"/>
  <c r="AR749" i="6"/>
  <c r="AR747" i="6" s="1"/>
  <c r="AP750" i="6"/>
  <c r="AM747" i="6"/>
  <c r="AQ750" i="6"/>
  <c r="P709" i="6"/>
  <c r="X709" i="6"/>
  <c r="AG709" i="6"/>
  <c r="AG710" i="6" s="1"/>
  <c r="AO561" i="6"/>
  <c r="AL570" i="6"/>
  <c r="AL99" i="6" s="1"/>
  <c r="AW570" i="6"/>
  <c r="AW99" i="6" s="1"/>
  <c r="AT579" i="6"/>
  <c r="AP595" i="6"/>
  <c r="AT599" i="6"/>
  <c r="AP603" i="6"/>
  <c r="AM600" i="6"/>
  <c r="AM103" i="6" s="1"/>
  <c r="AT607" i="6"/>
  <c r="AG878" i="6"/>
  <c r="Y667" i="6"/>
  <c r="AT706" i="6"/>
  <c r="L714" i="6"/>
  <c r="AR730" i="6"/>
  <c r="AH878" i="6"/>
  <c r="AO652" i="6"/>
  <c r="AO110" i="6" s="1"/>
  <c r="AT653" i="6"/>
  <c r="AP661" i="6"/>
  <c r="AP659" i="6" s="1"/>
  <c r="AP112" i="6" s="1"/>
  <c r="AQ665" i="6"/>
  <c r="AQ668" i="6"/>
  <c r="AT671" i="6"/>
  <c r="AT670" i="6" s="1"/>
  <c r="AT115" i="6" s="1"/>
  <c r="AQ674" i="6"/>
  <c r="AT674" i="6" s="1"/>
  <c r="AP674" i="6"/>
  <c r="AM672" i="6"/>
  <c r="AM117" i="6" s="1"/>
  <c r="AS679" i="6"/>
  <c r="AS678" i="6" s="1"/>
  <c r="AS119" i="6" s="1"/>
  <c r="Y680" i="6"/>
  <c r="AL682" i="6"/>
  <c r="AL121" i="6" s="1"/>
  <c r="AP685" i="6"/>
  <c r="AR691" i="6"/>
  <c r="AR690" i="6" s="1"/>
  <c r="AR123" i="6" s="1"/>
  <c r="AT694" i="6"/>
  <c r="AT693" i="6" s="1"/>
  <c r="AT124" i="6" s="1"/>
  <c r="AR698" i="6"/>
  <c r="AR695" i="6" s="1"/>
  <c r="AR125" i="6" s="1"/>
  <c r="AR704" i="6"/>
  <c r="AP705" i="6"/>
  <c r="AX714" i="6"/>
  <c r="M714" i="6"/>
  <c r="AR729" i="6"/>
  <c r="AP729" i="6"/>
  <c r="AN727" i="6"/>
  <c r="Y730" i="6"/>
  <c r="AR740" i="6"/>
  <c r="AR738" i="6" s="1"/>
  <c r="AN738" i="6"/>
  <c r="AT744" i="6"/>
  <c r="AT743" i="6" s="1"/>
  <c r="Y745" i="6"/>
  <c r="AN745" i="6"/>
  <c r="AT746" i="6"/>
  <c r="AT745" i="6" s="1"/>
  <c r="Y768" i="6"/>
  <c r="O770" i="6"/>
  <c r="O133" i="6" s="1"/>
  <c r="AF770" i="6"/>
  <c r="AF133" i="6" s="1"/>
  <c r="Y788" i="6"/>
  <c r="AS655" i="6"/>
  <c r="AS652" i="6" s="1"/>
  <c r="AS110" i="6" s="1"/>
  <c r="AO680" i="6"/>
  <c r="AO120" i="6" s="1"/>
  <c r="AS681" i="6"/>
  <c r="AS680" i="6" s="1"/>
  <c r="AS120" i="6" s="1"/>
  <c r="AM682" i="6"/>
  <c r="AM121" i="6" s="1"/>
  <c r="AQ683" i="6"/>
  <c r="AS703" i="6"/>
  <c r="AS126" i="6" s="1"/>
  <c r="AQ733" i="6"/>
  <c r="AM732" i="6"/>
  <c r="AP733" i="6"/>
  <c r="AP732" i="6" s="1"/>
  <c r="AO800" i="6"/>
  <c r="AS802" i="6"/>
  <c r="AS800" i="6" s="1"/>
  <c r="AP669" i="6"/>
  <c r="AP667" i="6" s="1"/>
  <c r="AP116" i="6" s="1"/>
  <c r="AO687" i="6"/>
  <c r="AO122" i="6" s="1"/>
  <c r="Y693" i="6"/>
  <c r="AT708" i="6"/>
  <c r="AZ714" i="6"/>
  <c r="AP716" i="6"/>
  <c r="AP715" i="6" s="1"/>
  <c r="AO715" i="6"/>
  <c r="Y743" i="6"/>
  <c r="AO752" i="6"/>
  <c r="Z770" i="6"/>
  <c r="Z133" i="6" s="1"/>
  <c r="AU770" i="6"/>
  <c r="AU133" i="6" s="1"/>
  <c r="AU131" i="6" s="1"/>
  <c r="AH770" i="6"/>
  <c r="AH133" i="6" s="1"/>
  <c r="Y781" i="6"/>
  <c r="L709" i="6"/>
  <c r="T709" i="6"/>
  <c r="AB709" i="6"/>
  <c r="AJ709" i="6"/>
  <c r="AZ709" i="6"/>
  <c r="AN662" i="6"/>
  <c r="AN113" i="6" s="1"/>
  <c r="AW664" i="6"/>
  <c r="AW114" i="6" s="1"/>
  <c r="Y670" i="6"/>
  <c r="AR681" i="6"/>
  <c r="AR680" i="6" s="1"/>
  <c r="AR120" i="6" s="1"/>
  <c r="AQ685" i="6"/>
  <c r="AT685" i="6" s="1"/>
  <c r="AP689" i="6"/>
  <c r="AP697" i="6"/>
  <c r="AL703" i="6"/>
  <c r="AL126" i="6" s="1"/>
  <c r="AQ705" i="6"/>
  <c r="Y715" i="6"/>
  <c r="V714" i="6"/>
  <c r="AE714" i="6"/>
  <c r="BA714" i="6"/>
  <c r="AQ715" i="6"/>
  <c r="AT716" i="6"/>
  <c r="AT715" i="6" s="1"/>
  <c r="Y721" i="6"/>
  <c r="AI721" i="6"/>
  <c r="AP724" i="6"/>
  <c r="AQ724" i="6"/>
  <c r="AT724" i="6" s="1"/>
  <c r="AL727" i="6"/>
  <c r="AO732" i="6"/>
  <c r="AS733" i="6"/>
  <c r="AS732" i="6" s="1"/>
  <c r="AQ735" i="6"/>
  <c r="AM734" i="6"/>
  <c r="AP735" i="6"/>
  <c r="Y738" i="6"/>
  <c r="Y747" i="6"/>
  <c r="AM761" i="6"/>
  <c r="AQ762" i="6"/>
  <c r="AP762" i="6"/>
  <c r="AP761" i="6" s="1"/>
  <c r="AP765" i="6"/>
  <c r="AR786" i="6"/>
  <c r="AT786" i="6" s="1"/>
  <c r="AP786" i="6"/>
  <c r="AP784" i="6" s="1"/>
  <c r="AP653" i="6"/>
  <c r="AO667" i="6"/>
  <c r="AO116" i="6" s="1"/>
  <c r="AT673" i="6"/>
  <c r="AO678" i="6"/>
  <c r="AO119" i="6" s="1"/>
  <c r="AP683" i="6"/>
  <c r="AP691" i="6"/>
  <c r="AP690" i="6" s="1"/>
  <c r="AP123" i="6" s="1"/>
  <c r="AP704" i="6"/>
  <c r="BB714" i="6"/>
  <c r="AP718" i="6"/>
  <c r="AP717" i="6" s="1"/>
  <c r="AM717" i="6"/>
  <c r="AQ718" i="6"/>
  <c r="AL721" i="6"/>
  <c r="AR756" i="6"/>
  <c r="AR755" i="6" s="1"/>
  <c r="AN755" i="6"/>
  <c r="AP756" i="6"/>
  <c r="AP755" i="6" s="1"/>
  <c r="Y765" i="6"/>
  <c r="AB770" i="6"/>
  <c r="AB133" i="6" s="1"/>
  <c r="Y777" i="6"/>
  <c r="M770" i="6"/>
  <c r="M133" i="6" s="1"/>
  <c r="AD770" i="6"/>
  <c r="AD133" i="6" s="1"/>
  <c r="AD131" i="6" s="1"/>
  <c r="AO805" i="6"/>
  <c r="AO134" i="6" s="1"/>
  <c r="AN667" i="6"/>
  <c r="AN116" i="6" s="1"/>
  <c r="AR668" i="6"/>
  <c r="AR667" i="6" s="1"/>
  <c r="AR116" i="6" s="1"/>
  <c r="AS735" i="6"/>
  <c r="AO734" i="6"/>
  <c r="BB770" i="6"/>
  <c r="BB133" i="6" s="1"/>
  <c r="Y773" i="6"/>
  <c r="AZ770" i="6"/>
  <c r="AZ133" i="6" s="1"/>
  <c r="AV659" i="6"/>
  <c r="AV112" i="6" s="1"/>
  <c r="AN664" i="6"/>
  <c r="AN114" i="6" s="1"/>
  <c r="Y672" i="6"/>
  <c r="AP675" i="6"/>
  <c r="AO690" i="6"/>
  <c r="AO123" i="6" s="1"/>
  <c r="AS691" i="6"/>
  <c r="AS690" i="6" s="1"/>
  <c r="AS123" i="6" s="1"/>
  <c r="Y695" i="6"/>
  <c r="AI695" i="6"/>
  <c r="AI125" i="6" s="1"/>
  <c r="Q714" i="6"/>
  <c r="AV714" i="6"/>
  <c r="AQ719" i="6"/>
  <c r="AR722" i="6"/>
  <c r="AR721" i="6" s="1"/>
  <c r="AN721" i="6"/>
  <c r="AP728" i="6"/>
  <c r="AP727" i="6" s="1"/>
  <c r="AO727" i="6"/>
  <c r="AP731" i="6"/>
  <c r="AP730" i="6" s="1"/>
  <c r="AO730" i="6"/>
  <c r="AS731" i="6"/>
  <c r="AS730" i="6" s="1"/>
  <c r="Y753" i="6"/>
  <c r="AQ757" i="6"/>
  <c r="AT758" i="6"/>
  <c r="AT757" i="6" s="1"/>
  <c r="Y771" i="6"/>
  <c r="AR775" i="6"/>
  <c r="Y779" i="6"/>
  <c r="N770" i="6"/>
  <c r="N133" i="6" s="1"/>
  <c r="N131" i="6" s="1"/>
  <c r="AI784" i="6"/>
  <c r="AI770" i="6" s="1"/>
  <c r="AI133" i="6" s="1"/>
  <c r="AQ793" i="6"/>
  <c r="Y717" i="6"/>
  <c r="T752" i="6"/>
  <c r="AO753" i="6"/>
  <c r="AS753" i="6" s="1"/>
  <c r="AQ755" i="6"/>
  <c r="AQ764" i="6"/>
  <c r="AM765" i="6"/>
  <c r="AQ766" i="6"/>
  <c r="AS776" i="6"/>
  <c r="AS775" i="6" s="1"/>
  <c r="AM779" i="6"/>
  <c r="AT783" i="6"/>
  <c r="AO788" i="6"/>
  <c r="AS794" i="6"/>
  <c r="AS793" i="6" s="1"/>
  <c r="AQ796" i="6"/>
  <c r="AP796" i="6"/>
  <c r="AP795" i="6" s="1"/>
  <c r="AT801" i="6"/>
  <c r="AQ800" i="6"/>
  <c r="Y824" i="6"/>
  <c r="AQ812" i="6"/>
  <c r="AP812" i="6"/>
  <c r="AP811" i="6" s="1"/>
  <c r="AT814" i="6"/>
  <c r="AT813" i="6" s="1"/>
  <c r="AR813" i="6"/>
  <c r="AR805" i="6" s="1"/>
  <c r="AR134" i="6" s="1"/>
  <c r="Y816" i="6"/>
  <c r="AM816" i="6"/>
  <c r="M815" i="6"/>
  <c r="AM738" i="6"/>
  <c r="AM751" i="6"/>
  <c r="AM768" i="6"/>
  <c r="K770" i="6"/>
  <c r="K133" i="6" s="1"/>
  <c r="K131" i="6" s="1"/>
  <c r="S770" i="6"/>
  <c r="AA770" i="6"/>
  <c r="AY770" i="6"/>
  <c r="AY133" i="6" s="1"/>
  <c r="AP789" i="6"/>
  <c r="AT792" i="6"/>
  <c r="AT791" i="6" s="1"/>
  <c r="Y793" i="6"/>
  <c r="AQ798" i="6"/>
  <c r="AP798" i="6"/>
  <c r="AP797" i="6" s="1"/>
  <c r="AB805" i="6"/>
  <c r="AB134" i="6" s="1"/>
  <c r="AS806" i="6"/>
  <c r="AS805" i="6" s="1"/>
  <c r="AS134" i="6" s="1"/>
  <c r="AP663" i="6"/>
  <c r="AP662" i="6" s="1"/>
  <c r="AP113" i="6" s="1"/>
  <c r="P714" i="6"/>
  <c r="X714" i="6"/>
  <c r="AF714" i="6"/>
  <c r="Y727" i="6"/>
  <c r="AT736" i="6"/>
  <c r="AN763" i="6"/>
  <c r="AV770" i="6"/>
  <c r="AV133" i="6" s="1"/>
  <c r="AP783" i="6"/>
  <c r="AN784" i="6"/>
  <c r="AM784" i="6"/>
  <c r="AQ785" i="6"/>
  <c r="AQ790" i="6"/>
  <c r="AT790" i="6" s="1"/>
  <c r="AT788" i="6" s="1"/>
  <c r="AP790" i="6"/>
  <c r="AM797" i="6"/>
  <c r="AM811" i="6"/>
  <c r="K822" i="6"/>
  <c r="K874" i="6" s="1"/>
  <c r="AI751" i="6"/>
  <c r="AI714" i="6" s="1"/>
  <c r="AP754" i="6"/>
  <c r="Q770" i="6"/>
  <c r="Q133" i="6" s="1"/>
  <c r="AO775" i="6"/>
  <c r="AQ780" i="6"/>
  <c r="M822" i="6"/>
  <c r="Y823" i="6"/>
  <c r="AP826" i="6"/>
  <c r="AQ826" i="6"/>
  <c r="AT826" i="6" s="1"/>
  <c r="AT769" i="6"/>
  <c r="AT768" i="6" s="1"/>
  <c r="AQ782" i="6"/>
  <c r="AP782" i="6"/>
  <c r="Y800" i="6"/>
  <c r="AQ807" i="6"/>
  <c r="AM806" i="6"/>
  <c r="AM721" i="6"/>
  <c r="AT739" i="6"/>
  <c r="AP742" i="6"/>
  <c r="AP738" i="6" s="1"/>
  <c r="AP746" i="6"/>
  <c r="AP745" i="6" s="1"/>
  <c r="AP749" i="6"/>
  <c r="AP747" i="6" s="1"/>
  <c r="AQ751" i="6"/>
  <c r="AQ768" i="6"/>
  <c r="AP769" i="6"/>
  <c r="AP768" i="6" s="1"/>
  <c r="AT774" i="6"/>
  <c r="AT773" i="6" s="1"/>
  <c r="Y791" i="6"/>
  <c r="AP794" i="6"/>
  <c r="AP793" i="6" s="1"/>
  <c r="AQ818" i="6"/>
  <c r="AT818" i="6" s="1"/>
  <c r="AP818" i="6"/>
  <c r="AK822" i="6"/>
  <c r="AK874" i="6" s="1"/>
  <c r="AN800" i="6"/>
  <c r="AP802" i="6"/>
  <c r="P805" i="6"/>
  <c r="P134" i="6" s="1"/>
  <c r="X805" i="6"/>
  <c r="X134" i="6" s="1"/>
  <c r="AY805" i="6"/>
  <c r="AY134" i="6" s="1"/>
  <c r="AP814" i="6"/>
  <c r="AP813" i="6" s="1"/>
  <c r="AP840" i="6"/>
  <c r="AP846" i="6"/>
  <c r="AP849" i="6"/>
  <c r="AI806" i="6"/>
  <c r="AI805" i="6" s="1"/>
  <c r="AI134" i="6" s="1"/>
  <c r="Y827" i="6"/>
  <c r="N822" i="6"/>
  <c r="N874" i="6" s="1"/>
  <c r="AP829" i="6"/>
  <c r="AP828" i="6" s="1"/>
  <c r="AP827" i="6" s="1"/>
  <c r="AP140" i="6" s="1"/>
  <c r="AQ829" i="6"/>
  <c r="AT829" i="6" s="1"/>
  <c r="AM828" i="6"/>
  <c r="AM803" i="6"/>
  <c r="AL806" i="6"/>
  <c r="AL805" i="6" s="1"/>
  <c r="AL134" i="6" s="1"/>
  <c r="AA805" i="6"/>
  <c r="AA134" i="6" s="1"/>
  <c r="O822" i="6"/>
  <c r="O874" i="6" s="1"/>
  <c r="AL822" i="6"/>
  <c r="AL874" i="6" s="1"/>
  <c r="AP842" i="6"/>
  <c r="AP838" i="6"/>
  <c r="S815" i="6"/>
  <c r="S135" i="6" s="1"/>
  <c r="AN816" i="6"/>
  <c r="AX815" i="6"/>
  <c r="AX135" i="6" s="1"/>
  <c r="AP819" i="6"/>
  <c r="AM824" i="6"/>
  <c r="AP850" i="6"/>
  <c r="AT804" i="6"/>
  <c r="AT803" i="6" s="1"/>
  <c r="AN805" i="6"/>
  <c r="AN134" i="6" s="1"/>
  <c r="Y811" i="6"/>
  <c r="AR828" i="6"/>
  <c r="Y828" i="6"/>
  <c r="AP844" i="6"/>
  <c r="E27" i="5"/>
  <c r="F25" i="5"/>
  <c r="E24" i="3"/>
  <c r="D24" i="3"/>
  <c r="C24" i="3"/>
  <c r="E14" i="3"/>
  <c r="D14" i="3"/>
  <c r="C14" i="3"/>
  <c r="AW770" i="6" l="1"/>
  <c r="AW133" i="6" s="1"/>
  <c r="AY709" i="6"/>
  <c r="AR621" i="6"/>
  <c r="AR106" i="6" s="1"/>
  <c r="AT753" i="6"/>
  <c r="AT574" i="6"/>
  <c r="AT100" i="6" s="1"/>
  <c r="AT332" i="6"/>
  <c r="BB157" i="6"/>
  <c r="BB279" i="6" s="1"/>
  <c r="BB381" i="6" s="1"/>
  <c r="AW714" i="6"/>
  <c r="AW132" i="6" s="1"/>
  <c r="AR687" i="6"/>
  <c r="AR122" i="6" s="1"/>
  <c r="AT189" i="6"/>
  <c r="AT41" i="6" s="1"/>
  <c r="AD713" i="6"/>
  <c r="AB131" i="6"/>
  <c r="AP652" i="6"/>
  <c r="AP110" i="6" s="1"/>
  <c r="AP497" i="6"/>
  <c r="AP75" i="6" s="1"/>
  <c r="AP369" i="6"/>
  <c r="AT223" i="6"/>
  <c r="AT47" i="6" s="1"/>
  <c r="AP545" i="6"/>
  <c r="AP91" i="6" s="1"/>
  <c r="AP530" i="6"/>
  <c r="AP87" i="6" s="1"/>
  <c r="AP186" i="6"/>
  <c r="AP40" i="6" s="1"/>
  <c r="AT720" i="6"/>
  <c r="AT719" i="6" s="1"/>
  <c r="AS734" i="6"/>
  <c r="AP721" i="6"/>
  <c r="Z710" i="6"/>
  <c r="Z866" i="6" s="1"/>
  <c r="Y92" i="6"/>
  <c r="AT802" i="6"/>
  <c r="AT778" i="6"/>
  <c r="AT777" i="6" s="1"/>
  <c r="AP600" i="6"/>
  <c r="AP103" i="6" s="1"/>
  <c r="AZ878" i="6"/>
  <c r="O60" i="6"/>
  <c r="AT314" i="6"/>
  <c r="AP300" i="6"/>
  <c r="Y41" i="6"/>
  <c r="Y57" i="6" s="1"/>
  <c r="Z131" i="6"/>
  <c r="AP695" i="6"/>
  <c r="AP125" i="6" s="1"/>
  <c r="AJ710" i="6"/>
  <c r="AJ866" i="6" s="1"/>
  <c r="AQ574" i="6"/>
  <c r="AQ100" i="6" s="1"/>
  <c r="AP546" i="6"/>
  <c r="AC710" i="6"/>
  <c r="AC866" i="6" s="1"/>
  <c r="AT477" i="6"/>
  <c r="AT73" i="6" s="1"/>
  <c r="AP335" i="6"/>
  <c r="AT319" i="6"/>
  <c r="AT776" i="6"/>
  <c r="AT775" i="6" s="1"/>
  <c r="AR734" i="6"/>
  <c r="AQ649" i="6"/>
  <c r="AQ109" i="6" s="1"/>
  <c r="AT561" i="6"/>
  <c r="AP504" i="6"/>
  <c r="AP77" i="6" s="1"/>
  <c r="AP477" i="6"/>
  <c r="AP73" i="6" s="1"/>
  <c r="AQ460" i="6"/>
  <c r="AQ71" i="6" s="1"/>
  <c r="AQ60" i="6"/>
  <c r="AP197" i="6"/>
  <c r="AP42" i="6" s="1"/>
  <c r="K128" i="6"/>
  <c r="AA381" i="6"/>
  <c r="AG128" i="6"/>
  <c r="AG129" i="6" s="1"/>
  <c r="Z381" i="6"/>
  <c r="Z865" i="6" s="1"/>
  <c r="Z867" i="6" s="1"/>
  <c r="W128" i="6"/>
  <c r="W129" i="6" s="1"/>
  <c r="W136" i="6" s="1"/>
  <c r="AI822" i="6"/>
  <c r="AI874" i="6" s="1"/>
  <c r="AI139" i="6"/>
  <c r="AI138" i="6" s="1"/>
  <c r="AT649" i="6"/>
  <c r="AT109" i="6" s="1"/>
  <c r="AB129" i="6"/>
  <c r="AT158" i="6"/>
  <c r="AF128" i="6"/>
  <c r="AP170" i="6"/>
  <c r="AP38" i="6" s="1"/>
  <c r="AL714" i="6"/>
  <c r="AP687" i="6"/>
  <c r="AP122" i="6" s="1"/>
  <c r="AT592" i="6"/>
  <c r="R710" i="6"/>
  <c r="R866" i="6" s="1"/>
  <c r="AW281" i="6"/>
  <c r="AW59" i="6" s="1"/>
  <c r="AP263" i="6"/>
  <c r="AP56" i="6" s="1"/>
  <c r="Q60" i="6"/>
  <c r="AP806" i="6"/>
  <c r="AP805" i="6" s="1"/>
  <c r="AP134" i="6" s="1"/>
  <c r="AT660" i="6"/>
  <c r="AQ545" i="6"/>
  <c r="AQ91" i="6" s="1"/>
  <c r="AC381" i="6"/>
  <c r="AC865" i="6" s="1"/>
  <c r="AC867" i="6" s="1"/>
  <c r="AP314" i="6"/>
  <c r="AT672" i="6"/>
  <c r="AT117" i="6" s="1"/>
  <c r="AP593" i="6"/>
  <c r="AP102" i="6" s="1"/>
  <c r="AR446" i="6"/>
  <c r="AR70" i="6" s="1"/>
  <c r="AS281" i="6"/>
  <c r="AS59" i="6" s="1"/>
  <c r="K129" i="6"/>
  <c r="K136" i="6" s="1"/>
  <c r="K142" i="6" s="1"/>
  <c r="K147" i="6" s="1"/>
  <c r="Y138" i="6"/>
  <c r="AT170" i="6"/>
  <c r="AT38" i="6" s="1"/>
  <c r="AT741" i="6"/>
  <c r="J60" i="6"/>
  <c r="AT756" i="6"/>
  <c r="AT755" i="6" s="1"/>
  <c r="AT520" i="6"/>
  <c r="AT519" i="6" s="1"/>
  <c r="AT83" i="6" s="1"/>
  <c r="AQ585" i="6"/>
  <c r="AQ101" i="6" s="1"/>
  <c r="AR649" i="6"/>
  <c r="AR109" i="6" s="1"/>
  <c r="AT534" i="6"/>
  <c r="AT533" i="6" s="1"/>
  <c r="AT88" i="6" s="1"/>
  <c r="AF710" i="6"/>
  <c r="AF866" i="6" s="1"/>
  <c r="Y878" i="6"/>
  <c r="AL281" i="6"/>
  <c r="AL59" i="6" s="1"/>
  <c r="AP290" i="6"/>
  <c r="Q381" i="6"/>
  <c r="Q865" i="6" s="1"/>
  <c r="Q867" i="6" s="1"/>
  <c r="AF381" i="6"/>
  <c r="AH129" i="6"/>
  <c r="AP649" i="6"/>
  <c r="AP109" i="6" s="1"/>
  <c r="AY127" i="6"/>
  <c r="L381" i="6"/>
  <c r="AP398" i="6"/>
  <c r="AP66" i="6" s="1"/>
  <c r="AK128" i="6"/>
  <c r="AV60" i="6"/>
  <c r="AV129" i="6" s="1"/>
  <c r="J129" i="6"/>
  <c r="AC713" i="6"/>
  <c r="AC132" i="6"/>
  <c r="AC131" i="6" s="1"/>
  <c r="AQ771" i="6"/>
  <c r="AT772" i="6"/>
  <c r="AT771" i="6" s="1"/>
  <c r="AK713" i="6"/>
  <c r="AP611" i="6"/>
  <c r="AP105" i="6" s="1"/>
  <c r="Y134" i="6"/>
  <c r="AP703" i="6"/>
  <c r="AP126" i="6" s="1"/>
  <c r="AG713" i="6"/>
  <c r="N713" i="6"/>
  <c r="AT687" i="6"/>
  <c r="AT122" i="6" s="1"/>
  <c r="AP425" i="6"/>
  <c r="AP68" i="6" s="1"/>
  <c r="X710" i="6"/>
  <c r="X866" i="6" s="1"/>
  <c r="Q710" i="6"/>
  <c r="Q866" i="6" s="1"/>
  <c r="AT355" i="6"/>
  <c r="AT205" i="6"/>
  <c r="AT44" i="6" s="1"/>
  <c r="AT282" i="6"/>
  <c r="AP248" i="6"/>
  <c r="AP51" i="6" s="1"/>
  <c r="AP322" i="6"/>
  <c r="O381" i="6"/>
  <c r="AM281" i="6"/>
  <c r="AM59" i="6" s="1"/>
  <c r="AP158" i="6"/>
  <c r="AP37" i="6" s="1"/>
  <c r="AC136" i="6"/>
  <c r="AT369" i="6"/>
  <c r="AK129" i="6"/>
  <c r="AK136" i="6" s="1"/>
  <c r="AK142" i="6" s="1"/>
  <c r="AK147" i="6" s="1"/>
  <c r="AS695" i="6"/>
  <c r="AS125" i="6" s="1"/>
  <c r="X381" i="6"/>
  <c r="X865" i="6" s="1"/>
  <c r="Z60" i="6"/>
  <c r="Z129" i="6" s="1"/>
  <c r="Z136" i="6" s="1"/>
  <c r="AM714" i="6"/>
  <c r="AE129" i="6"/>
  <c r="AJ713" i="6"/>
  <c r="AJ132" i="6"/>
  <c r="AJ131" i="6" s="1"/>
  <c r="AJ136" i="6" s="1"/>
  <c r="AJ142" i="6" s="1"/>
  <c r="AJ147" i="6" s="1"/>
  <c r="AY546" i="6"/>
  <c r="AY91" i="6"/>
  <c r="AY60" i="6"/>
  <c r="AQ561" i="6"/>
  <c r="N381" i="6"/>
  <c r="AT659" i="6"/>
  <c r="AT112" i="6" s="1"/>
  <c r="AN92" i="6"/>
  <c r="AP488" i="6"/>
  <c r="AP74" i="6" s="1"/>
  <c r="V129" i="6"/>
  <c r="R713" i="6"/>
  <c r="R132" i="6"/>
  <c r="R131" i="6" s="1"/>
  <c r="AO815" i="6"/>
  <c r="AS816" i="6"/>
  <c r="W713" i="6"/>
  <c r="W132" i="6"/>
  <c r="W131" i="6" s="1"/>
  <c r="U381" i="6"/>
  <c r="U865" i="6" s="1"/>
  <c r="AF60" i="6"/>
  <c r="AF129" i="6" s="1"/>
  <c r="AO770" i="6"/>
  <c r="AO133" i="6" s="1"/>
  <c r="AP788" i="6"/>
  <c r="AT655" i="6"/>
  <c r="AT679" i="6"/>
  <c r="AT678" i="6" s="1"/>
  <c r="AT119" i="6" s="1"/>
  <c r="AI127" i="6"/>
  <c r="AQ633" i="6"/>
  <c r="AQ107" i="6" s="1"/>
  <c r="AN127" i="6"/>
  <c r="AP460" i="6"/>
  <c r="AP71" i="6" s="1"/>
  <c r="AZ92" i="6"/>
  <c r="AZ128" i="6" s="1"/>
  <c r="AT311" i="6"/>
  <c r="AT303" i="6"/>
  <c r="T129" i="6"/>
  <c r="AP205" i="6"/>
  <c r="AP44" i="6" s="1"/>
  <c r="AP189" i="6"/>
  <c r="AP41" i="6" s="1"/>
  <c r="J713" i="6"/>
  <c r="J132" i="6"/>
  <c r="J131" i="6" s="1"/>
  <c r="AH815" i="6"/>
  <c r="AY381" i="6"/>
  <c r="AY865" i="6" s="1"/>
  <c r="AP561" i="6"/>
  <c r="AP98" i="6" s="1"/>
  <c r="AT722" i="6"/>
  <c r="AN770" i="6"/>
  <c r="AN133" i="6" s="1"/>
  <c r="AR784" i="6"/>
  <c r="AR770" i="6" s="1"/>
  <c r="AR133" i="6" s="1"/>
  <c r="AP753" i="6"/>
  <c r="AT654" i="6"/>
  <c r="AT652" i="6" s="1"/>
  <c r="AT110" i="6" s="1"/>
  <c r="AP642" i="6"/>
  <c r="AP108" i="6" s="1"/>
  <c r="AP349" i="6"/>
  <c r="AS398" i="6"/>
  <c r="AS66" i="6" s="1"/>
  <c r="AR281" i="6"/>
  <c r="AR59" i="6" s="1"/>
  <c r="AB136" i="6"/>
  <c r="BA60" i="6"/>
  <c r="BB546" i="6"/>
  <c r="BB91" i="6"/>
  <c r="BB92" i="6" s="1"/>
  <c r="BB128" i="6" s="1"/>
  <c r="AZ381" i="6"/>
  <c r="AZ865" i="6" s="1"/>
  <c r="AZ60" i="6"/>
  <c r="AT470" i="6"/>
  <c r="AP682" i="6"/>
  <c r="AP121" i="6" s="1"/>
  <c r="AP781" i="6"/>
  <c r="AP770" i="6" s="1"/>
  <c r="AP133" i="6" s="1"/>
  <c r="AT794" i="6"/>
  <c r="AT793" i="6" s="1"/>
  <c r="Z713" i="6"/>
  <c r="AQ652" i="6"/>
  <c r="AQ110" i="6" s="1"/>
  <c r="AP585" i="6"/>
  <c r="AP101" i="6" s="1"/>
  <c r="AQ477" i="6"/>
  <c r="AQ73" i="6" s="1"/>
  <c r="AB710" i="6"/>
  <c r="AB866" i="6" s="1"/>
  <c r="AP535" i="6"/>
  <c r="AP89" i="6" s="1"/>
  <c r="AT327" i="6"/>
  <c r="AT290" i="6"/>
  <c r="AP303" i="6"/>
  <c r="AT175" i="6"/>
  <c r="AT39" i="6" s="1"/>
  <c r="AG136" i="6"/>
  <c r="O129" i="6"/>
  <c r="U60" i="6"/>
  <c r="U129" i="6" s="1"/>
  <c r="BB60" i="6"/>
  <c r="AT658" i="6"/>
  <c r="AT657" i="6" s="1"/>
  <c r="AT111" i="6" s="1"/>
  <c r="AQ657" i="6"/>
  <c r="AQ111" i="6" s="1"/>
  <c r="AL713" i="6"/>
  <c r="AL132" i="6"/>
  <c r="AL131" i="6" s="1"/>
  <c r="AP64" i="6"/>
  <c r="AG866" i="6"/>
  <c r="AG867" i="6" s="1"/>
  <c r="AG711" i="6"/>
  <c r="AT98" i="6"/>
  <c r="N129" i="6"/>
  <c r="N136" i="6" s="1"/>
  <c r="AT37" i="6"/>
  <c r="AM132" i="6"/>
  <c r="AD129" i="6"/>
  <c r="AD136" i="6" s="1"/>
  <c r="AN128" i="6"/>
  <c r="AT780" i="6"/>
  <c r="AT779" i="6" s="1"/>
  <c r="AQ779" i="6"/>
  <c r="AQ763" i="6"/>
  <c r="AT764" i="6"/>
  <c r="AT763" i="6" s="1"/>
  <c r="AE713" i="6"/>
  <c r="AE132" i="6"/>
  <c r="AE131" i="6" s="1"/>
  <c r="AX713" i="6"/>
  <c r="AX132" i="6"/>
  <c r="AX131" i="6" s="1"/>
  <c r="AT665" i="6"/>
  <c r="AT664" i="6" s="1"/>
  <c r="AT114" i="6" s="1"/>
  <c r="AQ664" i="6"/>
  <c r="AQ114" i="6" s="1"/>
  <c r="AT812" i="6"/>
  <c r="AT811" i="6" s="1"/>
  <c r="AQ811" i="6"/>
  <c r="V713" i="6"/>
  <c r="V132" i="6"/>
  <c r="V131" i="6" s="1"/>
  <c r="V136" i="6" s="1"/>
  <c r="AN709" i="6"/>
  <c r="AR633" i="6"/>
  <c r="AR107" i="6" s="1"/>
  <c r="AT634" i="6"/>
  <c r="AT633" i="6" s="1"/>
  <c r="AT107" i="6" s="1"/>
  <c r="AY131" i="6"/>
  <c r="AP734" i="6"/>
  <c r="AQ682" i="6"/>
  <c r="AQ121" i="6" s="1"/>
  <c r="AT683" i="6"/>
  <c r="K713" i="6"/>
  <c r="AV709" i="6"/>
  <c r="AV710" i="6" s="1"/>
  <c r="AV866" i="6" s="1"/>
  <c r="O713" i="6"/>
  <c r="O132" i="6"/>
  <c r="O131" i="6" s="1"/>
  <c r="Y805" i="6"/>
  <c r="AP633" i="6"/>
  <c r="AP107" i="6" s="1"/>
  <c r="BB709" i="6"/>
  <c r="AU713" i="6"/>
  <c r="AP621" i="6"/>
  <c r="AP106" i="6" s="1"/>
  <c r="AP468" i="6"/>
  <c r="AP72" i="6" s="1"/>
  <c r="T710" i="6"/>
  <c r="T866" i="6" s="1"/>
  <c r="AQ413" i="6"/>
  <c r="AQ67" i="6" s="1"/>
  <c r="AM571" i="6"/>
  <c r="AM709" i="6" s="1"/>
  <c r="Y571" i="6"/>
  <c r="Y709" i="6" s="1"/>
  <c r="P710" i="6"/>
  <c r="AO878" i="6"/>
  <c r="AO69" i="6"/>
  <c r="AO92" i="6" s="1"/>
  <c r="AI709" i="6"/>
  <c r="O710" i="6"/>
  <c r="O866" i="6" s="1"/>
  <c r="N710" i="6"/>
  <c r="N866" i="6" s="1"/>
  <c r="AM64" i="6"/>
  <c r="AM92" i="6" s="1"/>
  <c r="AP228" i="6"/>
  <c r="AP48" i="6" s="1"/>
  <c r="V381" i="6"/>
  <c r="O865" i="6"/>
  <c r="AP223" i="6"/>
  <c r="AP47" i="6" s="1"/>
  <c r="AT448" i="6"/>
  <c r="AX381" i="6"/>
  <c r="AH711" i="6"/>
  <c r="AS37" i="6"/>
  <c r="AS57" i="6" s="1"/>
  <c r="AS60" i="6" s="1"/>
  <c r="AS157" i="6"/>
  <c r="AS279" i="6" s="1"/>
  <c r="AS381" i="6" s="1"/>
  <c r="R128" i="6"/>
  <c r="R129" i="6" s="1"/>
  <c r="R136" i="6" s="1"/>
  <c r="Y157" i="6"/>
  <c r="AI157" i="6"/>
  <c r="AI279" i="6" s="1"/>
  <c r="AT704" i="6"/>
  <c r="AT703" i="6" s="1"/>
  <c r="AT126" i="6" s="1"/>
  <c r="AR703" i="6"/>
  <c r="AR126" i="6" s="1"/>
  <c r="L713" i="6"/>
  <c r="L132" i="6"/>
  <c r="L131" i="6" s="1"/>
  <c r="AQ721" i="6"/>
  <c r="AT532" i="6"/>
  <c r="AT530" i="6" s="1"/>
  <c r="AT87" i="6" s="1"/>
  <c r="AS530" i="6"/>
  <c r="AS87" i="6" s="1"/>
  <c r="L710" i="6"/>
  <c r="L866" i="6" s="1"/>
  <c r="AT512" i="6"/>
  <c r="AT510" i="6" s="1"/>
  <c r="AT79" i="6" s="1"/>
  <c r="AS510" i="6"/>
  <c r="AS79" i="6" s="1"/>
  <c r="AP446" i="6"/>
  <c r="AP70" i="6" s="1"/>
  <c r="BA546" i="6"/>
  <c r="BA552" i="6" s="1"/>
  <c r="BA710" i="6" s="1"/>
  <c r="BA866" i="6" s="1"/>
  <c r="BA91" i="6"/>
  <c r="AI878" i="6"/>
  <c r="AM878" i="6"/>
  <c r="AT427" i="6"/>
  <c r="AT425" i="6" s="1"/>
  <c r="AT68" i="6" s="1"/>
  <c r="AT462" i="6"/>
  <c r="AT460" i="6" s="1"/>
  <c r="AT71" i="6" s="1"/>
  <c r="AN281" i="6"/>
  <c r="AN59" i="6" s="1"/>
  <c r="N865" i="6"/>
  <c r="AW157" i="6"/>
  <c r="AW279" i="6" s="1"/>
  <c r="AW37" i="6"/>
  <c r="AW57" i="6" s="1"/>
  <c r="AW60" i="6" s="1"/>
  <c r="AA865" i="6"/>
  <c r="Y281" i="6"/>
  <c r="M59" i="6"/>
  <c r="AH867" i="6"/>
  <c r="AL878" i="6"/>
  <c r="AU381" i="6"/>
  <c r="AC711" i="6"/>
  <c r="Y279" i="6"/>
  <c r="M381" i="6"/>
  <c r="BA381" i="6"/>
  <c r="Y815" i="6"/>
  <c r="M135" i="6"/>
  <c r="Y135" i="6" s="1"/>
  <c r="AR816" i="6"/>
  <c r="AN815" i="6"/>
  <c r="AM805" i="6"/>
  <c r="AM134" i="6" s="1"/>
  <c r="AQ734" i="6"/>
  <c r="AT735" i="6"/>
  <c r="AT734" i="6" s="1"/>
  <c r="AT749" i="6"/>
  <c r="AQ642" i="6"/>
  <c r="AQ108" i="6" s="1"/>
  <c r="AT643" i="6"/>
  <c r="AT642" i="6" s="1"/>
  <c r="AT108" i="6" s="1"/>
  <c r="AT740" i="6"/>
  <c r="AT738" i="6" s="1"/>
  <c r="AT545" i="6"/>
  <c r="AT91" i="6" s="1"/>
  <c r="AT503" i="6"/>
  <c r="AT502" i="6" s="1"/>
  <c r="AT76" i="6" s="1"/>
  <c r="AQ502" i="6"/>
  <c r="AQ76" i="6" s="1"/>
  <c r="AS593" i="6"/>
  <c r="AS102" i="6" s="1"/>
  <c r="AT622" i="6"/>
  <c r="AT621" i="6" s="1"/>
  <c r="AT106" i="6" s="1"/>
  <c r="AQ425" i="6"/>
  <c r="AQ68" i="6" s="1"/>
  <c r="AT454" i="6"/>
  <c r="AQ446" i="6"/>
  <c r="AI281" i="6"/>
  <c r="AI59" i="6" s="1"/>
  <c r="AO157" i="6"/>
  <c r="AO279" i="6" s="1"/>
  <c r="AO37" i="6"/>
  <c r="AO57" i="6" s="1"/>
  <c r="AV865" i="6"/>
  <c r="AP355" i="6"/>
  <c r="BB865" i="6"/>
  <c r="J865" i="6"/>
  <c r="BB552" i="6"/>
  <c r="Z711" i="6"/>
  <c r="AQ788" i="6"/>
  <c r="AQ797" i="6"/>
  <c r="AT798" i="6"/>
  <c r="AT797" i="6" s="1"/>
  <c r="AQ816" i="6"/>
  <c r="AM815" i="6"/>
  <c r="AP816" i="6"/>
  <c r="AP815" i="6" s="1"/>
  <c r="AP135" i="6" s="1"/>
  <c r="AT721" i="6"/>
  <c r="AI132" i="6"/>
  <c r="AT750" i="6"/>
  <c r="AQ747" i="6"/>
  <c r="AB713" i="6"/>
  <c r="AT528" i="6"/>
  <c r="AT508" i="6"/>
  <c r="AT507" i="6" s="1"/>
  <c r="AT78" i="6" s="1"/>
  <c r="AA710" i="6"/>
  <c r="AA866" i="6" s="1"/>
  <c r="AT600" i="6"/>
  <c r="AT103" i="6" s="1"/>
  <c r="AT69" i="6"/>
  <c r="AP69" i="6"/>
  <c r="AT398" i="6"/>
  <c r="AT66" i="6" s="1"/>
  <c r="AP282" i="6"/>
  <c r="AN37" i="6"/>
  <c r="AN57" i="6" s="1"/>
  <c r="AN60" i="6" s="1"/>
  <c r="AN129" i="6" s="1"/>
  <c r="AN157" i="6"/>
  <c r="AN279" i="6" s="1"/>
  <c r="AZ552" i="6"/>
  <c r="AZ710" i="6" s="1"/>
  <c r="AR611" i="6"/>
  <c r="AR105" i="6" s="1"/>
  <c r="AP200" i="6"/>
  <c r="AP43" i="6" s="1"/>
  <c r="S381" i="6"/>
  <c r="AT278" i="6"/>
  <c r="Q129" i="6"/>
  <c r="X711" i="6"/>
  <c r="L865" i="6"/>
  <c r="L711" i="6"/>
  <c r="AA713" i="6"/>
  <c r="AA133" i="6"/>
  <c r="AA131" i="6" s="1"/>
  <c r="AA136" i="6" s="1"/>
  <c r="AT705" i="6"/>
  <c r="AQ703" i="6"/>
  <c r="AQ126" i="6" s="1"/>
  <c r="S713" i="6"/>
  <c r="S133" i="6"/>
  <c r="S131" i="6" s="1"/>
  <c r="AM770" i="6"/>
  <c r="AM133" i="6" s="1"/>
  <c r="AN752" i="6"/>
  <c r="T751" i="6"/>
  <c r="Y752" i="6"/>
  <c r="AQ717" i="6"/>
  <c r="AT718" i="6"/>
  <c r="AT717" i="6" s="1"/>
  <c r="AZ713" i="6"/>
  <c r="AZ132" i="6"/>
  <c r="AZ131" i="6" s="1"/>
  <c r="AP672" i="6"/>
  <c r="AP117" i="6" s="1"/>
  <c r="AM827" i="6"/>
  <c r="AQ828" i="6"/>
  <c r="AT828" i="6" s="1"/>
  <c r="AQ806" i="6"/>
  <c r="AT807" i="6"/>
  <c r="AT806" i="6" s="1"/>
  <c r="AQ784" i="6"/>
  <c r="AT785" i="6"/>
  <c r="AT784" i="6" s="1"/>
  <c r="AF713" i="6"/>
  <c r="AF132" i="6"/>
  <c r="AF131" i="6" s="1"/>
  <c r="AS770" i="6"/>
  <c r="AS133" i="6" s="1"/>
  <c r="Y770" i="6"/>
  <c r="M874" i="6"/>
  <c r="Y822" i="6"/>
  <c r="Y874" i="6" s="1"/>
  <c r="X713" i="6"/>
  <c r="X132" i="6"/>
  <c r="X131" i="6" s="1"/>
  <c r="X136" i="6" s="1"/>
  <c r="AT800" i="6"/>
  <c r="AT766" i="6"/>
  <c r="AT765" i="6" s="1"/>
  <c r="AQ765" i="6"/>
  <c r="AV132" i="6"/>
  <c r="AT684" i="6"/>
  <c r="AQ672" i="6"/>
  <c r="AQ117" i="6" s="1"/>
  <c r="AT762" i="6"/>
  <c r="AT761" i="6" s="1"/>
  <c r="AQ761" i="6"/>
  <c r="BA713" i="6"/>
  <c r="BA132" i="6"/>
  <c r="BA131" i="6" s="1"/>
  <c r="AT729" i="6"/>
  <c r="AT727" i="6" s="1"/>
  <c r="AR727" i="6"/>
  <c r="AT731" i="6"/>
  <c r="AT730" i="6" s="1"/>
  <c r="AT681" i="6"/>
  <c r="AT680" i="6" s="1"/>
  <c r="AT120" i="6" s="1"/>
  <c r="AQ680" i="6"/>
  <c r="AQ120" i="6" s="1"/>
  <c r="AR98" i="6"/>
  <c r="AS98" i="6"/>
  <c r="AS574" i="6"/>
  <c r="AS100" i="6" s="1"/>
  <c r="AQ468" i="6"/>
  <c r="AQ72" i="6" s="1"/>
  <c r="AT469" i="6"/>
  <c r="AK710" i="6"/>
  <c r="AP574" i="6"/>
  <c r="AP100" i="6" s="1"/>
  <c r="AL709" i="6"/>
  <c r="AL98" i="6"/>
  <c r="AL127" i="6" s="1"/>
  <c r="K710" i="6"/>
  <c r="K866" i="6" s="1"/>
  <c r="J710" i="6"/>
  <c r="J866" i="6" s="1"/>
  <c r="AW396" i="6"/>
  <c r="AW394" i="6" s="1"/>
  <c r="AW65" i="6" s="1"/>
  <c r="AW92" i="6" s="1"/>
  <c r="AU394" i="6"/>
  <c r="AU65" i="6" s="1"/>
  <c r="AU92" i="6" s="1"/>
  <c r="AU128" i="6" s="1"/>
  <c r="AU129" i="6" s="1"/>
  <c r="AU136" i="6" s="1"/>
  <c r="AU142" i="6" s="1"/>
  <c r="AU147" i="6" s="1"/>
  <c r="AQ521" i="6"/>
  <c r="AQ84" i="6" s="1"/>
  <c r="AT522" i="6"/>
  <c r="AT521" i="6" s="1"/>
  <c r="AT84" i="6" s="1"/>
  <c r="AQ398" i="6"/>
  <c r="AQ66" i="6" s="1"/>
  <c r="AS878" i="6"/>
  <c r="AS69" i="6"/>
  <c r="AW878" i="6"/>
  <c r="AY552" i="6"/>
  <c r="AY64" i="6"/>
  <c r="AT228" i="6"/>
  <c r="AT48" i="6" s="1"/>
  <c r="AT385" i="6"/>
  <c r="AE381" i="6"/>
  <c r="K381" i="6"/>
  <c r="AP327" i="6"/>
  <c r="X867" i="6"/>
  <c r="Y127" i="6"/>
  <c r="AF865" i="6"/>
  <c r="AF867" i="6" s="1"/>
  <c r="T381" i="6"/>
  <c r="BB713" i="6"/>
  <c r="BB132" i="6"/>
  <c r="BB131" i="6" s="1"/>
  <c r="AO751" i="6"/>
  <c r="AO714" i="6" s="1"/>
  <c r="AS752" i="6"/>
  <c r="AS751" i="6" s="1"/>
  <c r="AS714" i="6" s="1"/>
  <c r="AQ732" i="6"/>
  <c r="AT733" i="6"/>
  <c r="AT732" i="6" s="1"/>
  <c r="M713" i="6"/>
  <c r="M132" i="6"/>
  <c r="AQ667" i="6"/>
  <c r="AQ116" i="6" s="1"/>
  <c r="AT668" i="6"/>
  <c r="AT667" i="6" s="1"/>
  <c r="AT116" i="6" s="1"/>
  <c r="AT691" i="6"/>
  <c r="AT690" i="6" s="1"/>
  <c r="AT123" i="6" s="1"/>
  <c r="AQ98" i="6"/>
  <c r="AQ504" i="6"/>
  <c r="AQ77" i="6" s="1"/>
  <c r="AT505" i="6"/>
  <c r="AT504" i="6" s="1"/>
  <c r="AT77" i="6" s="1"/>
  <c r="AT585" i="6"/>
  <c r="AT101" i="6" s="1"/>
  <c r="AN878" i="6"/>
  <c r="BA64" i="6"/>
  <c r="AN552" i="6"/>
  <c r="AN710" i="6" s="1"/>
  <c r="AN866" i="6" s="1"/>
  <c r="AI552" i="6"/>
  <c r="AI64" i="6"/>
  <c r="AI92" i="6" s="1"/>
  <c r="AI128" i="6" s="1"/>
  <c r="AS64" i="6"/>
  <c r="AL157" i="6"/>
  <c r="AL279" i="6" s="1"/>
  <c r="AL37" i="6"/>
  <c r="AL57" i="6" s="1"/>
  <c r="AL60" i="6" s="1"/>
  <c r="AM395" i="6"/>
  <c r="Y395" i="6"/>
  <c r="Y552" i="6" s="1"/>
  <c r="AB381" i="6"/>
  <c r="R865" i="6"/>
  <c r="R711" i="6"/>
  <c r="AQ795" i="6"/>
  <c r="AT796" i="6"/>
  <c r="AT795" i="6" s="1"/>
  <c r="U713" i="6"/>
  <c r="U132" i="6"/>
  <c r="U131" i="6" s="1"/>
  <c r="AT572" i="6"/>
  <c r="AT570" i="6" s="1"/>
  <c r="AT99" i="6" s="1"/>
  <c r="AQ570" i="6"/>
  <c r="AQ99" i="6" s="1"/>
  <c r="U710" i="6"/>
  <c r="AM98" i="6"/>
  <c r="AM127" i="6" s="1"/>
  <c r="AT489" i="6"/>
  <c r="AT488" i="6" s="1"/>
  <c r="AT74" i="6" s="1"/>
  <c r="AQ488" i="6"/>
  <c r="AQ74" i="6" s="1"/>
  <c r="AT536" i="6"/>
  <c r="AT535" i="6" s="1"/>
  <c r="AT89" i="6" s="1"/>
  <c r="AQ535" i="6"/>
  <c r="AQ89" i="6" s="1"/>
  <c r="AQ385" i="6"/>
  <c r="AR497" i="6"/>
  <c r="AR75" i="6" s="1"/>
  <c r="AT499" i="6"/>
  <c r="AT497" i="6" s="1"/>
  <c r="AT75" i="6" s="1"/>
  <c r="AD710" i="6"/>
  <c r="AD866" i="6" s="1"/>
  <c r="AT263" i="6"/>
  <c r="AT56" i="6" s="1"/>
  <c r="AP175" i="6"/>
  <c r="AP39" i="6" s="1"/>
  <c r="AQ381" i="6"/>
  <c r="AJ865" i="6"/>
  <c r="AJ867" i="6" s="1"/>
  <c r="AJ711" i="6"/>
  <c r="S128" i="6"/>
  <c r="S129" i="6" s="1"/>
  <c r="AL92" i="6"/>
  <c r="AL128" i="6" s="1"/>
  <c r="P713" i="6"/>
  <c r="P132" i="6"/>
  <c r="P131" i="6" s="1"/>
  <c r="P136" i="6" s="1"/>
  <c r="AQ781" i="6"/>
  <c r="AT782" i="6"/>
  <c r="AT781" i="6" s="1"/>
  <c r="AO709" i="6"/>
  <c r="AO98" i="6"/>
  <c r="AO127" i="6" s="1"/>
  <c r="AM823" i="6"/>
  <c r="AQ824" i="6"/>
  <c r="Q713" i="6"/>
  <c r="Q132" i="6"/>
  <c r="Q131" i="6" s="1"/>
  <c r="AT698" i="6"/>
  <c r="AT695" i="6" s="1"/>
  <c r="AT125" i="6" s="1"/>
  <c r="AW709" i="6"/>
  <c r="AW98" i="6"/>
  <c r="AW127" i="6" s="1"/>
  <c r="AT595" i="6"/>
  <c r="AT593" i="6" s="1"/>
  <c r="AT102" i="6" s="1"/>
  <c r="AQ593" i="6"/>
  <c r="AQ102" i="6" s="1"/>
  <c r="AT677" i="6"/>
  <c r="AT676" i="6" s="1"/>
  <c r="AT118" i="6" s="1"/>
  <c r="AQ676" i="6"/>
  <c r="AQ118" i="6" s="1"/>
  <c r="AY713" i="6"/>
  <c r="M710" i="6"/>
  <c r="AT611" i="6"/>
  <c r="AT105" i="6" s="1"/>
  <c r="AT413" i="6"/>
  <c r="AT67" i="6" s="1"/>
  <c r="AT529" i="6"/>
  <c r="AQ527" i="6"/>
  <c r="AQ86" i="6" s="1"/>
  <c r="W710" i="6"/>
  <c r="W866" i="6" s="1"/>
  <c r="V710" i="6"/>
  <c r="V866" i="6" s="1"/>
  <c r="AO281" i="6"/>
  <c r="AO59" i="6" s="1"/>
  <c r="AD381" i="6"/>
  <c r="W865" i="6"/>
  <c r="W867" i="6" s="1"/>
  <c r="W711" i="6"/>
  <c r="AO552" i="6"/>
  <c r="AW552" i="6"/>
  <c r="AW710" i="6" s="1"/>
  <c r="AW866" i="6" s="1"/>
  <c r="AM157" i="6"/>
  <c r="AM279" i="6" s="1"/>
  <c r="AM381" i="6" s="1"/>
  <c r="AM37" i="6"/>
  <c r="AM57" i="6" s="1"/>
  <c r="AM60" i="6" s="1"/>
  <c r="AR157" i="6"/>
  <c r="AR279" i="6" s="1"/>
  <c r="AR37" i="6"/>
  <c r="AR57" i="6" s="1"/>
  <c r="AL552" i="6"/>
  <c r="AX136" i="6"/>
  <c r="AI57" i="6"/>
  <c r="L129" i="6"/>
  <c r="L136" i="6" s="1"/>
  <c r="L142" i="6" s="1"/>
  <c r="L147" i="6" s="1"/>
  <c r="G27" i="5"/>
  <c r="F27" i="5"/>
  <c r="E28" i="5"/>
  <c r="F21" i="3"/>
  <c r="F20" i="3"/>
  <c r="G20" i="3"/>
  <c r="E18" i="3"/>
  <c r="D18" i="3"/>
  <c r="C18" i="3"/>
  <c r="G17" i="3"/>
  <c r="F17" i="3"/>
  <c r="G10" i="3"/>
  <c r="F10" i="3"/>
  <c r="G9" i="3"/>
  <c r="F9" i="3"/>
  <c r="G12" i="3"/>
  <c r="F12" i="3"/>
  <c r="G11" i="3"/>
  <c r="F11" i="3"/>
  <c r="E15" i="2"/>
  <c r="AR92" i="6" l="1"/>
  <c r="R867" i="6"/>
  <c r="U136" i="6"/>
  <c r="AE136" i="6"/>
  <c r="Q711" i="6"/>
  <c r="AF711" i="6"/>
  <c r="BB129" i="6"/>
  <c r="Y128" i="6"/>
  <c r="AY710" i="6"/>
  <c r="N711" i="6"/>
  <c r="N820" i="6" s="1"/>
  <c r="AT446" i="6"/>
  <c r="AT70" i="6" s="1"/>
  <c r="J136" i="6"/>
  <c r="AT281" i="6"/>
  <c r="AT59" i="6" s="1"/>
  <c r="AS92" i="6"/>
  <c r="AS128" i="6" s="1"/>
  <c r="AS129" i="6" s="1"/>
  <c r="AS136" i="6" s="1"/>
  <c r="BB136" i="6"/>
  <c r="AO710" i="6"/>
  <c r="AO866" i="6" s="1"/>
  <c r="S136" i="6"/>
  <c r="O136" i="6"/>
  <c r="AF136" i="6"/>
  <c r="AS552" i="6"/>
  <c r="Q136" i="6"/>
  <c r="AQ714" i="6"/>
  <c r="AQ132" i="6" s="1"/>
  <c r="AH135" i="6"/>
  <c r="AH131" i="6" s="1"/>
  <c r="AH136" i="6" s="1"/>
  <c r="AI815" i="6"/>
  <c r="AS815" i="6"/>
  <c r="AS135" i="6" s="1"/>
  <c r="AO135" i="6"/>
  <c r="AR60" i="6"/>
  <c r="AY92" i="6"/>
  <c r="AY128" i="6" s="1"/>
  <c r="AY129" i="6" s="1"/>
  <c r="AY136" i="6" s="1"/>
  <c r="AY142" i="6" s="1"/>
  <c r="AY147" i="6" s="1"/>
  <c r="AT805" i="6"/>
  <c r="AT134" i="6" s="1"/>
  <c r="AT816" i="6"/>
  <c r="AZ129" i="6"/>
  <c r="AZ136" i="6" s="1"/>
  <c r="BB710" i="6"/>
  <c r="BB866" i="6" s="1"/>
  <c r="BB867" i="6" s="1"/>
  <c r="AR381" i="6"/>
  <c r="AR865" i="6" s="1"/>
  <c r="AI710" i="6"/>
  <c r="AI866" i="6" s="1"/>
  <c r="AW128" i="6"/>
  <c r="AT468" i="6"/>
  <c r="AT72" i="6" s="1"/>
  <c r="AH713" i="6"/>
  <c r="AH820" i="6" s="1"/>
  <c r="AA711" i="6"/>
  <c r="AA857" i="6" s="1"/>
  <c r="AA859" i="6" s="1"/>
  <c r="AO128" i="6"/>
  <c r="AT770" i="6"/>
  <c r="AT133" i="6" s="1"/>
  <c r="AS709" i="6"/>
  <c r="AA867" i="6"/>
  <c r="AS132" i="6"/>
  <c r="AS131" i="6" s="1"/>
  <c r="AQ823" i="6"/>
  <c r="AM822" i="6"/>
  <c r="AM874" i="6" s="1"/>
  <c r="AM139" i="6"/>
  <c r="T865" i="6"/>
  <c r="T867" i="6" s="1"/>
  <c r="T711" i="6"/>
  <c r="N857" i="6"/>
  <c r="N859" i="6" s="1"/>
  <c r="W868" i="6"/>
  <c r="W869" i="6" s="1"/>
  <c r="W857" i="6"/>
  <c r="W859" i="6" s="1"/>
  <c r="W820" i="6"/>
  <c r="AT64" i="6"/>
  <c r="T714" i="6"/>
  <c r="Y751" i="6"/>
  <c r="Y714" i="6" s="1"/>
  <c r="Y713" i="6" s="1"/>
  <c r="N867" i="6"/>
  <c r="AP57" i="6"/>
  <c r="AP395" i="6"/>
  <c r="AP552" i="6" s="1"/>
  <c r="AQ395" i="6"/>
  <c r="AT395" i="6" s="1"/>
  <c r="BA92" i="6"/>
  <c r="BA128" i="6" s="1"/>
  <c r="BA129" i="6" s="1"/>
  <c r="BA136" i="6" s="1"/>
  <c r="AR709" i="6"/>
  <c r="AN751" i="6"/>
  <c r="AN714" i="6" s="1"/>
  <c r="AR752" i="6"/>
  <c r="AP752" i="6"/>
  <c r="AP751" i="6" s="1"/>
  <c r="AP714" i="6" s="1"/>
  <c r="Y133" i="6"/>
  <c r="J711" i="6"/>
  <c r="AO60" i="6"/>
  <c r="AT747" i="6"/>
  <c r="BA865" i="6"/>
  <c r="BA867" i="6" s="1"/>
  <c r="BA711" i="6"/>
  <c r="Y59" i="6"/>
  <c r="Y60" i="6" s="1"/>
  <c r="M60" i="6"/>
  <c r="M129" i="6" s="1"/>
  <c r="AS865" i="6"/>
  <c r="O711" i="6"/>
  <c r="Q868" i="6"/>
  <c r="Q869" i="6" s="1"/>
  <c r="Q857" i="6"/>
  <c r="Q859" i="6" s="1"/>
  <c r="Q820" i="6"/>
  <c r="AD865" i="6"/>
  <c r="AD867" i="6" s="1"/>
  <c r="AD711" i="6"/>
  <c r="AL129" i="6"/>
  <c r="AL136" i="6" s="1"/>
  <c r="AL142" i="6" s="1"/>
  <c r="AL147" i="6" s="1"/>
  <c r="AQ127" i="6"/>
  <c r="AK866" i="6"/>
  <c r="AK867" i="6" s="1"/>
  <c r="AK711" i="6"/>
  <c r="S865" i="6"/>
  <c r="S867" i="6" s="1"/>
  <c r="S711" i="6"/>
  <c r="AR878" i="6"/>
  <c r="Z868" i="6"/>
  <c r="Z869" i="6" s="1"/>
  <c r="Z857" i="6"/>
  <c r="Z859" i="6" s="1"/>
  <c r="Z820" i="6"/>
  <c r="J867" i="6"/>
  <c r="AO381" i="6"/>
  <c r="M865" i="6"/>
  <c r="M711" i="6"/>
  <c r="Y381" i="6"/>
  <c r="Y865" i="6" s="1"/>
  <c r="O867" i="6"/>
  <c r="AG857" i="6"/>
  <c r="AG859" i="6" s="1"/>
  <c r="AG868" i="6"/>
  <c r="AG869" i="6" s="1"/>
  <c r="AG820" i="6"/>
  <c r="U866" i="6"/>
  <c r="U867" i="6" s="1"/>
  <c r="U711" i="6"/>
  <c r="AH868" i="6"/>
  <c r="AH869" i="6" s="1"/>
  <c r="AH857" i="6"/>
  <c r="AH859" i="6" s="1"/>
  <c r="AI60" i="6"/>
  <c r="AI129" i="6" s="1"/>
  <c r="AQ770" i="6"/>
  <c r="AQ133" i="6" s="1"/>
  <c r="M866" i="6"/>
  <c r="Y710" i="6"/>
  <c r="Y866" i="6" s="1"/>
  <c r="AJ857" i="6"/>
  <c r="AJ859" i="6" s="1"/>
  <c r="AJ820" i="6"/>
  <c r="AJ868" i="6"/>
  <c r="AJ869" i="6" s="1"/>
  <c r="AL381" i="6"/>
  <c r="AV22" i="6"/>
  <c r="AY866" i="6"/>
  <c r="AY867" i="6" s="1"/>
  <c r="AY711" i="6"/>
  <c r="AA868" i="6"/>
  <c r="AA869" i="6" s="1"/>
  <c r="AA820" i="6"/>
  <c r="V865" i="6"/>
  <c r="V867" i="6" s="1"/>
  <c r="V711" i="6"/>
  <c r="AQ64" i="6"/>
  <c r="L868" i="6"/>
  <c r="L869" i="6" s="1"/>
  <c r="L857" i="6"/>
  <c r="L859" i="6" s="1"/>
  <c r="L820" i="6"/>
  <c r="AP878" i="6"/>
  <c r="AT527" i="6"/>
  <c r="AT86" i="6" s="1"/>
  <c r="AQ815" i="6"/>
  <c r="AM135" i="6"/>
  <c r="AQ70" i="6"/>
  <c r="AQ878" i="6"/>
  <c r="AC868" i="6"/>
  <c r="AC869" i="6" s="1"/>
  <c r="AC820" i="6"/>
  <c r="AC857" i="6"/>
  <c r="AC859" i="6" s="1"/>
  <c r="AM131" i="6"/>
  <c r="AT57" i="6"/>
  <c r="AP92" i="6"/>
  <c r="AM865" i="6"/>
  <c r="AQ865" i="6"/>
  <c r="R868" i="6"/>
  <c r="R869" i="6" s="1"/>
  <c r="R857" i="6"/>
  <c r="R859" i="6" s="1"/>
  <c r="R820" i="6"/>
  <c r="AS710" i="6"/>
  <c r="AS866" i="6" s="1"/>
  <c r="L867" i="6"/>
  <c r="AZ866" i="6"/>
  <c r="AZ867" i="6" s="1"/>
  <c r="AZ711" i="6"/>
  <c r="AR815" i="6"/>
  <c r="AN135" i="6"/>
  <c r="AU22" i="6"/>
  <c r="AW129" i="6"/>
  <c r="AX22" i="6"/>
  <c r="AM128" i="6"/>
  <c r="AM129" i="6" s="1"/>
  <c r="P866" i="6"/>
  <c r="P867" i="6" s="1"/>
  <c r="P711" i="6"/>
  <c r="AT682" i="6"/>
  <c r="AT121" i="6" s="1"/>
  <c r="AT127" i="6" s="1"/>
  <c r="AM713" i="6"/>
  <c r="AT157" i="6"/>
  <c r="AT279" i="6" s="1"/>
  <c r="AP127" i="6"/>
  <c r="AL710" i="6"/>
  <c r="AL866" i="6" s="1"/>
  <c r="AR552" i="6"/>
  <c r="K865" i="6"/>
  <c r="K867" i="6" s="1"/>
  <c r="K711" i="6"/>
  <c r="AS127" i="6"/>
  <c r="AQ805" i="6"/>
  <c r="AQ134" i="6" s="1"/>
  <c r="X868" i="6"/>
  <c r="X869" i="6" s="1"/>
  <c r="X857" i="6"/>
  <c r="X859" i="6" s="1"/>
  <c r="X820" i="6"/>
  <c r="AN381" i="6"/>
  <c r="AU865" i="6"/>
  <c r="AU867" i="6" s="1"/>
  <c r="AU711" i="6"/>
  <c r="AW381" i="6"/>
  <c r="AW22" i="6"/>
  <c r="AI381" i="6"/>
  <c r="AX865" i="6"/>
  <c r="AX867" i="6" s="1"/>
  <c r="AX711" i="6"/>
  <c r="AM552" i="6"/>
  <c r="AM710" i="6" s="1"/>
  <c r="AM866" i="6" s="1"/>
  <c r="AB865" i="6"/>
  <c r="AB867" i="6" s="1"/>
  <c r="AB711" i="6"/>
  <c r="AV711" i="6"/>
  <c r="AO713" i="6"/>
  <c r="AO132" i="6"/>
  <c r="AF857" i="6"/>
  <c r="AF859" i="6" s="1"/>
  <c r="AF820" i="6"/>
  <c r="AF868" i="6"/>
  <c r="AF869" i="6" s="1"/>
  <c r="AQ827" i="6"/>
  <c r="AM140" i="6"/>
  <c r="AP281" i="6"/>
  <c r="AP59" i="6" s="1"/>
  <c r="AV867" i="6"/>
  <c r="M131" i="6"/>
  <c r="AE865" i="6"/>
  <c r="AE867" i="6" s="1"/>
  <c r="AE711" i="6"/>
  <c r="AQ571" i="6"/>
  <c r="AP571" i="6"/>
  <c r="AP709" i="6" s="1"/>
  <c r="AP157" i="6"/>
  <c r="AP279" i="6" s="1"/>
  <c r="AP381" i="6" s="1"/>
  <c r="AR127" i="6"/>
  <c r="AR128" i="6" s="1"/>
  <c r="AR129" i="6" s="1"/>
  <c r="G21" i="3"/>
  <c r="AM136" i="6" l="1"/>
  <c r="N868" i="6"/>
  <c r="N869" i="6" s="1"/>
  <c r="AR710" i="6"/>
  <c r="AR866" i="6" s="1"/>
  <c r="AR867" i="6" s="1"/>
  <c r="BB711" i="6"/>
  <c r="Y129" i="6"/>
  <c r="AO131" i="6"/>
  <c r="AT60" i="6"/>
  <c r="AO129" i="6"/>
  <c r="AT381" i="6"/>
  <c r="AT878" i="6"/>
  <c r="AQ713" i="6"/>
  <c r="AM711" i="6"/>
  <c r="AM857" i="6" s="1"/>
  <c r="AM859" i="6" s="1"/>
  <c r="Y867" i="6"/>
  <c r="AI135" i="6"/>
  <c r="AI131" i="6" s="1"/>
  <c r="AI136" i="6" s="1"/>
  <c r="AI713" i="6"/>
  <c r="AS713" i="6"/>
  <c r="AT552" i="6"/>
  <c r="AM138" i="6"/>
  <c r="AM142" i="6" s="1"/>
  <c r="AM147" i="6" s="1"/>
  <c r="AS711" i="6"/>
  <c r="AS868" i="6" s="1"/>
  <c r="AS869" i="6" s="1"/>
  <c r="X870" i="6"/>
  <c r="X871" i="6" s="1"/>
  <c r="X873" i="6"/>
  <c r="X830" i="6"/>
  <c r="X858" i="6"/>
  <c r="X860" i="6" s="1"/>
  <c r="AZ857" i="6"/>
  <c r="AZ859" i="6" s="1"/>
  <c r="AZ868" i="6"/>
  <c r="AZ869" i="6" s="1"/>
  <c r="AZ820" i="6"/>
  <c r="AY857" i="6"/>
  <c r="AY859" i="6" s="1"/>
  <c r="AY820" i="6"/>
  <c r="AY868" i="6"/>
  <c r="AY869" i="6" s="1"/>
  <c r="AI865" i="6"/>
  <c r="AI867" i="6" s="1"/>
  <c r="AI711" i="6"/>
  <c r="L870" i="6"/>
  <c r="L871" i="6" s="1"/>
  <c r="L858" i="6"/>
  <c r="L860" i="6" s="1"/>
  <c r="L873" i="6"/>
  <c r="L876" i="6" s="1"/>
  <c r="L877" i="6" s="1"/>
  <c r="L831" i="6"/>
  <c r="L852" i="6" s="1"/>
  <c r="S868" i="6"/>
  <c r="S869" i="6" s="1"/>
  <c r="S820" i="6"/>
  <c r="S857" i="6"/>
  <c r="S859" i="6" s="1"/>
  <c r="AT571" i="6"/>
  <c r="AT709" i="6" s="1"/>
  <c r="AQ709" i="6"/>
  <c r="AV868" i="6"/>
  <c r="AV869" i="6" s="1"/>
  <c r="AV857" i="6"/>
  <c r="AV859" i="6" s="1"/>
  <c r="AM868" i="6"/>
  <c r="AM869" i="6" s="1"/>
  <c r="V857" i="6"/>
  <c r="V859" i="6" s="1"/>
  <c r="V820" i="6"/>
  <c r="V868" i="6"/>
  <c r="V869" i="6" s="1"/>
  <c r="AL865" i="6"/>
  <c r="AL867" i="6" s="1"/>
  <c r="AL711" i="6"/>
  <c r="M867" i="6"/>
  <c r="Q873" i="6"/>
  <c r="Q870" i="6"/>
  <c r="Q871" i="6" s="1"/>
  <c r="Q858" i="6"/>
  <c r="Q860" i="6" s="1"/>
  <c r="Q830" i="6"/>
  <c r="Q831" i="6" s="1"/>
  <c r="Q852" i="6" s="1"/>
  <c r="Q861" i="6" s="1"/>
  <c r="AS867" i="6"/>
  <c r="T713" i="6"/>
  <c r="T820" i="6" s="1"/>
  <c r="T132" i="6"/>
  <c r="AQ822" i="6"/>
  <c r="AQ874" i="6" s="1"/>
  <c r="AQ139" i="6"/>
  <c r="AT827" i="6"/>
  <c r="AT140" i="6" s="1"/>
  <c r="AQ140" i="6"/>
  <c r="AW865" i="6"/>
  <c r="AW867" i="6" s="1"/>
  <c r="AW711" i="6"/>
  <c r="AT865" i="6"/>
  <c r="AM867" i="6"/>
  <c r="BB857" i="6"/>
  <c r="BB859" i="6" s="1"/>
  <c r="BB820" i="6"/>
  <c r="BB868" i="6"/>
  <c r="BB869" i="6" s="1"/>
  <c r="AG873" i="6"/>
  <c r="AG870" i="6"/>
  <c r="AG871" i="6" s="1"/>
  <c r="AG858" i="6"/>
  <c r="AG860" i="6" s="1"/>
  <c r="AG830" i="6"/>
  <c r="AO865" i="6"/>
  <c r="AO867" i="6" s="1"/>
  <c r="AO711" i="6"/>
  <c r="AK868" i="6"/>
  <c r="AK869" i="6" s="1"/>
  <c r="AK857" i="6"/>
  <c r="AK859" i="6" s="1"/>
  <c r="AK820" i="6"/>
  <c r="M136" i="6"/>
  <c r="AP713" i="6"/>
  <c r="AP132" i="6"/>
  <c r="AP131" i="6" s="1"/>
  <c r="AT92" i="6"/>
  <c r="AT128" i="6" s="1"/>
  <c r="AT129" i="6" s="1"/>
  <c r="O857" i="6"/>
  <c r="O859" i="6" s="1"/>
  <c r="O868" i="6"/>
  <c r="O869" i="6" s="1"/>
  <c r="O820" i="6"/>
  <c r="M868" i="6"/>
  <c r="M869" i="6" s="1"/>
  <c r="M857" i="6"/>
  <c r="M859" i="6" s="1"/>
  <c r="M820" i="6"/>
  <c r="Y711" i="6"/>
  <c r="AS857" i="6"/>
  <c r="AS859" i="6" s="1"/>
  <c r="J868" i="6"/>
  <c r="J869" i="6" s="1"/>
  <c r="J857" i="6"/>
  <c r="J859" i="6" s="1"/>
  <c r="J820" i="6"/>
  <c r="AE868" i="6"/>
  <c r="AE869" i="6" s="1"/>
  <c r="AE857" i="6"/>
  <c r="AE859" i="6" s="1"/>
  <c r="AE820" i="6"/>
  <c r="AB868" i="6"/>
  <c r="AB869" i="6" s="1"/>
  <c r="AB857" i="6"/>
  <c r="AB859" i="6" s="1"/>
  <c r="AB820" i="6"/>
  <c r="K857" i="6"/>
  <c r="K859" i="6" s="1"/>
  <c r="K820" i="6"/>
  <c r="K868" i="6"/>
  <c r="K869" i="6" s="1"/>
  <c r="R873" i="6"/>
  <c r="R830" i="6"/>
  <c r="R831" i="6" s="1"/>
  <c r="R852" i="6" s="1"/>
  <c r="R861" i="6" s="1"/>
  <c r="R858" i="6"/>
  <c r="R860" i="6" s="1"/>
  <c r="R870" i="6"/>
  <c r="R871" i="6" s="1"/>
  <c r="AP128" i="6"/>
  <c r="AQ92" i="6"/>
  <c r="AQ128" i="6" s="1"/>
  <c r="AQ129" i="6" s="1"/>
  <c r="AH873" i="6"/>
  <c r="AH830" i="6"/>
  <c r="AH831" i="6" s="1"/>
  <c r="AH852" i="6" s="1"/>
  <c r="AH861" i="6" s="1"/>
  <c r="AH870" i="6"/>
  <c r="AH871" i="6" s="1"/>
  <c r="AH858" i="6"/>
  <c r="AH860" i="6" s="1"/>
  <c r="Z873" i="6"/>
  <c r="Z830" i="6"/>
  <c r="Z831" i="6" s="1"/>
  <c r="Z852" i="6" s="1"/>
  <c r="Z861" i="6" s="1"/>
  <c r="Z870" i="6"/>
  <c r="Z871" i="6" s="1"/>
  <c r="Z858" i="6"/>
  <c r="Z860" i="6" s="1"/>
  <c r="BA868" i="6"/>
  <c r="BA869" i="6" s="1"/>
  <c r="BA820" i="6"/>
  <c r="BA857" i="6"/>
  <c r="BA859" i="6" s="1"/>
  <c r="AN713" i="6"/>
  <c r="AN132" i="6"/>
  <c r="AN131" i="6" s="1"/>
  <c r="AN136" i="6" s="1"/>
  <c r="U868" i="6"/>
  <c r="U869" i="6" s="1"/>
  <c r="U820" i="6"/>
  <c r="U857" i="6"/>
  <c r="U859" i="6" s="1"/>
  <c r="AP710" i="6"/>
  <c r="AP866" i="6" s="1"/>
  <c r="AU820" i="6"/>
  <c r="AU868" i="6"/>
  <c r="AU869" i="6" s="1"/>
  <c r="AU857" i="6"/>
  <c r="AU859" i="6" s="1"/>
  <c r="AA870" i="6"/>
  <c r="AA871" i="6" s="1"/>
  <c r="AA830" i="6"/>
  <c r="AA831" i="6" s="1"/>
  <c r="AA852" i="6" s="1"/>
  <c r="AA861" i="6" s="1"/>
  <c r="AA858" i="6"/>
  <c r="AA860" i="6" s="1"/>
  <c r="AA873" i="6"/>
  <c r="AJ870" i="6"/>
  <c r="AJ871" i="6" s="1"/>
  <c r="AJ873" i="6"/>
  <c r="AJ876" i="6" s="1"/>
  <c r="AJ877" i="6" s="1"/>
  <c r="AJ858" i="6"/>
  <c r="AJ860" i="6" s="1"/>
  <c r="AJ831" i="6"/>
  <c r="AJ852" i="6" s="1"/>
  <c r="AR751" i="6"/>
  <c r="AR714" i="6" s="1"/>
  <c r="AT752" i="6"/>
  <c r="AT751" i="6" s="1"/>
  <c r="AT714" i="6" s="1"/>
  <c r="N873" i="6"/>
  <c r="N870" i="6"/>
  <c r="N871" i="6" s="1"/>
  <c r="N858" i="6"/>
  <c r="N860" i="6" s="1"/>
  <c r="N830" i="6"/>
  <c r="N831" i="6" s="1"/>
  <c r="N852" i="6" s="1"/>
  <c r="N861" i="6" s="1"/>
  <c r="AF870" i="6"/>
  <c r="AF871" i="6" s="1"/>
  <c r="AF858" i="6"/>
  <c r="AF860" i="6" s="1"/>
  <c r="AF830" i="6"/>
  <c r="AF831" i="6" s="1"/>
  <c r="AF852" i="6" s="1"/>
  <c r="AF861" i="6" s="1"/>
  <c r="AF873" i="6"/>
  <c r="AV815" i="6"/>
  <c r="AR135" i="6"/>
  <c r="AN865" i="6"/>
  <c r="AN867" i="6" s="1"/>
  <c r="AN711" i="6"/>
  <c r="P868" i="6"/>
  <c r="P869" i="6" s="1"/>
  <c r="P857" i="6"/>
  <c r="P859" i="6" s="1"/>
  <c r="P820" i="6"/>
  <c r="AT815" i="6"/>
  <c r="AT135" i="6" s="1"/>
  <c r="AQ135" i="6"/>
  <c r="AQ131" i="6" s="1"/>
  <c r="AQ552" i="6"/>
  <c r="AP60" i="6"/>
  <c r="W870" i="6"/>
  <c r="W871" i="6" s="1"/>
  <c r="W873" i="6"/>
  <c r="W858" i="6"/>
  <c r="W860" i="6" s="1"/>
  <c r="W830" i="6"/>
  <c r="T857" i="6"/>
  <c r="T859" i="6" s="1"/>
  <c r="T868" i="6"/>
  <c r="T869" i="6" s="1"/>
  <c r="AX868" i="6"/>
  <c r="AX869" i="6" s="1"/>
  <c r="AX857" i="6"/>
  <c r="AX859" i="6" s="1"/>
  <c r="AX820" i="6"/>
  <c r="AP865" i="6"/>
  <c r="AD857" i="6"/>
  <c r="AD859" i="6" s="1"/>
  <c r="AD820" i="6"/>
  <c r="AD868" i="6"/>
  <c r="AD869" i="6" s="1"/>
  <c r="AC873" i="6"/>
  <c r="AC858" i="6"/>
  <c r="AC860" i="6" s="1"/>
  <c r="AC830" i="6"/>
  <c r="AC831" i="6" s="1"/>
  <c r="AC852" i="6" s="1"/>
  <c r="AC861" i="6" s="1"/>
  <c r="AC870" i="6"/>
  <c r="AC871" i="6" s="1"/>
  <c r="G26" i="3"/>
  <c r="F23" i="3"/>
  <c r="G22" i="3"/>
  <c r="G13" i="3"/>
  <c r="G8" i="3"/>
  <c r="D24" i="2"/>
  <c r="D21" i="2"/>
  <c r="D15" i="2"/>
  <c r="D8" i="2"/>
  <c r="AR711" i="6" l="1"/>
  <c r="AO136" i="6"/>
  <c r="AP711" i="6"/>
  <c r="AP868" i="6" s="1"/>
  <c r="AP869" i="6" s="1"/>
  <c r="AM820" i="6"/>
  <c r="AM831" i="6" s="1"/>
  <c r="AM852" i="6" s="1"/>
  <c r="AT710" i="6"/>
  <c r="AT866" i="6" s="1"/>
  <c r="AT867" i="6" s="1"/>
  <c r="AS820" i="6"/>
  <c r="AS873" i="6" s="1"/>
  <c r="AQ138" i="6"/>
  <c r="T870" i="6"/>
  <c r="T871" i="6" s="1"/>
  <c r="T873" i="6"/>
  <c r="T858" i="6"/>
  <c r="T860" i="6" s="1"/>
  <c r="T830" i="6"/>
  <c r="T831" i="6" s="1"/>
  <c r="T852" i="6" s="1"/>
  <c r="T861" i="6" s="1"/>
  <c r="W875" i="6"/>
  <c r="W876" i="6" s="1"/>
  <c r="W877" i="6" s="1"/>
  <c r="W141" i="6"/>
  <c r="W142" i="6" s="1"/>
  <c r="W147" i="6" s="1"/>
  <c r="AW815" i="6"/>
  <c r="AV135" i="6"/>
  <c r="AV131" i="6" s="1"/>
  <c r="AV136" i="6" s="1"/>
  <c r="AV713" i="6"/>
  <c r="AV820" i="6" s="1"/>
  <c r="K870" i="6"/>
  <c r="K871" i="6" s="1"/>
  <c r="K873" i="6"/>
  <c r="K876" i="6" s="1"/>
  <c r="K877" i="6" s="1"/>
  <c r="K858" i="6"/>
  <c r="K860" i="6" s="1"/>
  <c r="K831" i="6"/>
  <c r="K852" i="6" s="1"/>
  <c r="V873" i="6"/>
  <c r="V870" i="6"/>
  <c r="V871" i="6" s="1"/>
  <c r="V830" i="6"/>
  <c r="V858" i="6"/>
  <c r="V860" i="6" s="1"/>
  <c r="AZ870" i="6"/>
  <c r="AZ871" i="6" s="1"/>
  <c r="AZ873" i="6"/>
  <c r="AZ858" i="6"/>
  <c r="AZ860" i="6" s="1"/>
  <c r="AZ825" i="6"/>
  <c r="AZ824" i="6" s="1"/>
  <c r="AZ823" i="6" s="1"/>
  <c r="W831" i="6"/>
  <c r="W852" i="6" s="1"/>
  <c r="W861" i="6" s="1"/>
  <c r="AU870" i="6"/>
  <c r="AU871" i="6" s="1"/>
  <c r="AU873" i="6"/>
  <c r="AU876" i="6" s="1"/>
  <c r="AU877" i="6" s="1"/>
  <c r="AU858" i="6"/>
  <c r="AU860" i="6" s="1"/>
  <c r="AU831" i="6"/>
  <c r="AU852" i="6" s="1"/>
  <c r="AG875" i="6"/>
  <c r="AG876" i="6" s="1"/>
  <c r="AG877" i="6" s="1"/>
  <c r="AI830" i="6"/>
  <c r="AG141" i="6"/>
  <c r="AG142" i="6" s="1"/>
  <c r="AG147" i="6" s="1"/>
  <c r="AT713" i="6"/>
  <c r="AT132" i="6"/>
  <c r="AT131" i="6" s="1"/>
  <c r="AT136" i="6" s="1"/>
  <c r="P870" i="6"/>
  <c r="P871" i="6" s="1"/>
  <c r="P873" i="6"/>
  <c r="P830" i="6"/>
  <c r="P831" i="6" s="1"/>
  <c r="P852" i="6" s="1"/>
  <c r="P861" i="6" s="1"/>
  <c r="P858" i="6"/>
  <c r="P860" i="6" s="1"/>
  <c r="AB870" i="6"/>
  <c r="AB871" i="6" s="1"/>
  <c r="AB858" i="6"/>
  <c r="AB860" i="6" s="1"/>
  <c r="AB873" i="6"/>
  <c r="AB830" i="6"/>
  <c r="AM870" i="6"/>
  <c r="AM871" i="6" s="1"/>
  <c r="AM873" i="6"/>
  <c r="AM876" i="6" s="1"/>
  <c r="AM877" i="6" s="1"/>
  <c r="AM858" i="6"/>
  <c r="AM860" i="6" s="1"/>
  <c r="AF875" i="6"/>
  <c r="AF876" i="6" s="1"/>
  <c r="AF877" i="6" s="1"/>
  <c r="AF141" i="6"/>
  <c r="AF142" i="6" s="1"/>
  <c r="AF147" i="6" s="1"/>
  <c r="BA873" i="6"/>
  <c r="BA858" i="6"/>
  <c r="BA860" i="6" s="1"/>
  <c r="BA870" i="6"/>
  <c r="BA871" i="6" s="1"/>
  <c r="BA825" i="6"/>
  <c r="BA824" i="6" s="1"/>
  <c r="BA823" i="6" s="1"/>
  <c r="AG831" i="6"/>
  <c r="AG852" i="6" s="1"/>
  <c r="AG861" i="6" s="1"/>
  <c r="T131" i="6"/>
  <c r="T136" i="6" s="1"/>
  <c r="Y132" i="6"/>
  <c r="Y131" i="6" s="1"/>
  <c r="Y136" i="6" s="1"/>
  <c r="AI868" i="6"/>
  <c r="AI869" i="6" s="1"/>
  <c r="AI857" i="6"/>
  <c r="AI859" i="6" s="1"/>
  <c r="AI820" i="6"/>
  <c r="AX873" i="6"/>
  <c r="AX870" i="6"/>
  <c r="AX871" i="6" s="1"/>
  <c r="AX825" i="6"/>
  <c r="AX824" i="6" s="1"/>
  <c r="AX823" i="6" s="1"/>
  <c r="AX858" i="6"/>
  <c r="AX860" i="6" s="1"/>
  <c r="AD873" i="6"/>
  <c r="AD870" i="6"/>
  <c r="AD871" i="6" s="1"/>
  <c r="AD858" i="6"/>
  <c r="AD860" i="6" s="1"/>
  <c r="AD830" i="6"/>
  <c r="AR713" i="6"/>
  <c r="AR820" i="6" s="1"/>
  <c r="AR132" i="6"/>
  <c r="AR131" i="6" s="1"/>
  <c r="AR136" i="6" s="1"/>
  <c r="U873" i="6"/>
  <c r="U858" i="6"/>
  <c r="U860" i="6" s="1"/>
  <c r="U830" i="6"/>
  <c r="U831" i="6" s="1"/>
  <c r="U852" i="6" s="1"/>
  <c r="U861" i="6" s="1"/>
  <c r="U870" i="6"/>
  <c r="U871" i="6" s="1"/>
  <c r="R875" i="6"/>
  <c r="R876" i="6" s="1"/>
  <c r="R877" i="6" s="1"/>
  <c r="R141" i="6"/>
  <c r="R142" i="6" s="1"/>
  <c r="R147" i="6" s="1"/>
  <c r="AS825" i="6"/>
  <c r="AS870" i="6"/>
  <c r="AS871" i="6" s="1"/>
  <c r="O870" i="6"/>
  <c r="O871" i="6" s="1"/>
  <c r="O873" i="6"/>
  <c r="O830" i="6"/>
  <c r="O831" i="6" s="1"/>
  <c r="O852" i="6" s="1"/>
  <c r="O861" i="6" s="1"/>
  <c r="O858" i="6"/>
  <c r="O860" i="6" s="1"/>
  <c r="AK873" i="6"/>
  <c r="AK876" i="6" s="1"/>
  <c r="AK877" i="6" s="1"/>
  <c r="AK858" i="6"/>
  <c r="AK860" i="6" s="1"/>
  <c r="AK831" i="6"/>
  <c r="AK852" i="6" s="1"/>
  <c r="AK870" i="6"/>
  <c r="AK871" i="6" s="1"/>
  <c r="AW868" i="6"/>
  <c r="AW869" i="6" s="1"/>
  <c r="AW857" i="6"/>
  <c r="AW859" i="6" s="1"/>
  <c r="S870" i="6"/>
  <c r="S871" i="6" s="1"/>
  <c r="S858" i="6"/>
  <c r="S860" i="6" s="1"/>
  <c r="S873" i="6"/>
  <c r="S830" i="6"/>
  <c r="X875" i="6"/>
  <c r="X876" i="6" s="1"/>
  <c r="X877" i="6" s="1"/>
  <c r="X141" i="6"/>
  <c r="X142" i="6" s="1"/>
  <c r="X147" i="6" s="1"/>
  <c r="AP129" i="6"/>
  <c r="AP136" i="6" s="1"/>
  <c r="AN868" i="6"/>
  <c r="AN869" i="6" s="1"/>
  <c r="AN857" i="6"/>
  <c r="AN859" i="6" s="1"/>
  <c r="AN820" i="6"/>
  <c r="AA875" i="6"/>
  <c r="AA876" i="6" s="1"/>
  <c r="AA877" i="6" s="1"/>
  <c r="AA141" i="6"/>
  <c r="AA142" i="6" s="1"/>
  <c r="AA147" i="6" s="1"/>
  <c r="AH875" i="6"/>
  <c r="AH876" i="6" s="1"/>
  <c r="AH877" i="6" s="1"/>
  <c r="AH141" i="6"/>
  <c r="AH142" i="6" s="1"/>
  <c r="AH147" i="6" s="1"/>
  <c r="AE870" i="6"/>
  <c r="AE871" i="6" s="1"/>
  <c r="AE873" i="6"/>
  <c r="AE858" i="6"/>
  <c r="AE860" i="6" s="1"/>
  <c r="AE830" i="6"/>
  <c r="AR868" i="6"/>
  <c r="AR869" i="6" s="1"/>
  <c r="AR857" i="6"/>
  <c r="AR859" i="6" s="1"/>
  <c r="AL868" i="6"/>
  <c r="AL869" i="6" s="1"/>
  <c r="AL857" i="6"/>
  <c r="AL859" i="6" s="1"/>
  <c r="AL820" i="6"/>
  <c r="AP857" i="6"/>
  <c r="AP859" i="6" s="1"/>
  <c r="AQ710" i="6"/>
  <c r="N875" i="6"/>
  <c r="N876" i="6" s="1"/>
  <c r="N877" i="6" s="1"/>
  <c r="N141" i="6"/>
  <c r="N142" i="6" s="1"/>
  <c r="N147" i="6" s="1"/>
  <c r="AJ861" i="6"/>
  <c r="AJ149" i="6"/>
  <c r="Y857" i="6"/>
  <c r="Y859" i="6" s="1"/>
  <c r="Y868" i="6"/>
  <c r="Y869" i="6" s="1"/>
  <c r="Y820" i="6"/>
  <c r="L861" i="6"/>
  <c r="L149" i="6"/>
  <c r="AY870" i="6"/>
  <c r="AY871" i="6" s="1"/>
  <c r="AY831" i="6"/>
  <c r="AY852" i="6" s="1"/>
  <c r="AY858" i="6"/>
  <c r="AY860" i="6" s="1"/>
  <c r="AY873" i="6"/>
  <c r="AY876" i="6" s="1"/>
  <c r="AY877" i="6" s="1"/>
  <c r="X831" i="6"/>
  <c r="X852" i="6" s="1"/>
  <c r="X861" i="6" s="1"/>
  <c r="AC875" i="6"/>
  <c r="AC876" i="6" s="1"/>
  <c r="AC877" i="6" s="1"/>
  <c r="AC141" i="6"/>
  <c r="AC142" i="6" s="1"/>
  <c r="AC147" i="6" s="1"/>
  <c r="AP867" i="6"/>
  <c r="AQ136" i="6"/>
  <c r="AQ142" i="6" s="1"/>
  <c r="AQ147" i="6" s="1"/>
  <c r="M873" i="6"/>
  <c r="M858" i="6"/>
  <c r="M860" i="6" s="1"/>
  <c r="M830" i="6"/>
  <c r="M831" i="6" s="1"/>
  <c r="M852" i="6" s="1"/>
  <c r="M861" i="6" s="1"/>
  <c r="M870" i="6"/>
  <c r="M871" i="6" s="1"/>
  <c r="AO857" i="6"/>
  <c r="AO859" i="6" s="1"/>
  <c r="AO868" i="6"/>
  <c r="AO869" i="6" s="1"/>
  <c r="AO820" i="6"/>
  <c r="BB873" i="6"/>
  <c r="BB870" i="6"/>
  <c r="BB871" i="6" s="1"/>
  <c r="BB825" i="6"/>
  <c r="BB824" i="6" s="1"/>
  <c r="BB823" i="6" s="1"/>
  <c r="BB858" i="6"/>
  <c r="BB860" i="6" s="1"/>
  <c r="Q875" i="6"/>
  <c r="Q876" i="6" s="1"/>
  <c r="Q877" i="6" s="1"/>
  <c r="Q141" i="6"/>
  <c r="Q142" i="6" s="1"/>
  <c r="Q147" i="6" s="1"/>
  <c r="Z875" i="6"/>
  <c r="Z876" i="6" s="1"/>
  <c r="Z877" i="6" s="1"/>
  <c r="Z141" i="6"/>
  <c r="Z142" i="6" s="1"/>
  <c r="Z147" i="6" s="1"/>
  <c r="J873" i="6"/>
  <c r="J870" i="6"/>
  <c r="J871" i="6" s="1"/>
  <c r="J858" i="6"/>
  <c r="J860" i="6" s="1"/>
  <c r="J830" i="6"/>
  <c r="J831" i="6" s="1"/>
  <c r="J852" i="6" s="1"/>
  <c r="J861" i="6" s="1"/>
  <c r="D25" i="3"/>
  <c r="D27" i="3" s="1"/>
  <c r="D28" i="3" s="1"/>
  <c r="G23" i="3"/>
  <c r="G24" i="3"/>
  <c r="D28" i="2"/>
  <c r="C15" i="2"/>
  <c r="D19" i="2"/>
  <c r="C8" i="2"/>
  <c r="C24" i="2"/>
  <c r="G18" i="3"/>
  <c r="F22" i="3"/>
  <c r="E8" i="2"/>
  <c r="E24" i="2"/>
  <c r="F13" i="3"/>
  <c r="C21" i="2"/>
  <c r="E21" i="2"/>
  <c r="F8" i="3"/>
  <c r="F26" i="3"/>
  <c r="AP820" i="6" l="1"/>
  <c r="AS858" i="6"/>
  <c r="AS860" i="6" s="1"/>
  <c r="AT711" i="6"/>
  <c r="AT820" i="6" s="1"/>
  <c r="BA822" i="6"/>
  <c r="BA139" i="6"/>
  <c r="BA138" i="6" s="1"/>
  <c r="BA142" i="6" s="1"/>
  <c r="BA147" i="6" s="1"/>
  <c r="Z149" i="6"/>
  <c r="AY861" i="6"/>
  <c r="AY149" i="6"/>
  <c r="AD875" i="6"/>
  <c r="AD141" i="6"/>
  <c r="AD142" i="6" s="1"/>
  <c r="AD147" i="6" s="1"/>
  <c r="AT857" i="6"/>
  <c r="AT859" i="6" s="1"/>
  <c r="AI875" i="6"/>
  <c r="AI141" i="6"/>
  <c r="AI142" i="6" s="1"/>
  <c r="AI147" i="6" s="1"/>
  <c r="V875" i="6"/>
  <c r="V141" i="6"/>
  <c r="V142" i="6" s="1"/>
  <c r="V147" i="6" s="1"/>
  <c r="AO873" i="6"/>
  <c r="AO870" i="6"/>
  <c r="AO871" i="6" s="1"/>
  <c r="AO858" i="6"/>
  <c r="AO860" i="6" s="1"/>
  <c r="AO825" i="6"/>
  <c r="AO824" i="6" s="1"/>
  <c r="AE875" i="6"/>
  <c r="AE141" i="6"/>
  <c r="AE142" i="6" s="1"/>
  <c r="AE147" i="6" s="1"/>
  <c r="AA149" i="6"/>
  <c r="S875" i="6"/>
  <c r="S876" i="6" s="1"/>
  <c r="S877" i="6" s="1"/>
  <c r="S141" i="6"/>
  <c r="S142" i="6" s="1"/>
  <c r="S147" i="6" s="1"/>
  <c r="AF149" i="6"/>
  <c r="AB875" i="6"/>
  <c r="AB876" i="6" s="1"/>
  <c r="AB877" i="6" s="1"/>
  <c r="AB141" i="6"/>
  <c r="AB142" i="6" s="1"/>
  <c r="AB147" i="6" s="1"/>
  <c r="AV870" i="6"/>
  <c r="AV871" i="6" s="1"/>
  <c r="AV858" i="6"/>
  <c r="AV860" i="6" s="1"/>
  <c r="AV873" i="6"/>
  <c r="Q149" i="6"/>
  <c r="AL873" i="6"/>
  <c r="AL876" i="6" s="1"/>
  <c r="AL877" i="6" s="1"/>
  <c r="AL831" i="6"/>
  <c r="AL852" i="6" s="1"/>
  <c r="AU23" i="6" s="1"/>
  <c r="AL870" i="6"/>
  <c r="AL871" i="6" s="1"/>
  <c r="AL858" i="6"/>
  <c r="AL860" i="6" s="1"/>
  <c r="AE831" i="6"/>
  <c r="AE852" i="6" s="1"/>
  <c r="AE861" i="6" s="1"/>
  <c r="AK861" i="6"/>
  <c r="AK149" i="6"/>
  <c r="AD831" i="6"/>
  <c r="AD852" i="6" s="1"/>
  <c r="AD861" i="6" s="1"/>
  <c r="AI870" i="6"/>
  <c r="AI871" i="6" s="1"/>
  <c r="AI873" i="6"/>
  <c r="AI831" i="6"/>
  <c r="AI852" i="6" s="1"/>
  <c r="AI861" i="6" s="1"/>
  <c r="AI858" i="6"/>
  <c r="AI860" i="6" s="1"/>
  <c r="P875" i="6"/>
  <c r="P876" i="6" s="1"/>
  <c r="P877" i="6" s="1"/>
  <c r="P141" i="6"/>
  <c r="P142" i="6" s="1"/>
  <c r="P147" i="6" s="1"/>
  <c r="V831" i="6"/>
  <c r="V852" i="6" s="1"/>
  <c r="V861" i="6" s="1"/>
  <c r="J875" i="6"/>
  <c r="J876" i="6" s="1"/>
  <c r="J877" i="6" s="1"/>
  <c r="J141" i="6"/>
  <c r="J142" i="6" s="1"/>
  <c r="J147" i="6" s="1"/>
  <c r="AC149" i="6"/>
  <c r="N149" i="6"/>
  <c r="AN870" i="6"/>
  <c r="AN871" i="6" s="1"/>
  <c r="AN873" i="6"/>
  <c r="AN825" i="6"/>
  <c r="AN858" i="6"/>
  <c r="AN860" i="6" s="1"/>
  <c r="S831" i="6"/>
  <c r="S852" i="6" s="1"/>
  <c r="S861" i="6" s="1"/>
  <c r="U875" i="6"/>
  <c r="U876" i="6" s="1"/>
  <c r="U877" i="6" s="1"/>
  <c r="U141" i="6"/>
  <c r="U142" i="6" s="1"/>
  <c r="U147" i="6" s="1"/>
  <c r="AB831" i="6"/>
  <c r="AB852" i="6" s="1"/>
  <c r="AB861" i="6" s="1"/>
  <c r="AU861" i="6"/>
  <c r="AU149" i="6"/>
  <c r="AZ822" i="6"/>
  <c r="AZ139" i="6"/>
  <c r="AZ138" i="6" s="1"/>
  <c r="AZ142" i="6" s="1"/>
  <c r="AZ147" i="6" s="1"/>
  <c r="V876" i="6"/>
  <c r="V877" i="6" s="1"/>
  <c r="AW135" i="6"/>
  <c r="AW131" i="6" s="1"/>
  <c r="AW136" i="6" s="1"/>
  <c r="AW713" i="6"/>
  <c r="AW820" i="6" s="1"/>
  <c r="Y873" i="6"/>
  <c r="Y870" i="6"/>
  <c r="Y871" i="6" s="1"/>
  <c r="Y858" i="6"/>
  <c r="Y860" i="6" s="1"/>
  <c r="AE876" i="6"/>
  <c r="AE877" i="6" s="1"/>
  <c r="AD876" i="6"/>
  <c r="AD877" i="6" s="1"/>
  <c r="K861" i="6"/>
  <c r="K149" i="6"/>
  <c r="W149" i="6"/>
  <c r="BB822" i="6"/>
  <c r="BB139" i="6"/>
  <c r="BB138" i="6" s="1"/>
  <c r="BB142" i="6" s="1"/>
  <c r="BB147" i="6" s="1"/>
  <c r="AQ866" i="6"/>
  <c r="AQ867" i="6" s="1"/>
  <c r="AQ711" i="6"/>
  <c r="AM861" i="6"/>
  <c r="AM149" i="6"/>
  <c r="Y830" i="6"/>
  <c r="Y875" i="6" s="1"/>
  <c r="M875" i="6"/>
  <c r="M876" i="6" s="1"/>
  <c r="M877" i="6" s="1"/>
  <c r="M141" i="6"/>
  <c r="AP873" i="6"/>
  <c r="AP858" i="6"/>
  <c r="AP860" i="6" s="1"/>
  <c r="AP870" i="6"/>
  <c r="AP871" i="6" s="1"/>
  <c r="AR870" i="6"/>
  <c r="AR871" i="6" s="1"/>
  <c r="AR858" i="6"/>
  <c r="AR860" i="6" s="1"/>
  <c r="AR873" i="6"/>
  <c r="AR825" i="6"/>
  <c r="AT825" i="6" s="1"/>
  <c r="AX822" i="6"/>
  <c r="AX139" i="6"/>
  <c r="AX138" i="6" s="1"/>
  <c r="AX142" i="6" s="1"/>
  <c r="AX147" i="6" s="1"/>
  <c r="AH149" i="6"/>
  <c r="X149" i="6"/>
  <c r="O875" i="6"/>
  <c r="O876" i="6" s="1"/>
  <c r="O877" i="6" s="1"/>
  <c r="O141" i="6"/>
  <c r="O142" i="6" s="1"/>
  <c r="O147" i="6" s="1"/>
  <c r="R149" i="6"/>
  <c r="AG149" i="6"/>
  <c r="T875" i="6"/>
  <c r="T876" i="6" s="1"/>
  <c r="T877" i="6" s="1"/>
  <c r="T141" i="6"/>
  <c r="T142" i="6" s="1"/>
  <c r="T147" i="6" s="1"/>
  <c r="F24" i="3"/>
  <c r="D29" i="2"/>
  <c r="C19" i="2"/>
  <c r="C28" i="2"/>
  <c r="E19" i="2"/>
  <c r="F14" i="3"/>
  <c r="E25" i="3"/>
  <c r="G14" i="3"/>
  <c r="E28" i="2"/>
  <c r="AI876" i="6" l="1"/>
  <c r="AI877" i="6" s="1"/>
  <c r="AT868" i="6"/>
  <c r="AT869" i="6" s="1"/>
  <c r="Y141" i="6"/>
  <c r="Y142" i="6" s="1"/>
  <c r="Y147" i="6" s="1"/>
  <c r="M142" i="6"/>
  <c r="M147" i="6" s="1"/>
  <c r="AZ874" i="6"/>
  <c r="AZ876" i="6" s="1"/>
  <c r="AZ877" i="6" s="1"/>
  <c r="AZ831" i="6"/>
  <c r="AZ852" i="6" s="1"/>
  <c r="AZ861" i="6" s="1"/>
  <c r="BB874" i="6"/>
  <c r="BB876" i="6" s="1"/>
  <c r="BB877" i="6" s="1"/>
  <c r="BB831" i="6"/>
  <c r="BB852" i="6" s="1"/>
  <c r="BB861" i="6" s="1"/>
  <c r="AO823" i="6"/>
  <c r="AS824" i="6"/>
  <c r="AX874" i="6"/>
  <c r="AX876" i="6" s="1"/>
  <c r="AX877" i="6" s="1"/>
  <c r="AX831" i="6"/>
  <c r="AX852" i="6" s="1"/>
  <c r="AX149" i="6" s="1"/>
  <c r="Y831" i="6"/>
  <c r="Y852" i="6" s="1"/>
  <c r="Y861" i="6" s="1"/>
  <c r="AN824" i="6"/>
  <c r="AP825" i="6"/>
  <c r="AP824" i="6" s="1"/>
  <c r="AP823" i="6" s="1"/>
  <c r="J149" i="6"/>
  <c r="S149" i="6"/>
  <c r="AT873" i="6"/>
  <c r="AT870" i="6"/>
  <c r="AT871" i="6" s="1"/>
  <c r="AT858" i="6"/>
  <c r="AT860" i="6" s="1"/>
  <c r="O149" i="6"/>
  <c r="AW873" i="6"/>
  <c r="AW870" i="6"/>
  <c r="AW871" i="6" s="1"/>
  <c r="AW858" i="6"/>
  <c r="AW860" i="6" s="1"/>
  <c r="AW825" i="6"/>
  <c r="AL861" i="6"/>
  <c r="AL149" i="6"/>
  <c r="U149" i="6"/>
  <c r="Y876" i="6"/>
  <c r="Y877" i="6" s="1"/>
  <c r="AB149" i="6"/>
  <c r="AD149" i="6"/>
  <c r="P149" i="6"/>
  <c r="AE149" i="6"/>
  <c r="V149" i="6"/>
  <c r="BA874" i="6"/>
  <c r="BA876" i="6" s="1"/>
  <c r="BA877" i="6" s="1"/>
  <c r="BA831" i="6"/>
  <c r="BA852" i="6" s="1"/>
  <c r="BA861" i="6" s="1"/>
  <c r="T149" i="6"/>
  <c r="AQ868" i="6"/>
  <c r="AQ869" i="6" s="1"/>
  <c r="AQ857" i="6"/>
  <c r="AQ859" i="6" s="1"/>
  <c r="AQ820" i="6"/>
  <c r="AI149" i="6"/>
  <c r="C29" i="2"/>
  <c r="E27" i="3"/>
  <c r="G25" i="3"/>
  <c r="E29" i="2"/>
  <c r="M149" i="6" l="1"/>
  <c r="Y149" i="6"/>
  <c r="AO822" i="6"/>
  <c r="AS823" i="6"/>
  <c r="AO139" i="6"/>
  <c r="AO138" i="6" s="1"/>
  <c r="AO142" i="6" s="1"/>
  <c r="AO147" i="6" s="1"/>
  <c r="AP822" i="6"/>
  <c r="AP139" i="6"/>
  <c r="AP138" i="6" s="1"/>
  <c r="AP142" i="6" s="1"/>
  <c r="AP147" i="6" s="1"/>
  <c r="AR824" i="6"/>
  <c r="AT824" i="6" s="1"/>
  <c r="AN823" i="6"/>
  <c r="AZ149" i="6"/>
  <c r="AQ870" i="6"/>
  <c r="AQ871" i="6" s="1"/>
  <c r="AQ873" i="6"/>
  <c r="AQ876" i="6" s="1"/>
  <c r="AQ877" i="6" s="1"/>
  <c r="AQ858" i="6"/>
  <c r="AQ860" i="6" s="1"/>
  <c r="AQ831" i="6"/>
  <c r="AQ852" i="6" s="1"/>
  <c r="BA149" i="6"/>
  <c r="AX861" i="6"/>
  <c r="AX23" i="6"/>
  <c r="BB149" i="6"/>
  <c r="E28" i="3"/>
  <c r="G27" i="3"/>
  <c r="AP874" i="6" l="1"/>
  <c r="AP876" i="6" s="1"/>
  <c r="AP877" i="6" s="1"/>
  <c r="AP831" i="6"/>
  <c r="AP852" i="6" s="1"/>
  <c r="AP861" i="6" s="1"/>
  <c r="AS822" i="6"/>
  <c r="AS139" i="6"/>
  <c r="AS138" i="6" s="1"/>
  <c r="AS142" i="6" s="1"/>
  <c r="AS147" i="6" s="1"/>
  <c r="AW824" i="6"/>
  <c r="AW823" i="6" s="1"/>
  <c r="AV824" i="6"/>
  <c r="AV823" i="6" s="1"/>
  <c r="AQ861" i="6"/>
  <c r="AQ149" i="6"/>
  <c r="AO874" i="6"/>
  <c r="AO876" i="6" s="1"/>
  <c r="AO877" i="6" s="1"/>
  <c r="AO831" i="6"/>
  <c r="AO852" i="6" s="1"/>
  <c r="AO861" i="6" s="1"/>
  <c r="AR823" i="6"/>
  <c r="AN822" i="6"/>
  <c r="AN139" i="6"/>
  <c r="AN138" i="6" s="1"/>
  <c r="AN142" i="6" s="1"/>
  <c r="AN147" i="6" s="1"/>
  <c r="M151" i="1"/>
  <c r="N151" i="1" s="1"/>
  <c r="O151" i="1" s="1"/>
  <c r="P151" i="1" s="1"/>
  <c r="Q151" i="1" s="1"/>
  <c r="R151" i="1" s="1"/>
  <c r="S151" i="1" s="1"/>
  <c r="T151" i="1" s="1"/>
  <c r="U151" i="1" s="1"/>
  <c r="V151" i="1" s="1"/>
  <c r="W151" i="1" s="1"/>
  <c r="X151" i="1" s="1"/>
  <c r="Y151" i="1" s="1"/>
  <c r="Z151" i="1" s="1"/>
  <c r="AA151" i="1" s="1"/>
  <c r="AB151" i="1" s="1"/>
  <c r="AC151" i="1" s="1"/>
  <c r="AD151" i="1" s="1"/>
  <c r="AE151" i="1" s="1"/>
  <c r="AF151" i="1" s="1"/>
  <c r="AG151" i="1" s="1"/>
  <c r="AH151" i="1" s="1"/>
  <c r="AI151" i="1" s="1"/>
  <c r="AJ151" i="1" s="1"/>
  <c r="AK151" i="1" s="1"/>
  <c r="AL151" i="1" s="1"/>
  <c r="AM151" i="1" s="1"/>
  <c r="AN151" i="1" s="1"/>
  <c r="AO151" i="1" s="1"/>
  <c r="AP151" i="1" s="1"/>
  <c r="AQ151" i="1" s="1"/>
  <c r="AR151" i="1" s="1"/>
  <c r="L143" i="1"/>
  <c r="AO149" i="6" l="1"/>
  <c r="AP149" i="6"/>
  <c r="AV822" i="6"/>
  <c r="AV139" i="6"/>
  <c r="AV138" i="6" s="1"/>
  <c r="AV142" i="6" s="1"/>
  <c r="AV147" i="6" s="1"/>
  <c r="AW822" i="6"/>
  <c r="AW139" i="6"/>
  <c r="AW138" i="6" s="1"/>
  <c r="AW142" i="6" s="1"/>
  <c r="AW147" i="6" s="1"/>
  <c r="AN874" i="6"/>
  <c r="AN876" i="6" s="1"/>
  <c r="AN877" i="6" s="1"/>
  <c r="AN831" i="6"/>
  <c r="AN852" i="6" s="1"/>
  <c r="AN861" i="6" s="1"/>
  <c r="AR822" i="6"/>
  <c r="AR139" i="6"/>
  <c r="AR138" i="6" s="1"/>
  <c r="AR142" i="6" s="1"/>
  <c r="AR147" i="6" s="1"/>
  <c r="AT823" i="6"/>
  <c r="AS874" i="6"/>
  <c r="AS876" i="6" s="1"/>
  <c r="AS877" i="6" s="1"/>
  <c r="AS831" i="6"/>
  <c r="AS852" i="6" s="1"/>
  <c r="AS861" i="6" s="1"/>
  <c r="BB873" i="1"/>
  <c r="BA873" i="1"/>
  <c r="AZ873" i="1"/>
  <c r="AY873" i="1"/>
  <c r="AX873" i="1"/>
  <c r="AW873" i="1"/>
  <c r="AV873" i="1"/>
  <c r="AU873" i="1"/>
  <c r="AT873" i="1"/>
  <c r="AS873" i="1"/>
  <c r="AR873" i="1"/>
  <c r="AP873" i="1"/>
  <c r="AO873" i="1"/>
  <c r="AN873" i="1"/>
  <c r="AM873" i="1"/>
  <c r="AK873" i="1"/>
  <c r="AJ873" i="1"/>
  <c r="L873" i="1"/>
  <c r="K873" i="1"/>
  <c r="AO849" i="1"/>
  <c r="AN849" i="1"/>
  <c r="AM849" i="1"/>
  <c r="AL849" i="1"/>
  <c r="Y849" i="1"/>
  <c r="AO848" i="1"/>
  <c r="AN848" i="1"/>
  <c r="AM848" i="1"/>
  <c r="AP848" i="1" s="1"/>
  <c r="AL848" i="1"/>
  <c r="Y848" i="1"/>
  <c r="AO847" i="1"/>
  <c r="AN847" i="1"/>
  <c r="AM847" i="1"/>
  <c r="AP847" i="1" s="1"/>
  <c r="AL847" i="1"/>
  <c r="Y847" i="1"/>
  <c r="AO846" i="1"/>
  <c r="AN846" i="1"/>
  <c r="AM846" i="1"/>
  <c r="AL846" i="1"/>
  <c r="Y846" i="1"/>
  <c r="AO845" i="1"/>
  <c r="AN845" i="1"/>
  <c r="AM845" i="1"/>
  <c r="AL845" i="1"/>
  <c r="Y845" i="1"/>
  <c r="AO844" i="1"/>
  <c r="AN844" i="1"/>
  <c r="AM844" i="1"/>
  <c r="AL844" i="1"/>
  <c r="Y844" i="1"/>
  <c r="AO843" i="1"/>
  <c r="AN843" i="1"/>
  <c r="AM843" i="1"/>
  <c r="AP843" i="1" s="1"/>
  <c r="AL843" i="1"/>
  <c r="Y843" i="1"/>
  <c r="AO842" i="1"/>
  <c r="AN842" i="1"/>
  <c r="AM842" i="1"/>
  <c r="AL842" i="1"/>
  <c r="Y842" i="1"/>
  <c r="AO841" i="1"/>
  <c r="AN841" i="1"/>
  <c r="AM841" i="1"/>
  <c r="AL841" i="1"/>
  <c r="Y841" i="1"/>
  <c r="AO840" i="1"/>
  <c r="AN840" i="1"/>
  <c r="AM840" i="1"/>
  <c r="AP840" i="1" s="1"/>
  <c r="AL840" i="1"/>
  <c r="Y840" i="1"/>
  <c r="AO839" i="1"/>
  <c r="AN839" i="1"/>
  <c r="AM839" i="1"/>
  <c r="AP839" i="1" s="1"/>
  <c r="AL839" i="1"/>
  <c r="Y839" i="1"/>
  <c r="AO838" i="1"/>
  <c r="AN838" i="1"/>
  <c r="AM838" i="1"/>
  <c r="AL838" i="1"/>
  <c r="Y838" i="1"/>
  <c r="AO837" i="1"/>
  <c r="AN837" i="1"/>
  <c r="AM837" i="1"/>
  <c r="AI837" i="1"/>
  <c r="AL837" i="1" s="1"/>
  <c r="Y837" i="1"/>
  <c r="AO836" i="1"/>
  <c r="AN836" i="1"/>
  <c r="AM836" i="1"/>
  <c r="AP836" i="1" s="1"/>
  <c r="AI836" i="1"/>
  <c r="Y836" i="1"/>
  <c r="AP835" i="1"/>
  <c r="AO835" i="1"/>
  <c r="AN835" i="1"/>
  <c r="AM835" i="1"/>
  <c r="AI835" i="1"/>
  <c r="Y835" i="1"/>
  <c r="K835" i="1"/>
  <c r="J835" i="1"/>
  <c r="J832" i="1" s="1"/>
  <c r="J831" i="1" s="1"/>
  <c r="AO834" i="1"/>
  <c r="AN834" i="1"/>
  <c r="AM834" i="1"/>
  <c r="AL834" i="1"/>
  <c r="Y834" i="1"/>
  <c r="AO833" i="1"/>
  <c r="AN833" i="1"/>
  <c r="AM833" i="1"/>
  <c r="AL833" i="1"/>
  <c r="Y833" i="1"/>
  <c r="AO832" i="1"/>
  <c r="AN832" i="1"/>
  <c r="AM832" i="1"/>
  <c r="Y832" i="1"/>
  <c r="K832" i="1"/>
  <c r="Y831" i="1"/>
  <c r="L831" i="1"/>
  <c r="K831" i="1"/>
  <c r="AL830" i="1"/>
  <c r="Y830" i="1"/>
  <c r="AQ828" i="1"/>
  <c r="AQ873" i="1" s="1"/>
  <c r="AL828" i="1"/>
  <c r="AL873" i="1" s="1"/>
  <c r="AY827" i="1"/>
  <c r="AW827" i="1"/>
  <c r="AS827" i="1"/>
  <c r="AR827" i="1"/>
  <c r="AQ827" i="1"/>
  <c r="AM827" i="1"/>
  <c r="AP827" i="1" s="1"/>
  <c r="AL827" i="1"/>
  <c r="AI827" i="1"/>
  <c r="AI826" i="1" s="1"/>
  <c r="AI825" i="1" s="1"/>
  <c r="Y827" i="1"/>
  <c r="BB826" i="1"/>
  <c r="BA826" i="1"/>
  <c r="BA825" i="1" s="1"/>
  <c r="AZ826" i="1"/>
  <c r="AY826" i="1"/>
  <c r="AX826" i="1"/>
  <c r="AW826" i="1"/>
  <c r="AP826" i="1"/>
  <c r="AP825" i="1" s="1"/>
  <c r="AO826" i="1"/>
  <c r="AN826" i="1"/>
  <c r="AR826" i="1" s="1"/>
  <c r="AL826" i="1"/>
  <c r="AK826" i="1"/>
  <c r="AK825" i="1" s="1"/>
  <c r="AK820" i="1" s="1"/>
  <c r="AK872" i="1" s="1"/>
  <c r="AJ826" i="1"/>
  <c r="AJ825" i="1" s="1"/>
  <c r="AH826" i="1"/>
  <c r="AG826" i="1"/>
  <c r="AG825" i="1" s="1"/>
  <c r="AF826" i="1"/>
  <c r="AF825" i="1" s="1"/>
  <c r="AF820" i="1" s="1"/>
  <c r="AF872" i="1" s="1"/>
  <c r="AE826" i="1"/>
  <c r="AD826" i="1"/>
  <c r="AC826" i="1"/>
  <c r="AB826" i="1"/>
  <c r="AB825" i="1" s="1"/>
  <c r="AA826" i="1"/>
  <c r="AA825" i="1" s="1"/>
  <c r="Z826" i="1"/>
  <c r="X826" i="1"/>
  <c r="X825" i="1" s="1"/>
  <c r="W826" i="1"/>
  <c r="W825" i="1" s="1"/>
  <c r="W820" i="1" s="1"/>
  <c r="W872" i="1" s="1"/>
  <c r="V826" i="1"/>
  <c r="U826" i="1"/>
  <c r="T826" i="1"/>
  <c r="S826" i="1"/>
  <c r="S825" i="1" s="1"/>
  <c r="R826" i="1"/>
  <c r="R825" i="1" s="1"/>
  <c r="Q826" i="1"/>
  <c r="Q825" i="1" s="1"/>
  <c r="P826" i="1"/>
  <c r="O826" i="1"/>
  <c r="N826" i="1"/>
  <c r="M826" i="1"/>
  <c r="K826" i="1"/>
  <c r="J826" i="1"/>
  <c r="J825" i="1" s="1"/>
  <c r="BB825" i="1"/>
  <c r="AZ825" i="1"/>
  <c r="AY825" i="1"/>
  <c r="AX825" i="1"/>
  <c r="AW825" i="1"/>
  <c r="AN825" i="1"/>
  <c r="AR825" i="1" s="1"/>
  <c r="AL825" i="1"/>
  <c r="AH825" i="1"/>
  <c r="AE825" i="1"/>
  <c r="AD825" i="1"/>
  <c r="AC825" i="1"/>
  <c r="Z825" i="1"/>
  <c r="V825" i="1"/>
  <c r="U825" i="1"/>
  <c r="T825" i="1"/>
  <c r="P825" i="1"/>
  <c r="P820" i="1" s="1"/>
  <c r="P872" i="1" s="1"/>
  <c r="O825" i="1"/>
  <c r="N825" i="1"/>
  <c r="M825" i="1"/>
  <c r="L825" i="1"/>
  <c r="K825" i="1"/>
  <c r="AO824" i="1"/>
  <c r="AS824" i="1" s="1"/>
  <c r="AN824" i="1"/>
  <c r="AM824" i="1"/>
  <c r="AQ824" i="1" s="1"/>
  <c r="AL824" i="1"/>
  <c r="AI824" i="1"/>
  <c r="Y824" i="1"/>
  <c r="AQ823" i="1"/>
  <c r="AM823" i="1"/>
  <c r="AL823" i="1"/>
  <c r="AI823" i="1"/>
  <c r="Y823" i="1"/>
  <c r="AY822" i="1"/>
  <c r="AY821" i="1" s="1"/>
  <c r="AM822" i="1"/>
  <c r="AQ822" i="1" s="1"/>
  <c r="AL822" i="1"/>
  <c r="AL821" i="1" s="1"/>
  <c r="AL820" i="1" s="1"/>
  <c r="AK822" i="1"/>
  <c r="AJ822" i="1"/>
  <c r="AJ821" i="1" s="1"/>
  <c r="AI822" i="1"/>
  <c r="AI821" i="1" s="1"/>
  <c r="AH822" i="1"/>
  <c r="AH821" i="1" s="1"/>
  <c r="AG822" i="1"/>
  <c r="AG821" i="1" s="1"/>
  <c r="AF822" i="1"/>
  <c r="AE822" i="1"/>
  <c r="AE821" i="1" s="1"/>
  <c r="AE820" i="1" s="1"/>
  <c r="AE872" i="1" s="1"/>
  <c r="AD822" i="1"/>
  <c r="AD821" i="1" s="1"/>
  <c r="AD820" i="1" s="1"/>
  <c r="AD872" i="1" s="1"/>
  <c r="AC822" i="1"/>
  <c r="AB822" i="1"/>
  <c r="AB821" i="1" s="1"/>
  <c r="AA822" i="1"/>
  <c r="AA821" i="1" s="1"/>
  <c r="AA820" i="1" s="1"/>
  <c r="AA872" i="1" s="1"/>
  <c r="Z822" i="1"/>
  <c r="Z821" i="1" s="1"/>
  <c r="W822" i="1"/>
  <c r="V822" i="1"/>
  <c r="V821" i="1" s="1"/>
  <c r="V820" i="1" s="1"/>
  <c r="V872" i="1" s="1"/>
  <c r="U822" i="1"/>
  <c r="T822" i="1"/>
  <c r="S822" i="1"/>
  <c r="S821" i="1" s="1"/>
  <c r="R822" i="1"/>
  <c r="Q822" i="1"/>
  <c r="Q821" i="1" s="1"/>
  <c r="P822" i="1"/>
  <c r="P821" i="1" s="1"/>
  <c r="O822" i="1"/>
  <c r="N822" i="1"/>
  <c r="N821" i="1" s="1"/>
  <c r="N820" i="1" s="1"/>
  <c r="N872" i="1" s="1"/>
  <c r="M822" i="1"/>
  <c r="L822" i="1"/>
  <c r="K822" i="1"/>
  <c r="K821" i="1" s="1"/>
  <c r="J822" i="1"/>
  <c r="J821" i="1" s="1"/>
  <c r="AQ821" i="1"/>
  <c r="AM821" i="1"/>
  <c r="AK821" i="1"/>
  <c r="AF821" i="1"/>
  <c r="AC821" i="1"/>
  <c r="AC820" i="1" s="1"/>
  <c r="AC872" i="1" s="1"/>
  <c r="W821" i="1"/>
  <c r="U821" i="1"/>
  <c r="T821" i="1"/>
  <c r="T820" i="1" s="1"/>
  <c r="T872" i="1" s="1"/>
  <c r="R821" i="1"/>
  <c r="O821" i="1"/>
  <c r="M821" i="1"/>
  <c r="M820" i="1" s="1"/>
  <c r="L821" i="1"/>
  <c r="L820" i="1" s="1"/>
  <c r="L872" i="1" s="1"/>
  <c r="AU820" i="1"/>
  <c r="AU872" i="1" s="1"/>
  <c r="X820" i="1"/>
  <c r="X872" i="1" s="1"/>
  <c r="U820" i="1"/>
  <c r="U872" i="1" s="1"/>
  <c r="O820" i="1"/>
  <c r="O872" i="1" s="1"/>
  <c r="AL819" i="1"/>
  <c r="Y819" i="1"/>
  <c r="AX817" i="1"/>
  <c r="AV817" i="1"/>
  <c r="AW817" i="1" s="1"/>
  <c r="AO817" i="1"/>
  <c r="AS817" i="1" s="1"/>
  <c r="AN817" i="1"/>
  <c r="AR817" i="1" s="1"/>
  <c r="AM817" i="1"/>
  <c r="AL817" i="1"/>
  <c r="AI817" i="1"/>
  <c r="Y817" i="1"/>
  <c r="AX816" i="1"/>
  <c r="AW816" i="1"/>
  <c r="AV816" i="1"/>
  <c r="AO816" i="1"/>
  <c r="AS816" i="1" s="1"/>
  <c r="AN816" i="1"/>
  <c r="AR816" i="1" s="1"/>
  <c r="AM816" i="1"/>
  <c r="AQ816" i="1" s="1"/>
  <c r="AL816" i="1"/>
  <c r="AI816" i="1"/>
  <c r="Y816" i="1"/>
  <c r="AX815" i="1"/>
  <c r="AW815" i="1"/>
  <c r="AO815" i="1"/>
  <c r="AS815" i="1" s="1"/>
  <c r="AN815" i="1"/>
  <c r="AR815" i="1" s="1"/>
  <c r="AM815" i="1"/>
  <c r="AL815" i="1"/>
  <c r="AI815" i="1"/>
  <c r="Y815" i="1"/>
  <c r="BB814" i="1"/>
  <c r="BB813" i="1" s="1"/>
  <c r="BA814" i="1"/>
  <c r="AZ814" i="1"/>
  <c r="AY814" i="1"/>
  <c r="AX814" i="1"/>
  <c r="AX813" i="1" s="1"/>
  <c r="AU814" i="1"/>
  <c r="AU813" i="1" s="1"/>
  <c r="AL814" i="1"/>
  <c r="AH814" i="1"/>
  <c r="AG814" i="1"/>
  <c r="AF814" i="1"/>
  <c r="AE814" i="1"/>
  <c r="AE813" i="1" s="1"/>
  <c r="AD814" i="1"/>
  <c r="AD813" i="1" s="1"/>
  <c r="AC814" i="1"/>
  <c r="AB814" i="1"/>
  <c r="AB813" i="1" s="1"/>
  <c r="AA814" i="1"/>
  <c r="AA813" i="1" s="1"/>
  <c r="Z814" i="1"/>
  <c r="Z813" i="1" s="1"/>
  <c r="X814" i="1"/>
  <c r="X813" i="1" s="1"/>
  <c r="W814" i="1"/>
  <c r="W813" i="1" s="1"/>
  <c r="V814" i="1"/>
  <c r="U814" i="1"/>
  <c r="U813" i="1" s="1"/>
  <c r="T814" i="1"/>
  <c r="T813" i="1" s="1"/>
  <c r="S814" i="1"/>
  <c r="R814" i="1"/>
  <c r="R813" i="1" s="1"/>
  <c r="Q814" i="1"/>
  <c r="Q813" i="1" s="1"/>
  <c r="P814" i="1"/>
  <c r="O814" i="1"/>
  <c r="O813" i="1" s="1"/>
  <c r="N814" i="1"/>
  <c r="M814" i="1"/>
  <c r="K814" i="1"/>
  <c r="J814" i="1"/>
  <c r="J813" i="1" s="1"/>
  <c r="BA813" i="1"/>
  <c r="AZ813" i="1"/>
  <c r="AY813" i="1"/>
  <c r="AL813" i="1"/>
  <c r="AF813" i="1"/>
  <c r="AC813" i="1"/>
  <c r="V813" i="1"/>
  <c r="P813" i="1"/>
  <c r="N813" i="1"/>
  <c r="L813" i="1"/>
  <c r="K813" i="1"/>
  <c r="AX812" i="1"/>
  <c r="AW812" i="1"/>
  <c r="AW811" i="1" s="1"/>
  <c r="AR812" i="1"/>
  <c r="AO812" i="1"/>
  <c r="AO811" i="1" s="1"/>
  <c r="AN812" i="1"/>
  <c r="AM812" i="1"/>
  <c r="AL812" i="1"/>
  <c r="AL811" i="1" s="1"/>
  <c r="AI812" i="1"/>
  <c r="Y812" i="1"/>
  <c r="BB811" i="1"/>
  <c r="BA811" i="1"/>
  <c r="AZ811" i="1"/>
  <c r="AY811" i="1"/>
  <c r="AX811" i="1"/>
  <c r="AV811" i="1"/>
  <c r="AU811" i="1"/>
  <c r="AR811" i="1"/>
  <c r="AN811" i="1"/>
  <c r="AK811" i="1"/>
  <c r="AJ811" i="1"/>
  <c r="AJ803" i="1" s="1"/>
  <c r="AI811" i="1"/>
  <c r="AH811" i="1"/>
  <c r="AG811" i="1"/>
  <c r="AF811" i="1"/>
  <c r="AF803" i="1" s="1"/>
  <c r="AE811" i="1"/>
  <c r="AD811" i="1"/>
  <c r="AC811" i="1"/>
  <c r="AB811" i="1"/>
  <c r="AB803" i="1" s="1"/>
  <c r="AA811" i="1"/>
  <c r="Z811" i="1"/>
  <c r="X811" i="1"/>
  <c r="W811" i="1"/>
  <c r="V811" i="1"/>
  <c r="U811" i="1"/>
  <c r="T811" i="1"/>
  <c r="S811" i="1"/>
  <c r="R811" i="1"/>
  <c r="Q811" i="1"/>
  <c r="P811" i="1"/>
  <c r="O811" i="1"/>
  <c r="N811" i="1"/>
  <c r="M811" i="1"/>
  <c r="L811" i="1"/>
  <c r="K811" i="1"/>
  <c r="J811" i="1"/>
  <c r="AW810" i="1"/>
  <c r="AS810" i="1"/>
  <c r="AS809" i="1" s="1"/>
  <c r="AR810" i="1"/>
  <c r="AR809" i="1" s="1"/>
  <c r="AQ810" i="1"/>
  <c r="AP810" i="1"/>
  <c r="AM810" i="1"/>
  <c r="AL810" i="1"/>
  <c r="AI810" i="1"/>
  <c r="Y810" i="1"/>
  <c r="BB809" i="1"/>
  <c r="BA809" i="1"/>
  <c r="AZ809" i="1"/>
  <c r="AY809" i="1"/>
  <c r="AX809" i="1"/>
  <c r="AW809" i="1"/>
  <c r="AV809" i="1"/>
  <c r="AU809" i="1"/>
  <c r="AQ809" i="1"/>
  <c r="AP809" i="1"/>
  <c r="AO809" i="1"/>
  <c r="AN809" i="1"/>
  <c r="AM809" i="1"/>
  <c r="AL809" i="1"/>
  <c r="AK809" i="1"/>
  <c r="AJ809" i="1"/>
  <c r="AI809" i="1"/>
  <c r="AH809" i="1"/>
  <c r="AG809" i="1"/>
  <c r="AF809" i="1"/>
  <c r="AE809" i="1"/>
  <c r="AD809" i="1"/>
  <c r="AC809" i="1"/>
  <c r="AB809" i="1"/>
  <c r="AA809" i="1"/>
  <c r="Z809" i="1"/>
  <c r="X809" i="1"/>
  <c r="W809" i="1"/>
  <c r="V809" i="1"/>
  <c r="U809" i="1"/>
  <c r="T809" i="1"/>
  <c r="S809" i="1"/>
  <c r="R809" i="1"/>
  <c r="Q809" i="1"/>
  <c r="P809" i="1"/>
  <c r="O809" i="1"/>
  <c r="N809" i="1"/>
  <c r="M809" i="1"/>
  <c r="L809" i="1"/>
  <c r="K809" i="1"/>
  <c r="J809" i="1"/>
  <c r="AX808" i="1"/>
  <c r="AW808" i="1"/>
  <c r="AQ808" i="1"/>
  <c r="AO808" i="1"/>
  <c r="AS808" i="1" s="1"/>
  <c r="AN808" i="1"/>
  <c r="AR808" i="1" s="1"/>
  <c r="AM808" i="1"/>
  <c r="AP808" i="1" s="1"/>
  <c r="AL808" i="1"/>
  <c r="AI808" i="1"/>
  <c r="Y808" i="1"/>
  <c r="AX807" i="1"/>
  <c r="AW807" i="1"/>
  <c r="AO807" i="1"/>
  <c r="AS807" i="1" s="1"/>
  <c r="AN807" i="1"/>
  <c r="AR807" i="1" s="1"/>
  <c r="AM807" i="1"/>
  <c r="AQ807" i="1" s="1"/>
  <c r="AL807" i="1"/>
  <c r="AI807" i="1"/>
  <c r="AI804" i="1" s="1"/>
  <c r="Y807" i="1"/>
  <c r="BB806" i="1"/>
  <c r="BA806" i="1"/>
  <c r="BA804" i="1" s="1"/>
  <c r="BA803" i="1" s="1"/>
  <c r="AY806" i="1"/>
  <c r="AX806" i="1"/>
  <c r="AW806" i="1"/>
  <c r="AS806" i="1"/>
  <c r="AR806" i="1"/>
  <c r="AQ806" i="1"/>
  <c r="AM806" i="1"/>
  <c r="AP806" i="1" s="1"/>
  <c r="AL806" i="1"/>
  <c r="AI806" i="1"/>
  <c r="Y806" i="1"/>
  <c r="AX805" i="1"/>
  <c r="AW805" i="1"/>
  <c r="AQ805" i="1"/>
  <c r="AO805" i="1"/>
  <c r="AN805" i="1"/>
  <c r="AN804" i="1" s="1"/>
  <c r="AN803" i="1" s="1"/>
  <c r="AM805" i="1"/>
  <c r="AP805" i="1" s="1"/>
  <c r="AL805" i="1"/>
  <c r="AI805" i="1"/>
  <c r="Y805" i="1"/>
  <c r="BB804" i="1"/>
  <c r="BB803" i="1" s="1"/>
  <c r="AZ804" i="1"/>
  <c r="AY804" i="1"/>
  <c r="AY803" i="1" s="1"/>
  <c r="AX804" i="1"/>
  <c r="AV804" i="1"/>
  <c r="AV803" i="1" s="1"/>
  <c r="AU804" i="1"/>
  <c r="AU803" i="1" s="1"/>
  <c r="AL804" i="1"/>
  <c r="AK804" i="1"/>
  <c r="AJ804" i="1"/>
  <c r="AH804" i="1"/>
  <c r="AH803" i="1" s="1"/>
  <c r="AG804" i="1"/>
  <c r="AG803" i="1" s="1"/>
  <c r="AF804" i="1"/>
  <c r="AE804" i="1"/>
  <c r="AD804" i="1"/>
  <c r="AD803" i="1" s="1"/>
  <c r="AC804" i="1"/>
  <c r="AB804" i="1"/>
  <c r="AA804" i="1"/>
  <c r="Z804" i="1"/>
  <c r="Z803" i="1" s="1"/>
  <c r="X804" i="1"/>
  <c r="X803" i="1" s="1"/>
  <c r="W804" i="1"/>
  <c r="W803" i="1" s="1"/>
  <c r="V804" i="1"/>
  <c r="U804" i="1"/>
  <c r="U803" i="1" s="1"/>
  <c r="T804" i="1"/>
  <c r="S804" i="1"/>
  <c r="R804" i="1"/>
  <c r="Q804" i="1"/>
  <c r="Q803" i="1" s="1"/>
  <c r="P804" i="1"/>
  <c r="O804" i="1"/>
  <c r="N804" i="1"/>
  <c r="M804" i="1"/>
  <c r="M803" i="1" s="1"/>
  <c r="L804" i="1"/>
  <c r="K804" i="1"/>
  <c r="J804" i="1"/>
  <c r="AK803" i="1"/>
  <c r="AE803" i="1"/>
  <c r="AC803" i="1"/>
  <c r="V803" i="1"/>
  <c r="P803" i="1"/>
  <c r="O803" i="1"/>
  <c r="N803" i="1"/>
  <c r="BB802" i="1"/>
  <c r="BA802" i="1"/>
  <c r="BA801" i="1" s="1"/>
  <c r="AZ802" i="1"/>
  <c r="AZ801" i="1" s="1"/>
  <c r="AY802" i="1"/>
  <c r="AY801" i="1" s="1"/>
  <c r="AX802" i="1"/>
  <c r="AW802" i="1"/>
  <c r="AW801" i="1" s="1"/>
  <c r="AS802" i="1"/>
  <c r="AR802" i="1"/>
  <c r="AP802" i="1"/>
  <c r="AP801" i="1" s="1"/>
  <c r="AM802" i="1"/>
  <c r="AM801" i="1" s="1"/>
  <c r="AL802" i="1"/>
  <c r="AI802" i="1"/>
  <c r="Y802" i="1"/>
  <c r="K802" i="1"/>
  <c r="BB801" i="1"/>
  <c r="AX801" i="1"/>
  <c r="AV801" i="1"/>
  <c r="AU801" i="1"/>
  <c r="AS801" i="1"/>
  <c r="AR801" i="1"/>
  <c r="AO801" i="1"/>
  <c r="AN801" i="1"/>
  <c r="AL801" i="1"/>
  <c r="AK801" i="1"/>
  <c r="AJ801" i="1"/>
  <c r="AI801" i="1"/>
  <c r="AH801" i="1"/>
  <c r="AG801" i="1"/>
  <c r="AF801" i="1"/>
  <c r="AE801" i="1"/>
  <c r="AD801" i="1"/>
  <c r="AC801" i="1"/>
  <c r="AB801" i="1"/>
  <c r="AA801" i="1"/>
  <c r="Z801" i="1"/>
  <c r="X801" i="1"/>
  <c r="W801" i="1"/>
  <c r="V801" i="1"/>
  <c r="U801" i="1"/>
  <c r="T801" i="1"/>
  <c r="S801" i="1"/>
  <c r="R801" i="1"/>
  <c r="Q801" i="1"/>
  <c r="P801" i="1"/>
  <c r="O801" i="1"/>
  <c r="N801" i="1"/>
  <c r="M801" i="1"/>
  <c r="L801" i="1"/>
  <c r="K801" i="1"/>
  <c r="J801" i="1"/>
  <c r="AX800" i="1"/>
  <c r="AW800" i="1"/>
  <c r="AR800" i="1"/>
  <c r="AR798" i="1" s="1"/>
  <c r="AO800" i="1"/>
  <c r="AS800" i="1" s="1"/>
  <c r="AS798" i="1" s="1"/>
  <c r="AN800" i="1"/>
  <c r="AM800" i="1"/>
  <c r="AP800" i="1" s="1"/>
  <c r="AL800" i="1"/>
  <c r="AI800" i="1"/>
  <c r="Y800" i="1"/>
  <c r="BB799" i="1"/>
  <c r="BB798" i="1" s="1"/>
  <c r="BA799" i="1"/>
  <c r="BA798" i="1" s="1"/>
  <c r="AZ799" i="1"/>
  <c r="AZ798" i="1" s="1"/>
  <c r="AY799" i="1"/>
  <c r="AY798" i="1" s="1"/>
  <c r="AX799" i="1"/>
  <c r="AX798" i="1" s="1"/>
  <c r="AW799" i="1"/>
  <c r="AS799" i="1"/>
  <c r="AR799" i="1"/>
  <c r="AP799" i="1"/>
  <c r="AP798" i="1" s="1"/>
  <c r="AM799" i="1"/>
  <c r="AQ799" i="1" s="1"/>
  <c r="AL799" i="1"/>
  <c r="AI799" i="1"/>
  <c r="AI798" i="1" s="1"/>
  <c r="Y799" i="1"/>
  <c r="AV798" i="1"/>
  <c r="AU798" i="1"/>
  <c r="AO798" i="1"/>
  <c r="AN798" i="1"/>
  <c r="AL798" i="1"/>
  <c r="AK798" i="1"/>
  <c r="AJ798" i="1"/>
  <c r="AH798" i="1"/>
  <c r="AG798" i="1"/>
  <c r="AF798" i="1"/>
  <c r="AE798" i="1"/>
  <c r="AD798" i="1"/>
  <c r="AC798" i="1"/>
  <c r="AB798" i="1"/>
  <c r="AA798" i="1"/>
  <c r="Z798" i="1"/>
  <c r="X798" i="1"/>
  <c r="W798" i="1"/>
  <c r="V798" i="1"/>
  <c r="U798" i="1"/>
  <c r="T798" i="1"/>
  <c r="S798" i="1"/>
  <c r="R798" i="1"/>
  <c r="Q798" i="1"/>
  <c r="P798" i="1"/>
  <c r="O798" i="1"/>
  <c r="N798" i="1"/>
  <c r="M798" i="1"/>
  <c r="L798" i="1"/>
  <c r="K798" i="1"/>
  <c r="J798" i="1"/>
  <c r="AW797" i="1"/>
  <c r="AS797" i="1"/>
  <c r="AR797" i="1"/>
  <c r="AM797" i="1"/>
  <c r="AQ797" i="1" s="1"/>
  <c r="AL797" i="1"/>
  <c r="AI797" i="1"/>
  <c r="BA796" i="1"/>
  <c r="BA795" i="1" s="1"/>
  <c r="AY796" i="1"/>
  <c r="AY795" i="1" s="1"/>
  <c r="AX796" i="1"/>
  <c r="AW796" i="1"/>
  <c r="AS796" i="1"/>
  <c r="AR796" i="1"/>
  <c r="AP796" i="1"/>
  <c r="AM796" i="1"/>
  <c r="AL796" i="1"/>
  <c r="AI796" i="1"/>
  <c r="AI795" i="1" s="1"/>
  <c r="Y796" i="1"/>
  <c r="Y795" i="1" s="1"/>
  <c r="BB795" i="1"/>
  <c r="AZ795" i="1"/>
  <c r="AX795" i="1"/>
  <c r="AW795" i="1"/>
  <c r="AV795" i="1"/>
  <c r="AU795" i="1"/>
  <c r="AS795" i="1"/>
  <c r="AO795" i="1"/>
  <c r="AN795" i="1"/>
  <c r="AK795" i="1"/>
  <c r="AJ795" i="1"/>
  <c r="AH795" i="1"/>
  <c r="AG795" i="1"/>
  <c r="AF795" i="1"/>
  <c r="AE795" i="1"/>
  <c r="AD795" i="1"/>
  <c r="AC795" i="1"/>
  <c r="AB795" i="1"/>
  <c r="AA795" i="1"/>
  <c r="Z795" i="1"/>
  <c r="X795" i="1"/>
  <c r="W795" i="1"/>
  <c r="V795" i="1"/>
  <c r="U795" i="1"/>
  <c r="T795" i="1"/>
  <c r="S795" i="1"/>
  <c r="R795" i="1"/>
  <c r="Q795" i="1"/>
  <c r="P795" i="1"/>
  <c r="O795" i="1"/>
  <c r="N795" i="1"/>
  <c r="M795" i="1"/>
  <c r="L795" i="1"/>
  <c r="K795" i="1"/>
  <c r="J795" i="1"/>
  <c r="AX794" i="1"/>
  <c r="AW794" i="1"/>
  <c r="AW793" i="1" s="1"/>
  <c r="AO794" i="1"/>
  <c r="AN794" i="1"/>
  <c r="AN793" i="1" s="1"/>
  <c r="AM794" i="1"/>
  <c r="AQ794" i="1" s="1"/>
  <c r="AQ793" i="1" s="1"/>
  <c r="AL794" i="1"/>
  <c r="AI794" i="1"/>
  <c r="Y794" i="1"/>
  <c r="BB793" i="1"/>
  <c r="BA793" i="1"/>
  <c r="AZ793" i="1"/>
  <c r="AY793" i="1"/>
  <c r="AX793" i="1"/>
  <c r="AV793" i="1"/>
  <c r="AU793" i="1"/>
  <c r="AL793" i="1"/>
  <c r="AK793" i="1"/>
  <c r="AJ793" i="1"/>
  <c r="AI793" i="1"/>
  <c r="AH793" i="1"/>
  <c r="AG793" i="1"/>
  <c r="AF793" i="1"/>
  <c r="AE793" i="1"/>
  <c r="AD793" i="1"/>
  <c r="AC793" i="1"/>
  <c r="AB793" i="1"/>
  <c r="AA793" i="1"/>
  <c r="Z793" i="1"/>
  <c r="X793" i="1"/>
  <c r="W793" i="1"/>
  <c r="V793" i="1"/>
  <c r="U793" i="1"/>
  <c r="T793" i="1"/>
  <c r="S793" i="1"/>
  <c r="R793" i="1"/>
  <c r="Q793" i="1"/>
  <c r="P793" i="1"/>
  <c r="O793" i="1"/>
  <c r="N793" i="1"/>
  <c r="M793" i="1"/>
  <c r="L793" i="1"/>
  <c r="K793" i="1"/>
  <c r="J793" i="1"/>
  <c r="AX792" i="1"/>
  <c r="AW792" i="1"/>
  <c r="AW791" i="1" s="1"/>
  <c r="AO792" i="1"/>
  <c r="AS792" i="1" s="1"/>
  <c r="AS791" i="1" s="1"/>
  <c r="AN792" i="1"/>
  <c r="AR792" i="1" s="1"/>
  <c r="AM792" i="1"/>
  <c r="AQ792" i="1" s="1"/>
  <c r="AQ791" i="1" s="1"/>
  <c r="AL792" i="1"/>
  <c r="AI792" i="1"/>
  <c r="AI791" i="1" s="1"/>
  <c r="Y792" i="1"/>
  <c r="AZ791" i="1"/>
  <c r="AY791" i="1"/>
  <c r="AX791" i="1"/>
  <c r="AV791" i="1"/>
  <c r="AU791" i="1"/>
  <c r="AO791" i="1"/>
  <c r="AK791" i="1"/>
  <c r="AJ791" i="1"/>
  <c r="AH791" i="1"/>
  <c r="AG791" i="1"/>
  <c r="AF791" i="1"/>
  <c r="AE791" i="1"/>
  <c r="AD791" i="1"/>
  <c r="AC791" i="1"/>
  <c r="AB791" i="1"/>
  <c r="AA791" i="1"/>
  <c r="Z791" i="1"/>
  <c r="X791" i="1"/>
  <c r="W791" i="1"/>
  <c r="V791" i="1"/>
  <c r="U791" i="1"/>
  <c r="T791" i="1"/>
  <c r="S791" i="1"/>
  <c r="R791" i="1"/>
  <c r="Q791" i="1"/>
  <c r="P791" i="1"/>
  <c r="O791" i="1"/>
  <c r="N791" i="1"/>
  <c r="M791" i="1"/>
  <c r="L791" i="1"/>
  <c r="K791" i="1"/>
  <c r="J791" i="1"/>
  <c r="AX790" i="1"/>
  <c r="AX789" i="1" s="1"/>
  <c r="AW790" i="1"/>
  <c r="AW789" i="1" s="1"/>
  <c r="AO790" i="1"/>
  <c r="AS790" i="1" s="1"/>
  <c r="AS789" i="1" s="1"/>
  <c r="AN790" i="1"/>
  <c r="AR790" i="1" s="1"/>
  <c r="AR789" i="1" s="1"/>
  <c r="AM790" i="1"/>
  <c r="AL790" i="1"/>
  <c r="AL789" i="1" s="1"/>
  <c r="AI790" i="1"/>
  <c r="Y790" i="1"/>
  <c r="BB789" i="1"/>
  <c r="BA789" i="1"/>
  <c r="AZ789" i="1"/>
  <c r="AY789" i="1"/>
  <c r="AV789" i="1"/>
  <c r="AU789" i="1"/>
  <c r="AO789" i="1"/>
  <c r="AK789" i="1"/>
  <c r="AJ789" i="1"/>
  <c r="AI789" i="1"/>
  <c r="AH789" i="1"/>
  <c r="AG789" i="1"/>
  <c r="AF789" i="1"/>
  <c r="AE789" i="1"/>
  <c r="AD789" i="1"/>
  <c r="AC789" i="1"/>
  <c r="AB789" i="1"/>
  <c r="AA789" i="1"/>
  <c r="Z789" i="1"/>
  <c r="X789" i="1"/>
  <c r="W789" i="1"/>
  <c r="V789" i="1"/>
  <c r="U789" i="1"/>
  <c r="T789" i="1"/>
  <c r="S789" i="1"/>
  <c r="R789" i="1"/>
  <c r="Q789" i="1"/>
  <c r="P789" i="1"/>
  <c r="O789" i="1"/>
  <c r="N789" i="1"/>
  <c r="M789" i="1"/>
  <c r="L789" i="1"/>
  <c r="K789" i="1"/>
  <c r="J789" i="1"/>
  <c r="AX788" i="1"/>
  <c r="AW788" i="1"/>
  <c r="AR788" i="1"/>
  <c r="AO788" i="1"/>
  <c r="AS788" i="1" s="1"/>
  <c r="AN788" i="1"/>
  <c r="AM788" i="1"/>
  <c r="AQ788" i="1" s="1"/>
  <c r="AL788" i="1"/>
  <c r="AI788" i="1"/>
  <c r="Y788" i="1"/>
  <c r="AX787" i="1"/>
  <c r="AX786" i="1" s="1"/>
  <c r="AW787" i="1"/>
  <c r="AW786" i="1" s="1"/>
  <c r="AQ787" i="1"/>
  <c r="AO787" i="1"/>
  <c r="AS787" i="1" s="1"/>
  <c r="AS786" i="1" s="1"/>
  <c r="AN787" i="1"/>
  <c r="AM787" i="1"/>
  <c r="AL787" i="1"/>
  <c r="AI787" i="1"/>
  <c r="AI786" i="1" s="1"/>
  <c r="Y787" i="1"/>
  <c r="BB786" i="1"/>
  <c r="BA786" i="1"/>
  <c r="AZ786" i="1"/>
  <c r="AY786" i="1"/>
  <c r="AV786" i="1"/>
  <c r="AU786" i="1"/>
  <c r="AL786" i="1"/>
  <c r="AK786" i="1"/>
  <c r="AJ786" i="1"/>
  <c r="AH786" i="1"/>
  <c r="AG786" i="1"/>
  <c r="AF786" i="1"/>
  <c r="AE786" i="1"/>
  <c r="AD786" i="1"/>
  <c r="AC786" i="1"/>
  <c r="AB786" i="1"/>
  <c r="AA786" i="1"/>
  <c r="Z786" i="1"/>
  <c r="X786" i="1"/>
  <c r="W786" i="1"/>
  <c r="V786" i="1"/>
  <c r="U786" i="1"/>
  <c r="T786" i="1"/>
  <c r="S786" i="1"/>
  <c r="R786" i="1"/>
  <c r="Q786" i="1"/>
  <c r="P786" i="1"/>
  <c r="O786" i="1"/>
  <c r="N786" i="1"/>
  <c r="M786" i="1"/>
  <c r="L786" i="1"/>
  <c r="K786" i="1"/>
  <c r="J786" i="1"/>
  <c r="AX785" i="1"/>
  <c r="AW785" i="1"/>
  <c r="AQ785" i="1"/>
  <c r="AT785" i="1" s="1"/>
  <c r="AO785" i="1"/>
  <c r="AS785" i="1" s="1"/>
  <c r="AN785" i="1"/>
  <c r="AR785" i="1" s="1"/>
  <c r="AM785" i="1"/>
  <c r="AP785" i="1" s="1"/>
  <c r="AL785" i="1"/>
  <c r="AL782" i="1" s="1"/>
  <c r="AI785" i="1"/>
  <c r="Y785" i="1"/>
  <c r="AX784" i="1"/>
  <c r="AW784" i="1"/>
  <c r="AW782" i="1" s="1"/>
  <c r="AO784" i="1"/>
  <c r="AS784" i="1" s="1"/>
  <c r="AN784" i="1"/>
  <c r="AR784" i="1" s="1"/>
  <c r="AM784" i="1"/>
  <c r="AQ784" i="1" s="1"/>
  <c r="AL784" i="1"/>
  <c r="AI784" i="1"/>
  <c r="Y784" i="1"/>
  <c r="AX783" i="1"/>
  <c r="AX782" i="1" s="1"/>
  <c r="AW783" i="1"/>
  <c r="AQ783" i="1"/>
  <c r="AO783" i="1"/>
  <c r="AS783" i="1" s="1"/>
  <c r="AN783" i="1"/>
  <c r="AM783" i="1"/>
  <c r="AL783" i="1"/>
  <c r="AI783" i="1"/>
  <c r="AI782" i="1" s="1"/>
  <c r="Y783" i="1"/>
  <c r="BB782" i="1"/>
  <c r="BA782" i="1"/>
  <c r="AZ782" i="1"/>
  <c r="AY782" i="1"/>
  <c r="AV782" i="1"/>
  <c r="AU782" i="1"/>
  <c r="AK782" i="1"/>
  <c r="AJ782" i="1"/>
  <c r="AH782" i="1"/>
  <c r="AG782" i="1"/>
  <c r="AF782" i="1"/>
  <c r="AE782" i="1"/>
  <c r="AD782" i="1"/>
  <c r="AC782" i="1"/>
  <c r="AB782" i="1"/>
  <c r="AA782" i="1"/>
  <c r="Z782" i="1"/>
  <c r="X782" i="1"/>
  <c r="W782" i="1"/>
  <c r="V782" i="1"/>
  <c r="U782" i="1"/>
  <c r="T782" i="1"/>
  <c r="S782" i="1"/>
  <c r="R782" i="1"/>
  <c r="Q782" i="1"/>
  <c r="P782" i="1"/>
  <c r="O782" i="1"/>
  <c r="N782" i="1"/>
  <c r="M782" i="1"/>
  <c r="L782" i="1"/>
  <c r="K782" i="1"/>
  <c r="J782" i="1"/>
  <c r="AX781" i="1"/>
  <c r="AW781" i="1"/>
  <c r="AP781" i="1"/>
  <c r="AO781" i="1"/>
  <c r="AS781" i="1" s="1"/>
  <c r="AN781" i="1"/>
  <c r="AR781" i="1" s="1"/>
  <c r="AM781" i="1"/>
  <c r="AQ781" i="1" s="1"/>
  <c r="AL781" i="1"/>
  <c r="AI781" i="1"/>
  <c r="Y781" i="1"/>
  <c r="AX780" i="1"/>
  <c r="AW780" i="1"/>
  <c r="AW779" i="1" s="1"/>
  <c r="AO780" i="1"/>
  <c r="AN780" i="1"/>
  <c r="AN779" i="1" s="1"/>
  <c r="AM780" i="1"/>
  <c r="AQ780" i="1" s="1"/>
  <c r="AL780" i="1"/>
  <c r="AL779" i="1" s="1"/>
  <c r="AI780" i="1"/>
  <c r="Y780" i="1"/>
  <c r="BB779" i="1"/>
  <c r="BA779" i="1"/>
  <c r="AZ779" i="1"/>
  <c r="AY779" i="1"/>
  <c r="AX779" i="1"/>
  <c r="AV779" i="1"/>
  <c r="AU779" i="1"/>
  <c r="AQ779" i="1"/>
  <c r="AK779" i="1"/>
  <c r="AJ779" i="1"/>
  <c r="AI779" i="1"/>
  <c r="AH779" i="1"/>
  <c r="AG779" i="1"/>
  <c r="AF779" i="1"/>
  <c r="AE779" i="1"/>
  <c r="AD779" i="1"/>
  <c r="AC779" i="1"/>
  <c r="AB779" i="1"/>
  <c r="AA779" i="1"/>
  <c r="Z779" i="1"/>
  <c r="X779" i="1"/>
  <c r="W779" i="1"/>
  <c r="V779" i="1"/>
  <c r="U779" i="1"/>
  <c r="T779" i="1"/>
  <c r="S779" i="1"/>
  <c r="R779" i="1"/>
  <c r="Q779" i="1"/>
  <c r="P779" i="1"/>
  <c r="O779" i="1"/>
  <c r="N779" i="1"/>
  <c r="M779" i="1"/>
  <c r="L779" i="1"/>
  <c r="K779" i="1"/>
  <c r="J779" i="1"/>
  <c r="AX778" i="1"/>
  <c r="AX777" i="1" s="1"/>
  <c r="AW778" i="1"/>
  <c r="AW777" i="1" s="1"/>
  <c r="AO778" i="1"/>
  <c r="AS778" i="1" s="1"/>
  <c r="AS777" i="1" s="1"/>
  <c r="AN778" i="1"/>
  <c r="AR778" i="1" s="1"/>
  <c r="AR777" i="1" s="1"/>
  <c r="AM778" i="1"/>
  <c r="AL778" i="1"/>
  <c r="AI778" i="1"/>
  <c r="Y778" i="1"/>
  <c r="BB777" i="1"/>
  <c r="BA777" i="1"/>
  <c r="AZ777" i="1"/>
  <c r="AY777" i="1"/>
  <c r="AV777" i="1"/>
  <c r="AU777" i="1"/>
  <c r="AO777" i="1"/>
  <c r="AK777" i="1"/>
  <c r="AJ777" i="1"/>
  <c r="AI777" i="1"/>
  <c r="AH777" i="1"/>
  <c r="AG777" i="1"/>
  <c r="AF777" i="1"/>
  <c r="AE777" i="1"/>
  <c r="AD777" i="1"/>
  <c r="AC777" i="1"/>
  <c r="AB777" i="1"/>
  <c r="AA777" i="1"/>
  <c r="Z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BB776" i="1"/>
  <c r="BB775" i="1" s="1"/>
  <c r="BA776" i="1"/>
  <c r="AZ776" i="1"/>
  <c r="AZ775" i="1" s="1"/>
  <c r="AY776" i="1"/>
  <c r="AX776" i="1"/>
  <c r="AX775" i="1" s="1"/>
  <c r="AW776" i="1"/>
  <c r="AS776" i="1"/>
  <c r="AS775" i="1" s="1"/>
  <c r="AR776" i="1"/>
  <c r="AR775" i="1" s="1"/>
  <c r="AM776" i="1"/>
  <c r="AL776" i="1"/>
  <c r="AL775" i="1" s="1"/>
  <c r="AI776" i="1"/>
  <c r="AI775" i="1" s="1"/>
  <c r="Y776" i="1"/>
  <c r="BA775" i="1"/>
  <c r="AY775" i="1"/>
  <c r="AW775" i="1"/>
  <c r="AV775" i="1"/>
  <c r="AU775" i="1"/>
  <c r="AO775" i="1"/>
  <c r="AN775" i="1"/>
  <c r="AK775" i="1"/>
  <c r="AJ775" i="1"/>
  <c r="AH775" i="1"/>
  <c r="AG775" i="1"/>
  <c r="AF775" i="1"/>
  <c r="AE775" i="1"/>
  <c r="AD775" i="1"/>
  <c r="AC775" i="1"/>
  <c r="AB775" i="1"/>
  <c r="AA775" i="1"/>
  <c r="Z775" i="1"/>
  <c r="X775" i="1"/>
  <c r="W775" i="1"/>
  <c r="V775" i="1"/>
  <c r="U775" i="1"/>
  <c r="T775" i="1"/>
  <c r="S775" i="1"/>
  <c r="R775" i="1"/>
  <c r="Q775" i="1"/>
  <c r="P775" i="1"/>
  <c r="O775" i="1"/>
  <c r="N775" i="1"/>
  <c r="M775" i="1"/>
  <c r="L775" i="1"/>
  <c r="K775" i="1"/>
  <c r="J775" i="1"/>
  <c r="AX774" i="1"/>
  <c r="AW774" i="1"/>
  <c r="AS774" i="1"/>
  <c r="AS773" i="1" s="1"/>
  <c r="AQ774" i="1"/>
  <c r="AQ773" i="1" s="1"/>
  <c r="AO774" i="1"/>
  <c r="AO773" i="1" s="1"/>
  <c r="AN774" i="1"/>
  <c r="AN773" i="1" s="1"/>
  <c r="AM774" i="1"/>
  <c r="AP774" i="1" s="1"/>
  <c r="AP773" i="1" s="1"/>
  <c r="AL774" i="1"/>
  <c r="AL773" i="1" s="1"/>
  <c r="AI774" i="1"/>
  <c r="Y774" i="1"/>
  <c r="BB773" i="1"/>
  <c r="BA773" i="1"/>
  <c r="AZ773" i="1"/>
  <c r="AY773" i="1"/>
  <c r="AX773" i="1"/>
  <c r="AW773" i="1"/>
  <c r="AV773" i="1"/>
  <c r="AU773" i="1"/>
  <c r="AK773" i="1"/>
  <c r="AJ773" i="1"/>
  <c r="AI773" i="1"/>
  <c r="AH773" i="1"/>
  <c r="AG773" i="1"/>
  <c r="AF773" i="1"/>
  <c r="AE773" i="1"/>
  <c r="AD773" i="1"/>
  <c r="AC773" i="1"/>
  <c r="AB773" i="1"/>
  <c r="AA773" i="1"/>
  <c r="Z773" i="1"/>
  <c r="X773" i="1"/>
  <c r="W773" i="1"/>
  <c r="V773" i="1"/>
  <c r="U773" i="1"/>
  <c r="T773" i="1"/>
  <c r="S773" i="1"/>
  <c r="R773" i="1"/>
  <c r="Q773" i="1"/>
  <c r="P773" i="1"/>
  <c r="O773" i="1"/>
  <c r="N773" i="1"/>
  <c r="M773" i="1"/>
  <c r="L773" i="1"/>
  <c r="K773" i="1"/>
  <c r="J773" i="1"/>
  <c r="BB772" i="1"/>
  <c r="BB771" i="1" s="1"/>
  <c r="BA772" i="1"/>
  <c r="AZ772" i="1"/>
  <c r="AZ771" i="1" s="1"/>
  <c r="AY772" i="1"/>
  <c r="AX772" i="1"/>
  <c r="AW772" i="1"/>
  <c r="AW771" i="1" s="1"/>
  <c r="AS772" i="1"/>
  <c r="AS771" i="1" s="1"/>
  <c r="AR772" i="1"/>
  <c r="AR771" i="1" s="1"/>
  <c r="AM772" i="1"/>
  <c r="AL772" i="1"/>
  <c r="AL771" i="1" s="1"/>
  <c r="AI772" i="1"/>
  <c r="Y772" i="1"/>
  <c r="BA771" i="1"/>
  <c r="AY771" i="1"/>
  <c r="AX771" i="1"/>
  <c r="AV771" i="1"/>
  <c r="AU771" i="1"/>
  <c r="AO771" i="1"/>
  <c r="AN771" i="1"/>
  <c r="AK771" i="1"/>
  <c r="AJ771" i="1"/>
  <c r="AI771" i="1"/>
  <c r="AH771" i="1"/>
  <c r="AG771" i="1"/>
  <c r="AG768" i="1" s="1"/>
  <c r="AF771" i="1"/>
  <c r="AE771" i="1"/>
  <c r="AD771" i="1"/>
  <c r="AC771" i="1"/>
  <c r="AB771" i="1"/>
  <c r="AA771" i="1"/>
  <c r="Z771" i="1"/>
  <c r="X771" i="1"/>
  <c r="W771" i="1"/>
  <c r="V771" i="1"/>
  <c r="U771" i="1"/>
  <c r="T771" i="1"/>
  <c r="T768" i="1" s="1"/>
  <c r="S771" i="1"/>
  <c r="R771" i="1"/>
  <c r="Q771" i="1"/>
  <c r="P771" i="1"/>
  <c r="O771" i="1"/>
  <c r="N771" i="1"/>
  <c r="M771" i="1"/>
  <c r="L771" i="1"/>
  <c r="K771" i="1"/>
  <c r="J771" i="1"/>
  <c r="BB770" i="1"/>
  <c r="BB769" i="1" s="1"/>
  <c r="BA770" i="1"/>
  <c r="BA769" i="1" s="1"/>
  <c r="AZ770" i="1"/>
  <c r="AZ769" i="1" s="1"/>
  <c r="AY770" i="1"/>
  <c r="AX770" i="1"/>
  <c r="AW770" i="1"/>
  <c r="AW769" i="1" s="1"/>
  <c r="AS770" i="1"/>
  <c r="AS769" i="1" s="1"/>
  <c r="AR770" i="1"/>
  <c r="AQ770" i="1"/>
  <c r="AT770" i="1" s="1"/>
  <c r="AT769" i="1" s="1"/>
  <c r="AP770" i="1"/>
  <c r="AP769" i="1" s="1"/>
  <c r="AM770" i="1"/>
  <c r="AL770" i="1"/>
  <c r="AI770" i="1"/>
  <c r="AI769" i="1" s="1"/>
  <c r="Y770" i="1"/>
  <c r="AY769" i="1"/>
  <c r="AX769" i="1"/>
  <c r="AV769" i="1"/>
  <c r="AU769" i="1"/>
  <c r="AR769" i="1"/>
  <c r="AO769" i="1"/>
  <c r="AN769" i="1"/>
  <c r="AM769" i="1"/>
  <c r="AL769" i="1"/>
  <c r="AK769" i="1"/>
  <c r="AJ769" i="1"/>
  <c r="AH769" i="1"/>
  <c r="AH768" i="1" s="1"/>
  <c r="AG769" i="1"/>
  <c r="AF769" i="1"/>
  <c r="AE769" i="1"/>
  <c r="AD769" i="1"/>
  <c r="AC769" i="1"/>
  <c r="AB769" i="1"/>
  <c r="AA769" i="1"/>
  <c r="Z769" i="1"/>
  <c r="Z768" i="1" s="1"/>
  <c r="X769" i="1"/>
  <c r="W769" i="1"/>
  <c r="V769" i="1"/>
  <c r="U769" i="1"/>
  <c r="T769" i="1"/>
  <c r="S769" i="1"/>
  <c r="R769" i="1"/>
  <c r="Q769" i="1"/>
  <c r="Q768" i="1" s="1"/>
  <c r="P769" i="1"/>
  <c r="O769" i="1"/>
  <c r="N769" i="1"/>
  <c r="M769" i="1"/>
  <c r="L769" i="1"/>
  <c r="K769" i="1"/>
  <c r="J769" i="1"/>
  <c r="AJ768" i="1"/>
  <c r="AB768" i="1"/>
  <c r="L768" i="1"/>
  <c r="BB767" i="1"/>
  <c r="BB766" i="1" s="1"/>
  <c r="BA767" i="1"/>
  <c r="BA766" i="1" s="1"/>
  <c r="AZ767" i="1"/>
  <c r="AZ766" i="1" s="1"/>
  <c r="AY767" i="1"/>
  <c r="AY766" i="1" s="1"/>
  <c r="AX767" i="1"/>
  <c r="AX766" i="1" s="1"/>
  <c r="AW767" i="1"/>
  <c r="AS767" i="1"/>
  <c r="AR767" i="1"/>
  <c r="AR766" i="1" s="1"/>
  <c r="AM767" i="1"/>
  <c r="AL767" i="1"/>
  <c r="AL766" i="1" s="1"/>
  <c r="AI767" i="1"/>
  <c r="AI766" i="1" s="1"/>
  <c r="Y767" i="1"/>
  <c r="K767" i="1"/>
  <c r="K766" i="1" s="1"/>
  <c r="AW766" i="1"/>
  <c r="AV766" i="1"/>
  <c r="AU766" i="1"/>
  <c r="AS766" i="1"/>
  <c r="AO766" i="1"/>
  <c r="AN766" i="1"/>
  <c r="AK766" i="1"/>
  <c r="AJ766" i="1"/>
  <c r="AH766" i="1"/>
  <c r="AG766" i="1"/>
  <c r="AF766" i="1"/>
  <c r="AE766" i="1"/>
  <c r="AD766" i="1"/>
  <c r="AC766" i="1"/>
  <c r="AB766" i="1"/>
  <c r="AA766" i="1"/>
  <c r="Z766" i="1"/>
  <c r="X766" i="1"/>
  <c r="W766" i="1"/>
  <c r="V766" i="1"/>
  <c r="U766" i="1"/>
  <c r="T766" i="1"/>
  <c r="S766" i="1"/>
  <c r="R766" i="1"/>
  <c r="Q766" i="1"/>
  <c r="P766" i="1"/>
  <c r="O766" i="1"/>
  <c r="N766" i="1"/>
  <c r="M766" i="1"/>
  <c r="L766" i="1"/>
  <c r="J766" i="1"/>
  <c r="AX765" i="1"/>
  <c r="AW765" i="1"/>
  <c r="AS765" i="1"/>
  <c r="AR765" i="1"/>
  <c r="AM765" i="1"/>
  <c r="AL765" i="1"/>
  <c r="AI765" i="1"/>
  <c r="Y765" i="1"/>
  <c r="BB764" i="1"/>
  <c r="BB763" i="1" s="1"/>
  <c r="BB712" i="1" s="1"/>
  <c r="BA764" i="1"/>
  <c r="BA763" i="1" s="1"/>
  <c r="AZ764" i="1"/>
  <c r="AY764" i="1"/>
  <c r="AY763" i="1" s="1"/>
  <c r="AX764" i="1"/>
  <c r="AX763" i="1" s="1"/>
  <c r="AW764" i="1"/>
  <c r="AS764" i="1"/>
  <c r="AR764" i="1"/>
  <c r="AR763" i="1" s="1"/>
  <c r="AQ764" i="1"/>
  <c r="AP764" i="1"/>
  <c r="AM764" i="1"/>
  <c r="AL764" i="1"/>
  <c r="AI764" i="1"/>
  <c r="AI763" i="1" s="1"/>
  <c r="Y764" i="1"/>
  <c r="AZ763" i="1"/>
  <c r="AV763" i="1"/>
  <c r="AU763" i="1"/>
  <c r="AO763" i="1"/>
  <c r="AN763" i="1"/>
  <c r="AK763" i="1"/>
  <c r="AJ763" i="1"/>
  <c r="AF763" i="1"/>
  <c r="AE763" i="1"/>
  <c r="AD763" i="1"/>
  <c r="AC763" i="1"/>
  <c r="AB763" i="1"/>
  <c r="AA763" i="1"/>
  <c r="Z763" i="1"/>
  <c r="X763" i="1"/>
  <c r="W763" i="1"/>
  <c r="V763" i="1"/>
  <c r="U763" i="1"/>
  <c r="T763" i="1"/>
  <c r="S763" i="1"/>
  <c r="R763" i="1"/>
  <c r="Q763" i="1"/>
  <c r="P763" i="1"/>
  <c r="O763" i="1"/>
  <c r="N763" i="1"/>
  <c r="M763" i="1"/>
  <c r="L763" i="1"/>
  <c r="K763" i="1"/>
  <c r="J763" i="1"/>
  <c r="AX762" i="1"/>
  <c r="AW762" i="1"/>
  <c r="AW761" i="1" s="1"/>
  <c r="AO762" i="1"/>
  <c r="AN762" i="1"/>
  <c r="AN761" i="1" s="1"/>
  <c r="AM762" i="1"/>
  <c r="AL762" i="1"/>
  <c r="AL761" i="1" s="1"/>
  <c r="AI762" i="1"/>
  <c r="AI761" i="1" s="1"/>
  <c r="Y762" i="1"/>
  <c r="BB761" i="1"/>
  <c r="BA761" i="1"/>
  <c r="AZ761" i="1"/>
  <c r="AY761" i="1"/>
  <c r="AX761" i="1"/>
  <c r="AV761" i="1"/>
  <c r="AU761" i="1"/>
  <c r="AK761" i="1"/>
  <c r="AJ761" i="1"/>
  <c r="AF761" i="1"/>
  <c r="AE761" i="1"/>
  <c r="AD761" i="1"/>
  <c r="AC761" i="1"/>
  <c r="AB761" i="1"/>
  <c r="AA761" i="1"/>
  <c r="Z761" i="1"/>
  <c r="X761" i="1"/>
  <c r="W761" i="1"/>
  <c r="V761" i="1"/>
  <c r="U761" i="1"/>
  <c r="T761" i="1"/>
  <c r="S761" i="1"/>
  <c r="R761" i="1"/>
  <c r="Q761" i="1"/>
  <c r="P761" i="1"/>
  <c r="O761" i="1"/>
  <c r="N761" i="1"/>
  <c r="M761" i="1"/>
  <c r="L761" i="1"/>
  <c r="K761" i="1"/>
  <c r="J761" i="1"/>
  <c r="AX760" i="1"/>
  <c r="AX759" i="1" s="1"/>
  <c r="AW760" i="1"/>
  <c r="AO760" i="1"/>
  <c r="AN760" i="1"/>
  <c r="AN759" i="1" s="1"/>
  <c r="AM760" i="1"/>
  <c r="AQ760" i="1" s="1"/>
  <c r="AL760" i="1"/>
  <c r="AL759" i="1" s="1"/>
  <c r="AI760" i="1"/>
  <c r="AI759" i="1" s="1"/>
  <c r="Y760" i="1"/>
  <c r="BB759" i="1"/>
  <c r="BA759" i="1"/>
  <c r="AZ759" i="1"/>
  <c r="AY759" i="1"/>
  <c r="AW759" i="1"/>
  <c r="AV759" i="1"/>
  <c r="AU759" i="1"/>
  <c r="AK759" i="1"/>
  <c r="AJ759" i="1"/>
  <c r="AF759" i="1"/>
  <c r="AE759" i="1"/>
  <c r="AD759" i="1"/>
  <c r="AC759" i="1"/>
  <c r="AB759" i="1"/>
  <c r="AA759" i="1"/>
  <c r="Z759" i="1"/>
  <c r="X759" i="1"/>
  <c r="W759" i="1"/>
  <c r="V759" i="1"/>
  <c r="U759" i="1"/>
  <c r="T759" i="1"/>
  <c r="S759" i="1"/>
  <c r="R759" i="1"/>
  <c r="Q759" i="1"/>
  <c r="P759" i="1"/>
  <c r="O759" i="1"/>
  <c r="N759" i="1"/>
  <c r="M759" i="1"/>
  <c r="L759" i="1"/>
  <c r="K759" i="1"/>
  <c r="J759" i="1"/>
  <c r="AX758" i="1"/>
  <c r="AW758" i="1"/>
  <c r="AO758" i="1"/>
  <c r="AS758" i="1" s="1"/>
  <c r="AN758" i="1"/>
  <c r="AM758" i="1"/>
  <c r="AQ758" i="1" s="1"/>
  <c r="AL758" i="1"/>
  <c r="AL757" i="1" s="1"/>
  <c r="AI758" i="1"/>
  <c r="AI757" i="1" s="1"/>
  <c r="Y758" i="1"/>
  <c r="AK757" i="1"/>
  <c r="AJ757" i="1"/>
  <c r="AF757" i="1"/>
  <c r="AE757" i="1"/>
  <c r="AD757" i="1"/>
  <c r="AC757" i="1"/>
  <c r="AB757" i="1"/>
  <c r="AA757" i="1"/>
  <c r="Z757" i="1"/>
  <c r="X757" i="1"/>
  <c r="W757" i="1"/>
  <c r="V757" i="1"/>
  <c r="U757" i="1"/>
  <c r="T757" i="1"/>
  <c r="S757" i="1"/>
  <c r="R757" i="1"/>
  <c r="Q757" i="1"/>
  <c r="P757" i="1"/>
  <c r="O757" i="1"/>
  <c r="N757" i="1"/>
  <c r="M757" i="1"/>
  <c r="L757" i="1"/>
  <c r="K757" i="1"/>
  <c r="J757" i="1"/>
  <c r="AX756" i="1"/>
  <c r="AX755" i="1" s="1"/>
  <c r="AW756" i="1"/>
  <c r="AW755" i="1" s="1"/>
  <c r="AQ756" i="1"/>
  <c r="AO756" i="1"/>
  <c r="AN756" i="1"/>
  <c r="AM756" i="1"/>
  <c r="AL756" i="1"/>
  <c r="AL755" i="1" s="1"/>
  <c r="AI756" i="1"/>
  <c r="AI755" i="1" s="1"/>
  <c r="Y756" i="1"/>
  <c r="BB755" i="1"/>
  <c r="BA755" i="1"/>
  <c r="AZ755" i="1"/>
  <c r="AY755" i="1"/>
  <c r="AV755" i="1"/>
  <c r="AU755" i="1"/>
  <c r="AM755" i="1"/>
  <c r="AK755" i="1"/>
  <c r="AJ755" i="1"/>
  <c r="AF755" i="1"/>
  <c r="AE755" i="1"/>
  <c r="AD755" i="1"/>
  <c r="AC755" i="1"/>
  <c r="AB755" i="1"/>
  <c r="AA755" i="1"/>
  <c r="Z755" i="1"/>
  <c r="X755" i="1"/>
  <c r="W755" i="1"/>
  <c r="V755" i="1"/>
  <c r="U755" i="1"/>
  <c r="T755" i="1"/>
  <c r="S755" i="1"/>
  <c r="R755" i="1"/>
  <c r="Q755" i="1"/>
  <c r="P755" i="1"/>
  <c r="O755" i="1"/>
  <c r="N755" i="1"/>
  <c r="M755" i="1"/>
  <c r="L755" i="1"/>
  <c r="K755" i="1"/>
  <c r="J755" i="1"/>
  <c r="AX754" i="1"/>
  <c r="AW754" i="1"/>
  <c r="AW753" i="1" s="1"/>
  <c r="AO754" i="1"/>
  <c r="AN754" i="1"/>
  <c r="AM754" i="1"/>
  <c r="AL754" i="1"/>
  <c r="AL753" i="1" s="1"/>
  <c r="AI754" i="1"/>
  <c r="AI753" i="1" s="1"/>
  <c r="Y754" i="1"/>
  <c r="BB753" i="1"/>
  <c r="BA753" i="1"/>
  <c r="AZ753" i="1"/>
  <c r="AY753" i="1"/>
  <c r="AX753" i="1"/>
  <c r="AV753" i="1"/>
  <c r="AU753" i="1"/>
  <c r="AK753" i="1"/>
  <c r="AJ753" i="1"/>
  <c r="AF753" i="1"/>
  <c r="AE753" i="1"/>
  <c r="AD753" i="1"/>
  <c r="AC753" i="1"/>
  <c r="AB753" i="1"/>
  <c r="AA753" i="1"/>
  <c r="Z753" i="1"/>
  <c r="X753" i="1"/>
  <c r="W753" i="1"/>
  <c r="V753" i="1"/>
  <c r="U753" i="1"/>
  <c r="T753" i="1"/>
  <c r="S753" i="1"/>
  <c r="R753" i="1"/>
  <c r="Q753" i="1"/>
  <c r="P753" i="1"/>
  <c r="O753" i="1"/>
  <c r="N753" i="1"/>
  <c r="M753" i="1"/>
  <c r="L753" i="1"/>
  <c r="K753" i="1"/>
  <c r="J753" i="1"/>
  <c r="AX752" i="1"/>
  <c r="AW752" i="1"/>
  <c r="AO752" i="1"/>
  <c r="AS752" i="1" s="1"/>
  <c r="AN752" i="1"/>
  <c r="AM752" i="1"/>
  <c r="AQ752" i="1" s="1"/>
  <c r="AL752" i="1"/>
  <c r="AI752" i="1"/>
  <c r="Y752" i="1"/>
  <c r="AX751" i="1"/>
  <c r="AW751" i="1"/>
  <c r="AM751" i="1"/>
  <c r="AQ751" i="1" s="1"/>
  <c r="AL751" i="1"/>
  <c r="AI751" i="1"/>
  <c r="AI749" i="1" s="1"/>
  <c r="X751" i="1"/>
  <c r="X750" i="1" s="1"/>
  <c r="X749" i="1" s="1"/>
  <c r="W751" i="1"/>
  <c r="W750" i="1" s="1"/>
  <c r="W749" i="1" s="1"/>
  <c r="V751" i="1"/>
  <c r="U751" i="1"/>
  <c r="U750" i="1" s="1"/>
  <c r="U749" i="1" s="1"/>
  <c r="T751" i="1"/>
  <c r="AX750" i="1"/>
  <c r="AX749" i="1" s="1"/>
  <c r="AW750" i="1"/>
  <c r="AW749" i="1" s="1"/>
  <c r="AQ750" i="1"/>
  <c r="AM750" i="1"/>
  <c r="AM749" i="1" s="1"/>
  <c r="AL750" i="1"/>
  <c r="AI750" i="1"/>
  <c r="V750" i="1"/>
  <c r="V749" i="1" s="1"/>
  <c r="BB749" i="1"/>
  <c r="BA749" i="1"/>
  <c r="AZ749" i="1"/>
  <c r="AY749" i="1"/>
  <c r="AV749" i="1"/>
  <c r="AU749" i="1"/>
  <c r="AK749" i="1"/>
  <c r="AJ749" i="1"/>
  <c r="AF749" i="1"/>
  <c r="AE749" i="1"/>
  <c r="AD749" i="1"/>
  <c r="AC749" i="1"/>
  <c r="AB749" i="1"/>
  <c r="AA749" i="1"/>
  <c r="Z749" i="1"/>
  <c r="S749" i="1"/>
  <c r="R749" i="1"/>
  <c r="Q749" i="1"/>
  <c r="P749" i="1"/>
  <c r="O749" i="1"/>
  <c r="N749" i="1"/>
  <c r="M749" i="1"/>
  <c r="L749" i="1"/>
  <c r="K749" i="1"/>
  <c r="J749" i="1"/>
  <c r="AX748" i="1"/>
  <c r="AW748" i="1"/>
  <c r="AQ748" i="1"/>
  <c r="AO748" i="1"/>
  <c r="AS748" i="1" s="1"/>
  <c r="AN748" i="1"/>
  <c r="AR748" i="1" s="1"/>
  <c r="AM748" i="1"/>
  <c r="AL748" i="1"/>
  <c r="AI748" i="1"/>
  <c r="Y748" i="1"/>
  <c r="AX747" i="1"/>
  <c r="AW747" i="1"/>
  <c r="AS747" i="1"/>
  <c r="AO747" i="1"/>
  <c r="AN747" i="1"/>
  <c r="AR747" i="1" s="1"/>
  <c r="AM747" i="1"/>
  <c r="AL747" i="1"/>
  <c r="AI747" i="1"/>
  <c r="Y747" i="1"/>
  <c r="AX746" i="1"/>
  <c r="AW746" i="1"/>
  <c r="AO746" i="1"/>
  <c r="AN746" i="1"/>
  <c r="AM746" i="1"/>
  <c r="AL746" i="1"/>
  <c r="AI746" i="1"/>
  <c r="Y746" i="1"/>
  <c r="BB745" i="1"/>
  <c r="BA745" i="1"/>
  <c r="AZ745" i="1"/>
  <c r="AY745" i="1"/>
  <c r="AV745" i="1"/>
  <c r="AU745" i="1"/>
  <c r="AL745" i="1"/>
  <c r="AK745" i="1"/>
  <c r="AJ745" i="1"/>
  <c r="AF745" i="1"/>
  <c r="AE745" i="1"/>
  <c r="AD745" i="1"/>
  <c r="AC745" i="1"/>
  <c r="AB745" i="1"/>
  <c r="AA745" i="1"/>
  <c r="Z745" i="1"/>
  <c r="X745" i="1"/>
  <c r="W745" i="1"/>
  <c r="V745" i="1"/>
  <c r="U745" i="1"/>
  <c r="T745" i="1"/>
  <c r="S745" i="1"/>
  <c r="R745" i="1"/>
  <c r="Q745" i="1"/>
  <c r="P745" i="1"/>
  <c r="O745" i="1"/>
  <c r="N745" i="1"/>
  <c r="M745" i="1"/>
  <c r="L745" i="1"/>
  <c r="K745" i="1"/>
  <c r="J745" i="1"/>
  <c r="AX744" i="1"/>
  <c r="AW744" i="1"/>
  <c r="AW743" i="1" s="1"/>
  <c r="AR744" i="1"/>
  <c r="AR743" i="1" s="1"/>
  <c r="AO744" i="1"/>
  <c r="AN744" i="1"/>
  <c r="AN743" i="1" s="1"/>
  <c r="AM744" i="1"/>
  <c r="AL744" i="1"/>
  <c r="AL743" i="1" s="1"/>
  <c r="AI744" i="1"/>
  <c r="AI743" i="1" s="1"/>
  <c r="Y744" i="1"/>
  <c r="BB743" i="1"/>
  <c r="BA743" i="1"/>
  <c r="AZ743" i="1"/>
  <c r="AY743" i="1"/>
  <c r="AX743" i="1"/>
  <c r="AV743" i="1"/>
  <c r="AU743" i="1"/>
  <c r="AK743" i="1"/>
  <c r="AJ743" i="1"/>
  <c r="AF743" i="1"/>
  <c r="AE743" i="1"/>
  <c r="AD743" i="1"/>
  <c r="AC743" i="1"/>
  <c r="AB743" i="1"/>
  <c r="AA743" i="1"/>
  <c r="Z743" i="1"/>
  <c r="X743" i="1"/>
  <c r="W743" i="1"/>
  <c r="V743" i="1"/>
  <c r="U743" i="1"/>
  <c r="T743" i="1"/>
  <c r="S743" i="1"/>
  <c r="R743" i="1"/>
  <c r="Q743" i="1"/>
  <c r="P743" i="1"/>
  <c r="O743" i="1"/>
  <c r="N743" i="1"/>
  <c r="M743" i="1"/>
  <c r="L743" i="1"/>
  <c r="K743" i="1"/>
  <c r="J743" i="1"/>
  <c r="AX742" i="1"/>
  <c r="AX741" i="1" s="1"/>
  <c r="AW742" i="1"/>
  <c r="AW741" i="1" s="1"/>
  <c r="AO742" i="1"/>
  <c r="AN742" i="1"/>
  <c r="AR742" i="1" s="1"/>
  <c r="AR741" i="1" s="1"/>
  <c r="AM742" i="1"/>
  <c r="AL742" i="1"/>
  <c r="AL741" i="1" s="1"/>
  <c r="AI742" i="1"/>
  <c r="Y742" i="1"/>
  <c r="BB741" i="1"/>
  <c r="BA741" i="1"/>
  <c r="AZ741" i="1"/>
  <c r="AY741" i="1"/>
  <c r="AV741" i="1"/>
  <c r="AU741" i="1"/>
  <c r="AN741" i="1"/>
  <c r="AM741" i="1"/>
  <c r="AK741" i="1"/>
  <c r="AJ741" i="1"/>
  <c r="AI741" i="1"/>
  <c r="AF741" i="1"/>
  <c r="AE741" i="1"/>
  <c r="AD741" i="1"/>
  <c r="AC741" i="1"/>
  <c r="AB741" i="1"/>
  <c r="AA741" i="1"/>
  <c r="Z741" i="1"/>
  <c r="X741" i="1"/>
  <c r="W741" i="1"/>
  <c r="V741" i="1"/>
  <c r="U741" i="1"/>
  <c r="T741" i="1"/>
  <c r="S741" i="1"/>
  <c r="R741" i="1"/>
  <c r="Q741" i="1"/>
  <c r="P741" i="1"/>
  <c r="O741" i="1"/>
  <c r="N741" i="1"/>
  <c r="M741" i="1"/>
  <c r="L741" i="1"/>
  <c r="K741" i="1"/>
  <c r="J741" i="1"/>
  <c r="AX740" i="1"/>
  <c r="AW740" i="1"/>
  <c r="AR740" i="1"/>
  <c r="AO740" i="1"/>
  <c r="AS740" i="1" s="1"/>
  <c r="AN740" i="1"/>
  <c r="AM740" i="1"/>
  <c r="AL740" i="1"/>
  <c r="AI740" i="1"/>
  <c r="Y740" i="1"/>
  <c r="AX739" i="1"/>
  <c r="AX736" i="1" s="1"/>
  <c r="AW739" i="1"/>
  <c r="AO739" i="1"/>
  <c r="AS739" i="1" s="1"/>
  <c r="AT739" i="1" s="1"/>
  <c r="AN739" i="1"/>
  <c r="AR739" i="1" s="1"/>
  <c r="AM739" i="1"/>
  <c r="AQ739" i="1" s="1"/>
  <c r="AL739" i="1"/>
  <c r="AI739" i="1"/>
  <c r="Y739" i="1"/>
  <c r="AX738" i="1"/>
  <c r="AW738" i="1"/>
  <c r="AS738" i="1"/>
  <c r="AO738" i="1"/>
  <c r="AN738" i="1"/>
  <c r="AN736" i="1" s="1"/>
  <c r="AM738" i="1"/>
  <c r="AQ738" i="1" s="1"/>
  <c r="AL738" i="1"/>
  <c r="AI738" i="1"/>
  <c r="Y738" i="1"/>
  <c r="AX737" i="1"/>
  <c r="AW737" i="1"/>
  <c r="AR737" i="1"/>
  <c r="AO737" i="1"/>
  <c r="AN737" i="1"/>
  <c r="AM737" i="1"/>
  <c r="AL737" i="1"/>
  <c r="AI737" i="1"/>
  <c r="Y737" i="1"/>
  <c r="BB736" i="1"/>
  <c r="BA736" i="1"/>
  <c r="AZ736" i="1"/>
  <c r="AY736" i="1"/>
  <c r="AV736" i="1"/>
  <c r="AU736" i="1"/>
  <c r="AK736" i="1"/>
  <c r="AJ736" i="1"/>
  <c r="AF736" i="1"/>
  <c r="AE736" i="1"/>
  <c r="AD736" i="1"/>
  <c r="AC736" i="1"/>
  <c r="AB736" i="1"/>
  <c r="AA736" i="1"/>
  <c r="Z736" i="1"/>
  <c r="X736" i="1"/>
  <c r="W736" i="1"/>
  <c r="V736" i="1"/>
  <c r="U736" i="1"/>
  <c r="T736" i="1"/>
  <c r="S736" i="1"/>
  <c r="R736" i="1"/>
  <c r="Q736" i="1"/>
  <c r="Y736" i="1" s="1"/>
  <c r="P736" i="1"/>
  <c r="O736" i="1"/>
  <c r="N736" i="1"/>
  <c r="M736" i="1"/>
  <c r="L736" i="1"/>
  <c r="K736" i="1"/>
  <c r="J736" i="1"/>
  <c r="AX735" i="1"/>
  <c r="AW735" i="1"/>
  <c r="AO735" i="1"/>
  <c r="AN735" i="1"/>
  <c r="AR735" i="1" s="1"/>
  <c r="AM735" i="1"/>
  <c r="AQ735" i="1" s="1"/>
  <c r="AL735" i="1"/>
  <c r="AI735" i="1"/>
  <c r="Y735" i="1"/>
  <c r="AX734" i="1"/>
  <c r="AW734" i="1"/>
  <c r="AO734" i="1"/>
  <c r="AS734" i="1" s="1"/>
  <c r="AN734" i="1"/>
  <c r="AN732" i="1" s="1"/>
  <c r="AM734" i="1"/>
  <c r="AQ734" i="1" s="1"/>
  <c r="AL734" i="1"/>
  <c r="AI734" i="1"/>
  <c r="Y734" i="1"/>
  <c r="AX733" i="1"/>
  <c r="AW733" i="1"/>
  <c r="AO733" i="1"/>
  <c r="AS733" i="1" s="1"/>
  <c r="AN733" i="1"/>
  <c r="AR733" i="1" s="1"/>
  <c r="AM733" i="1"/>
  <c r="AL733" i="1"/>
  <c r="AI733" i="1"/>
  <c r="AI732" i="1" s="1"/>
  <c r="Y733" i="1"/>
  <c r="BB732" i="1"/>
  <c r="BA732" i="1"/>
  <c r="AZ732" i="1"/>
  <c r="AY732" i="1"/>
  <c r="AV732" i="1"/>
  <c r="AU732" i="1"/>
  <c r="AL732" i="1"/>
  <c r="AK732" i="1"/>
  <c r="AJ732" i="1"/>
  <c r="AF732" i="1"/>
  <c r="AE732" i="1"/>
  <c r="AD732" i="1"/>
  <c r="AC732" i="1"/>
  <c r="AB732" i="1"/>
  <c r="AA732" i="1"/>
  <c r="Z732" i="1"/>
  <c r="X732" i="1"/>
  <c r="W732" i="1"/>
  <c r="V732" i="1"/>
  <c r="U732" i="1"/>
  <c r="T732" i="1"/>
  <c r="S732" i="1"/>
  <c r="R732" i="1"/>
  <c r="Q732" i="1"/>
  <c r="P732" i="1"/>
  <c r="O732" i="1"/>
  <c r="N732" i="1"/>
  <c r="M732" i="1"/>
  <c r="L732" i="1"/>
  <c r="K732" i="1"/>
  <c r="J732" i="1"/>
  <c r="AX731" i="1"/>
  <c r="AX730" i="1" s="1"/>
  <c r="AW731" i="1"/>
  <c r="AW730" i="1" s="1"/>
  <c r="AO731" i="1"/>
  <c r="AS731" i="1" s="1"/>
  <c r="AS730" i="1" s="1"/>
  <c r="AN731" i="1"/>
  <c r="AR731" i="1" s="1"/>
  <c r="AR730" i="1" s="1"/>
  <c r="AM731" i="1"/>
  <c r="AL731" i="1"/>
  <c r="AI731" i="1"/>
  <c r="AI730" i="1" s="1"/>
  <c r="Y731" i="1"/>
  <c r="BB730" i="1"/>
  <c r="BA730" i="1"/>
  <c r="AZ730" i="1"/>
  <c r="AY730" i="1"/>
  <c r="AV730" i="1"/>
  <c r="AU730" i="1"/>
  <c r="AO730" i="1"/>
  <c r="AL730" i="1"/>
  <c r="AK730" i="1"/>
  <c r="AJ730" i="1"/>
  <c r="AF730" i="1"/>
  <c r="AE730" i="1"/>
  <c r="AD730" i="1"/>
  <c r="AC730" i="1"/>
  <c r="AB730" i="1"/>
  <c r="AA730" i="1"/>
  <c r="Z730" i="1"/>
  <c r="X730" i="1"/>
  <c r="W730" i="1"/>
  <c r="V730" i="1"/>
  <c r="U730" i="1"/>
  <c r="T730" i="1"/>
  <c r="S730" i="1"/>
  <c r="R730" i="1"/>
  <c r="Q730" i="1"/>
  <c r="P730" i="1"/>
  <c r="O730" i="1"/>
  <c r="N730" i="1"/>
  <c r="M730" i="1"/>
  <c r="L730" i="1"/>
  <c r="K730" i="1"/>
  <c r="J730" i="1"/>
  <c r="AX729" i="1"/>
  <c r="AX728" i="1" s="1"/>
  <c r="AW729" i="1"/>
  <c r="AW728" i="1" s="1"/>
  <c r="AS729" i="1"/>
  <c r="AS728" i="1" s="1"/>
  <c r="AO729" i="1"/>
  <c r="AO728" i="1" s="1"/>
  <c r="AN729" i="1"/>
  <c r="AR729" i="1" s="1"/>
  <c r="AR728" i="1" s="1"/>
  <c r="AM729" i="1"/>
  <c r="AL729" i="1"/>
  <c r="AI729" i="1"/>
  <c r="AI728" i="1" s="1"/>
  <c r="Y729" i="1"/>
  <c r="BB728" i="1"/>
  <c r="BA728" i="1"/>
  <c r="AZ728" i="1"/>
  <c r="AY728" i="1"/>
  <c r="AV728" i="1"/>
  <c r="AU728" i="1"/>
  <c r="AN728" i="1"/>
  <c r="AL728" i="1"/>
  <c r="AK728" i="1"/>
  <c r="AJ728" i="1"/>
  <c r="AF728" i="1"/>
  <c r="AE728" i="1"/>
  <c r="AD728" i="1"/>
  <c r="AC728" i="1"/>
  <c r="AB728" i="1"/>
  <c r="AA728" i="1"/>
  <c r="Z728" i="1"/>
  <c r="X728" i="1"/>
  <c r="W728" i="1"/>
  <c r="V728" i="1"/>
  <c r="U728" i="1"/>
  <c r="T728" i="1"/>
  <c r="S728" i="1"/>
  <c r="R728" i="1"/>
  <c r="Q728" i="1"/>
  <c r="P728" i="1"/>
  <c r="O728" i="1"/>
  <c r="N728" i="1"/>
  <c r="M728" i="1"/>
  <c r="L728" i="1"/>
  <c r="K728" i="1"/>
  <c r="J728" i="1"/>
  <c r="AX727" i="1"/>
  <c r="AW727" i="1"/>
  <c r="AO727" i="1"/>
  <c r="AS727" i="1" s="1"/>
  <c r="AN727" i="1"/>
  <c r="AR727" i="1" s="1"/>
  <c r="AM727" i="1"/>
  <c r="AL727" i="1"/>
  <c r="AI727" i="1"/>
  <c r="Y727" i="1"/>
  <c r="AX726" i="1"/>
  <c r="AX725" i="1" s="1"/>
  <c r="AW726" i="1"/>
  <c r="AO726" i="1"/>
  <c r="AS726" i="1" s="1"/>
  <c r="AN726" i="1"/>
  <c r="AN725" i="1" s="1"/>
  <c r="AM726" i="1"/>
  <c r="AQ726" i="1" s="1"/>
  <c r="AL726" i="1"/>
  <c r="AI726" i="1"/>
  <c r="Y726" i="1"/>
  <c r="BB725" i="1"/>
  <c r="BA725" i="1"/>
  <c r="AZ725" i="1"/>
  <c r="AY725" i="1"/>
  <c r="AV725" i="1"/>
  <c r="AU725" i="1"/>
  <c r="AK725" i="1"/>
  <c r="AJ725" i="1"/>
  <c r="AF725" i="1"/>
  <c r="AE725" i="1"/>
  <c r="AD725" i="1"/>
  <c r="AC725" i="1"/>
  <c r="AB725" i="1"/>
  <c r="AA725" i="1"/>
  <c r="Z725" i="1"/>
  <c r="X725" i="1"/>
  <c r="W725" i="1"/>
  <c r="V725" i="1"/>
  <c r="U725" i="1"/>
  <c r="T725" i="1"/>
  <c r="S725" i="1"/>
  <c r="R725" i="1"/>
  <c r="Q725" i="1"/>
  <c r="P725" i="1"/>
  <c r="O725" i="1"/>
  <c r="N725" i="1"/>
  <c r="M725" i="1"/>
  <c r="L725" i="1"/>
  <c r="K725" i="1"/>
  <c r="J725" i="1"/>
  <c r="BB724" i="1"/>
  <c r="BB723" i="1" s="1"/>
  <c r="BA724" i="1"/>
  <c r="BA723" i="1" s="1"/>
  <c r="AZ724" i="1"/>
  <c r="AZ723" i="1" s="1"/>
  <c r="AY724" i="1"/>
  <c r="AX724" i="1"/>
  <c r="AW724" i="1"/>
  <c r="AW723" i="1" s="1"/>
  <c r="AS724" i="1"/>
  <c r="AS723" i="1" s="1"/>
  <c r="AR724" i="1"/>
  <c r="AR723" i="1" s="1"/>
  <c r="AQ724" i="1"/>
  <c r="AT724" i="1" s="1"/>
  <c r="AT723" i="1" s="1"/>
  <c r="AP724" i="1"/>
  <c r="AP723" i="1" s="1"/>
  <c r="AM724" i="1"/>
  <c r="AL724" i="1"/>
  <c r="AL723" i="1" s="1"/>
  <c r="AI724" i="1"/>
  <c r="Y724" i="1"/>
  <c r="AY723" i="1"/>
  <c r="AX723" i="1"/>
  <c r="AV723" i="1"/>
  <c r="AU723" i="1"/>
  <c r="AO723" i="1"/>
  <c r="AN723" i="1"/>
  <c r="AM723" i="1"/>
  <c r="AK723" i="1"/>
  <c r="AJ723" i="1"/>
  <c r="AI723" i="1"/>
  <c r="AF723" i="1"/>
  <c r="AE723" i="1"/>
  <c r="AD723" i="1"/>
  <c r="AC723" i="1"/>
  <c r="AB723" i="1"/>
  <c r="AA723" i="1"/>
  <c r="Z723" i="1"/>
  <c r="X723" i="1"/>
  <c r="W723" i="1"/>
  <c r="V723" i="1"/>
  <c r="U723" i="1"/>
  <c r="T723" i="1"/>
  <c r="S723" i="1"/>
  <c r="R723" i="1"/>
  <c r="Q723" i="1"/>
  <c r="P723" i="1"/>
  <c r="O723" i="1"/>
  <c r="N723" i="1"/>
  <c r="M723" i="1"/>
  <c r="L723" i="1"/>
  <c r="K723" i="1"/>
  <c r="J723" i="1"/>
  <c r="AX722" i="1"/>
  <c r="AW722" i="1"/>
  <c r="AO722" i="1"/>
  <c r="AS722" i="1" s="1"/>
  <c r="AN722" i="1"/>
  <c r="AM722" i="1"/>
  <c r="AQ722" i="1" s="1"/>
  <c r="AL722" i="1"/>
  <c r="AI722" i="1"/>
  <c r="Y722" i="1"/>
  <c r="AX721" i="1"/>
  <c r="AX719" i="1" s="1"/>
  <c r="AW721" i="1"/>
  <c r="AS721" i="1"/>
  <c r="AO721" i="1"/>
  <c r="AN721" i="1"/>
  <c r="AR721" i="1" s="1"/>
  <c r="AM721" i="1"/>
  <c r="AM719" i="1" s="1"/>
  <c r="AL721" i="1"/>
  <c r="AI721" i="1"/>
  <c r="Y721" i="1"/>
  <c r="AX720" i="1"/>
  <c r="AW720" i="1"/>
  <c r="AO720" i="1"/>
  <c r="AS720" i="1" s="1"/>
  <c r="AN720" i="1"/>
  <c r="AR720" i="1" s="1"/>
  <c r="AM720" i="1"/>
  <c r="AQ720" i="1" s="1"/>
  <c r="AL720" i="1"/>
  <c r="AI720" i="1"/>
  <c r="Y720" i="1"/>
  <c r="BB719" i="1"/>
  <c r="BA719" i="1"/>
  <c r="AZ719" i="1"/>
  <c r="AY719" i="1"/>
  <c r="AV719" i="1"/>
  <c r="AU719" i="1"/>
  <c r="AK719" i="1"/>
  <c r="AJ719" i="1"/>
  <c r="AH719" i="1"/>
  <c r="AG719" i="1"/>
  <c r="AF719" i="1"/>
  <c r="AE719" i="1"/>
  <c r="AD719" i="1"/>
  <c r="AC719" i="1"/>
  <c r="AB719" i="1"/>
  <c r="AA719" i="1"/>
  <c r="Z719" i="1"/>
  <c r="X719" i="1"/>
  <c r="W719" i="1"/>
  <c r="V719" i="1"/>
  <c r="U719" i="1"/>
  <c r="T719" i="1"/>
  <c r="S719" i="1"/>
  <c r="R719" i="1"/>
  <c r="Q719" i="1"/>
  <c r="P719" i="1"/>
  <c r="O719" i="1"/>
  <c r="N719" i="1"/>
  <c r="M719" i="1"/>
  <c r="L719" i="1"/>
  <c r="K719" i="1"/>
  <c r="J719" i="1"/>
  <c r="AX718" i="1"/>
  <c r="AW718" i="1"/>
  <c r="AW717" i="1" s="1"/>
  <c r="AO718" i="1"/>
  <c r="AS718" i="1" s="1"/>
  <c r="AS717" i="1" s="1"/>
  <c r="AN718" i="1"/>
  <c r="AM718" i="1"/>
  <c r="AL718" i="1"/>
  <c r="AL717" i="1" s="1"/>
  <c r="AI718" i="1"/>
  <c r="AI717" i="1" s="1"/>
  <c r="Y718" i="1"/>
  <c r="BB717" i="1"/>
  <c r="BA717" i="1"/>
  <c r="AZ717" i="1"/>
  <c r="AY717" i="1"/>
  <c r="AV717" i="1"/>
  <c r="AU717" i="1"/>
  <c r="AK717" i="1"/>
  <c r="AJ717" i="1"/>
  <c r="AF717" i="1"/>
  <c r="AF712" i="1" s="1"/>
  <c r="AE717" i="1"/>
  <c r="AE712" i="1" s="1"/>
  <c r="AD717" i="1"/>
  <c r="AC717" i="1"/>
  <c r="AB717" i="1"/>
  <c r="AA717" i="1"/>
  <c r="Z717" i="1"/>
  <c r="X717" i="1"/>
  <c r="W717" i="1"/>
  <c r="V717" i="1"/>
  <c r="U717" i="1"/>
  <c r="T717" i="1"/>
  <c r="S717" i="1"/>
  <c r="R717" i="1"/>
  <c r="Q717" i="1"/>
  <c r="P717" i="1"/>
  <c r="O717" i="1"/>
  <c r="N717" i="1"/>
  <c r="M717" i="1"/>
  <c r="L717" i="1"/>
  <c r="K717" i="1"/>
  <c r="J717" i="1"/>
  <c r="BB716" i="1"/>
  <c r="BB715" i="1" s="1"/>
  <c r="BA716" i="1"/>
  <c r="BA715" i="1" s="1"/>
  <c r="AZ716" i="1"/>
  <c r="AZ715" i="1" s="1"/>
  <c r="AY716" i="1"/>
  <c r="AY715" i="1" s="1"/>
  <c r="AX716" i="1"/>
  <c r="AX715" i="1" s="1"/>
  <c r="AW716" i="1"/>
  <c r="AS716" i="1"/>
  <c r="AS715" i="1" s="1"/>
  <c r="AR716" i="1"/>
  <c r="AR715" i="1" s="1"/>
  <c r="AP716" i="1"/>
  <c r="AP715" i="1" s="1"/>
  <c r="AM716" i="1"/>
  <c r="AQ716" i="1" s="1"/>
  <c r="AL716" i="1"/>
  <c r="AI716" i="1"/>
  <c r="AI715" i="1" s="1"/>
  <c r="Y716" i="1"/>
  <c r="AW715" i="1"/>
  <c r="AV715" i="1"/>
  <c r="AU715" i="1"/>
  <c r="AO715" i="1"/>
  <c r="AN715" i="1"/>
  <c r="AL715" i="1"/>
  <c r="AK715" i="1"/>
  <c r="AJ715" i="1"/>
  <c r="AF715" i="1"/>
  <c r="AE715" i="1"/>
  <c r="AD715" i="1"/>
  <c r="AC715" i="1"/>
  <c r="AB715" i="1"/>
  <c r="AA715" i="1"/>
  <c r="Z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AX714" i="1"/>
  <c r="AX713" i="1" s="1"/>
  <c r="AW714" i="1"/>
  <c r="AW713" i="1" s="1"/>
  <c r="AS714" i="1"/>
  <c r="AQ714" i="1"/>
  <c r="AO714" i="1"/>
  <c r="AN714" i="1"/>
  <c r="AN713" i="1" s="1"/>
  <c r="AM714" i="1"/>
  <c r="AP714" i="1" s="1"/>
  <c r="AP713" i="1" s="1"/>
  <c r="AL714" i="1"/>
  <c r="AI714" i="1"/>
  <c r="Y714" i="1"/>
  <c r="BB713" i="1"/>
  <c r="BA713" i="1"/>
  <c r="AZ713" i="1"/>
  <c r="AY713" i="1"/>
  <c r="AV713" i="1"/>
  <c r="AU713" i="1"/>
  <c r="AS713" i="1"/>
  <c r="AQ713" i="1"/>
  <c r="AO713" i="1"/>
  <c r="AL713" i="1"/>
  <c r="AK713" i="1"/>
  <c r="AJ713" i="1"/>
  <c r="AI713" i="1"/>
  <c r="AH713" i="1"/>
  <c r="AH712" i="1" s="1"/>
  <c r="AG713" i="1"/>
  <c r="AF713" i="1"/>
  <c r="AE713" i="1"/>
  <c r="AD713" i="1"/>
  <c r="AC713" i="1"/>
  <c r="AB713" i="1"/>
  <c r="AA713" i="1"/>
  <c r="AA712" i="1" s="1"/>
  <c r="Z713" i="1"/>
  <c r="X713" i="1"/>
  <c r="W713" i="1"/>
  <c r="V713" i="1"/>
  <c r="U713" i="1"/>
  <c r="T713" i="1"/>
  <c r="S713" i="1"/>
  <c r="R713" i="1"/>
  <c r="Q713" i="1"/>
  <c r="Q712" i="1" s="1"/>
  <c r="Q711" i="1" s="1"/>
  <c r="P713" i="1"/>
  <c r="O713" i="1"/>
  <c r="N713" i="1"/>
  <c r="M713" i="1"/>
  <c r="L713" i="1"/>
  <c r="K713" i="1"/>
  <c r="J713" i="1"/>
  <c r="AL710" i="1"/>
  <c r="AI710" i="1"/>
  <c r="Y710" i="1"/>
  <c r="AX706" i="1"/>
  <c r="AW706" i="1"/>
  <c r="AO706" i="1"/>
  <c r="AS706" i="1" s="1"/>
  <c r="AN706" i="1"/>
  <c r="AM706" i="1"/>
  <c r="AQ706" i="1" s="1"/>
  <c r="AL706" i="1"/>
  <c r="AI706" i="1"/>
  <c r="Y706" i="1"/>
  <c r="AX705" i="1"/>
  <c r="AW705" i="1"/>
  <c r="AS705" i="1"/>
  <c r="AO705" i="1"/>
  <c r="AN705" i="1"/>
  <c r="AR705" i="1" s="1"/>
  <c r="AM705" i="1"/>
  <c r="AL705" i="1"/>
  <c r="AI705" i="1"/>
  <c r="Y705" i="1"/>
  <c r="AX704" i="1"/>
  <c r="AW704" i="1"/>
  <c r="AR704" i="1"/>
  <c r="AO704" i="1"/>
  <c r="AS704" i="1" s="1"/>
  <c r="AN704" i="1"/>
  <c r="AM704" i="1"/>
  <c r="AQ704" i="1" s="1"/>
  <c r="AL704" i="1"/>
  <c r="AI704" i="1"/>
  <c r="Y704" i="1"/>
  <c r="AX703" i="1"/>
  <c r="AW703" i="1"/>
  <c r="AS703" i="1"/>
  <c r="AQ703" i="1"/>
  <c r="AO703" i="1"/>
  <c r="AN703" i="1"/>
  <c r="AR703" i="1" s="1"/>
  <c r="AT703" i="1" s="1"/>
  <c r="AM703" i="1"/>
  <c r="AL703" i="1"/>
  <c r="AI703" i="1"/>
  <c r="Y703" i="1"/>
  <c r="AX702" i="1"/>
  <c r="AW702" i="1"/>
  <c r="AS702" i="1"/>
  <c r="AR702" i="1"/>
  <c r="AO702" i="1"/>
  <c r="AN702" i="1"/>
  <c r="AM702" i="1"/>
  <c r="AL702" i="1"/>
  <c r="AI702" i="1"/>
  <c r="Y702" i="1"/>
  <c r="BB701" i="1"/>
  <c r="BA701" i="1"/>
  <c r="AZ701" i="1"/>
  <c r="AY701" i="1"/>
  <c r="AV701" i="1"/>
  <c r="AU701" i="1"/>
  <c r="AK701" i="1"/>
  <c r="AJ701" i="1"/>
  <c r="AF701" i="1"/>
  <c r="AE701" i="1"/>
  <c r="AD701" i="1"/>
  <c r="AC701" i="1"/>
  <c r="AB701" i="1"/>
  <c r="AA701" i="1"/>
  <c r="Z701" i="1"/>
  <c r="X701" i="1"/>
  <c r="W701" i="1"/>
  <c r="V701" i="1"/>
  <c r="U701" i="1"/>
  <c r="T701" i="1"/>
  <c r="S701" i="1"/>
  <c r="R701" i="1"/>
  <c r="Q701" i="1"/>
  <c r="P701" i="1"/>
  <c r="O701" i="1"/>
  <c r="N701" i="1"/>
  <c r="M701" i="1"/>
  <c r="L701" i="1"/>
  <c r="K701" i="1"/>
  <c r="J701" i="1"/>
  <c r="AX700" i="1"/>
  <c r="AW700" i="1"/>
  <c r="AO700" i="1"/>
  <c r="AS700" i="1" s="1"/>
  <c r="AN700" i="1"/>
  <c r="AR700" i="1" s="1"/>
  <c r="AM700" i="1"/>
  <c r="AQ700" i="1" s="1"/>
  <c r="AL700" i="1"/>
  <c r="AI700" i="1"/>
  <c r="Y700" i="1"/>
  <c r="AX699" i="1"/>
  <c r="AW699" i="1"/>
  <c r="AR699" i="1"/>
  <c r="AQ699" i="1"/>
  <c r="AO699" i="1"/>
  <c r="AS699" i="1" s="1"/>
  <c r="AN699" i="1"/>
  <c r="AM699" i="1"/>
  <c r="AL699" i="1"/>
  <c r="AI699" i="1"/>
  <c r="Y699" i="1"/>
  <c r="AX698" i="1"/>
  <c r="AW698" i="1"/>
  <c r="AQ698" i="1"/>
  <c r="AP698" i="1"/>
  <c r="AO698" i="1"/>
  <c r="AS698" i="1" s="1"/>
  <c r="AN698" i="1"/>
  <c r="AR698" i="1" s="1"/>
  <c r="AM698" i="1"/>
  <c r="AL698" i="1"/>
  <c r="AI698" i="1"/>
  <c r="Y698" i="1"/>
  <c r="AX697" i="1"/>
  <c r="AW697" i="1"/>
  <c r="AR697" i="1"/>
  <c r="AO697" i="1"/>
  <c r="AN697" i="1"/>
  <c r="AM697" i="1"/>
  <c r="AQ697" i="1" s="1"/>
  <c r="AL697" i="1"/>
  <c r="AI697" i="1"/>
  <c r="Y697" i="1"/>
  <c r="AX696" i="1"/>
  <c r="AW696" i="1"/>
  <c r="AO696" i="1"/>
  <c r="AS696" i="1" s="1"/>
  <c r="AN696" i="1"/>
  <c r="AM696" i="1"/>
  <c r="AQ696" i="1" s="1"/>
  <c r="AL696" i="1"/>
  <c r="AI696" i="1"/>
  <c r="Y696" i="1"/>
  <c r="AX695" i="1"/>
  <c r="AW695" i="1"/>
  <c r="AO695" i="1"/>
  <c r="AS695" i="1" s="1"/>
  <c r="AN695" i="1"/>
  <c r="AR695" i="1" s="1"/>
  <c r="AM695" i="1"/>
  <c r="AM693" i="1" s="1"/>
  <c r="AL695" i="1"/>
  <c r="AI695" i="1"/>
  <c r="Y695" i="1"/>
  <c r="AX694" i="1"/>
  <c r="AW694" i="1"/>
  <c r="AO694" i="1"/>
  <c r="AS694" i="1" s="1"/>
  <c r="AN694" i="1"/>
  <c r="AR694" i="1" s="1"/>
  <c r="AM694" i="1"/>
  <c r="AQ694" i="1" s="1"/>
  <c r="AL694" i="1"/>
  <c r="AI694" i="1"/>
  <c r="Y694" i="1"/>
  <c r="BB693" i="1"/>
  <c r="BA693" i="1"/>
  <c r="AZ693" i="1"/>
  <c r="AY693" i="1"/>
  <c r="AV693" i="1"/>
  <c r="AU693" i="1"/>
  <c r="AK693" i="1"/>
  <c r="AJ693" i="1"/>
  <c r="AF693" i="1"/>
  <c r="AE693" i="1"/>
  <c r="AD693" i="1"/>
  <c r="AC693" i="1"/>
  <c r="AB693" i="1"/>
  <c r="AA693" i="1"/>
  <c r="Z693" i="1"/>
  <c r="X693" i="1"/>
  <c r="W693" i="1"/>
  <c r="V693" i="1"/>
  <c r="U693" i="1"/>
  <c r="T693" i="1"/>
  <c r="S693" i="1"/>
  <c r="R693" i="1"/>
  <c r="Q693" i="1"/>
  <c r="P693" i="1"/>
  <c r="O693" i="1"/>
  <c r="N693" i="1"/>
  <c r="M693" i="1"/>
  <c r="Y693" i="1" s="1"/>
  <c r="L693" i="1"/>
  <c r="K693" i="1"/>
  <c r="J693" i="1"/>
  <c r="AX692" i="1"/>
  <c r="AX691" i="1" s="1"/>
  <c r="AW692" i="1"/>
  <c r="AW691" i="1" s="1"/>
  <c r="AO692" i="1"/>
  <c r="AS692" i="1" s="1"/>
  <c r="AS691" i="1" s="1"/>
  <c r="AN692" i="1"/>
  <c r="AM692" i="1"/>
  <c r="AQ692" i="1" s="1"/>
  <c r="AQ691" i="1" s="1"/>
  <c r="AL692" i="1"/>
  <c r="AI692" i="1"/>
  <c r="AI691" i="1" s="1"/>
  <c r="Y692" i="1"/>
  <c r="BB691" i="1"/>
  <c r="BA691" i="1"/>
  <c r="AZ691" i="1"/>
  <c r="AY691" i="1"/>
  <c r="AV691" i="1"/>
  <c r="AU691" i="1"/>
  <c r="AM691" i="1"/>
  <c r="AK691" i="1"/>
  <c r="AJ691" i="1"/>
  <c r="AF691" i="1"/>
  <c r="AE691" i="1"/>
  <c r="AD691" i="1"/>
  <c r="AC691" i="1"/>
  <c r="AB691" i="1"/>
  <c r="AA691" i="1"/>
  <c r="Z691" i="1"/>
  <c r="X691" i="1"/>
  <c r="W691" i="1"/>
  <c r="V691" i="1"/>
  <c r="U691" i="1"/>
  <c r="T691" i="1"/>
  <c r="S691" i="1"/>
  <c r="R691" i="1"/>
  <c r="Q691" i="1"/>
  <c r="P691" i="1"/>
  <c r="O691" i="1"/>
  <c r="N691" i="1"/>
  <c r="M691" i="1"/>
  <c r="L691" i="1"/>
  <c r="K691" i="1"/>
  <c r="J691" i="1"/>
  <c r="AX690" i="1"/>
  <c r="AW690" i="1"/>
  <c r="AR690" i="1"/>
  <c r="AO690" i="1"/>
  <c r="AN690" i="1"/>
  <c r="AM690" i="1"/>
  <c r="AQ690" i="1" s="1"/>
  <c r="AL690" i="1"/>
  <c r="AI690" i="1"/>
  <c r="Y690" i="1"/>
  <c r="AX689" i="1"/>
  <c r="AW689" i="1"/>
  <c r="AS689" i="1"/>
  <c r="AQ689" i="1"/>
  <c r="AQ688" i="1" s="1"/>
  <c r="AO689" i="1"/>
  <c r="AN689" i="1"/>
  <c r="AP689" i="1" s="1"/>
  <c r="AM689" i="1"/>
  <c r="AL689" i="1"/>
  <c r="AI689" i="1"/>
  <c r="Y689" i="1"/>
  <c r="BB688" i="1"/>
  <c r="BA688" i="1"/>
  <c r="AZ688" i="1"/>
  <c r="AY688" i="1"/>
  <c r="AX688" i="1"/>
  <c r="AV688" i="1"/>
  <c r="AU688" i="1"/>
  <c r="AN688" i="1"/>
  <c r="AM688" i="1"/>
  <c r="AK688" i="1"/>
  <c r="AJ688" i="1"/>
  <c r="AF688" i="1"/>
  <c r="AE688" i="1"/>
  <c r="AD688" i="1"/>
  <c r="AC688" i="1"/>
  <c r="AB688" i="1"/>
  <c r="AA688" i="1"/>
  <c r="Z688" i="1"/>
  <c r="X688" i="1"/>
  <c r="W688" i="1"/>
  <c r="V688" i="1"/>
  <c r="U688" i="1"/>
  <c r="T688" i="1"/>
  <c r="S688" i="1"/>
  <c r="R688" i="1"/>
  <c r="Q688" i="1"/>
  <c r="P688" i="1"/>
  <c r="O688" i="1"/>
  <c r="N688" i="1"/>
  <c r="M688" i="1"/>
  <c r="L688" i="1"/>
  <c r="K688" i="1"/>
  <c r="J688" i="1"/>
  <c r="AX687" i="1"/>
  <c r="AW687" i="1"/>
  <c r="AS687" i="1"/>
  <c r="AO687" i="1"/>
  <c r="AN687" i="1"/>
  <c r="AM687" i="1"/>
  <c r="AQ687" i="1" s="1"/>
  <c r="AL687" i="1"/>
  <c r="AI687" i="1"/>
  <c r="Y687" i="1"/>
  <c r="AX686" i="1"/>
  <c r="AW686" i="1"/>
  <c r="AS686" i="1"/>
  <c r="AP686" i="1"/>
  <c r="AO686" i="1"/>
  <c r="AN686" i="1"/>
  <c r="AN685" i="1" s="1"/>
  <c r="AM686" i="1"/>
  <c r="AQ686" i="1" s="1"/>
  <c r="AL686" i="1"/>
  <c r="AI686" i="1"/>
  <c r="Y686" i="1"/>
  <c r="BB685" i="1"/>
  <c r="BA685" i="1"/>
  <c r="AZ685" i="1"/>
  <c r="AY685" i="1"/>
  <c r="AX685" i="1"/>
  <c r="AW685" i="1"/>
  <c r="AV685" i="1"/>
  <c r="AU685" i="1"/>
  <c r="AS685" i="1"/>
  <c r="AO685" i="1"/>
  <c r="AM685" i="1"/>
  <c r="AL685" i="1"/>
  <c r="AK685" i="1"/>
  <c r="AJ685" i="1"/>
  <c r="AH685" i="1"/>
  <c r="AG685" i="1"/>
  <c r="AF685" i="1"/>
  <c r="AE685" i="1"/>
  <c r="AD685" i="1"/>
  <c r="AC685" i="1"/>
  <c r="AB685" i="1"/>
  <c r="AA685" i="1"/>
  <c r="Z685" i="1"/>
  <c r="X685" i="1"/>
  <c r="W685" i="1"/>
  <c r="V685" i="1"/>
  <c r="U685" i="1"/>
  <c r="T685" i="1"/>
  <c r="S685" i="1"/>
  <c r="R685" i="1"/>
  <c r="Q685" i="1"/>
  <c r="P685" i="1"/>
  <c r="O685" i="1"/>
  <c r="N685" i="1"/>
  <c r="M685" i="1"/>
  <c r="Y685" i="1" s="1"/>
  <c r="L685" i="1"/>
  <c r="K685" i="1"/>
  <c r="J685" i="1"/>
  <c r="AX684" i="1"/>
  <c r="AW684" i="1"/>
  <c r="AO684" i="1"/>
  <c r="AS684" i="1" s="1"/>
  <c r="AN684" i="1"/>
  <c r="AR684" i="1" s="1"/>
  <c r="AR680" i="1" s="1"/>
  <c r="AM684" i="1"/>
  <c r="AQ684" i="1" s="1"/>
  <c r="AL684" i="1"/>
  <c r="AI684" i="1"/>
  <c r="Y684" i="1"/>
  <c r="AX683" i="1"/>
  <c r="AW683" i="1"/>
  <c r="AQ683" i="1"/>
  <c r="AO683" i="1"/>
  <c r="AN683" i="1"/>
  <c r="AR683" i="1" s="1"/>
  <c r="AM683" i="1"/>
  <c r="AL683" i="1"/>
  <c r="AI683" i="1"/>
  <c r="Y683" i="1"/>
  <c r="AX682" i="1"/>
  <c r="AW682" i="1"/>
  <c r="AS682" i="1"/>
  <c r="AR682" i="1"/>
  <c r="AO682" i="1"/>
  <c r="AN682" i="1"/>
  <c r="AP682" i="1" s="1"/>
  <c r="AM682" i="1"/>
  <c r="AQ682" i="1" s="1"/>
  <c r="AL682" i="1"/>
  <c r="AI682" i="1"/>
  <c r="Y682" i="1"/>
  <c r="AX681" i="1"/>
  <c r="AX680" i="1" s="1"/>
  <c r="AW681" i="1"/>
  <c r="AQ681" i="1"/>
  <c r="AO681" i="1"/>
  <c r="AN681" i="1"/>
  <c r="AR681" i="1" s="1"/>
  <c r="AM681" i="1"/>
  <c r="AL681" i="1"/>
  <c r="AI681" i="1"/>
  <c r="Y681" i="1"/>
  <c r="BB680" i="1"/>
  <c r="BA680" i="1"/>
  <c r="AZ680" i="1"/>
  <c r="AY680" i="1"/>
  <c r="AV680" i="1"/>
  <c r="AU680" i="1"/>
  <c r="AN680" i="1"/>
  <c r="AK680" i="1"/>
  <c r="AJ680" i="1"/>
  <c r="AH680" i="1"/>
  <c r="AG680" i="1"/>
  <c r="AF680" i="1"/>
  <c r="AE680" i="1"/>
  <c r="AD680" i="1"/>
  <c r="AC680" i="1"/>
  <c r="AB680" i="1"/>
  <c r="AA680" i="1"/>
  <c r="Z680" i="1"/>
  <c r="X680" i="1"/>
  <c r="W680" i="1"/>
  <c r="V680" i="1"/>
  <c r="U680" i="1"/>
  <c r="T680" i="1"/>
  <c r="S680" i="1"/>
  <c r="R680" i="1"/>
  <c r="Q680" i="1"/>
  <c r="P680" i="1"/>
  <c r="O680" i="1"/>
  <c r="N680" i="1"/>
  <c r="M680" i="1"/>
  <c r="L680" i="1"/>
  <c r="K680" i="1"/>
  <c r="J680" i="1"/>
  <c r="AX679" i="1"/>
  <c r="AW679" i="1"/>
  <c r="AO679" i="1"/>
  <c r="AN679" i="1"/>
  <c r="AR679" i="1" s="1"/>
  <c r="AR678" i="1" s="1"/>
  <c r="AM679" i="1"/>
  <c r="AQ679" i="1" s="1"/>
  <c r="AQ678" i="1" s="1"/>
  <c r="AL679" i="1"/>
  <c r="AI679" i="1"/>
  <c r="AI678" i="1" s="1"/>
  <c r="Y679" i="1"/>
  <c r="BB678" i="1"/>
  <c r="BA678" i="1"/>
  <c r="AZ678" i="1"/>
  <c r="AY678" i="1"/>
  <c r="AX678" i="1"/>
  <c r="AW678" i="1"/>
  <c r="AV678" i="1"/>
  <c r="AU678" i="1"/>
  <c r="AN678" i="1"/>
  <c r="AM678" i="1"/>
  <c r="AL678" i="1"/>
  <c r="AK678" i="1"/>
  <c r="AJ678" i="1"/>
  <c r="AH678" i="1"/>
  <c r="AG678" i="1"/>
  <c r="AF678" i="1"/>
  <c r="AE678" i="1"/>
  <c r="AD678" i="1"/>
  <c r="AC678" i="1"/>
  <c r="AB678" i="1"/>
  <c r="AA678" i="1"/>
  <c r="Z678" i="1"/>
  <c r="X678" i="1"/>
  <c r="W678" i="1"/>
  <c r="V678" i="1"/>
  <c r="U678" i="1"/>
  <c r="T678" i="1"/>
  <c r="S678" i="1"/>
  <c r="R678" i="1"/>
  <c r="Q678" i="1"/>
  <c r="P678" i="1"/>
  <c r="O678" i="1"/>
  <c r="N678" i="1"/>
  <c r="M678" i="1"/>
  <c r="L678" i="1"/>
  <c r="K678" i="1"/>
  <c r="J678" i="1"/>
  <c r="AX677" i="1"/>
  <c r="AX676" i="1" s="1"/>
  <c r="AW677" i="1"/>
  <c r="AW676" i="1" s="1"/>
  <c r="AO677" i="1"/>
  <c r="AS677" i="1" s="1"/>
  <c r="AS676" i="1" s="1"/>
  <c r="AN677" i="1"/>
  <c r="AM677" i="1"/>
  <c r="AL677" i="1"/>
  <c r="AL676" i="1" s="1"/>
  <c r="AI677" i="1"/>
  <c r="Y677" i="1"/>
  <c r="BB676" i="1"/>
  <c r="BA676" i="1"/>
  <c r="AZ676" i="1"/>
  <c r="AY676" i="1"/>
  <c r="AV676" i="1"/>
  <c r="AU676" i="1"/>
  <c r="AK676" i="1"/>
  <c r="AJ676" i="1"/>
  <c r="AI676" i="1"/>
  <c r="AH676" i="1"/>
  <c r="AG676" i="1"/>
  <c r="AF676" i="1"/>
  <c r="AE676" i="1"/>
  <c r="AD676" i="1"/>
  <c r="AC676" i="1"/>
  <c r="AB676" i="1"/>
  <c r="AA676" i="1"/>
  <c r="Z676" i="1"/>
  <c r="X676" i="1"/>
  <c r="W676" i="1"/>
  <c r="V676" i="1"/>
  <c r="U676" i="1"/>
  <c r="T676" i="1"/>
  <c r="S676" i="1"/>
  <c r="R676" i="1"/>
  <c r="Q676" i="1"/>
  <c r="P676" i="1"/>
  <c r="O676" i="1"/>
  <c r="N676" i="1"/>
  <c r="M676" i="1"/>
  <c r="L676" i="1"/>
  <c r="K676" i="1"/>
  <c r="J676" i="1"/>
  <c r="AX675" i="1"/>
  <c r="AX674" i="1" s="1"/>
  <c r="AW675" i="1"/>
  <c r="AW674" i="1" s="1"/>
  <c r="AO675" i="1"/>
  <c r="AN675" i="1"/>
  <c r="AR675" i="1" s="1"/>
  <c r="AR674" i="1" s="1"/>
  <c r="AM675" i="1"/>
  <c r="AM674" i="1" s="1"/>
  <c r="AL675" i="1"/>
  <c r="AL674" i="1" s="1"/>
  <c r="AI675" i="1"/>
  <c r="Y675" i="1"/>
  <c r="BB674" i="1"/>
  <c r="BA674" i="1"/>
  <c r="AZ674" i="1"/>
  <c r="AY674" i="1"/>
  <c r="AV674" i="1"/>
  <c r="AU674" i="1"/>
  <c r="AK674" i="1"/>
  <c r="AJ674" i="1"/>
  <c r="AI674" i="1"/>
  <c r="AH674" i="1"/>
  <c r="AG674" i="1"/>
  <c r="AF674" i="1"/>
  <c r="AE674" i="1"/>
  <c r="AD674" i="1"/>
  <c r="AC674" i="1"/>
  <c r="AB674" i="1"/>
  <c r="AA674" i="1"/>
  <c r="Z674" i="1"/>
  <c r="X674" i="1"/>
  <c r="W674" i="1"/>
  <c r="V674" i="1"/>
  <c r="U674" i="1"/>
  <c r="T674" i="1"/>
  <c r="S674" i="1"/>
  <c r="R674" i="1"/>
  <c r="Q674" i="1"/>
  <c r="P674" i="1"/>
  <c r="O674" i="1"/>
  <c r="N674" i="1"/>
  <c r="M674" i="1"/>
  <c r="L674" i="1"/>
  <c r="K674" i="1"/>
  <c r="J674" i="1"/>
  <c r="AX673" i="1"/>
  <c r="AW673" i="1"/>
  <c r="AS673" i="1"/>
  <c r="AR673" i="1"/>
  <c r="AM673" i="1"/>
  <c r="AL673" i="1"/>
  <c r="AL670" i="1" s="1"/>
  <c r="AI673" i="1"/>
  <c r="Y673" i="1"/>
  <c r="BB672" i="1"/>
  <c r="BA672" i="1"/>
  <c r="AZ672" i="1"/>
  <c r="AY672" i="1"/>
  <c r="AX672" i="1"/>
  <c r="AW672" i="1"/>
  <c r="AS672" i="1"/>
  <c r="AR672" i="1"/>
  <c r="AP672" i="1"/>
  <c r="AM672" i="1"/>
  <c r="AQ672" i="1" s="1"/>
  <c r="AL672" i="1"/>
  <c r="AI672" i="1"/>
  <c r="Y672" i="1"/>
  <c r="BB671" i="1"/>
  <c r="BA671" i="1"/>
  <c r="BA670" i="1" s="1"/>
  <c r="AZ671" i="1"/>
  <c r="AZ670" i="1" s="1"/>
  <c r="AY671" i="1"/>
  <c r="AY670" i="1" s="1"/>
  <c r="AX671" i="1"/>
  <c r="AX670" i="1" s="1"/>
  <c r="AW671" i="1"/>
  <c r="AS671" i="1"/>
  <c r="AR671" i="1"/>
  <c r="AM671" i="1"/>
  <c r="AL671" i="1"/>
  <c r="AI671" i="1"/>
  <c r="Y671" i="1"/>
  <c r="AW670" i="1"/>
  <c r="AV670" i="1"/>
  <c r="AU670" i="1"/>
  <c r="AO670" i="1"/>
  <c r="AN670" i="1"/>
  <c r="AK670" i="1"/>
  <c r="AJ670" i="1"/>
  <c r="AF670" i="1"/>
  <c r="AE670" i="1"/>
  <c r="AD670" i="1"/>
  <c r="AC670" i="1"/>
  <c r="AB670" i="1"/>
  <c r="AA670" i="1"/>
  <c r="Z670" i="1"/>
  <c r="X670" i="1"/>
  <c r="W670" i="1"/>
  <c r="V670" i="1"/>
  <c r="U670" i="1"/>
  <c r="T670" i="1"/>
  <c r="S670" i="1"/>
  <c r="R670" i="1"/>
  <c r="Q670" i="1"/>
  <c r="P670" i="1"/>
  <c r="O670" i="1"/>
  <c r="N670" i="1"/>
  <c r="M670" i="1"/>
  <c r="L670" i="1"/>
  <c r="K670" i="1"/>
  <c r="J670" i="1"/>
  <c r="AX669" i="1"/>
  <c r="AW669" i="1"/>
  <c r="AR669" i="1"/>
  <c r="AR668" i="1" s="1"/>
  <c r="AQ669" i="1"/>
  <c r="AO669" i="1"/>
  <c r="AS669" i="1" s="1"/>
  <c r="AS668" i="1" s="1"/>
  <c r="AN669" i="1"/>
  <c r="AM669" i="1"/>
  <c r="AL669" i="1"/>
  <c r="AL668" i="1" s="1"/>
  <c r="AI669" i="1"/>
  <c r="Y669" i="1"/>
  <c r="BB668" i="1"/>
  <c r="BA668" i="1"/>
  <c r="AZ668" i="1"/>
  <c r="AY668" i="1"/>
  <c r="AX668" i="1"/>
  <c r="AW668" i="1"/>
  <c r="AV668" i="1"/>
  <c r="AU668" i="1"/>
  <c r="AO668" i="1"/>
  <c r="AN668" i="1"/>
  <c r="AM668" i="1"/>
  <c r="AK668" i="1"/>
  <c r="AJ668" i="1"/>
  <c r="AI668" i="1"/>
  <c r="AF668" i="1"/>
  <c r="AE668" i="1"/>
  <c r="AD668" i="1"/>
  <c r="AC668" i="1"/>
  <c r="AB668" i="1"/>
  <c r="AA668" i="1"/>
  <c r="Z668" i="1"/>
  <c r="X668" i="1"/>
  <c r="W668" i="1"/>
  <c r="V668" i="1"/>
  <c r="U668" i="1"/>
  <c r="T668" i="1"/>
  <c r="S668" i="1"/>
  <c r="R668" i="1"/>
  <c r="Q668" i="1"/>
  <c r="P668" i="1"/>
  <c r="O668" i="1"/>
  <c r="N668" i="1"/>
  <c r="M668" i="1"/>
  <c r="L668" i="1"/>
  <c r="K668" i="1"/>
  <c r="J668" i="1"/>
  <c r="AX667" i="1"/>
  <c r="AW667" i="1"/>
  <c r="AW665" i="1" s="1"/>
  <c r="AO667" i="1"/>
  <c r="AS667" i="1" s="1"/>
  <c r="AN667" i="1"/>
  <c r="AR667" i="1" s="1"/>
  <c r="AM667" i="1"/>
  <c r="AL667" i="1"/>
  <c r="AI667" i="1"/>
  <c r="Y667" i="1"/>
  <c r="AX666" i="1"/>
  <c r="AW666" i="1"/>
  <c r="AO666" i="1"/>
  <c r="AS666" i="1" s="1"/>
  <c r="AS665" i="1" s="1"/>
  <c r="AN666" i="1"/>
  <c r="AR666" i="1" s="1"/>
  <c r="AM666" i="1"/>
  <c r="AQ666" i="1" s="1"/>
  <c r="AL666" i="1"/>
  <c r="AI666" i="1"/>
  <c r="Y666" i="1"/>
  <c r="BB665" i="1"/>
  <c r="BA665" i="1"/>
  <c r="AZ665" i="1"/>
  <c r="AY665" i="1"/>
  <c r="AX665" i="1"/>
  <c r="AV665" i="1"/>
  <c r="AU665" i="1"/>
  <c r="AK665" i="1"/>
  <c r="AJ665" i="1"/>
  <c r="AI665" i="1"/>
  <c r="AF665" i="1"/>
  <c r="AE665" i="1"/>
  <c r="AD665" i="1"/>
  <c r="AC665" i="1"/>
  <c r="AB665" i="1"/>
  <c r="AA665" i="1"/>
  <c r="Z665" i="1"/>
  <c r="X665" i="1"/>
  <c r="W665" i="1"/>
  <c r="V665" i="1"/>
  <c r="U665" i="1"/>
  <c r="T665" i="1"/>
  <c r="S665" i="1"/>
  <c r="R665" i="1"/>
  <c r="Q665" i="1"/>
  <c r="P665" i="1"/>
  <c r="Y665" i="1" s="1"/>
  <c r="O665" i="1"/>
  <c r="N665" i="1"/>
  <c r="M665" i="1"/>
  <c r="L665" i="1"/>
  <c r="K665" i="1"/>
  <c r="J665" i="1"/>
  <c r="AX664" i="1"/>
  <c r="AW664" i="1"/>
  <c r="AR664" i="1"/>
  <c r="AO664" i="1"/>
  <c r="AN664" i="1"/>
  <c r="AM664" i="1"/>
  <c r="AQ664" i="1" s="1"/>
  <c r="AL664" i="1"/>
  <c r="AI664" i="1"/>
  <c r="Y664" i="1"/>
  <c r="AX663" i="1"/>
  <c r="AW663" i="1"/>
  <c r="AQ663" i="1"/>
  <c r="AQ662" i="1" s="1"/>
  <c r="AO663" i="1"/>
  <c r="AS663" i="1" s="1"/>
  <c r="AN663" i="1"/>
  <c r="AM663" i="1"/>
  <c r="AL663" i="1"/>
  <c r="AL662" i="1" s="1"/>
  <c r="AI663" i="1"/>
  <c r="Y663" i="1"/>
  <c r="BB662" i="1"/>
  <c r="BA662" i="1"/>
  <c r="AZ662" i="1"/>
  <c r="AY662" i="1"/>
  <c r="AV662" i="1"/>
  <c r="AU662" i="1"/>
  <c r="AM662" i="1"/>
  <c r="AK662" i="1"/>
  <c r="AJ662" i="1"/>
  <c r="AF662" i="1"/>
  <c r="AE662" i="1"/>
  <c r="AD662" i="1"/>
  <c r="AC662" i="1"/>
  <c r="AB662" i="1"/>
  <c r="AA662" i="1"/>
  <c r="Z662" i="1"/>
  <c r="X662" i="1"/>
  <c r="W662" i="1"/>
  <c r="V662" i="1"/>
  <c r="U662" i="1"/>
  <c r="T662" i="1"/>
  <c r="S662" i="1"/>
  <c r="R662" i="1"/>
  <c r="Q662" i="1"/>
  <c r="P662" i="1"/>
  <c r="O662" i="1"/>
  <c r="N662" i="1"/>
  <c r="M662" i="1"/>
  <c r="L662" i="1"/>
  <c r="K662" i="1"/>
  <c r="J662" i="1"/>
  <c r="AX661" i="1"/>
  <c r="AX660" i="1" s="1"/>
  <c r="AV661" i="1"/>
  <c r="AO661" i="1"/>
  <c r="AN661" i="1"/>
  <c r="AR661" i="1" s="1"/>
  <c r="AR660" i="1" s="1"/>
  <c r="AM661" i="1"/>
  <c r="AM660" i="1" s="1"/>
  <c r="AL661" i="1"/>
  <c r="AL660" i="1" s="1"/>
  <c r="AI661" i="1"/>
  <c r="AI660" i="1" s="1"/>
  <c r="Y661" i="1"/>
  <c r="BB660" i="1"/>
  <c r="BA660" i="1"/>
  <c r="AZ660" i="1"/>
  <c r="AY660" i="1"/>
  <c r="AU660" i="1"/>
  <c r="AN660" i="1"/>
  <c r="AK660" i="1"/>
  <c r="AJ660" i="1"/>
  <c r="AF660" i="1"/>
  <c r="AE660" i="1"/>
  <c r="AD660" i="1"/>
  <c r="AC660" i="1"/>
  <c r="AB660" i="1"/>
  <c r="AA660" i="1"/>
  <c r="Z660" i="1"/>
  <c r="X660" i="1"/>
  <c r="W660" i="1"/>
  <c r="V660" i="1"/>
  <c r="U660" i="1"/>
  <c r="T660" i="1"/>
  <c r="S660" i="1"/>
  <c r="R660" i="1"/>
  <c r="Q660" i="1"/>
  <c r="P660" i="1"/>
  <c r="O660" i="1"/>
  <c r="N660" i="1"/>
  <c r="M660" i="1"/>
  <c r="L660" i="1"/>
  <c r="K660" i="1"/>
  <c r="J660" i="1"/>
  <c r="AX659" i="1"/>
  <c r="AW659" i="1"/>
  <c r="AV659" i="1"/>
  <c r="AS659" i="1"/>
  <c r="AO659" i="1"/>
  <c r="AN659" i="1"/>
  <c r="AM659" i="1"/>
  <c r="AQ659" i="1" s="1"/>
  <c r="AL659" i="1"/>
  <c r="AI659" i="1"/>
  <c r="Y659" i="1"/>
  <c r="AX658" i="1"/>
  <c r="AW658" i="1"/>
  <c r="AR658" i="1"/>
  <c r="AO658" i="1"/>
  <c r="AN658" i="1"/>
  <c r="AM658" i="1"/>
  <c r="AM657" i="1" s="1"/>
  <c r="AL658" i="1"/>
  <c r="AL657" i="1" s="1"/>
  <c r="AI658" i="1"/>
  <c r="AI657" i="1" s="1"/>
  <c r="Y658" i="1"/>
  <c r="BB657" i="1"/>
  <c r="BA657" i="1"/>
  <c r="AZ657" i="1"/>
  <c r="AY657" i="1"/>
  <c r="AX657" i="1"/>
  <c r="AV657" i="1"/>
  <c r="AU657" i="1"/>
  <c r="AK657" i="1"/>
  <c r="AJ657" i="1"/>
  <c r="AF657" i="1"/>
  <c r="AE657" i="1"/>
  <c r="AD657" i="1"/>
  <c r="AC657" i="1"/>
  <c r="AB657" i="1"/>
  <c r="AA657" i="1"/>
  <c r="Z657" i="1"/>
  <c r="X657" i="1"/>
  <c r="W657" i="1"/>
  <c r="V657" i="1"/>
  <c r="U657" i="1"/>
  <c r="T657" i="1"/>
  <c r="S657" i="1"/>
  <c r="R657" i="1"/>
  <c r="Q657" i="1"/>
  <c r="P657" i="1"/>
  <c r="O657" i="1"/>
  <c r="N657" i="1"/>
  <c r="M657" i="1"/>
  <c r="L657" i="1"/>
  <c r="K657" i="1"/>
  <c r="J657" i="1"/>
  <c r="AX656" i="1"/>
  <c r="AW656" i="1"/>
  <c r="AW655" i="1" s="1"/>
  <c r="AO656" i="1"/>
  <c r="AN656" i="1"/>
  <c r="AM656" i="1"/>
  <c r="AM655" i="1" s="1"/>
  <c r="AL656" i="1"/>
  <c r="AL655" i="1" s="1"/>
  <c r="AI656" i="1"/>
  <c r="Y656" i="1"/>
  <c r="BB655" i="1"/>
  <c r="BA655" i="1"/>
  <c r="AZ655" i="1"/>
  <c r="AY655" i="1"/>
  <c r="AX655" i="1"/>
  <c r="AV655" i="1"/>
  <c r="AU655" i="1"/>
  <c r="AK655" i="1"/>
  <c r="AJ655" i="1"/>
  <c r="AI655" i="1"/>
  <c r="AH655" i="1"/>
  <c r="AF655" i="1"/>
  <c r="AE655" i="1"/>
  <c r="AD655" i="1"/>
  <c r="AC655" i="1"/>
  <c r="AB655" i="1"/>
  <c r="AA655" i="1"/>
  <c r="Z655" i="1"/>
  <c r="X655" i="1"/>
  <c r="W655" i="1"/>
  <c r="V655" i="1"/>
  <c r="U655" i="1"/>
  <c r="T655" i="1"/>
  <c r="S655" i="1"/>
  <c r="R655" i="1"/>
  <c r="Q655" i="1"/>
  <c r="P655" i="1"/>
  <c r="O655" i="1"/>
  <c r="N655" i="1"/>
  <c r="M655" i="1"/>
  <c r="L655" i="1"/>
  <c r="K655" i="1"/>
  <c r="J655" i="1"/>
  <c r="AX654" i="1"/>
  <c r="AW654" i="1"/>
  <c r="AR654" i="1"/>
  <c r="AO654" i="1"/>
  <c r="AN654" i="1"/>
  <c r="AM654" i="1"/>
  <c r="AQ654" i="1" s="1"/>
  <c r="AL654" i="1"/>
  <c r="AI654" i="1"/>
  <c r="AX653" i="1"/>
  <c r="AW653" i="1"/>
  <c r="AS653" i="1"/>
  <c r="AO653" i="1"/>
  <c r="AN653" i="1"/>
  <c r="AR653" i="1" s="1"/>
  <c r="AM653" i="1"/>
  <c r="AL653" i="1"/>
  <c r="AI653" i="1"/>
  <c r="Y653" i="1"/>
  <c r="AX652" i="1"/>
  <c r="AW652" i="1"/>
  <c r="AO652" i="1"/>
  <c r="AS652" i="1" s="1"/>
  <c r="AT652" i="1" s="1"/>
  <c r="AN652" i="1"/>
  <c r="AR652" i="1" s="1"/>
  <c r="AM652" i="1"/>
  <c r="AQ652" i="1" s="1"/>
  <c r="AL652" i="1"/>
  <c r="AI652" i="1"/>
  <c r="Y652" i="1"/>
  <c r="Y650" i="1" s="1"/>
  <c r="AX651" i="1"/>
  <c r="AX650" i="1" s="1"/>
  <c r="AW651" i="1"/>
  <c r="AS651" i="1"/>
  <c r="AQ651" i="1"/>
  <c r="AO651" i="1"/>
  <c r="AN651" i="1"/>
  <c r="AR651" i="1" s="1"/>
  <c r="AM651" i="1"/>
  <c r="AL651" i="1"/>
  <c r="AI651" i="1"/>
  <c r="AI650" i="1" s="1"/>
  <c r="Y651" i="1"/>
  <c r="BB650" i="1"/>
  <c r="BA650" i="1"/>
  <c r="AZ650" i="1"/>
  <c r="AY650" i="1"/>
  <c r="AV650" i="1"/>
  <c r="AU650" i="1"/>
  <c r="AL650" i="1"/>
  <c r="AK650" i="1"/>
  <c r="AJ650" i="1"/>
  <c r="AH650" i="1"/>
  <c r="AG650" i="1"/>
  <c r="AF650" i="1"/>
  <c r="AE650" i="1"/>
  <c r="AD650" i="1"/>
  <c r="AC650" i="1"/>
  <c r="AB650" i="1"/>
  <c r="AA650" i="1"/>
  <c r="Z650" i="1"/>
  <c r="X650" i="1"/>
  <c r="W650" i="1"/>
  <c r="V650" i="1"/>
  <c r="U650" i="1"/>
  <c r="T650" i="1"/>
  <c r="S650" i="1"/>
  <c r="R650" i="1"/>
  <c r="Q650" i="1"/>
  <c r="P650" i="1"/>
  <c r="O650" i="1"/>
  <c r="N650" i="1"/>
  <c r="M650" i="1"/>
  <c r="L650" i="1"/>
  <c r="K650" i="1"/>
  <c r="J650" i="1"/>
  <c r="AX649" i="1"/>
  <c r="AW649" i="1"/>
  <c r="AO649" i="1"/>
  <c r="AS649" i="1" s="1"/>
  <c r="AN649" i="1"/>
  <c r="AR649" i="1" s="1"/>
  <c r="AM649" i="1"/>
  <c r="AL649" i="1"/>
  <c r="AI649" i="1"/>
  <c r="Y649" i="1"/>
  <c r="AX648" i="1"/>
  <c r="AW648" i="1"/>
  <c r="AO648" i="1"/>
  <c r="AS648" i="1" s="1"/>
  <c r="AS647" i="1" s="1"/>
  <c r="AN648" i="1"/>
  <c r="AN647" i="1" s="1"/>
  <c r="AM648" i="1"/>
  <c r="AL648" i="1"/>
  <c r="AI648" i="1"/>
  <c r="Y648" i="1"/>
  <c r="BB647" i="1"/>
  <c r="BA647" i="1"/>
  <c r="AZ647" i="1"/>
  <c r="AY647" i="1"/>
  <c r="AV647" i="1"/>
  <c r="AU647" i="1"/>
  <c r="AK647" i="1"/>
  <c r="AJ647" i="1"/>
  <c r="AF647" i="1"/>
  <c r="AE647" i="1"/>
  <c r="AD647" i="1"/>
  <c r="AC647" i="1"/>
  <c r="AB647" i="1"/>
  <c r="AA647" i="1"/>
  <c r="Z647" i="1"/>
  <c r="X647" i="1"/>
  <c r="W647" i="1"/>
  <c r="V647" i="1"/>
  <c r="U647" i="1"/>
  <c r="T647" i="1"/>
  <c r="S647" i="1"/>
  <c r="R647" i="1"/>
  <c r="Q647" i="1"/>
  <c r="P647" i="1"/>
  <c r="O647" i="1"/>
  <c r="N647" i="1"/>
  <c r="M647" i="1"/>
  <c r="Y647" i="1" s="1"/>
  <c r="L647" i="1"/>
  <c r="K647" i="1"/>
  <c r="J647" i="1"/>
  <c r="AX646" i="1"/>
  <c r="AW646" i="1"/>
  <c r="AO646" i="1"/>
  <c r="AS646" i="1" s="1"/>
  <c r="AN646" i="1"/>
  <c r="AM646" i="1"/>
  <c r="AQ646" i="1" s="1"/>
  <c r="AL646" i="1"/>
  <c r="AI646" i="1"/>
  <c r="Y646" i="1"/>
  <c r="AX645" i="1"/>
  <c r="AW645" i="1"/>
  <c r="AS645" i="1"/>
  <c r="AQ645" i="1"/>
  <c r="AO645" i="1"/>
  <c r="AN645" i="1"/>
  <c r="AR645" i="1" s="1"/>
  <c r="AM645" i="1"/>
  <c r="AL645" i="1"/>
  <c r="AI645" i="1"/>
  <c r="Y645" i="1"/>
  <c r="AX644" i="1"/>
  <c r="AW644" i="1"/>
  <c r="AS644" i="1"/>
  <c r="AR644" i="1"/>
  <c r="AO644" i="1"/>
  <c r="AN644" i="1"/>
  <c r="AM644" i="1"/>
  <c r="AQ644" i="1" s="1"/>
  <c r="AL644" i="1"/>
  <c r="AI644" i="1"/>
  <c r="Y644" i="1"/>
  <c r="AX643" i="1"/>
  <c r="AW643" i="1"/>
  <c r="AO643" i="1"/>
  <c r="AS643" i="1" s="1"/>
  <c r="AN643" i="1"/>
  <c r="AR643" i="1" s="1"/>
  <c r="AM643" i="1"/>
  <c r="AL643" i="1"/>
  <c r="AI643" i="1"/>
  <c r="Y643" i="1"/>
  <c r="AX642" i="1"/>
  <c r="AW642" i="1"/>
  <c r="AQ642" i="1"/>
  <c r="AP642" i="1"/>
  <c r="AO642" i="1"/>
  <c r="AS642" i="1" s="1"/>
  <c r="AN642" i="1"/>
  <c r="AR642" i="1" s="1"/>
  <c r="AM642" i="1"/>
  <c r="AL642" i="1"/>
  <c r="AI642" i="1"/>
  <c r="Y642" i="1"/>
  <c r="AX641" i="1"/>
  <c r="AX640" i="1" s="1"/>
  <c r="AW641" i="1"/>
  <c r="AR641" i="1"/>
  <c r="AO641" i="1"/>
  <c r="AN641" i="1"/>
  <c r="AM641" i="1"/>
  <c r="AL641" i="1"/>
  <c r="AI641" i="1"/>
  <c r="Y641" i="1"/>
  <c r="BB640" i="1"/>
  <c r="BA640" i="1"/>
  <c r="AZ640" i="1"/>
  <c r="AY640" i="1"/>
  <c r="AV640" i="1"/>
  <c r="AU640" i="1"/>
  <c r="AK640" i="1"/>
  <c r="AJ640" i="1"/>
  <c r="AH640" i="1"/>
  <c r="AG640" i="1"/>
  <c r="AF640" i="1"/>
  <c r="AE640" i="1"/>
  <c r="AD640" i="1"/>
  <c r="AC640" i="1"/>
  <c r="AB640" i="1"/>
  <c r="AA640" i="1"/>
  <c r="Z640" i="1"/>
  <c r="X640" i="1"/>
  <c r="W640" i="1"/>
  <c r="V640" i="1"/>
  <c r="U640" i="1"/>
  <c r="T640" i="1"/>
  <c r="S640" i="1"/>
  <c r="R640" i="1"/>
  <c r="Q640" i="1"/>
  <c r="P640" i="1"/>
  <c r="O640" i="1"/>
  <c r="N640" i="1"/>
  <c r="M640" i="1"/>
  <c r="L640" i="1"/>
  <c r="K640" i="1"/>
  <c r="J640" i="1"/>
  <c r="AX639" i="1"/>
  <c r="AW639" i="1"/>
  <c r="AO639" i="1"/>
  <c r="AS639" i="1" s="1"/>
  <c r="AN639" i="1"/>
  <c r="AR639" i="1" s="1"/>
  <c r="AM639" i="1"/>
  <c r="AL639" i="1"/>
  <c r="AI639" i="1"/>
  <c r="Y639" i="1"/>
  <c r="AX638" i="1"/>
  <c r="AW638" i="1"/>
  <c r="AQ638" i="1"/>
  <c r="AP638" i="1"/>
  <c r="AO638" i="1"/>
  <c r="AS638" i="1" s="1"/>
  <c r="AN638" i="1"/>
  <c r="AR638" i="1" s="1"/>
  <c r="AM638" i="1"/>
  <c r="AL638" i="1"/>
  <c r="AI638" i="1"/>
  <c r="Y638" i="1"/>
  <c r="AX637" i="1"/>
  <c r="AW637" i="1"/>
  <c r="AW631" i="1" s="1"/>
  <c r="AR637" i="1"/>
  <c r="AO637" i="1"/>
  <c r="AN637" i="1"/>
  <c r="AM637" i="1"/>
  <c r="AQ637" i="1" s="1"/>
  <c r="AL637" i="1"/>
  <c r="AI637" i="1"/>
  <c r="Y637" i="1"/>
  <c r="AX636" i="1"/>
  <c r="AW636" i="1"/>
  <c r="AR636" i="1"/>
  <c r="AO636" i="1"/>
  <c r="AS636" i="1" s="1"/>
  <c r="AN636" i="1"/>
  <c r="AM636" i="1"/>
  <c r="AQ636" i="1" s="1"/>
  <c r="AL636" i="1"/>
  <c r="AI636" i="1"/>
  <c r="AX635" i="1"/>
  <c r="AW635" i="1"/>
  <c r="AS635" i="1"/>
  <c r="AO635" i="1"/>
  <c r="AN635" i="1"/>
  <c r="AR635" i="1" s="1"/>
  <c r="AM635" i="1"/>
  <c r="AQ635" i="1" s="1"/>
  <c r="AT635" i="1" s="1"/>
  <c r="AL635" i="1"/>
  <c r="AI635" i="1"/>
  <c r="AX634" i="1"/>
  <c r="AW634" i="1"/>
  <c r="AR634" i="1"/>
  <c r="AO634" i="1"/>
  <c r="AS634" i="1" s="1"/>
  <c r="AN634" i="1"/>
  <c r="AM634" i="1"/>
  <c r="AQ634" i="1" s="1"/>
  <c r="AT634" i="1" s="1"/>
  <c r="AL634" i="1"/>
  <c r="AI634" i="1"/>
  <c r="AX633" i="1"/>
  <c r="AW633" i="1"/>
  <c r="AO633" i="1"/>
  <c r="AS633" i="1" s="1"/>
  <c r="AN633" i="1"/>
  <c r="AR633" i="1" s="1"/>
  <c r="AM633" i="1"/>
  <c r="AQ633" i="1" s="1"/>
  <c r="AL633" i="1"/>
  <c r="AI633" i="1"/>
  <c r="AX632" i="1"/>
  <c r="AW632" i="1"/>
  <c r="AO632" i="1"/>
  <c r="AS632" i="1" s="1"/>
  <c r="AN632" i="1"/>
  <c r="AM632" i="1"/>
  <c r="AM631" i="1" s="1"/>
  <c r="AL632" i="1"/>
  <c r="AI632" i="1"/>
  <c r="Y632" i="1"/>
  <c r="BB631" i="1"/>
  <c r="BA631" i="1"/>
  <c r="AZ631" i="1"/>
  <c r="AY631" i="1"/>
  <c r="AV631" i="1"/>
  <c r="AU631" i="1"/>
  <c r="AK631" i="1"/>
  <c r="AJ631" i="1"/>
  <c r="AH631" i="1"/>
  <c r="AG631" i="1"/>
  <c r="AF631" i="1"/>
  <c r="AE631" i="1"/>
  <c r="AD631" i="1"/>
  <c r="AC631" i="1"/>
  <c r="AB631" i="1"/>
  <c r="AA631" i="1"/>
  <c r="Z631" i="1"/>
  <c r="Y631" i="1"/>
  <c r="X631" i="1"/>
  <c r="W631" i="1"/>
  <c r="V631" i="1"/>
  <c r="U631" i="1"/>
  <c r="T631" i="1"/>
  <c r="S631" i="1"/>
  <c r="R631" i="1"/>
  <c r="Q631" i="1"/>
  <c r="P631" i="1"/>
  <c r="O631" i="1"/>
  <c r="N631" i="1"/>
  <c r="M631" i="1"/>
  <c r="L631" i="1"/>
  <c r="K631" i="1"/>
  <c r="J631" i="1"/>
  <c r="AX630" i="1"/>
  <c r="AW630" i="1"/>
  <c r="AS630" i="1"/>
  <c r="AO630" i="1"/>
  <c r="AN630" i="1"/>
  <c r="AR630" i="1" s="1"/>
  <c r="AM630" i="1"/>
  <c r="AQ630" i="1" s="1"/>
  <c r="AT630" i="1" s="1"/>
  <c r="AL630" i="1"/>
  <c r="AI630" i="1"/>
  <c r="AX629" i="1"/>
  <c r="AW629" i="1"/>
  <c r="AO629" i="1"/>
  <c r="AS629" i="1" s="1"/>
  <c r="AN629" i="1"/>
  <c r="AR629" i="1" s="1"/>
  <c r="AM629" i="1"/>
  <c r="AP629" i="1" s="1"/>
  <c r="AL629" i="1"/>
  <c r="AI629" i="1"/>
  <c r="Y629" i="1"/>
  <c r="AX628" i="1"/>
  <c r="AW628" i="1"/>
  <c r="AO628" i="1"/>
  <c r="AS628" i="1" s="1"/>
  <c r="AN628" i="1"/>
  <c r="AR628" i="1" s="1"/>
  <c r="AM628" i="1"/>
  <c r="AL628" i="1"/>
  <c r="AI628" i="1"/>
  <c r="Y628" i="1"/>
  <c r="AX627" i="1"/>
  <c r="AW627" i="1"/>
  <c r="AO627" i="1"/>
  <c r="AS627" i="1" s="1"/>
  <c r="AN627" i="1"/>
  <c r="AR627" i="1" s="1"/>
  <c r="AM627" i="1"/>
  <c r="AQ627" i="1" s="1"/>
  <c r="AL627" i="1"/>
  <c r="AI627" i="1"/>
  <c r="Y627" i="1"/>
  <c r="AX626" i="1"/>
  <c r="AW626" i="1"/>
  <c r="AS626" i="1"/>
  <c r="AQ626" i="1"/>
  <c r="AO626" i="1"/>
  <c r="AN626" i="1"/>
  <c r="AR626" i="1" s="1"/>
  <c r="AM626" i="1"/>
  <c r="AL626" i="1"/>
  <c r="AI626" i="1"/>
  <c r="Y626" i="1"/>
  <c r="AX625" i="1"/>
  <c r="AW625" i="1"/>
  <c r="AS625" i="1"/>
  <c r="AR625" i="1"/>
  <c r="AO625" i="1"/>
  <c r="AN625" i="1"/>
  <c r="AM625" i="1"/>
  <c r="AQ625" i="1" s="1"/>
  <c r="AL625" i="1"/>
  <c r="AI625" i="1"/>
  <c r="Y625" i="1"/>
  <c r="AX624" i="1"/>
  <c r="AW624" i="1"/>
  <c r="AO624" i="1"/>
  <c r="AS624" i="1" s="1"/>
  <c r="AN624" i="1"/>
  <c r="AR624" i="1" s="1"/>
  <c r="AM624" i="1"/>
  <c r="AL624" i="1"/>
  <c r="AI624" i="1"/>
  <c r="Y624" i="1"/>
  <c r="AX623" i="1"/>
  <c r="AW623" i="1"/>
  <c r="AQ623" i="1"/>
  <c r="AP623" i="1"/>
  <c r="AO623" i="1"/>
  <c r="AS623" i="1" s="1"/>
  <c r="AN623" i="1"/>
  <c r="AR623" i="1" s="1"/>
  <c r="AM623" i="1"/>
  <c r="AL623" i="1"/>
  <c r="AI623" i="1"/>
  <c r="Y623" i="1"/>
  <c r="AX622" i="1"/>
  <c r="AW622" i="1"/>
  <c r="AR622" i="1"/>
  <c r="AO622" i="1"/>
  <c r="AN622" i="1"/>
  <c r="AM622" i="1"/>
  <c r="AQ622" i="1" s="1"/>
  <c r="AL622" i="1"/>
  <c r="AI622" i="1"/>
  <c r="Y622" i="1"/>
  <c r="AX621" i="1"/>
  <c r="AW621" i="1"/>
  <c r="AQ621" i="1"/>
  <c r="AO621" i="1"/>
  <c r="AS621" i="1" s="1"/>
  <c r="AN621" i="1"/>
  <c r="AM621" i="1"/>
  <c r="AL621" i="1"/>
  <c r="AI621" i="1"/>
  <c r="Y621" i="1"/>
  <c r="AX620" i="1"/>
  <c r="AW620" i="1"/>
  <c r="AO620" i="1"/>
  <c r="AS620" i="1" s="1"/>
  <c r="AN620" i="1"/>
  <c r="AR620" i="1" s="1"/>
  <c r="AM620" i="1"/>
  <c r="AL620" i="1"/>
  <c r="AI620" i="1"/>
  <c r="Y620" i="1"/>
  <c r="BB619" i="1"/>
  <c r="BA619" i="1"/>
  <c r="AZ619" i="1"/>
  <c r="AY619" i="1"/>
  <c r="AV619" i="1"/>
  <c r="AU619" i="1"/>
  <c r="AK619" i="1"/>
  <c r="AJ619" i="1"/>
  <c r="AH619" i="1"/>
  <c r="AG619" i="1"/>
  <c r="AF619" i="1"/>
  <c r="AE619" i="1"/>
  <c r="AD619" i="1"/>
  <c r="AC619" i="1"/>
  <c r="AB619" i="1"/>
  <c r="AA619" i="1"/>
  <c r="Z619" i="1"/>
  <c r="X619" i="1"/>
  <c r="W619" i="1"/>
  <c r="V619" i="1"/>
  <c r="U619" i="1"/>
  <c r="T619" i="1"/>
  <c r="S619" i="1"/>
  <c r="R619" i="1"/>
  <c r="Q619" i="1"/>
  <c r="P619" i="1"/>
  <c r="O619" i="1"/>
  <c r="N619" i="1"/>
  <c r="M619" i="1"/>
  <c r="L619" i="1"/>
  <c r="K619" i="1"/>
  <c r="J619" i="1"/>
  <c r="AX618" i="1"/>
  <c r="AW618" i="1"/>
  <c r="AR618" i="1"/>
  <c r="AO618" i="1"/>
  <c r="AN618" i="1"/>
  <c r="AM618" i="1"/>
  <c r="AQ618" i="1" s="1"/>
  <c r="AL618" i="1"/>
  <c r="AI618" i="1"/>
  <c r="Y618" i="1"/>
  <c r="AX617" i="1"/>
  <c r="AW617" i="1"/>
  <c r="AO617" i="1"/>
  <c r="AS617" i="1" s="1"/>
  <c r="AN617" i="1"/>
  <c r="AR617" i="1" s="1"/>
  <c r="AM617" i="1"/>
  <c r="AL617" i="1"/>
  <c r="AI617" i="1"/>
  <c r="Y617" i="1"/>
  <c r="AX616" i="1"/>
  <c r="AW616" i="1"/>
  <c r="AO616" i="1"/>
  <c r="AS616" i="1" s="1"/>
  <c r="AN616" i="1"/>
  <c r="AR616" i="1" s="1"/>
  <c r="AM616" i="1"/>
  <c r="AL616" i="1"/>
  <c r="AI616" i="1"/>
  <c r="Y616" i="1"/>
  <c r="AX615" i="1"/>
  <c r="AW615" i="1"/>
  <c r="AR615" i="1"/>
  <c r="AO615" i="1"/>
  <c r="AS615" i="1" s="1"/>
  <c r="AN615" i="1"/>
  <c r="AM615" i="1"/>
  <c r="AL615" i="1"/>
  <c r="AI615" i="1"/>
  <c r="Y615" i="1"/>
  <c r="AX614" i="1"/>
  <c r="AW614" i="1"/>
  <c r="AS614" i="1"/>
  <c r="AQ614" i="1"/>
  <c r="AO614" i="1"/>
  <c r="AN614" i="1"/>
  <c r="AR614" i="1" s="1"/>
  <c r="AM614" i="1"/>
  <c r="AL614" i="1"/>
  <c r="AI614" i="1"/>
  <c r="Y614" i="1"/>
  <c r="AX613" i="1"/>
  <c r="AW613" i="1"/>
  <c r="AS613" i="1"/>
  <c r="AO613" i="1"/>
  <c r="AN613" i="1"/>
  <c r="AR613" i="1" s="1"/>
  <c r="AM613" i="1"/>
  <c r="AQ613" i="1" s="1"/>
  <c r="AL613" i="1"/>
  <c r="AI613" i="1"/>
  <c r="Y613" i="1"/>
  <c r="AX612" i="1"/>
  <c r="AW612" i="1"/>
  <c r="AO612" i="1"/>
  <c r="AS612" i="1" s="1"/>
  <c r="AN612" i="1"/>
  <c r="AR612" i="1" s="1"/>
  <c r="AM612" i="1"/>
  <c r="AQ612" i="1" s="1"/>
  <c r="AT612" i="1" s="1"/>
  <c r="AL612" i="1"/>
  <c r="AI612" i="1"/>
  <c r="Y612" i="1"/>
  <c r="AX611" i="1"/>
  <c r="AW611" i="1"/>
  <c r="AS611" i="1"/>
  <c r="AQ611" i="1"/>
  <c r="AT611" i="1" s="1"/>
  <c r="AP611" i="1"/>
  <c r="AO611" i="1"/>
  <c r="AN611" i="1"/>
  <c r="AR611" i="1" s="1"/>
  <c r="AM611" i="1"/>
  <c r="AL611" i="1"/>
  <c r="AI611" i="1"/>
  <c r="Y611" i="1"/>
  <c r="AX610" i="1"/>
  <c r="AW610" i="1"/>
  <c r="AR610" i="1"/>
  <c r="AO610" i="1"/>
  <c r="AN610" i="1"/>
  <c r="AM610" i="1"/>
  <c r="AP610" i="1" s="1"/>
  <c r="AL610" i="1"/>
  <c r="AI610" i="1"/>
  <c r="Y610" i="1"/>
  <c r="BB609" i="1"/>
  <c r="BA609" i="1"/>
  <c r="AZ609" i="1"/>
  <c r="AY609" i="1"/>
  <c r="AV609" i="1"/>
  <c r="AU609" i="1"/>
  <c r="AN609" i="1"/>
  <c r="AK609" i="1"/>
  <c r="AJ609" i="1"/>
  <c r="AH609" i="1"/>
  <c r="AG609" i="1"/>
  <c r="AF609" i="1"/>
  <c r="AE609" i="1"/>
  <c r="AD609" i="1"/>
  <c r="AC609" i="1"/>
  <c r="AB609" i="1"/>
  <c r="AA609" i="1"/>
  <c r="Z609" i="1"/>
  <c r="X609" i="1"/>
  <c r="W609" i="1"/>
  <c r="V609" i="1"/>
  <c r="U609" i="1"/>
  <c r="T609" i="1"/>
  <c r="S609" i="1"/>
  <c r="R609" i="1"/>
  <c r="Q609" i="1"/>
  <c r="P609" i="1"/>
  <c r="O609" i="1"/>
  <c r="N609" i="1"/>
  <c r="M609" i="1"/>
  <c r="L609" i="1"/>
  <c r="K609" i="1"/>
  <c r="J609" i="1"/>
  <c r="AX608" i="1"/>
  <c r="AV608" i="1"/>
  <c r="AW608" i="1" s="1"/>
  <c r="AO608" i="1"/>
  <c r="AS608" i="1" s="1"/>
  <c r="AS607" i="1" s="1"/>
  <c r="AN608" i="1"/>
  <c r="AM608" i="1"/>
  <c r="AL608" i="1"/>
  <c r="AI608" i="1"/>
  <c r="Y608" i="1"/>
  <c r="BB607" i="1"/>
  <c r="BA607" i="1"/>
  <c r="AZ607" i="1"/>
  <c r="AY607" i="1"/>
  <c r="AX607" i="1"/>
  <c r="AW607" i="1"/>
  <c r="AU607" i="1"/>
  <c r="AL607" i="1"/>
  <c r="AK607" i="1"/>
  <c r="AJ607" i="1"/>
  <c r="AI607" i="1"/>
  <c r="AH607" i="1"/>
  <c r="AG607" i="1"/>
  <c r="AF607" i="1"/>
  <c r="AE607" i="1"/>
  <c r="AD607" i="1"/>
  <c r="AC607" i="1"/>
  <c r="AB607" i="1"/>
  <c r="AA607" i="1"/>
  <c r="Z607" i="1"/>
  <c r="X607" i="1"/>
  <c r="W607" i="1"/>
  <c r="V607" i="1"/>
  <c r="U607" i="1"/>
  <c r="T607" i="1"/>
  <c r="S607" i="1"/>
  <c r="R607" i="1"/>
  <c r="Q607" i="1"/>
  <c r="P607" i="1"/>
  <c r="O607" i="1"/>
  <c r="N607" i="1"/>
  <c r="M607" i="1"/>
  <c r="L607" i="1"/>
  <c r="K607" i="1"/>
  <c r="J607" i="1"/>
  <c r="AX606" i="1"/>
  <c r="AW606" i="1"/>
  <c r="AO606" i="1"/>
  <c r="AN606" i="1"/>
  <c r="AR606" i="1" s="1"/>
  <c r="AM606" i="1"/>
  <c r="AQ606" i="1" s="1"/>
  <c r="AL606" i="1"/>
  <c r="AI606" i="1"/>
  <c r="Y606" i="1"/>
  <c r="AX605" i="1"/>
  <c r="AW605" i="1"/>
  <c r="AO605" i="1"/>
  <c r="AS605" i="1" s="1"/>
  <c r="AN605" i="1"/>
  <c r="AR605" i="1" s="1"/>
  <c r="AM605" i="1"/>
  <c r="AQ605" i="1" s="1"/>
  <c r="AL605" i="1"/>
  <c r="AI605" i="1"/>
  <c r="Y605" i="1"/>
  <c r="AX604" i="1"/>
  <c r="AW604" i="1"/>
  <c r="AO604" i="1"/>
  <c r="AS604" i="1" s="1"/>
  <c r="AN604" i="1"/>
  <c r="AR604" i="1" s="1"/>
  <c r="AM604" i="1"/>
  <c r="AL604" i="1"/>
  <c r="AI604" i="1"/>
  <c r="Y604" i="1"/>
  <c r="AX603" i="1"/>
  <c r="AW603" i="1"/>
  <c r="AO603" i="1"/>
  <c r="AS603" i="1" s="1"/>
  <c r="AN603" i="1"/>
  <c r="AR603" i="1" s="1"/>
  <c r="AM603" i="1"/>
  <c r="AQ603" i="1" s="1"/>
  <c r="AL603" i="1"/>
  <c r="AI603" i="1"/>
  <c r="Y603" i="1"/>
  <c r="AX602" i="1"/>
  <c r="AW602" i="1"/>
  <c r="AS602" i="1"/>
  <c r="AP602" i="1"/>
  <c r="AO602" i="1"/>
  <c r="AN602" i="1"/>
  <c r="AR602" i="1" s="1"/>
  <c r="AM602" i="1"/>
  <c r="AQ602" i="1" s="1"/>
  <c r="AL602" i="1"/>
  <c r="AI602" i="1"/>
  <c r="Y602" i="1"/>
  <c r="AX601" i="1"/>
  <c r="AW601" i="1"/>
  <c r="AS601" i="1"/>
  <c r="AR601" i="1"/>
  <c r="AO601" i="1"/>
  <c r="AN601" i="1"/>
  <c r="AM601" i="1"/>
  <c r="AQ601" i="1" s="1"/>
  <c r="AL601" i="1"/>
  <c r="AI601" i="1"/>
  <c r="Y601" i="1"/>
  <c r="AX600" i="1"/>
  <c r="AW600" i="1"/>
  <c r="AO600" i="1"/>
  <c r="AS600" i="1" s="1"/>
  <c r="AN600" i="1"/>
  <c r="AR600" i="1" s="1"/>
  <c r="AM600" i="1"/>
  <c r="AL600" i="1"/>
  <c r="AI600" i="1"/>
  <c r="Y600" i="1"/>
  <c r="AX599" i="1"/>
  <c r="AW599" i="1"/>
  <c r="AQ599" i="1"/>
  <c r="AP599" i="1"/>
  <c r="AO599" i="1"/>
  <c r="AN599" i="1"/>
  <c r="AR599" i="1" s="1"/>
  <c r="AM599" i="1"/>
  <c r="AL599" i="1"/>
  <c r="AI599" i="1"/>
  <c r="Y599" i="1"/>
  <c r="BB598" i="1"/>
  <c r="BA598" i="1"/>
  <c r="AZ598" i="1"/>
  <c r="AY598" i="1"/>
  <c r="AV598" i="1"/>
  <c r="AU598" i="1"/>
  <c r="AK598" i="1"/>
  <c r="AJ598" i="1"/>
  <c r="AI598" i="1"/>
  <c r="AH598" i="1"/>
  <c r="AG598" i="1"/>
  <c r="AF598" i="1"/>
  <c r="AE598" i="1"/>
  <c r="AD598" i="1"/>
  <c r="AC598" i="1"/>
  <c r="AB598" i="1"/>
  <c r="AA598" i="1"/>
  <c r="Z598" i="1"/>
  <c r="X598" i="1"/>
  <c r="W598" i="1"/>
  <c r="V598" i="1"/>
  <c r="U598" i="1"/>
  <c r="T598" i="1"/>
  <c r="S598" i="1"/>
  <c r="R598" i="1"/>
  <c r="Q598" i="1"/>
  <c r="P598" i="1"/>
  <c r="O598" i="1"/>
  <c r="N598" i="1"/>
  <c r="M598" i="1"/>
  <c r="L598" i="1"/>
  <c r="K598" i="1"/>
  <c r="J598" i="1"/>
  <c r="AX597" i="1"/>
  <c r="AW597" i="1"/>
  <c r="AS597" i="1"/>
  <c r="AR597" i="1"/>
  <c r="AO597" i="1"/>
  <c r="AN597" i="1"/>
  <c r="AM597" i="1"/>
  <c r="AQ597" i="1" s="1"/>
  <c r="AL597" i="1"/>
  <c r="AI597" i="1"/>
  <c r="AI591" i="1" s="1"/>
  <c r="Y597" i="1"/>
  <c r="AX596" i="1"/>
  <c r="AW596" i="1"/>
  <c r="AO596" i="1"/>
  <c r="AS596" i="1" s="1"/>
  <c r="AN596" i="1"/>
  <c r="AR596" i="1" s="1"/>
  <c r="AM596" i="1"/>
  <c r="AQ596" i="1" s="1"/>
  <c r="AT596" i="1" s="1"/>
  <c r="AL596" i="1"/>
  <c r="AI596" i="1"/>
  <c r="Y596" i="1"/>
  <c r="AX595" i="1"/>
  <c r="AW595" i="1"/>
  <c r="AS595" i="1"/>
  <c r="AR595" i="1"/>
  <c r="AQ595" i="1"/>
  <c r="AP595" i="1"/>
  <c r="AO595" i="1"/>
  <c r="AN595" i="1"/>
  <c r="AM595" i="1"/>
  <c r="AL595" i="1"/>
  <c r="AI595" i="1"/>
  <c r="Y595" i="1"/>
  <c r="AX594" i="1"/>
  <c r="AW594" i="1"/>
  <c r="AO594" i="1"/>
  <c r="AN594" i="1"/>
  <c r="AR594" i="1" s="1"/>
  <c r="AM594" i="1"/>
  <c r="AQ594" i="1" s="1"/>
  <c r="AL594" i="1"/>
  <c r="AI594" i="1"/>
  <c r="Y594" i="1"/>
  <c r="AX593" i="1"/>
  <c r="AW593" i="1"/>
  <c r="AO593" i="1"/>
  <c r="AS593" i="1" s="1"/>
  <c r="AN593" i="1"/>
  <c r="AM593" i="1"/>
  <c r="AQ593" i="1" s="1"/>
  <c r="AL593" i="1"/>
  <c r="AI593" i="1"/>
  <c r="Y593" i="1"/>
  <c r="AX592" i="1"/>
  <c r="AW592" i="1"/>
  <c r="AO592" i="1"/>
  <c r="AS592" i="1" s="1"/>
  <c r="AN592" i="1"/>
  <c r="AR592" i="1" s="1"/>
  <c r="AM592" i="1"/>
  <c r="AL592" i="1"/>
  <c r="AI592" i="1"/>
  <c r="Y592" i="1"/>
  <c r="BB591" i="1"/>
  <c r="BA591" i="1"/>
  <c r="AZ591" i="1"/>
  <c r="AY591" i="1"/>
  <c r="AV591" i="1"/>
  <c r="AU591" i="1"/>
  <c r="AK591" i="1"/>
  <c r="AJ591" i="1"/>
  <c r="AH591" i="1"/>
  <c r="AG591" i="1"/>
  <c r="AF591" i="1"/>
  <c r="AE591" i="1"/>
  <c r="AD591" i="1"/>
  <c r="AC591" i="1"/>
  <c r="AB591" i="1"/>
  <c r="AA591" i="1"/>
  <c r="Z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AX590" i="1"/>
  <c r="AW590" i="1"/>
  <c r="AR590" i="1"/>
  <c r="AQ590" i="1"/>
  <c r="AO590" i="1"/>
  <c r="AN590" i="1"/>
  <c r="AM590" i="1"/>
  <c r="AL590" i="1"/>
  <c r="AI590" i="1"/>
  <c r="Y590" i="1"/>
  <c r="AX589" i="1"/>
  <c r="AW589" i="1"/>
  <c r="AQ589" i="1"/>
  <c r="AO589" i="1"/>
  <c r="AS589" i="1" s="1"/>
  <c r="AN589" i="1"/>
  <c r="AM589" i="1"/>
  <c r="AL589" i="1"/>
  <c r="AI589" i="1"/>
  <c r="Y589" i="1"/>
  <c r="AX588" i="1"/>
  <c r="AW588" i="1"/>
  <c r="AO588" i="1"/>
  <c r="AS588" i="1" s="1"/>
  <c r="AN588" i="1"/>
  <c r="AR588" i="1" s="1"/>
  <c r="AM588" i="1"/>
  <c r="AL588" i="1"/>
  <c r="AI588" i="1"/>
  <c r="Y588" i="1"/>
  <c r="AX587" i="1"/>
  <c r="AW587" i="1"/>
  <c r="AT587" i="1"/>
  <c r="AO587" i="1"/>
  <c r="AS587" i="1" s="1"/>
  <c r="AN587" i="1"/>
  <c r="AR587" i="1" s="1"/>
  <c r="AM587" i="1"/>
  <c r="AQ587" i="1" s="1"/>
  <c r="AL587" i="1"/>
  <c r="AI587" i="1"/>
  <c r="Y587" i="1"/>
  <c r="AX586" i="1"/>
  <c r="AW586" i="1"/>
  <c r="AO586" i="1"/>
  <c r="AS586" i="1" s="1"/>
  <c r="AN586" i="1"/>
  <c r="AR586" i="1" s="1"/>
  <c r="AM586" i="1"/>
  <c r="AQ586" i="1" s="1"/>
  <c r="AL586" i="1"/>
  <c r="AI586" i="1"/>
  <c r="Y586" i="1"/>
  <c r="AX585" i="1"/>
  <c r="AW585" i="1"/>
  <c r="AS585" i="1"/>
  <c r="AO585" i="1"/>
  <c r="AN585" i="1"/>
  <c r="AR585" i="1" s="1"/>
  <c r="AM585" i="1"/>
  <c r="AQ585" i="1" s="1"/>
  <c r="AL585" i="1"/>
  <c r="AI585" i="1"/>
  <c r="Y585" i="1"/>
  <c r="AX584" i="1"/>
  <c r="AX583" i="1" s="1"/>
  <c r="AW584" i="1"/>
  <c r="AR584" i="1"/>
  <c r="AQ584" i="1"/>
  <c r="AO584" i="1"/>
  <c r="AS584" i="1" s="1"/>
  <c r="AN584" i="1"/>
  <c r="AP584" i="1" s="1"/>
  <c r="AM584" i="1"/>
  <c r="AL584" i="1"/>
  <c r="AI584" i="1"/>
  <c r="Y584" i="1"/>
  <c r="BB583" i="1"/>
  <c r="BA583" i="1"/>
  <c r="AZ583" i="1"/>
  <c r="AY583" i="1"/>
  <c r="AV583" i="1"/>
  <c r="AU583" i="1"/>
  <c r="AK583" i="1"/>
  <c r="AJ583" i="1"/>
  <c r="AF583" i="1"/>
  <c r="AE583" i="1"/>
  <c r="AD583" i="1"/>
  <c r="AC583" i="1"/>
  <c r="AB583" i="1"/>
  <c r="AA583" i="1"/>
  <c r="Z583" i="1"/>
  <c r="X583" i="1"/>
  <c r="W583" i="1"/>
  <c r="V583" i="1"/>
  <c r="U583" i="1"/>
  <c r="T583" i="1"/>
  <c r="S583" i="1"/>
  <c r="R583" i="1"/>
  <c r="Q583" i="1"/>
  <c r="P583" i="1"/>
  <c r="O583" i="1"/>
  <c r="N583" i="1"/>
  <c r="M583" i="1"/>
  <c r="L583" i="1"/>
  <c r="K583" i="1"/>
  <c r="J583" i="1"/>
  <c r="AX582" i="1"/>
  <c r="AW582" i="1"/>
  <c r="AS582" i="1"/>
  <c r="AR582" i="1"/>
  <c r="AQ582" i="1"/>
  <c r="AO582" i="1"/>
  <c r="AN582" i="1"/>
  <c r="AM582" i="1"/>
  <c r="AL582" i="1"/>
  <c r="AI582" i="1"/>
  <c r="Y582" i="1"/>
  <c r="AX581" i="1"/>
  <c r="AW581" i="1"/>
  <c r="AS581" i="1"/>
  <c r="AO581" i="1"/>
  <c r="AN581" i="1"/>
  <c r="AR581" i="1" s="1"/>
  <c r="AM581" i="1"/>
  <c r="AL581" i="1"/>
  <c r="AI581" i="1"/>
  <c r="Y581" i="1"/>
  <c r="AX580" i="1"/>
  <c r="AW580" i="1"/>
  <c r="AQ580" i="1"/>
  <c r="AO580" i="1"/>
  <c r="AN580" i="1"/>
  <c r="AR580" i="1" s="1"/>
  <c r="AM580" i="1"/>
  <c r="AL580" i="1"/>
  <c r="AI580" i="1"/>
  <c r="Y580" i="1"/>
  <c r="AX579" i="1"/>
  <c r="AW579" i="1"/>
  <c r="AQ579" i="1"/>
  <c r="AO579" i="1"/>
  <c r="AS579" i="1" s="1"/>
  <c r="AN579" i="1"/>
  <c r="AM579" i="1"/>
  <c r="AL579" i="1"/>
  <c r="AI579" i="1"/>
  <c r="Y579" i="1"/>
  <c r="BB578" i="1"/>
  <c r="BA578" i="1"/>
  <c r="AZ578" i="1"/>
  <c r="AY578" i="1"/>
  <c r="AX578" i="1"/>
  <c r="AW578" i="1"/>
  <c r="AS578" i="1"/>
  <c r="AR578" i="1"/>
  <c r="AQ578" i="1"/>
  <c r="AT578" i="1" s="1"/>
  <c r="AP578" i="1"/>
  <c r="AM578" i="1"/>
  <c r="AL578" i="1"/>
  <c r="AI578" i="1"/>
  <c r="Y578" i="1"/>
  <c r="BB577" i="1"/>
  <c r="BA577" i="1"/>
  <c r="AZ577" i="1"/>
  <c r="AY577" i="1"/>
  <c r="AX577" i="1"/>
  <c r="AW577" i="1"/>
  <c r="AS577" i="1"/>
  <c r="AR577" i="1"/>
  <c r="AM577" i="1"/>
  <c r="AQ577" i="1" s="1"/>
  <c r="AL577" i="1"/>
  <c r="AI577" i="1"/>
  <c r="Y577" i="1"/>
  <c r="BB576" i="1"/>
  <c r="BA576" i="1"/>
  <c r="AZ576" i="1"/>
  <c r="AY576" i="1"/>
  <c r="AX576" i="1"/>
  <c r="AW576" i="1"/>
  <c r="AS576" i="1"/>
  <c r="AR576" i="1"/>
  <c r="AP576" i="1"/>
  <c r="AM576" i="1"/>
  <c r="AQ576" i="1" s="1"/>
  <c r="AL576" i="1"/>
  <c r="AI576" i="1"/>
  <c r="Y576" i="1"/>
  <c r="BB575" i="1"/>
  <c r="BA575" i="1"/>
  <c r="AZ575" i="1"/>
  <c r="AY575" i="1"/>
  <c r="AX575" i="1"/>
  <c r="AW575" i="1"/>
  <c r="AS575" i="1"/>
  <c r="AR575" i="1"/>
  <c r="AM575" i="1"/>
  <c r="AQ575" i="1" s="1"/>
  <c r="AT575" i="1" s="1"/>
  <c r="AL575" i="1"/>
  <c r="AI575" i="1"/>
  <c r="Y575" i="1"/>
  <c r="BB574" i="1"/>
  <c r="BA574" i="1"/>
  <c r="AZ574" i="1"/>
  <c r="AY574" i="1"/>
  <c r="AX574" i="1"/>
  <c r="AW574" i="1"/>
  <c r="AW572" i="1" s="1"/>
  <c r="AS574" i="1"/>
  <c r="AR574" i="1"/>
  <c r="AM574" i="1"/>
  <c r="AQ574" i="1" s="1"/>
  <c r="AL574" i="1"/>
  <c r="AI574" i="1"/>
  <c r="Y574" i="1"/>
  <c r="BB573" i="1"/>
  <c r="BA573" i="1"/>
  <c r="AZ573" i="1"/>
  <c r="AY573" i="1"/>
  <c r="AX573" i="1"/>
  <c r="AX572" i="1" s="1"/>
  <c r="AW573" i="1"/>
  <c r="AS573" i="1"/>
  <c r="AR573" i="1"/>
  <c r="AM573" i="1"/>
  <c r="AL573" i="1"/>
  <c r="AI573" i="1"/>
  <c r="Y573" i="1"/>
  <c r="AV572" i="1"/>
  <c r="AU572" i="1"/>
  <c r="AK572" i="1"/>
  <c r="AJ572" i="1"/>
  <c r="AF572" i="1"/>
  <c r="AE572" i="1"/>
  <c r="AD572" i="1"/>
  <c r="AC572" i="1"/>
  <c r="AB572" i="1"/>
  <c r="AA572" i="1"/>
  <c r="Z572" i="1"/>
  <c r="X572" i="1"/>
  <c r="W572" i="1"/>
  <c r="V572" i="1"/>
  <c r="U572" i="1"/>
  <c r="T572" i="1"/>
  <c r="S572" i="1"/>
  <c r="R572" i="1"/>
  <c r="Q572" i="1"/>
  <c r="P572" i="1"/>
  <c r="O572" i="1"/>
  <c r="N572" i="1"/>
  <c r="M572" i="1"/>
  <c r="L572" i="1"/>
  <c r="K572" i="1"/>
  <c r="J572" i="1"/>
  <c r="AX571" i="1"/>
  <c r="AW571" i="1"/>
  <c r="AO571" i="1"/>
  <c r="AS571" i="1" s="1"/>
  <c r="AN571" i="1"/>
  <c r="AR571" i="1" s="1"/>
  <c r="AM571" i="1"/>
  <c r="AQ571" i="1" s="1"/>
  <c r="AL571" i="1"/>
  <c r="AI571" i="1"/>
  <c r="Y571" i="1"/>
  <c r="AX570" i="1"/>
  <c r="AW570" i="1"/>
  <c r="AW568" i="1" s="1"/>
  <c r="AS570" i="1"/>
  <c r="AO570" i="1"/>
  <c r="AN570" i="1"/>
  <c r="AR570" i="1" s="1"/>
  <c r="AR568" i="1" s="1"/>
  <c r="AM570" i="1"/>
  <c r="AQ570" i="1" s="1"/>
  <c r="AL570" i="1"/>
  <c r="AI570" i="1"/>
  <c r="AI568" i="1" s="1"/>
  <c r="Y570" i="1"/>
  <c r="BB569" i="1"/>
  <c r="AX569" i="1"/>
  <c r="AW569" i="1"/>
  <c r="AL569" i="1"/>
  <c r="AI569" i="1"/>
  <c r="R569" i="1"/>
  <c r="O569" i="1"/>
  <c r="BB568" i="1"/>
  <c r="BA568" i="1"/>
  <c r="BA569" i="1" s="1"/>
  <c r="AZ568" i="1"/>
  <c r="AZ569" i="1" s="1"/>
  <c r="AY568" i="1"/>
  <c r="AY569" i="1" s="1"/>
  <c r="AX568" i="1"/>
  <c r="AV568" i="1"/>
  <c r="AU568" i="1"/>
  <c r="AK568" i="1"/>
  <c r="AJ568" i="1"/>
  <c r="AF568" i="1"/>
  <c r="AF569" i="1" s="1"/>
  <c r="AE568" i="1"/>
  <c r="AE569" i="1" s="1"/>
  <c r="AD568" i="1"/>
  <c r="AD569" i="1" s="1"/>
  <c r="AC568" i="1"/>
  <c r="AC569" i="1" s="1"/>
  <c r="AB568" i="1"/>
  <c r="AB569" i="1" s="1"/>
  <c r="AA568" i="1"/>
  <c r="AA569" i="1" s="1"/>
  <c r="Z568" i="1"/>
  <c r="Z569" i="1" s="1"/>
  <c r="X568" i="1"/>
  <c r="W568" i="1"/>
  <c r="W569" i="1" s="1"/>
  <c r="V568" i="1"/>
  <c r="V569" i="1" s="1"/>
  <c r="U568" i="1"/>
  <c r="U569" i="1" s="1"/>
  <c r="T568" i="1"/>
  <c r="T569" i="1" s="1"/>
  <c r="S568" i="1"/>
  <c r="S569" i="1" s="1"/>
  <c r="R568" i="1"/>
  <c r="Q568" i="1"/>
  <c r="Q569" i="1" s="1"/>
  <c r="P568" i="1"/>
  <c r="O568" i="1"/>
  <c r="N568" i="1"/>
  <c r="N569" i="1" s="1"/>
  <c r="M568" i="1"/>
  <c r="M569" i="1" s="1"/>
  <c r="L568" i="1"/>
  <c r="L569" i="1" s="1"/>
  <c r="K568" i="1"/>
  <c r="K569" i="1" s="1"/>
  <c r="J568" i="1"/>
  <c r="J569" i="1" s="1"/>
  <c r="AX567" i="1"/>
  <c r="AW567" i="1"/>
  <c r="AO567" i="1"/>
  <c r="AN567" i="1"/>
  <c r="AR567" i="1" s="1"/>
  <c r="AM567" i="1"/>
  <c r="AQ567" i="1" s="1"/>
  <c r="AL567" i="1"/>
  <c r="AI567" i="1"/>
  <c r="Y567" i="1"/>
  <c r="AX566" i="1"/>
  <c r="AW566" i="1"/>
  <c r="AO566" i="1"/>
  <c r="AS566" i="1" s="1"/>
  <c r="AN566" i="1"/>
  <c r="AM566" i="1"/>
  <c r="AQ566" i="1" s="1"/>
  <c r="AL566" i="1"/>
  <c r="AI566" i="1"/>
  <c r="Y566" i="1"/>
  <c r="AX565" i="1"/>
  <c r="AW565" i="1"/>
  <c r="AO565" i="1"/>
  <c r="AS565" i="1" s="1"/>
  <c r="AN565" i="1"/>
  <c r="AR565" i="1" s="1"/>
  <c r="AM565" i="1"/>
  <c r="AL565" i="1"/>
  <c r="AI565" i="1"/>
  <c r="Y565" i="1"/>
  <c r="AX564" i="1"/>
  <c r="AW564" i="1"/>
  <c r="AO564" i="1"/>
  <c r="AS564" i="1" s="1"/>
  <c r="AN564" i="1"/>
  <c r="AR564" i="1" s="1"/>
  <c r="AM564" i="1"/>
  <c r="AQ564" i="1" s="1"/>
  <c r="AL564" i="1"/>
  <c r="AI564" i="1"/>
  <c r="Y564" i="1"/>
  <c r="AX563" i="1"/>
  <c r="AW563" i="1"/>
  <c r="AO563" i="1"/>
  <c r="AS563" i="1" s="1"/>
  <c r="AN563" i="1"/>
  <c r="AR563" i="1" s="1"/>
  <c r="AM563" i="1"/>
  <c r="AQ563" i="1" s="1"/>
  <c r="AL563" i="1"/>
  <c r="AI563" i="1"/>
  <c r="Y563" i="1"/>
  <c r="AX562" i="1"/>
  <c r="AW562" i="1"/>
  <c r="AS562" i="1"/>
  <c r="AR562" i="1"/>
  <c r="AO562" i="1"/>
  <c r="AN562" i="1"/>
  <c r="AM562" i="1"/>
  <c r="AQ562" i="1" s="1"/>
  <c r="AL562" i="1"/>
  <c r="AI562" i="1"/>
  <c r="Y562" i="1"/>
  <c r="AX561" i="1"/>
  <c r="AX559" i="1" s="1"/>
  <c r="AW561" i="1"/>
  <c r="AS561" i="1"/>
  <c r="AO561" i="1"/>
  <c r="AN561" i="1"/>
  <c r="AR561" i="1" s="1"/>
  <c r="AM561" i="1"/>
  <c r="AP561" i="1" s="1"/>
  <c r="AL561" i="1"/>
  <c r="AI561" i="1"/>
  <c r="Y561" i="1"/>
  <c r="AX560" i="1"/>
  <c r="AW560" i="1"/>
  <c r="AQ560" i="1"/>
  <c r="AP560" i="1"/>
  <c r="AO560" i="1"/>
  <c r="AS560" i="1" s="1"/>
  <c r="AN560" i="1"/>
  <c r="AR560" i="1" s="1"/>
  <c r="AM560" i="1"/>
  <c r="AL560" i="1"/>
  <c r="AI560" i="1"/>
  <c r="Y560" i="1"/>
  <c r="BB559" i="1"/>
  <c r="BA559" i="1"/>
  <c r="AZ559" i="1"/>
  <c r="AY559" i="1"/>
  <c r="AV559" i="1"/>
  <c r="AU559" i="1"/>
  <c r="AK559" i="1"/>
  <c r="AJ559" i="1"/>
  <c r="AH559" i="1"/>
  <c r="AG559" i="1"/>
  <c r="AF559" i="1"/>
  <c r="AE559" i="1"/>
  <c r="AD559" i="1"/>
  <c r="AC559" i="1"/>
  <c r="AB559" i="1"/>
  <c r="AA559" i="1"/>
  <c r="Z559" i="1"/>
  <c r="X559" i="1"/>
  <c r="W559" i="1"/>
  <c r="V559" i="1"/>
  <c r="U559" i="1"/>
  <c r="T559" i="1"/>
  <c r="S559" i="1"/>
  <c r="R559" i="1"/>
  <c r="Q559" i="1"/>
  <c r="P559" i="1"/>
  <c r="O559" i="1"/>
  <c r="N559" i="1"/>
  <c r="M559" i="1"/>
  <c r="L559" i="1"/>
  <c r="K559" i="1"/>
  <c r="J559" i="1"/>
  <c r="AX558" i="1"/>
  <c r="AW558" i="1"/>
  <c r="AV558" i="1"/>
  <c r="AL558" i="1"/>
  <c r="AI558" i="1"/>
  <c r="Y558" i="1"/>
  <c r="AX557" i="1"/>
  <c r="AV557" i="1"/>
  <c r="AW557" i="1" s="1"/>
  <c r="AL557" i="1"/>
  <c r="AI557" i="1"/>
  <c r="Y557" i="1"/>
  <c r="BB556" i="1"/>
  <c r="AZ556" i="1"/>
  <c r="AV556" i="1"/>
  <c r="AU556" i="1"/>
  <c r="AK556" i="1"/>
  <c r="AJ556" i="1"/>
  <c r="AH556" i="1"/>
  <c r="AG556" i="1"/>
  <c r="AF556" i="1"/>
  <c r="AE556" i="1"/>
  <c r="AD556" i="1"/>
  <c r="AC556" i="1"/>
  <c r="AB556" i="1"/>
  <c r="AA556" i="1"/>
  <c r="Z556" i="1"/>
  <c r="X556" i="1"/>
  <c r="W556" i="1"/>
  <c r="V556" i="1"/>
  <c r="U556" i="1"/>
  <c r="T556" i="1"/>
  <c r="S556" i="1"/>
  <c r="R556" i="1"/>
  <c r="Q556" i="1"/>
  <c r="P556" i="1"/>
  <c r="O556" i="1"/>
  <c r="N556" i="1"/>
  <c r="M556" i="1"/>
  <c r="L556" i="1"/>
  <c r="K556" i="1"/>
  <c r="J556" i="1"/>
  <c r="AX555" i="1"/>
  <c r="AW555" i="1"/>
  <c r="AO555" i="1"/>
  <c r="AS555" i="1" s="1"/>
  <c r="AN555" i="1"/>
  <c r="AR555" i="1" s="1"/>
  <c r="AM555" i="1"/>
  <c r="AL555" i="1"/>
  <c r="AI555" i="1"/>
  <c r="Y555" i="1"/>
  <c r="BA554" i="1"/>
  <c r="BA556" i="1" s="1"/>
  <c r="AY554" i="1"/>
  <c r="AY556" i="1" s="1"/>
  <c r="AX554" i="1"/>
  <c r="AW554" i="1"/>
  <c r="AS554" i="1"/>
  <c r="AR554" i="1"/>
  <c r="AM554" i="1"/>
  <c r="AL554" i="1"/>
  <c r="AI554" i="1"/>
  <c r="Y554" i="1"/>
  <c r="AX553" i="1"/>
  <c r="AW553" i="1"/>
  <c r="AO553" i="1"/>
  <c r="AS553" i="1" s="1"/>
  <c r="AN553" i="1"/>
  <c r="AR553" i="1" s="1"/>
  <c r="AR556" i="1" s="1"/>
  <c r="AM553" i="1"/>
  <c r="AQ553" i="1" s="1"/>
  <c r="AL553" i="1"/>
  <c r="AI553" i="1"/>
  <c r="Y553" i="1"/>
  <c r="AX552" i="1"/>
  <c r="AV552" i="1"/>
  <c r="AW552" i="1" s="1"/>
  <c r="AT552" i="1"/>
  <c r="AS552" i="1"/>
  <c r="AR552" i="1"/>
  <c r="AQ552" i="1"/>
  <c r="AL552" i="1"/>
  <c r="AI552" i="1"/>
  <c r="Y552" i="1"/>
  <c r="AX551" i="1"/>
  <c r="AV551" i="1"/>
  <c r="AW551" i="1" s="1"/>
  <c r="AS551" i="1"/>
  <c r="AR551" i="1"/>
  <c r="AQ551" i="1"/>
  <c r="AL551" i="1"/>
  <c r="AI551" i="1"/>
  <c r="Y551" i="1"/>
  <c r="BA549" i="1"/>
  <c r="AY549" i="1"/>
  <c r="AY543" i="1" s="1"/>
  <c r="AY544" i="1" s="1"/>
  <c r="AX549" i="1"/>
  <c r="AW549" i="1"/>
  <c r="AS549" i="1"/>
  <c r="AR549" i="1"/>
  <c r="AM549" i="1"/>
  <c r="AL549" i="1"/>
  <c r="AI549" i="1"/>
  <c r="Y549" i="1"/>
  <c r="BB548" i="1"/>
  <c r="BA548" i="1"/>
  <c r="AZ548" i="1"/>
  <c r="AZ543" i="1" s="1"/>
  <c r="AZ544" i="1" s="1"/>
  <c r="AY548" i="1"/>
  <c r="AX548" i="1"/>
  <c r="AV548" i="1"/>
  <c r="AW548" i="1" s="1"/>
  <c r="AS548" i="1"/>
  <c r="AR548" i="1"/>
  <c r="AQ548" i="1"/>
  <c r="AM548" i="1"/>
  <c r="AP548" i="1" s="1"/>
  <c r="AL548" i="1"/>
  <c r="AI548" i="1"/>
  <c r="Y548" i="1"/>
  <c r="BA547" i="1"/>
  <c r="BA543" i="1" s="1"/>
  <c r="BA544" i="1" s="1"/>
  <c r="AY547" i="1"/>
  <c r="AX547" i="1"/>
  <c r="AW547" i="1"/>
  <c r="AV547" i="1"/>
  <c r="AS547" i="1"/>
  <c r="AR547" i="1"/>
  <c r="AM547" i="1"/>
  <c r="AP547" i="1" s="1"/>
  <c r="AL547" i="1"/>
  <c r="AI547" i="1"/>
  <c r="Y547" i="1"/>
  <c r="BB546" i="1"/>
  <c r="BB543" i="1" s="1"/>
  <c r="BB544" i="1" s="1"/>
  <c r="BA546" i="1"/>
  <c r="AZ546" i="1"/>
  <c r="AY546" i="1"/>
  <c r="AX546" i="1"/>
  <c r="AW546" i="1"/>
  <c r="AV546" i="1"/>
  <c r="AS546" i="1"/>
  <c r="AR546" i="1"/>
  <c r="AM546" i="1"/>
  <c r="AQ546" i="1" s="1"/>
  <c r="AT546" i="1" s="1"/>
  <c r="AL546" i="1"/>
  <c r="AI546" i="1"/>
  <c r="Y546" i="1"/>
  <c r="AX545" i="1"/>
  <c r="AX543" i="1" s="1"/>
  <c r="AW545" i="1"/>
  <c r="AV545" i="1"/>
  <c r="AS545" i="1"/>
  <c r="AR545" i="1"/>
  <c r="AQ545" i="1"/>
  <c r="AM545" i="1"/>
  <c r="AP545" i="1" s="1"/>
  <c r="AL545" i="1"/>
  <c r="AI545" i="1"/>
  <c r="AI543" i="1" s="1"/>
  <c r="Y545" i="1"/>
  <c r="AX544" i="1"/>
  <c r="AV544" i="1"/>
  <c r="AW544" i="1" s="1"/>
  <c r="AS544" i="1"/>
  <c r="AR544" i="1"/>
  <c r="AL544" i="1"/>
  <c r="AH544" i="1"/>
  <c r="AG544" i="1"/>
  <c r="AC544" i="1"/>
  <c r="W544" i="1"/>
  <c r="AW543" i="1"/>
  <c r="AV543" i="1"/>
  <c r="AU543" i="1"/>
  <c r="AO543" i="1"/>
  <c r="AN543" i="1"/>
  <c r="AK543" i="1"/>
  <c r="AJ543" i="1"/>
  <c r="AH543" i="1"/>
  <c r="AG543" i="1"/>
  <c r="AF543" i="1"/>
  <c r="AF544" i="1" s="1"/>
  <c r="AE543" i="1"/>
  <c r="AE544" i="1" s="1"/>
  <c r="AD543" i="1"/>
  <c r="AD544" i="1" s="1"/>
  <c r="AC543" i="1"/>
  <c r="AB543" i="1"/>
  <c r="AB544" i="1" s="1"/>
  <c r="AA543" i="1"/>
  <c r="AA544" i="1" s="1"/>
  <c r="Z543" i="1"/>
  <c r="Z544" i="1" s="1"/>
  <c r="X543" i="1"/>
  <c r="X544" i="1" s="1"/>
  <c r="W543" i="1"/>
  <c r="V543" i="1"/>
  <c r="V544" i="1" s="1"/>
  <c r="U543" i="1"/>
  <c r="U544" i="1" s="1"/>
  <c r="T543" i="1"/>
  <c r="T544" i="1" s="1"/>
  <c r="S543" i="1"/>
  <c r="S544" i="1" s="1"/>
  <c r="R543" i="1"/>
  <c r="R544" i="1" s="1"/>
  <c r="Q543" i="1"/>
  <c r="Q544" i="1" s="1"/>
  <c r="P543" i="1"/>
  <c r="P544" i="1" s="1"/>
  <c r="O543" i="1"/>
  <c r="O544" i="1" s="1"/>
  <c r="N543" i="1"/>
  <c r="N544" i="1" s="1"/>
  <c r="M543" i="1"/>
  <c r="M544" i="1" s="1"/>
  <c r="L543" i="1"/>
  <c r="L544" i="1" s="1"/>
  <c r="K543" i="1"/>
  <c r="K544" i="1" s="1"/>
  <c r="J543" i="1"/>
  <c r="J544" i="1" s="1"/>
  <c r="AX542" i="1"/>
  <c r="AX541" i="1" s="1"/>
  <c r="AW542" i="1"/>
  <c r="AW541" i="1" s="1"/>
  <c r="AQ542" i="1"/>
  <c r="AO542" i="1"/>
  <c r="AN542" i="1"/>
  <c r="AR542" i="1" s="1"/>
  <c r="AR541" i="1" s="1"/>
  <c r="AM542" i="1"/>
  <c r="AL542" i="1"/>
  <c r="AL541" i="1" s="1"/>
  <c r="AI542" i="1"/>
  <c r="AI541" i="1" s="1"/>
  <c r="Y542" i="1"/>
  <c r="BB541" i="1"/>
  <c r="BA541" i="1"/>
  <c r="AZ541" i="1"/>
  <c r="AY541" i="1"/>
  <c r="AV541" i="1"/>
  <c r="AU541" i="1"/>
  <c r="AQ541" i="1"/>
  <c r="AM541" i="1"/>
  <c r="AK541" i="1"/>
  <c r="AJ541" i="1"/>
  <c r="AH541" i="1"/>
  <c r="AG541" i="1"/>
  <c r="AF541" i="1"/>
  <c r="AE541" i="1"/>
  <c r="AD541" i="1"/>
  <c r="AC541" i="1"/>
  <c r="AB541" i="1"/>
  <c r="AA541" i="1"/>
  <c r="Z541" i="1"/>
  <c r="X541" i="1"/>
  <c r="W541" i="1"/>
  <c r="V541" i="1"/>
  <c r="U541" i="1"/>
  <c r="T541" i="1"/>
  <c r="S541" i="1"/>
  <c r="R541" i="1"/>
  <c r="Q541" i="1"/>
  <c r="P541" i="1"/>
  <c r="O541" i="1"/>
  <c r="N541" i="1"/>
  <c r="M541" i="1"/>
  <c r="L541" i="1"/>
  <c r="K541" i="1"/>
  <c r="J541" i="1"/>
  <c r="AZ540" i="1"/>
  <c r="AX540" i="1"/>
  <c r="AW540" i="1"/>
  <c r="AO540" i="1"/>
  <c r="AS540" i="1" s="1"/>
  <c r="AN540" i="1"/>
  <c r="AR540" i="1" s="1"/>
  <c r="AM540" i="1"/>
  <c r="AQ540" i="1" s="1"/>
  <c r="AL540" i="1"/>
  <c r="AI540" i="1"/>
  <c r="Y540" i="1"/>
  <c r="AZ539" i="1"/>
  <c r="AY539" i="1"/>
  <c r="AX539" i="1"/>
  <c r="AW539" i="1"/>
  <c r="AS539" i="1"/>
  <c r="AR539" i="1"/>
  <c r="AQ539" i="1"/>
  <c r="AP539" i="1"/>
  <c r="AM539" i="1"/>
  <c r="AL539" i="1"/>
  <c r="AI539" i="1"/>
  <c r="Y539" i="1"/>
  <c r="AZ538" i="1"/>
  <c r="AY538" i="1"/>
  <c r="AX538" i="1"/>
  <c r="AW538" i="1"/>
  <c r="AS538" i="1"/>
  <c r="AR538" i="1"/>
  <c r="AM538" i="1"/>
  <c r="AQ538" i="1" s="1"/>
  <c r="AL538" i="1"/>
  <c r="AI538" i="1"/>
  <c r="Y538" i="1"/>
  <c r="AZ537" i="1"/>
  <c r="AY537" i="1"/>
  <c r="AX537" i="1"/>
  <c r="AW537" i="1"/>
  <c r="AS537" i="1"/>
  <c r="AR537" i="1"/>
  <c r="AM537" i="1"/>
  <c r="AP537" i="1" s="1"/>
  <c r="AL537" i="1"/>
  <c r="AI537" i="1"/>
  <c r="Y537" i="1"/>
  <c r="AZ536" i="1"/>
  <c r="AY536" i="1"/>
  <c r="AX536" i="1"/>
  <c r="AW536" i="1"/>
  <c r="AS536" i="1"/>
  <c r="AR536" i="1"/>
  <c r="AM536" i="1"/>
  <c r="AQ536" i="1" s="1"/>
  <c r="AL536" i="1"/>
  <c r="AI536" i="1"/>
  <c r="Y536" i="1"/>
  <c r="AZ535" i="1"/>
  <c r="AY535" i="1"/>
  <c r="AX535" i="1"/>
  <c r="AW535" i="1"/>
  <c r="AS535" i="1"/>
  <c r="AR535" i="1"/>
  <c r="AM535" i="1"/>
  <c r="AQ535" i="1" s="1"/>
  <c r="AL535" i="1"/>
  <c r="AI535" i="1"/>
  <c r="Y535" i="1"/>
  <c r="AZ534" i="1"/>
  <c r="AY534" i="1"/>
  <c r="AX534" i="1"/>
  <c r="AX533" i="1" s="1"/>
  <c r="AW534" i="1"/>
  <c r="AS534" i="1"/>
  <c r="AR534" i="1"/>
  <c r="AM534" i="1"/>
  <c r="AL534" i="1"/>
  <c r="AI534" i="1"/>
  <c r="Y534" i="1"/>
  <c r="BB533" i="1"/>
  <c r="BA533" i="1"/>
  <c r="AV533" i="1"/>
  <c r="AU533" i="1"/>
  <c r="AO533" i="1"/>
  <c r="AN533" i="1"/>
  <c r="AK533" i="1"/>
  <c r="AJ533" i="1"/>
  <c r="AH533" i="1"/>
  <c r="AG533" i="1"/>
  <c r="AF533" i="1"/>
  <c r="AE533" i="1"/>
  <c r="AD533" i="1"/>
  <c r="AC533" i="1"/>
  <c r="AB533" i="1"/>
  <c r="AA533" i="1"/>
  <c r="Z533" i="1"/>
  <c r="X533" i="1"/>
  <c r="W533" i="1"/>
  <c r="V533" i="1"/>
  <c r="U533" i="1"/>
  <c r="T533" i="1"/>
  <c r="S533" i="1"/>
  <c r="R533" i="1"/>
  <c r="Q533" i="1"/>
  <c r="P533" i="1"/>
  <c r="O533" i="1"/>
  <c r="N533" i="1"/>
  <c r="M533" i="1"/>
  <c r="L533" i="1"/>
  <c r="K533" i="1"/>
  <c r="J533" i="1"/>
  <c r="AX532" i="1"/>
  <c r="AX531" i="1" s="1"/>
  <c r="AW532" i="1"/>
  <c r="AO532" i="1"/>
  <c r="AS532" i="1" s="1"/>
  <c r="AS531" i="1" s="1"/>
  <c r="AN532" i="1"/>
  <c r="AM532" i="1"/>
  <c r="AL532" i="1"/>
  <c r="AI532" i="1"/>
  <c r="Y532" i="1"/>
  <c r="BB531" i="1"/>
  <c r="BA531" i="1"/>
  <c r="AZ531" i="1"/>
  <c r="AY531" i="1"/>
  <c r="AW531" i="1"/>
  <c r="AV531" i="1"/>
  <c r="AU531" i="1"/>
  <c r="AL531" i="1"/>
  <c r="AK531" i="1"/>
  <c r="AJ531" i="1"/>
  <c r="AI531" i="1"/>
  <c r="AH531" i="1"/>
  <c r="AG531" i="1"/>
  <c r="AF531" i="1"/>
  <c r="AE531" i="1"/>
  <c r="AD531" i="1"/>
  <c r="AC531" i="1"/>
  <c r="AB531" i="1"/>
  <c r="AA531" i="1"/>
  <c r="Z531" i="1"/>
  <c r="X531" i="1"/>
  <c r="W531" i="1"/>
  <c r="V531" i="1"/>
  <c r="U531" i="1"/>
  <c r="T531" i="1"/>
  <c r="S531" i="1"/>
  <c r="R531" i="1"/>
  <c r="Q531" i="1"/>
  <c r="Y531" i="1" s="1"/>
  <c r="P531" i="1"/>
  <c r="O531" i="1"/>
  <c r="N531" i="1"/>
  <c r="M531" i="1"/>
  <c r="L531" i="1"/>
  <c r="K531" i="1"/>
  <c r="J531" i="1"/>
  <c r="AX530" i="1"/>
  <c r="AW530" i="1"/>
  <c r="AO530" i="1"/>
  <c r="AS530" i="1" s="1"/>
  <c r="AN530" i="1"/>
  <c r="AN528" i="1" s="1"/>
  <c r="AM530" i="1"/>
  <c r="AL530" i="1"/>
  <c r="AI530" i="1"/>
  <c r="Y530" i="1"/>
  <c r="BB529" i="1"/>
  <c r="BA529" i="1"/>
  <c r="AZ529" i="1"/>
  <c r="AZ528" i="1" s="1"/>
  <c r="AY529" i="1"/>
  <c r="AY528" i="1" s="1"/>
  <c r="AX529" i="1"/>
  <c r="AX528" i="1" s="1"/>
  <c r="AW529" i="1"/>
  <c r="AW528" i="1" s="1"/>
  <c r="AS529" i="1"/>
  <c r="AR529" i="1"/>
  <c r="AM529" i="1"/>
  <c r="AL529" i="1"/>
  <c r="AL528" i="1" s="1"/>
  <c r="AI529" i="1"/>
  <c r="AI528" i="1" s="1"/>
  <c r="Y529" i="1"/>
  <c r="BB528" i="1"/>
  <c r="BA528" i="1"/>
  <c r="AV528" i="1"/>
  <c r="AU528" i="1"/>
  <c r="AO528" i="1"/>
  <c r="AK528" i="1"/>
  <c r="AJ528" i="1"/>
  <c r="AH528" i="1"/>
  <c r="AG528" i="1"/>
  <c r="AF528" i="1"/>
  <c r="AE528" i="1"/>
  <c r="AD528" i="1"/>
  <c r="AC528" i="1"/>
  <c r="AB528" i="1"/>
  <c r="AA528" i="1"/>
  <c r="Z528" i="1"/>
  <c r="X528" i="1"/>
  <c r="W528" i="1"/>
  <c r="V528" i="1"/>
  <c r="U528" i="1"/>
  <c r="T528" i="1"/>
  <c r="S528" i="1"/>
  <c r="R528" i="1"/>
  <c r="Q528" i="1"/>
  <c r="P528" i="1"/>
  <c r="O528" i="1"/>
  <c r="N528" i="1"/>
  <c r="M528" i="1"/>
  <c r="L528" i="1"/>
  <c r="K528" i="1"/>
  <c r="J528" i="1"/>
  <c r="AX527" i="1"/>
  <c r="AW527" i="1"/>
  <c r="AS527" i="1"/>
  <c r="AO527" i="1"/>
  <c r="AN527" i="1"/>
  <c r="AR527" i="1" s="1"/>
  <c r="AM527" i="1"/>
  <c r="AQ527" i="1" s="1"/>
  <c r="AL527" i="1"/>
  <c r="AI527" i="1"/>
  <c r="Y527" i="1"/>
  <c r="AX526" i="1"/>
  <c r="AW526" i="1"/>
  <c r="AW525" i="1" s="1"/>
  <c r="AO526" i="1"/>
  <c r="AO525" i="1" s="1"/>
  <c r="AN526" i="1"/>
  <c r="AR526" i="1" s="1"/>
  <c r="AM526" i="1"/>
  <c r="AQ526" i="1" s="1"/>
  <c r="AL526" i="1"/>
  <c r="AI526" i="1"/>
  <c r="AI525" i="1" s="1"/>
  <c r="Y526" i="1"/>
  <c r="BB525" i="1"/>
  <c r="BA525" i="1"/>
  <c r="AZ525" i="1"/>
  <c r="AY525" i="1"/>
  <c r="AV525" i="1"/>
  <c r="AU525" i="1"/>
  <c r="AN525" i="1"/>
  <c r="AL525" i="1"/>
  <c r="AK525" i="1"/>
  <c r="AJ525" i="1"/>
  <c r="AH525" i="1"/>
  <c r="AG525" i="1"/>
  <c r="AF525" i="1"/>
  <c r="AE525" i="1"/>
  <c r="AD525" i="1"/>
  <c r="AC525" i="1"/>
  <c r="AB525" i="1"/>
  <c r="AA525" i="1"/>
  <c r="Z525" i="1"/>
  <c r="X525" i="1"/>
  <c r="W525" i="1"/>
  <c r="V525" i="1"/>
  <c r="U525" i="1"/>
  <c r="T525" i="1"/>
  <c r="S525" i="1"/>
  <c r="R525" i="1"/>
  <c r="Q525" i="1"/>
  <c r="P525" i="1"/>
  <c r="O525" i="1"/>
  <c r="N525" i="1"/>
  <c r="M525" i="1"/>
  <c r="L525" i="1"/>
  <c r="K525" i="1"/>
  <c r="J525" i="1"/>
  <c r="AX524" i="1"/>
  <c r="AW524" i="1"/>
  <c r="AO524" i="1"/>
  <c r="AS524" i="1" s="1"/>
  <c r="AN524" i="1"/>
  <c r="AR524" i="1" s="1"/>
  <c r="AM524" i="1"/>
  <c r="AL524" i="1"/>
  <c r="AI524" i="1"/>
  <c r="Y524" i="1"/>
  <c r="AX523" i="1"/>
  <c r="AX521" i="1" s="1"/>
  <c r="AW523" i="1"/>
  <c r="AO523" i="1"/>
  <c r="AS523" i="1" s="1"/>
  <c r="AN523" i="1"/>
  <c r="AR523" i="1" s="1"/>
  <c r="AM523" i="1"/>
  <c r="AQ523" i="1" s="1"/>
  <c r="AL523" i="1"/>
  <c r="AI523" i="1"/>
  <c r="Y523" i="1"/>
  <c r="AX522" i="1"/>
  <c r="AW522" i="1"/>
  <c r="AR522" i="1"/>
  <c r="AO522" i="1"/>
  <c r="AN522" i="1"/>
  <c r="AN521" i="1" s="1"/>
  <c r="AM522" i="1"/>
  <c r="AQ522" i="1" s="1"/>
  <c r="AL522" i="1"/>
  <c r="AI522" i="1"/>
  <c r="AI521" i="1" s="1"/>
  <c r="Y522" i="1"/>
  <c r="BB521" i="1"/>
  <c r="BA521" i="1"/>
  <c r="AZ521" i="1"/>
  <c r="AY521" i="1"/>
  <c r="AV521" i="1"/>
  <c r="AU521" i="1"/>
  <c r="AK521" i="1"/>
  <c r="AJ521" i="1"/>
  <c r="AH521" i="1"/>
  <c r="AG521" i="1"/>
  <c r="AF521" i="1"/>
  <c r="AE521" i="1"/>
  <c r="AD521" i="1"/>
  <c r="AC521" i="1"/>
  <c r="AB521" i="1"/>
  <c r="AA521" i="1"/>
  <c r="Z521" i="1"/>
  <c r="X521" i="1"/>
  <c r="W521" i="1"/>
  <c r="V521" i="1"/>
  <c r="U521" i="1"/>
  <c r="T521" i="1"/>
  <c r="S521" i="1"/>
  <c r="R521" i="1"/>
  <c r="Q521" i="1"/>
  <c r="P521" i="1"/>
  <c r="O521" i="1"/>
  <c r="N521" i="1"/>
  <c r="M521" i="1"/>
  <c r="L521" i="1"/>
  <c r="K521" i="1"/>
  <c r="J521" i="1"/>
  <c r="AX520" i="1"/>
  <c r="AX519" i="1" s="1"/>
  <c r="AW520" i="1"/>
  <c r="AW519" i="1" s="1"/>
  <c r="AO520" i="1"/>
  <c r="AS520" i="1" s="1"/>
  <c r="AS519" i="1" s="1"/>
  <c r="AN520" i="1"/>
  <c r="AR520" i="1" s="1"/>
  <c r="AR519" i="1" s="1"/>
  <c r="AM520" i="1"/>
  <c r="AM519" i="1" s="1"/>
  <c r="AL520" i="1"/>
  <c r="AI520" i="1"/>
  <c r="Y520" i="1"/>
  <c r="BB519" i="1"/>
  <c r="BA519" i="1"/>
  <c r="AZ519" i="1"/>
  <c r="AY519" i="1"/>
  <c r="AV519" i="1"/>
  <c r="AU519" i="1"/>
  <c r="AN519" i="1"/>
  <c r="AK519" i="1"/>
  <c r="AJ519" i="1"/>
  <c r="AI519" i="1"/>
  <c r="AH519" i="1"/>
  <c r="AG519" i="1"/>
  <c r="AF519" i="1"/>
  <c r="AE519" i="1"/>
  <c r="AD519" i="1"/>
  <c r="AC519" i="1"/>
  <c r="AB519" i="1"/>
  <c r="AA519" i="1"/>
  <c r="Z519" i="1"/>
  <c r="X519" i="1"/>
  <c r="W519" i="1"/>
  <c r="V519" i="1"/>
  <c r="U519" i="1"/>
  <c r="T519" i="1"/>
  <c r="S519" i="1"/>
  <c r="R519" i="1"/>
  <c r="Q519" i="1"/>
  <c r="P519" i="1"/>
  <c r="O519" i="1"/>
  <c r="N519" i="1"/>
  <c r="M519" i="1"/>
  <c r="L519" i="1"/>
  <c r="K519" i="1"/>
  <c r="J519" i="1"/>
  <c r="AX518" i="1"/>
  <c r="AW518" i="1"/>
  <c r="AO518" i="1"/>
  <c r="AN518" i="1"/>
  <c r="AM518" i="1"/>
  <c r="AL518" i="1"/>
  <c r="AI518" i="1"/>
  <c r="Y518" i="1"/>
  <c r="BB517" i="1"/>
  <c r="BA517" i="1"/>
  <c r="AZ517" i="1"/>
  <c r="AY517" i="1"/>
  <c r="AW517" i="1"/>
  <c r="AV517" i="1"/>
  <c r="AU517" i="1"/>
  <c r="AL517" i="1"/>
  <c r="AK517" i="1"/>
  <c r="AJ517" i="1"/>
  <c r="AI517" i="1"/>
  <c r="AH517" i="1"/>
  <c r="AG517" i="1"/>
  <c r="AF517" i="1"/>
  <c r="AE517" i="1"/>
  <c r="AD517" i="1"/>
  <c r="AC517" i="1"/>
  <c r="AB517" i="1"/>
  <c r="AA517" i="1"/>
  <c r="Z517" i="1"/>
  <c r="X517" i="1"/>
  <c r="W517" i="1"/>
  <c r="V517" i="1"/>
  <c r="U517" i="1"/>
  <c r="T517" i="1"/>
  <c r="S517" i="1"/>
  <c r="R517" i="1"/>
  <c r="Q517" i="1"/>
  <c r="Y517" i="1" s="1"/>
  <c r="P517" i="1"/>
  <c r="O517" i="1"/>
  <c r="N517" i="1"/>
  <c r="M517" i="1"/>
  <c r="L517" i="1"/>
  <c r="K517" i="1"/>
  <c r="J517" i="1"/>
  <c r="AX516" i="1"/>
  <c r="AX515" i="1" s="1"/>
  <c r="AW516" i="1"/>
  <c r="AS516" i="1"/>
  <c r="AS515" i="1" s="1"/>
  <c r="AO516" i="1"/>
  <c r="AN516" i="1"/>
  <c r="AN515" i="1" s="1"/>
  <c r="AM516" i="1"/>
  <c r="AL516" i="1"/>
  <c r="AL515" i="1" s="1"/>
  <c r="AI516" i="1"/>
  <c r="Y516" i="1"/>
  <c r="BB515" i="1"/>
  <c r="BA515" i="1"/>
  <c r="AZ515" i="1"/>
  <c r="AY515" i="1"/>
  <c r="AW515" i="1"/>
  <c r="AV515" i="1"/>
  <c r="AU515" i="1"/>
  <c r="AO515" i="1"/>
  <c r="AK515" i="1"/>
  <c r="AJ515" i="1"/>
  <c r="AI515" i="1"/>
  <c r="AH515" i="1"/>
  <c r="AG515" i="1"/>
  <c r="AF515" i="1"/>
  <c r="AE515" i="1"/>
  <c r="AD515" i="1"/>
  <c r="AC515" i="1"/>
  <c r="AB515" i="1"/>
  <c r="AA515" i="1"/>
  <c r="Z515" i="1"/>
  <c r="X515" i="1"/>
  <c r="W515" i="1"/>
  <c r="V515" i="1"/>
  <c r="U515" i="1"/>
  <c r="T515" i="1"/>
  <c r="S515" i="1"/>
  <c r="R515" i="1"/>
  <c r="Q515" i="1"/>
  <c r="P515" i="1"/>
  <c r="O515" i="1"/>
  <c r="N515" i="1"/>
  <c r="M515" i="1"/>
  <c r="L515" i="1"/>
  <c r="K515" i="1"/>
  <c r="J515" i="1"/>
  <c r="AX514" i="1"/>
  <c r="AW514" i="1"/>
  <c r="AW513" i="1" s="1"/>
  <c r="AS514" i="1"/>
  <c r="AS513" i="1" s="1"/>
  <c r="AR514" i="1"/>
  <c r="AR513" i="1" s="1"/>
  <c r="AO514" i="1"/>
  <c r="AO513" i="1" s="1"/>
  <c r="AN514" i="1"/>
  <c r="AM514" i="1"/>
  <c r="AQ514" i="1" s="1"/>
  <c r="AL514" i="1"/>
  <c r="AL513" i="1" s="1"/>
  <c r="AI514" i="1"/>
  <c r="AI513" i="1" s="1"/>
  <c r="Y514" i="1"/>
  <c r="BB513" i="1"/>
  <c r="BA513" i="1"/>
  <c r="AZ513" i="1"/>
  <c r="AY513" i="1"/>
  <c r="AX513" i="1"/>
  <c r="AV513" i="1"/>
  <c r="AU513" i="1"/>
  <c r="AN513" i="1"/>
  <c r="AK513" i="1"/>
  <c r="AJ513" i="1"/>
  <c r="AH513" i="1"/>
  <c r="AG513" i="1"/>
  <c r="AF513" i="1"/>
  <c r="AE513" i="1"/>
  <c r="AD513" i="1"/>
  <c r="AC513" i="1"/>
  <c r="AB513" i="1"/>
  <c r="AA513" i="1"/>
  <c r="Z513" i="1"/>
  <c r="X513" i="1"/>
  <c r="W513" i="1"/>
  <c r="V513" i="1"/>
  <c r="U513" i="1"/>
  <c r="T513" i="1"/>
  <c r="S513" i="1"/>
  <c r="R513" i="1"/>
  <c r="Q513" i="1"/>
  <c r="P513" i="1"/>
  <c r="O513" i="1"/>
  <c r="N513" i="1"/>
  <c r="M513" i="1"/>
  <c r="L513" i="1"/>
  <c r="K513" i="1"/>
  <c r="J513" i="1"/>
  <c r="BB512" i="1"/>
  <c r="BB511" i="1" s="1"/>
  <c r="BA512" i="1"/>
  <c r="BA511" i="1" s="1"/>
  <c r="AZ512" i="1"/>
  <c r="AZ511" i="1" s="1"/>
  <c r="AY512" i="1"/>
  <c r="AY511" i="1" s="1"/>
  <c r="AX512" i="1"/>
  <c r="AX511" i="1" s="1"/>
  <c r="AW512" i="1"/>
  <c r="AS512" i="1"/>
  <c r="AS511" i="1" s="1"/>
  <c r="AR512" i="1"/>
  <c r="AM512" i="1"/>
  <c r="AL512" i="1"/>
  <c r="AL511" i="1" s="1"/>
  <c r="AI512" i="1"/>
  <c r="Y512" i="1"/>
  <c r="AW511" i="1"/>
  <c r="AV511" i="1"/>
  <c r="AU511" i="1"/>
  <c r="AR511" i="1"/>
  <c r="AO511" i="1"/>
  <c r="AN511" i="1"/>
  <c r="AK511" i="1"/>
  <c r="AJ511" i="1"/>
  <c r="AI511" i="1"/>
  <c r="AH511" i="1"/>
  <c r="AG511" i="1"/>
  <c r="AF511" i="1"/>
  <c r="AE511" i="1"/>
  <c r="AD511" i="1"/>
  <c r="AC511" i="1"/>
  <c r="AB511" i="1"/>
  <c r="AA511" i="1"/>
  <c r="Z511" i="1"/>
  <c r="X511" i="1"/>
  <c r="W511" i="1"/>
  <c r="V511" i="1"/>
  <c r="U511" i="1"/>
  <c r="T511" i="1"/>
  <c r="S511" i="1"/>
  <c r="R511" i="1"/>
  <c r="Q511" i="1"/>
  <c r="P511" i="1"/>
  <c r="O511" i="1"/>
  <c r="N511" i="1"/>
  <c r="M511" i="1"/>
  <c r="L511" i="1"/>
  <c r="K511" i="1"/>
  <c r="J511" i="1"/>
  <c r="AX510" i="1"/>
  <c r="AW510" i="1"/>
  <c r="AO510" i="1"/>
  <c r="AN510" i="1"/>
  <c r="AN508" i="1" s="1"/>
  <c r="AM510" i="1"/>
  <c r="AQ510" i="1" s="1"/>
  <c r="AL510" i="1"/>
  <c r="AI510" i="1"/>
  <c r="Y510" i="1"/>
  <c r="BB509" i="1"/>
  <c r="BA509" i="1"/>
  <c r="BA508" i="1" s="1"/>
  <c r="AZ509" i="1"/>
  <c r="AZ508" i="1" s="1"/>
  <c r="AY509" i="1"/>
  <c r="AX509" i="1"/>
  <c r="AX508" i="1" s="1"/>
  <c r="AW509" i="1"/>
  <c r="AW508" i="1" s="1"/>
  <c r="AS509" i="1"/>
  <c r="AR509" i="1"/>
  <c r="AQ509" i="1"/>
  <c r="AT509" i="1" s="1"/>
  <c r="AP509" i="1"/>
  <c r="AM509" i="1"/>
  <c r="AM508" i="1" s="1"/>
  <c r="AL509" i="1"/>
  <c r="AL508" i="1" s="1"/>
  <c r="AI509" i="1"/>
  <c r="AI508" i="1" s="1"/>
  <c r="Y509" i="1"/>
  <c r="BB508" i="1"/>
  <c r="AY508" i="1"/>
  <c r="AV508" i="1"/>
  <c r="AU508" i="1"/>
  <c r="AK508" i="1"/>
  <c r="AJ508" i="1"/>
  <c r="AH508" i="1"/>
  <c r="AG508" i="1"/>
  <c r="AF508" i="1"/>
  <c r="AE508" i="1"/>
  <c r="AD508" i="1"/>
  <c r="AC508" i="1"/>
  <c r="AB508" i="1"/>
  <c r="AA508" i="1"/>
  <c r="Z508" i="1"/>
  <c r="X508" i="1"/>
  <c r="W508" i="1"/>
  <c r="V508" i="1"/>
  <c r="U508" i="1"/>
  <c r="T508" i="1"/>
  <c r="S508" i="1"/>
  <c r="R508" i="1"/>
  <c r="Q508" i="1"/>
  <c r="P508" i="1"/>
  <c r="O508" i="1"/>
  <c r="N508" i="1"/>
  <c r="M508" i="1"/>
  <c r="L508" i="1"/>
  <c r="K508" i="1"/>
  <c r="J508" i="1"/>
  <c r="AX507" i="1"/>
  <c r="AX505" i="1" s="1"/>
  <c r="AW507" i="1"/>
  <c r="AO507" i="1"/>
  <c r="AS507" i="1" s="1"/>
  <c r="AN507" i="1"/>
  <c r="AR507" i="1" s="1"/>
  <c r="AM507" i="1"/>
  <c r="AQ507" i="1" s="1"/>
  <c r="AL507" i="1"/>
  <c r="AI507" i="1"/>
  <c r="Y507" i="1"/>
  <c r="AX506" i="1"/>
  <c r="AW506" i="1"/>
  <c r="AW505" i="1" s="1"/>
  <c r="AS506" i="1"/>
  <c r="AR506" i="1"/>
  <c r="AR505" i="1" s="1"/>
  <c r="AO506" i="1"/>
  <c r="AN506" i="1"/>
  <c r="AM506" i="1"/>
  <c r="AL506" i="1"/>
  <c r="AI506" i="1"/>
  <c r="Y506" i="1"/>
  <c r="BB505" i="1"/>
  <c r="BA505" i="1"/>
  <c r="AZ505" i="1"/>
  <c r="AY505" i="1"/>
  <c r="AV505" i="1"/>
  <c r="AU505" i="1"/>
  <c r="AK505" i="1"/>
  <c r="AJ505" i="1"/>
  <c r="AF505" i="1"/>
  <c r="AE505" i="1"/>
  <c r="AD505" i="1"/>
  <c r="AC505" i="1"/>
  <c r="AB505" i="1"/>
  <c r="AA505" i="1"/>
  <c r="Z505" i="1"/>
  <c r="X505" i="1"/>
  <c r="W505" i="1"/>
  <c r="V505" i="1"/>
  <c r="U505" i="1"/>
  <c r="T505" i="1"/>
  <c r="S505" i="1"/>
  <c r="R505" i="1"/>
  <c r="Q505" i="1"/>
  <c r="P505" i="1"/>
  <c r="O505" i="1"/>
  <c r="N505" i="1"/>
  <c r="M505" i="1"/>
  <c r="L505" i="1"/>
  <c r="K505" i="1"/>
  <c r="J505" i="1"/>
  <c r="BA504" i="1"/>
  <c r="AY504" i="1"/>
  <c r="AY502" i="1" s="1"/>
  <c r="AX504" i="1"/>
  <c r="AW504" i="1"/>
  <c r="AS504" i="1"/>
  <c r="AR504" i="1"/>
  <c r="AM504" i="1"/>
  <c r="AL504" i="1"/>
  <c r="AI504" i="1"/>
  <c r="Y504" i="1"/>
  <c r="AX503" i="1"/>
  <c r="AW503" i="1"/>
  <c r="AS503" i="1"/>
  <c r="AR503" i="1"/>
  <c r="AR502" i="1" s="1"/>
  <c r="AM503" i="1"/>
  <c r="AL503" i="1"/>
  <c r="AI503" i="1"/>
  <c r="Y503" i="1"/>
  <c r="BB502" i="1"/>
  <c r="BA502" i="1"/>
  <c r="AZ502" i="1"/>
  <c r="AX502" i="1"/>
  <c r="AV502" i="1"/>
  <c r="AU502" i="1"/>
  <c r="AS502" i="1"/>
  <c r="AO502" i="1"/>
  <c r="AN502" i="1"/>
  <c r="AK502" i="1"/>
  <c r="AJ502" i="1"/>
  <c r="AI502" i="1"/>
  <c r="AH502" i="1"/>
  <c r="AG502" i="1"/>
  <c r="AF502" i="1"/>
  <c r="AE502" i="1"/>
  <c r="AD502" i="1"/>
  <c r="AC502" i="1"/>
  <c r="AB502" i="1"/>
  <c r="AA502" i="1"/>
  <c r="Z502" i="1"/>
  <c r="X502" i="1"/>
  <c r="W502" i="1"/>
  <c r="V502" i="1"/>
  <c r="U502" i="1"/>
  <c r="T502" i="1"/>
  <c r="S502" i="1"/>
  <c r="R502" i="1"/>
  <c r="Q502" i="1"/>
  <c r="P502" i="1"/>
  <c r="O502" i="1"/>
  <c r="N502" i="1"/>
  <c r="M502" i="1"/>
  <c r="L502" i="1"/>
  <c r="K502" i="1"/>
  <c r="J502" i="1"/>
  <c r="BB501" i="1"/>
  <c r="BB500" i="1" s="1"/>
  <c r="BA501" i="1"/>
  <c r="AZ501" i="1"/>
  <c r="AZ500" i="1" s="1"/>
  <c r="AY501" i="1"/>
  <c r="AX501" i="1"/>
  <c r="AX500" i="1" s="1"/>
  <c r="AW501" i="1"/>
  <c r="AS501" i="1"/>
  <c r="AS500" i="1" s="1"/>
  <c r="AR501" i="1"/>
  <c r="AR500" i="1" s="1"/>
  <c r="AP501" i="1"/>
  <c r="AP500" i="1" s="1"/>
  <c r="AM501" i="1"/>
  <c r="AQ501" i="1" s="1"/>
  <c r="AL501" i="1"/>
  <c r="AL500" i="1" s="1"/>
  <c r="AI501" i="1"/>
  <c r="AI500" i="1" s="1"/>
  <c r="Y501" i="1"/>
  <c r="BA500" i="1"/>
  <c r="AY500" i="1"/>
  <c r="AW500" i="1"/>
  <c r="AV500" i="1"/>
  <c r="AU500" i="1"/>
  <c r="AO500" i="1"/>
  <c r="AN500" i="1"/>
  <c r="AM500" i="1"/>
  <c r="AK500" i="1"/>
  <c r="AJ500" i="1"/>
  <c r="AH500" i="1"/>
  <c r="AG500" i="1"/>
  <c r="AF500" i="1"/>
  <c r="AE500" i="1"/>
  <c r="AD500" i="1"/>
  <c r="AC500" i="1"/>
  <c r="AB500" i="1"/>
  <c r="AA500" i="1"/>
  <c r="Z500" i="1"/>
  <c r="X500" i="1"/>
  <c r="W500" i="1"/>
  <c r="V500" i="1"/>
  <c r="U500" i="1"/>
  <c r="T500" i="1"/>
  <c r="S500" i="1"/>
  <c r="R500" i="1"/>
  <c r="Q500" i="1"/>
  <c r="P500" i="1"/>
  <c r="O500" i="1"/>
  <c r="N500" i="1"/>
  <c r="M500" i="1"/>
  <c r="L500" i="1"/>
  <c r="K500" i="1"/>
  <c r="J500" i="1"/>
  <c r="BB499" i="1"/>
  <c r="AZ499" i="1"/>
  <c r="AX499" i="1"/>
  <c r="AW499" i="1"/>
  <c r="AO499" i="1"/>
  <c r="AS499" i="1" s="1"/>
  <c r="AN499" i="1"/>
  <c r="AR499" i="1" s="1"/>
  <c r="AM499" i="1"/>
  <c r="AQ499" i="1" s="1"/>
  <c r="AL499" i="1"/>
  <c r="AI499" i="1"/>
  <c r="Y499" i="1"/>
  <c r="AX498" i="1"/>
  <c r="AW498" i="1"/>
  <c r="AO498" i="1"/>
  <c r="AN498" i="1"/>
  <c r="AM498" i="1"/>
  <c r="AQ498" i="1" s="1"/>
  <c r="AL498" i="1"/>
  <c r="AI498" i="1"/>
  <c r="Y498" i="1"/>
  <c r="AX497" i="1"/>
  <c r="AW497" i="1"/>
  <c r="AO497" i="1"/>
  <c r="AS497" i="1" s="1"/>
  <c r="AN497" i="1"/>
  <c r="AR497" i="1" s="1"/>
  <c r="AM497" i="1"/>
  <c r="AQ497" i="1" s="1"/>
  <c r="AL497" i="1"/>
  <c r="AI497" i="1"/>
  <c r="Y497" i="1"/>
  <c r="BB496" i="1"/>
  <c r="AZ496" i="1"/>
  <c r="AZ495" i="1" s="1"/>
  <c r="AX496" i="1"/>
  <c r="AX495" i="1" s="1"/>
  <c r="AW496" i="1"/>
  <c r="AS496" i="1"/>
  <c r="AR496" i="1"/>
  <c r="AM496" i="1"/>
  <c r="AP496" i="1" s="1"/>
  <c r="AL496" i="1"/>
  <c r="AL495" i="1" s="1"/>
  <c r="AI496" i="1"/>
  <c r="Y496" i="1"/>
  <c r="BA495" i="1"/>
  <c r="AY495" i="1"/>
  <c r="AV495" i="1"/>
  <c r="AU495" i="1"/>
  <c r="AK495" i="1"/>
  <c r="AJ495" i="1"/>
  <c r="AF495" i="1"/>
  <c r="AE495" i="1"/>
  <c r="AD495" i="1"/>
  <c r="AC495" i="1"/>
  <c r="AB495" i="1"/>
  <c r="AA495" i="1"/>
  <c r="Z495" i="1"/>
  <c r="X495" i="1"/>
  <c r="W495" i="1"/>
  <c r="V495" i="1"/>
  <c r="U495" i="1"/>
  <c r="T495" i="1"/>
  <c r="S495" i="1"/>
  <c r="R495" i="1"/>
  <c r="Q495" i="1"/>
  <c r="P495" i="1"/>
  <c r="O495" i="1"/>
  <c r="N495" i="1"/>
  <c r="M495" i="1"/>
  <c r="Y495" i="1" s="1"/>
  <c r="L495" i="1"/>
  <c r="K495" i="1"/>
  <c r="J495" i="1"/>
  <c r="AX494" i="1"/>
  <c r="AW494" i="1"/>
  <c r="AO494" i="1"/>
  <c r="AS494" i="1" s="1"/>
  <c r="AN494" i="1"/>
  <c r="AR494" i="1" s="1"/>
  <c r="AM494" i="1"/>
  <c r="AL494" i="1"/>
  <c r="AI494" i="1"/>
  <c r="Y494" i="1"/>
  <c r="AX493" i="1"/>
  <c r="AW493" i="1"/>
  <c r="AO493" i="1"/>
  <c r="AS493" i="1" s="1"/>
  <c r="AN493" i="1"/>
  <c r="AM493" i="1"/>
  <c r="AQ493" i="1" s="1"/>
  <c r="AL493" i="1"/>
  <c r="AI493" i="1"/>
  <c r="Y493" i="1"/>
  <c r="AX492" i="1"/>
  <c r="AW492" i="1"/>
  <c r="AS492" i="1"/>
  <c r="AR492" i="1"/>
  <c r="AO492" i="1"/>
  <c r="AN492" i="1"/>
  <c r="AM492" i="1"/>
  <c r="AL492" i="1"/>
  <c r="AI492" i="1"/>
  <c r="Y492" i="1"/>
  <c r="AX491" i="1"/>
  <c r="AW491" i="1"/>
  <c r="AR491" i="1"/>
  <c r="AO491" i="1"/>
  <c r="AS491" i="1" s="1"/>
  <c r="AN491" i="1"/>
  <c r="AM491" i="1"/>
  <c r="AL491" i="1"/>
  <c r="AI491" i="1"/>
  <c r="Y491" i="1"/>
  <c r="AX490" i="1"/>
  <c r="AW490" i="1"/>
  <c r="AO490" i="1"/>
  <c r="AS490" i="1" s="1"/>
  <c r="AN490" i="1"/>
  <c r="AR490" i="1" s="1"/>
  <c r="AM490" i="1"/>
  <c r="AQ490" i="1" s="1"/>
  <c r="AL490" i="1"/>
  <c r="AI490" i="1"/>
  <c r="Y490" i="1"/>
  <c r="AY489" i="1"/>
  <c r="AX489" i="1"/>
  <c r="AW489" i="1"/>
  <c r="AS489" i="1"/>
  <c r="AR489" i="1"/>
  <c r="AM489" i="1"/>
  <c r="AQ489" i="1" s="1"/>
  <c r="AL489" i="1"/>
  <c r="AI489" i="1"/>
  <c r="Y489" i="1"/>
  <c r="AX488" i="1"/>
  <c r="AW488" i="1"/>
  <c r="AO488" i="1"/>
  <c r="AS488" i="1" s="1"/>
  <c r="AN488" i="1"/>
  <c r="AR488" i="1" s="1"/>
  <c r="AM488" i="1"/>
  <c r="AL488" i="1"/>
  <c r="AI488" i="1"/>
  <c r="Y488" i="1"/>
  <c r="AX487" i="1"/>
  <c r="AX486" i="1" s="1"/>
  <c r="AX72" i="1" s="1"/>
  <c r="AW487" i="1"/>
  <c r="AO487" i="1"/>
  <c r="AN487" i="1"/>
  <c r="AR487" i="1" s="1"/>
  <c r="AM487" i="1"/>
  <c r="AL487" i="1"/>
  <c r="AI487" i="1"/>
  <c r="Y487" i="1"/>
  <c r="BB486" i="1"/>
  <c r="BA486" i="1"/>
  <c r="AZ486" i="1"/>
  <c r="AY486" i="1"/>
  <c r="AV486" i="1"/>
  <c r="AU486" i="1"/>
  <c r="AK486" i="1"/>
  <c r="AJ486" i="1"/>
  <c r="AF486" i="1"/>
  <c r="AE486" i="1"/>
  <c r="AD486" i="1"/>
  <c r="AC486" i="1"/>
  <c r="AB486" i="1"/>
  <c r="AA486" i="1"/>
  <c r="Z486" i="1"/>
  <c r="X486" i="1"/>
  <c r="W486" i="1"/>
  <c r="V486" i="1"/>
  <c r="U486" i="1"/>
  <c r="T486" i="1"/>
  <c r="S486" i="1"/>
  <c r="R486" i="1"/>
  <c r="Q486" i="1"/>
  <c r="P486" i="1"/>
  <c r="O486" i="1"/>
  <c r="N486" i="1"/>
  <c r="M486" i="1"/>
  <c r="L486" i="1"/>
  <c r="K486" i="1"/>
  <c r="J486" i="1"/>
  <c r="BB485" i="1"/>
  <c r="BA485" i="1"/>
  <c r="AZ485" i="1"/>
  <c r="AY485" i="1"/>
  <c r="AX485" i="1"/>
  <c r="AW485" i="1"/>
  <c r="AS485" i="1"/>
  <c r="AR485" i="1"/>
  <c r="AQ485" i="1"/>
  <c r="AT485" i="1" s="1"/>
  <c r="AP485" i="1"/>
  <c r="AM485" i="1"/>
  <c r="AL485" i="1"/>
  <c r="AI485" i="1"/>
  <c r="Y485" i="1"/>
  <c r="AX484" i="1"/>
  <c r="AW484" i="1"/>
  <c r="AS484" i="1"/>
  <c r="AR484" i="1"/>
  <c r="AM484" i="1"/>
  <c r="AQ484" i="1" s="1"/>
  <c r="AL484" i="1"/>
  <c r="AI484" i="1"/>
  <c r="Y484" i="1"/>
  <c r="BB483" i="1"/>
  <c r="BA483" i="1"/>
  <c r="AZ483" i="1"/>
  <c r="AY483" i="1"/>
  <c r="AX483" i="1"/>
  <c r="AW483" i="1"/>
  <c r="AS483" i="1"/>
  <c r="AR483" i="1"/>
  <c r="AM483" i="1"/>
  <c r="AQ483" i="1" s="1"/>
  <c r="AL483" i="1"/>
  <c r="AI483" i="1"/>
  <c r="Y483" i="1"/>
  <c r="AX482" i="1"/>
  <c r="AW482" i="1"/>
  <c r="AS482" i="1"/>
  <c r="AR482" i="1"/>
  <c r="AM482" i="1"/>
  <c r="AQ482" i="1" s="1"/>
  <c r="AL482" i="1"/>
  <c r="AI482" i="1"/>
  <c r="Y482" i="1"/>
  <c r="BB481" i="1"/>
  <c r="BA481" i="1"/>
  <c r="AZ481" i="1"/>
  <c r="AY481" i="1"/>
  <c r="AX481" i="1"/>
  <c r="AW481" i="1"/>
  <c r="AS481" i="1"/>
  <c r="AR481" i="1"/>
  <c r="AM481" i="1"/>
  <c r="AL481" i="1"/>
  <c r="AI481" i="1"/>
  <c r="Y481" i="1"/>
  <c r="BB480" i="1"/>
  <c r="BA480" i="1"/>
  <c r="AZ480" i="1"/>
  <c r="AY480" i="1"/>
  <c r="AX480" i="1"/>
  <c r="AW480" i="1"/>
  <c r="AS480" i="1"/>
  <c r="AR480" i="1"/>
  <c r="AM480" i="1"/>
  <c r="AQ480" i="1" s="1"/>
  <c r="AT480" i="1" s="1"/>
  <c r="AL480" i="1"/>
  <c r="AI480" i="1"/>
  <c r="Y480" i="1"/>
  <c r="BB479" i="1"/>
  <c r="BA479" i="1"/>
  <c r="AZ479" i="1"/>
  <c r="AY479" i="1"/>
  <c r="AX479" i="1"/>
  <c r="AW479" i="1"/>
  <c r="AW475" i="1" s="1"/>
  <c r="AS479" i="1"/>
  <c r="AR479" i="1"/>
  <c r="AM479" i="1"/>
  <c r="AQ479" i="1" s="1"/>
  <c r="AT479" i="1" s="1"/>
  <c r="AL479" i="1"/>
  <c r="AI479" i="1"/>
  <c r="Y479" i="1"/>
  <c r="BB478" i="1"/>
  <c r="BA478" i="1"/>
  <c r="AZ478" i="1"/>
  <c r="AY478" i="1"/>
  <c r="AX478" i="1"/>
  <c r="AW478" i="1"/>
  <c r="AS478" i="1"/>
  <c r="AR478" i="1"/>
  <c r="AM478" i="1"/>
  <c r="AQ478" i="1" s="1"/>
  <c r="AL478" i="1"/>
  <c r="AL475" i="1" s="1"/>
  <c r="AI478" i="1"/>
  <c r="Y478" i="1"/>
  <c r="AX477" i="1"/>
  <c r="AW477" i="1"/>
  <c r="AS477" i="1"/>
  <c r="AR477" i="1"/>
  <c r="AM477" i="1"/>
  <c r="AL477" i="1"/>
  <c r="AI477" i="1"/>
  <c r="Y477" i="1"/>
  <c r="BB476" i="1"/>
  <c r="BA476" i="1"/>
  <c r="AZ476" i="1"/>
  <c r="AY476" i="1"/>
  <c r="AX476" i="1"/>
  <c r="AW476" i="1"/>
  <c r="AS476" i="1"/>
  <c r="AR476" i="1"/>
  <c r="AP476" i="1"/>
  <c r="AM476" i="1"/>
  <c r="AQ476" i="1" s="1"/>
  <c r="AL476" i="1"/>
  <c r="AI476" i="1"/>
  <c r="AI475" i="1" s="1"/>
  <c r="Y476" i="1"/>
  <c r="AV475" i="1"/>
  <c r="AU475" i="1"/>
  <c r="AO475" i="1"/>
  <c r="AN475" i="1"/>
  <c r="AK475" i="1"/>
  <c r="AJ475" i="1"/>
  <c r="AH475" i="1"/>
  <c r="AG475" i="1"/>
  <c r="AF475" i="1"/>
  <c r="AE475" i="1"/>
  <c r="AD475" i="1"/>
  <c r="AC475" i="1"/>
  <c r="AB475" i="1"/>
  <c r="AA475" i="1"/>
  <c r="Z475" i="1"/>
  <c r="X475" i="1"/>
  <c r="W475" i="1"/>
  <c r="V475" i="1"/>
  <c r="U475" i="1"/>
  <c r="T475" i="1"/>
  <c r="S475" i="1"/>
  <c r="R475" i="1"/>
  <c r="Q475" i="1"/>
  <c r="P475" i="1"/>
  <c r="O475" i="1"/>
  <c r="N475" i="1"/>
  <c r="M475" i="1"/>
  <c r="L475" i="1"/>
  <c r="K475" i="1"/>
  <c r="J475" i="1"/>
  <c r="BB474" i="1"/>
  <c r="BA474" i="1"/>
  <c r="AZ474" i="1"/>
  <c r="AY474" i="1"/>
  <c r="AX474" i="1"/>
  <c r="AW474" i="1"/>
  <c r="AS474" i="1"/>
  <c r="AR474" i="1"/>
  <c r="AM474" i="1"/>
  <c r="AL474" i="1"/>
  <c r="AI474" i="1"/>
  <c r="Y474" i="1"/>
  <c r="AX473" i="1"/>
  <c r="AW473" i="1"/>
  <c r="AS473" i="1"/>
  <c r="AT473" i="1" s="1"/>
  <c r="AR473" i="1"/>
  <c r="AM473" i="1"/>
  <c r="AQ473" i="1" s="1"/>
  <c r="AL473" i="1"/>
  <c r="AI473" i="1"/>
  <c r="Y473" i="1"/>
  <c r="BB472" i="1"/>
  <c r="BA472" i="1"/>
  <c r="BA466" i="1" s="1"/>
  <c r="AZ472" i="1"/>
  <c r="AZ466" i="1" s="1"/>
  <c r="AY472" i="1"/>
  <c r="AX472" i="1"/>
  <c r="AW472" i="1"/>
  <c r="AS472" i="1"/>
  <c r="AR472" i="1"/>
  <c r="AM472" i="1"/>
  <c r="AQ472" i="1" s="1"/>
  <c r="AT472" i="1" s="1"/>
  <c r="AL472" i="1"/>
  <c r="AI472" i="1"/>
  <c r="Y472" i="1"/>
  <c r="AX471" i="1"/>
  <c r="AW471" i="1"/>
  <c r="AO471" i="1"/>
  <c r="AS471" i="1" s="1"/>
  <c r="AN471" i="1"/>
  <c r="AR471" i="1" s="1"/>
  <c r="AM471" i="1"/>
  <c r="AL471" i="1"/>
  <c r="AI471" i="1"/>
  <c r="AX470" i="1"/>
  <c r="AW470" i="1"/>
  <c r="AO470" i="1"/>
  <c r="AS470" i="1" s="1"/>
  <c r="AN470" i="1"/>
  <c r="AR470" i="1" s="1"/>
  <c r="AM470" i="1"/>
  <c r="AQ470" i="1" s="1"/>
  <c r="AL470" i="1"/>
  <c r="AI470" i="1"/>
  <c r="Y470" i="1"/>
  <c r="AX469" i="1"/>
  <c r="AW469" i="1"/>
  <c r="AR469" i="1"/>
  <c r="AQ469" i="1"/>
  <c r="AT469" i="1" s="1"/>
  <c r="AO469" i="1"/>
  <c r="AS469" i="1" s="1"/>
  <c r="AN469" i="1"/>
  <c r="AM469" i="1"/>
  <c r="AP469" i="1" s="1"/>
  <c r="AL469" i="1"/>
  <c r="AI469" i="1"/>
  <c r="Y469" i="1"/>
  <c r="AX468" i="1"/>
  <c r="AW468" i="1"/>
  <c r="AR468" i="1"/>
  <c r="AO468" i="1"/>
  <c r="AN468" i="1"/>
  <c r="AM468" i="1"/>
  <c r="AQ468" i="1" s="1"/>
  <c r="AL468" i="1"/>
  <c r="AI468" i="1"/>
  <c r="Y468" i="1"/>
  <c r="AX467" i="1"/>
  <c r="AW467" i="1"/>
  <c r="AO467" i="1"/>
  <c r="AS467" i="1" s="1"/>
  <c r="AN467" i="1"/>
  <c r="AM467" i="1"/>
  <c r="AL467" i="1"/>
  <c r="AI467" i="1"/>
  <c r="Y467" i="1"/>
  <c r="AY466" i="1"/>
  <c r="AW466" i="1"/>
  <c r="AV466" i="1"/>
  <c r="AU466" i="1"/>
  <c r="AO466" i="1"/>
  <c r="AK466" i="1"/>
  <c r="AJ466" i="1"/>
  <c r="AH466" i="1"/>
  <c r="AG466" i="1"/>
  <c r="AF466" i="1"/>
  <c r="AE466" i="1"/>
  <c r="AD466" i="1"/>
  <c r="AC466" i="1"/>
  <c r="AB466" i="1"/>
  <c r="AA466" i="1"/>
  <c r="Z466" i="1"/>
  <c r="Y466" i="1"/>
  <c r="X466" i="1"/>
  <c r="W466" i="1"/>
  <c r="V466" i="1"/>
  <c r="U466" i="1"/>
  <c r="T466" i="1"/>
  <c r="S466" i="1"/>
  <c r="R466" i="1"/>
  <c r="Q466" i="1"/>
  <c r="P466" i="1"/>
  <c r="O466" i="1"/>
  <c r="N466" i="1"/>
  <c r="M466" i="1"/>
  <c r="L466" i="1"/>
  <c r="K466" i="1"/>
  <c r="J466" i="1"/>
  <c r="AX465" i="1"/>
  <c r="AW465" i="1"/>
  <c r="AR465" i="1"/>
  <c r="AO465" i="1"/>
  <c r="AS465" i="1" s="1"/>
  <c r="AN465" i="1"/>
  <c r="AM465" i="1"/>
  <c r="AQ465" i="1" s="1"/>
  <c r="AL465" i="1"/>
  <c r="AI465" i="1"/>
  <c r="Y465" i="1"/>
  <c r="BB464" i="1"/>
  <c r="BA464" i="1"/>
  <c r="AZ464" i="1"/>
  <c r="AZ458" i="1" s="1"/>
  <c r="AY464" i="1"/>
  <c r="AX464" i="1"/>
  <c r="AW464" i="1"/>
  <c r="AS464" i="1"/>
  <c r="AR464" i="1"/>
  <c r="AM464" i="1"/>
  <c r="AP464" i="1" s="1"/>
  <c r="AL464" i="1"/>
  <c r="AI464" i="1"/>
  <c r="Y464" i="1"/>
  <c r="AX463" i="1"/>
  <c r="AW463" i="1"/>
  <c r="AS463" i="1"/>
  <c r="AQ463" i="1"/>
  <c r="AO463" i="1"/>
  <c r="AN463" i="1"/>
  <c r="AR463" i="1" s="1"/>
  <c r="AM463" i="1"/>
  <c r="AP463" i="1" s="1"/>
  <c r="AL463" i="1"/>
  <c r="AI463" i="1"/>
  <c r="Y463" i="1"/>
  <c r="AX462" i="1"/>
  <c r="AW462" i="1"/>
  <c r="AO462" i="1"/>
  <c r="AN462" i="1"/>
  <c r="AR462" i="1" s="1"/>
  <c r="AM462" i="1"/>
  <c r="AQ462" i="1" s="1"/>
  <c r="AL462" i="1"/>
  <c r="AI462" i="1"/>
  <c r="Y462" i="1"/>
  <c r="AX461" i="1"/>
  <c r="AW461" i="1"/>
  <c r="AQ461" i="1"/>
  <c r="AO461" i="1"/>
  <c r="AS461" i="1" s="1"/>
  <c r="AN461" i="1"/>
  <c r="AM461" i="1"/>
  <c r="AL461" i="1"/>
  <c r="AI461" i="1"/>
  <c r="Y461" i="1"/>
  <c r="AX460" i="1"/>
  <c r="AW460" i="1"/>
  <c r="AO460" i="1"/>
  <c r="AS460" i="1" s="1"/>
  <c r="AN460" i="1"/>
  <c r="AR460" i="1" s="1"/>
  <c r="AM460" i="1"/>
  <c r="AL460" i="1"/>
  <c r="AI460" i="1"/>
  <c r="Y460" i="1"/>
  <c r="AX459" i="1"/>
  <c r="AX458" i="1" s="1"/>
  <c r="AW459" i="1"/>
  <c r="AO459" i="1"/>
  <c r="AS459" i="1" s="1"/>
  <c r="AN459" i="1"/>
  <c r="AR459" i="1" s="1"/>
  <c r="AM459" i="1"/>
  <c r="AQ459" i="1" s="1"/>
  <c r="AL459" i="1"/>
  <c r="AI459" i="1"/>
  <c r="Y459" i="1"/>
  <c r="BB458" i="1"/>
  <c r="BA458" i="1"/>
  <c r="AY458" i="1"/>
  <c r="AV458" i="1"/>
  <c r="AU458" i="1"/>
  <c r="AK458" i="1"/>
  <c r="AJ458" i="1"/>
  <c r="AF458" i="1"/>
  <c r="AE458" i="1"/>
  <c r="AD458" i="1"/>
  <c r="AC458" i="1"/>
  <c r="AB458" i="1"/>
  <c r="AA458" i="1"/>
  <c r="Z458" i="1"/>
  <c r="X458" i="1"/>
  <c r="W458" i="1"/>
  <c r="V458" i="1"/>
  <c r="U458" i="1"/>
  <c r="T458" i="1"/>
  <c r="S458" i="1"/>
  <c r="R458" i="1"/>
  <c r="Q458" i="1"/>
  <c r="P458" i="1"/>
  <c r="O458" i="1"/>
  <c r="N458" i="1"/>
  <c r="M458" i="1"/>
  <c r="L458" i="1"/>
  <c r="K458" i="1"/>
  <c r="J458" i="1"/>
  <c r="AX457" i="1"/>
  <c r="AW457" i="1"/>
  <c r="AO457" i="1"/>
  <c r="AS457" i="1" s="1"/>
  <c r="AN457" i="1"/>
  <c r="AR457" i="1" s="1"/>
  <c r="AM457" i="1"/>
  <c r="AQ457" i="1" s="1"/>
  <c r="AL457" i="1"/>
  <c r="AI457" i="1"/>
  <c r="Y457" i="1"/>
  <c r="AX456" i="1"/>
  <c r="AW456" i="1"/>
  <c r="AS456" i="1"/>
  <c r="AO456" i="1"/>
  <c r="AN456" i="1"/>
  <c r="AR456" i="1" s="1"/>
  <c r="AM456" i="1"/>
  <c r="AQ456" i="1" s="1"/>
  <c r="AT456" i="1" s="1"/>
  <c r="AL456" i="1"/>
  <c r="AI456" i="1"/>
  <c r="Y456" i="1"/>
  <c r="AX455" i="1"/>
  <c r="AW455" i="1"/>
  <c r="AR455" i="1"/>
  <c r="AO455" i="1"/>
  <c r="AS455" i="1" s="1"/>
  <c r="AN455" i="1"/>
  <c r="AM455" i="1"/>
  <c r="AQ455" i="1" s="1"/>
  <c r="AL455" i="1"/>
  <c r="AI455" i="1"/>
  <c r="Y455" i="1"/>
  <c r="AX454" i="1"/>
  <c r="AW454" i="1"/>
  <c r="AS454" i="1"/>
  <c r="AQ454" i="1"/>
  <c r="AO454" i="1"/>
  <c r="AN454" i="1"/>
  <c r="AR454" i="1" s="1"/>
  <c r="AM454" i="1"/>
  <c r="AP454" i="1" s="1"/>
  <c r="AL454" i="1"/>
  <c r="AI454" i="1"/>
  <c r="Y454" i="1"/>
  <c r="AX453" i="1"/>
  <c r="AW453" i="1"/>
  <c r="AS453" i="1"/>
  <c r="AQ453" i="1"/>
  <c r="AO453" i="1"/>
  <c r="AN453" i="1"/>
  <c r="AM453" i="1"/>
  <c r="AL453" i="1"/>
  <c r="AI453" i="1"/>
  <c r="Y453" i="1"/>
  <c r="AX452" i="1"/>
  <c r="AW452" i="1"/>
  <c r="AQ452" i="1"/>
  <c r="AO452" i="1"/>
  <c r="AN452" i="1"/>
  <c r="AR452" i="1" s="1"/>
  <c r="AM452" i="1"/>
  <c r="AL452" i="1"/>
  <c r="AI452" i="1"/>
  <c r="Y452" i="1"/>
  <c r="AX451" i="1"/>
  <c r="AW451" i="1"/>
  <c r="AO451" i="1"/>
  <c r="AS451" i="1" s="1"/>
  <c r="AN451" i="1"/>
  <c r="AM451" i="1"/>
  <c r="AQ451" i="1" s="1"/>
  <c r="AL451" i="1"/>
  <c r="AI451" i="1"/>
  <c r="Y451" i="1"/>
  <c r="AX450" i="1"/>
  <c r="AW450" i="1"/>
  <c r="AO450" i="1"/>
  <c r="AS450" i="1" s="1"/>
  <c r="AN450" i="1"/>
  <c r="AR450" i="1" s="1"/>
  <c r="AM450" i="1"/>
  <c r="AL450" i="1"/>
  <c r="AI450" i="1"/>
  <c r="Y450" i="1"/>
  <c r="AX449" i="1"/>
  <c r="AW449" i="1"/>
  <c r="AO449" i="1"/>
  <c r="AS449" i="1" s="1"/>
  <c r="AN449" i="1"/>
  <c r="AR449" i="1" s="1"/>
  <c r="AM449" i="1"/>
  <c r="AQ449" i="1" s="1"/>
  <c r="AL449" i="1"/>
  <c r="AI449" i="1"/>
  <c r="Y449" i="1"/>
  <c r="AX448" i="1"/>
  <c r="AW448" i="1"/>
  <c r="AS448" i="1"/>
  <c r="AO448" i="1"/>
  <c r="AN448" i="1"/>
  <c r="AR448" i="1" s="1"/>
  <c r="AM448" i="1"/>
  <c r="AQ448" i="1" s="1"/>
  <c r="AL448" i="1"/>
  <c r="AI448" i="1"/>
  <c r="Y448" i="1"/>
  <c r="AX447" i="1"/>
  <c r="AW447" i="1"/>
  <c r="AO447" i="1"/>
  <c r="AS447" i="1" s="1"/>
  <c r="AN447" i="1"/>
  <c r="AR447" i="1" s="1"/>
  <c r="AM447" i="1"/>
  <c r="AQ447" i="1" s="1"/>
  <c r="AL447" i="1"/>
  <c r="AI447" i="1"/>
  <c r="Y447" i="1"/>
  <c r="AX446" i="1"/>
  <c r="AW446" i="1"/>
  <c r="AR446" i="1"/>
  <c r="AO446" i="1"/>
  <c r="AS446" i="1" s="1"/>
  <c r="AN446" i="1"/>
  <c r="AM446" i="1"/>
  <c r="AQ446" i="1" s="1"/>
  <c r="AT446" i="1" s="1"/>
  <c r="AL446" i="1"/>
  <c r="AI446" i="1"/>
  <c r="Y446" i="1"/>
  <c r="AX445" i="1"/>
  <c r="AX444" i="1" s="1"/>
  <c r="AW445" i="1"/>
  <c r="AS445" i="1"/>
  <c r="AQ445" i="1"/>
  <c r="AO445" i="1"/>
  <c r="AN445" i="1"/>
  <c r="AR445" i="1" s="1"/>
  <c r="AM445" i="1"/>
  <c r="AP445" i="1" s="1"/>
  <c r="AL445" i="1"/>
  <c r="AI445" i="1"/>
  <c r="Y445" i="1"/>
  <c r="BB444" i="1"/>
  <c r="BA444" i="1"/>
  <c r="AZ444" i="1"/>
  <c r="AY444" i="1"/>
  <c r="AV444" i="1"/>
  <c r="AU444" i="1"/>
  <c r="AK444" i="1"/>
  <c r="AJ444" i="1"/>
  <c r="AF444" i="1"/>
  <c r="AE444" i="1"/>
  <c r="AD444" i="1"/>
  <c r="AC444" i="1"/>
  <c r="AB444" i="1"/>
  <c r="AA444" i="1"/>
  <c r="Z444" i="1"/>
  <c r="X444" i="1"/>
  <c r="W444" i="1"/>
  <c r="V444" i="1"/>
  <c r="U444" i="1"/>
  <c r="T444" i="1"/>
  <c r="S444" i="1"/>
  <c r="R444" i="1"/>
  <c r="Q444" i="1"/>
  <c r="Y444" i="1" s="1"/>
  <c r="P444" i="1"/>
  <c r="O444" i="1"/>
  <c r="N444" i="1"/>
  <c r="M444" i="1"/>
  <c r="L444" i="1"/>
  <c r="K444" i="1"/>
  <c r="J444" i="1"/>
  <c r="AX443" i="1"/>
  <c r="AX442" i="1" s="1"/>
  <c r="AW443" i="1"/>
  <c r="AS443" i="1"/>
  <c r="AS442" i="1" s="1"/>
  <c r="AR443" i="1"/>
  <c r="AR442" i="1" s="1"/>
  <c r="AO443" i="1"/>
  <c r="AN443" i="1"/>
  <c r="AN442" i="1" s="1"/>
  <c r="AM443" i="1"/>
  <c r="AL443" i="1"/>
  <c r="AI443" i="1"/>
  <c r="AI442" i="1" s="1"/>
  <c r="Y443" i="1"/>
  <c r="BB442" i="1"/>
  <c r="BA442" i="1"/>
  <c r="AZ442" i="1"/>
  <c r="AY442" i="1"/>
  <c r="AW442" i="1"/>
  <c r="AV442" i="1"/>
  <c r="AU442" i="1"/>
  <c r="AO442" i="1"/>
  <c r="AL442" i="1"/>
  <c r="AK442" i="1"/>
  <c r="AJ442" i="1"/>
  <c r="AJ876" i="1" s="1"/>
  <c r="AF442" i="1"/>
  <c r="AE442" i="1"/>
  <c r="AD442" i="1"/>
  <c r="AC442" i="1"/>
  <c r="AB442" i="1"/>
  <c r="AB876" i="1" s="1"/>
  <c r="AA442" i="1"/>
  <c r="Z442" i="1"/>
  <c r="X442" i="1"/>
  <c r="X876" i="1" s="1"/>
  <c r="W442" i="1"/>
  <c r="V442" i="1"/>
  <c r="U442" i="1"/>
  <c r="T442" i="1"/>
  <c r="S442" i="1"/>
  <c r="S876" i="1" s="1"/>
  <c r="R442" i="1"/>
  <c r="Q442" i="1"/>
  <c r="P442" i="1"/>
  <c r="P876" i="1" s="1"/>
  <c r="O442" i="1"/>
  <c r="N442" i="1"/>
  <c r="M442" i="1"/>
  <c r="L442" i="1"/>
  <c r="K442" i="1"/>
  <c r="K876" i="1" s="1"/>
  <c r="J442" i="1"/>
  <c r="AX441" i="1"/>
  <c r="AW441" i="1"/>
  <c r="AQ441" i="1"/>
  <c r="AO441" i="1"/>
  <c r="AS441" i="1" s="1"/>
  <c r="AN441" i="1"/>
  <c r="AM441" i="1"/>
  <c r="AL441" i="1"/>
  <c r="AI441" i="1"/>
  <c r="Y441" i="1"/>
  <c r="AX440" i="1"/>
  <c r="AW440" i="1"/>
  <c r="AO440" i="1"/>
  <c r="AS440" i="1" s="1"/>
  <c r="AN440" i="1"/>
  <c r="AR440" i="1" s="1"/>
  <c r="AM440" i="1"/>
  <c r="AQ440" i="1" s="1"/>
  <c r="AL440" i="1"/>
  <c r="AI440" i="1"/>
  <c r="Y440" i="1"/>
  <c r="AX439" i="1"/>
  <c r="AW439" i="1"/>
  <c r="AO439" i="1"/>
  <c r="AS439" i="1" s="1"/>
  <c r="AN439" i="1"/>
  <c r="AR439" i="1" s="1"/>
  <c r="AM439" i="1"/>
  <c r="AQ439" i="1" s="1"/>
  <c r="AL439" i="1"/>
  <c r="AI439" i="1"/>
  <c r="Y439" i="1"/>
  <c r="AX438" i="1"/>
  <c r="AW438" i="1"/>
  <c r="AO438" i="1"/>
  <c r="AS438" i="1" s="1"/>
  <c r="AN438" i="1"/>
  <c r="AR438" i="1" s="1"/>
  <c r="AM438" i="1"/>
  <c r="AL438" i="1"/>
  <c r="AI438" i="1"/>
  <c r="Y438" i="1"/>
  <c r="AX437" i="1"/>
  <c r="AW437" i="1"/>
  <c r="AT437" i="1"/>
  <c r="AO437" i="1"/>
  <c r="AS437" i="1" s="1"/>
  <c r="AN437" i="1"/>
  <c r="AR437" i="1" s="1"/>
  <c r="AM437" i="1"/>
  <c r="AQ437" i="1" s="1"/>
  <c r="AL437" i="1"/>
  <c r="AI437" i="1"/>
  <c r="Y437" i="1"/>
  <c r="AX436" i="1"/>
  <c r="AW436" i="1"/>
  <c r="AS436" i="1"/>
  <c r="AO436" i="1"/>
  <c r="AN436" i="1"/>
  <c r="AR436" i="1" s="1"/>
  <c r="AM436" i="1"/>
  <c r="AQ436" i="1" s="1"/>
  <c r="AL436" i="1"/>
  <c r="AI436" i="1"/>
  <c r="Y436" i="1"/>
  <c r="AX435" i="1"/>
  <c r="AW435" i="1"/>
  <c r="AQ435" i="1"/>
  <c r="AO435" i="1"/>
  <c r="AS435" i="1" s="1"/>
  <c r="AN435" i="1"/>
  <c r="AR435" i="1" s="1"/>
  <c r="AM435" i="1"/>
  <c r="AL435" i="1"/>
  <c r="AI435" i="1"/>
  <c r="Y435" i="1"/>
  <c r="AX434" i="1"/>
  <c r="AW434" i="1"/>
  <c r="AR434" i="1"/>
  <c r="AP434" i="1"/>
  <c r="AO434" i="1"/>
  <c r="AS434" i="1" s="1"/>
  <c r="AN434" i="1"/>
  <c r="AM434" i="1"/>
  <c r="AQ434" i="1" s="1"/>
  <c r="AL434" i="1"/>
  <c r="AI434" i="1"/>
  <c r="Y434" i="1"/>
  <c r="AY433" i="1"/>
  <c r="AX433" i="1"/>
  <c r="AW433" i="1"/>
  <c r="AS433" i="1"/>
  <c r="AR433" i="1"/>
  <c r="AQ433" i="1"/>
  <c r="AT433" i="1" s="1"/>
  <c r="AM433" i="1"/>
  <c r="AP433" i="1" s="1"/>
  <c r="AL433" i="1"/>
  <c r="AI433" i="1"/>
  <c r="Y433" i="1"/>
  <c r="AX432" i="1"/>
  <c r="AX423" i="1" s="1"/>
  <c r="AW432" i="1"/>
  <c r="AO432" i="1"/>
  <c r="AS432" i="1" s="1"/>
  <c r="AN432" i="1"/>
  <c r="AR432" i="1" s="1"/>
  <c r="AM432" i="1"/>
  <c r="AQ432" i="1" s="1"/>
  <c r="AL432" i="1"/>
  <c r="AI432" i="1"/>
  <c r="Y432" i="1"/>
  <c r="AX431" i="1"/>
  <c r="AW431" i="1"/>
  <c r="AS431" i="1"/>
  <c r="AR431" i="1"/>
  <c r="AM431" i="1"/>
  <c r="AQ431" i="1" s="1"/>
  <c r="AT431" i="1" s="1"/>
  <c r="AL431" i="1"/>
  <c r="AI431" i="1"/>
  <c r="Y431" i="1"/>
  <c r="AX430" i="1"/>
  <c r="AW430" i="1"/>
  <c r="AS430" i="1"/>
  <c r="AR430" i="1"/>
  <c r="AM430" i="1"/>
  <c r="AP430" i="1" s="1"/>
  <c r="AL430" i="1"/>
  <c r="AI430" i="1"/>
  <c r="Y430" i="1"/>
  <c r="AX429" i="1"/>
  <c r="AW429" i="1"/>
  <c r="AS429" i="1"/>
  <c r="AR429" i="1"/>
  <c r="AM429" i="1"/>
  <c r="AL429" i="1"/>
  <c r="AI429" i="1"/>
  <c r="Y429" i="1"/>
  <c r="AX428" i="1"/>
  <c r="AW428" i="1"/>
  <c r="AT428" i="1"/>
  <c r="AO428" i="1"/>
  <c r="AS428" i="1" s="1"/>
  <c r="AN428" i="1"/>
  <c r="AR428" i="1" s="1"/>
  <c r="AM428" i="1"/>
  <c r="AQ428" i="1" s="1"/>
  <c r="AL428" i="1"/>
  <c r="AI428" i="1"/>
  <c r="Y428" i="1"/>
  <c r="AX427" i="1"/>
  <c r="AW427" i="1"/>
  <c r="AS427" i="1"/>
  <c r="AO427" i="1"/>
  <c r="AN427" i="1"/>
  <c r="AR427" i="1" s="1"/>
  <c r="AM427" i="1"/>
  <c r="AQ427" i="1" s="1"/>
  <c r="AL427" i="1"/>
  <c r="AI427" i="1"/>
  <c r="Y427" i="1"/>
  <c r="AX426" i="1"/>
  <c r="AW426" i="1"/>
  <c r="AQ426" i="1"/>
  <c r="AO426" i="1"/>
  <c r="AS426" i="1" s="1"/>
  <c r="AN426" i="1"/>
  <c r="AR426" i="1" s="1"/>
  <c r="AM426" i="1"/>
  <c r="AL426" i="1"/>
  <c r="AI426" i="1"/>
  <c r="Y426" i="1"/>
  <c r="AX425" i="1"/>
  <c r="AW425" i="1"/>
  <c r="AR425" i="1"/>
  <c r="AP425" i="1"/>
  <c r="AO425" i="1"/>
  <c r="AS425" i="1" s="1"/>
  <c r="AN425" i="1"/>
  <c r="AM425" i="1"/>
  <c r="AQ425" i="1" s="1"/>
  <c r="AT425" i="1" s="1"/>
  <c r="AL425" i="1"/>
  <c r="AI425" i="1"/>
  <c r="Y425" i="1"/>
  <c r="AX424" i="1"/>
  <c r="AW424" i="1"/>
  <c r="AR424" i="1"/>
  <c r="AP424" i="1"/>
  <c r="AO424" i="1"/>
  <c r="AN424" i="1"/>
  <c r="AM424" i="1"/>
  <c r="AQ424" i="1" s="1"/>
  <c r="AL424" i="1"/>
  <c r="AI424" i="1"/>
  <c r="Y424" i="1"/>
  <c r="BB423" i="1"/>
  <c r="BA423" i="1"/>
  <c r="AZ423" i="1"/>
  <c r="AY423" i="1"/>
  <c r="AV423" i="1"/>
  <c r="AU423" i="1"/>
  <c r="AK423" i="1"/>
  <c r="AJ423" i="1"/>
  <c r="AF423" i="1"/>
  <c r="AE423" i="1"/>
  <c r="AD423" i="1"/>
  <c r="AC423" i="1"/>
  <c r="AB423" i="1"/>
  <c r="AA423" i="1"/>
  <c r="Z423" i="1"/>
  <c r="X423" i="1"/>
  <c r="W423" i="1"/>
  <c r="V423" i="1"/>
  <c r="U423" i="1"/>
  <c r="T423" i="1"/>
  <c r="S423" i="1"/>
  <c r="R423" i="1"/>
  <c r="Q423" i="1"/>
  <c r="P423" i="1"/>
  <c r="O423" i="1"/>
  <c r="N423" i="1"/>
  <c r="M423" i="1"/>
  <c r="L423" i="1"/>
  <c r="K423" i="1"/>
  <c r="J423" i="1"/>
  <c r="AZ422" i="1"/>
  <c r="AX422" i="1"/>
  <c r="AW422" i="1"/>
  <c r="AS422" i="1"/>
  <c r="AR422" i="1"/>
  <c r="AQ422" i="1"/>
  <c r="AM422" i="1"/>
  <c r="AP422" i="1" s="1"/>
  <c r="AL422" i="1"/>
  <c r="AI422" i="1"/>
  <c r="Y422" i="1"/>
  <c r="AZ421" i="1"/>
  <c r="AY421" i="1"/>
  <c r="AX421" i="1"/>
  <c r="AW421" i="1"/>
  <c r="AS421" i="1"/>
  <c r="AR421" i="1"/>
  <c r="AM421" i="1"/>
  <c r="AL421" i="1"/>
  <c r="AI421" i="1"/>
  <c r="Y421" i="1"/>
  <c r="AZ420" i="1"/>
  <c r="AY420" i="1"/>
  <c r="AX420" i="1"/>
  <c r="AW420" i="1"/>
  <c r="AS420" i="1"/>
  <c r="AR420" i="1"/>
  <c r="AM420" i="1"/>
  <c r="AL420" i="1"/>
  <c r="AI420" i="1"/>
  <c r="Y420" i="1"/>
  <c r="AZ419" i="1"/>
  <c r="AX419" i="1"/>
  <c r="AW419" i="1"/>
  <c r="AS419" i="1"/>
  <c r="AR419" i="1"/>
  <c r="AM419" i="1"/>
  <c r="AQ419" i="1" s="1"/>
  <c r="AL419" i="1"/>
  <c r="AI419" i="1"/>
  <c r="Y419" i="1"/>
  <c r="BB418" i="1"/>
  <c r="BA418" i="1"/>
  <c r="BA411" i="1" s="1"/>
  <c r="AZ418" i="1"/>
  <c r="AY418" i="1"/>
  <c r="AX418" i="1"/>
  <c r="AW418" i="1"/>
  <c r="AS418" i="1"/>
  <c r="AR418" i="1"/>
  <c r="AM418" i="1"/>
  <c r="AQ418" i="1" s="1"/>
  <c r="AL418" i="1"/>
  <c r="AI418" i="1"/>
  <c r="Y418" i="1"/>
  <c r="AZ417" i="1"/>
  <c r="AY417" i="1"/>
  <c r="AX417" i="1"/>
  <c r="AW417" i="1"/>
  <c r="AS417" i="1"/>
  <c r="AR417" i="1"/>
  <c r="AM417" i="1"/>
  <c r="AQ417" i="1" s="1"/>
  <c r="AT417" i="1" s="1"/>
  <c r="AL417" i="1"/>
  <c r="AI417" i="1"/>
  <c r="Y417" i="1"/>
  <c r="AZ416" i="1"/>
  <c r="AX416" i="1"/>
  <c r="AW416" i="1"/>
  <c r="AS416" i="1"/>
  <c r="AR416" i="1"/>
  <c r="AM416" i="1"/>
  <c r="AQ416" i="1" s="1"/>
  <c r="AL416" i="1"/>
  <c r="AI416" i="1"/>
  <c r="Y416" i="1"/>
  <c r="AZ415" i="1"/>
  <c r="AY415" i="1"/>
  <c r="AX415" i="1"/>
  <c r="AW415" i="1"/>
  <c r="AS415" i="1"/>
  <c r="AR415" i="1"/>
  <c r="AM415" i="1"/>
  <c r="AQ415" i="1" s="1"/>
  <c r="AL415" i="1"/>
  <c r="AI415" i="1"/>
  <c r="Y415" i="1"/>
  <c r="AZ414" i="1"/>
  <c r="AY414" i="1"/>
  <c r="AX414" i="1"/>
  <c r="AW414" i="1"/>
  <c r="AS414" i="1"/>
  <c r="AR414" i="1"/>
  <c r="AQ414" i="1"/>
  <c r="AT414" i="1" s="1"/>
  <c r="AP414" i="1"/>
  <c r="AM414" i="1"/>
  <c r="AL414" i="1"/>
  <c r="AI414" i="1"/>
  <c r="Y414" i="1"/>
  <c r="AZ413" i="1"/>
  <c r="AX413" i="1"/>
  <c r="AW413" i="1"/>
  <c r="AS413" i="1"/>
  <c r="AR413" i="1"/>
  <c r="AM413" i="1"/>
  <c r="AL413" i="1"/>
  <c r="AI413" i="1"/>
  <c r="Y413" i="1"/>
  <c r="AZ412" i="1"/>
  <c r="AY412" i="1"/>
  <c r="AX412" i="1"/>
  <c r="AX411" i="1" s="1"/>
  <c r="AW412" i="1"/>
  <c r="AS412" i="1"/>
  <c r="AR412" i="1"/>
  <c r="AM412" i="1"/>
  <c r="AQ412" i="1" s="1"/>
  <c r="AL412" i="1"/>
  <c r="AI412" i="1"/>
  <c r="Y412" i="1"/>
  <c r="BB411" i="1"/>
  <c r="AV411" i="1"/>
  <c r="AU411" i="1"/>
  <c r="AO411" i="1"/>
  <c r="AN411" i="1"/>
  <c r="AK411" i="1"/>
  <c r="AJ411" i="1"/>
  <c r="AF411" i="1"/>
  <c r="AE411" i="1"/>
  <c r="AD411" i="1"/>
  <c r="AC411" i="1"/>
  <c r="AB411" i="1"/>
  <c r="AA411" i="1"/>
  <c r="Z411" i="1"/>
  <c r="X411" i="1"/>
  <c r="W411" i="1"/>
  <c r="V411" i="1"/>
  <c r="U411" i="1"/>
  <c r="T411" i="1"/>
  <c r="S411" i="1"/>
  <c r="R411" i="1"/>
  <c r="Q411" i="1"/>
  <c r="P411" i="1"/>
  <c r="O411" i="1"/>
  <c r="N411" i="1"/>
  <c r="M411" i="1"/>
  <c r="L411" i="1"/>
  <c r="K411" i="1"/>
  <c r="J411" i="1"/>
  <c r="AX410" i="1"/>
  <c r="AW410" i="1"/>
  <c r="AT410" i="1"/>
  <c r="AS410" i="1"/>
  <c r="AR410" i="1"/>
  <c r="AM410" i="1"/>
  <c r="AQ410" i="1" s="1"/>
  <c r="AL410" i="1"/>
  <c r="AI410" i="1"/>
  <c r="Y410" i="1"/>
  <c r="AX409" i="1"/>
  <c r="AW409" i="1"/>
  <c r="AR409" i="1"/>
  <c r="AO409" i="1"/>
  <c r="AS409" i="1" s="1"/>
  <c r="AN409" i="1"/>
  <c r="AM409" i="1"/>
  <c r="AQ409" i="1" s="1"/>
  <c r="AL409" i="1"/>
  <c r="AI409" i="1"/>
  <c r="Y409" i="1"/>
  <c r="AX408" i="1"/>
  <c r="AW408" i="1"/>
  <c r="AR408" i="1"/>
  <c r="AO408" i="1"/>
  <c r="AS408" i="1" s="1"/>
  <c r="AN408" i="1"/>
  <c r="AM408" i="1"/>
  <c r="AQ408" i="1" s="1"/>
  <c r="AT408" i="1" s="1"/>
  <c r="AL408" i="1"/>
  <c r="AI408" i="1"/>
  <c r="Y408" i="1"/>
  <c r="BA407" i="1"/>
  <c r="AY407" i="1"/>
  <c r="AX407" i="1"/>
  <c r="AW407" i="1"/>
  <c r="AS407" i="1"/>
  <c r="AR407" i="1"/>
  <c r="AQ407" i="1"/>
  <c r="AT407" i="1" s="1"/>
  <c r="AP407" i="1"/>
  <c r="AM407" i="1"/>
  <c r="AL407" i="1"/>
  <c r="AI407" i="1"/>
  <c r="Y407" i="1"/>
  <c r="AX406" i="1"/>
  <c r="AW406" i="1"/>
  <c r="AS406" i="1"/>
  <c r="AR406" i="1"/>
  <c r="AM406" i="1"/>
  <c r="AQ406" i="1" s="1"/>
  <c r="AL406" i="1"/>
  <c r="AI406" i="1"/>
  <c r="Y406" i="1"/>
  <c r="AX405" i="1"/>
  <c r="AW405" i="1"/>
  <c r="AS405" i="1"/>
  <c r="AR405" i="1"/>
  <c r="AM405" i="1"/>
  <c r="AQ405" i="1" s="1"/>
  <c r="AL405" i="1"/>
  <c r="AI405" i="1"/>
  <c r="Y405" i="1"/>
  <c r="AX404" i="1"/>
  <c r="AW404" i="1"/>
  <c r="AS404" i="1"/>
  <c r="AR404" i="1"/>
  <c r="AM404" i="1"/>
  <c r="AL404" i="1"/>
  <c r="AI404" i="1"/>
  <c r="Y404" i="1"/>
  <c r="BA403" i="1"/>
  <c r="AY403" i="1"/>
  <c r="AX403" i="1"/>
  <c r="AW403" i="1"/>
  <c r="AS403" i="1"/>
  <c r="AR403" i="1"/>
  <c r="AM403" i="1"/>
  <c r="AL403" i="1"/>
  <c r="AI403" i="1"/>
  <c r="Y403" i="1"/>
  <c r="BB402" i="1"/>
  <c r="BA402" i="1"/>
  <c r="AY402" i="1"/>
  <c r="AX402" i="1"/>
  <c r="AW402" i="1"/>
  <c r="AS402" i="1"/>
  <c r="AR402" i="1"/>
  <c r="AM402" i="1"/>
  <c r="AL402" i="1"/>
  <c r="AI402" i="1"/>
  <c r="Y402" i="1"/>
  <c r="BA401" i="1"/>
  <c r="AY401" i="1"/>
  <c r="AX401" i="1"/>
  <c r="AW401" i="1"/>
  <c r="AS401" i="1"/>
  <c r="AR401" i="1"/>
  <c r="AM401" i="1"/>
  <c r="AQ401" i="1" s="1"/>
  <c r="AL401" i="1"/>
  <c r="AI401" i="1"/>
  <c r="Y401" i="1"/>
  <c r="BA400" i="1"/>
  <c r="AY400" i="1"/>
  <c r="AX400" i="1"/>
  <c r="AW400" i="1"/>
  <c r="AS400" i="1"/>
  <c r="AR400" i="1"/>
  <c r="AM400" i="1"/>
  <c r="AQ400" i="1" s="1"/>
  <c r="AL400" i="1"/>
  <c r="AI400" i="1"/>
  <c r="Y400" i="1"/>
  <c r="AX399" i="1"/>
  <c r="AW399" i="1"/>
  <c r="AW396" i="1" s="1"/>
  <c r="AS399" i="1"/>
  <c r="AR399" i="1"/>
  <c r="AM399" i="1"/>
  <c r="AP399" i="1" s="1"/>
  <c r="AL399" i="1"/>
  <c r="AI399" i="1"/>
  <c r="Y399" i="1"/>
  <c r="BA398" i="1"/>
  <c r="AY398" i="1"/>
  <c r="AX398" i="1"/>
  <c r="AW398" i="1"/>
  <c r="AS398" i="1"/>
  <c r="AR398" i="1"/>
  <c r="AQ398" i="1"/>
  <c r="AT398" i="1" s="1"/>
  <c r="AP398" i="1"/>
  <c r="AM398" i="1"/>
  <c r="AL398" i="1"/>
  <c r="AI398" i="1"/>
  <c r="Y398" i="1"/>
  <c r="BB397" i="1"/>
  <c r="BA397" i="1"/>
  <c r="AY397" i="1"/>
  <c r="AX397" i="1"/>
  <c r="AW397" i="1"/>
  <c r="AS397" i="1"/>
  <c r="AR397" i="1"/>
  <c r="AQ397" i="1"/>
  <c r="AP397" i="1"/>
  <c r="AM397" i="1"/>
  <c r="AL397" i="1"/>
  <c r="AI397" i="1"/>
  <c r="Y397" i="1"/>
  <c r="AZ396" i="1"/>
  <c r="AX396" i="1"/>
  <c r="AV396" i="1"/>
  <c r="AU396" i="1"/>
  <c r="AN396" i="1"/>
  <c r="AK396" i="1"/>
  <c r="AJ396" i="1"/>
  <c r="AF396" i="1"/>
  <c r="AE396" i="1"/>
  <c r="AD396" i="1"/>
  <c r="AC396" i="1"/>
  <c r="AB396" i="1"/>
  <c r="AA396" i="1"/>
  <c r="Z396" i="1"/>
  <c r="X396" i="1"/>
  <c r="W396" i="1"/>
  <c r="V396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AW395" i="1"/>
  <c r="AS395" i="1"/>
  <c r="AS392" i="1" s="1"/>
  <c r="AR395" i="1"/>
  <c r="AM395" i="1"/>
  <c r="AQ395" i="1" s="1"/>
  <c r="AL395" i="1"/>
  <c r="AI395" i="1"/>
  <c r="Y395" i="1"/>
  <c r="AU394" i="1"/>
  <c r="AW394" i="1" s="1"/>
  <c r="AW392" i="1" s="1"/>
  <c r="AS394" i="1"/>
  <c r="AR394" i="1"/>
  <c r="AT394" i="1" s="1"/>
  <c r="AQ394" i="1"/>
  <c r="AM394" i="1"/>
  <c r="AP394" i="1" s="1"/>
  <c r="AL394" i="1"/>
  <c r="AI394" i="1"/>
  <c r="AY393" i="1"/>
  <c r="AX393" i="1"/>
  <c r="AW393" i="1"/>
  <c r="AS393" i="1"/>
  <c r="AR393" i="1"/>
  <c r="AL393" i="1"/>
  <c r="AI393" i="1"/>
  <c r="Q393" i="1"/>
  <c r="BB392" i="1"/>
  <c r="BB393" i="1" s="1"/>
  <c r="BA392" i="1"/>
  <c r="BA393" i="1" s="1"/>
  <c r="AZ392" i="1"/>
  <c r="AZ393" i="1" s="1"/>
  <c r="AY392" i="1"/>
  <c r="AX392" i="1"/>
  <c r="AV392" i="1"/>
  <c r="AO392" i="1"/>
  <c r="AN392" i="1"/>
  <c r="AM392" i="1"/>
  <c r="AK392" i="1"/>
  <c r="AJ392" i="1"/>
  <c r="AF392" i="1"/>
  <c r="AF393" i="1" s="1"/>
  <c r="AE392" i="1"/>
  <c r="AE393" i="1" s="1"/>
  <c r="AD392" i="1"/>
  <c r="AD393" i="1" s="1"/>
  <c r="AC392" i="1"/>
  <c r="AC393" i="1" s="1"/>
  <c r="AB392" i="1"/>
  <c r="AB393" i="1" s="1"/>
  <c r="AA392" i="1"/>
  <c r="AA393" i="1" s="1"/>
  <c r="Z392" i="1"/>
  <c r="Z393" i="1" s="1"/>
  <c r="X392" i="1"/>
  <c r="X393" i="1" s="1"/>
  <c r="W392" i="1"/>
  <c r="W393" i="1" s="1"/>
  <c r="V392" i="1"/>
  <c r="V393" i="1" s="1"/>
  <c r="U392" i="1"/>
  <c r="U393" i="1" s="1"/>
  <c r="T392" i="1"/>
  <c r="T393" i="1" s="1"/>
  <c r="S392" i="1"/>
  <c r="S393" i="1" s="1"/>
  <c r="R392" i="1"/>
  <c r="R393" i="1" s="1"/>
  <c r="Q392" i="1"/>
  <c r="P392" i="1"/>
  <c r="P393" i="1" s="1"/>
  <c r="O392" i="1"/>
  <c r="O393" i="1" s="1"/>
  <c r="N392" i="1"/>
  <c r="N393" i="1" s="1"/>
  <c r="M392" i="1"/>
  <c r="L392" i="1"/>
  <c r="L393" i="1" s="1"/>
  <c r="K392" i="1"/>
  <c r="K393" i="1" s="1"/>
  <c r="J392" i="1"/>
  <c r="J393" i="1" s="1"/>
  <c r="AX391" i="1"/>
  <c r="AW391" i="1"/>
  <c r="AS391" i="1"/>
  <c r="AR391" i="1"/>
  <c r="AQ391" i="1"/>
  <c r="AT391" i="1" s="1"/>
  <c r="AP391" i="1"/>
  <c r="AM391" i="1"/>
  <c r="AL391" i="1"/>
  <c r="AI391" i="1"/>
  <c r="Y391" i="1"/>
  <c r="BB390" i="1"/>
  <c r="BA390" i="1"/>
  <c r="AZ390" i="1"/>
  <c r="AY390" i="1"/>
  <c r="AX390" i="1"/>
  <c r="AW390" i="1"/>
  <c r="AS390" i="1"/>
  <c r="AR390" i="1"/>
  <c r="AM390" i="1"/>
  <c r="AQ390" i="1" s="1"/>
  <c r="AL390" i="1"/>
  <c r="AI390" i="1"/>
  <c r="Y390" i="1"/>
  <c r="AX389" i="1"/>
  <c r="AW389" i="1"/>
  <c r="AS389" i="1"/>
  <c r="AR389" i="1"/>
  <c r="AM389" i="1"/>
  <c r="AL389" i="1"/>
  <c r="AI389" i="1"/>
  <c r="Y389" i="1"/>
  <c r="BB388" i="1"/>
  <c r="BA388" i="1"/>
  <c r="AZ388" i="1"/>
  <c r="AY388" i="1"/>
  <c r="AX388" i="1"/>
  <c r="AW388" i="1"/>
  <c r="AS388" i="1"/>
  <c r="AR388" i="1"/>
  <c r="AQ388" i="1"/>
  <c r="AP388" i="1"/>
  <c r="AM388" i="1"/>
  <c r="AL388" i="1"/>
  <c r="AI388" i="1"/>
  <c r="Y388" i="1"/>
  <c r="BB387" i="1"/>
  <c r="BA387" i="1"/>
  <c r="AZ387" i="1"/>
  <c r="AY387" i="1"/>
  <c r="AX387" i="1"/>
  <c r="AW387" i="1"/>
  <c r="AS387" i="1"/>
  <c r="AR387" i="1"/>
  <c r="AQ387" i="1"/>
  <c r="AP387" i="1"/>
  <c r="AM387" i="1"/>
  <c r="AL387" i="1"/>
  <c r="AL383" i="1" s="1"/>
  <c r="AI387" i="1"/>
  <c r="Y387" i="1"/>
  <c r="BA386" i="1"/>
  <c r="AZ386" i="1"/>
  <c r="AY386" i="1"/>
  <c r="AX386" i="1"/>
  <c r="AW386" i="1"/>
  <c r="AS386" i="1"/>
  <c r="AR386" i="1"/>
  <c r="AQ386" i="1"/>
  <c r="AP386" i="1"/>
  <c r="AM386" i="1"/>
  <c r="AL386" i="1"/>
  <c r="AI386" i="1"/>
  <c r="Y386" i="1"/>
  <c r="BB385" i="1"/>
  <c r="BA385" i="1"/>
  <c r="AZ385" i="1"/>
  <c r="AY385" i="1"/>
  <c r="AX385" i="1"/>
  <c r="AW385" i="1"/>
  <c r="AS385" i="1"/>
  <c r="AR385" i="1"/>
  <c r="AM385" i="1"/>
  <c r="AQ385" i="1" s="1"/>
  <c r="AT385" i="1" s="1"/>
  <c r="AL385" i="1"/>
  <c r="AI385" i="1"/>
  <c r="Y385" i="1"/>
  <c r="BB384" i="1"/>
  <c r="BA384" i="1"/>
  <c r="AZ384" i="1"/>
  <c r="AY384" i="1"/>
  <c r="AX384" i="1"/>
  <c r="AX383" i="1" s="1"/>
  <c r="AW384" i="1"/>
  <c r="AS384" i="1"/>
  <c r="AR384" i="1"/>
  <c r="AM384" i="1"/>
  <c r="AQ384" i="1" s="1"/>
  <c r="AL384" i="1"/>
  <c r="AI384" i="1"/>
  <c r="AI383" i="1" s="1"/>
  <c r="Y384" i="1"/>
  <c r="BA383" i="1"/>
  <c r="AV383" i="1"/>
  <c r="AU383" i="1"/>
  <c r="AU550" i="1" s="1"/>
  <c r="AO383" i="1"/>
  <c r="AN383" i="1"/>
  <c r="AK383" i="1"/>
  <c r="AK550" i="1" s="1"/>
  <c r="AJ383" i="1"/>
  <c r="AH383" i="1"/>
  <c r="AG383" i="1"/>
  <c r="AF383" i="1"/>
  <c r="AE383" i="1"/>
  <c r="AD383" i="1"/>
  <c r="AC383" i="1"/>
  <c r="AB383" i="1"/>
  <c r="AB550" i="1" s="1"/>
  <c r="AA383" i="1"/>
  <c r="Z383" i="1"/>
  <c r="X383" i="1"/>
  <c r="W383" i="1"/>
  <c r="V383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AL382" i="1"/>
  <c r="AI382" i="1"/>
  <c r="Y382" i="1"/>
  <c r="AL381" i="1"/>
  <c r="AI381" i="1"/>
  <c r="Y381" i="1"/>
  <c r="AL380" i="1"/>
  <c r="AI380" i="1"/>
  <c r="Y380" i="1"/>
  <c r="AX378" i="1"/>
  <c r="AW378" i="1"/>
  <c r="AS378" i="1"/>
  <c r="AR378" i="1"/>
  <c r="AT378" i="1" s="1"/>
  <c r="AO378" i="1"/>
  <c r="AN378" i="1"/>
  <c r="AM378" i="1"/>
  <c r="AL378" i="1"/>
  <c r="AI378" i="1"/>
  <c r="Y378" i="1"/>
  <c r="AX377" i="1"/>
  <c r="AW377" i="1"/>
  <c r="AS377" i="1"/>
  <c r="AR377" i="1"/>
  <c r="AO377" i="1"/>
  <c r="AN377" i="1"/>
  <c r="AM377" i="1"/>
  <c r="AL377" i="1"/>
  <c r="AI377" i="1"/>
  <c r="Y377" i="1"/>
  <c r="AX376" i="1"/>
  <c r="AW376" i="1"/>
  <c r="AS376" i="1"/>
  <c r="AR376" i="1"/>
  <c r="AT376" i="1" s="1"/>
  <c r="AO376" i="1"/>
  <c r="AN376" i="1"/>
  <c r="AM376" i="1"/>
  <c r="AL376" i="1"/>
  <c r="AI376" i="1"/>
  <c r="Y376" i="1"/>
  <c r="AX375" i="1"/>
  <c r="AW375" i="1"/>
  <c r="AS375" i="1"/>
  <c r="AR375" i="1"/>
  <c r="AT375" i="1" s="1"/>
  <c r="AO375" i="1"/>
  <c r="AN375" i="1"/>
  <c r="AM375" i="1"/>
  <c r="AL375" i="1"/>
  <c r="AI375" i="1"/>
  <c r="Y375" i="1"/>
  <c r="AX374" i="1"/>
  <c r="AW374" i="1"/>
  <c r="AS374" i="1"/>
  <c r="AR374" i="1"/>
  <c r="AT374" i="1" s="1"/>
  <c r="AO374" i="1"/>
  <c r="AN374" i="1"/>
  <c r="AM374" i="1"/>
  <c r="AL374" i="1"/>
  <c r="AI374" i="1"/>
  <c r="Y374" i="1"/>
  <c r="AX373" i="1"/>
  <c r="AW373" i="1"/>
  <c r="AS373" i="1"/>
  <c r="AR373" i="1"/>
  <c r="AO373" i="1"/>
  <c r="AN373" i="1"/>
  <c r="AM373" i="1"/>
  <c r="AL373" i="1"/>
  <c r="AI373" i="1"/>
  <c r="Y373" i="1"/>
  <c r="AX372" i="1"/>
  <c r="AW372" i="1"/>
  <c r="AS372" i="1"/>
  <c r="AR372" i="1"/>
  <c r="AO372" i="1"/>
  <c r="AN372" i="1"/>
  <c r="AM372" i="1"/>
  <c r="AP372" i="1" s="1"/>
  <c r="AL372" i="1"/>
  <c r="AI372" i="1"/>
  <c r="AI367" i="1" s="1"/>
  <c r="Y372" i="1"/>
  <c r="AX371" i="1"/>
  <c r="AW371" i="1"/>
  <c r="AS371" i="1"/>
  <c r="AR371" i="1"/>
  <c r="AO371" i="1"/>
  <c r="AN371" i="1"/>
  <c r="AM371" i="1"/>
  <c r="AL371" i="1"/>
  <c r="AI371" i="1"/>
  <c r="Y371" i="1"/>
  <c r="AX370" i="1"/>
  <c r="AW370" i="1"/>
  <c r="AS370" i="1"/>
  <c r="AR370" i="1"/>
  <c r="AT370" i="1" s="1"/>
  <c r="AO370" i="1"/>
  <c r="AN370" i="1"/>
  <c r="AM370" i="1"/>
  <c r="AL370" i="1"/>
  <c r="AI370" i="1"/>
  <c r="Y370" i="1"/>
  <c r="AX369" i="1"/>
  <c r="AW369" i="1"/>
  <c r="AS369" i="1"/>
  <c r="AS367" i="1" s="1"/>
  <c r="AR369" i="1"/>
  <c r="AO369" i="1"/>
  <c r="AN369" i="1"/>
  <c r="AM369" i="1"/>
  <c r="AP369" i="1" s="1"/>
  <c r="AL369" i="1"/>
  <c r="AI369" i="1"/>
  <c r="Y369" i="1"/>
  <c r="AX368" i="1"/>
  <c r="AW368" i="1"/>
  <c r="AS368" i="1"/>
  <c r="AR368" i="1"/>
  <c r="AT368" i="1" s="1"/>
  <c r="AP368" i="1"/>
  <c r="AO368" i="1"/>
  <c r="AN368" i="1"/>
  <c r="AM368" i="1"/>
  <c r="AL368" i="1"/>
  <c r="AI368" i="1"/>
  <c r="Y368" i="1"/>
  <c r="BB367" i="1"/>
  <c r="BA367" i="1"/>
  <c r="AZ367" i="1"/>
  <c r="AY367" i="1"/>
  <c r="AV367" i="1"/>
  <c r="AU367" i="1"/>
  <c r="AQ367" i="1"/>
  <c r="AK367" i="1"/>
  <c r="AJ367" i="1"/>
  <c r="AH367" i="1"/>
  <c r="AG367" i="1"/>
  <c r="AF367" i="1"/>
  <c r="AE367" i="1"/>
  <c r="AD367" i="1"/>
  <c r="AC367" i="1"/>
  <c r="AB367" i="1"/>
  <c r="AA367" i="1"/>
  <c r="Z367" i="1"/>
  <c r="X367" i="1"/>
  <c r="W367" i="1"/>
  <c r="V367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AX366" i="1"/>
  <c r="AX365" i="1" s="1"/>
  <c r="AW366" i="1"/>
  <c r="AW365" i="1" s="1"/>
  <c r="AS366" i="1"/>
  <c r="AS365" i="1" s="1"/>
  <c r="AR366" i="1"/>
  <c r="AT366" i="1" s="1"/>
  <c r="AT365" i="1" s="1"/>
  <c r="AO366" i="1"/>
  <c r="AN366" i="1"/>
  <c r="AN365" i="1" s="1"/>
  <c r="AM366" i="1"/>
  <c r="AL366" i="1"/>
  <c r="AL365" i="1" s="1"/>
  <c r="AI366" i="1"/>
  <c r="AI365" i="1" s="1"/>
  <c r="Y366" i="1"/>
  <c r="BB365" i="1"/>
  <c r="BA365" i="1"/>
  <c r="AZ365" i="1"/>
  <c r="AY365" i="1"/>
  <c r="AV365" i="1"/>
  <c r="AU365" i="1"/>
  <c r="AQ365" i="1"/>
  <c r="AO365" i="1"/>
  <c r="AK365" i="1"/>
  <c r="AJ365" i="1"/>
  <c r="AH365" i="1"/>
  <c r="AG365" i="1"/>
  <c r="AF365" i="1"/>
  <c r="AE365" i="1"/>
  <c r="AD365" i="1"/>
  <c r="AC365" i="1"/>
  <c r="AB365" i="1"/>
  <c r="AA365" i="1"/>
  <c r="Z365" i="1"/>
  <c r="X365" i="1"/>
  <c r="W365" i="1"/>
  <c r="V365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AX364" i="1"/>
  <c r="AX363" i="1" s="1"/>
  <c r="AW364" i="1"/>
  <c r="AW363" i="1" s="1"/>
  <c r="AS364" i="1"/>
  <c r="AR364" i="1"/>
  <c r="AR363" i="1" s="1"/>
  <c r="AO364" i="1"/>
  <c r="AN364" i="1"/>
  <c r="AN363" i="1" s="1"/>
  <c r="AM364" i="1"/>
  <c r="AL364" i="1"/>
  <c r="AL363" i="1" s="1"/>
  <c r="AI364" i="1"/>
  <c r="AI363" i="1" s="1"/>
  <c r="Y364" i="1"/>
  <c r="BB363" i="1"/>
  <c r="BA363" i="1"/>
  <c r="AZ363" i="1"/>
  <c r="AY363" i="1"/>
  <c r="AV363" i="1"/>
  <c r="AU363" i="1"/>
  <c r="AQ363" i="1"/>
  <c r="AO363" i="1"/>
  <c r="AM363" i="1"/>
  <c r="AK363" i="1"/>
  <c r="AJ363" i="1"/>
  <c r="AH363" i="1"/>
  <c r="AG363" i="1"/>
  <c r="AF363" i="1"/>
  <c r="AE363" i="1"/>
  <c r="AD363" i="1"/>
  <c r="AC363" i="1"/>
  <c r="AB363" i="1"/>
  <c r="AA363" i="1"/>
  <c r="Z363" i="1"/>
  <c r="X363" i="1"/>
  <c r="W363" i="1"/>
  <c r="V363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AX362" i="1"/>
  <c r="AX361" i="1" s="1"/>
  <c r="AW362" i="1"/>
  <c r="AW361" i="1" s="1"/>
  <c r="AT362" i="1"/>
  <c r="AS362" i="1"/>
  <c r="AR362" i="1"/>
  <c r="AO362" i="1"/>
  <c r="AO361" i="1" s="1"/>
  <c r="AN362" i="1"/>
  <c r="AM362" i="1"/>
  <c r="AL362" i="1"/>
  <c r="AI362" i="1"/>
  <c r="AI361" i="1" s="1"/>
  <c r="Y362" i="1"/>
  <c r="BB361" i="1"/>
  <c r="BA361" i="1"/>
  <c r="AZ361" i="1"/>
  <c r="AY361" i="1"/>
  <c r="AV361" i="1"/>
  <c r="AU361" i="1"/>
  <c r="AT361" i="1"/>
  <c r="AS361" i="1"/>
  <c r="AR361" i="1"/>
  <c r="AQ361" i="1"/>
  <c r="AN361" i="1"/>
  <c r="AM361" i="1"/>
  <c r="AL361" i="1"/>
  <c r="AK361" i="1"/>
  <c r="AJ361" i="1"/>
  <c r="AH361" i="1"/>
  <c r="AG361" i="1"/>
  <c r="AF361" i="1"/>
  <c r="AE361" i="1"/>
  <c r="AD361" i="1"/>
  <c r="AC361" i="1"/>
  <c r="AB361" i="1"/>
  <c r="AA361" i="1"/>
  <c r="Z361" i="1"/>
  <c r="X361" i="1"/>
  <c r="W361" i="1"/>
  <c r="V361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AX360" i="1"/>
  <c r="AX359" i="1" s="1"/>
  <c r="AW360" i="1"/>
  <c r="AW359" i="1" s="1"/>
  <c r="AS360" i="1"/>
  <c r="AR360" i="1"/>
  <c r="AT360" i="1" s="1"/>
  <c r="AT359" i="1" s="1"/>
  <c r="AO360" i="1"/>
  <c r="AN360" i="1"/>
  <c r="AP360" i="1" s="1"/>
  <c r="AP359" i="1" s="1"/>
  <c r="AM360" i="1"/>
  <c r="AL360" i="1"/>
  <c r="AI360" i="1"/>
  <c r="Y360" i="1"/>
  <c r="BB359" i="1"/>
  <c r="BA359" i="1"/>
  <c r="AZ359" i="1"/>
  <c r="AY359" i="1"/>
  <c r="AV359" i="1"/>
  <c r="AU359" i="1"/>
  <c r="AS359" i="1"/>
  <c r="AR359" i="1"/>
  <c r="AQ359" i="1"/>
  <c r="AO359" i="1"/>
  <c r="AN359" i="1"/>
  <c r="AM359" i="1"/>
  <c r="AK359" i="1"/>
  <c r="AJ359" i="1"/>
  <c r="AI359" i="1"/>
  <c r="AH359" i="1"/>
  <c r="AG359" i="1"/>
  <c r="AF359" i="1"/>
  <c r="AE359" i="1"/>
  <c r="AD359" i="1"/>
  <c r="AC359" i="1"/>
  <c r="AB359" i="1"/>
  <c r="AA359" i="1"/>
  <c r="Z359" i="1"/>
  <c r="X359" i="1"/>
  <c r="W359" i="1"/>
  <c r="V359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AX358" i="1"/>
  <c r="AW358" i="1"/>
  <c r="AS358" i="1"/>
  <c r="AR358" i="1"/>
  <c r="AT358" i="1" s="1"/>
  <c r="AO358" i="1"/>
  <c r="AN358" i="1"/>
  <c r="AM358" i="1"/>
  <c r="AL358" i="1"/>
  <c r="AI358" i="1"/>
  <c r="Y358" i="1"/>
  <c r="AX357" i="1"/>
  <c r="AW357" i="1"/>
  <c r="AS357" i="1"/>
  <c r="AT357" i="1" s="1"/>
  <c r="AR357" i="1"/>
  <c r="AO357" i="1"/>
  <c r="AO353" i="1" s="1"/>
  <c r="AN357" i="1"/>
  <c r="AM357" i="1"/>
  <c r="AL357" i="1"/>
  <c r="AI357" i="1"/>
  <c r="Y357" i="1"/>
  <c r="AX356" i="1"/>
  <c r="AW356" i="1"/>
  <c r="AS356" i="1"/>
  <c r="AR356" i="1"/>
  <c r="AO356" i="1"/>
  <c r="AN356" i="1"/>
  <c r="AM356" i="1"/>
  <c r="AP356" i="1" s="1"/>
  <c r="AL356" i="1"/>
  <c r="AI356" i="1"/>
  <c r="Y356" i="1"/>
  <c r="AX355" i="1"/>
  <c r="AW355" i="1"/>
  <c r="AS355" i="1"/>
  <c r="AR355" i="1"/>
  <c r="AT355" i="1" s="1"/>
  <c r="AO355" i="1"/>
  <c r="AN355" i="1"/>
  <c r="AM355" i="1"/>
  <c r="AL355" i="1"/>
  <c r="AI355" i="1"/>
  <c r="Y355" i="1"/>
  <c r="AX354" i="1"/>
  <c r="AW354" i="1"/>
  <c r="AW353" i="1" s="1"/>
  <c r="AS354" i="1"/>
  <c r="AR354" i="1"/>
  <c r="AT354" i="1" s="1"/>
  <c r="AO354" i="1"/>
  <c r="AN354" i="1"/>
  <c r="AN353" i="1" s="1"/>
  <c r="AM354" i="1"/>
  <c r="AL354" i="1"/>
  <c r="AI354" i="1"/>
  <c r="Y354" i="1"/>
  <c r="BB353" i="1"/>
  <c r="BA353" i="1"/>
  <c r="AZ353" i="1"/>
  <c r="AY353" i="1"/>
  <c r="AV353" i="1"/>
  <c r="AU353" i="1"/>
  <c r="AR353" i="1"/>
  <c r="AQ353" i="1"/>
  <c r="AK353" i="1"/>
  <c r="AJ353" i="1"/>
  <c r="AH353" i="1"/>
  <c r="AG353" i="1"/>
  <c r="AF353" i="1"/>
  <c r="AE353" i="1"/>
  <c r="AD353" i="1"/>
  <c r="AC353" i="1"/>
  <c r="AB353" i="1"/>
  <c r="AA353" i="1"/>
  <c r="Z353" i="1"/>
  <c r="X353" i="1"/>
  <c r="W353" i="1"/>
  <c r="V353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AX352" i="1"/>
  <c r="AW352" i="1"/>
  <c r="AS352" i="1"/>
  <c r="AR352" i="1"/>
  <c r="AO352" i="1"/>
  <c r="AN352" i="1"/>
  <c r="AM352" i="1"/>
  <c r="AL352" i="1"/>
  <c r="AI352" i="1"/>
  <c r="Y352" i="1"/>
  <c r="AX351" i="1"/>
  <c r="AW351" i="1"/>
  <c r="AS351" i="1"/>
  <c r="AR351" i="1"/>
  <c r="AT351" i="1" s="1"/>
  <c r="AO351" i="1"/>
  <c r="AN351" i="1"/>
  <c r="AM351" i="1"/>
  <c r="AP351" i="1" s="1"/>
  <c r="AL351" i="1"/>
  <c r="AI351" i="1"/>
  <c r="Y351" i="1"/>
  <c r="AX350" i="1"/>
  <c r="AW350" i="1"/>
  <c r="AS350" i="1"/>
  <c r="AR350" i="1"/>
  <c r="AO350" i="1"/>
  <c r="AN350" i="1"/>
  <c r="AM350" i="1"/>
  <c r="AL350" i="1"/>
  <c r="AI350" i="1"/>
  <c r="AI347" i="1" s="1"/>
  <c r="Y350" i="1"/>
  <c r="AX349" i="1"/>
  <c r="AW349" i="1"/>
  <c r="AS349" i="1"/>
  <c r="AR349" i="1"/>
  <c r="AO349" i="1"/>
  <c r="AN349" i="1"/>
  <c r="AP349" i="1" s="1"/>
  <c r="AM349" i="1"/>
  <c r="AL349" i="1"/>
  <c r="AI349" i="1"/>
  <c r="Y349" i="1"/>
  <c r="AX348" i="1"/>
  <c r="AW348" i="1"/>
  <c r="AS348" i="1"/>
  <c r="AR348" i="1"/>
  <c r="AO348" i="1"/>
  <c r="AN348" i="1"/>
  <c r="AM348" i="1"/>
  <c r="AL348" i="1"/>
  <c r="AI348" i="1"/>
  <c r="Y348" i="1"/>
  <c r="BB347" i="1"/>
  <c r="BA347" i="1"/>
  <c r="AZ347" i="1"/>
  <c r="AY347" i="1"/>
  <c r="AX347" i="1"/>
  <c r="AV347" i="1"/>
  <c r="AU347" i="1"/>
  <c r="AQ347" i="1"/>
  <c r="AK347" i="1"/>
  <c r="AJ347" i="1"/>
  <c r="AH347" i="1"/>
  <c r="AG347" i="1"/>
  <c r="AF347" i="1"/>
  <c r="AE347" i="1"/>
  <c r="AD347" i="1"/>
  <c r="AC347" i="1"/>
  <c r="AB347" i="1"/>
  <c r="AA347" i="1"/>
  <c r="Z347" i="1"/>
  <c r="X347" i="1"/>
  <c r="W347" i="1"/>
  <c r="V347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AX346" i="1"/>
  <c r="AW346" i="1"/>
  <c r="AS346" i="1"/>
  <c r="AT346" i="1" s="1"/>
  <c r="AR346" i="1"/>
  <c r="AO346" i="1"/>
  <c r="AN346" i="1"/>
  <c r="AM346" i="1"/>
  <c r="AL346" i="1"/>
  <c r="AI346" i="1"/>
  <c r="Y346" i="1"/>
  <c r="AX345" i="1"/>
  <c r="AW345" i="1"/>
  <c r="AS345" i="1"/>
  <c r="AR345" i="1"/>
  <c r="AO345" i="1"/>
  <c r="AN345" i="1"/>
  <c r="AM345" i="1"/>
  <c r="AL345" i="1"/>
  <c r="AI345" i="1"/>
  <c r="Y345" i="1"/>
  <c r="AX344" i="1"/>
  <c r="AW344" i="1"/>
  <c r="AT344" i="1"/>
  <c r="AS344" i="1"/>
  <c r="AR344" i="1"/>
  <c r="AO344" i="1"/>
  <c r="AN344" i="1"/>
  <c r="AM344" i="1"/>
  <c r="AL344" i="1"/>
  <c r="AI344" i="1"/>
  <c r="Y344" i="1"/>
  <c r="BB343" i="1"/>
  <c r="BA343" i="1"/>
  <c r="AZ343" i="1"/>
  <c r="AY343" i="1"/>
  <c r="AV343" i="1"/>
  <c r="AU343" i="1"/>
  <c r="AQ343" i="1"/>
  <c r="AK343" i="1"/>
  <c r="AJ343" i="1"/>
  <c r="AH343" i="1"/>
  <c r="AG343" i="1"/>
  <c r="AF343" i="1"/>
  <c r="AE343" i="1"/>
  <c r="AD343" i="1"/>
  <c r="AC343" i="1"/>
  <c r="AB343" i="1"/>
  <c r="AA343" i="1"/>
  <c r="Z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AX342" i="1"/>
  <c r="AW342" i="1"/>
  <c r="AS342" i="1"/>
  <c r="AR342" i="1"/>
  <c r="AO342" i="1"/>
  <c r="AN342" i="1"/>
  <c r="AM342" i="1"/>
  <c r="AL342" i="1"/>
  <c r="AI342" i="1"/>
  <c r="Y342" i="1"/>
  <c r="AX341" i="1"/>
  <c r="AW341" i="1"/>
  <c r="AS341" i="1"/>
  <c r="AR341" i="1"/>
  <c r="AT341" i="1" s="1"/>
  <c r="AO341" i="1"/>
  <c r="AN341" i="1"/>
  <c r="AM341" i="1"/>
  <c r="AP341" i="1" s="1"/>
  <c r="AL341" i="1"/>
  <c r="AI341" i="1"/>
  <c r="Y341" i="1"/>
  <c r="AX340" i="1"/>
  <c r="AW340" i="1"/>
  <c r="AS340" i="1"/>
  <c r="AR340" i="1"/>
  <c r="AT340" i="1" s="1"/>
  <c r="AO340" i="1"/>
  <c r="AP340" i="1" s="1"/>
  <c r="AN340" i="1"/>
  <c r="AM340" i="1"/>
  <c r="AL340" i="1"/>
  <c r="AI340" i="1"/>
  <c r="Y340" i="1"/>
  <c r="AX339" i="1"/>
  <c r="AW339" i="1"/>
  <c r="AS339" i="1"/>
  <c r="AR339" i="1"/>
  <c r="AO339" i="1"/>
  <c r="AN339" i="1"/>
  <c r="AM339" i="1"/>
  <c r="AL339" i="1"/>
  <c r="AI339" i="1"/>
  <c r="Y339" i="1"/>
  <c r="AX338" i="1"/>
  <c r="AW338" i="1"/>
  <c r="AS338" i="1"/>
  <c r="AR338" i="1"/>
  <c r="AO338" i="1"/>
  <c r="AN338" i="1"/>
  <c r="AM338" i="1"/>
  <c r="AL338" i="1"/>
  <c r="AI338" i="1"/>
  <c r="Y338" i="1"/>
  <c r="AX337" i="1"/>
  <c r="AW337" i="1"/>
  <c r="AS337" i="1"/>
  <c r="AT337" i="1" s="1"/>
  <c r="AR337" i="1"/>
  <c r="AO337" i="1"/>
  <c r="AN337" i="1"/>
  <c r="AM337" i="1"/>
  <c r="AL337" i="1"/>
  <c r="AI337" i="1"/>
  <c r="Y337" i="1"/>
  <c r="AX336" i="1"/>
  <c r="AW336" i="1"/>
  <c r="AS336" i="1"/>
  <c r="AR336" i="1"/>
  <c r="AT336" i="1" s="1"/>
  <c r="AP336" i="1"/>
  <c r="AO336" i="1"/>
  <c r="AN336" i="1"/>
  <c r="AM336" i="1"/>
  <c r="AL336" i="1"/>
  <c r="AI336" i="1"/>
  <c r="Y336" i="1"/>
  <c r="AX335" i="1"/>
  <c r="AW335" i="1"/>
  <c r="AS335" i="1"/>
  <c r="AR335" i="1"/>
  <c r="AO335" i="1"/>
  <c r="AN335" i="1"/>
  <c r="AP335" i="1" s="1"/>
  <c r="AM335" i="1"/>
  <c r="AL335" i="1"/>
  <c r="AI335" i="1"/>
  <c r="Y335" i="1"/>
  <c r="AX334" i="1"/>
  <c r="AX333" i="1" s="1"/>
  <c r="AW334" i="1"/>
  <c r="AS334" i="1"/>
  <c r="AR334" i="1"/>
  <c r="AT334" i="1" s="1"/>
  <c r="AO334" i="1"/>
  <c r="AN334" i="1"/>
  <c r="AN333" i="1" s="1"/>
  <c r="AM334" i="1"/>
  <c r="AP334" i="1" s="1"/>
  <c r="AL334" i="1"/>
  <c r="AI334" i="1"/>
  <c r="Y334" i="1"/>
  <c r="BB333" i="1"/>
  <c r="BA333" i="1"/>
  <c r="AZ333" i="1"/>
  <c r="AY333" i="1"/>
  <c r="AV333" i="1"/>
  <c r="AU333" i="1"/>
  <c r="AQ333" i="1"/>
  <c r="AK333" i="1"/>
  <c r="AJ333" i="1"/>
  <c r="AH333" i="1"/>
  <c r="AG333" i="1"/>
  <c r="AF333" i="1"/>
  <c r="AE333" i="1"/>
  <c r="AD333" i="1"/>
  <c r="AC333" i="1"/>
  <c r="AB333" i="1"/>
  <c r="AA333" i="1"/>
  <c r="Z333" i="1"/>
  <c r="X333" i="1"/>
  <c r="W333" i="1"/>
  <c r="V333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AX332" i="1"/>
  <c r="AW332" i="1"/>
  <c r="AS332" i="1"/>
  <c r="AR332" i="1"/>
  <c r="AO332" i="1"/>
  <c r="AN332" i="1"/>
  <c r="AN330" i="1" s="1"/>
  <c r="AM332" i="1"/>
  <c r="AL332" i="1"/>
  <c r="AI332" i="1"/>
  <c r="Y332" i="1"/>
  <c r="AX331" i="1"/>
  <c r="AX330" i="1" s="1"/>
  <c r="AW331" i="1"/>
  <c r="AW330" i="1" s="1"/>
  <c r="AS331" i="1"/>
  <c r="AT331" i="1" s="1"/>
  <c r="AR331" i="1"/>
  <c r="AO331" i="1"/>
  <c r="AO330" i="1" s="1"/>
  <c r="AN331" i="1"/>
  <c r="AM331" i="1"/>
  <c r="AL331" i="1"/>
  <c r="AI331" i="1"/>
  <c r="AI330" i="1" s="1"/>
  <c r="Y331" i="1"/>
  <c r="BB330" i="1"/>
  <c r="BA330" i="1"/>
  <c r="AZ330" i="1"/>
  <c r="AY330" i="1"/>
  <c r="AV330" i="1"/>
  <c r="AU330" i="1"/>
  <c r="AQ330" i="1"/>
  <c r="AL330" i="1"/>
  <c r="AK330" i="1"/>
  <c r="AJ330" i="1"/>
  <c r="AH330" i="1"/>
  <c r="AG330" i="1"/>
  <c r="AF330" i="1"/>
  <c r="AE330" i="1"/>
  <c r="AD330" i="1"/>
  <c r="AC330" i="1"/>
  <c r="AB330" i="1"/>
  <c r="AA330" i="1"/>
  <c r="Z330" i="1"/>
  <c r="X330" i="1"/>
  <c r="W330" i="1"/>
  <c r="V330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AX329" i="1"/>
  <c r="AW329" i="1"/>
  <c r="AW325" i="1" s="1"/>
  <c r="AS329" i="1"/>
  <c r="AR329" i="1"/>
  <c r="AT329" i="1" s="1"/>
  <c r="AO329" i="1"/>
  <c r="AN329" i="1"/>
  <c r="AM329" i="1"/>
  <c r="AL329" i="1"/>
  <c r="AI329" i="1"/>
  <c r="Y329" i="1"/>
  <c r="AX328" i="1"/>
  <c r="AW328" i="1"/>
  <c r="AT328" i="1"/>
  <c r="AS328" i="1"/>
  <c r="AR328" i="1"/>
  <c r="AO328" i="1"/>
  <c r="AN328" i="1"/>
  <c r="AP328" i="1" s="1"/>
  <c r="AM328" i="1"/>
  <c r="AL328" i="1"/>
  <c r="AI328" i="1"/>
  <c r="Y328" i="1"/>
  <c r="AX327" i="1"/>
  <c r="AW327" i="1"/>
  <c r="AS327" i="1"/>
  <c r="AS325" i="1" s="1"/>
  <c r="AR327" i="1"/>
  <c r="AO327" i="1"/>
  <c r="AN327" i="1"/>
  <c r="AM327" i="1"/>
  <c r="AP327" i="1" s="1"/>
  <c r="AL327" i="1"/>
  <c r="AI327" i="1"/>
  <c r="Y327" i="1"/>
  <c r="AX326" i="1"/>
  <c r="AX325" i="1" s="1"/>
  <c r="AW326" i="1"/>
  <c r="AS326" i="1"/>
  <c r="AR326" i="1"/>
  <c r="AO326" i="1"/>
  <c r="AN326" i="1"/>
  <c r="AM326" i="1"/>
  <c r="AL326" i="1"/>
  <c r="AI326" i="1"/>
  <c r="Y326" i="1"/>
  <c r="BB325" i="1"/>
  <c r="BA325" i="1"/>
  <c r="AZ325" i="1"/>
  <c r="AY325" i="1"/>
  <c r="AV325" i="1"/>
  <c r="AU325" i="1"/>
  <c r="AQ325" i="1"/>
  <c r="AO325" i="1"/>
  <c r="AK325" i="1"/>
  <c r="AJ325" i="1"/>
  <c r="AH325" i="1"/>
  <c r="AG325" i="1"/>
  <c r="AF325" i="1"/>
  <c r="AE325" i="1"/>
  <c r="AD325" i="1"/>
  <c r="AC325" i="1"/>
  <c r="AB325" i="1"/>
  <c r="AA325" i="1"/>
  <c r="Z325" i="1"/>
  <c r="X325" i="1"/>
  <c r="W325" i="1"/>
  <c r="V325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AX324" i="1"/>
  <c r="AW324" i="1"/>
  <c r="AS324" i="1"/>
  <c r="AT324" i="1" s="1"/>
  <c r="AR324" i="1"/>
  <c r="AO324" i="1"/>
  <c r="AP324" i="1" s="1"/>
  <c r="AN324" i="1"/>
  <c r="AM324" i="1"/>
  <c r="AL324" i="1"/>
  <c r="AI324" i="1"/>
  <c r="Y324" i="1"/>
  <c r="AX323" i="1"/>
  <c r="AW323" i="1"/>
  <c r="AT323" i="1"/>
  <c r="AS323" i="1"/>
  <c r="AR323" i="1"/>
  <c r="AO323" i="1"/>
  <c r="AN323" i="1"/>
  <c r="AM323" i="1"/>
  <c r="AL323" i="1"/>
  <c r="AI323" i="1"/>
  <c r="Y323" i="1"/>
  <c r="AX322" i="1"/>
  <c r="AW322" i="1"/>
  <c r="AS322" i="1"/>
  <c r="AR322" i="1"/>
  <c r="AT322" i="1" s="1"/>
  <c r="AO322" i="1"/>
  <c r="AO320" i="1" s="1"/>
  <c r="AN322" i="1"/>
  <c r="AM322" i="1"/>
  <c r="AL322" i="1"/>
  <c r="AI322" i="1"/>
  <c r="Y322" i="1"/>
  <c r="AX321" i="1"/>
  <c r="AX320" i="1" s="1"/>
  <c r="AW321" i="1"/>
  <c r="AW320" i="1" s="1"/>
  <c r="AS321" i="1"/>
  <c r="AR321" i="1"/>
  <c r="AT321" i="1" s="1"/>
  <c r="AO321" i="1"/>
  <c r="AN321" i="1"/>
  <c r="AM321" i="1"/>
  <c r="AL321" i="1"/>
  <c r="AI321" i="1"/>
  <c r="Y321" i="1"/>
  <c r="BB320" i="1"/>
  <c r="BA320" i="1"/>
  <c r="AZ320" i="1"/>
  <c r="AY320" i="1"/>
  <c r="AV320" i="1"/>
  <c r="AU320" i="1"/>
  <c r="AS320" i="1"/>
  <c r="AQ320" i="1"/>
  <c r="AM320" i="1"/>
  <c r="AK320" i="1"/>
  <c r="AJ320" i="1"/>
  <c r="AH320" i="1"/>
  <c r="AG320" i="1"/>
  <c r="AF320" i="1"/>
  <c r="AE320" i="1"/>
  <c r="AD320" i="1"/>
  <c r="AC320" i="1"/>
  <c r="AB320" i="1"/>
  <c r="AA320" i="1"/>
  <c r="Z320" i="1"/>
  <c r="X320" i="1"/>
  <c r="W320" i="1"/>
  <c r="V320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AX319" i="1"/>
  <c r="AW319" i="1"/>
  <c r="AS319" i="1"/>
  <c r="AR319" i="1"/>
  <c r="AO319" i="1"/>
  <c r="AN319" i="1"/>
  <c r="AM319" i="1"/>
  <c r="AL319" i="1"/>
  <c r="AI319" i="1"/>
  <c r="Y319" i="1"/>
  <c r="AX318" i="1"/>
  <c r="AX317" i="1" s="1"/>
  <c r="AW318" i="1"/>
  <c r="AW317" i="1" s="1"/>
  <c r="AS318" i="1"/>
  <c r="AR318" i="1"/>
  <c r="AT318" i="1" s="1"/>
  <c r="AO318" i="1"/>
  <c r="AO317" i="1" s="1"/>
  <c r="AN318" i="1"/>
  <c r="AM318" i="1"/>
  <c r="AL318" i="1"/>
  <c r="AI318" i="1"/>
  <c r="Y318" i="1"/>
  <c r="BB317" i="1"/>
  <c r="BA317" i="1"/>
  <c r="AZ317" i="1"/>
  <c r="AY317" i="1"/>
  <c r="AV317" i="1"/>
  <c r="AU317" i="1"/>
  <c r="AR317" i="1"/>
  <c r="AQ317" i="1"/>
  <c r="AL317" i="1"/>
  <c r="AK317" i="1"/>
  <c r="AJ317" i="1"/>
  <c r="AH317" i="1"/>
  <c r="AG317" i="1"/>
  <c r="AF317" i="1"/>
  <c r="AE317" i="1"/>
  <c r="AD317" i="1"/>
  <c r="AC317" i="1"/>
  <c r="AB317" i="1"/>
  <c r="AA317" i="1"/>
  <c r="Z317" i="1"/>
  <c r="X317" i="1"/>
  <c r="W317" i="1"/>
  <c r="V317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AX316" i="1"/>
  <c r="AW316" i="1"/>
  <c r="AS316" i="1"/>
  <c r="AR316" i="1"/>
  <c r="AT316" i="1" s="1"/>
  <c r="AO316" i="1"/>
  <c r="AN316" i="1"/>
  <c r="AM316" i="1"/>
  <c r="AL316" i="1"/>
  <c r="AI316" i="1"/>
  <c r="Y316" i="1"/>
  <c r="AX315" i="1"/>
  <c r="AW315" i="1"/>
  <c r="AS315" i="1"/>
  <c r="AR315" i="1"/>
  <c r="AO315" i="1"/>
  <c r="AN315" i="1"/>
  <c r="AM315" i="1"/>
  <c r="AL315" i="1"/>
  <c r="AI315" i="1"/>
  <c r="Y315" i="1"/>
  <c r="AX314" i="1"/>
  <c r="AW314" i="1"/>
  <c r="AS314" i="1"/>
  <c r="AT314" i="1" s="1"/>
  <c r="AR314" i="1"/>
  <c r="AP314" i="1"/>
  <c r="AO314" i="1"/>
  <c r="AN314" i="1"/>
  <c r="AM314" i="1"/>
  <c r="AL314" i="1"/>
  <c r="AI314" i="1"/>
  <c r="Y314" i="1"/>
  <c r="AX313" i="1"/>
  <c r="AW313" i="1"/>
  <c r="AW312" i="1" s="1"/>
  <c r="AS313" i="1"/>
  <c r="AR313" i="1"/>
  <c r="AT313" i="1" s="1"/>
  <c r="AO313" i="1"/>
  <c r="AO312" i="1" s="1"/>
  <c r="AN313" i="1"/>
  <c r="AM313" i="1"/>
  <c r="AM312" i="1" s="1"/>
  <c r="AL313" i="1"/>
  <c r="AI313" i="1"/>
  <c r="Y313" i="1"/>
  <c r="BB312" i="1"/>
  <c r="BA312" i="1"/>
  <c r="AZ312" i="1"/>
  <c r="AY312" i="1"/>
  <c r="AX312" i="1"/>
  <c r="AV312" i="1"/>
  <c r="AU312" i="1"/>
  <c r="AQ312" i="1"/>
  <c r="AK312" i="1"/>
  <c r="AJ312" i="1"/>
  <c r="AI312" i="1"/>
  <c r="AH312" i="1"/>
  <c r="AG312" i="1"/>
  <c r="AF312" i="1"/>
  <c r="AE312" i="1"/>
  <c r="AD312" i="1"/>
  <c r="AC312" i="1"/>
  <c r="AB312" i="1"/>
  <c r="AA312" i="1"/>
  <c r="Z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AX311" i="1"/>
  <c r="AW311" i="1"/>
  <c r="AS311" i="1"/>
  <c r="AR311" i="1"/>
  <c r="AT311" i="1" s="1"/>
  <c r="AO311" i="1"/>
  <c r="AO309" i="1" s="1"/>
  <c r="AN311" i="1"/>
  <c r="AM311" i="1"/>
  <c r="AL311" i="1"/>
  <c r="AI311" i="1"/>
  <c r="Y311" i="1"/>
  <c r="AX310" i="1"/>
  <c r="AW310" i="1"/>
  <c r="AW309" i="1" s="1"/>
  <c r="AS310" i="1"/>
  <c r="AR310" i="1"/>
  <c r="AO310" i="1"/>
  <c r="AN310" i="1"/>
  <c r="AN309" i="1" s="1"/>
  <c r="AM310" i="1"/>
  <c r="AL310" i="1"/>
  <c r="AI310" i="1"/>
  <c r="Y310" i="1"/>
  <c r="BB309" i="1"/>
  <c r="BA309" i="1"/>
  <c r="AZ309" i="1"/>
  <c r="AY309" i="1"/>
  <c r="AV309" i="1"/>
  <c r="AU309" i="1"/>
  <c r="AS309" i="1"/>
  <c r="AQ309" i="1"/>
  <c r="AK309" i="1"/>
  <c r="AJ309" i="1"/>
  <c r="AI309" i="1"/>
  <c r="AH309" i="1"/>
  <c r="AG309" i="1"/>
  <c r="AF309" i="1"/>
  <c r="AE309" i="1"/>
  <c r="AD309" i="1"/>
  <c r="AC309" i="1"/>
  <c r="AB309" i="1"/>
  <c r="AA309" i="1"/>
  <c r="Z309" i="1"/>
  <c r="X309" i="1"/>
  <c r="W309" i="1"/>
  <c r="V309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AX308" i="1"/>
  <c r="AW308" i="1"/>
  <c r="AS308" i="1"/>
  <c r="AR308" i="1"/>
  <c r="AT308" i="1" s="1"/>
  <c r="AO308" i="1"/>
  <c r="AN308" i="1"/>
  <c r="AP308" i="1" s="1"/>
  <c r="AM308" i="1"/>
  <c r="AL308" i="1"/>
  <c r="AI308" i="1"/>
  <c r="Y308" i="1"/>
  <c r="AX307" i="1"/>
  <c r="AW307" i="1"/>
  <c r="AS307" i="1"/>
  <c r="AR307" i="1"/>
  <c r="AT307" i="1" s="1"/>
  <c r="AO307" i="1"/>
  <c r="AN307" i="1"/>
  <c r="AM307" i="1"/>
  <c r="AP307" i="1" s="1"/>
  <c r="AL307" i="1"/>
  <c r="AI307" i="1"/>
  <c r="Y307" i="1"/>
  <c r="AX306" i="1"/>
  <c r="AW306" i="1"/>
  <c r="AS306" i="1"/>
  <c r="AR306" i="1"/>
  <c r="AO306" i="1"/>
  <c r="AN306" i="1"/>
  <c r="AM306" i="1"/>
  <c r="AL306" i="1"/>
  <c r="AI306" i="1"/>
  <c r="Y306" i="1"/>
  <c r="AX305" i="1"/>
  <c r="AW305" i="1"/>
  <c r="AS305" i="1"/>
  <c r="AT305" i="1" s="1"/>
  <c r="AR305" i="1"/>
  <c r="AO305" i="1"/>
  <c r="AN305" i="1"/>
  <c r="AM305" i="1"/>
  <c r="AP305" i="1" s="1"/>
  <c r="AL305" i="1"/>
  <c r="AI305" i="1"/>
  <c r="Y305" i="1"/>
  <c r="AX304" i="1"/>
  <c r="AW304" i="1"/>
  <c r="AS304" i="1"/>
  <c r="AR304" i="1"/>
  <c r="AO304" i="1"/>
  <c r="AN304" i="1"/>
  <c r="AM304" i="1"/>
  <c r="AL304" i="1"/>
  <c r="AI304" i="1"/>
  <c r="Y304" i="1"/>
  <c r="AX303" i="1"/>
  <c r="AW303" i="1"/>
  <c r="AS303" i="1"/>
  <c r="AR303" i="1"/>
  <c r="AO303" i="1"/>
  <c r="AN303" i="1"/>
  <c r="AM303" i="1"/>
  <c r="AP303" i="1" s="1"/>
  <c r="AL303" i="1"/>
  <c r="AI303" i="1"/>
  <c r="Y303" i="1"/>
  <c r="AX302" i="1"/>
  <c r="AX301" i="1" s="1"/>
  <c r="AW302" i="1"/>
  <c r="AS302" i="1"/>
  <c r="AR302" i="1"/>
  <c r="AO302" i="1"/>
  <c r="AN302" i="1"/>
  <c r="AM302" i="1"/>
  <c r="AL302" i="1"/>
  <c r="AI302" i="1"/>
  <c r="AI301" i="1" s="1"/>
  <c r="Y302" i="1"/>
  <c r="BB301" i="1"/>
  <c r="BA301" i="1"/>
  <c r="BA279" i="1" s="1"/>
  <c r="AZ301" i="1"/>
  <c r="AY301" i="1"/>
  <c r="AV301" i="1"/>
  <c r="AU301" i="1"/>
  <c r="AQ301" i="1"/>
  <c r="AK301" i="1"/>
  <c r="AJ301" i="1"/>
  <c r="AH301" i="1"/>
  <c r="AG301" i="1"/>
  <c r="AF301" i="1"/>
  <c r="AE301" i="1"/>
  <c r="AD301" i="1"/>
  <c r="AC301" i="1"/>
  <c r="AB301" i="1"/>
  <c r="AA301" i="1"/>
  <c r="Z301" i="1"/>
  <c r="X301" i="1"/>
  <c r="W301" i="1"/>
  <c r="V301" i="1"/>
  <c r="U301" i="1"/>
  <c r="T301" i="1"/>
  <c r="S301" i="1"/>
  <c r="R301" i="1"/>
  <c r="Q301" i="1"/>
  <c r="P301" i="1"/>
  <c r="O301" i="1"/>
  <c r="N301" i="1"/>
  <c r="M301" i="1"/>
  <c r="Y301" i="1" s="1"/>
  <c r="L301" i="1"/>
  <c r="K301" i="1"/>
  <c r="J301" i="1"/>
  <c r="AX300" i="1"/>
  <c r="AW300" i="1"/>
  <c r="AS300" i="1"/>
  <c r="AR300" i="1"/>
  <c r="AO300" i="1"/>
  <c r="AN300" i="1"/>
  <c r="AM300" i="1"/>
  <c r="AL300" i="1"/>
  <c r="AI300" i="1"/>
  <c r="Y300" i="1"/>
  <c r="AX299" i="1"/>
  <c r="AW299" i="1"/>
  <c r="AS299" i="1"/>
  <c r="AS298" i="1" s="1"/>
  <c r="AR299" i="1"/>
  <c r="AO299" i="1"/>
  <c r="AN299" i="1"/>
  <c r="AM299" i="1"/>
  <c r="AM298" i="1" s="1"/>
  <c r="AL299" i="1"/>
  <c r="AI299" i="1"/>
  <c r="Y299" i="1"/>
  <c r="BB298" i="1"/>
  <c r="BA298" i="1"/>
  <c r="AZ298" i="1"/>
  <c r="AY298" i="1"/>
  <c r="AX298" i="1"/>
  <c r="AV298" i="1"/>
  <c r="AU298" i="1"/>
  <c r="AQ298" i="1"/>
  <c r="AL298" i="1"/>
  <c r="AK298" i="1"/>
  <c r="AJ298" i="1"/>
  <c r="AH298" i="1"/>
  <c r="AG298" i="1"/>
  <c r="AF298" i="1"/>
  <c r="AE298" i="1"/>
  <c r="AD298" i="1"/>
  <c r="AC298" i="1"/>
  <c r="AB298" i="1"/>
  <c r="AA298" i="1"/>
  <c r="Z298" i="1"/>
  <c r="X298" i="1"/>
  <c r="W298" i="1"/>
  <c r="V298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AX297" i="1"/>
  <c r="AW297" i="1"/>
  <c r="AS297" i="1"/>
  <c r="AT297" i="1" s="1"/>
  <c r="AR297" i="1"/>
  <c r="AO297" i="1"/>
  <c r="AN297" i="1"/>
  <c r="AM297" i="1"/>
  <c r="AP297" i="1" s="1"/>
  <c r="AL297" i="1"/>
  <c r="AI297" i="1"/>
  <c r="Y297" i="1"/>
  <c r="AX296" i="1"/>
  <c r="AW296" i="1"/>
  <c r="AS296" i="1"/>
  <c r="AR296" i="1"/>
  <c r="AT296" i="1" s="1"/>
  <c r="AP296" i="1"/>
  <c r="AO296" i="1"/>
  <c r="AN296" i="1"/>
  <c r="AM296" i="1"/>
  <c r="AL296" i="1"/>
  <c r="AI296" i="1"/>
  <c r="Y296" i="1"/>
  <c r="AX295" i="1"/>
  <c r="AW295" i="1"/>
  <c r="AS295" i="1"/>
  <c r="AR295" i="1"/>
  <c r="AO295" i="1"/>
  <c r="AN295" i="1"/>
  <c r="AM295" i="1"/>
  <c r="AL295" i="1"/>
  <c r="AI295" i="1"/>
  <c r="Y295" i="1"/>
  <c r="AX294" i="1"/>
  <c r="AW294" i="1"/>
  <c r="AS294" i="1"/>
  <c r="AR294" i="1"/>
  <c r="AO294" i="1"/>
  <c r="AN294" i="1"/>
  <c r="AM294" i="1"/>
  <c r="AP294" i="1" s="1"/>
  <c r="AL294" i="1"/>
  <c r="AI294" i="1"/>
  <c r="Y294" i="1"/>
  <c r="AX293" i="1"/>
  <c r="AW293" i="1"/>
  <c r="AS293" i="1"/>
  <c r="AR293" i="1"/>
  <c r="AO293" i="1"/>
  <c r="AN293" i="1"/>
  <c r="AM293" i="1"/>
  <c r="AL293" i="1"/>
  <c r="AI293" i="1"/>
  <c r="Y293" i="1"/>
  <c r="AX292" i="1"/>
  <c r="AX291" i="1" s="1"/>
  <c r="AW292" i="1"/>
  <c r="AS292" i="1"/>
  <c r="AR292" i="1"/>
  <c r="AR291" i="1" s="1"/>
  <c r="AO292" i="1"/>
  <c r="AN292" i="1"/>
  <c r="AM292" i="1"/>
  <c r="AL292" i="1"/>
  <c r="AI292" i="1"/>
  <c r="Y292" i="1"/>
  <c r="BB291" i="1"/>
  <c r="BA291" i="1"/>
  <c r="AZ291" i="1"/>
  <c r="AY291" i="1"/>
  <c r="AV291" i="1"/>
  <c r="AU291" i="1"/>
  <c r="AQ291" i="1"/>
  <c r="AO291" i="1"/>
  <c r="AK291" i="1"/>
  <c r="AJ291" i="1"/>
  <c r="AH291" i="1"/>
  <c r="AG291" i="1"/>
  <c r="AF291" i="1"/>
  <c r="AE291" i="1"/>
  <c r="AD291" i="1"/>
  <c r="AC291" i="1"/>
  <c r="AB291" i="1"/>
  <c r="AA291" i="1"/>
  <c r="Z291" i="1"/>
  <c r="X291" i="1"/>
  <c r="W291" i="1"/>
  <c r="V291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AX290" i="1"/>
  <c r="AW290" i="1"/>
  <c r="AS290" i="1"/>
  <c r="AR290" i="1"/>
  <c r="AO290" i="1"/>
  <c r="AN290" i="1"/>
  <c r="AM290" i="1"/>
  <c r="AL290" i="1"/>
  <c r="AI290" i="1"/>
  <c r="Y290" i="1"/>
  <c r="AX289" i="1"/>
  <c r="AW289" i="1"/>
  <c r="AW288" i="1" s="1"/>
  <c r="AS289" i="1"/>
  <c r="AS288" i="1" s="1"/>
  <c r="AR289" i="1"/>
  <c r="AO289" i="1"/>
  <c r="AN289" i="1"/>
  <c r="AM289" i="1"/>
  <c r="AM288" i="1" s="1"/>
  <c r="AL289" i="1"/>
  <c r="AI289" i="1"/>
  <c r="Y289" i="1"/>
  <c r="BB288" i="1"/>
  <c r="BA288" i="1"/>
  <c r="AZ288" i="1"/>
  <c r="AY288" i="1"/>
  <c r="AX288" i="1"/>
  <c r="AV288" i="1"/>
  <c r="AU288" i="1"/>
  <c r="AQ288" i="1"/>
  <c r="AN288" i="1"/>
  <c r="AK288" i="1"/>
  <c r="AJ288" i="1"/>
  <c r="AH288" i="1"/>
  <c r="AG288" i="1"/>
  <c r="AF288" i="1"/>
  <c r="AE288" i="1"/>
  <c r="AD288" i="1"/>
  <c r="AC288" i="1"/>
  <c r="AB288" i="1"/>
  <c r="AA288" i="1"/>
  <c r="Z288" i="1"/>
  <c r="X288" i="1"/>
  <c r="W288" i="1"/>
  <c r="V288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AX287" i="1"/>
  <c r="AW287" i="1"/>
  <c r="AT287" i="1"/>
  <c r="AS287" i="1"/>
  <c r="AR287" i="1"/>
  <c r="AO287" i="1"/>
  <c r="AN287" i="1"/>
  <c r="AM287" i="1"/>
  <c r="AL287" i="1"/>
  <c r="AI287" i="1"/>
  <c r="Y287" i="1"/>
  <c r="AX286" i="1"/>
  <c r="AW286" i="1"/>
  <c r="AS286" i="1"/>
  <c r="AR286" i="1"/>
  <c r="AO286" i="1"/>
  <c r="AN286" i="1"/>
  <c r="AM286" i="1"/>
  <c r="AL286" i="1"/>
  <c r="AI286" i="1"/>
  <c r="Y286" i="1"/>
  <c r="AX285" i="1"/>
  <c r="AW285" i="1"/>
  <c r="AS285" i="1"/>
  <c r="AR285" i="1"/>
  <c r="AT285" i="1" s="1"/>
  <c r="AO285" i="1"/>
  <c r="AN285" i="1"/>
  <c r="AM285" i="1"/>
  <c r="AL285" i="1"/>
  <c r="AI285" i="1"/>
  <c r="Y285" i="1"/>
  <c r="AX284" i="1"/>
  <c r="AW284" i="1"/>
  <c r="AS284" i="1"/>
  <c r="AR284" i="1"/>
  <c r="AO284" i="1"/>
  <c r="AN284" i="1"/>
  <c r="AM284" i="1"/>
  <c r="AP284" i="1" s="1"/>
  <c r="AL284" i="1"/>
  <c r="AI284" i="1"/>
  <c r="Y284" i="1"/>
  <c r="AX283" i="1"/>
  <c r="AW283" i="1"/>
  <c r="AS283" i="1"/>
  <c r="AR283" i="1"/>
  <c r="AT283" i="1" s="1"/>
  <c r="AO283" i="1"/>
  <c r="AN283" i="1"/>
  <c r="AM283" i="1"/>
  <c r="AL283" i="1"/>
  <c r="AI283" i="1"/>
  <c r="Y283" i="1"/>
  <c r="AX282" i="1"/>
  <c r="AW282" i="1"/>
  <c r="AS282" i="1"/>
  <c r="AR282" i="1"/>
  <c r="AO282" i="1"/>
  <c r="AN282" i="1"/>
  <c r="AM282" i="1"/>
  <c r="AL282" i="1"/>
  <c r="AI282" i="1"/>
  <c r="Y282" i="1"/>
  <c r="AX281" i="1"/>
  <c r="AX280" i="1" s="1"/>
  <c r="AW281" i="1"/>
  <c r="AS281" i="1"/>
  <c r="AR281" i="1"/>
  <c r="AO281" i="1"/>
  <c r="AO280" i="1" s="1"/>
  <c r="AN281" i="1"/>
  <c r="AM281" i="1"/>
  <c r="AL281" i="1"/>
  <c r="AI281" i="1"/>
  <c r="Y281" i="1"/>
  <c r="BB280" i="1"/>
  <c r="BA280" i="1"/>
  <c r="AZ280" i="1"/>
  <c r="AY280" i="1"/>
  <c r="AV280" i="1"/>
  <c r="AU280" i="1"/>
  <c r="AU279" i="1" s="1"/>
  <c r="AR280" i="1"/>
  <c r="AQ280" i="1"/>
  <c r="AK280" i="1"/>
  <c r="AJ280" i="1"/>
  <c r="AH280" i="1"/>
  <c r="AG280" i="1"/>
  <c r="AF280" i="1"/>
  <c r="AE280" i="1"/>
  <c r="AD280" i="1"/>
  <c r="AC280" i="1"/>
  <c r="AB280" i="1"/>
  <c r="AA280" i="1"/>
  <c r="Z280" i="1"/>
  <c r="X280" i="1"/>
  <c r="W280" i="1"/>
  <c r="W279" i="1" s="1"/>
  <c r="V280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BB276" i="1"/>
  <c r="BB261" i="1" s="1"/>
  <c r="AX276" i="1"/>
  <c r="AW276" i="1"/>
  <c r="AR276" i="1"/>
  <c r="AO276" i="1"/>
  <c r="AS276" i="1" s="1"/>
  <c r="AT276" i="1" s="1"/>
  <c r="AM276" i="1"/>
  <c r="AL276" i="1"/>
  <c r="AI276" i="1"/>
  <c r="Y276" i="1"/>
  <c r="AX275" i="1"/>
  <c r="AW275" i="1"/>
  <c r="AS275" i="1"/>
  <c r="AR275" i="1"/>
  <c r="AO275" i="1"/>
  <c r="AN275" i="1"/>
  <c r="AP275" i="1" s="1"/>
  <c r="AM275" i="1"/>
  <c r="AL275" i="1"/>
  <c r="AI275" i="1"/>
  <c r="Y275" i="1"/>
  <c r="AX274" i="1"/>
  <c r="AW274" i="1"/>
  <c r="AS274" i="1"/>
  <c r="AR274" i="1"/>
  <c r="AT274" i="1" s="1"/>
  <c r="AO274" i="1"/>
  <c r="AN274" i="1"/>
  <c r="AP274" i="1" s="1"/>
  <c r="AM274" i="1"/>
  <c r="AL274" i="1"/>
  <c r="AI274" i="1"/>
  <c r="Y274" i="1"/>
  <c r="AX273" i="1"/>
  <c r="AW273" i="1"/>
  <c r="AS273" i="1"/>
  <c r="AR273" i="1"/>
  <c r="AT273" i="1" s="1"/>
  <c r="AO273" i="1"/>
  <c r="AN273" i="1"/>
  <c r="AM273" i="1"/>
  <c r="AL273" i="1"/>
  <c r="AI273" i="1"/>
  <c r="Y273" i="1"/>
  <c r="AX272" i="1"/>
  <c r="AW272" i="1"/>
  <c r="AS272" i="1"/>
  <c r="AR272" i="1"/>
  <c r="AO272" i="1"/>
  <c r="AN272" i="1"/>
  <c r="AM272" i="1"/>
  <c r="AP272" i="1" s="1"/>
  <c r="AL272" i="1"/>
  <c r="AI272" i="1"/>
  <c r="Y272" i="1"/>
  <c r="AX271" i="1"/>
  <c r="AW271" i="1"/>
  <c r="AS271" i="1"/>
  <c r="AR271" i="1"/>
  <c r="AP271" i="1"/>
  <c r="AO271" i="1"/>
  <c r="AN271" i="1"/>
  <c r="AM271" i="1"/>
  <c r="AL271" i="1"/>
  <c r="AI271" i="1"/>
  <c r="Y271" i="1"/>
  <c r="AX270" i="1"/>
  <c r="AW270" i="1"/>
  <c r="AS270" i="1"/>
  <c r="AR270" i="1"/>
  <c r="AT270" i="1" s="1"/>
  <c r="AO270" i="1"/>
  <c r="AN270" i="1"/>
  <c r="AM270" i="1"/>
  <c r="AL270" i="1"/>
  <c r="AI270" i="1"/>
  <c r="Y270" i="1"/>
  <c r="AX269" i="1"/>
  <c r="AW269" i="1"/>
  <c r="AS269" i="1"/>
  <c r="AR269" i="1"/>
  <c r="AT269" i="1" s="1"/>
  <c r="AO269" i="1"/>
  <c r="AN269" i="1"/>
  <c r="AP269" i="1" s="1"/>
  <c r="AM269" i="1"/>
  <c r="AL269" i="1"/>
  <c r="AI269" i="1"/>
  <c r="Y269" i="1"/>
  <c r="AX268" i="1"/>
  <c r="AW268" i="1"/>
  <c r="AS268" i="1"/>
  <c r="AR268" i="1"/>
  <c r="AT268" i="1" s="1"/>
  <c r="AO268" i="1"/>
  <c r="AN268" i="1"/>
  <c r="AM268" i="1"/>
  <c r="AL268" i="1"/>
  <c r="AI268" i="1"/>
  <c r="Y268" i="1"/>
  <c r="AX267" i="1"/>
  <c r="AW267" i="1"/>
  <c r="AS267" i="1"/>
  <c r="AR267" i="1"/>
  <c r="AO267" i="1"/>
  <c r="AN267" i="1"/>
  <c r="AM267" i="1"/>
  <c r="AL267" i="1"/>
  <c r="AI267" i="1"/>
  <c r="Y267" i="1"/>
  <c r="AX266" i="1"/>
  <c r="AW266" i="1"/>
  <c r="AS266" i="1"/>
  <c r="AT266" i="1" s="1"/>
  <c r="AR266" i="1"/>
  <c r="AO266" i="1"/>
  <c r="AN266" i="1"/>
  <c r="AM266" i="1"/>
  <c r="AP266" i="1" s="1"/>
  <c r="AL266" i="1"/>
  <c r="AI266" i="1"/>
  <c r="Y266" i="1"/>
  <c r="AX265" i="1"/>
  <c r="AW265" i="1"/>
  <c r="AS265" i="1"/>
  <c r="AR265" i="1"/>
  <c r="AT265" i="1" s="1"/>
  <c r="AO265" i="1"/>
  <c r="AN265" i="1"/>
  <c r="AM265" i="1"/>
  <c r="AL265" i="1"/>
  <c r="AI265" i="1"/>
  <c r="Y265" i="1"/>
  <c r="AX264" i="1"/>
  <c r="AW264" i="1"/>
  <c r="AS264" i="1"/>
  <c r="AR264" i="1"/>
  <c r="AO264" i="1"/>
  <c r="AN264" i="1"/>
  <c r="AM264" i="1"/>
  <c r="AL264" i="1"/>
  <c r="AI264" i="1"/>
  <c r="Y264" i="1"/>
  <c r="AX263" i="1"/>
  <c r="AW263" i="1"/>
  <c r="AS263" i="1"/>
  <c r="AR263" i="1"/>
  <c r="AO263" i="1"/>
  <c r="AN263" i="1"/>
  <c r="AM263" i="1"/>
  <c r="AL263" i="1"/>
  <c r="AI263" i="1"/>
  <c r="AI261" i="1" s="1"/>
  <c r="Y263" i="1"/>
  <c r="AX262" i="1"/>
  <c r="AX261" i="1" s="1"/>
  <c r="AW262" i="1"/>
  <c r="AS262" i="1"/>
  <c r="AR262" i="1"/>
  <c r="AT262" i="1" s="1"/>
  <c r="AO262" i="1"/>
  <c r="AN262" i="1"/>
  <c r="AP262" i="1" s="1"/>
  <c r="AM262" i="1"/>
  <c r="AL262" i="1"/>
  <c r="AI262" i="1"/>
  <c r="Y262" i="1"/>
  <c r="BA261" i="1"/>
  <c r="AZ261" i="1"/>
  <c r="AY261" i="1"/>
  <c r="AV261" i="1"/>
  <c r="AU261" i="1"/>
  <c r="AQ261" i="1"/>
  <c r="AK261" i="1"/>
  <c r="AJ261" i="1"/>
  <c r="AH261" i="1"/>
  <c r="AG261" i="1"/>
  <c r="AF261" i="1"/>
  <c r="AE261" i="1"/>
  <c r="AD261" i="1"/>
  <c r="AC261" i="1"/>
  <c r="AB261" i="1"/>
  <c r="AA261" i="1"/>
  <c r="Z261" i="1"/>
  <c r="X261" i="1"/>
  <c r="W261" i="1"/>
  <c r="V261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AX260" i="1"/>
  <c r="AW260" i="1"/>
  <c r="AS260" i="1"/>
  <c r="AR260" i="1"/>
  <c r="AO260" i="1"/>
  <c r="AN260" i="1"/>
  <c r="AM260" i="1"/>
  <c r="AL260" i="1"/>
  <c r="AI260" i="1"/>
  <c r="Y260" i="1"/>
  <c r="Y259" i="1"/>
  <c r="AX258" i="1"/>
  <c r="AW258" i="1"/>
  <c r="AS258" i="1"/>
  <c r="AR258" i="1"/>
  <c r="AO258" i="1"/>
  <c r="AN258" i="1"/>
  <c r="AM258" i="1"/>
  <c r="AL258" i="1"/>
  <c r="AI258" i="1"/>
  <c r="Y258" i="1"/>
  <c r="Y257" i="1"/>
  <c r="AX256" i="1"/>
  <c r="AW256" i="1"/>
  <c r="AT256" i="1"/>
  <c r="AS256" i="1"/>
  <c r="AR256" i="1"/>
  <c r="AO256" i="1"/>
  <c r="AN256" i="1"/>
  <c r="AM256" i="1"/>
  <c r="AL256" i="1"/>
  <c r="AI256" i="1"/>
  <c r="Y256" i="1"/>
  <c r="Y255" i="1"/>
  <c r="AX254" i="1"/>
  <c r="AW254" i="1"/>
  <c r="AS254" i="1"/>
  <c r="AR254" i="1"/>
  <c r="AO254" i="1"/>
  <c r="AN254" i="1"/>
  <c r="AM254" i="1"/>
  <c r="AP254" i="1" s="1"/>
  <c r="AL254" i="1"/>
  <c r="AI254" i="1"/>
  <c r="Y254" i="1"/>
  <c r="Y253" i="1"/>
  <c r="AX252" i="1"/>
  <c r="AW252" i="1"/>
  <c r="AS252" i="1"/>
  <c r="AR252" i="1"/>
  <c r="AO252" i="1"/>
  <c r="AN252" i="1"/>
  <c r="AM252" i="1"/>
  <c r="AL252" i="1"/>
  <c r="AI252" i="1"/>
  <c r="Y252" i="1"/>
  <c r="AX251" i="1"/>
  <c r="AW251" i="1"/>
  <c r="AS251" i="1"/>
  <c r="AT251" i="1" s="1"/>
  <c r="AR251" i="1"/>
  <c r="AO251" i="1"/>
  <c r="AN251" i="1"/>
  <c r="AM251" i="1"/>
  <c r="AP251" i="1" s="1"/>
  <c r="AL251" i="1"/>
  <c r="AI251" i="1"/>
  <c r="Y251" i="1"/>
  <c r="AX250" i="1"/>
  <c r="AW250" i="1"/>
  <c r="AS250" i="1"/>
  <c r="AR250" i="1"/>
  <c r="AO250" i="1"/>
  <c r="AN250" i="1"/>
  <c r="AM250" i="1"/>
  <c r="AL250" i="1"/>
  <c r="AI250" i="1"/>
  <c r="Y250" i="1"/>
  <c r="AX249" i="1"/>
  <c r="AW249" i="1"/>
  <c r="AS249" i="1"/>
  <c r="AR249" i="1"/>
  <c r="AO249" i="1"/>
  <c r="AN249" i="1"/>
  <c r="AM249" i="1"/>
  <c r="AL249" i="1"/>
  <c r="AI249" i="1"/>
  <c r="Y249" i="1"/>
  <c r="AX248" i="1"/>
  <c r="AW248" i="1"/>
  <c r="AS248" i="1"/>
  <c r="AR248" i="1"/>
  <c r="AO248" i="1"/>
  <c r="AN248" i="1"/>
  <c r="AM248" i="1"/>
  <c r="AL248" i="1"/>
  <c r="AI248" i="1"/>
  <c r="Y248" i="1"/>
  <c r="AX247" i="1"/>
  <c r="AW247" i="1"/>
  <c r="AS247" i="1"/>
  <c r="AR247" i="1"/>
  <c r="AT247" i="1" s="1"/>
  <c r="AO247" i="1"/>
  <c r="AN247" i="1"/>
  <c r="AN246" i="1" s="1"/>
  <c r="AM247" i="1"/>
  <c r="AP247" i="1" s="1"/>
  <c r="AL247" i="1"/>
  <c r="AI247" i="1"/>
  <c r="Y247" i="1"/>
  <c r="BB246" i="1"/>
  <c r="BA246" i="1"/>
  <c r="AZ246" i="1"/>
  <c r="AY246" i="1"/>
  <c r="AW246" i="1"/>
  <c r="AV246" i="1"/>
  <c r="AU246" i="1"/>
  <c r="AQ246" i="1"/>
  <c r="AL246" i="1"/>
  <c r="AK246" i="1"/>
  <c r="AJ246" i="1"/>
  <c r="AH246" i="1"/>
  <c r="AG246" i="1"/>
  <c r="AF246" i="1"/>
  <c r="AE246" i="1"/>
  <c r="AD246" i="1"/>
  <c r="AC246" i="1"/>
  <c r="AB246" i="1"/>
  <c r="AA246" i="1"/>
  <c r="Z246" i="1"/>
  <c r="X246" i="1"/>
  <c r="W246" i="1"/>
  <c r="V246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AX245" i="1"/>
  <c r="AW245" i="1"/>
  <c r="AS245" i="1"/>
  <c r="AR245" i="1"/>
  <c r="AT245" i="1" s="1"/>
  <c r="AO245" i="1"/>
  <c r="AN245" i="1"/>
  <c r="AM245" i="1"/>
  <c r="AL245" i="1"/>
  <c r="AI245" i="1"/>
  <c r="Y245" i="1"/>
  <c r="AX244" i="1"/>
  <c r="AW244" i="1"/>
  <c r="AS244" i="1"/>
  <c r="AR244" i="1"/>
  <c r="AO244" i="1"/>
  <c r="AN244" i="1"/>
  <c r="AM244" i="1"/>
  <c r="AP244" i="1" s="1"/>
  <c r="AL244" i="1"/>
  <c r="AI244" i="1"/>
  <c r="Y244" i="1"/>
  <c r="AX243" i="1"/>
  <c r="AW243" i="1"/>
  <c r="AS243" i="1"/>
  <c r="AR243" i="1"/>
  <c r="AP243" i="1"/>
  <c r="AO243" i="1"/>
  <c r="AN243" i="1"/>
  <c r="AM243" i="1"/>
  <c r="AL243" i="1"/>
  <c r="AI243" i="1"/>
  <c r="Y243" i="1"/>
  <c r="AX242" i="1"/>
  <c r="AW242" i="1"/>
  <c r="AS242" i="1"/>
  <c r="AR242" i="1"/>
  <c r="AT242" i="1" s="1"/>
  <c r="AO242" i="1"/>
  <c r="AN242" i="1"/>
  <c r="AM242" i="1"/>
  <c r="AL242" i="1"/>
  <c r="AI242" i="1"/>
  <c r="Y242" i="1"/>
  <c r="AX241" i="1"/>
  <c r="AW241" i="1"/>
  <c r="AS241" i="1"/>
  <c r="AR241" i="1"/>
  <c r="AT241" i="1" s="1"/>
  <c r="AO241" i="1"/>
  <c r="AN241" i="1"/>
  <c r="AM241" i="1"/>
  <c r="AL241" i="1"/>
  <c r="AI241" i="1"/>
  <c r="Y241" i="1"/>
  <c r="BB240" i="1"/>
  <c r="BA240" i="1"/>
  <c r="AZ240" i="1"/>
  <c r="AY240" i="1"/>
  <c r="AX240" i="1"/>
  <c r="AV240" i="1"/>
  <c r="AU240" i="1"/>
  <c r="AQ240" i="1"/>
  <c r="AO240" i="1"/>
  <c r="AK240" i="1"/>
  <c r="AJ240" i="1"/>
  <c r="AH240" i="1"/>
  <c r="AG240" i="1"/>
  <c r="AF240" i="1"/>
  <c r="AE240" i="1"/>
  <c r="AD240" i="1"/>
  <c r="AC240" i="1"/>
  <c r="AB240" i="1"/>
  <c r="AA240" i="1"/>
  <c r="Z240" i="1"/>
  <c r="X240" i="1"/>
  <c r="W240" i="1"/>
  <c r="V240" i="1"/>
  <c r="U240" i="1"/>
  <c r="T240" i="1"/>
  <c r="S240" i="1"/>
  <c r="R240" i="1"/>
  <c r="Q240" i="1"/>
  <c r="P240" i="1"/>
  <c r="O240" i="1"/>
  <c r="Y240" i="1" s="1"/>
  <c r="N240" i="1"/>
  <c r="M240" i="1"/>
  <c r="L240" i="1"/>
  <c r="K240" i="1"/>
  <c r="J240" i="1"/>
  <c r="AX239" i="1"/>
  <c r="AW239" i="1"/>
  <c r="AS239" i="1"/>
  <c r="AT239" i="1" s="1"/>
  <c r="AR239" i="1"/>
  <c r="AO239" i="1"/>
  <c r="AN239" i="1"/>
  <c r="AM239" i="1"/>
  <c r="AL239" i="1"/>
  <c r="AI239" i="1"/>
  <c r="Y239" i="1"/>
  <c r="AX238" i="1"/>
  <c r="AW238" i="1"/>
  <c r="AS238" i="1"/>
  <c r="AR238" i="1"/>
  <c r="AT238" i="1" s="1"/>
  <c r="AO238" i="1"/>
  <c r="AN238" i="1"/>
  <c r="AM238" i="1"/>
  <c r="AL238" i="1"/>
  <c r="AL236" i="1" s="1"/>
  <c r="AI238" i="1"/>
  <c r="Y238" i="1"/>
  <c r="AX237" i="1"/>
  <c r="AW237" i="1"/>
  <c r="AW236" i="1" s="1"/>
  <c r="AS237" i="1"/>
  <c r="AR237" i="1"/>
  <c r="AO237" i="1"/>
  <c r="AN237" i="1"/>
  <c r="AN236" i="1" s="1"/>
  <c r="AM237" i="1"/>
  <c r="AL237" i="1"/>
  <c r="AI237" i="1"/>
  <c r="Y237" i="1"/>
  <c r="BB236" i="1"/>
  <c r="BA236" i="1"/>
  <c r="AZ236" i="1"/>
  <c r="AY236" i="1"/>
  <c r="AV236" i="1"/>
  <c r="AU236" i="1"/>
  <c r="AQ236" i="1"/>
  <c r="AO236" i="1"/>
  <c r="AK236" i="1"/>
  <c r="AJ236" i="1"/>
  <c r="AH236" i="1"/>
  <c r="AG236" i="1"/>
  <c r="AF236" i="1"/>
  <c r="AE236" i="1"/>
  <c r="AD236" i="1"/>
  <c r="AC236" i="1"/>
  <c r="AB236" i="1"/>
  <c r="AA236" i="1"/>
  <c r="Z236" i="1"/>
  <c r="X236" i="1"/>
  <c r="W236" i="1"/>
  <c r="V236" i="1"/>
  <c r="U236" i="1"/>
  <c r="T236" i="1"/>
  <c r="S236" i="1"/>
  <c r="R236" i="1"/>
  <c r="Q236" i="1"/>
  <c r="P236" i="1"/>
  <c r="O236" i="1"/>
  <c r="N236" i="1"/>
  <c r="M236" i="1"/>
  <c r="Y236" i="1" s="1"/>
  <c r="L236" i="1"/>
  <c r="K236" i="1"/>
  <c r="J236" i="1"/>
  <c r="AX235" i="1"/>
  <c r="AW235" i="1"/>
  <c r="AS235" i="1"/>
  <c r="AR235" i="1"/>
  <c r="AP235" i="1"/>
  <c r="AO235" i="1"/>
  <c r="AN235" i="1"/>
  <c r="AM235" i="1"/>
  <c r="AL235" i="1"/>
  <c r="AI235" i="1"/>
  <c r="Y235" i="1"/>
  <c r="AX234" i="1"/>
  <c r="AW234" i="1"/>
  <c r="AS234" i="1"/>
  <c r="AT234" i="1" s="1"/>
  <c r="AR234" i="1"/>
  <c r="AP234" i="1"/>
  <c r="AO234" i="1"/>
  <c r="AN234" i="1"/>
  <c r="AM234" i="1"/>
  <c r="AL234" i="1"/>
  <c r="AI234" i="1"/>
  <c r="Y234" i="1"/>
  <c r="AX233" i="1"/>
  <c r="AW233" i="1"/>
  <c r="AS233" i="1"/>
  <c r="AR233" i="1"/>
  <c r="AT233" i="1" s="1"/>
  <c r="AO233" i="1"/>
  <c r="AN233" i="1"/>
  <c r="AM233" i="1"/>
  <c r="AL233" i="1"/>
  <c r="AI233" i="1"/>
  <c r="Y233" i="1"/>
  <c r="AX232" i="1"/>
  <c r="AW232" i="1"/>
  <c r="AS232" i="1"/>
  <c r="AR232" i="1"/>
  <c r="AT232" i="1" s="1"/>
  <c r="AO232" i="1"/>
  <c r="AN232" i="1"/>
  <c r="AM232" i="1"/>
  <c r="AL232" i="1"/>
  <c r="AI232" i="1"/>
  <c r="Y232" i="1"/>
  <c r="AX231" i="1"/>
  <c r="AW231" i="1"/>
  <c r="AS231" i="1"/>
  <c r="AT231" i="1" s="1"/>
  <c r="AR231" i="1"/>
  <c r="AO231" i="1"/>
  <c r="AN231" i="1"/>
  <c r="AM231" i="1"/>
  <c r="AP231" i="1" s="1"/>
  <c r="AL231" i="1"/>
  <c r="AI231" i="1"/>
  <c r="Y231" i="1"/>
  <c r="AX230" i="1"/>
  <c r="AW230" i="1"/>
  <c r="AS230" i="1"/>
  <c r="AR230" i="1"/>
  <c r="AT230" i="1" s="1"/>
  <c r="AO230" i="1"/>
  <c r="AN230" i="1"/>
  <c r="AM230" i="1"/>
  <c r="AP230" i="1" s="1"/>
  <c r="AL230" i="1"/>
  <c r="AI230" i="1"/>
  <c r="AI226" i="1" s="1"/>
  <c r="Y230" i="1"/>
  <c r="AX229" i="1"/>
  <c r="AW229" i="1"/>
  <c r="AS229" i="1"/>
  <c r="AR229" i="1"/>
  <c r="AT229" i="1" s="1"/>
  <c r="AO229" i="1"/>
  <c r="AN229" i="1"/>
  <c r="AM229" i="1"/>
  <c r="AL229" i="1"/>
  <c r="AI229" i="1"/>
  <c r="Y229" i="1"/>
  <c r="AX228" i="1"/>
  <c r="AW228" i="1"/>
  <c r="AS228" i="1"/>
  <c r="AR228" i="1"/>
  <c r="AO228" i="1"/>
  <c r="AN228" i="1"/>
  <c r="AM228" i="1"/>
  <c r="AL228" i="1"/>
  <c r="AI228" i="1"/>
  <c r="Y228" i="1"/>
  <c r="AX227" i="1"/>
  <c r="AX226" i="1" s="1"/>
  <c r="AW227" i="1"/>
  <c r="AS227" i="1"/>
  <c r="AR227" i="1"/>
  <c r="AP227" i="1"/>
  <c r="AO227" i="1"/>
  <c r="AN227" i="1"/>
  <c r="AM227" i="1"/>
  <c r="AL227" i="1"/>
  <c r="AI227" i="1"/>
  <c r="Y227" i="1"/>
  <c r="BB226" i="1"/>
  <c r="BA226" i="1"/>
  <c r="AZ226" i="1"/>
  <c r="AY226" i="1"/>
  <c r="AV226" i="1"/>
  <c r="AU226" i="1"/>
  <c r="AQ226" i="1"/>
  <c r="AK226" i="1"/>
  <c r="AJ226" i="1"/>
  <c r="AH226" i="1"/>
  <c r="AG226" i="1"/>
  <c r="AF226" i="1"/>
  <c r="AE226" i="1"/>
  <c r="AD226" i="1"/>
  <c r="AC226" i="1"/>
  <c r="AB226" i="1"/>
  <c r="AA226" i="1"/>
  <c r="Z226" i="1"/>
  <c r="X226" i="1"/>
  <c r="W226" i="1"/>
  <c r="V226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AX225" i="1"/>
  <c r="AW225" i="1"/>
  <c r="AS225" i="1"/>
  <c r="AT225" i="1" s="1"/>
  <c r="AR225" i="1"/>
  <c r="AO225" i="1"/>
  <c r="AN225" i="1"/>
  <c r="AM225" i="1"/>
  <c r="AL225" i="1"/>
  <c r="AI225" i="1"/>
  <c r="Y225" i="1"/>
  <c r="AX224" i="1"/>
  <c r="AW224" i="1"/>
  <c r="AS224" i="1"/>
  <c r="AR224" i="1"/>
  <c r="AO224" i="1"/>
  <c r="AN224" i="1"/>
  <c r="AM224" i="1"/>
  <c r="AL224" i="1"/>
  <c r="AI224" i="1"/>
  <c r="Y224" i="1"/>
  <c r="AX223" i="1"/>
  <c r="AW223" i="1"/>
  <c r="AS223" i="1"/>
  <c r="AR223" i="1"/>
  <c r="AT223" i="1" s="1"/>
  <c r="AO223" i="1"/>
  <c r="AN223" i="1"/>
  <c r="AM223" i="1"/>
  <c r="AL223" i="1"/>
  <c r="AI223" i="1"/>
  <c r="Y223" i="1"/>
  <c r="AX222" i="1"/>
  <c r="AW222" i="1"/>
  <c r="AT222" i="1"/>
  <c r="AS222" i="1"/>
  <c r="AR222" i="1"/>
  <c r="AO222" i="1"/>
  <c r="AN222" i="1"/>
  <c r="AM222" i="1"/>
  <c r="AL222" i="1"/>
  <c r="AI222" i="1"/>
  <c r="Y222" i="1"/>
  <c r="BB221" i="1"/>
  <c r="BA221" i="1"/>
  <c r="AZ221" i="1"/>
  <c r="AY221" i="1"/>
  <c r="AV221" i="1"/>
  <c r="AU221" i="1"/>
  <c r="AQ221" i="1"/>
  <c r="AN221" i="1"/>
  <c r="AK221" i="1"/>
  <c r="AJ221" i="1"/>
  <c r="AH221" i="1"/>
  <c r="AG221" i="1"/>
  <c r="AF221" i="1"/>
  <c r="AE221" i="1"/>
  <c r="AD221" i="1"/>
  <c r="AC221" i="1"/>
  <c r="AB221" i="1"/>
  <c r="AA221" i="1"/>
  <c r="Z221" i="1"/>
  <c r="X221" i="1"/>
  <c r="W221" i="1"/>
  <c r="V221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AX220" i="1"/>
  <c r="AW220" i="1"/>
  <c r="AS220" i="1"/>
  <c r="AR220" i="1"/>
  <c r="AO220" i="1"/>
  <c r="AN220" i="1"/>
  <c r="AM220" i="1"/>
  <c r="AL220" i="1"/>
  <c r="AI220" i="1"/>
  <c r="Y220" i="1"/>
  <c r="AX219" i="1"/>
  <c r="AW219" i="1"/>
  <c r="AS219" i="1"/>
  <c r="AR219" i="1"/>
  <c r="AO219" i="1"/>
  <c r="AN219" i="1"/>
  <c r="AM219" i="1"/>
  <c r="AP219" i="1" s="1"/>
  <c r="AL219" i="1"/>
  <c r="AI219" i="1"/>
  <c r="Y219" i="1"/>
  <c r="AX218" i="1"/>
  <c r="AX215" i="1" s="1"/>
  <c r="AW218" i="1"/>
  <c r="AS218" i="1"/>
  <c r="AT218" i="1" s="1"/>
  <c r="AR218" i="1"/>
  <c r="AP218" i="1"/>
  <c r="AO218" i="1"/>
  <c r="AO215" i="1" s="1"/>
  <c r="AN218" i="1"/>
  <c r="AM218" i="1"/>
  <c r="AL218" i="1"/>
  <c r="AI218" i="1"/>
  <c r="Y218" i="1"/>
  <c r="AX217" i="1"/>
  <c r="AW217" i="1"/>
  <c r="AT217" i="1"/>
  <c r="AS217" i="1"/>
  <c r="AR217" i="1"/>
  <c r="AP217" i="1"/>
  <c r="AO217" i="1"/>
  <c r="AN217" i="1"/>
  <c r="AM217" i="1"/>
  <c r="AL217" i="1"/>
  <c r="AI217" i="1"/>
  <c r="AI215" i="1" s="1"/>
  <c r="Y217" i="1"/>
  <c r="AX216" i="1"/>
  <c r="AW216" i="1"/>
  <c r="AS216" i="1"/>
  <c r="AR216" i="1"/>
  <c r="AT216" i="1" s="1"/>
  <c r="AO216" i="1"/>
  <c r="AN216" i="1"/>
  <c r="AM216" i="1"/>
  <c r="AL216" i="1"/>
  <c r="AI216" i="1"/>
  <c r="Y216" i="1"/>
  <c r="BB215" i="1"/>
  <c r="BA215" i="1"/>
  <c r="AZ215" i="1"/>
  <c r="AY215" i="1"/>
  <c r="AV215" i="1"/>
  <c r="AU215" i="1"/>
  <c r="AR215" i="1"/>
  <c r="AQ215" i="1"/>
  <c r="AM215" i="1"/>
  <c r="AK215" i="1"/>
  <c r="AJ215" i="1"/>
  <c r="AH215" i="1"/>
  <c r="AG215" i="1"/>
  <c r="AF215" i="1"/>
  <c r="AE215" i="1"/>
  <c r="AD215" i="1"/>
  <c r="AC215" i="1"/>
  <c r="AB215" i="1"/>
  <c r="AA215" i="1"/>
  <c r="Z215" i="1"/>
  <c r="X215" i="1"/>
  <c r="W215" i="1"/>
  <c r="V215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AX214" i="1"/>
  <c r="AW214" i="1"/>
  <c r="AS214" i="1"/>
  <c r="AR214" i="1"/>
  <c r="AO214" i="1"/>
  <c r="AN214" i="1"/>
  <c r="AM214" i="1"/>
  <c r="AL214" i="1"/>
  <c r="AI214" i="1"/>
  <c r="Y214" i="1"/>
  <c r="AX213" i="1"/>
  <c r="AW213" i="1"/>
  <c r="AS213" i="1"/>
  <c r="AT213" i="1" s="1"/>
  <c r="AR213" i="1"/>
  <c r="AO213" i="1"/>
  <c r="AN213" i="1"/>
  <c r="AM213" i="1"/>
  <c r="AP213" i="1" s="1"/>
  <c r="AL213" i="1"/>
  <c r="AI213" i="1"/>
  <c r="Y213" i="1"/>
  <c r="AX212" i="1"/>
  <c r="AW212" i="1"/>
  <c r="AS212" i="1"/>
  <c r="AR212" i="1"/>
  <c r="AT212" i="1" s="1"/>
  <c r="AO212" i="1"/>
  <c r="AN212" i="1"/>
  <c r="AM212" i="1"/>
  <c r="AL212" i="1"/>
  <c r="AI212" i="1"/>
  <c r="Y212" i="1"/>
  <c r="AX211" i="1"/>
  <c r="AW211" i="1"/>
  <c r="AW208" i="1" s="1"/>
  <c r="AS211" i="1"/>
  <c r="AR211" i="1"/>
  <c r="AT211" i="1" s="1"/>
  <c r="AO211" i="1"/>
  <c r="AN211" i="1"/>
  <c r="AM211" i="1"/>
  <c r="AL211" i="1"/>
  <c r="AI211" i="1"/>
  <c r="Y211" i="1"/>
  <c r="AX210" i="1"/>
  <c r="AW210" i="1"/>
  <c r="AS210" i="1"/>
  <c r="AR210" i="1"/>
  <c r="AT210" i="1" s="1"/>
  <c r="AO210" i="1"/>
  <c r="AN210" i="1"/>
  <c r="AM210" i="1"/>
  <c r="AL210" i="1"/>
  <c r="AL208" i="1" s="1"/>
  <c r="AL43" i="1" s="1"/>
  <c r="AI210" i="1"/>
  <c r="Y210" i="1"/>
  <c r="AX209" i="1"/>
  <c r="AW209" i="1"/>
  <c r="AS209" i="1"/>
  <c r="AR209" i="1"/>
  <c r="AO209" i="1"/>
  <c r="AN209" i="1"/>
  <c r="AM209" i="1"/>
  <c r="AL209" i="1"/>
  <c r="AI209" i="1"/>
  <c r="Y209" i="1"/>
  <c r="BB208" i="1"/>
  <c r="BA208" i="1"/>
  <c r="AZ208" i="1"/>
  <c r="AY208" i="1"/>
  <c r="AV208" i="1"/>
  <c r="AU208" i="1"/>
  <c r="AQ208" i="1"/>
  <c r="AK208" i="1"/>
  <c r="AJ208" i="1"/>
  <c r="AH208" i="1"/>
  <c r="AG208" i="1"/>
  <c r="AF208" i="1"/>
  <c r="AE208" i="1"/>
  <c r="AD208" i="1"/>
  <c r="AC208" i="1"/>
  <c r="AB208" i="1"/>
  <c r="AA208" i="1"/>
  <c r="Z208" i="1"/>
  <c r="X208" i="1"/>
  <c r="W208" i="1"/>
  <c r="V208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AX207" i="1"/>
  <c r="AW207" i="1"/>
  <c r="AS207" i="1"/>
  <c r="AR207" i="1"/>
  <c r="AT207" i="1" s="1"/>
  <c r="AO207" i="1"/>
  <c r="AN207" i="1"/>
  <c r="AM207" i="1"/>
  <c r="AL207" i="1"/>
  <c r="AI207" i="1"/>
  <c r="Y207" i="1"/>
  <c r="AX206" i="1"/>
  <c r="AW206" i="1"/>
  <c r="AS206" i="1"/>
  <c r="AR206" i="1"/>
  <c r="AO206" i="1"/>
  <c r="AN206" i="1"/>
  <c r="AM206" i="1"/>
  <c r="AL206" i="1"/>
  <c r="AI206" i="1"/>
  <c r="Y206" i="1"/>
  <c r="AX205" i="1"/>
  <c r="AW205" i="1"/>
  <c r="AS205" i="1"/>
  <c r="AR205" i="1"/>
  <c r="AO205" i="1"/>
  <c r="AO203" i="1" s="1"/>
  <c r="AN205" i="1"/>
  <c r="AM205" i="1"/>
  <c r="AP205" i="1" s="1"/>
  <c r="AL205" i="1"/>
  <c r="AI205" i="1"/>
  <c r="Y205" i="1"/>
  <c r="AX204" i="1"/>
  <c r="AW204" i="1"/>
  <c r="AT204" i="1"/>
  <c r="AS204" i="1"/>
  <c r="AR204" i="1"/>
  <c r="AO204" i="1"/>
  <c r="AN204" i="1"/>
  <c r="AM204" i="1"/>
  <c r="AM203" i="1" s="1"/>
  <c r="AL204" i="1"/>
  <c r="AI204" i="1"/>
  <c r="Y204" i="1"/>
  <c r="BB203" i="1"/>
  <c r="BA203" i="1"/>
  <c r="AZ203" i="1"/>
  <c r="AY203" i="1"/>
  <c r="AW203" i="1"/>
  <c r="AV203" i="1"/>
  <c r="AU203" i="1"/>
  <c r="AR203" i="1"/>
  <c r="AQ203" i="1"/>
  <c r="AK203" i="1"/>
  <c r="AJ203" i="1"/>
  <c r="AI203" i="1"/>
  <c r="AH203" i="1"/>
  <c r="AG203" i="1"/>
  <c r="AF203" i="1"/>
  <c r="AE203" i="1"/>
  <c r="AD203" i="1"/>
  <c r="AC203" i="1"/>
  <c r="AB203" i="1"/>
  <c r="AA203" i="1"/>
  <c r="Z203" i="1"/>
  <c r="X203" i="1"/>
  <c r="W203" i="1"/>
  <c r="V203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AX202" i="1"/>
  <c r="AW202" i="1"/>
  <c r="AS202" i="1"/>
  <c r="AR202" i="1"/>
  <c r="AO202" i="1"/>
  <c r="AN202" i="1"/>
  <c r="AM202" i="1"/>
  <c r="AL202" i="1"/>
  <c r="AI202" i="1"/>
  <c r="Y202" i="1"/>
  <c r="AX201" i="1"/>
  <c r="AW201" i="1"/>
  <c r="AS201" i="1"/>
  <c r="AR201" i="1"/>
  <c r="AO201" i="1"/>
  <c r="AN201" i="1"/>
  <c r="AM201" i="1"/>
  <c r="AL201" i="1"/>
  <c r="AI201" i="1"/>
  <c r="Y201" i="1"/>
  <c r="AX200" i="1"/>
  <c r="AW200" i="1"/>
  <c r="AS200" i="1"/>
  <c r="AT200" i="1" s="1"/>
  <c r="AR200" i="1"/>
  <c r="AO200" i="1"/>
  <c r="AN200" i="1"/>
  <c r="AM200" i="1"/>
  <c r="AL200" i="1"/>
  <c r="AI200" i="1"/>
  <c r="Y200" i="1"/>
  <c r="AX199" i="1"/>
  <c r="AX198" i="1" s="1"/>
  <c r="AW199" i="1"/>
  <c r="AS199" i="1"/>
  <c r="AT199" i="1" s="1"/>
  <c r="AR199" i="1"/>
  <c r="AO199" i="1"/>
  <c r="AN199" i="1"/>
  <c r="AM199" i="1"/>
  <c r="AL199" i="1"/>
  <c r="AL198" i="1" s="1"/>
  <c r="AI199" i="1"/>
  <c r="Y199" i="1"/>
  <c r="BB198" i="1"/>
  <c r="BA198" i="1"/>
  <c r="AZ198" i="1"/>
  <c r="AY198" i="1"/>
  <c r="AW198" i="1"/>
  <c r="AV198" i="1"/>
  <c r="AU198" i="1"/>
  <c r="AR198" i="1"/>
  <c r="AQ198" i="1"/>
  <c r="AK198" i="1"/>
  <c r="AJ198" i="1"/>
  <c r="AH198" i="1"/>
  <c r="AG198" i="1"/>
  <c r="AF198" i="1"/>
  <c r="AE198" i="1"/>
  <c r="AD198" i="1"/>
  <c r="AC198" i="1"/>
  <c r="AB198" i="1"/>
  <c r="AA198" i="1"/>
  <c r="Z198" i="1"/>
  <c r="X198" i="1"/>
  <c r="W198" i="1"/>
  <c r="V198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AX197" i="1"/>
  <c r="AW197" i="1"/>
  <c r="AS197" i="1"/>
  <c r="AR197" i="1"/>
  <c r="AT197" i="1" s="1"/>
  <c r="AO197" i="1"/>
  <c r="AN197" i="1"/>
  <c r="AM197" i="1"/>
  <c r="AL197" i="1"/>
  <c r="AI197" i="1"/>
  <c r="AI195" i="1" s="1"/>
  <c r="Y197" i="1"/>
  <c r="AX196" i="1"/>
  <c r="AX195" i="1" s="1"/>
  <c r="AW196" i="1"/>
  <c r="AS196" i="1"/>
  <c r="AR196" i="1"/>
  <c r="AR195" i="1" s="1"/>
  <c r="AO196" i="1"/>
  <c r="AO195" i="1" s="1"/>
  <c r="AN196" i="1"/>
  <c r="AM196" i="1"/>
  <c r="AP196" i="1" s="1"/>
  <c r="AL196" i="1"/>
  <c r="AI196" i="1"/>
  <c r="Y196" i="1"/>
  <c r="BB195" i="1"/>
  <c r="BA195" i="1"/>
  <c r="AZ195" i="1"/>
  <c r="AY195" i="1"/>
  <c r="AV195" i="1"/>
  <c r="AU195" i="1"/>
  <c r="AU40" i="1" s="1"/>
  <c r="AS195" i="1"/>
  <c r="AQ195" i="1"/>
  <c r="AM195" i="1"/>
  <c r="AK195" i="1"/>
  <c r="AJ195" i="1"/>
  <c r="AH195" i="1"/>
  <c r="AG195" i="1"/>
  <c r="AF195" i="1"/>
  <c r="AE195" i="1"/>
  <c r="AD195" i="1"/>
  <c r="AC195" i="1"/>
  <c r="AB195" i="1"/>
  <c r="AA195" i="1"/>
  <c r="Z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AX194" i="1"/>
  <c r="AW194" i="1"/>
  <c r="AS194" i="1"/>
  <c r="AR194" i="1"/>
  <c r="AT194" i="1" s="1"/>
  <c r="AO194" i="1"/>
  <c r="AN194" i="1"/>
  <c r="AM194" i="1"/>
  <c r="AL194" i="1"/>
  <c r="AI194" i="1"/>
  <c r="Y194" i="1"/>
  <c r="AX193" i="1"/>
  <c r="AW193" i="1"/>
  <c r="AS193" i="1"/>
  <c r="AR193" i="1"/>
  <c r="AT193" i="1" s="1"/>
  <c r="AO193" i="1"/>
  <c r="AN193" i="1"/>
  <c r="AM193" i="1"/>
  <c r="AL193" i="1"/>
  <c r="AI193" i="1"/>
  <c r="Y193" i="1"/>
  <c r="AX192" i="1"/>
  <c r="AW192" i="1"/>
  <c r="AS192" i="1"/>
  <c r="AR192" i="1"/>
  <c r="AT192" i="1" s="1"/>
  <c r="AO192" i="1"/>
  <c r="AN192" i="1"/>
  <c r="AM192" i="1"/>
  <c r="AL192" i="1"/>
  <c r="AI192" i="1"/>
  <c r="Y192" i="1"/>
  <c r="AX191" i="1"/>
  <c r="AW191" i="1"/>
  <c r="AS191" i="1"/>
  <c r="AT191" i="1" s="1"/>
  <c r="AR191" i="1"/>
  <c r="AO191" i="1"/>
  <c r="AN191" i="1"/>
  <c r="AM191" i="1"/>
  <c r="AL191" i="1"/>
  <c r="AI191" i="1"/>
  <c r="Y191" i="1"/>
  <c r="AX190" i="1"/>
  <c r="AW190" i="1"/>
  <c r="AS190" i="1"/>
  <c r="AR190" i="1"/>
  <c r="AT190" i="1" s="1"/>
  <c r="AO190" i="1"/>
  <c r="AN190" i="1"/>
  <c r="AM190" i="1"/>
  <c r="AL190" i="1"/>
  <c r="AI190" i="1"/>
  <c r="Y190" i="1"/>
  <c r="AX189" i="1"/>
  <c r="AW189" i="1"/>
  <c r="AS189" i="1"/>
  <c r="AR189" i="1"/>
  <c r="AO189" i="1"/>
  <c r="AN189" i="1"/>
  <c r="AM189" i="1"/>
  <c r="AL189" i="1"/>
  <c r="AI189" i="1"/>
  <c r="Y189" i="1"/>
  <c r="AX188" i="1"/>
  <c r="AX187" i="1" s="1"/>
  <c r="AW188" i="1"/>
  <c r="AS188" i="1"/>
  <c r="AR188" i="1"/>
  <c r="AT188" i="1" s="1"/>
  <c r="AO188" i="1"/>
  <c r="AN188" i="1"/>
  <c r="AM188" i="1"/>
  <c r="AL188" i="1"/>
  <c r="AI188" i="1"/>
  <c r="Y188" i="1"/>
  <c r="BB187" i="1"/>
  <c r="BA187" i="1"/>
  <c r="AZ187" i="1"/>
  <c r="AY187" i="1"/>
  <c r="AV187" i="1"/>
  <c r="AU187" i="1"/>
  <c r="AQ187" i="1"/>
  <c r="AK187" i="1"/>
  <c r="AJ187" i="1"/>
  <c r="AH187" i="1"/>
  <c r="AG187" i="1"/>
  <c r="AF187" i="1"/>
  <c r="AE187" i="1"/>
  <c r="AD187" i="1"/>
  <c r="AC187" i="1"/>
  <c r="AB187" i="1"/>
  <c r="AA187" i="1"/>
  <c r="Z187" i="1"/>
  <c r="X187" i="1"/>
  <c r="W187" i="1"/>
  <c r="V187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AX186" i="1"/>
  <c r="AW186" i="1"/>
  <c r="AT186" i="1"/>
  <c r="AS186" i="1"/>
  <c r="AS184" i="1" s="1"/>
  <c r="AR186" i="1"/>
  <c r="AO186" i="1"/>
  <c r="AN186" i="1"/>
  <c r="AP186" i="1" s="1"/>
  <c r="AM186" i="1"/>
  <c r="AL186" i="1"/>
  <c r="AI186" i="1"/>
  <c r="Y186" i="1"/>
  <c r="AX185" i="1"/>
  <c r="AX184" i="1" s="1"/>
  <c r="AW185" i="1"/>
  <c r="AW184" i="1" s="1"/>
  <c r="AS185" i="1"/>
  <c r="AR185" i="1"/>
  <c r="AT185" i="1" s="1"/>
  <c r="AT184" i="1" s="1"/>
  <c r="AO185" i="1"/>
  <c r="AN185" i="1"/>
  <c r="AM185" i="1"/>
  <c r="AM184" i="1" s="1"/>
  <c r="AL185" i="1"/>
  <c r="AL184" i="1" s="1"/>
  <c r="AI185" i="1"/>
  <c r="AI184" i="1" s="1"/>
  <c r="Y185" i="1"/>
  <c r="BB184" i="1"/>
  <c r="BA184" i="1"/>
  <c r="AZ184" i="1"/>
  <c r="AY184" i="1"/>
  <c r="AV184" i="1"/>
  <c r="AU184" i="1"/>
  <c r="AQ184" i="1"/>
  <c r="AO184" i="1"/>
  <c r="AK184" i="1"/>
  <c r="AJ184" i="1"/>
  <c r="AH184" i="1"/>
  <c r="AG184" i="1"/>
  <c r="AF184" i="1"/>
  <c r="AE184" i="1"/>
  <c r="AD184" i="1"/>
  <c r="AC184" i="1"/>
  <c r="AB184" i="1"/>
  <c r="AA184" i="1"/>
  <c r="Z184" i="1"/>
  <c r="X184" i="1"/>
  <c r="W184" i="1"/>
  <c r="V184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AX183" i="1"/>
  <c r="AW183" i="1"/>
  <c r="AS183" i="1"/>
  <c r="AR183" i="1"/>
  <c r="AT183" i="1" s="1"/>
  <c r="AO183" i="1"/>
  <c r="AN183" i="1"/>
  <c r="AM183" i="1"/>
  <c r="AL183" i="1"/>
  <c r="AI183" i="1"/>
  <c r="Y183" i="1"/>
  <c r="AX182" i="1"/>
  <c r="AW182" i="1"/>
  <c r="AS182" i="1"/>
  <c r="AR182" i="1"/>
  <c r="AT182" i="1" s="1"/>
  <c r="AO182" i="1"/>
  <c r="AN182" i="1"/>
  <c r="AM182" i="1"/>
  <c r="AP182" i="1" s="1"/>
  <c r="AL182" i="1"/>
  <c r="AI182" i="1"/>
  <c r="Y182" i="1"/>
  <c r="AX181" i="1"/>
  <c r="AW181" i="1"/>
  <c r="AW173" i="1" s="1"/>
  <c r="AS181" i="1"/>
  <c r="AR181" i="1"/>
  <c r="AT181" i="1" s="1"/>
  <c r="AO181" i="1"/>
  <c r="AN181" i="1"/>
  <c r="AM181" i="1"/>
  <c r="AL181" i="1"/>
  <c r="AI181" i="1"/>
  <c r="Y181" i="1"/>
  <c r="AX180" i="1"/>
  <c r="AW180" i="1"/>
  <c r="AS180" i="1"/>
  <c r="AR180" i="1"/>
  <c r="AT180" i="1" s="1"/>
  <c r="AO180" i="1"/>
  <c r="AN180" i="1"/>
  <c r="AM180" i="1"/>
  <c r="AL180" i="1"/>
  <c r="AI180" i="1"/>
  <c r="Y180" i="1"/>
  <c r="AX179" i="1"/>
  <c r="AW179" i="1"/>
  <c r="AS179" i="1"/>
  <c r="AR179" i="1"/>
  <c r="AT179" i="1" s="1"/>
  <c r="AO179" i="1"/>
  <c r="AN179" i="1"/>
  <c r="AM179" i="1"/>
  <c r="AL179" i="1"/>
  <c r="AI179" i="1"/>
  <c r="Y179" i="1"/>
  <c r="AX178" i="1"/>
  <c r="AW178" i="1"/>
  <c r="AT178" i="1"/>
  <c r="AS178" i="1"/>
  <c r="AR178" i="1"/>
  <c r="AO178" i="1"/>
  <c r="AN178" i="1"/>
  <c r="AM178" i="1"/>
  <c r="AL178" i="1"/>
  <c r="AI178" i="1"/>
  <c r="Y178" i="1"/>
  <c r="AX177" i="1"/>
  <c r="AW177" i="1"/>
  <c r="AT177" i="1"/>
  <c r="AS177" i="1"/>
  <c r="AR177" i="1"/>
  <c r="AO177" i="1"/>
  <c r="AN177" i="1"/>
  <c r="AM177" i="1"/>
  <c r="AP177" i="1" s="1"/>
  <c r="AL177" i="1"/>
  <c r="AI177" i="1"/>
  <c r="Y177" i="1"/>
  <c r="AX176" i="1"/>
  <c r="AW176" i="1"/>
  <c r="AS176" i="1"/>
  <c r="AR176" i="1"/>
  <c r="AT176" i="1" s="1"/>
  <c r="AO176" i="1"/>
  <c r="AN176" i="1"/>
  <c r="AM176" i="1"/>
  <c r="AL176" i="1"/>
  <c r="AI176" i="1"/>
  <c r="Y176" i="1"/>
  <c r="AX175" i="1"/>
  <c r="AW175" i="1"/>
  <c r="AS175" i="1"/>
  <c r="AS173" i="1" s="1"/>
  <c r="AR175" i="1"/>
  <c r="AO175" i="1"/>
  <c r="AN175" i="1"/>
  <c r="AM175" i="1"/>
  <c r="AL175" i="1"/>
  <c r="AI175" i="1"/>
  <c r="Y175" i="1"/>
  <c r="AX174" i="1"/>
  <c r="AW174" i="1"/>
  <c r="AS174" i="1"/>
  <c r="AT174" i="1" s="1"/>
  <c r="AR174" i="1"/>
  <c r="AO174" i="1"/>
  <c r="AN174" i="1"/>
  <c r="AM174" i="1"/>
  <c r="AL174" i="1"/>
  <c r="AL173" i="1" s="1"/>
  <c r="AI174" i="1"/>
  <c r="Y174" i="1"/>
  <c r="BB173" i="1"/>
  <c r="BA173" i="1"/>
  <c r="AZ173" i="1"/>
  <c r="AY173" i="1"/>
  <c r="AV173" i="1"/>
  <c r="AU173" i="1"/>
  <c r="AQ173" i="1"/>
  <c r="AK173" i="1"/>
  <c r="AJ173" i="1"/>
  <c r="AH173" i="1"/>
  <c r="AG173" i="1"/>
  <c r="AF173" i="1"/>
  <c r="AE173" i="1"/>
  <c r="AD173" i="1"/>
  <c r="AC173" i="1"/>
  <c r="AB173" i="1"/>
  <c r="AA173" i="1"/>
  <c r="Z173" i="1"/>
  <c r="X173" i="1"/>
  <c r="W173" i="1"/>
  <c r="V173" i="1"/>
  <c r="U173" i="1"/>
  <c r="T173" i="1"/>
  <c r="S173" i="1"/>
  <c r="R173" i="1"/>
  <c r="Q173" i="1"/>
  <c r="P173" i="1"/>
  <c r="P155" i="1" s="1"/>
  <c r="P277" i="1" s="1"/>
  <c r="O173" i="1"/>
  <c r="N173" i="1"/>
  <c r="M173" i="1"/>
  <c r="L173" i="1"/>
  <c r="K173" i="1"/>
  <c r="J173" i="1"/>
  <c r="AX172" i="1"/>
  <c r="AW172" i="1"/>
  <c r="AS172" i="1"/>
  <c r="AR172" i="1"/>
  <c r="AT172" i="1" s="1"/>
  <c r="AO172" i="1"/>
  <c r="AN172" i="1"/>
  <c r="AM172" i="1"/>
  <c r="AL172" i="1"/>
  <c r="AI172" i="1"/>
  <c r="Y172" i="1"/>
  <c r="AX171" i="1"/>
  <c r="AW171" i="1"/>
  <c r="AS171" i="1"/>
  <c r="AR171" i="1"/>
  <c r="AR168" i="1" s="1"/>
  <c r="AO171" i="1"/>
  <c r="AN171" i="1"/>
  <c r="AM171" i="1"/>
  <c r="AP171" i="1" s="1"/>
  <c r="AL171" i="1"/>
  <c r="AI171" i="1"/>
  <c r="Y171" i="1"/>
  <c r="AX170" i="1"/>
  <c r="AW170" i="1"/>
  <c r="AS170" i="1"/>
  <c r="AR170" i="1"/>
  <c r="AO170" i="1"/>
  <c r="AP170" i="1" s="1"/>
  <c r="AN170" i="1"/>
  <c r="AM170" i="1"/>
  <c r="AL170" i="1"/>
  <c r="AI170" i="1"/>
  <c r="Y170" i="1"/>
  <c r="BB169" i="1"/>
  <c r="BB792" i="1" s="1"/>
  <c r="BB791" i="1" s="1"/>
  <c r="BA169" i="1"/>
  <c r="BA168" i="1" s="1"/>
  <c r="AZ169" i="1"/>
  <c r="AZ168" i="1" s="1"/>
  <c r="AY169" i="1"/>
  <c r="AY168" i="1" s="1"/>
  <c r="AX169" i="1"/>
  <c r="AX168" i="1" s="1"/>
  <c r="AW169" i="1"/>
  <c r="AS169" i="1"/>
  <c r="AR169" i="1"/>
  <c r="AM169" i="1"/>
  <c r="AP169" i="1" s="1"/>
  <c r="AL169" i="1"/>
  <c r="AI169" i="1"/>
  <c r="AI168" i="1" s="1"/>
  <c r="Y169" i="1"/>
  <c r="BB168" i="1"/>
  <c r="BB36" i="1" s="1"/>
  <c r="AV168" i="1"/>
  <c r="AU168" i="1"/>
  <c r="AQ168" i="1"/>
  <c r="AO168" i="1"/>
  <c r="AO36" i="1" s="1"/>
  <c r="AK168" i="1"/>
  <c r="AJ168" i="1"/>
  <c r="AH168" i="1"/>
  <c r="AG168" i="1"/>
  <c r="AF168" i="1"/>
  <c r="AE168" i="1"/>
  <c r="AD168" i="1"/>
  <c r="AC168" i="1"/>
  <c r="AB168" i="1"/>
  <c r="AA168" i="1"/>
  <c r="Z168" i="1"/>
  <c r="X168" i="1"/>
  <c r="W168" i="1"/>
  <c r="V168" i="1"/>
  <c r="U168" i="1"/>
  <c r="T168" i="1"/>
  <c r="S168" i="1"/>
  <c r="R168" i="1"/>
  <c r="Q168" i="1"/>
  <c r="P168" i="1"/>
  <c r="O168" i="1"/>
  <c r="N168" i="1"/>
  <c r="M168" i="1"/>
  <c r="M155" i="1" s="1"/>
  <c r="M277" i="1" s="1"/>
  <c r="L168" i="1"/>
  <c r="K168" i="1"/>
  <c r="J168" i="1"/>
  <c r="AX167" i="1"/>
  <c r="AW167" i="1"/>
  <c r="AS167" i="1"/>
  <c r="AR167" i="1"/>
  <c r="AO167" i="1"/>
  <c r="AN167" i="1"/>
  <c r="AM167" i="1"/>
  <c r="AL167" i="1"/>
  <c r="AI167" i="1"/>
  <c r="Y167" i="1"/>
  <c r="AX166" i="1"/>
  <c r="AW166" i="1"/>
  <c r="AS166" i="1"/>
  <c r="AT166" i="1" s="1"/>
  <c r="AR166" i="1"/>
  <c r="AO166" i="1"/>
  <c r="AN166" i="1"/>
  <c r="AM166" i="1"/>
  <c r="AP166" i="1" s="1"/>
  <c r="AL166" i="1"/>
  <c r="AI166" i="1"/>
  <c r="Y166" i="1"/>
  <c r="AX165" i="1"/>
  <c r="AW165" i="1"/>
  <c r="AS165" i="1"/>
  <c r="AR165" i="1"/>
  <c r="AT165" i="1" s="1"/>
  <c r="AO165" i="1"/>
  <c r="AN165" i="1"/>
  <c r="AM165" i="1"/>
  <c r="AL165" i="1"/>
  <c r="AI165" i="1"/>
  <c r="Y165" i="1"/>
  <c r="AX164" i="1"/>
  <c r="AW164" i="1"/>
  <c r="AS164" i="1"/>
  <c r="AR164" i="1"/>
  <c r="AO164" i="1"/>
  <c r="AP164" i="1" s="1"/>
  <c r="AN164" i="1"/>
  <c r="AM164" i="1"/>
  <c r="AL164" i="1"/>
  <c r="AI164" i="1"/>
  <c r="Y164" i="1"/>
  <c r="AX163" i="1"/>
  <c r="AW163" i="1"/>
  <c r="AS163" i="1"/>
  <c r="AR163" i="1"/>
  <c r="AO163" i="1"/>
  <c r="AN163" i="1"/>
  <c r="AM163" i="1"/>
  <c r="AL163" i="1"/>
  <c r="AI163" i="1"/>
  <c r="Y163" i="1"/>
  <c r="BA162" i="1"/>
  <c r="BA792" i="1" s="1"/>
  <c r="BA791" i="1" s="1"/>
  <c r="BA768" i="1" s="1"/>
  <c r="BA131" i="1" s="1"/>
  <c r="AZ162" i="1"/>
  <c r="AZ156" i="1" s="1"/>
  <c r="AY162" i="1"/>
  <c r="AY156" i="1" s="1"/>
  <c r="AX162" i="1"/>
  <c r="AW162" i="1"/>
  <c r="AS162" i="1"/>
  <c r="AR162" i="1"/>
  <c r="AT162" i="1" s="1"/>
  <c r="AM162" i="1"/>
  <c r="AP162" i="1" s="1"/>
  <c r="AL162" i="1"/>
  <c r="AI162" i="1"/>
  <c r="Y162" i="1"/>
  <c r="AX161" i="1"/>
  <c r="AW161" i="1"/>
  <c r="AS161" i="1"/>
  <c r="AR161" i="1"/>
  <c r="AO161" i="1"/>
  <c r="AN161" i="1"/>
  <c r="AM161" i="1"/>
  <c r="AL161" i="1"/>
  <c r="AI161" i="1"/>
  <c r="Y161" i="1"/>
  <c r="AX160" i="1"/>
  <c r="AW160" i="1"/>
  <c r="AS160" i="1"/>
  <c r="AR160" i="1"/>
  <c r="AO160" i="1"/>
  <c r="AN160" i="1"/>
  <c r="AM160" i="1"/>
  <c r="AP160" i="1" s="1"/>
  <c r="AL160" i="1"/>
  <c r="AI160" i="1"/>
  <c r="Y160" i="1"/>
  <c r="AX159" i="1"/>
  <c r="AW159" i="1"/>
  <c r="AS159" i="1"/>
  <c r="AR159" i="1"/>
  <c r="AT159" i="1" s="1"/>
  <c r="AO159" i="1"/>
  <c r="AN159" i="1"/>
  <c r="AM159" i="1"/>
  <c r="AP159" i="1" s="1"/>
  <c r="AL159" i="1"/>
  <c r="AI159" i="1"/>
  <c r="Y159" i="1"/>
  <c r="AX158" i="1"/>
  <c r="AW158" i="1"/>
  <c r="AS158" i="1"/>
  <c r="AR158" i="1"/>
  <c r="AT158" i="1" s="1"/>
  <c r="AO158" i="1"/>
  <c r="AN158" i="1"/>
  <c r="AM158" i="1"/>
  <c r="AL158" i="1"/>
  <c r="AI158" i="1"/>
  <c r="Y158" i="1"/>
  <c r="AX157" i="1"/>
  <c r="AW157" i="1"/>
  <c r="AT157" i="1"/>
  <c r="AS157" i="1"/>
  <c r="AR157" i="1"/>
  <c r="AO157" i="1"/>
  <c r="AN157" i="1"/>
  <c r="AM157" i="1"/>
  <c r="AP157" i="1" s="1"/>
  <c r="AL157" i="1"/>
  <c r="AI157" i="1"/>
  <c r="Y157" i="1"/>
  <c r="BB156" i="1"/>
  <c r="AV156" i="1"/>
  <c r="AU156" i="1"/>
  <c r="AQ156" i="1"/>
  <c r="AK156" i="1"/>
  <c r="AJ156" i="1"/>
  <c r="AH156" i="1"/>
  <c r="AG156" i="1"/>
  <c r="AF156" i="1"/>
  <c r="AE156" i="1"/>
  <c r="AD156" i="1"/>
  <c r="AC156" i="1"/>
  <c r="AC155" i="1" s="1"/>
  <c r="AC277" i="1" s="1"/>
  <c r="AB156" i="1"/>
  <c r="AA156" i="1"/>
  <c r="Z156" i="1"/>
  <c r="X156" i="1"/>
  <c r="W156" i="1"/>
  <c r="V156" i="1"/>
  <c r="U156" i="1"/>
  <c r="T156" i="1"/>
  <c r="S156" i="1"/>
  <c r="R156" i="1"/>
  <c r="R155" i="1" s="1"/>
  <c r="R277" i="1" s="1"/>
  <c r="Q156" i="1"/>
  <c r="P156" i="1"/>
  <c r="O156" i="1"/>
  <c r="N156" i="1"/>
  <c r="M156" i="1"/>
  <c r="L156" i="1"/>
  <c r="K156" i="1"/>
  <c r="J156" i="1"/>
  <c r="J155" i="1" s="1"/>
  <c r="J277" i="1" s="1"/>
  <c r="AK155" i="1"/>
  <c r="AK277" i="1" s="1"/>
  <c r="AK379" i="1" s="1"/>
  <c r="AL154" i="1"/>
  <c r="Y154" i="1"/>
  <c r="I151" i="1"/>
  <c r="J151" i="1" s="1"/>
  <c r="K151" i="1" s="1"/>
  <c r="BB144" i="1"/>
  <c r="BA144" i="1"/>
  <c r="AZ144" i="1"/>
  <c r="AZ142" i="1" s="1"/>
  <c r="AY144" i="1"/>
  <c r="AX144" i="1"/>
  <c r="AW144" i="1"/>
  <c r="AV144" i="1"/>
  <c r="AU144" i="1"/>
  <c r="AT144" i="1"/>
  <c r="AS144" i="1"/>
  <c r="AR144" i="1"/>
  <c r="AQ144" i="1"/>
  <c r="AO144" i="1"/>
  <c r="AN144" i="1"/>
  <c r="AM144" i="1"/>
  <c r="AL144" i="1"/>
  <c r="AK144" i="1"/>
  <c r="AJ144" i="1"/>
  <c r="AI144" i="1"/>
  <c r="AH144" i="1"/>
  <c r="AG144" i="1"/>
  <c r="AF144" i="1"/>
  <c r="AE144" i="1"/>
  <c r="AD144" i="1"/>
  <c r="AD142" i="1" s="1"/>
  <c r="AC144" i="1"/>
  <c r="AB144" i="1"/>
  <c r="AA144" i="1"/>
  <c r="Z144" i="1"/>
  <c r="X144" i="1"/>
  <c r="W144" i="1"/>
  <c r="V144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BB143" i="1"/>
  <c r="BA143" i="1"/>
  <c r="AZ143" i="1"/>
  <c r="AY143" i="1"/>
  <c r="AY142" i="1" s="1"/>
  <c r="AX143" i="1"/>
  <c r="AW143" i="1"/>
  <c r="AV143" i="1"/>
  <c r="AV142" i="1" s="1"/>
  <c r="AU143" i="1"/>
  <c r="AT143" i="1"/>
  <c r="AS143" i="1"/>
  <c r="AR143" i="1"/>
  <c r="AQ143" i="1"/>
  <c r="AQ142" i="1" s="1"/>
  <c r="AO143" i="1"/>
  <c r="AO142" i="1" s="1"/>
  <c r="AN143" i="1"/>
  <c r="AM143" i="1"/>
  <c r="AM142" i="1" s="1"/>
  <c r="AL143" i="1"/>
  <c r="AK143" i="1"/>
  <c r="AK142" i="1" s="1"/>
  <c r="AJ143" i="1"/>
  <c r="AI143" i="1"/>
  <c r="AI142" i="1" s="1"/>
  <c r="AH143" i="1"/>
  <c r="AG143" i="1"/>
  <c r="AF143" i="1"/>
  <c r="AE143" i="1"/>
  <c r="AE142" i="1" s="1"/>
  <c r="AD143" i="1"/>
  <c r="AC143" i="1"/>
  <c r="AC142" i="1" s="1"/>
  <c r="AB143" i="1"/>
  <c r="AB142" i="1" s="1"/>
  <c r="AA143" i="1"/>
  <c r="AA142" i="1" s="1"/>
  <c r="Z143" i="1"/>
  <c r="X143" i="1"/>
  <c r="W143" i="1"/>
  <c r="V143" i="1"/>
  <c r="U143" i="1"/>
  <c r="T143" i="1"/>
  <c r="T142" i="1" s="1"/>
  <c r="S143" i="1"/>
  <c r="S142" i="1" s="1"/>
  <c r="R143" i="1"/>
  <c r="R142" i="1" s="1"/>
  <c r="Q143" i="1"/>
  <c r="P143" i="1"/>
  <c r="O143" i="1"/>
  <c r="O142" i="1" s="1"/>
  <c r="N143" i="1"/>
  <c r="N142" i="1" s="1"/>
  <c r="M143" i="1"/>
  <c r="L142" i="1"/>
  <c r="K143" i="1"/>
  <c r="K142" i="1" s="1"/>
  <c r="J143" i="1"/>
  <c r="J142" i="1" s="1"/>
  <c r="AW142" i="1"/>
  <c r="AU142" i="1"/>
  <c r="AR142" i="1"/>
  <c r="AJ142" i="1"/>
  <c r="AG142" i="1"/>
  <c r="X142" i="1"/>
  <c r="W142" i="1"/>
  <c r="V142" i="1"/>
  <c r="Q142" i="1"/>
  <c r="P142" i="1"/>
  <c r="BB139" i="1"/>
  <c r="BA139" i="1"/>
  <c r="AZ139" i="1"/>
  <c r="AY139" i="1"/>
  <c r="AX139" i="1"/>
  <c r="AW139" i="1"/>
  <c r="AV139" i="1"/>
  <c r="AU139" i="1"/>
  <c r="AT139" i="1"/>
  <c r="AS139" i="1"/>
  <c r="AR139" i="1"/>
  <c r="AQ139" i="1"/>
  <c r="AP139" i="1"/>
  <c r="AO139" i="1"/>
  <c r="AN139" i="1"/>
  <c r="AM139" i="1"/>
  <c r="AL139" i="1"/>
  <c r="AK139" i="1"/>
  <c r="AJ139" i="1"/>
  <c r="L139" i="1"/>
  <c r="K139" i="1"/>
  <c r="BB138" i="1"/>
  <c r="BA138" i="1"/>
  <c r="AZ138" i="1"/>
  <c r="AY138" i="1"/>
  <c r="AX138" i="1"/>
  <c r="AW138" i="1"/>
  <c r="AV138" i="1"/>
  <c r="AU138" i="1"/>
  <c r="AR138" i="1"/>
  <c r="AP138" i="1"/>
  <c r="AN138" i="1"/>
  <c r="AL138" i="1"/>
  <c r="AK138" i="1"/>
  <c r="AJ138" i="1"/>
  <c r="AI138" i="1"/>
  <c r="AH138" i="1"/>
  <c r="AG138" i="1"/>
  <c r="AF138" i="1"/>
  <c r="AF136" i="1" s="1"/>
  <c r="AE138" i="1"/>
  <c r="AD138" i="1"/>
  <c r="AC138" i="1"/>
  <c r="AB138" i="1"/>
  <c r="AA138" i="1"/>
  <c r="Z138" i="1"/>
  <c r="X138" i="1"/>
  <c r="W138" i="1"/>
  <c r="V138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AY137" i="1"/>
  <c r="AU137" i="1"/>
  <c r="AQ137" i="1"/>
  <c r="AM137" i="1"/>
  <c r="AL137" i="1"/>
  <c r="AL136" i="1" s="1"/>
  <c r="AK137" i="1"/>
  <c r="AK136" i="1" s="1"/>
  <c r="AJ137" i="1"/>
  <c r="AI137" i="1"/>
  <c r="AI136" i="1" s="1"/>
  <c r="AH137" i="1"/>
  <c r="AG137" i="1"/>
  <c r="AF137" i="1"/>
  <c r="AE137" i="1"/>
  <c r="AE136" i="1" s="1"/>
  <c r="AD137" i="1"/>
  <c r="AC137" i="1"/>
  <c r="AC136" i="1" s="1"/>
  <c r="AB137" i="1"/>
  <c r="AA137" i="1"/>
  <c r="Z137" i="1"/>
  <c r="X137" i="1"/>
  <c r="W137" i="1"/>
  <c r="W136" i="1" s="1"/>
  <c r="V137" i="1"/>
  <c r="U137" i="1"/>
  <c r="U136" i="1" s="1"/>
  <c r="T137" i="1"/>
  <c r="T136" i="1" s="1"/>
  <c r="S137" i="1"/>
  <c r="R137" i="1"/>
  <c r="R136" i="1" s="1"/>
  <c r="Q137" i="1"/>
  <c r="Q136" i="1" s="1"/>
  <c r="P137" i="1"/>
  <c r="O137" i="1"/>
  <c r="O136" i="1" s="1"/>
  <c r="N137" i="1"/>
  <c r="N136" i="1" s="1"/>
  <c r="M137" i="1"/>
  <c r="L137" i="1"/>
  <c r="L136" i="1" s="1"/>
  <c r="K137" i="1"/>
  <c r="J137" i="1"/>
  <c r="AY136" i="1"/>
  <c r="AJ136" i="1"/>
  <c r="AG136" i="1"/>
  <c r="AD136" i="1"/>
  <c r="AB136" i="1"/>
  <c r="AA136" i="1"/>
  <c r="V136" i="1"/>
  <c r="S136" i="1"/>
  <c r="K136" i="1"/>
  <c r="J136" i="1"/>
  <c r="BB133" i="1"/>
  <c r="BA133" i="1"/>
  <c r="AZ133" i="1"/>
  <c r="AY133" i="1"/>
  <c r="AX133" i="1"/>
  <c r="AU133" i="1"/>
  <c r="AL133" i="1"/>
  <c r="AK133" i="1"/>
  <c r="AJ133" i="1"/>
  <c r="AF133" i="1"/>
  <c r="AE133" i="1"/>
  <c r="AD133" i="1"/>
  <c r="AC133" i="1"/>
  <c r="AB133" i="1"/>
  <c r="AA133" i="1"/>
  <c r="Z133" i="1"/>
  <c r="X133" i="1"/>
  <c r="W133" i="1"/>
  <c r="V133" i="1"/>
  <c r="U133" i="1"/>
  <c r="T133" i="1"/>
  <c r="R133" i="1"/>
  <c r="Q133" i="1"/>
  <c r="P133" i="1"/>
  <c r="O133" i="1"/>
  <c r="N133" i="1"/>
  <c r="L133" i="1"/>
  <c r="K133" i="1"/>
  <c r="J133" i="1"/>
  <c r="BB132" i="1"/>
  <c r="BA132" i="1"/>
  <c r="AY132" i="1"/>
  <c r="AV132" i="1"/>
  <c r="AU132" i="1"/>
  <c r="AN132" i="1"/>
  <c r="AK132" i="1"/>
  <c r="AJ132" i="1"/>
  <c r="AH132" i="1"/>
  <c r="AG132" i="1"/>
  <c r="AF132" i="1"/>
  <c r="AE132" i="1"/>
  <c r="AD132" i="1"/>
  <c r="AC132" i="1"/>
  <c r="AB132" i="1"/>
  <c r="Z132" i="1"/>
  <c r="X132" i="1"/>
  <c r="W132" i="1"/>
  <c r="V132" i="1"/>
  <c r="U132" i="1"/>
  <c r="Q132" i="1"/>
  <c r="P132" i="1"/>
  <c r="O132" i="1"/>
  <c r="N132" i="1"/>
  <c r="M132" i="1"/>
  <c r="AJ131" i="1"/>
  <c r="AH131" i="1"/>
  <c r="AG131" i="1"/>
  <c r="AB131" i="1"/>
  <c r="Z131" i="1"/>
  <c r="T131" i="1"/>
  <c r="Q131" i="1"/>
  <c r="Q129" i="1" s="1"/>
  <c r="L131" i="1"/>
  <c r="BB130" i="1"/>
  <c r="AH130" i="1"/>
  <c r="AF130" i="1"/>
  <c r="AE130" i="1"/>
  <c r="AA130" i="1"/>
  <c r="Q130" i="1"/>
  <c r="BB124" i="1"/>
  <c r="BA124" i="1"/>
  <c r="AZ124" i="1"/>
  <c r="AY124" i="1"/>
  <c r="AV124" i="1"/>
  <c r="AU124" i="1"/>
  <c r="AK124" i="1"/>
  <c r="AJ124" i="1"/>
  <c r="AH124" i="1"/>
  <c r="AG124" i="1"/>
  <c r="AF124" i="1"/>
  <c r="AE124" i="1"/>
  <c r="AD124" i="1"/>
  <c r="AC124" i="1"/>
  <c r="AB124" i="1"/>
  <c r="AA124" i="1"/>
  <c r="Z124" i="1"/>
  <c r="X124" i="1"/>
  <c r="W124" i="1"/>
  <c r="V124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BB123" i="1"/>
  <c r="BA123" i="1"/>
  <c r="AZ123" i="1"/>
  <c r="AY123" i="1"/>
  <c r="AV123" i="1"/>
  <c r="AU123" i="1"/>
  <c r="AM123" i="1"/>
  <c r="AK123" i="1"/>
  <c r="AJ123" i="1"/>
  <c r="AH123" i="1"/>
  <c r="AG123" i="1"/>
  <c r="AF123" i="1"/>
  <c r="AE123" i="1"/>
  <c r="AD123" i="1"/>
  <c r="AC123" i="1"/>
  <c r="AB123" i="1"/>
  <c r="AA123" i="1"/>
  <c r="Z123" i="1"/>
  <c r="X123" i="1"/>
  <c r="W123" i="1"/>
  <c r="V123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BB122" i="1"/>
  <c r="BA122" i="1"/>
  <c r="AZ122" i="1"/>
  <c r="AY122" i="1"/>
  <c r="AX122" i="1"/>
  <c r="AW122" i="1"/>
  <c r="AV122" i="1"/>
  <c r="AU122" i="1"/>
  <c r="AS122" i="1"/>
  <c r="AQ122" i="1"/>
  <c r="AM122" i="1"/>
  <c r="AK122" i="1"/>
  <c r="AJ122" i="1"/>
  <c r="AI122" i="1"/>
  <c r="AH122" i="1"/>
  <c r="AG122" i="1"/>
  <c r="AF122" i="1"/>
  <c r="AE122" i="1"/>
  <c r="AD122" i="1"/>
  <c r="AC122" i="1"/>
  <c r="AB122" i="1"/>
  <c r="AA122" i="1"/>
  <c r="Z122" i="1"/>
  <c r="X122" i="1"/>
  <c r="W122" i="1"/>
  <c r="V122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BB121" i="1"/>
  <c r="BA121" i="1"/>
  <c r="AZ121" i="1"/>
  <c r="AY121" i="1"/>
  <c r="AX121" i="1"/>
  <c r="AV121" i="1"/>
  <c r="AU121" i="1"/>
  <c r="AQ121" i="1"/>
  <c r="AN121" i="1"/>
  <c r="AM121" i="1"/>
  <c r="AK121" i="1"/>
  <c r="AJ121" i="1"/>
  <c r="AH121" i="1"/>
  <c r="AG121" i="1"/>
  <c r="AF121" i="1"/>
  <c r="AE121" i="1"/>
  <c r="AD121" i="1"/>
  <c r="AC121" i="1"/>
  <c r="AB121" i="1"/>
  <c r="AA121" i="1"/>
  <c r="Z121" i="1"/>
  <c r="X121" i="1"/>
  <c r="W121" i="1"/>
  <c r="V121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BB120" i="1"/>
  <c r="BA120" i="1"/>
  <c r="AZ120" i="1"/>
  <c r="AY120" i="1"/>
  <c r="AX120" i="1"/>
  <c r="AW120" i="1"/>
  <c r="AV120" i="1"/>
  <c r="AU120" i="1"/>
  <c r="AS120" i="1"/>
  <c r="AO120" i="1"/>
  <c r="AN120" i="1"/>
  <c r="AM120" i="1"/>
  <c r="AL120" i="1"/>
  <c r="AK120" i="1"/>
  <c r="AJ120" i="1"/>
  <c r="AH120" i="1"/>
  <c r="AG120" i="1"/>
  <c r="AF120" i="1"/>
  <c r="AE120" i="1"/>
  <c r="AD120" i="1"/>
  <c r="AC120" i="1"/>
  <c r="AB120" i="1"/>
  <c r="AA120" i="1"/>
  <c r="Z120" i="1"/>
  <c r="X120" i="1"/>
  <c r="W120" i="1"/>
  <c r="V120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BB119" i="1"/>
  <c r="BA119" i="1"/>
  <c r="AZ119" i="1"/>
  <c r="AY119" i="1"/>
  <c r="AX119" i="1"/>
  <c r="AV119" i="1"/>
  <c r="AU119" i="1"/>
  <c r="AR119" i="1"/>
  <c r="AN119" i="1"/>
  <c r="AK119" i="1"/>
  <c r="AJ119" i="1"/>
  <c r="AH119" i="1"/>
  <c r="AG119" i="1"/>
  <c r="AF119" i="1"/>
  <c r="AE119" i="1"/>
  <c r="AD119" i="1"/>
  <c r="AC119" i="1"/>
  <c r="AB119" i="1"/>
  <c r="AA119" i="1"/>
  <c r="Z119" i="1"/>
  <c r="X119" i="1"/>
  <c r="W119" i="1"/>
  <c r="V119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BB118" i="1"/>
  <c r="BA118" i="1"/>
  <c r="AZ118" i="1"/>
  <c r="AY118" i="1"/>
  <c r="AX118" i="1"/>
  <c r="AW118" i="1"/>
  <c r="AV118" i="1"/>
  <c r="AU118" i="1"/>
  <c r="AR118" i="1"/>
  <c r="AQ118" i="1"/>
  <c r="AN118" i="1"/>
  <c r="AM118" i="1"/>
  <c r="AL118" i="1"/>
  <c r="AK118" i="1"/>
  <c r="AJ118" i="1"/>
  <c r="AI118" i="1"/>
  <c r="AH118" i="1"/>
  <c r="AG118" i="1"/>
  <c r="AF118" i="1"/>
  <c r="AE118" i="1"/>
  <c r="AD118" i="1"/>
  <c r="AC118" i="1"/>
  <c r="AB118" i="1"/>
  <c r="AA118" i="1"/>
  <c r="Z118" i="1"/>
  <c r="X118" i="1"/>
  <c r="W118" i="1"/>
  <c r="V118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BB117" i="1"/>
  <c r="BA117" i="1"/>
  <c r="AZ117" i="1"/>
  <c r="AY117" i="1"/>
  <c r="AX117" i="1"/>
  <c r="AW117" i="1"/>
  <c r="AV117" i="1"/>
  <c r="AU117" i="1"/>
  <c r="AS117" i="1"/>
  <c r="AL117" i="1"/>
  <c r="AK117" i="1"/>
  <c r="AJ117" i="1"/>
  <c r="AI117" i="1"/>
  <c r="AH117" i="1"/>
  <c r="AG117" i="1"/>
  <c r="AF117" i="1"/>
  <c r="AE117" i="1"/>
  <c r="AD117" i="1"/>
  <c r="AC117" i="1"/>
  <c r="AB117" i="1"/>
  <c r="AA117" i="1"/>
  <c r="Z117" i="1"/>
  <c r="X117" i="1"/>
  <c r="W117" i="1"/>
  <c r="V117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BB116" i="1"/>
  <c r="BA116" i="1"/>
  <c r="AZ116" i="1"/>
  <c r="AY116" i="1"/>
  <c r="AX116" i="1"/>
  <c r="AW116" i="1"/>
  <c r="AV116" i="1"/>
  <c r="AU116" i="1"/>
  <c r="AR116" i="1"/>
  <c r="AM116" i="1"/>
  <c r="AL116" i="1"/>
  <c r="AK116" i="1"/>
  <c r="AJ116" i="1"/>
  <c r="AI116" i="1"/>
  <c r="AH116" i="1"/>
  <c r="AG116" i="1"/>
  <c r="AF116" i="1"/>
  <c r="AE116" i="1"/>
  <c r="AD116" i="1"/>
  <c r="AC116" i="1"/>
  <c r="AB116" i="1"/>
  <c r="AA116" i="1"/>
  <c r="Z116" i="1"/>
  <c r="X116" i="1"/>
  <c r="W116" i="1"/>
  <c r="V116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BA115" i="1"/>
  <c r="AZ115" i="1"/>
  <c r="AY115" i="1"/>
  <c r="AX115" i="1"/>
  <c r="AW115" i="1"/>
  <c r="AV115" i="1"/>
  <c r="AU115" i="1"/>
  <c r="AO115" i="1"/>
  <c r="AN115" i="1"/>
  <c r="AL115" i="1"/>
  <c r="AK115" i="1"/>
  <c r="AJ115" i="1"/>
  <c r="AH115" i="1"/>
  <c r="AG115" i="1"/>
  <c r="AF115" i="1"/>
  <c r="AE115" i="1"/>
  <c r="AD115" i="1"/>
  <c r="AC115" i="1"/>
  <c r="AB115" i="1"/>
  <c r="AA115" i="1"/>
  <c r="Z115" i="1"/>
  <c r="X115" i="1"/>
  <c r="W115" i="1"/>
  <c r="V115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BB114" i="1"/>
  <c r="BA114" i="1"/>
  <c r="AZ114" i="1"/>
  <c r="AY114" i="1"/>
  <c r="AX114" i="1"/>
  <c r="AW114" i="1"/>
  <c r="AV114" i="1"/>
  <c r="AU114" i="1"/>
  <c r="AS114" i="1"/>
  <c r="AK114" i="1"/>
  <c r="AJ114" i="1"/>
  <c r="AI114" i="1"/>
  <c r="AH114" i="1"/>
  <c r="AG114" i="1"/>
  <c r="AF114" i="1"/>
  <c r="AE114" i="1"/>
  <c r="AD114" i="1"/>
  <c r="AC114" i="1"/>
  <c r="AB114" i="1"/>
  <c r="AA114" i="1"/>
  <c r="Z114" i="1"/>
  <c r="X114" i="1"/>
  <c r="W114" i="1"/>
  <c r="V114" i="1"/>
  <c r="U114" i="1"/>
  <c r="T114" i="1"/>
  <c r="S114" i="1"/>
  <c r="R114" i="1"/>
  <c r="Q114" i="1"/>
  <c r="P114" i="1"/>
  <c r="O114" i="1"/>
  <c r="N114" i="1"/>
  <c r="Y114" i="1" s="1"/>
  <c r="M114" i="1"/>
  <c r="L114" i="1"/>
  <c r="K114" i="1"/>
  <c r="J114" i="1"/>
  <c r="BB113" i="1"/>
  <c r="BA113" i="1"/>
  <c r="AZ113" i="1"/>
  <c r="AY113" i="1"/>
  <c r="AX113" i="1"/>
  <c r="AW113" i="1"/>
  <c r="AV113" i="1"/>
  <c r="AU113" i="1"/>
  <c r="AS113" i="1"/>
  <c r="AR113" i="1"/>
  <c r="AO113" i="1"/>
  <c r="AN113" i="1"/>
  <c r="AM113" i="1"/>
  <c r="AL113" i="1"/>
  <c r="AK113" i="1"/>
  <c r="AJ113" i="1"/>
  <c r="AI113" i="1"/>
  <c r="AH113" i="1"/>
  <c r="AG113" i="1"/>
  <c r="AF113" i="1"/>
  <c r="AE113" i="1"/>
  <c r="AD113" i="1"/>
  <c r="AC113" i="1"/>
  <c r="AB113" i="1"/>
  <c r="AA113" i="1"/>
  <c r="Z113" i="1"/>
  <c r="X113" i="1"/>
  <c r="W113" i="1"/>
  <c r="V113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BB112" i="1"/>
  <c r="BA112" i="1"/>
  <c r="AZ112" i="1"/>
  <c r="AY112" i="1"/>
  <c r="AV112" i="1"/>
  <c r="AU112" i="1"/>
  <c r="AQ112" i="1"/>
  <c r="AM112" i="1"/>
  <c r="AL112" i="1"/>
  <c r="AK112" i="1"/>
  <c r="AJ112" i="1"/>
  <c r="AH112" i="1"/>
  <c r="AG112" i="1"/>
  <c r="AF112" i="1"/>
  <c r="AE112" i="1"/>
  <c r="AD112" i="1"/>
  <c r="AC112" i="1"/>
  <c r="AB112" i="1"/>
  <c r="AA112" i="1"/>
  <c r="Z112" i="1"/>
  <c r="X112" i="1"/>
  <c r="W112" i="1"/>
  <c r="V112" i="1"/>
  <c r="U112" i="1"/>
  <c r="T112" i="1"/>
  <c r="S112" i="1"/>
  <c r="R112" i="1"/>
  <c r="Q112" i="1"/>
  <c r="P112" i="1"/>
  <c r="O112" i="1"/>
  <c r="N112" i="1"/>
  <c r="M112" i="1"/>
  <c r="Y112" i="1" s="1"/>
  <c r="L112" i="1"/>
  <c r="K112" i="1"/>
  <c r="J112" i="1"/>
  <c r="BB111" i="1"/>
  <c r="BA111" i="1"/>
  <c r="AZ111" i="1"/>
  <c r="AY111" i="1"/>
  <c r="AX111" i="1"/>
  <c r="AU111" i="1"/>
  <c r="AR111" i="1"/>
  <c r="AN111" i="1"/>
  <c r="AM111" i="1"/>
  <c r="AL111" i="1"/>
  <c r="AK111" i="1"/>
  <c r="AJ111" i="1"/>
  <c r="AI111" i="1"/>
  <c r="AH111" i="1"/>
  <c r="AG111" i="1"/>
  <c r="AF111" i="1"/>
  <c r="AE111" i="1"/>
  <c r="AD111" i="1"/>
  <c r="AC111" i="1"/>
  <c r="AB111" i="1"/>
  <c r="AA111" i="1"/>
  <c r="Z111" i="1"/>
  <c r="X111" i="1"/>
  <c r="W111" i="1"/>
  <c r="V111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BB110" i="1"/>
  <c r="BA110" i="1"/>
  <c r="AZ110" i="1"/>
  <c r="AY110" i="1"/>
  <c r="AX110" i="1"/>
  <c r="AV110" i="1"/>
  <c r="AU110" i="1"/>
  <c r="AM110" i="1"/>
  <c r="AL110" i="1"/>
  <c r="AK110" i="1"/>
  <c r="AJ110" i="1"/>
  <c r="AI110" i="1"/>
  <c r="AH110" i="1"/>
  <c r="AG110" i="1"/>
  <c r="AF110" i="1"/>
  <c r="AE110" i="1"/>
  <c r="AD110" i="1"/>
  <c r="AC110" i="1"/>
  <c r="AB110" i="1"/>
  <c r="AA110" i="1"/>
  <c r="Z110" i="1"/>
  <c r="X110" i="1"/>
  <c r="W110" i="1"/>
  <c r="V110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BB109" i="1"/>
  <c r="BA109" i="1"/>
  <c r="AZ109" i="1"/>
  <c r="AY109" i="1"/>
  <c r="AX109" i="1"/>
  <c r="AW109" i="1"/>
  <c r="AV109" i="1"/>
  <c r="AU109" i="1"/>
  <c r="AM109" i="1"/>
  <c r="AL109" i="1"/>
  <c r="AK109" i="1"/>
  <c r="AJ109" i="1"/>
  <c r="AI109" i="1"/>
  <c r="AH109" i="1"/>
  <c r="AG109" i="1"/>
  <c r="AF109" i="1"/>
  <c r="AE109" i="1"/>
  <c r="AD109" i="1"/>
  <c r="AC109" i="1"/>
  <c r="AB109" i="1"/>
  <c r="AA109" i="1"/>
  <c r="Z109" i="1"/>
  <c r="X109" i="1"/>
  <c r="W109" i="1"/>
  <c r="V109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BB108" i="1"/>
  <c r="BA108" i="1"/>
  <c r="AZ108" i="1"/>
  <c r="AY108" i="1"/>
  <c r="AX108" i="1"/>
  <c r="AV108" i="1"/>
  <c r="AU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X108" i="1"/>
  <c r="W108" i="1"/>
  <c r="V108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BB107" i="1"/>
  <c r="BA107" i="1"/>
  <c r="AZ107" i="1"/>
  <c r="AY107" i="1"/>
  <c r="AV107" i="1"/>
  <c r="AU107" i="1"/>
  <c r="AS107" i="1"/>
  <c r="AN107" i="1"/>
  <c r="AK107" i="1"/>
  <c r="AJ107" i="1"/>
  <c r="AH107" i="1"/>
  <c r="AG107" i="1"/>
  <c r="AF107" i="1"/>
  <c r="AE107" i="1"/>
  <c r="AD107" i="1"/>
  <c r="AC107" i="1"/>
  <c r="AB107" i="1"/>
  <c r="AA107" i="1"/>
  <c r="Z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BB106" i="1"/>
  <c r="BA106" i="1"/>
  <c r="AZ106" i="1"/>
  <c r="AY106" i="1"/>
  <c r="AX106" i="1"/>
  <c r="AV106" i="1"/>
  <c r="AU106" i="1"/>
  <c r="AK106" i="1"/>
  <c r="AJ106" i="1"/>
  <c r="AH106" i="1"/>
  <c r="AG106" i="1"/>
  <c r="AF106" i="1"/>
  <c r="AE106" i="1"/>
  <c r="AD106" i="1"/>
  <c r="AC106" i="1"/>
  <c r="AB106" i="1"/>
  <c r="AA106" i="1"/>
  <c r="Z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BB105" i="1"/>
  <c r="BA105" i="1"/>
  <c r="AZ105" i="1"/>
  <c r="AY105" i="1"/>
  <c r="AW105" i="1"/>
  <c r="AV105" i="1"/>
  <c r="AU105" i="1"/>
  <c r="AM105" i="1"/>
  <c r="AK105" i="1"/>
  <c r="AJ105" i="1"/>
  <c r="AH105" i="1"/>
  <c r="AG105" i="1"/>
  <c r="AF105" i="1"/>
  <c r="AE105" i="1"/>
  <c r="AD105" i="1"/>
  <c r="AC105" i="1"/>
  <c r="AB105" i="1"/>
  <c r="AA105" i="1"/>
  <c r="Z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K105" i="1"/>
  <c r="J105" i="1"/>
  <c r="BB104" i="1"/>
  <c r="BA104" i="1"/>
  <c r="AZ104" i="1"/>
  <c r="AY104" i="1"/>
  <c r="AV104" i="1"/>
  <c r="AU104" i="1"/>
  <c r="AK104" i="1"/>
  <c r="AJ104" i="1"/>
  <c r="AH104" i="1"/>
  <c r="AG104" i="1"/>
  <c r="AF104" i="1"/>
  <c r="AE104" i="1"/>
  <c r="AD104" i="1"/>
  <c r="AC104" i="1"/>
  <c r="AB104" i="1"/>
  <c r="AA104" i="1"/>
  <c r="Z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BB103" i="1"/>
  <c r="BA103" i="1"/>
  <c r="AZ103" i="1"/>
  <c r="AY103" i="1"/>
  <c r="AV103" i="1"/>
  <c r="AU103" i="1"/>
  <c r="AN103" i="1"/>
  <c r="AK103" i="1"/>
  <c r="AJ103" i="1"/>
  <c r="AH103" i="1"/>
  <c r="AG103" i="1"/>
  <c r="AF103" i="1"/>
  <c r="AE103" i="1"/>
  <c r="AD103" i="1"/>
  <c r="AC103" i="1"/>
  <c r="AB103" i="1"/>
  <c r="AA103" i="1"/>
  <c r="Z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BB102" i="1"/>
  <c r="BA102" i="1"/>
  <c r="AZ102" i="1"/>
  <c r="AY102" i="1"/>
  <c r="AX102" i="1"/>
  <c r="AW102" i="1"/>
  <c r="AU102" i="1"/>
  <c r="AS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BB101" i="1"/>
  <c r="BA101" i="1"/>
  <c r="AZ101" i="1"/>
  <c r="AY101" i="1"/>
  <c r="AV101" i="1"/>
  <c r="AU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BB100" i="1"/>
  <c r="BA100" i="1"/>
  <c r="AZ100" i="1"/>
  <c r="AY100" i="1"/>
  <c r="AV100" i="1"/>
  <c r="AU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BB99" i="1"/>
  <c r="BA99" i="1"/>
  <c r="AZ99" i="1"/>
  <c r="AY99" i="1"/>
  <c r="AX99" i="1"/>
  <c r="AV99" i="1"/>
  <c r="AU99" i="1"/>
  <c r="AK99" i="1"/>
  <c r="AJ99" i="1"/>
  <c r="AH99" i="1"/>
  <c r="AG99" i="1"/>
  <c r="AF99" i="1"/>
  <c r="AE99" i="1"/>
  <c r="AD99" i="1"/>
  <c r="AC99" i="1"/>
  <c r="AB99" i="1"/>
  <c r="AA99" i="1"/>
  <c r="Z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AX98" i="1"/>
  <c r="AW98" i="1"/>
  <c r="AV98" i="1"/>
  <c r="AU98" i="1"/>
  <c r="AK98" i="1"/>
  <c r="AJ98" i="1"/>
  <c r="AH98" i="1"/>
  <c r="AG98" i="1"/>
  <c r="AF98" i="1"/>
  <c r="AE98" i="1"/>
  <c r="AD98" i="1"/>
  <c r="AC98" i="1"/>
  <c r="AB98" i="1"/>
  <c r="AA98" i="1"/>
  <c r="Z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BB97" i="1"/>
  <c r="BA97" i="1"/>
  <c r="AZ97" i="1"/>
  <c r="AY97" i="1"/>
  <c r="AX97" i="1"/>
  <c r="AW97" i="1"/>
  <c r="AV97" i="1"/>
  <c r="AU97" i="1"/>
  <c r="AR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BB96" i="1"/>
  <c r="BA96" i="1"/>
  <c r="AZ96" i="1"/>
  <c r="AY96" i="1"/>
  <c r="AX96" i="1"/>
  <c r="AV96" i="1"/>
  <c r="AU96" i="1"/>
  <c r="AK96" i="1"/>
  <c r="AJ96" i="1"/>
  <c r="AH96" i="1"/>
  <c r="AG96" i="1"/>
  <c r="AF96" i="1"/>
  <c r="AE96" i="1"/>
  <c r="AE125" i="1" s="1"/>
  <c r="AD96" i="1"/>
  <c r="AC96" i="1"/>
  <c r="AB96" i="1"/>
  <c r="AA96" i="1"/>
  <c r="Z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AY93" i="1"/>
  <c r="X93" i="1"/>
  <c r="S93" i="1"/>
  <c r="Q93" i="1"/>
  <c r="K93" i="1"/>
  <c r="BB92" i="1"/>
  <c r="BB93" i="1" s="1"/>
  <c r="BA92" i="1"/>
  <c r="AZ92" i="1"/>
  <c r="AZ93" i="1" s="1"/>
  <c r="AY92" i="1"/>
  <c r="AV92" i="1"/>
  <c r="AV93" i="1" s="1"/>
  <c r="AU92" i="1"/>
  <c r="AU93" i="1" s="1"/>
  <c r="AR92" i="1"/>
  <c r="AR93" i="1" s="1"/>
  <c r="AK92" i="1"/>
  <c r="AK93" i="1" s="1"/>
  <c r="AJ92" i="1"/>
  <c r="AJ93" i="1" s="1"/>
  <c r="AH92" i="1"/>
  <c r="AH93" i="1" s="1"/>
  <c r="AG92" i="1"/>
  <c r="AG93" i="1" s="1"/>
  <c r="AF92" i="1"/>
  <c r="AF93" i="1" s="1"/>
  <c r="AE92" i="1"/>
  <c r="AE93" i="1" s="1"/>
  <c r="AD92" i="1"/>
  <c r="AD93" i="1" s="1"/>
  <c r="AC92" i="1"/>
  <c r="AC93" i="1" s="1"/>
  <c r="AB92" i="1"/>
  <c r="AB93" i="1" s="1"/>
  <c r="AA92" i="1"/>
  <c r="AA93" i="1" s="1"/>
  <c r="Z92" i="1"/>
  <c r="Z93" i="1" s="1"/>
  <c r="X92" i="1"/>
  <c r="W92" i="1"/>
  <c r="W93" i="1" s="1"/>
  <c r="V92" i="1"/>
  <c r="V93" i="1" s="1"/>
  <c r="U92" i="1"/>
  <c r="U93" i="1" s="1"/>
  <c r="T92" i="1"/>
  <c r="T93" i="1" s="1"/>
  <c r="S92" i="1"/>
  <c r="R92" i="1"/>
  <c r="R93" i="1" s="1"/>
  <c r="Q92" i="1"/>
  <c r="P92" i="1"/>
  <c r="P93" i="1" s="1"/>
  <c r="O92" i="1"/>
  <c r="O93" i="1" s="1"/>
  <c r="N92" i="1"/>
  <c r="N93" i="1" s="1"/>
  <c r="M92" i="1"/>
  <c r="L92" i="1"/>
  <c r="L93" i="1" s="1"/>
  <c r="K92" i="1"/>
  <c r="J92" i="1"/>
  <c r="J93" i="1" s="1"/>
  <c r="BB89" i="1"/>
  <c r="BA89" i="1"/>
  <c r="AZ89" i="1"/>
  <c r="AY89" i="1"/>
  <c r="AX89" i="1"/>
  <c r="AW89" i="1"/>
  <c r="AV89" i="1"/>
  <c r="AU89" i="1"/>
  <c r="AO89" i="1"/>
  <c r="AN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BB88" i="1"/>
  <c r="BA88" i="1"/>
  <c r="AZ88" i="1"/>
  <c r="AY88" i="1"/>
  <c r="AX88" i="1"/>
  <c r="AW88" i="1"/>
  <c r="AV88" i="1"/>
  <c r="AU88" i="1"/>
  <c r="AR88" i="1"/>
  <c r="AQ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BB87" i="1"/>
  <c r="BA87" i="1"/>
  <c r="AX87" i="1"/>
  <c r="AV87" i="1"/>
  <c r="AU87" i="1"/>
  <c r="AO87" i="1"/>
  <c r="AN87" i="1"/>
  <c r="AK87" i="1"/>
  <c r="AJ87" i="1"/>
  <c r="AH87" i="1"/>
  <c r="AG87" i="1"/>
  <c r="AF87" i="1"/>
  <c r="AE87" i="1"/>
  <c r="AD87" i="1"/>
  <c r="AC87" i="1"/>
  <c r="AB87" i="1"/>
  <c r="AA87" i="1"/>
  <c r="Z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BB86" i="1"/>
  <c r="BA86" i="1"/>
  <c r="AZ86" i="1"/>
  <c r="AY86" i="1"/>
  <c r="AX86" i="1"/>
  <c r="AW86" i="1"/>
  <c r="AV86" i="1"/>
  <c r="AU86" i="1"/>
  <c r="AS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BB85" i="1"/>
  <c r="BA85" i="1"/>
  <c r="AZ85" i="1"/>
  <c r="AY85" i="1"/>
  <c r="AX85" i="1"/>
  <c r="AW85" i="1"/>
  <c r="AV85" i="1"/>
  <c r="AU85" i="1"/>
  <c r="AO85" i="1"/>
  <c r="AN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BB84" i="1"/>
  <c r="BA84" i="1"/>
  <c r="AZ84" i="1"/>
  <c r="AY84" i="1"/>
  <c r="AW84" i="1"/>
  <c r="AV84" i="1"/>
  <c r="AU84" i="1"/>
  <c r="AO84" i="1"/>
  <c r="AN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X84" i="1"/>
  <c r="W84" i="1"/>
  <c r="V84" i="1"/>
  <c r="U84" i="1"/>
  <c r="T84" i="1"/>
  <c r="S84" i="1"/>
  <c r="R84" i="1"/>
  <c r="Q84" i="1"/>
  <c r="P84" i="1"/>
  <c r="O84" i="1"/>
  <c r="N84" i="1"/>
  <c r="Y84" i="1" s="1"/>
  <c r="M84" i="1"/>
  <c r="L84" i="1"/>
  <c r="K84" i="1"/>
  <c r="J84" i="1"/>
  <c r="BB83" i="1"/>
  <c r="BA83" i="1"/>
  <c r="AZ83" i="1"/>
  <c r="AY83" i="1"/>
  <c r="AX83" i="1"/>
  <c r="AV83" i="1"/>
  <c r="AU83" i="1"/>
  <c r="AN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BB82" i="1"/>
  <c r="BA82" i="1"/>
  <c r="AZ82" i="1"/>
  <c r="AY82" i="1"/>
  <c r="AX82" i="1"/>
  <c r="AW82" i="1"/>
  <c r="AV82" i="1"/>
  <c r="AU82" i="1"/>
  <c r="AS82" i="1"/>
  <c r="AR82" i="1"/>
  <c r="AN82" i="1"/>
  <c r="AM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BB81" i="1"/>
  <c r="BA81" i="1"/>
  <c r="AZ81" i="1"/>
  <c r="AY81" i="1"/>
  <c r="AW81" i="1"/>
  <c r="AV81" i="1"/>
  <c r="AU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BB80" i="1"/>
  <c r="BA80" i="1"/>
  <c r="AZ80" i="1"/>
  <c r="AY80" i="1"/>
  <c r="AX80" i="1"/>
  <c r="AW80" i="1"/>
  <c r="AV80" i="1"/>
  <c r="AU80" i="1"/>
  <c r="AS80" i="1"/>
  <c r="AO80" i="1"/>
  <c r="AN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BB79" i="1"/>
  <c r="BA79" i="1"/>
  <c r="AZ79" i="1"/>
  <c r="AY79" i="1"/>
  <c r="AX79" i="1"/>
  <c r="AW79" i="1"/>
  <c r="AV79" i="1"/>
  <c r="AU79" i="1"/>
  <c r="AS79" i="1"/>
  <c r="AR79" i="1"/>
  <c r="AO79" i="1"/>
  <c r="AN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BB78" i="1"/>
  <c r="BA78" i="1"/>
  <c r="AZ78" i="1"/>
  <c r="AY78" i="1"/>
  <c r="AX78" i="1"/>
  <c r="AW78" i="1"/>
  <c r="AV78" i="1"/>
  <c r="AU78" i="1"/>
  <c r="AS78" i="1"/>
  <c r="AR78" i="1"/>
  <c r="AO78" i="1"/>
  <c r="AN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BB77" i="1"/>
  <c r="BA77" i="1"/>
  <c r="AZ77" i="1"/>
  <c r="AY77" i="1"/>
  <c r="AX77" i="1"/>
  <c r="AW77" i="1"/>
  <c r="AV77" i="1"/>
  <c r="AU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X77" i="1"/>
  <c r="W77" i="1"/>
  <c r="V77" i="1"/>
  <c r="U77" i="1"/>
  <c r="T77" i="1"/>
  <c r="S77" i="1"/>
  <c r="R77" i="1"/>
  <c r="Q77" i="1"/>
  <c r="P77" i="1"/>
  <c r="O77" i="1"/>
  <c r="N77" i="1"/>
  <c r="Y77" i="1" s="1"/>
  <c r="M77" i="1"/>
  <c r="L77" i="1"/>
  <c r="K77" i="1"/>
  <c r="J77" i="1"/>
  <c r="BB76" i="1"/>
  <c r="BA76" i="1"/>
  <c r="AZ76" i="1"/>
  <c r="AY76" i="1"/>
  <c r="AX76" i="1"/>
  <c r="AW76" i="1"/>
  <c r="AV76" i="1"/>
  <c r="AU76" i="1"/>
  <c r="AR76" i="1"/>
  <c r="AK76" i="1"/>
  <c r="AJ76" i="1"/>
  <c r="AH76" i="1"/>
  <c r="AG76" i="1"/>
  <c r="AF76" i="1"/>
  <c r="AE76" i="1"/>
  <c r="AD76" i="1"/>
  <c r="AC76" i="1"/>
  <c r="AB76" i="1"/>
  <c r="AA76" i="1"/>
  <c r="Z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BB75" i="1"/>
  <c r="BA75" i="1"/>
  <c r="AZ75" i="1"/>
  <c r="AY75" i="1"/>
  <c r="AX75" i="1"/>
  <c r="AV75" i="1"/>
  <c r="AU75" i="1"/>
  <c r="AS75" i="1"/>
  <c r="AR75" i="1"/>
  <c r="AO75" i="1"/>
  <c r="AN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BB74" i="1"/>
  <c r="BA74" i="1"/>
  <c r="AZ74" i="1"/>
  <c r="AY74" i="1"/>
  <c r="AX74" i="1"/>
  <c r="AW74" i="1"/>
  <c r="AV74" i="1"/>
  <c r="AU74" i="1"/>
  <c r="AS74" i="1"/>
  <c r="AR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X74" i="1"/>
  <c r="W74" i="1"/>
  <c r="V74" i="1"/>
  <c r="U74" i="1"/>
  <c r="T74" i="1"/>
  <c r="S74" i="1"/>
  <c r="R74" i="1"/>
  <c r="Q74" i="1"/>
  <c r="P74" i="1"/>
  <c r="O74" i="1"/>
  <c r="N74" i="1"/>
  <c r="M74" i="1"/>
  <c r="Y74" i="1" s="1"/>
  <c r="L74" i="1"/>
  <c r="K74" i="1"/>
  <c r="J74" i="1"/>
  <c r="BA73" i="1"/>
  <c r="AZ73" i="1"/>
  <c r="AY73" i="1"/>
  <c r="AX73" i="1"/>
  <c r="AV73" i="1"/>
  <c r="AU73" i="1"/>
  <c r="AL73" i="1"/>
  <c r="AK73" i="1"/>
  <c r="AJ73" i="1"/>
  <c r="AH73" i="1"/>
  <c r="AG73" i="1"/>
  <c r="AF73" i="1"/>
  <c r="AE73" i="1"/>
  <c r="AD73" i="1"/>
  <c r="AC73" i="1"/>
  <c r="AB73" i="1"/>
  <c r="AA73" i="1"/>
  <c r="Z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BB72" i="1"/>
  <c r="BA72" i="1"/>
  <c r="AZ72" i="1"/>
  <c r="AY72" i="1"/>
  <c r="AV72" i="1"/>
  <c r="AU72" i="1"/>
  <c r="AK72" i="1"/>
  <c r="AJ72" i="1"/>
  <c r="AH72" i="1"/>
  <c r="AG72" i="1"/>
  <c r="AF72" i="1"/>
  <c r="AE72" i="1"/>
  <c r="AD72" i="1"/>
  <c r="AC72" i="1"/>
  <c r="AB72" i="1"/>
  <c r="AA72" i="1"/>
  <c r="Z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AW71" i="1"/>
  <c r="AV71" i="1"/>
  <c r="AU71" i="1"/>
  <c r="AO71" i="1"/>
  <c r="AN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BA70" i="1"/>
  <c r="AZ70" i="1"/>
  <c r="AY70" i="1"/>
  <c r="AW70" i="1"/>
  <c r="AV70" i="1"/>
  <c r="AU70" i="1"/>
  <c r="AO70" i="1"/>
  <c r="AK70" i="1"/>
  <c r="AJ70" i="1"/>
  <c r="AH70" i="1"/>
  <c r="AG70" i="1"/>
  <c r="AF70" i="1"/>
  <c r="AE70" i="1"/>
  <c r="AD70" i="1"/>
  <c r="AC70" i="1"/>
  <c r="AB70" i="1"/>
  <c r="AA70" i="1"/>
  <c r="Z70" i="1"/>
  <c r="X70" i="1"/>
  <c r="W70" i="1"/>
  <c r="V70" i="1"/>
  <c r="U70" i="1"/>
  <c r="T70" i="1"/>
  <c r="S70" i="1"/>
  <c r="R70" i="1"/>
  <c r="Q70" i="1"/>
  <c r="P70" i="1"/>
  <c r="O70" i="1"/>
  <c r="N70" i="1"/>
  <c r="M70" i="1"/>
  <c r="Y70" i="1" s="1"/>
  <c r="L70" i="1"/>
  <c r="K70" i="1"/>
  <c r="J70" i="1"/>
  <c r="BB69" i="1"/>
  <c r="BA69" i="1"/>
  <c r="AZ69" i="1"/>
  <c r="AY69" i="1"/>
  <c r="AX69" i="1"/>
  <c r="AV69" i="1"/>
  <c r="AU69" i="1"/>
  <c r="AK69" i="1"/>
  <c r="AJ69" i="1"/>
  <c r="AH69" i="1"/>
  <c r="AG69" i="1"/>
  <c r="AF69" i="1"/>
  <c r="AE69" i="1"/>
  <c r="AD69" i="1"/>
  <c r="AC69" i="1"/>
  <c r="AB69" i="1"/>
  <c r="AA69" i="1"/>
  <c r="Z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BB68" i="1"/>
  <c r="BA68" i="1"/>
  <c r="AZ68" i="1"/>
  <c r="AY68" i="1"/>
  <c r="AX68" i="1"/>
  <c r="AV68" i="1"/>
  <c r="AU68" i="1"/>
  <c r="AK68" i="1"/>
  <c r="AJ68" i="1"/>
  <c r="AH68" i="1"/>
  <c r="AG68" i="1"/>
  <c r="AF68" i="1"/>
  <c r="AE68" i="1"/>
  <c r="AD68" i="1"/>
  <c r="AC68" i="1"/>
  <c r="AB68" i="1"/>
  <c r="AA68" i="1"/>
  <c r="Z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BB67" i="1"/>
  <c r="BA67" i="1"/>
  <c r="AZ67" i="1"/>
  <c r="AY67" i="1"/>
  <c r="AX67" i="1"/>
  <c r="AW67" i="1"/>
  <c r="AV67" i="1"/>
  <c r="AU67" i="1"/>
  <c r="AS67" i="1"/>
  <c r="AR67" i="1"/>
  <c r="AO67" i="1"/>
  <c r="AN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BB66" i="1"/>
  <c r="BA66" i="1"/>
  <c r="AZ66" i="1"/>
  <c r="AY66" i="1"/>
  <c r="AX66" i="1"/>
  <c r="AV66" i="1"/>
  <c r="AU66" i="1"/>
  <c r="AK66" i="1"/>
  <c r="AJ66" i="1"/>
  <c r="AH66" i="1"/>
  <c r="AG66" i="1"/>
  <c r="AF66" i="1"/>
  <c r="AE66" i="1"/>
  <c r="AD66" i="1"/>
  <c r="AC66" i="1"/>
  <c r="AB66" i="1"/>
  <c r="AA66" i="1"/>
  <c r="Z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BB65" i="1"/>
  <c r="BA65" i="1"/>
  <c r="AX65" i="1"/>
  <c r="AV65" i="1"/>
  <c r="AU65" i="1"/>
  <c r="AO65" i="1"/>
  <c r="AN65" i="1"/>
  <c r="AK65" i="1"/>
  <c r="AJ65" i="1"/>
  <c r="AH65" i="1"/>
  <c r="AG65" i="1"/>
  <c r="AF65" i="1"/>
  <c r="AE65" i="1"/>
  <c r="AD65" i="1"/>
  <c r="AC65" i="1"/>
  <c r="AB65" i="1"/>
  <c r="AA65" i="1"/>
  <c r="Z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AZ64" i="1"/>
  <c r="AX64" i="1"/>
  <c r="AW64" i="1"/>
  <c r="AV64" i="1"/>
  <c r="AU64" i="1"/>
  <c r="AN64" i="1"/>
  <c r="AK64" i="1"/>
  <c r="AJ64" i="1"/>
  <c r="AH64" i="1"/>
  <c r="AG64" i="1"/>
  <c r="AF64" i="1"/>
  <c r="AE64" i="1"/>
  <c r="AD64" i="1"/>
  <c r="AC64" i="1"/>
  <c r="AB64" i="1"/>
  <c r="AA64" i="1"/>
  <c r="Z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BB63" i="1"/>
  <c r="BA63" i="1"/>
  <c r="AZ63" i="1"/>
  <c r="AY63" i="1"/>
  <c r="AX63" i="1"/>
  <c r="AW63" i="1"/>
  <c r="AV63" i="1"/>
  <c r="AS63" i="1"/>
  <c r="AO63" i="1"/>
  <c r="AN63" i="1"/>
  <c r="AM63" i="1"/>
  <c r="AK63" i="1"/>
  <c r="AJ63" i="1"/>
  <c r="AH63" i="1"/>
  <c r="AG63" i="1"/>
  <c r="AF63" i="1"/>
  <c r="AE63" i="1"/>
  <c r="AD63" i="1"/>
  <c r="AC63" i="1"/>
  <c r="AB63" i="1"/>
  <c r="AA63" i="1"/>
  <c r="Z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BA62" i="1"/>
  <c r="AX62" i="1"/>
  <c r="AV62" i="1"/>
  <c r="AU62" i="1"/>
  <c r="AO62" i="1"/>
  <c r="AN62" i="1"/>
  <c r="AL62" i="1"/>
  <c r="AK62" i="1"/>
  <c r="AJ62" i="1"/>
  <c r="AI62" i="1"/>
  <c r="AH62" i="1"/>
  <c r="AG62" i="1"/>
  <c r="AF62" i="1"/>
  <c r="AE62" i="1"/>
  <c r="AD62" i="1"/>
  <c r="AD90" i="1" s="1"/>
  <c r="AC62" i="1"/>
  <c r="AB62" i="1"/>
  <c r="AA62" i="1"/>
  <c r="Z62" i="1"/>
  <c r="X62" i="1"/>
  <c r="W62" i="1"/>
  <c r="V62" i="1"/>
  <c r="U62" i="1"/>
  <c r="U90" i="1" s="1"/>
  <c r="T62" i="1"/>
  <c r="S62" i="1"/>
  <c r="R62" i="1"/>
  <c r="Q62" i="1"/>
  <c r="P62" i="1"/>
  <c r="O62" i="1"/>
  <c r="N62" i="1"/>
  <c r="M62" i="1"/>
  <c r="L62" i="1"/>
  <c r="K62" i="1"/>
  <c r="J62" i="1"/>
  <c r="J90" i="1" s="1"/>
  <c r="BA57" i="1"/>
  <c r="AU57" i="1"/>
  <c r="AK57" i="1"/>
  <c r="AJ57" i="1"/>
  <c r="AH57" i="1"/>
  <c r="AG57" i="1"/>
  <c r="W57" i="1"/>
  <c r="BB54" i="1"/>
  <c r="BA54" i="1"/>
  <c r="AZ54" i="1"/>
  <c r="AY54" i="1"/>
  <c r="AX54" i="1"/>
  <c r="AV54" i="1"/>
  <c r="AU54" i="1"/>
  <c r="AQ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BB49" i="1"/>
  <c r="BA49" i="1"/>
  <c r="AZ49" i="1"/>
  <c r="AY49" i="1"/>
  <c r="AW49" i="1"/>
  <c r="AV49" i="1"/>
  <c r="AU49" i="1"/>
  <c r="AQ49" i="1"/>
  <c r="AN49" i="1"/>
  <c r="AL49" i="1"/>
  <c r="AK49" i="1"/>
  <c r="AJ49" i="1"/>
  <c r="AH49" i="1"/>
  <c r="AG49" i="1"/>
  <c r="AF49" i="1"/>
  <c r="AE49" i="1"/>
  <c r="AD49" i="1"/>
  <c r="AC49" i="1"/>
  <c r="AB49" i="1"/>
  <c r="AA49" i="1"/>
  <c r="Z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BB48" i="1"/>
  <c r="BA48" i="1"/>
  <c r="AZ48" i="1"/>
  <c r="AY48" i="1"/>
  <c r="AX48" i="1"/>
  <c r="AV48" i="1"/>
  <c r="AU48" i="1"/>
  <c r="AQ48" i="1"/>
  <c r="AO48" i="1"/>
  <c r="AK48" i="1"/>
  <c r="AJ48" i="1"/>
  <c r="AH48" i="1"/>
  <c r="AG48" i="1"/>
  <c r="AF48" i="1"/>
  <c r="AE48" i="1"/>
  <c r="AD48" i="1"/>
  <c r="AC48" i="1"/>
  <c r="AB48" i="1"/>
  <c r="AA48" i="1"/>
  <c r="Z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BB47" i="1"/>
  <c r="BA47" i="1"/>
  <c r="AZ47" i="1"/>
  <c r="AY47" i="1"/>
  <c r="AW47" i="1"/>
  <c r="AV47" i="1"/>
  <c r="AU47" i="1"/>
  <c r="AQ47" i="1"/>
  <c r="AO47" i="1"/>
  <c r="AN47" i="1"/>
  <c r="AL47" i="1"/>
  <c r="AK47" i="1"/>
  <c r="AJ47" i="1"/>
  <c r="AH47" i="1"/>
  <c r="AG47" i="1"/>
  <c r="AF47" i="1"/>
  <c r="AE47" i="1"/>
  <c r="AD47" i="1"/>
  <c r="AC47" i="1"/>
  <c r="AB47" i="1"/>
  <c r="AA47" i="1"/>
  <c r="Z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BB46" i="1"/>
  <c r="BA46" i="1"/>
  <c r="AZ46" i="1"/>
  <c r="AY46" i="1"/>
  <c r="AX46" i="1"/>
  <c r="AV46" i="1"/>
  <c r="AU46" i="1"/>
  <c r="AQ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BB45" i="1"/>
  <c r="BA45" i="1"/>
  <c r="AZ45" i="1"/>
  <c r="AY45" i="1"/>
  <c r="AV45" i="1"/>
  <c r="AU45" i="1"/>
  <c r="AQ45" i="1"/>
  <c r="AN45" i="1"/>
  <c r="AK45" i="1"/>
  <c r="AJ45" i="1"/>
  <c r="AH45" i="1"/>
  <c r="AG45" i="1"/>
  <c r="AF45" i="1"/>
  <c r="AE45" i="1"/>
  <c r="AD45" i="1"/>
  <c r="AC45" i="1"/>
  <c r="AB45" i="1"/>
  <c r="AA45" i="1"/>
  <c r="Z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BB44" i="1"/>
  <c r="BA44" i="1"/>
  <c r="AZ44" i="1"/>
  <c r="AY44" i="1"/>
  <c r="AX44" i="1"/>
  <c r="AV44" i="1"/>
  <c r="AU44" i="1"/>
  <c r="AR44" i="1"/>
  <c r="AQ44" i="1"/>
  <c r="AO44" i="1"/>
  <c r="AM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BB43" i="1"/>
  <c r="BA43" i="1"/>
  <c r="AZ43" i="1"/>
  <c r="AY43" i="1"/>
  <c r="AW43" i="1"/>
  <c r="AV43" i="1"/>
  <c r="AU43" i="1"/>
  <c r="AQ43" i="1"/>
  <c r="AK43" i="1"/>
  <c r="AJ43" i="1"/>
  <c r="AH43" i="1"/>
  <c r="AG43" i="1"/>
  <c r="AF43" i="1"/>
  <c r="AE43" i="1"/>
  <c r="AD43" i="1"/>
  <c r="AC43" i="1"/>
  <c r="AB43" i="1"/>
  <c r="AA43" i="1"/>
  <c r="Z43" i="1"/>
  <c r="X43" i="1"/>
  <c r="W43" i="1"/>
  <c r="V43" i="1"/>
  <c r="U43" i="1"/>
  <c r="T43" i="1"/>
  <c r="S43" i="1"/>
  <c r="R43" i="1"/>
  <c r="Q43" i="1"/>
  <c r="Y43" i="1" s="1"/>
  <c r="P43" i="1"/>
  <c r="O43" i="1"/>
  <c r="N43" i="1"/>
  <c r="M43" i="1"/>
  <c r="L43" i="1"/>
  <c r="K43" i="1"/>
  <c r="J43" i="1"/>
  <c r="BB42" i="1"/>
  <c r="BA42" i="1"/>
  <c r="AZ42" i="1"/>
  <c r="AY42" i="1"/>
  <c r="AW42" i="1"/>
  <c r="AV42" i="1"/>
  <c r="AU42" i="1"/>
  <c r="AR42" i="1"/>
  <c r="AQ42" i="1"/>
  <c r="AO42" i="1"/>
  <c r="AM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BB41" i="1"/>
  <c r="BA41" i="1"/>
  <c r="AZ41" i="1"/>
  <c r="AY41" i="1"/>
  <c r="AX41" i="1"/>
  <c r="AW41" i="1"/>
  <c r="AV41" i="1"/>
  <c r="AU41" i="1"/>
  <c r="AR41" i="1"/>
  <c r="AQ41" i="1"/>
  <c r="AL41" i="1"/>
  <c r="AK41" i="1"/>
  <c r="AJ41" i="1"/>
  <c r="AH41" i="1"/>
  <c r="AG41" i="1"/>
  <c r="AF41" i="1"/>
  <c r="AE41" i="1"/>
  <c r="AD41" i="1"/>
  <c r="AC41" i="1"/>
  <c r="AB41" i="1"/>
  <c r="AA41" i="1"/>
  <c r="Z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BB40" i="1"/>
  <c r="BA40" i="1"/>
  <c r="AZ40" i="1"/>
  <c r="AY40" i="1"/>
  <c r="AX40" i="1"/>
  <c r="AV40" i="1"/>
  <c r="AS40" i="1"/>
  <c r="AR40" i="1"/>
  <c r="AQ40" i="1"/>
  <c r="AO40" i="1"/>
  <c r="AM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BB39" i="1"/>
  <c r="BA39" i="1"/>
  <c r="AZ39" i="1"/>
  <c r="AY39" i="1"/>
  <c r="AX39" i="1"/>
  <c r="AV39" i="1"/>
  <c r="AU39" i="1"/>
  <c r="AQ39" i="1"/>
  <c r="AK39" i="1"/>
  <c r="AJ39" i="1"/>
  <c r="AH39" i="1"/>
  <c r="AG39" i="1"/>
  <c r="AF39" i="1"/>
  <c r="AE39" i="1"/>
  <c r="AD39" i="1"/>
  <c r="AC39" i="1"/>
  <c r="AB39" i="1"/>
  <c r="AA39" i="1"/>
  <c r="Z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BB38" i="1"/>
  <c r="BA38" i="1"/>
  <c r="AZ38" i="1"/>
  <c r="AY38" i="1"/>
  <c r="AX38" i="1"/>
  <c r="AW38" i="1"/>
  <c r="AV38" i="1"/>
  <c r="AU38" i="1"/>
  <c r="AT38" i="1"/>
  <c r="AS38" i="1"/>
  <c r="AQ38" i="1"/>
  <c r="AO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BB37" i="1"/>
  <c r="BA37" i="1"/>
  <c r="AZ37" i="1"/>
  <c r="AY37" i="1"/>
  <c r="AW37" i="1"/>
  <c r="AV37" i="1"/>
  <c r="AU37" i="1"/>
  <c r="AS37" i="1"/>
  <c r="AQ37" i="1"/>
  <c r="AL37" i="1"/>
  <c r="AK37" i="1"/>
  <c r="AJ37" i="1"/>
  <c r="AH37" i="1"/>
  <c r="AG37" i="1"/>
  <c r="AF37" i="1"/>
  <c r="AE37" i="1"/>
  <c r="AD37" i="1"/>
  <c r="AC37" i="1"/>
  <c r="AB37" i="1"/>
  <c r="AA37" i="1"/>
  <c r="Z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BA36" i="1"/>
  <c r="AZ36" i="1"/>
  <c r="AY36" i="1"/>
  <c r="AX36" i="1"/>
  <c r="AV36" i="1"/>
  <c r="AU36" i="1"/>
  <c r="AR36" i="1"/>
  <c r="AQ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BB35" i="1"/>
  <c r="AZ35" i="1"/>
  <c r="AY35" i="1"/>
  <c r="AV35" i="1"/>
  <c r="AU35" i="1"/>
  <c r="AQ35" i="1"/>
  <c r="AK35" i="1"/>
  <c r="AJ35" i="1"/>
  <c r="AG35" i="1"/>
  <c r="AF35" i="1"/>
  <c r="AE35" i="1"/>
  <c r="AD35" i="1"/>
  <c r="AC35" i="1"/>
  <c r="AB35" i="1"/>
  <c r="AA35" i="1"/>
  <c r="AA55" i="1" s="1"/>
  <c r="X35" i="1"/>
  <c r="W35" i="1"/>
  <c r="V35" i="1"/>
  <c r="U35" i="1"/>
  <c r="T35" i="1"/>
  <c r="S35" i="1"/>
  <c r="R35" i="1"/>
  <c r="R55" i="1" s="1"/>
  <c r="P35" i="1"/>
  <c r="P55" i="1" s="1"/>
  <c r="O35" i="1"/>
  <c r="N35" i="1"/>
  <c r="M35" i="1"/>
  <c r="L35" i="1"/>
  <c r="K35" i="1"/>
  <c r="J35" i="1"/>
  <c r="I28" i="1"/>
  <c r="J28" i="1" s="1"/>
  <c r="K28" i="1" s="1"/>
  <c r="M28" i="1" s="1"/>
  <c r="N28" i="1" s="1"/>
  <c r="O28" i="1" s="1"/>
  <c r="P28" i="1" s="1"/>
  <c r="Q28" i="1" s="1"/>
  <c r="R28" i="1" s="1"/>
  <c r="S28" i="1" s="1"/>
  <c r="T28" i="1" s="1"/>
  <c r="U28" i="1" s="1"/>
  <c r="V28" i="1" s="1"/>
  <c r="W28" i="1" s="1"/>
  <c r="X28" i="1" s="1"/>
  <c r="Y28" i="1" s="1"/>
  <c r="Z28" i="1" s="1"/>
  <c r="AA28" i="1" s="1"/>
  <c r="AB28" i="1" s="1"/>
  <c r="AC28" i="1" s="1"/>
  <c r="AD28" i="1" s="1"/>
  <c r="AE28" i="1" s="1"/>
  <c r="AF28" i="1" s="1"/>
  <c r="AG28" i="1" s="1"/>
  <c r="AH28" i="1" s="1"/>
  <c r="AI28" i="1" s="1"/>
  <c r="AJ28" i="1" s="1"/>
  <c r="AK28" i="1" s="1"/>
  <c r="AL28" i="1" s="1"/>
  <c r="AM28" i="1" s="1"/>
  <c r="AN28" i="1" s="1"/>
  <c r="AO28" i="1" s="1"/>
  <c r="AP28" i="1" s="1"/>
  <c r="AQ28" i="1" s="1"/>
  <c r="AR28" i="1" s="1"/>
  <c r="AS149" i="6" l="1"/>
  <c r="AW149" i="6"/>
  <c r="AW874" i="6"/>
  <c r="AW876" i="6" s="1"/>
  <c r="AW877" i="6" s="1"/>
  <c r="AW831" i="6"/>
  <c r="AW852" i="6" s="1"/>
  <c r="AT822" i="6"/>
  <c r="AT139" i="6"/>
  <c r="AT138" i="6" s="1"/>
  <c r="AT142" i="6" s="1"/>
  <c r="AT147" i="6" s="1"/>
  <c r="AV874" i="6"/>
  <c r="AV876" i="6" s="1"/>
  <c r="AV877" i="6" s="1"/>
  <c r="AV831" i="6"/>
  <c r="AV852" i="6" s="1"/>
  <c r="AV149" i="6" s="1"/>
  <c r="AR874" i="6"/>
  <c r="AR876" i="6" s="1"/>
  <c r="AR877" i="6" s="1"/>
  <c r="AR831" i="6"/>
  <c r="AR852" i="6" s="1"/>
  <c r="AR861" i="6" s="1"/>
  <c r="AN149" i="6"/>
  <c r="U55" i="1"/>
  <c r="AG55" i="1"/>
  <c r="AG58" i="1" s="1"/>
  <c r="Y51" i="1"/>
  <c r="Y86" i="1"/>
  <c r="Y100" i="1"/>
  <c r="Y107" i="1"/>
  <c r="X55" i="1"/>
  <c r="Y38" i="1"/>
  <c r="Y50" i="1"/>
  <c r="AK90" i="1"/>
  <c r="Y69" i="1"/>
  <c r="Y83" i="1"/>
  <c r="Y87" i="1"/>
  <c r="Y44" i="1"/>
  <c r="Y45" i="1"/>
  <c r="R90" i="1"/>
  <c r="AA90" i="1"/>
  <c r="AC90" i="1"/>
  <c r="Y72" i="1"/>
  <c r="Y75" i="1"/>
  <c r="Y78" i="1"/>
  <c r="Y103" i="1"/>
  <c r="Y119" i="1"/>
  <c r="Y40" i="1"/>
  <c r="Y63" i="1"/>
  <c r="Y65" i="1"/>
  <c r="Y85" i="1"/>
  <c r="J55" i="1"/>
  <c r="AQ55" i="1"/>
  <c r="Y105" i="1"/>
  <c r="Y113" i="1"/>
  <c r="AU55" i="1"/>
  <c r="AU58" i="1" s="1"/>
  <c r="Y111" i="1"/>
  <c r="Y115" i="1"/>
  <c r="AK55" i="1"/>
  <c r="AK58" i="1" s="1"/>
  <c r="AE90" i="1"/>
  <c r="AE126" i="1" s="1"/>
  <c r="Y68" i="1"/>
  <c r="Y88" i="1"/>
  <c r="O125" i="1"/>
  <c r="AU125" i="1"/>
  <c r="Y120" i="1"/>
  <c r="Y123" i="1"/>
  <c r="Z136" i="1"/>
  <c r="AH136" i="1"/>
  <c r="AV55" i="1"/>
  <c r="AC55" i="1"/>
  <c r="Y71" i="1"/>
  <c r="Y89" i="1"/>
  <c r="W125" i="1"/>
  <c r="M55" i="1"/>
  <c r="M58" i="1" s="1"/>
  <c r="Y48" i="1"/>
  <c r="O90" i="1"/>
  <c r="W90" i="1"/>
  <c r="Y66" i="1"/>
  <c r="Y76" i="1"/>
  <c r="Y82" i="1"/>
  <c r="Y99" i="1"/>
  <c r="Y117" i="1"/>
  <c r="Q35" i="1"/>
  <c r="Q155" i="1"/>
  <c r="Q277" i="1" s="1"/>
  <c r="Z155" i="1"/>
  <c r="Z277" i="1" s="1"/>
  <c r="Z35" i="1"/>
  <c r="AH155" i="1"/>
  <c r="AH277" i="1" s="1"/>
  <c r="AH379" i="1" s="1"/>
  <c r="AH35" i="1"/>
  <c r="AM291" i="1"/>
  <c r="AP292" i="1"/>
  <c r="AP318" i="1"/>
  <c r="AN317" i="1"/>
  <c r="Y168" i="1"/>
  <c r="AP180" i="1"/>
  <c r="AP199" i="1"/>
  <c r="AP207" i="1"/>
  <c r="AI221" i="1"/>
  <c r="AI45" i="1" s="1"/>
  <c r="AP228" i="1"/>
  <c r="AP286" i="1"/>
  <c r="AW298" i="1"/>
  <c r="AT300" i="1"/>
  <c r="AR298" i="1"/>
  <c r="AB155" i="1"/>
  <c r="AB277" i="1" s="1"/>
  <c r="AB379" i="1" s="1"/>
  <c r="AT161" i="1"/>
  <c r="AT164" i="1"/>
  <c r="AP165" i="1"/>
  <c r="AW187" i="1"/>
  <c r="AW39" i="1" s="1"/>
  <c r="AP194" i="1"/>
  <c r="AA155" i="1"/>
  <c r="AA277" i="1" s="1"/>
  <c r="AA379" i="1" s="1"/>
  <c r="AN195" i="1"/>
  <c r="AN40" i="1" s="1"/>
  <c r="AT214" i="1"/>
  <c r="AT220" i="1"/>
  <c r="Y221" i="1"/>
  <c r="AL221" i="1"/>
  <c r="AL45" i="1" s="1"/>
  <c r="AS221" i="1"/>
  <c r="AS45" i="1" s="1"/>
  <c r="AP225" i="1"/>
  <c r="AP241" i="1"/>
  <c r="AM240" i="1"/>
  <c r="AM48" i="1" s="1"/>
  <c r="AI240" i="1"/>
  <c r="AI48" i="1" s="1"/>
  <c r="AT243" i="1"/>
  <c r="AT264" i="1"/>
  <c r="AT267" i="1"/>
  <c r="AT271" i="1"/>
  <c r="BB279" i="1"/>
  <c r="BB57" i="1" s="1"/>
  <c r="AP283" i="1"/>
  <c r="AP287" i="1"/>
  <c r="AL309" i="1"/>
  <c r="L155" i="1"/>
  <c r="L277" i="1" s="1"/>
  <c r="T155" i="1"/>
  <c r="T277" i="1" s="1"/>
  <c r="AG155" i="1"/>
  <c r="AG277" i="1" s="1"/>
  <c r="AG379" i="1" s="1"/>
  <c r="AP178" i="1"/>
  <c r="AR184" i="1"/>
  <c r="AR38" i="1" s="1"/>
  <c r="AS187" i="1"/>
  <c r="AS39" i="1" s="1"/>
  <c r="AS198" i="1"/>
  <c r="AS41" i="1" s="1"/>
  <c r="Y215" i="1"/>
  <c r="AL215" i="1"/>
  <c r="AL44" i="1" s="1"/>
  <c r="AT227" i="1"/>
  <c r="AS226" i="1"/>
  <c r="AS46" i="1" s="1"/>
  <c r="AS236" i="1"/>
  <c r="AS47" i="1" s="1"/>
  <c r="AT275" i="1"/>
  <c r="AW280" i="1"/>
  <c r="AT282" i="1"/>
  <c r="AP293" i="1"/>
  <c r="Y122" i="1"/>
  <c r="AU155" i="1"/>
  <c r="AU277" i="1" s="1"/>
  <c r="AU379" i="1" s="1"/>
  <c r="AP191" i="1"/>
  <c r="AW215" i="1"/>
  <c r="AW44" i="1" s="1"/>
  <c r="AI280" i="1"/>
  <c r="AO301" i="1"/>
  <c r="AX142" i="1"/>
  <c r="Y144" i="1"/>
  <c r="AT142" i="1"/>
  <c r="BB142" i="1"/>
  <c r="AN173" i="1"/>
  <c r="AN37" i="1" s="1"/>
  <c r="AV155" i="1"/>
  <c r="AV277" i="1" s="1"/>
  <c r="AV379" i="1" s="1"/>
  <c r="AN198" i="1"/>
  <c r="AN41" i="1" s="1"/>
  <c r="AN208" i="1"/>
  <c r="AN43" i="1" s="1"/>
  <c r="AP233" i="1"/>
  <c r="AD279" i="1"/>
  <c r="AD57" i="1" s="1"/>
  <c r="AQ279" i="1"/>
  <c r="AQ57" i="1" s="1"/>
  <c r="AT292" i="1"/>
  <c r="AB279" i="1"/>
  <c r="AB57" i="1" s="1"/>
  <c r="Z142" i="1"/>
  <c r="AH142" i="1"/>
  <c r="O155" i="1"/>
  <c r="O277" i="1" s="1"/>
  <c r="W155" i="1"/>
  <c r="W277" i="1" s="1"/>
  <c r="W379" i="1" s="1"/>
  <c r="BA156" i="1"/>
  <c r="AM156" i="1"/>
  <c r="AM35" i="1" s="1"/>
  <c r="AN187" i="1"/>
  <c r="AN39" i="1" s="1"/>
  <c r="AP206" i="1"/>
  <c r="AM226" i="1"/>
  <c r="AM46" i="1" s="1"/>
  <c r="AS246" i="1"/>
  <c r="AS49" i="1" s="1"/>
  <c r="AP250" i="1"/>
  <c r="AT252" i="1"/>
  <c r="AP281" i="1"/>
  <c r="AM280" i="1"/>
  <c r="AI291" i="1"/>
  <c r="AO298" i="1"/>
  <c r="AT302" i="1"/>
  <c r="AS301" i="1"/>
  <c r="P90" i="1"/>
  <c r="X90" i="1"/>
  <c r="AG90" i="1"/>
  <c r="Y80" i="1"/>
  <c r="AK125" i="1"/>
  <c r="Y97" i="1"/>
  <c r="Y121" i="1"/>
  <c r="AU136" i="1"/>
  <c r="P136" i="1"/>
  <c r="X136" i="1"/>
  <c r="X155" i="1"/>
  <c r="X277" i="1" s="1"/>
  <c r="AM168" i="1"/>
  <c r="AM36" i="1" s="1"/>
  <c r="AF155" i="1"/>
  <c r="AF277" i="1" s="1"/>
  <c r="AF379" i="1" s="1"/>
  <c r="AT175" i="1"/>
  <c r="AT173" i="1" s="1"/>
  <c r="AT37" i="1" s="1"/>
  <c r="AP183" i="1"/>
  <c r="AI198" i="1"/>
  <c r="AI41" i="1" s="1"/>
  <c r="AP201" i="1"/>
  <c r="Y203" i="1"/>
  <c r="AT209" i="1"/>
  <c r="AR240" i="1"/>
  <c r="AR48" i="1" s="1"/>
  <c r="AW240" i="1"/>
  <c r="AW48" i="1" s="1"/>
  <c r="AR246" i="1"/>
  <c r="AR49" i="1" s="1"/>
  <c r="Y261" i="1"/>
  <c r="AI288" i="1"/>
  <c r="Y298" i="1"/>
  <c r="AM301" i="1"/>
  <c r="Y246" i="1"/>
  <c r="AC279" i="1"/>
  <c r="AC57" i="1" s="1"/>
  <c r="AP285" i="1"/>
  <c r="K279" i="1"/>
  <c r="K57" i="1" s="1"/>
  <c r="S279" i="1"/>
  <c r="S57" i="1" s="1"/>
  <c r="AZ279" i="1"/>
  <c r="AZ57" i="1" s="1"/>
  <c r="AP300" i="1"/>
  <c r="AP302" i="1"/>
  <c r="AT320" i="1"/>
  <c r="AN320" i="1"/>
  <c r="AI333" i="1"/>
  <c r="AS343" i="1"/>
  <c r="AP346" i="1"/>
  <c r="AQ471" i="1"/>
  <c r="AP471" i="1"/>
  <c r="AM517" i="1"/>
  <c r="AM81" i="1" s="1"/>
  <c r="AQ518" i="1"/>
  <c r="AT536" i="1"/>
  <c r="AP600" i="1"/>
  <c r="AQ600" i="1"/>
  <c r="AT600" i="1" s="1"/>
  <c r="AR608" i="1"/>
  <c r="AR607" i="1" s="1"/>
  <c r="AR102" i="1" s="1"/>
  <c r="AN607" i="1"/>
  <c r="AN102" i="1" s="1"/>
  <c r="AP617" i="1"/>
  <c r="AQ617" i="1"/>
  <c r="AW640" i="1"/>
  <c r="AW106" i="1" s="1"/>
  <c r="AP683" i="1"/>
  <c r="AS683" i="1"/>
  <c r="U142" i="1"/>
  <c r="AZ155" i="1"/>
  <c r="AZ277" i="1" s="1"/>
  <c r="AZ379" i="1" s="1"/>
  <c r="AT163" i="1"/>
  <c r="AP167" i="1"/>
  <c r="Y184" i="1"/>
  <c r="AP190" i="1"/>
  <c r="AT196" i="1"/>
  <c r="AT202" i="1"/>
  <c r="AS208" i="1"/>
  <c r="AS43" i="1" s="1"/>
  <c r="AP211" i="1"/>
  <c r="AP212" i="1"/>
  <c r="AP220" i="1"/>
  <c r="AP232" i="1"/>
  <c r="AP238" i="1"/>
  <c r="AP258" i="1"/>
  <c r="AM261" i="1"/>
  <c r="AM54" i="1" s="1"/>
  <c r="AP268" i="1"/>
  <c r="M279" i="1"/>
  <c r="M57" i="1" s="1"/>
  <c r="U279" i="1"/>
  <c r="U57" i="1" s="1"/>
  <c r="AT281" i="1"/>
  <c r="AT289" i="1"/>
  <c r="AP290" i="1"/>
  <c r="AW291" i="1"/>
  <c r="AT295" i="1"/>
  <c r="AT299" i="1"/>
  <c r="AP306" i="1"/>
  <c r="AF279" i="1"/>
  <c r="AF57" i="1" s="1"/>
  <c r="AT310" i="1"/>
  <c r="AP315" i="1"/>
  <c r="AP316" i="1"/>
  <c r="AS317" i="1"/>
  <c r="AR320" i="1"/>
  <c r="AP323" i="1"/>
  <c r="AS330" i="1"/>
  <c r="AS333" i="1"/>
  <c r="AT339" i="1"/>
  <c r="AT342" i="1"/>
  <c r="Y343" i="1"/>
  <c r="AP355" i="1"/>
  <c r="AL353" i="1"/>
  <c r="AW367" i="1"/>
  <c r="AP374" i="1"/>
  <c r="AP378" i="1"/>
  <c r="AJ550" i="1"/>
  <c r="AY383" i="1"/>
  <c r="AY62" i="1" s="1"/>
  <c r="AT388" i="1"/>
  <c r="AQ421" i="1"/>
  <c r="AT421" i="1" s="1"/>
  <c r="AP421" i="1"/>
  <c r="Y423" i="1"/>
  <c r="AI423" i="1"/>
  <c r="AI66" i="1" s="1"/>
  <c r="AT427" i="1"/>
  <c r="AQ512" i="1"/>
  <c r="AM511" i="1"/>
  <c r="AM78" i="1" s="1"/>
  <c r="AP512" i="1"/>
  <c r="AP511" i="1" s="1"/>
  <c r="AP78" i="1" s="1"/>
  <c r="AL521" i="1"/>
  <c r="AL83" i="1" s="1"/>
  <c r="AQ530" i="1"/>
  <c r="AP530" i="1"/>
  <c r="AQ573" i="1"/>
  <c r="AM572" i="1"/>
  <c r="AM98" i="1" s="1"/>
  <c r="AT633" i="1"/>
  <c r="AQ648" i="1"/>
  <c r="AM647" i="1"/>
  <c r="AM107" i="1" s="1"/>
  <c r="AW662" i="1"/>
  <c r="AW112" i="1" s="1"/>
  <c r="AT426" i="1"/>
  <c r="AP503" i="1"/>
  <c r="AQ503" i="1"/>
  <c r="AT503" i="1" s="1"/>
  <c r="AS510" i="1"/>
  <c r="AT510" i="1" s="1"/>
  <c r="AT508" i="1" s="1"/>
  <c r="AT77" i="1" s="1"/>
  <c r="AO508" i="1"/>
  <c r="AO77" i="1" s="1"/>
  <c r="AP510" i="1"/>
  <c r="AP508" i="1" s="1"/>
  <c r="AP77" i="1" s="1"/>
  <c r="AP671" i="1"/>
  <c r="AM670" i="1"/>
  <c r="AM115" i="1" s="1"/>
  <c r="AQ671" i="1"/>
  <c r="AT315" i="1"/>
  <c r="AT312" i="1" s="1"/>
  <c r="AI320" i="1"/>
  <c r="AO343" i="1"/>
  <c r="AW347" i="1"/>
  <c r="Y353" i="1"/>
  <c r="AT364" i="1"/>
  <c r="AT363" i="1" s="1"/>
  <c r="AM367" i="1"/>
  <c r="AT373" i="1"/>
  <c r="AT377" i="1"/>
  <c r="L550" i="1"/>
  <c r="T550" i="1"/>
  <c r="AC550" i="1"/>
  <c r="AR392" i="1"/>
  <c r="AR63" i="1" s="1"/>
  <c r="AO396" i="1"/>
  <c r="AO64" i="1" s="1"/>
  <c r="AI396" i="1"/>
  <c r="AI64" i="1" s="1"/>
  <c r="AP477" i="1"/>
  <c r="AQ477" i="1"/>
  <c r="AV279" i="1"/>
  <c r="AV57" i="1" s="1"/>
  <c r="AR312" i="1"/>
  <c r="Y317" i="1"/>
  <c r="AM325" i="1"/>
  <c r="AP331" i="1"/>
  <c r="AP330" i="1" s="1"/>
  <c r="AP338" i="1"/>
  <c r="AP345" i="1"/>
  <c r="AT350" i="1"/>
  <c r="AP357" i="1"/>
  <c r="Y363" i="1"/>
  <c r="AS363" i="1"/>
  <c r="AR365" i="1"/>
  <c r="AX367" i="1"/>
  <c r="AU392" i="1"/>
  <c r="AU63" i="1" s="1"/>
  <c r="BB396" i="1"/>
  <c r="BB64" i="1" s="1"/>
  <c r="AT409" i="1"/>
  <c r="AM411" i="1"/>
  <c r="AM65" i="1" s="1"/>
  <c r="AS411" i="1"/>
  <c r="AS65" i="1" s="1"/>
  <c r="AT415" i="1"/>
  <c r="AT422" i="1"/>
  <c r="AW423" i="1"/>
  <c r="AW66" i="1" s="1"/>
  <c r="AT435" i="1"/>
  <c r="AT439" i="1"/>
  <c r="AR453" i="1"/>
  <c r="AP453" i="1"/>
  <c r="AI466" i="1"/>
  <c r="AI70" i="1" s="1"/>
  <c r="AM515" i="1"/>
  <c r="AM80" i="1" s="1"/>
  <c r="AQ516" i="1"/>
  <c r="AP516" i="1"/>
  <c r="AP515" i="1" s="1"/>
  <c r="AP80" i="1" s="1"/>
  <c r="AO521" i="1"/>
  <c r="AO83" i="1" s="1"/>
  <c r="AS522" i="1"/>
  <c r="AS521" i="1" s="1"/>
  <c r="AS83" i="1" s="1"/>
  <c r="AM531" i="1"/>
  <c r="AM86" i="1" s="1"/>
  <c r="AQ532" i="1"/>
  <c r="AP639" i="1"/>
  <c r="AQ639" i="1"/>
  <c r="AT639" i="1" s="1"/>
  <c r="AR646" i="1"/>
  <c r="AN640" i="1"/>
  <c r="AN106" i="1" s="1"/>
  <c r="AS679" i="1"/>
  <c r="AS678" i="1" s="1"/>
  <c r="AS118" i="1" s="1"/>
  <c r="AP679" i="1"/>
  <c r="AP678" i="1" s="1"/>
  <c r="AP118" i="1" s="1"/>
  <c r="AO678" i="1"/>
  <c r="AO118" i="1" s="1"/>
  <c r="AN691" i="1"/>
  <c r="AN122" i="1" s="1"/>
  <c r="AR692" i="1"/>
  <c r="AR691" i="1" s="1"/>
  <c r="AR122" i="1" s="1"/>
  <c r="AT224" i="1"/>
  <c r="AT221" i="1" s="1"/>
  <c r="AT45" i="1" s="1"/>
  <c r="AO226" i="1"/>
  <c r="AO46" i="1" s="1"/>
  <c r="AT235" i="1"/>
  <c r="AP245" i="1"/>
  <c r="AT250" i="1"/>
  <c r="AT254" i="1"/>
  <c r="AP256" i="1"/>
  <c r="AT258" i="1"/>
  <c r="AP260" i="1"/>
  <c r="AP263" i="1"/>
  <c r="AP273" i="1"/>
  <c r="AP276" i="1"/>
  <c r="AT286" i="1"/>
  <c r="L279" i="1"/>
  <c r="L57" i="1" s="1"/>
  <c r="T279" i="1"/>
  <c r="T57" i="1" s="1"/>
  <c r="AT303" i="1"/>
  <c r="AT306" i="1"/>
  <c r="Q279" i="1"/>
  <c r="Q57" i="1" s="1"/>
  <c r="AP321" i="1"/>
  <c r="AN343" i="1"/>
  <c r="Y347" i="1"/>
  <c r="AO347" i="1"/>
  <c r="AI353" i="1"/>
  <c r="AT356" i="1"/>
  <c r="AP362" i="1"/>
  <c r="AP361" i="1" s="1"/>
  <c r="AT371" i="1"/>
  <c r="AP376" i="1"/>
  <c r="N550" i="1"/>
  <c r="V550" i="1"/>
  <c r="AE550" i="1"/>
  <c r="AT390" i="1"/>
  <c r="AL392" i="1"/>
  <c r="AL63" i="1" s="1"/>
  <c r="AQ399" i="1"/>
  <c r="AT399" i="1" s="1"/>
  <c r="AT400" i="1"/>
  <c r="AP408" i="1"/>
  <c r="AP415" i="1"/>
  <c r="AQ430" i="1"/>
  <c r="AT430" i="1" s="1"/>
  <c r="AR441" i="1"/>
  <c r="AP441" i="1"/>
  <c r="AT465" i="1"/>
  <c r="AM528" i="1"/>
  <c r="AM85" i="1" s="1"/>
  <c r="AP624" i="1"/>
  <c r="AQ624" i="1"/>
  <c r="AS690" i="1"/>
  <c r="AO688" i="1"/>
  <c r="AO121" i="1" s="1"/>
  <c r="V279" i="1"/>
  <c r="V57" i="1" s="1"/>
  <c r="AS383" i="1"/>
  <c r="AS62" i="1" s="1"/>
  <c r="AT386" i="1"/>
  <c r="AR396" i="1"/>
  <c r="AR64" i="1" s="1"/>
  <c r="AY396" i="1"/>
  <c r="AY64" i="1" s="1"/>
  <c r="AQ404" i="1"/>
  <c r="AT404" i="1" s="1"/>
  <c r="AP404" i="1"/>
  <c r="AT419" i="1"/>
  <c r="AQ443" i="1"/>
  <c r="AP443" i="1"/>
  <c r="AP442" i="1" s="1"/>
  <c r="AP67" i="1" s="1"/>
  <c r="AM442" i="1"/>
  <c r="AM67" i="1" s="1"/>
  <c r="AQ581" i="1"/>
  <c r="AT581" i="1" s="1"/>
  <c r="AP581" i="1"/>
  <c r="AR677" i="1"/>
  <c r="AR676" i="1" s="1"/>
  <c r="AR117" i="1" s="1"/>
  <c r="AN676" i="1"/>
  <c r="AN117" i="1" s="1"/>
  <c r="AS142" i="1"/>
  <c r="BA142" i="1"/>
  <c r="AE155" i="1"/>
  <c r="AE277" i="1" s="1"/>
  <c r="AX156" i="1"/>
  <c r="AX35" i="1" s="1"/>
  <c r="AX55" i="1" s="1"/>
  <c r="AT169" i="1"/>
  <c r="AT170" i="1"/>
  <c r="AP181" i="1"/>
  <c r="AP192" i="1"/>
  <c r="AP197" i="1"/>
  <c r="AP195" i="1" s="1"/>
  <c r="AP40" i="1" s="1"/>
  <c r="AT201" i="1"/>
  <c r="AT198" i="1" s="1"/>
  <c r="AT41" i="1" s="1"/>
  <c r="AP202" i="1"/>
  <c r="AX203" i="1"/>
  <c r="AX42" i="1" s="1"/>
  <c r="AT206" i="1"/>
  <c r="AW221" i="1"/>
  <c r="AW45" i="1" s="1"/>
  <c r="Y226" i="1"/>
  <c r="U155" i="1"/>
  <c r="U277" i="1" s="1"/>
  <c r="U379" i="1" s="1"/>
  <c r="AP237" i="1"/>
  <c r="AT244" i="1"/>
  <c r="AP252" i="1"/>
  <c r="AT260" i="1"/>
  <c r="AR261" i="1"/>
  <c r="AR54" i="1" s="1"/>
  <c r="AO261" i="1"/>
  <c r="AO54" i="1" s="1"/>
  <c r="AP264" i="1"/>
  <c r="AP267" i="1"/>
  <c r="AP270" i="1"/>
  <c r="AT272" i="1"/>
  <c r="AA279" i="1"/>
  <c r="AA57" i="1" s="1"/>
  <c r="AA58" i="1" s="1"/>
  <c r="AY279" i="1"/>
  <c r="AY57" i="1" s="1"/>
  <c r="AT294" i="1"/>
  <c r="AP299" i="1"/>
  <c r="AP298" i="1" s="1"/>
  <c r="AT304" i="1"/>
  <c r="Y309" i="1"/>
  <c r="AI317" i="1"/>
  <c r="Y320" i="1"/>
  <c r="Y325" i="1"/>
  <c r="AT326" i="1"/>
  <c r="AI325" i="1"/>
  <c r="AP329" i="1"/>
  <c r="AM330" i="1"/>
  <c r="AP332" i="1"/>
  <c r="AT338" i="1"/>
  <c r="AI343" i="1"/>
  <c r="AW343" i="1"/>
  <c r="AS347" i="1"/>
  <c r="AP358" i="1"/>
  <c r="AP364" i="1"/>
  <c r="AP363" i="1" s="1"/>
  <c r="AN367" i="1"/>
  <c r="AP373" i="1"/>
  <c r="Y396" i="1"/>
  <c r="AS396" i="1"/>
  <c r="AS64" i="1" s="1"/>
  <c r="AP409" i="1"/>
  <c r="Y411" i="1"/>
  <c r="AT434" i="1"/>
  <c r="AW533" i="1"/>
  <c r="AW87" i="1" s="1"/>
  <c r="AL543" i="1"/>
  <c r="AL89" i="1" s="1"/>
  <c r="AI619" i="1"/>
  <c r="AI104" i="1" s="1"/>
  <c r="AP643" i="1"/>
  <c r="AQ643" i="1"/>
  <c r="AR656" i="1"/>
  <c r="AR655" i="1" s="1"/>
  <c r="AR109" i="1" s="1"/>
  <c r="AN655" i="1"/>
  <c r="AN109" i="1" s="1"/>
  <c r="AN745" i="1"/>
  <c r="AR746" i="1"/>
  <c r="AR745" i="1" s="1"/>
  <c r="AM814" i="1"/>
  <c r="M813" i="1"/>
  <c r="M133" i="1" s="1"/>
  <c r="AW411" i="1"/>
  <c r="AW65" i="1" s="1"/>
  <c r="AT416" i="1"/>
  <c r="L876" i="1"/>
  <c r="T876" i="1"/>
  <c r="AI444" i="1"/>
  <c r="AI68" i="1" s="1"/>
  <c r="AT457" i="1"/>
  <c r="Y458" i="1"/>
  <c r="AM466" i="1"/>
  <c r="AM70" i="1" s="1"/>
  <c r="AT523" i="1"/>
  <c r="AS533" i="1"/>
  <c r="AS87" i="1" s="1"/>
  <c r="AO556" i="1"/>
  <c r="AO92" i="1" s="1"/>
  <c r="AO93" i="1" s="1"/>
  <c r="AT560" i="1"/>
  <c r="AT564" i="1"/>
  <c r="Y609" i="1"/>
  <c r="AT623" i="1"/>
  <c r="AT627" i="1"/>
  <c r="Y655" i="1"/>
  <c r="AR659" i="1"/>
  <c r="AR657" i="1" s="1"/>
  <c r="AR110" i="1" s="1"/>
  <c r="AN657" i="1"/>
  <c r="AN110" i="1" s="1"/>
  <c r="AP700" i="1"/>
  <c r="AM761" i="1"/>
  <c r="AQ762" i="1"/>
  <c r="AP804" i="1"/>
  <c r="AT808" i="1"/>
  <c r="AZ876" i="1"/>
  <c r="AZ475" i="1"/>
  <c r="AZ71" i="1" s="1"/>
  <c r="AT477" i="1"/>
  <c r="AP482" i="1"/>
  <c r="AP490" i="1"/>
  <c r="AP491" i="1"/>
  <c r="AX525" i="1"/>
  <c r="AX84" i="1" s="1"/>
  <c r="AP529" i="1"/>
  <c r="AQ537" i="1"/>
  <c r="AT537" i="1" s="1"/>
  <c r="AS543" i="1"/>
  <c r="AS89" i="1" s="1"/>
  <c r="AP546" i="1"/>
  <c r="AQ547" i="1"/>
  <c r="AT547" i="1" s="1"/>
  <c r="AA707" i="1"/>
  <c r="AI572" i="1"/>
  <c r="AI98" i="1" s="1"/>
  <c r="Y591" i="1"/>
  <c r="AT597" i="1"/>
  <c r="AQ632" i="1"/>
  <c r="AQ631" i="1" s="1"/>
  <c r="AQ105" i="1" s="1"/>
  <c r="AP633" i="1"/>
  <c r="Y640" i="1"/>
  <c r="AT644" i="1"/>
  <c r="Y657" i="1"/>
  <c r="AP666" i="1"/>
  <c r="AP673" i="1"/>
  <c r="AQ673" i="1"/>
  <c r="AN674" i="1"/>
  <c r="AN116" i="1" s="1"/>
  <c r="AR686" i="1"/>
  <c r="AP687" i="1"/>
  <c r="AP685" i="1" s="1"/>
  <c r="AP120" i="1" s="1"/>
  <c r="Y688" i="1"/>
  <c r="L712" i="1"/>
  <c r="T712" i="1"/>
  <c r="AT441" i="1"/>
  <c r="AT453" i="1"/>
  <c r="AT483" i="1"/>
  <c r="AO505" i="1"/>
  <c r="AO76" i="1" s="1"/>
  <c r="AT507" i="1"/>
  <c r="AS508" i="1"/>
  <c r="AS77" i="1" s="1"/>
  <c r="AR510" i="1"/>
  <c r="AR508" i="1" s="1"/>
  <c r="AR77" i="1" s="1"/>
  <c r="Y519" i="1"/>
  <c r="AW521" i="1"/>
  <c r="AW83" i="1" s="1"/>
  <c r="AQ529" i="1"/>
  <c r="AT529" i="1" s="1"/>
  <c r="AT535" i="1"/>
  <c r="AT539" i="1"/>
  <c r="AT540" i="1"/>
  <c r="Y556" i="1"/>
  <c r="K707" i="1"/>
  <c r="S707" i="1"/>
  <c r="AO569" i="1"/>
  <c r="AS569" i="1" s="1"/>
  <c r="AZ572" i="1"/>
  <c r="AZ98" i="1" s="1"/>
  <c r="AZ125" i="1" s="1"/>
  <c r="AT577" i="1"/>
  <c r="AT601" i="1"/>
  <c r="AO607" i="1"/>
  <c r="AO102" i="1" s="1"/>
  <c r="AT636" i="1"/>
  <c r="AI640" i="1"/>
  <c r="AI106" i="1" s="1"/>
  <c r="AR648" i="1"/>
  <c r="AW657" i="1"/>
  <c r="AW110" i="1" s="1"/>
  <c r="AP659" i="1"/>
  <c r="AN665" i="1"/>
  <c r="AN114" i="1" s="1"/>
  <c r="AT679" i="1"/>
  <c r="AT678" i="1" s="1"/>
  <c r="AT118" i="1" s="1"/>
  <c r="AW680" i="1"/>
  <c r="AW119" i="1" s="1"/>
  <c r="AL688" i="1"/>
  <c r="AL121" i="1" s="1"/>
  <c r="AP703" i="1"/>
  <c r="AT704" i="1"/>
  <c r="V712" i="1"/>
  <c r="V711" i="1" s="1"/>
  <c r="AO725" i="1"/>
  <c r="AM753" i="1"/>
  <c r="AQ754" i="1"/>
  <c r="AD768" i="1"/>
  <c r="AD131" i="1" s="1"/>
  <c r="AT797" i="1"/>
  <c r="U550" i="1"/>
  <c r="AD550" i="1"/>
  <c r="AR383" i="1"/>
  <c r="AR62" i="1" s="1"/>
  <c r="AT401" i="1"/>
  <c r="AT405" i="1"/>
  <c r="AT406" i="1"/>
  <c r="AI411" i="1"/>
  <c r="AI65" i="1" s="1"/>
  <c r="AT418" i="1"/>
  <c r="AF876" i="1"/>
  <c r="AT449" i="1"/>
  <c r="AI458" i="1"/>
  <c r="AI69" i="1" s="1"/>
  <c r="AQ467" i="1"/>
  <c r="Y475" i="1"/>
  <c r="BB475" i="1"/>
  <c r="BB71" i="1" s="1"/>
  <c r="AW502" i="1"/>
  <c r="AW75" i="1" s="1"/>
  <c r="Y508" i="1"/>
  <c r="AR533" i="1"/>
  <c r="AR87" i="1" s="1"/>
  <c r="L707" i="1"/>
  <c r="T707" i="1"/>
  <c r="AQ561" i="1"/>
  <c r="AT562" i="1"/>
  <c r="AI559" i="1"/>
  <c r="AI96" i="1" s="1"/>
  <c r="AT574" i="1"/>
  <c r="AP582" i="1"/>
  <c r="Y607" i="1"/>
  <c r="AP613" i="1"/>
  <c r="AQ629" i="1"/>
  <c r="AT629" i="1" s="1"/>
  <c r="AP630" i="1"/>
  <c r="AP635" i="1"/>
  <c r="AM640" i="1"/>
  <c r="AM106" i="1" s="1"/>
  <c r="AO665" i="1"/>
  <c r="AO114" i="1" s="1"/>
  <c r="AT682" i="1"/>
  <c r="AX693" i="1"/>
  <c r="AX123" i="1" s="1"/>
  <c r="AP699" i="1"/>
  <c r="Y701" i="1"/>
  <c r="AI701" i="1"/>
  <c r="AI124" i="1" s="1"/>
  <c r="AQ765" i="1"/>
  <c r="AM763" i="1"/>
  <c r="AP765" i="1"/>
  <c r="AP763" i="1" s="1"/>
  <c r="N768" i="1"/>
  <c r="N131" i="1" s="1"/>
  <c r="V768" i="1"/>
  <c r="V131" i="1" s="1"/>
  <c r="AQ804" i="1"/>
  <c r="AL466" i="1"/>
  <c r="AL70" i="1" s="1"/>
  <c r="AR475" i="1"/>
  <c r="AR71" i="1" s="1"/>
  <c r="AT482" i="1"/>
  <c r="AP489" i="1"/>
  <c r="AQ491" i="1"/>
  <c r="AT491" i="1" s="1"/>
  <c r="AI495" i="1"/>
  <c r="AI73" i="1" s="1"/>
  <c r="AS505" i="1"/>
  <c r="AS76" i="1" s="1"/>
  <c r="AR516" i="1"/>
  <c r="AR515" i="1" s="1"/>
  <c r="AR80" i="1" s="1"/>
  <c r="AS528" i="1"/>
  <c r="AS85" i="1" s="1"/>
  <c r="AR530" i="1"/>
  <c r="AR528" i="1" s="1"/>
  <c r="AR85" i="1" s="1"/>
  <c r="AP538" i="1"/>
  <c r="AI556" i="1"/>
  <c r="AI92" i="1" s="1"/>
  <c r="AI93" i="1" s="1"/>
  <c r="AM559" i="1"/>
  <c r="AM96" i="1" s="1"/>
  <c r="AT571" i="1"/>
  <c r="Y572" i="1"/>
  <c r="AY572" i="1"/>
  <c r="AY98" i="1" s="1"/>
  <c r="AP574" i="1"/>
  <c r="AM598" i="1"/>
  <c r="AM101" i="1" s="1"/>
  <c r="AV607" i="1"/>
  <c r="AV102" i="1" s="1"/>
  <c r="AP625" i="1"/>
  <c r="AI631" i="1"/>
  <c r="AI105" i="1" s="1"/>
  <c r="AP644" i="1"/>
  <c r="AP645" i="1"/>
  <c r="AX647" i="1"/>
  <c r="AX107" i="1" s="1"/>
  <c r="AP669" i="1"/>
  <c r="AP668" i="1" s="1"/>
  <c r="AP113" i="1" s="1"/>
  <c r="AO676" i="1"/>
  <c r="AO117" i="1" s="1"/>
  <c r="AS681" i="1"/>
  <c r="AO680" i="1"/>
  <c r="AO119" i="1" s="1"/>
  <c r="AO691" i="1"/>
  <c r="AO122" i="1" s="1"/>
  <c r="AI745" i="1"/>
  <c r="AQ812" i="1"/>
  <c r="AQ811" i="1" s="1"/>
  <c r="AP812" i="1"/>
  <c r="AP811" i="1" s="1"/>
  <c r="AM811" i="1"/>
  <c r="Z876" i="1"/>
  <c r="AT445" i="1"/>
  <c r="AP446" i="1"/>
  <c r="AT454" i="1"/>
  <c r="AT455" i="1"/>
  <c r="AT463" i="1"/>
  <c r="AP465" i="1"/>
  <c r="AS475" i="1"/>
  <c r="AS71" i="1" s="1"/>
  <c r="Y511" i="1"/>
  <c r="AT527" i="1"/>
  <c r="Y528" i="1"/>
  <c r="AY533" i="1"/>
  <c r="AY87" i="1" s="1"/>
  <c r="AP536" i="1"/>
  <c r="Y541" i="1"/>
  <c r="AT548" i="1"/>
  <c r="AT551" i="1"/>
  <c r="AO559" i="1"/>
  <c r="AO96" i="1" s="1"/>
  <c r="AN591" i="1"/>
  <c r="AN100" i="1" s="1"/>
  <c r="AW619" i="1"/>
  <c r="AW104" i="1" s="1"/>
  <c r="AT626" i="1"/>
  <c r="AO631" i="1"/>
  <c r="AO105" i="1" s="1"/>
  <c r="Y660" i="1"/>
  <c r="AW661" i="1"/>
  <c r="AV660" i="1"/>
  <c r="AV111" i="1" s="1"/>
  <c r="AI670" i="1"/>
  <c r="AI115" i="1" s="1"/>
  <c r="BB670" i="1"/>
  <c r="BB115" i="1" s="1"/>
  <c r="AI693" i="1"/>
  <c r="AI123" i="1" s="1"/>
  <c r="AQ702" i="1"/>
  <c r="AP702" i="1"/>
  <c r="AG712" i="1"/>
  <c r="AQ718" i="1"/>
  <c r="AM717" i="1"/>
  <c r="Y719" i="1"/>
  <c r="AU712" i="1"/>
  <c r="Y751" i="1"/>
  <c r="T750" i="1"/>
  <c r="T749" i="1" s="1"/>
  <c r="AN751" i="1"/>
  <c r="AR751" i="1" s="1"/>
  <c r="AT751" i="1" s="1"/>
  <c r="AQ772" i="1"/>
  <c r="AM771" i="1"/>
  <c r="AP772" i="1"/>
  <c r="AP771" i="1" s="1"/>
  <c r="AT807" i="1"/>
  <c r="AI820" i="1"/>
  <c r="AI872" i="1" s="1"/>
  <c r="AP370" i="1"/>
  <c r="AT372" i="1"/>
  <c r="AP377" i="1"/>
  <c r="AV550" i="1"/>
  <c r="AW383" i="1"/>
  <c r="AW62" i="1" s="1"/>
  <c r="AZ383" i="1"/>
  <c r="AZ62" i="1" s="1"/>
  <c r="BA396" i="1"/>
  <c r="BA64" i="1" s="1"/>
  <c r="AR411" i="1"/>
  <c r="AR65" i="1" s="1"/>
  <c r="AP426" i="1"/>
  <c r="AP435" i="1"/>
  <c r="J876" i="1"/>
  <c r="R876" i="1"/>
  <c r="AA876" i="1"/>
  <c r="AK876" i="1"/>
  <c r="AW444" i="1"/>
  <c r="AW68" i="1" s="1"/>
  <c r="AM458" i="1"/>
  <c r="AM69" i="1" s="1"/>
  <c r="AQ464" i="1"/>
  <c r="AT464" i="1" s="1"/>
  <c r="BB466" i="1"/>
  <c r="BB70" i="1" s="1"/>
  <c r="AT484" i="1"/>
  <c r="AW486" i="1"/>
  <c r="AW72" i="1" s="1"/>
  <c r="Y500" i="1"/>
  <c r="AI505" i="1"/>
  <c r="AI76" i="1" s="1"/>
  <c r="AS526" i="1"/>
  <c r="AS525" i="1" s="1"/>
  <c r="AS84" i="1" s="1"/>
  <c r="AN541" i="1"/>
  <c r="AN88" i="1" s="1"/>
  <c r="AI544" i="1"/>
  <c r="BA572" i="1"/>
  <c r="BA98" i="1" s="1"/>
  <c r="AT582" i="1"/>
  <c r="Y583" i="1"/>
  <c r="AL591" i="1"/>
  <c r="AL100" i="1" s="1"/>
  <c r="AT595" i="1"/>
  <c r="AP596" i="1"/>
  <c r="AT603" i="1"/>
  <c r="AP612" i="1"/>
  <c r="AT614" i="1"/>
  <c r="Y619" i="1"/>
  <c r="AP632" i="1"/>
  <c r="AR640" i="1"/>
  <c r="AR106" i="1" s="1"/>
  <c r="AT646" i="1"/>
  <c r="AI647" i="1"/>
  <c r="AI107" i="1" s="1"/>
  <c r="AW650" i="1"/>
  <c r="AW108" i="1" s="1"/>
  <c r="AT684" i="1"/>
  <c r="Y691" i="1"/>
  <c r="AT699" i="1"/>
  <c r="AS725" i="1"/>
  <c r="AQ747" i="1"/>
  <c r="AT747" i="1" s="1"/>
  <c r="AP747" i="1"/>
  <c r="AZ768" i="1"/>
  <c r="AZ131" i="1" s="1"/>
  <c r="AM713" i="1"/>
  <c r="AZ712" i="1"/>
  <c r="AM715" i="1"/>
  <c r="BA712" i="1"/>
  <c r="BA130" i="1" s="1"/>
  <c r="BA129" i="1" s="1"/>
  <c r="Y725" i="1"/>
  <c r="AI725" i="1"/>
  <c r="AW725" i="1"/>
  <c r="Y741" i="1"/>
  <c r="AM759" i="1"/>
  <c r="Y763" i="1"/>
  <c r="AL763" i="1"/>
  <c r="J768" i="1"/>
  <c r="J131" i="1" s="1"/>
  <c r="R768" i="1"/>
  <c r="R131" i="1" s="1"/>
  <c r="AI768" i="1"/>
  <c r="AI131" i="1" s="1"/>
  <c r="AR774" i="1"/>
  <c r="AL795" i="1"/>
  <c r="AQ802" i="1"/>
  <c r="AT802" i="1" s="1"/>
  <c r="AT801" i="1" s="1"/>
  <c r="Y809" i="1"/>
  <c r="L803" i="1"/>
  <c r="L132" i="1" s="1"/>
  <c r="T803" i="1"/>
  <c r="T132" i="1" s="1"/>
  <c r="AO814" i="1"/>
  <c r="AS814" i="1" s="1"/>
  <c r="J820" i="1"/>
  <c r="J872" i="1" s="1"/>
  <c r="AB820" i="1"/>
  <c r="AB872" i="1" s="1"/>
  <c r="AJ820" i="1"/>
  <c r="AJ872" i="1" s="1"/>
  <c r="Y825" i="1"/>
  <c r="AP844" i="1"/>
  <c r="AI662" i="1"/>
  <c r="AI112" i="1" s="1"/>
  <c r="AR665" i="1"/>
  <c r="AR114" i="1" s="1"/>
  <c r="Y674" i="1"/>
  <c r="Y676" i="1"/>
  <c r="AP681" i="1"/>
  <c r="AT690" i="1"/>
  <c r="AS701" i="1"/>
  <c r="AS124" i="1" s="1"/>
  <c r="AC712" i="1"/>
  <c r="AC130" i="1" s="1"/>
  <c r="AO717" i="1"/>
  <c r="N712" i="1"/>
  <c r="N130" i="1" s="1"/>
  <c r="N129" i="1" s="1"/>
  <c r="AP737" i="1"/>
  <c r="AO751" i="1"/>
  <c r="AS751" i="1" s="1"/>
  <c r="AK768" i="1"/>
  <c r="AK131" i="1" s="1"/>
  <c r="AU768" i="1"/>
  <c r="AU131" i="1" s="1"/>
  <c r="AF768" i="1"/>
  <c r="AF131" i="1" s="1"/>
  <c r="AF129" i="1" s="1"/>
  <c r="AM782" i="1"/>
  <c r="AM786" i="1"/>
  <c r="Y789" i="1"/>
  <c r="AV768" i="1"/>
  <c r="AV131" i="1" s="1"/>
  <c r="AZ803" i="1"/>
  <c r="AZ132" i="1" s="1"/>
  <c r="K820" i="1"/>
  <c r="K872" i="1" s="1"/>
  <c r="S820" i="1"/>
  <c r="S872" i="1" s="1"/>
  <c r="AP841" i="1"/>
  <c r="AP144" i="1" s="1"/>
  <c r="AP849" i="1"/>
  <c r="U712" i="1"/>
  <c r="AK712" i="1"/>
  <c r="AS719" i="1"/>
  <c r="Y732" i="1"/>
  <c r="AT738" i="1"/>
  <c r="AW745" i="1"/>
  <c r="AP756" i="1"/>
  <c r="AP755" i="1" s="1"/>
  <c r="Y757" i="1"/>
  <c r="X768" i="1"/>
  <c r="X131" i="1" s="1"/>
  <c r="AP778" i="1"/>
  <c r="AP777" i="1" s="1"/>
  <c r="AT784" i="1"/>
  <c r="Y786" i="1"/>
  <c r="AP795" i="1"/>
  <c r="AW804" i="1"/>
  <c r="AT810" i="1"/>
  <c r="AT809" i="1" s="1"/>
  <c r="R820" i="1"/>
  <c r="R872" i="1" s="1"/>
  <c r="AT827" i="1"/>
  <c r="AP834" i="1"/>
  <c r="AP838" i="1"/>
  <c r="AP846" i="1"/>
  <c r="AI736" i="1"/>
  <c r="Y749" i="1"/>
  <c r="AP758" i="1"/>
  <c r="Y759" i="1"/>
  <c r="U768" i="1"/>
  <c r="U131" i="1" s="1"/>
  <c r="Y782" i="1"/>
  <c r="Y766" i="1"/>
  <c r="AE768" i="1"/>
  <c r="AE131" i="1" s="1"/>
  <c r="AE129" i="1" s="1"/>
  <c r="AY768" i="1"/>
  <c r="AY131" i="1" s="1"/>
  <c r="AT788" i="1"/>
  <c r="AP797" i="1"/>
  <c r="AP807" i="1"/>
  <c r="AR670" i="1"/>
  <c r="AR115" i="1" s="1"/>
  <c r="AI688" i="1"/>
  <c r="AI121" i="1" s="1"/>
  <c r="AW688" i="1"/>
  <c r="AW121" i="1" s="1"/>
  <c r="AT698" i="1"/>
  <c r="AT700" i="1"/>
  <c r="K712" i="1"/>
  <c r="S712" i="1"/>
  <c r="S130" i="1" s="1"/>
  <c r="AB712" i="1"/>
  <c r="AJ712" i="1"/>
  <c r="Y715" i="1"/>
  <c r="Z712" i="1"/>
  <c r="AT716" i="1"/>
  <c r="AT715" i="1" s="1"/>
  <c r="P712" i="1"/>
  <c r="P130" i="1" s="1"/>
  <c r="X712" i="1"/>
  <c r="AT720" i="1"/>
  <c r="AI719" i="1"/>
  <c r="AM725" i="1"/>
  <c r="AR726" i="1"/>
  <c r="AT726" i="1" s="1"/>
  <c r="AW736" i="1"/>
  <c r="AP738" i="1"/>
  <c r="AP739" i="1"/>
  <c r="Y745" i="1"/>
  <c r="AX745" i="1"/>
  <c r="AP760" i="1"/>
  <c r="AP759" i="1" s="1"/>
  <c r="AS763" i="1"/>
  <c r="O768" i="1"/>
  <c r="O131" i="1" s="1"/>
  <c r="W768" i="1"/>
  <c r="W131" i="1" s="1"/>
  <c r="AA768" i="1"/>
  <c r="AA131" i="1" s="1"/>
  <c r="Y777" i="1"/>
  <c r="AM777" i="1"/>
  <c r="AQ778" i="1"/>
  <c r="AP788" i="1"/>
  <c r="AP792" i="1"/>
  <c r="AP791" i="1" s="1"/>
  <c r="AM793" i="1"/>
  <c r="K803" i="1"/>
  <c r="K132" i="1" s="1"/>
  <c r="S803" i="1"/>
  <c r="S132" i="1" s="1"/>
  <c r="AG813" i="1"/>
  <c r="AG133" i="1" s="1"/>
  <c r="AI814" i="1"/>
  <c r="AP833" i="1"/>
  <c r="AP837" i="1"/>
  <c r="AP845" i="1"/>
  <c r="J712" i="1"/>
  <c r="J130" i="1" s="1"/>
  <c r="R712" i="1"/>
  <c r="R130" i="1" s="1"/>
  <c r="Y728" i="1"/>
  <c r="AD712" i="1"/>
  <c r="AD711" i="1" s="1"/>
  <c r="AN730" i="1"/>
  <c r="AR738" i="1"/>
  <c r="AR736" i="1" s="1"/>
  <c r="AP752" i="1"/>
  <c r="K768" i="1"/>
  <c r="K131" i="1" s="1"/>
  <c r="S768" i="1"/>
  <c r="S131" i="1" s="1"/>
  <c r="AM773" i="1"/>
  <c r="AN777" i="1"/>
  <c r="AM779" i="1"/>
  <c r="AR780" i="1"/>
  <c r="AM791" i="1"/>
  <c r="AR794" i="1"/>
  <c r="AR793" i="1" s="1"/>
  <c r="AR795" i="1"/>
  <c r="AQ800" i="1"/>
  <c r="AT800" i="1" s="1"/>
  <c r="AT806" i="1"/>
  <c r="AP842" i="1"/>
  <c r="K55" i="1"/>
  <c r="K58" i="1" s="1"/>
  <c r="S55" i="1"/>
  <c r="S58" i="1" s="1"/>
  <c r="AB55" i="1"/>
  <c r="AB58" i="1" s="1"/>
  <c r="AJ55" i="1"/>
  <c r="AJ58" i="1" s="1"/>
  <c r="AY55" i="1"/>
  <c r="AY58" i="1" s="1"/>
  <c r="Y37" i="1"/>
  <c r="Y52" i="1"/>
  <c r="Y53" i="1"/>
  <c r="K90" i="1"/>
  <c r="S90" i="1"/>
  <c r="AB90" i="1"/>
  <c r="AJ90" i="1"/>
  <c r="Y98" i="1"/>
  <c r="L55" i="1"/>
  <c r="L58" i="1" s="1"/>
  <c r="T55" i="1"/>
  <c r="T58" i="1" s="1"/>
  <c r="AZ55" i="1"/>
  <c r="AZ58" i="1" s="1"/>
  <c r="Y49" i="1"/>
  <c r="Y54" i="1"/>
  <c r="L90" i="1"/>
  <c r="T90" i="1"/>
  <c r="AV90" i="1"/>
  <c r="AX208" i="1"/>
  <c r="AX43" i="1" s="1"/>
  <c r="U863" i="1"/>
  <c r="AD55" i="1"/>
  <c r="AD58" i="1" s="1"/>
  <c r="Y41" i="1"/>
  <c r="Y64" i="1"/>
  <c r="Y73" i="1"/>
  <c r="N55" i="1"/>
  <c r="V55" i="1"/>
  <c r="V58" i="1" s="1"/>
  <c r="AE55" i="1"/>
  <c r="Y36" i="1"/>
  <c r="Y46" i="1"/>
  <c r="N90" i="1"/>
  <c r="V90" i="1"/>
  <c r="AX90" i="1"/>
  <c r="Y67" i="1"/>
  <c r="Y81" i="1"/>
  <c r="BA93" i="1"/>
  <c r="AC125" i="1"/>
  <c r="Y35" i="1"/>
  <c r="Y62" i="1"/>
  <c r="O55" i="1"/>
  <c r="W55" i="1"/>
  <c r="W58" i="1" s="1"/>
  <c r="AF55" i="1"/>
  <c r="AF58" i="1" s="1"/>
  <c r="Y39" i="1"/>
  <c r="AF90" i="1"/>
  <c r="M93" i="1"/>
  <c r="Y92" i="1"/>
  <c r="Y93" i="1" s="1"/>
  <c r="Y96" i="1"/>
  <c r="M125" i="1"/>
  <c r="U125" i="1"/>
  <c r="U126" i="1" s="1"/>
  <c r="BA125" i="1"/>
  <c r="AB863" i="1"/>
  <c r="Y42" i="1"/>
  <c r="Q55" i="1"/>
  <c r="Q58" i="1" s="1"/>
  <c r="Z55" i="1"/>
  <c r="AH55" i="1"/>
  <c r="AH58" i="1" s="1"/>
  <c r="Y47" i="1"/>
  <c r="Q90" i="1"/>
  <c r="Z90" i="1"/>
  <c r="AH90" i="1"/>
  <c r="Y79" i="1"/>
  <c r="M90" i="1"/>
  <c r="BB55" i="1"/>
  <c r="N125" i="1"/>
  <c r="V125" i="1"/>
  <c r="AD125" i="1"/>
  <c r="AD126" i="1" s="1"/>
  <c r="Y101" i="1"/>
  <c r="AL142" i="1"/>
  <c r="AU90" i="1"/>
  <c r="Y104" i="1"/>
  <c r="Y106" i="1"/>
  <c r="Y108" i="1"/>
  <c r="Y109" i="1"/>
  <c r="M142" i="1"/>
  <c r="Y143" i="1"/>
  <c r="AS156" i="1"/>
  <c r="AR156" i="1"/>
  <c r="AZ863" i="1"/>
  <c r="Y361" i="1"/>
  <c r="N279" i="1"/>
  <c r="N57" i="1" s="1"/>
  <c r="Y57" i="1" s="1"/>
  <c r="P125" i="1"/>
  <c r="X125" i="1"/>
  <c r="X126" i="1" s="1"/>
  <c r="AF125" i="1"/>
  <c r="AV125" i="1"/>
  <c r="Y102" i="1"/>
  <c r="AU863" i="1"/>
  <c r="Q125" i="1"/>
  <c r="AG125" i="1"/>
  <c r="AG126" i="1" s="1"/>
  <c r="AG127" i="1" s="1"/>
  <c r="Y138" i="1"/>
  <c r="AF142" i="1"/>
  <c r="AN142" i="1"/>
  <c r="O379" i="1"/>
  <c r="W863" i="1"/>
  <c r="AF863" i="1"/>
  <c r="J125" i="1"/>
  <c r="J126" i="1" s="1"/>
  <c r="R125" i="1"/>
  <c r="Z125" i="1"/>
  <c r="AH125" i="1"/>
  <c r="Y137" i="1"/>
  <c r="Y136" i="1" s="1"/>
  <c r="M136" i="1"/>
  <c r="AV863" i="1"/>
  <c r="AL261" i="1"/>
  <c r="K125" i="1"/>
  <c r="S125" i="1"/>
  <c r="AA125" i="1"/>
  <c r="AA126" i="1" s="1"/>
  <c r="AY125" i="1"/>
  <c r="Y116" i="1"/>
  <c r="Y118" i="1"/>
  <c r="Y124" i="1"/>
  <c r="AH863" i="1"/>
  <c r="AL156" i="1"/>
  <c r="AW168" i="1"/>
  <c r="AW36" i="1" s="1"/>
  <c r="AA863" i="1"/>
  <c r="AL195" i="1"/>
  <c r="AT208" i="1"/>
  <c r="AT43" i="1" s="1"/>
  <c r="AL240" i="1"/>
  <c r="L125" i="1"/>
  <c r="T125" i="1"/>
  <c r="AB125" i="1"/>
  <c r="AJ125" i="1"/>
  <c r="Y110" i="1"/>
  <c r="M379" i="1"/>
  <c r="R379" i="1"/>
  <c r="AT237" i="1"/>
  <c r="AT236" i="1" s="1"/>
  <c r="AT47" i="1" s="1"/>
  <c r="AR236" i="1"/>
  <c r="AR47" i="1" s="1"/>
  <c r="AN291" i="1"/>
  <c r="AP295" i="1"/>
  <c r="AJ155" i="1"/>
  <c r="AJ277" i="1" s="1"/>
  <c r="AJ379" i="1" s="1"/>
  <c r="AN184" i="1"/>
  <c r="AN38" i="1" s="1"/>
  <c r="AP185" i="1"/>
  <c r="AP184" i="1" s="1"/>
  <c r="AP38" i="1" s="1"/>
  <c r="AT189" i="1"/>
  <c r="AT187" i="1" s="1"/>
  <c r="AT39" i="1" s="1"/>
  <c r="AR187" i="1"/>
  <c r="AR39" i="1" s="1"/>
  <c r="K155" i="1"/>
  <c r="K277" i="1" s="1"/>
  <c r="K379" i="1" s="1"/>
  <c r="S155" i="1"/>
  <c r="S277" i="1" s="1"/>
  <c r="S379" i="1" s="1"/>
  <c r="AN203" i="1"/>
  <c r="AN42" i="1" s="1"/>
  <c r="AL203" i="1"/>
  <c r="AM208" i="1"/>
  <c r="AM43" i="1" s="1"/>
  <c r="AP209" i="1"/>
  <c r="AL226" i="1"/>
  <c r="AP248" i="1"/>
  <c r="AM246" i="1"/>
  <c r="AM49" i="1" s="1"/>
  <c r="Z279" i="1"/>
  <c r="Z57" i="1" s="1"/>
  <c r="AX309" i="1"/>
  <c r="AS462" i="1"/>
  <c r="AT462" i="1" s="1"/>
  <c r="AO458" i="1"/>
  <c r="AO69" i="1" s="1"/>
  <c r="AP462" i="1"/>
  <c r="AN156" i="1"/>
  <c r="AT171" i="1"/>
  <c r="AT168" i="1" s="1"/>
  <c r="AT36" i="1" s="1"/>
  <c r="AP179" i="1"/>
  <c r="Y187" i="1"/>
  <c r="AT195" i="1"/>
  <c r="AT40" i="1" s="1"/>
  <c r="AO198" i="1"/>
  <c r="AO41" i="1" s="1"/>
  <c r="Y208" i="1"/>
  <c r="AX236" i="1"/>
  <c r="AX47" i="1" s="1"/>
  <c r="AI246" i="1"/>
  <c r="AI49" i="1" s="1"/>
  <c r="AS261" i="1"/>
  <c r="AS54" i="1" s="1"/>
  <c r="AT263" i="1"/>
  <c r="AT261" i="1" s="1"/>
  <c r="AT54" i="1" s="1"/>
  <c r="J279" i="1"/>
  <c r="J57" i="1" s="1"/>
  <c r="R279" i="1"/>
  <c r="R57" i="1" s="1"/>
  <c r="R58" i="1" s="1"/>
  <c r="Y288" i="1"/>
  <c r="AL301" i="1"/>
  <c r="AL312" i="1"/>
  <c r="AL458" i="1"/>
  <c r="AG863" i="1"/>
  <c r="AO156" i="1"/>
  <c r="AL168" i="1"/>
  <c r="AP172" i="1"/>
  <c r="AN168" i="1"/>
  <c r="AN36" i="1" s="1"/>
  <c r="AP175" i="1"/>
  <c r="AM187" i="1"/>
  <c r="AM39" i="1" s="1"/>
  <c r="AP188" i="1"/>
  <c r="Y195" i="1"/>
  <c r="AW195" i="1"/>
  <c r="AW40" i="1" s="1"/>
  <c r="AP204" i="1"/>
  <c r="AP203" i="1" s="1"/>
  <c r="AP42" i="1" s="1"/>
  <c r="AS203" i="1"/>
  <c r="AS42" i="1" s="1"/>
  <c r="AT205" i="1"/>
  <c r="AT203" i="1" s="1"/>
  <c r="AT42" i="1" s="1"/>
  <c r="AN215" i="1"/>
  <c r="AN44" i="1" s="1"/>
  <c r="AP216" i="1"/>
  <c r="AP215" i="1" s="1"/>
  <c r="AP44" i="1" s="1"/>
  <c r="AS215" i="1"/>
  <c r="AS44" i="1" s="1"/>
  <c r="AT219" i="1"/>
  <c r="AP223" i="1"/>
  <c r="AI236" i="1"/>
  <c r="AI47" i="1" s="1"/>
  <c r="AX246" i="1"/>
  <c r="AX49" i="1" s="1"/>
  <c r="AW261" i="1"/>
  <c r="AW54" i="1" s="1"/>
  <c r="AP282" i="1"/>
  <c r="AN280" i="1"/>
  <c r="AT290" i="1"/>
  <c r="AT288" i="1" s="1"/>
  <c r="AR288" i="1"/>
  <c r="Y291" i="1"/>
  <c r="AL291" i="1"/>
  <c r="AT298" i="1"/>
  <c r="AM309" i="1"/>
  <c r="AP310" i="1"/>
  <c r="AL320" i="1"/>
  <c r="AM333" i="1"/>
  <c r="AP342" i="1"/>
  <c r="AM353" i="1"/>
  <c r="AP354" i="1"/>
  <c r="AL411" i="1"/>
  <c r="Y156" i="1"/>
  <c r="AD155" i="1"/>
  <c r="AD277" i="1" s="1"/>
  <c r="AD379" i="1" s="1"/>
  <c r="AT160" i="1"/>
  <c r="AT167" i="1"/>
  <c r="AP200" i="1"/>
  <c r="AM198" i="1"/>
  <c r="AM41" i="1" s="1"/>
  <c r="AP214" i="1"/>
  <c r="AW226" i="1"/>
  <c r="AW46" i="1" s="1"/>
  <c r="AP239" i="1"/>
  <c r="AP236" i="1" s="1"/>
  <c r="AP47" i="1" s="1"/>
  <c r="AM236" i="1"/>
  <c r="AM47" i="1" s="1"/>
  <c r="AT240" i="1"/>
  <c r="AT48" i="1" s="1"/>
  <c r="AT301" i="1"/>
  <c r="P279" i="1"/>
  <c r="P57" i="1" s="1"/>
  <c r="P58" i="1" s="1"/>
  <c r="X279" i="1"/>
  <c r="X57" i="1" s="1"/>
  <c r="AT327" i="1"/>
  <c r="AT325" i="1" s="1"/>
  <c r="AR325" i="1"/>
  <c r="BB383" i="1"/>
  <c r="AQ402" i="1"/>
  <c r="AT402" i="1" s="1"/>
  <c r="AP402" i="1"/>
  <c r="J379" i="1"/>
  <c r="AK863" i="1"/>
  <c r="N155" i="1"/>
  <c r="V155" i="1"/>
  <c r="V277" i="1" s="1"/>
  <c r="V379" i="1" s="1"/>
  <c r="AP158" i="1"/>
  <c r="AP161" i="1"/>
  <c r="AP168" i="1"/>
  <c r="AP36" i="1" s="1"/>
  <c r="AI173" i="1"/>
  <c r="AI37" i="1" s="1"/>
  <c r="AO173" i="1"/>
  <c r="AO37" i="1" s="1"/>
  <c r="AO187" i="1"/>
  <c r="AO39" i="1" s="1"/>
  <c r="AP193" i="1"/>
  <c r="AQ155" i="1"/>
  <c r="AQ277" i="1" s="1"/>
  <c r="AQ379" i="1" s="1"/>
  <c r="Y198" i="1"/>
  <c r="AP210" i="1"/>
  <c r="AT215" i="1"/>
  <c r="AT44" i="1" s="1"/>
  <c r="AO221" i="1"/>
  <c r="AO45" i="1" s="1"/>
  <c r="AT228" i="1"/>
  <c r="AT226" i="1" s="1"/>
  <c r="AT46" i="1" s="1"/>
  <c r="AP242" i="1"/>
  <c r="AP240" i="1" s="1"/>
  <c r="AP48" i="1" s="1"/>
  <c r="AN240" i="1"/>
  <c r="AN48" i="1" s="1"/>
  <c r="AS240" i="1"/>
  <c r="AS48" i="1" s="1"/>
  <c r="AN261" i="1"/>
  <c r="AN54" i="1" s="1"/>
  <c r="AP265" i="1"/>
  <c r="AP261" i="1" s="1"/>
  <c r="AP54" i="1" s="1"/>
  <c r="Y279" i="1"/>
  <c r="AS291" i="1"/>
  <c r="AT293" i="1"/>
  <c r="AT291" i="1" s="1"/>
  <c r="AW301" i="1"/>
  <c r="AW279" i="1" s="1"/>
  <c r="AW57" i="1" s="1"/>
  <c r="Y312" i="1"/>
  <c r="AR451" i="1"/>
  <c r="AR444" i="1" s="1"/>
  <c r="AR68" i="1" s="1"/>
  <c r="AP451" i="1"/>
  <c r="AP163" i="1"/>
  <c r="AX173" i="1"/>
  <c r="AX37" i="1" s="1"/>
  <c r="AX221" i="1"/>
  <c r="AX45" i="1" s="1"/>
  <c r="AP224" i="1"/>
  <c r="AN226" i="1"/>
  <c r="AN46" i="1" s="1"/>
  <c r="AP229" i="1"/>
  <c r="AP226" i="1" s="1"/>
  <c r="AP46" i="1" s="1"/>
  <c r="AO246" i="1"/>
  <c r="AO49" i="1" s="1"/>
  <c r="AP249" i="1"/>
  <c r="AP246" i="1" s="1"/>
  <c r="AP49" i="1" s="1"/>
  <c r="AE279" i="1"/>
  <c r="AE57" i="1" s="1"/>
  <c r="AL280" i="1"/>
  <c r="AP291" i="1"/>
  <c r="AI298" i="1"/>
  <c r="AI279" i="1" s="1"/>
  <c r="AI57" i="1" s="1"/>
  <c r="AP311" i="1"/>
  <c r="AN312" i="1"/>
  <c r="AP313" i="1"/>
  <c r="AP312" i="1" s="1"/>
  <c r="AP319" i="1"/>
  <c r="AP317" i="1" s="1"/>
  <c r="AM317" i="1"/>
  <c r="AN347" i="1"/>
  <c r="AP348" i="1"/>
  <c r="BB155" i="1"/>
  <c r="BB277" i="1" s="1"/>
  <c r="AI156" i="1"/>
  <c r="AW156" i="1"/>
  <c r="AY155" i="1"/>
  <c r="AY277" i="1" s="1"/>
  <c r="AY379" i="1" s="1"/>
  <c r="AS168" i="1"/>
  <c r="AS36" i="1" s="1"/>
  <c r="Y173" i="1"/>
  <c r="AM173" i="1"/>
  <c r="AM37" i="1" s="1"/>
  <c r="AP174" i="1"/>
  <c r="AP176" i="1"/>
  <c r="AP189" i="1"/>
  <c r="AI187" i="1"/>
  <c r="AI39" i="1" s="1"/>
  <c r="AP198" i="1"/>
  <c r="AP41" i="1" s="1"/>
  <c r="AI208" i="1"/>
  <c r="AI43" i="1" s="1"/>
  <c r="AO208" i="1"/>
  <c r="AO43" i="1" s="1"/>
  <c r="AM221" i="1"/>
  <c r="AM45" i="1" s="1"/>
  <c r="AP222" i="1"/>
  <c r="Y280" i="1"/>
  <c r="O279" i="1"/>
  <c r="O57" i="1" s="1"/>
  <c r="AP280" i="1"/>
  <c r="AS280" i="1"/>
  <c r="AT284" i="1"/>
  <c r="AT280" i="1" s="1"/>
  <c r="AO288" i="1"/>
  <c r="AP289" i="1"/>
  <c r="AP288" i="1" s="1"/>
  <c r="AN301" i="1"/>
  <c r="AP304" i="1"/>
  <c r="AP301" i="1" s="1"/>
  <c r="AT309" i="1"/>
  <c r="AS312" i="1"/>
  <c r="AN325" i="1"/>
  <c r="AP326" i="1"/>
  <c r="AP325" i="1" s="1"/>
  <c r="AS353" i="1"/>
  <c r="AL359" i="1"/>
  <c r="Y367" i="1"/>
  <c r="Y383" i="1"/>
  <c r="Y392" i="1"/>
  <c r="AT412" i="1"/>
  <c r="AN423" i="1"/>
  <c r="AN66" i="1" s="1"/>
  <c r="AT436" i="1"/>
  <c r="AY876" i="1"/>
  <c r="AP474" i="1"/>
  <c r="AQ474" i="1"/>
  <c r="AT474" i="1" s="1"/>
  <c r="AY475" i="1"/>
  <c r="AY71" i="1" s="1"/>
  <c r="AP502" i="1"/>
  <c r="AP75" i="1" s="1"/>
  <c r="Y330" i="1"/>
  <c r="AP337" i="1"/>
  <c r="AX343" i="1"/>
  <c r="AT348" i="1"/>
  <c r="AL347" i="1"/>
  <c r="AP352" i="1"/>
  <c r="AI392" i="1"/>
  <c r="AI63" i="1" s="1"/>
  <c r="AI90" i="1" s="1"/>
  <c r="AM396" i="1"/>
  <c r="AM64" i="1" s="1"/>
  <c r="AO423" i="1"/>
  <c r="AO66" i="1" s="1"/>
  <c r="AT432" i="1"/>
  <c r="AT448" i="1"/>
  <c r="AQ565" i="1"/>
  <c r="AT565" i="1" s="1"/>
  <c r="AP565" i="1"/>
  <c r="AL325" i="1"/>
  <c r="AL343" i="1"/>
  <c r="AT353" i="1"/>
  <c r="Y365" i="1"/>
  <c r="AR367" i="1"/>
  <c r="AT369" i="1"/>
  <c r="O550" i="1"/>
  <c r="W550" i="1"/>
  <c r="AS452" i="1"/>
  <c r="AP452" i="1"/>
  <c r="AS458" i="1"/>
  <c r="AS69" i="1" s="1"/>
  <c r="AQ460" i="1"/>
  <c r="AT460" i="1" s="1"/>
  <c r="AP460" i="1"/>
  <c r="AN466" i="1"/>
  <c r="AN70" i="1" s="1"/>
  <c r="AR467" i="1"/>
  <c r="AR466" i="1" s="1"/>
  <c r="AR70" i="1" s="1"/>
  <c r="AP467" i="1"/>
  <c r="AP481" i="1"/>
  <c r="AM475" i="1"/>
  <c r="AM71" i="1" s="1"/>
  <c r="AQ481" i="1"/>
  <c r="AT481" i="1" s="1"/>
  <c r="AT561" i="1"/>
  <c r="AR589" i="1"/>
  <c r="AR583" i="1" s="1"/>
  <c r="AR99" i="1" s="1"/>
  <c r="AP589" i="1"/>
  <c r="AR173" i="1"/>
  <c r="AR37" i="1" s="1"/>
  <c r="AL187" i="1"/>
  <c r="AR208" i="1"/>
  <c r="AR43" i="1" s="1"/>
  <c r="AR221" i="1"/>
  <c r="AR45" i="1" s="1"/>
  <c r="AT249" i="1"/>
  <c r="AL288" i="1"/>
  <c r="AN298" i="1"/>
  <c r="AR309" i="1"/>
  <c r="AT332" i="1"/>
  <c r="AT330" i="1" s="1"/>
  <c r="AR330" i="1"/>
  <c r="AW333" i="1"/>
  <c r="AO333" i="1"/>
  <c r="AP339" i="1"/>
  <c r="AM343" i="1"/>
  <c r="AT352" i="1"/>
  <c r="AO367" i="1"/>
  <c r="AT384" i="1"/>
  <c r="AT397" i="1"/>
  <c r="AQ403" i="1"/>
  <c r="AT403" i="1" s="1"/>
  <c r="AP403" i="1"/>
  <c r="AQ413" i="1"/>
  <c r="AT413" i="1" s="1"/>
  <c r="AP413" i="1"/>
  <c r="AQ429" i="1"/>
  <c r="AT429" i="1" s="1"/>
  <c r="AP429" i="1"/>
  <c r="AT440" i="1"/>
  <c r="AT452" i="1"/>
  <c r="AT459" i="1"/>
  <c r="AT478" i="1"/>
  <c r="AL333" i="1"/>
  <c r="AT335" i="1"/>
  <c r="AT333" i="1" s="1"/>
  <c r="AM383" i="1"/>
  <c r="AQ389" i="1"/>
  <c r="AT389" i="1" s="1"/>
  <c r="AT395" i="1"/>
  <c r="AQ392" i="1"/>
  <c r="AQ63" i="1" s="1"/>
  <c r="Q876" i="1"/>
  <c r="Y442" i="1"/>
  <c r="Y876" i="1" s="1"/>
  <c r="AS444" i="1"/>
  <c r="AS68" i="1" s="1"/>
  <c r="AR461" i="1"/>
  <c r="AR458" i="1" s="1"/>
  <c r="AR69" i="1" s="1"/>
  <c r="AP461" i="1"/>
  <c r="AN458" i="1"/>
  <c r="AN69" i="1" s="1"/>
  <c r="AT470" i="1"/>
  <c r="AQ466" i="1"/>
  <c r="AQ70" i="1" s="1"/>
  <c r="AM543" i="1"/>
  <c r="AM89" i="1" s="1"/>
  <c r="AQ549" i="1"/>
  <c r="AT549" i="1" s="1"/>
  <c r="AP549" i="1"/>
  <c r="AP543" i="1" s="1"/>
  <c r="AP89" i="1" s="1"/>
  <c r="AT248" i="1"/>
  <c r="AT246" i="1" s="1"/>
  <c r="AT49" i="1" s="1"/>
  <c r="AT319" i="1"/>
  <c r="AT317" i="1" s="1"/>
  <c r="AT345" i="1"/>
  <c r="AT343" i="1" s="1"/>
  <c r="AR343" i="1"/>
  <c r="AX353" i="1"/>
  <c r="AP366" i="1"/>
  <c r="AP365" i="1" s="1"/>
  <c r="AM365" i="1"/>
  <c r="AT367" i="1"/>
  <c r="AP389" i="1"/>
  <c r="AT392" i="1"/>
  <c r="AT63" i="1" s="1"/>
  <c r="AY411" i="1"/>
  <c r="AY65" i="1" s="1"/>
  <c r="AQ420" i="1"/>
  <c r="AT420" i="1" s="1"/>
  <c r="AP420" i="1"/>
  <c r="AR423" i="1"/>
  <c r="AR66" i="1" s="1"/>
  <c r="AQ450" i="1"/>
  <c r="AP450" i="1"/>
  <c r="AW458" i="1"/>
  <c r="AW69" i="1" s="1"/>
  <c r="AS468" i="1"/>
  <c r="AS466" i="1" s="1"/>
  <c r="AS70" i="1" s="1"/>
  <c r="AP468" i="1"/>
  <c r="AT512" i="1"/>
  <c r="AT511" i="1" s="1"/>
  <c r="AT78" i="1" s="1"/>
  <c r="AQ511" i="1"/>
  <c r="AQ78" i="1" s="1"/>
  <c r="AT532" i="1"/>
  <c r="AT531" i="1" s="1"/>
  <c r="AT86" i="1" s="1"/>
  <c r="AR226" i="1"/>
  <c r="AR46" i="1" s="1"/>
  <c r="AR301" i="1"/>
  <c r="AP322" i="1"/>
  <c r="AP320" i="1" s="1"/>
  <c r="Y333" i="1"/>
  <c r="AP344" i="1"/>
  <c r="AP343" i="1" s="1"/>
  <c r="AT349" i="1"/>
  <c r="AR347" i="1"/>
  <c r="AP350" i="1"/>
  <c r="Y359" i="1"/>
  <c r="AP371" i="1"/>
  <c r="AP367" i="1" s="1"/>
  <c r="AP375" i="1"/>
  <c r="AT387" i="1"/>
  <c r="AZ411" i="1"/>
  <c r="AZ65" i="1" s="1"/>
  <c r="AQ438" i="1"/>
  <c r="AT438" i="1" s="1"/>
  <c r="AP438" i="1"/>
  <c r="AN444" i="1"/>
  <c r="AN68" i="1" s="1"/>
  <c r="AT447" i="1"/>
  <c r="AX466" i="1"/>
  <c r="AX70" i="1" s="1"/>
  <c r="AT468" i="1"/>
  <c r="AT471" i="1"/>
  <c r="AQ488" i="1"/>
  <c r="AT488" i="1" s="1"/>
  <c r="AP488" i="1"/>
  <c r="AM486" i="1"/>
  <c r="AM72" i="1" s="1"/>
  <c r="AS518" i="1"/>
  <c r="AS517" i="1" s="1"/>
  <c r="AS81" i="1" s="1"/>
  <c r="AO517" i="1"/>
  <c r="AO81" i="1" s="1"/>
  <c r="AT553" i="1"/>
  <c r="AP440" i="1"/>
  <c r="AL519" i="1"/>
  <c r="AT538" i="1"/>
  <c r="Y544" i="1"/>
  <c r="AW556" i="1"/>
  <c r="AW92" i="1" s="1"/>
  <c r="BB572" i="1"/>
  <c r="BB98" i="1" s="1"/>
  <c r="BB125" i="1" s="1"/>
  <c r="AR579" i="1"/>
  <c r="AT579" i="1" s="1"/>
  <c r="AP579" i="1"/>
  <c r="AN572" i="1"/>
  <c r="AN98" i="1" s="1"/>
  <c r="AI583" i="1"/>
  <c r="AI99" i="1" s="1"/>
  <c r="AW598" i="1"/>
  <c r="AW101" i="1" s="1"/>
  <c r="AS606" i="1"/>
  <c r="AT606" i="1" s="1"/>
  <c r="AP606" i="1"/>
  <c r="AL647" i="1"/>
  <c r="AS664" i="1"/>
  <c r="AP664" i="1"/>
  <c r="AO662" i="1"/>
  <c r="AO112" i="1" s="1"/>
  <c r="AL367" i="1"/>
  <c r="AP395" i="1"/>
  <c r="AP392" i="1" s="1"/>
  <c r="AP63" i="1" s="1"/>
  <c r="AP401" i="1"/>
  <c r="AP406" i="1"/>
  <c r="AP412" i="1"/>
  <c r="AP418" i="1"/>
  <c r="AP432" i="1"/>
  <c r="AP439" i="1"/>
  <c r="BA876" i="1"/>
  <c r="AT497" i="1"/>
  <c r="AP499" i="1"/>
  <c r="Y515" i="1"/>
  <c r="AX517" i="1"/>
  <c r="AX81" i="1" s="1"/>
  <c r="AQ520" i="1"/>
  <c r="AP520" i="1"/>
  <c r="AP519" i="1" s="1"/>
  <c r="AP82" i="1" s="1"/>
  <c r="AQ524" i="1"/>
  <c r="AT524" i="1" s="1"/>
  <c r="AP524" i="1"/>
  <c r="Y533" i="1"/>
  <c r="AP535" i="1"/>
  <c r="Y543" i="1"/>
  <c r="AR566" i="1"/>
  <c r="AT566" i="1" s="1"/>
  <c r="AP566" i="1"/>
  <c r="P569" i="1"/>
  <c r="Y568" i="1"/>
  <c r="AS568" i="1"/>
  <c r="AS97" i="1" s="1"/>
  <c r="AL572" i="1"/>
  <c r="AT586" i="1"/>
  <c r="AT589" i="1"/>
  <c r="AM591" i="1"/>
  <c r="AM100" i="1" s="1"/>
  <c r="AQ592" i="1"/>
  <c r="AP592" i="1"/>
  <c r="P550" i="1"/>
  <c r="X550" i="1"/>
  <c r="AF550" i="1"/>
  <c r="M393" i="1"/>
  <c r="M550" i="1" s="1"/>
  <c r="AP400" i="1"/>
  <c r="AP417" i="1"/>
  <c r="AP419" i="1"/>
  <c r="AL423" i="1"/>
  <c r="AS424" i="1"/>
  <c r="AS423" i="1" s="1"/>
  <c r="AS66" i="1" s="1"/>
  <c r="AP431" i="1"/>
  <c r="BB876" i="1"/>
  <c r="AL444" i="1"/>
  <c r="AP478" i="1"/>
  <c r="AP479" i="1"/>
  <c r="AP480" i="1"/>
  <c r="AT490" i="1"/>
  <c r="AR493" i="1"/>
  <c r="AT493" i="1" s="1"/>
  <c r="AP493" i="1"/>
  <c r="AQ504" i="1"/>
  <c r="AM502" i="1"/>
  <c r="AM75" i="1" s="1"/>
  <c r="AP504" i="1"/>
  <c r="AO541" i="1"/>
  <c r="AO88" i="1" s="1"/>
  <c r="AS542" i="1"/>
  <c r="AS541" i="1" s="1"/>
  <c r="AS88" i="1" s="1"/>
  <c r="AS556" i="1"/>
  <c r="AS92" i="1" s="1"/>
  <c r="AS93" i="1" s="1"/>
  <c r="AQ554" i="1"/>
  <c r="AT554" i="1" s="1"/>
  <c r="AP554" i="1"/>
  <c r="AM556" i="1"/>
  <c r="AM92" i="1" s="1"/>
  <c r="AM93" i="1" s="1"/>
  <c r="AT573" i="1"/>
  <c r="AQ572" i="1"/>
  <c r="AQ98" i="1" s="1"/>
  <c r="AS590" i="1"/>
  <c r="AP590" i="1"/>
  <c r="AO657" i="1"/>
  <c r="AO110" i="1" s="1"/>
  <c r="AS658" i="1"/>
  <c r="AS657" i="1" s="1"/>
  <c r="AS110" i="1" s="1"/>
  <c r="AP658" i="1"/>
  <c r="AP657" i="1" s="1"/>
  <c r="AP110" i="1" s="1"/>
  <c r="AR333" i="1"/>
  <c r="Q550" i="1"/>
  <c r="AG550" i="1"/>
  <c r="AP384" i="1"/>
  <c r="AL396" i="1"/>
  <c r="AP410" i="1"/>
  <c r="AM423" i="1"/>
  <c r="AM66" i="1" s="1"/>
  <c r="AP428" i="1"/>
  <c r="AP437" i="1"/>
  <c r="M876" i="1"/>
  <c r="U876" i="1"/>
  <c r="AC876" i="1"/>
  <c r="AU876" i="1"/>
  <c r="AM444" i="1"/>
  <c r="AM68" i="1" s="1"/>
  <c r="AP449" i="1"/>
  <c r="AP457" i="1"/>
  <c r="AP459" i="1"/>
  <c r="AP458" i="1" s="1"/>
  <c r="AP69" i="1" s="1"/>
  <c r="AP472" i="1"/>
  <c r="AP473" i="1"/>
  <c r="AX475" i="1"/>
  <c r="AX71" i="1" s="1"/>
  <c r="BA475" i="1"/>
  <c r="BA71" i="1" s="1"/>
  <c r="BA90" i="1" s="1"/>
  <c r="AP483" i="1"/>
  <c r="AP484" i="1"/>
  <c r="AN486" i="1"/>
  <c r="AN72" i="1" s="1"/>
  <c r="AL486" i="1"/>
  <c r="AT489" i="1"/>
  <c r="BB495" i="1"/>
  <c r="BB73" i="1" s="1"/>
  <c r="AL505" i="1"/>
  <c r="AQ515" i="1"/>
  <c r="AQ80" i="1" s="1"/>
  <c r="Y521" i="1"/>
  <c r="AT522" i="1"/>
  <c r="AT521" i="1" s="1"/>
  <c r="AT83" i="1" s="1"/>
  <c r="Y525" i="1"/>
  <c r="AQ525" i="1"/>
  <c r="AQ84" i="1" s="1"/>
  <c r="AT526" i="1"/>
  <c r="AT525" i="1" s="1"/>
  <c r="AT84" i="1" s="1"/>
  <c r="AO531" i="1"/>
  <c r="AO86" i="1" s="1"/>
  <c r="AI533" i="1"/>
  <c r="AI87" i="1" s="1"/>
  <c r="AZ533" i="1"/>
  <c r="AZ87" i="1" s="1"/>
  <c r="AP542" i="1"/>
  <c r="AP541" i="1" s="1"/>
  <c r="AP88" i="1" s="1"/>
  <c r="AR559" i="1"/>
  <c r="AT563" i="1"/>
  <c r="AT576" i="1"/>
  <c r="AR572" i="1"/>
  <c r="AR98" i="1" s="1"/>
  <c r="AS580" i="1"/>
  <c r="AP580" i="1"/>
  <c r="AW583" i="1"/>
  <c r="AW99" i="1" s="1"/>
  <c r="AR593" i="1"/>
  <c r="AR591" i="1" s="1"/>
  <c r="AR100" i="1" s="1"/>
  <c r="AP593" i="1"/>
  <c r="AM347" i="1"/>
  <c r="J550" i="1"/>
  <c r="R550" i="1"/>
  <c r="R708" i="1" s="1"/>
  <c r="R864" i="1" s="1"/>
  <c r="Z550" i="1"/>
  <c r="AH550" i="1"/>
  <c r="AP385" i="1"/>
  <c r="AP390" i="1"/>
  <c r="AP405" i="1"/>
  <c r="AP416" i="1"/>
  <c r="AP427" i="1"/>
  <c r="AP423" i="1" s="1"/>
  <c r="AP66" i="1" s="1"/>
  <c r="AP436" i="1"/>
  <c r="N876" i="1"/>
  <c r="V876" i="1"/>
  <c r="AD876" i="1"/>
  <c r="AV876" i="1"/>
  <c r="AP448" i="1"/>
  <c r="AP456" i="1"/>
  <c r="AQ487" i="1"/>
  <c r="AP487" i="1"/>
  <c r="AQ494" i="1"/>
  <c r="AT494" i="1" s="1"/>
  <c r="AP494" i="1"/>
  <c r="AM495" i="1"/>
  <c r="AM73" i="1" s="1"/>
  <c r="AP497" i="1"/>
  <c r="AR498" i="1"/>
  <c r="AR495" i="1" s="1"/>
  <c r="AR73" i="1" s="1"/>
  <c r="AP498" i="1"/>
  <c r="Y502" i="1"/>
  <c r="AN505" i="1"/>
  <c r="AN76" i="1" s="1"/>
  <c r="AQ506" i="1"/>
  <c r="AP506" i="1"/>
  <c r="AM505" i="1"/>
  <c r="AM76" i="1" s="1"/>
  <c r="AQ528" i="1"/>
  <c r="AQ85" i="1" s="1"/>
  <c r="AL533" i="1"/>
  <c r="AT542" i="1"/>
  <c r="AT541" i="1" s="1"/>
  <c r="AT88" i="1" s="1"/>
  <c r="AM544" i="1"/>
  <c r="AY707" i="1"/>
  <c r="AS567" i="1"/>
  <c r="AS559" i="1" s="1"/>
  <c r="AP567" i="1"/>
  <c r="AN569" i="1"/>
  <c r="AR569" i="1" s="1"/>
  <c r="AS572" i="1"/>
  <c r="AS98" i="1" s="1"/>
  <c r="AS583" i="1"/>
  <c r="AS99" i="1" s="1"/>
  <c r="AT590" i="1"/>
  <c r="AW591" i="1"/>
  <c r="AW100" i="1" s="1"/>
  <c r="Y598" i="1"/>
  <c r="AO598" i="1"/>
  <c r="AO101" i="1" s="1"/>
  <c r="AQ604" i="1"/>
  <c r="AT604" i="1" s="1"/>
  <c r="AP604" i="1"/>
  <c r="K550" i="1"/>
  <c r="K708" i="1" s="1"/>
  <c r="K864" i="1" s="1"/>
  <c r="S550" i="1"/>
  <c r="S708" i="1" s="1"/>
  <c r="S864" i="1" s="1"/>
  <c r="AA550" i="1"/>
  <c r="AA708" i="1" s="1"/>
  <c r="AA864" i="1" s="1"/>
  <c r="O876" i="1"/>
  <c r="W876" i="1"/>
  <c r="AE876" i="1"/>
  <c r="AO444" i="1"/>
  <c r="AO68" i="1" s="1"/>
  <c r="AP447" i="1"/>
  <c r="AP455" i="1"/>
  <c r="AP470" i="1"/>
  <c r="Y486" i="1"/>
  <c r="AR486" i="1"/>
  <c r="AR72" i="1" s="1"/>
  <c r="AI486" i="1"/>
  <c r="AI72" i="1" s="1"/>
  <c r="AN495" i="1"/>
  <c r="AN73" i="1" s="1"/>
  <c r="AQ496" i="1"/>
  <c r="AW495" i="1"/>
  <c r="AW73" i="1" s="1"/>
  <c r="AS498" i="1"/>
  <c r="AT498" i="1" s="1"/>
  <c r="AO495" i="1"/>
  <c r="AO73" i="1" s="1"/>
  <c r="Y513" i="1"/>
  <c r="AN531" i="1"/>
  <c r="AN86" i="1" s="1"/>
  <c r="AR532" i="1"/>
  <c r="AR531" i="1" s="1"/>
  <c r="AR86" i="1" s="1"/>
  <c r="AP532" i="1"/>
  <c r="AP531" i="1" s="1"/>
  <c r="AP86" i="1" s="1"/>
  <c r="AQ534" i="1"/>
  <c r="AP534" i="1"/>
  <c r="AT545" i="1"/>
  <c r="AT543" i="1" s="1"/>
  <c r="AT89" i="1" s="1"/>
  <c r="AQ543" i="1"/>
  <c r="AQ89" i="1" s="1"/>
  <c r="AX556" i="1"/>
  <c r="AX92" i="1" s="1"/>
  <c r="AX93" i="1" s="1"/>
  <c r="AQ555" i="1"/>
  <c r="AT555" i="1" s="1"/>
  <c r="AP555" i="1"/>
  <c r="AL556" i="1"/>
  <c r="AT567" i="1"/>
  <c r="AT580" i="1"/>
  <c r="AT584" i="1"/>
  <c r="AQ588" i="1"/>
  <c r="AT588" i="1" s="1"/>
  <c r="AP588" i="1"/>
  <c r="AX591" i="1"/>
  <c r="AX100" i="1" s="1"/>
  <c r="AX125" i="1" s="1"/>
  <c r="AX598" i="1"/>
  <c r="AX101" i="1" s="1"/>
  <c r="AR598" i="1"/>
  <c r="AR101" i="1" s="1"/>
  <c r="AT605" i="1"/>
  <c r="AI609" i="1"/>
  <c r="AI103" i="1" s="1"/>
  <c r="AT476" i="1"/>
  <c r="AT475" i="1" s="1"/>
  <c r="AT71" i="1" s="1"/>
  <c r="AS487" i="1"/>
  <c r="AS486" i="1" s="1"/>
  <c r="AS72" i="1" s="1"/>
  <c r="AO486" i="1"/>
  <c r="AO72" i="1" s="1"/>
  <c r="AQ492" i="1"/>
  <c r="AT492" i="1" s="1"/>
  <c r="AP492" i="1"/>
  <c r="AT499" i="1"/>
  <c r="AT501" i="1"/>
  <c r="AT500" i="1" s="1"/>
  <c r="AT74" i="1" s="1"/>
  <c r="AQ500" i="1"/>
  <c r="AQ74" i="1" s="1"/>
  <c r="Y505" i="1"/>
  <c r="AQ508" i="1"/>
  <c r="AQ77" i="1" s="1"/>
  <c r="AQ513" i="1"/>
  <c r="AQ79" i="1" s="1"/>
  <c r="AT514" i="1"/>
  <c r="AT513" i="1" s="1"/>
  <c r="AT79" i="1" s="1"/>
  <c r="AN517" i="1"/>
  <c r="AN81" i="1" s="1"/>
  <c r="AR518" i="1"/>
  <c r="AR517" i="1" s="1"/>
  <c r="AR81" i="1" s="1"/>
  <c r="AP518" i="1"/>
  <c r="AP517" i="1" s="1"/>
  <c r="AP81" i="1" s="1"/>
  <c r="AR521" i="1"/>
  <c r="AR83" i="1" s="1"/>
  <c r="AR525" i="1"/>
  <c r="AR84" i="1" s="1"/>
  <c r="AM533" i="1"/>
  <c r="AM87" i="1" s="1"/>
  <c r="AR543" i="1"/>
  <c r="AR89" i="1" s="1"/>
  <c r="AW559" i="1"/>
  <c r="AM569" i="1"/>
  <c r="Y569" i="1"/>
  <c r="AT570" i="1"/>
  <c r="AT568" i="1" s="1"/>
  <c r="AT97" i="1" s="1"/>
  <c r="AQ568" i="1"/>
  <c r="AQ97" i="1" s="1"/>
  <c r="AT585" i="1"/>
  <c r="AS594" i="1"/>
  <c r="AT594" i="1" s="1"/>
  <c r="AP594" i="1"/>
  <c r="AO591" i="1"/>
  <c r="AO100" i="1" s="1"/>
  <c r="AT602" i="1"/>
  <c r="AX609" i="1"/>
  <c r="AX103" i="1" s="1"/>
  <c r="AR621" i="1"/>
  <c r="AT621" i="1" s="1"/>
  <c r="AN619" i="1"/>
  <c r="AN104" i="1" s="1"/>
  <c r="AB707" i="1"/>
  <c r="AB708" i="1" s="1"/>
  <c r="AB864" i="1" s="1"/>
  <c r="AJ707" i="1"/>
  <c r="AJ708" i="1" s="1"/>
  <c r="AJ864" i="1" s="1"/>
  <c r="AZ707" i="1"/>
  <c r="AG876" i="1"/>
  <c r="AL609" i="1"/>
  <c r="AQ616" i="1"/>
  <c r="AT616" i="1" s="1"/>
  <c r="AP616" i="1"/>
  <c r="AO640" i="1"/>
  <c r="AO106" i="1" s="1"/>
  <c r="AS641" i="1"/>
  <c r="AS640" i="1" s="1"/>
  <c r="AS106" i="1" s="1"/>
  <c r="AP641" i="1"/>
  <c r="AT643" i="1"/>
  <c r="AW660" i="1"/>
  <c r="AW111" i="1" s="1"/>
  <c r="AX662" i="1"/>
  <c r="AX112" i="1" s="1"/>
  <c r="AQ693" i="1"/>
  <c r="AQ123" i="1" s="1"/>
  <c r="AT694" i="1"/>
  <c r="AM513" i="1"/>
  <c r="AM79" i="1" s="1"/>
  <c r="AQ517" i="1"/>
  <c r="AQ81" i="1" s="1"/>
  <c r="AO519" i="1"/>
  <c r="AO82" i="1" s="1"/>
  <c r="AM521" i="1"/>
  <c r="AM83" i="1" s="1"/>
  <c r="AM525" i="1"/>
  <c r="AM84" i="1" s="1"/>
  <c r="AQ531" i="1"/>
  <c r="AQ86" i="1" s="1"/>
  <c r="AN556" i="1"/>
  <c r="AN92" i="1" s="1"/>
  <c r="AN93" i="1" s="1"/>
  <c r="M707" i="1"/>
  <c r="U707" i="1"/>
  <c r="U708" i="1" s="1"/>
  <c r="U864" i="1" s="1"/>
  <c r="AC707" i="1"/>
  <c r="AC708" i="1" s="1"/>
  <c r="AK707" i="1"/>
  <c r="AK708" i="1" s="1"/>
  <c r="BA707" i="1"/>
  <c r="AO572" i="1"/>
  <c r="AO98" i="1" s="1"/>
  <c r="AP573" i="1"/>
  <c r="AL583" i="1"/>
  <c r="AP605" i="1"/>
  <c r="AH876" i="1"/>
  <c r="AM609" i="1"/>
  <c r="AM103" i="1" s="1"/>
  <c r="AQ610" i="1"/>
  <c r="AX619" i="1"/>
  <c r="AX104" i="1" s="1"/>
  <c r="AL619" i="1"/>
  <c r="AX631" i="1"/>
  <c r="AX105" i="1" s="1"/>
  <c r="AQ653" i="1"/>
  <c r="AT653" i="1" s="1"/>
  <c r="AP653" i="1"/>
  <c r="AM650" i="1"/>
  <c r="AM108" i="1" s="1"/>
  <c r="AL691" i="1"/>
  <c r="N707" i="1"/>
  <c r="N708" i="1" s="1"/>
  <c r="N864" i="1" s="1"/>
  <c r="V707" i="1"/>
  <c r="V708" i="1" s="1"/>
  <c r="V864" i="1" s="1"/>
  <c r="AD707" i="1"/>
  <c r="AD708" i="1" s="1"/>
  <c r="AD864" i="1" s="1"/>
  <c r="AL559" i="1"/>
  <c r="BB707" i="1"/>
  <c r="AM583" i="1"/>
  <c r="AM99" i="1" s="1"/>
  <c r="AL598" i="1"/>
  <c r="AS599" i="1"/>
  <c r="AS598" i="1" s="1"/>
  <c r="AS101" i="1" s="1"/>
  <c r="AS622" i="1"/>
  <c r="AS619" i="1" s="1"/>
  <c r="AS104" i="1" s="1"/>
  <c r="AP622" i="1"/>
  <c r="AO619" i="1"/>
  <c r="AO104" i="1" s="1"/>
  <c r="AT624" i="1"/>
  <c r="AQ717" i="1"/>
  <c r="AL502" i="1"/>
  <c r="O707" i="1"/>
  <c r="W707" i="1"/>
  <c r="AE707" i="1"/>
  <c r="AE708" i="1" s="1"/>
  <c r="AE864" i="1" s="1"/>
  <c r="AU707" i="1"/>
  <c r="AU708" i="1" s="1"/>
  <c r="AP564" i="1"/>
  <c r="AL568" i="1"/>
  <c r="AP571" i="1"/>
  <c r="AP575" i="1"/>
  <c r="AN583" i="1"/>
  <c r="AN99" i="1" s="1"/>
  <c r="AP587" i="1"/>
  <c r="AP603" i="1"/>
  <c r="AQ608" i="1"/>
  <c r="AM607" i="1"/>
  <c r="AM102" i="1" s="1"/>
  <c r="AO609" i="1"/>
  <c r="AO103" i="1" s="1"/>
  <c r="AS610" i="1"/>
  <c r="AT617" i="1"/>
  <c r="AT625" i="1"/>
  <c r="AL631" i="1"/>
  <c r="AT638" i="1"/>
  <c r="AR647" i="1"/>
  <c r="AR107" i="1" s="1"/>
  <c r="AQ649" i="1"/>
  <c r="AT649" i="1" s="1"/>
  <c r="AP649" i="1"/>
  <c r="AP663" i="1"/>
  <c r="AP507" i="1"/>
  <c r="AP523" i="1"/>
  <c r="AP527" i="1"/>
  <c r="AP553" i="1"/>
  <c r="P707" i="1"/>
  <c r="X707" i="1"/>
  <c r="AF707" i="1"/>
  <c r="AN559" i="1"/>
  <c r="AV707" i="1"/>
  <c r="AV708" i="1" s="1"/>
  <c r="AV864" i="1" s="1"/>
  <c r="AP563" i="1"/>
  <c r="AM568" i="1"/>
  <c r="AM97" i="1" s="1"/>
  <c r="AM125" i="1" s="1"/>
  <c r="AP570" i="1"/>
  <c r="AO583" i="1"/>
  <c r="AO99" i="1" s="1"/>
  <c r="AP586" i="1"/>
  <c r="AN598" i="1"/>
  <c r="AN101" i="1" s="1"/>
  <c r="AM619" i="1"/>
  <c r="AM104" i="1" s="1"/>
  <c r="AQ620" i="1"/>
  <c r="AP620" i="1"/>
  <c r="AL640" i="1"/>
  <c r="AT648" i="1"/>
  <c r="AR650" i="1"/>
  <c r="AR108" i="1" s="1"/>
  <c r="AT651" i="1"/>
  <c r="AS654" i="1"/>
  <c r="AT654" i="1" s="1"/>
  <c r="AO650" i="1"/>
  <c r="AO108" i="1" s="1"/>
  <c r="AP654" i="1"/>
  <c r="AN662" i="1"/>
  <c r="AN112" i="1" s="1"/>
  <c r="AR663" i="1"/>
  <c r="AP667" i="1"/>
  <c r="AP665" i="1" s="1"/>
  <c r="AP114" i="1" s="1"/>
  <c r="AM665" i="1"/>
  <c r="AM114" i="1" s="1"/>
  <c r="AQ667" i="1"/>
  <c r="AT667" i="1" s="1"/>
  <c r="AP514" i="1"/>
  <c r="AP513" i="1" s="1"/>
  <c r="AP79" i="1" s="1"/>
  <c r="AP522" i="1"/>
  <c r="AP526" i="1"/>
  <c r="AP540" i="1"/>
  <c r="Q707" i="1"/>
  <c r="Y559" i="1"/>
  <c r="AG707" i="1"/>
  <c r="AP562" i="1"/>
  <c r="AN568" i="1"/>
  <c r="AN97" i="1" s="1"/>
  <c r="AP577" i="1"/>
  <c r="AP585" i="1"/>
  <c r="AP597" i="1"/>
  <c r="AP601" i="1"/>
  <c r="AR609" i="1"/>
  <c r="AR103" i="1" s="1"/>
  <c r="AT613" i="1"/>
  <c r="AQ615" i="1"/>
  <c r="AT615" i="1" s="1"/>
  <c r="AP615" i="1"/>
  <c r="AR619" i="1"/>
  <c r="AR104" i="1" s="1"/>
  <c r="AQ628" i="1"/>
  <c r="AT628" i="1" s="1"/>
  <c r="AP628" i="1"/>
  <c r="AN631" i="1"/>
  <c r="AN105" i="1" s="1"/>
  <c r="AR632" i="1"/>
  <c r="AT642" i="1"/>
  <c r="AW647" i="1"/>
  <c r="AW107" i="1" s="1"/>
  <c r="AS662" i="1"/>
  <c r="AS112" i="1" s="1"/>
  <c r="AT664" i="1"/>
  <c r="AT666" i="1"/>
  <c r="AS670" i="1"/>
  <c r="AS115" i="1" s="1"/>
  <c r="AT671" i="1"/>
  <c r="J707" i="1"/>
  <c r="R707" i="1"/>
  <c r="Z707" i="1"/>
  <c r="AH707" i="1"/>
  <c r="AO568" i="1"/>
  <c r="AO97" i="1" s="1"/>
  <c r="AP608" i="1"/>
  <c r="AP607" i="1" s="1"/>
  <c r="AP102" i="1" s="1"/>
  <c r="AW609" i="1"/>
  <c r="AW103" i="1" s="1"/>
  <c r="AS618" i="1"/>
  <c r="AT618" i="1" s="1"/>
  <c r="AP618" i="1"/>
  <c r="AP621" i="1"/>
  <c r="AS637" i="1"/>
  <c r="AT637" i="1" s="1"/>
  <c r="AP637" i="1"/>
  <c r="AT645" i="1"/>
  <c r="AQ650" i="1"/>
  <c r="AQ108" i="1" s="1"/>
  <c r="AO655" i="1"/>
  <c r="AO109" i="1" s="1"/>
  <c r="AS656" i="1"/>
  <c r="AS655" i="1" s="1"/>
  <c r="AS109" i="1" s="1"/>
  <c r="AP656" i="1"/>
  <c r="AP655" i="1" s="1"/>
  <c r="AP109" i="1" s="1"/>
  <c r="AO660" i="1"/>
  <c r="AO111" i="1" s="1"/>
  <c r="AS661" i="1"/>
  <c r="AS660" i="1" s="1"/>
  <c r="AS111" i="1" s="1"/>
  <c r="AP661" i="1"/>
  <c r="AP660" i="1" s="1"/>
  <c r="AP111" i="1" s="1"/>
  <c r="Y662" i="1"/>
  <c r="AR706" i="1"/>
  <c r="AT706" i="1" s="1"/>
  <c r="AP706" i="1"/>
  <c r="AS697" i="1"/>
  <c r="AS693" i="1" s="1"/>
  <c r="AS123" i="1" s="1"/>
  <c r="AP697" i="1"/>
  <c r="AT702" i="1"/>
  <c r="AL701" i="1"/>
  <c r="AR718" i="1"/>
  <c r="AR717" i="1" s="1"/>
  <c r="AN717" i="1"/>
  <c r="AL725" i="1"/>
  <c r="AQ641" i="1"/>
  <c r="AO647" i="1"/>
  <c r="AO107" i="1" s="1"/>
  <c r="AN650" i="1"/>
  <c r="AN108" i="1" s="1"/>
  <c r="AQ656" i="1"/>
  <c r="AQ658" i="1"/>
  <c r="AQ661" i="1"/>
  <c r="AT669" i="1"/>
  <c r="AT668" i="1" s="1"/>
  <c r="AT113" i="1" s="1"/>
  <c r="AQ668" i="1"/>
  <c r="AQ113" i="1" s="1"/>
  <c r="Y670" i="1"/>
  <c r="Y680" i="1"/>
  <c r="AI685" i="1"/>
  <c r="AI120" i="1" s="1"/>
  <c r="AN701" i="1"/>
  <c r="AN124" i="1" s="1"/>
  <c r="AX701" i="1"/>
  <c r="AX124" i="1" s="1"/>
  <c r="AY712" i="1"/>
  <c r="Y717" i="1"/>
  <c r="AV712" i="1"/>
  <c r="AQ733" i="1"/>
  <c r="AP733" i="1"/>
  <c r="AM732" i="1"/>
  <c r="AQ761" i="1"/>
  <c r="Y668" i="1"/>
  <c r="AS675" i="1"/>
  <c r="AS674" i="1" s="1"/>
  <c r="AS116" i="1" s="1"/>
  <c r="AO674" i="1"/>
  <c r="AO116" i="1" s="1"/>
  <c r="AQ695" i="1"/>
  <c r="AT695" i="1" s="1"/>
  <c r="AP695" i="1"/>
  <c r="AQ721" i="1"/>
  <c r="AT721" i="1" s="1"/>
  <c r="AP721" i="1"/>
  <c r="AP627" i="1"/>
  <c r="AP634" i="1"/>
  <c r="AP631" i="1" s="1"/>
  <c r="AP105" i="1" s="1"/>
  <c r="AP636" i="1"/>
  <c r="AP646" i="1"/>
  <c r="AP648" i="1"/>
  <c r="AP652" i="1"/>
  <c r="AL665" i="1"/>
  <c r="AP675" i="1"/>
  <c r="AP674" i="1" s="1"/>
  <c r="AP116" i="1" s="1"/>
  <c r="AT683" i="1"/>
  <c r="AT686" i="1"/>
  <c r="AQ685" i="1"/>
  <c r="AQ120" i="1" s="1"/>
  <c r="AQ715" i="1"/>
  <c r="O712" i="1"/>
  <c r="W712" i="1"/>
  <c r="AX717" i="1"/>
  <c r="AQ731" i="1"/>
  <c r="AP731" i="1"/>
  <c r="AP730" i="1" s="1"/>
  <c r="AM730" i="1"/>
  <c r="AL736" i="1"/>
  <c r="AM745" i="1"/>
  <c r="AQ746" i="1"/>
  <c r="AP746" i="1"/>
  <c r="AP614" i="1"/>
  <c r="AP626" i="1"/>
  <c r="AP651" i="1"/>
  <c r="AT672" i="1"/>
  <c r="AQ670" i="1"/>
  <c r="AQ115" i="1" s="1"/>
  <c r="AT673" i="1"/>
  <c r="AI680" i="1"/>
  <c r="AI119" i="1" s="1"/>
  <c r="AT692" i="1"/>
  <c r="AT691" i="1" s="1"/>
  <c r="AT122" i="1" s="1"/>
  <c r="AW693" i="1"/>
  <c r="AW123" i="1" s="1"/>
  <c r="AP696" i="1"/>
  <c r="AR701" i="1"/>
  <c r="AR124" i="1" s="1"/>
  <c r="AQ705" i="1"/>
  <c r="AT705" i="1" s="1"/>
  <c r="AP705" i="1"/>
  <c r="BA711" i="1"/>
  <c r="AW719" i="1"/>
  <c r="AT722" i="1"/>
  <c r="AR725" i="1"/>
  <c r="AQ729" i="1"/>
  <c r="AP729" i="1"/>
  <c r="AP728" i="1" s="1"/>
  <c r="AM728" i="1"/>
  <c r="AR734" i="1"/>
  <c r="AT734" i="1" s="1"/>
  <c r="AP734" i="1"/>
  <c r="AQ677" i="1"/>
  <c r="AP677" i="1"/>
  <c r="AP676" i="1" s="1"/>
  <c r="AP117" i="1" s="1"/>
  <c r="AM676" i="1"/>
  <c r="AM117" i="1" s="1"/>
  <c r="AR696" i="1"/>
  <c r="AT696" i="1" s="1"/>
  <c r="AN693" i="1"/>
  <c r="AN123" i="1" s="1"/>
  <c r="AL719" i="1"/>
  <c r="AR722" i="1"/>
  <c r="AR719" i="1" s="1"/>
  <c r="AN719" i="1"/>
  <c r="Y723" i="1"/>
  <c r="AQ727" i="1"/>
  <c r="AT727" i="1" s="1"/>
  <c r="AT725" i="1" s="1"/>
  <c r="AP727" i="1"/>
  <c r="AW732" i="1"/>
  <c r="AQ798" i="1"/>
  <c r="AT799" i="1"/>
  <c r="AT798" i="1" s="1"/>
  <c r="Y678" i="1"/>
  <c r="AT681" i="1"/>
  <c r="AQ680" i="1"/>
  <c r="AQ119" i="1" s="1"/>
  <c r="AS688" i="1"/>
  <c r="AS121" i="1" s="1"/>
  <c r="AL693" i="1"/>
  <c r="AT697" i="1"/>
  <c r="AW701" i="1"/>
  <c r="AW124" i="1" s="1"/>
  <c r="AI712" i="1"/>
  <c r="Y730" i="1"/>
  <c r="AX732" i="1"/>
  <c r="AS735" i="1"/>
  <c r="AS732" i="1" s="1"/>
  <c r="AP735" i="1"/>
  <c r="AO732" i="1"/>
  <c r="AO743" i="1"/>
  <c r="AS744" i="1"/>
  <c r="AS743" i="1" s="1"/>
  <c r="M768" i="1"/>
  <c r="M131" i="1" s="1"/>
  <c r="Y769" i="1"/>
  <c r="Y713" i="1"/>
  <c r="AQ740" i="1"/>
  <c r="AT740" i="1" s="1"/>
  <c r="AP740" i="1"/>
  <c r="AP736" i="1" s="1"/>
  <c r="Y743" i="1"/>
  <c r="AQ744" i="1"/>
  <c r="AP744" i="1"/>
  <c r="AP743" i="1" s="1"/>
  <c r="AP748" i="1"/>
  <c r="AO753" i="1"/>
  <c r="AS754" i="1"/>
  <c r="AS753" i="1" s="1"/>
  <c r="AR687" i="1"/>
  <c r="AT687" i="1" s="1"/>
  <c r="AR689" i="1"/>
  <c r="M712" i="1"/>
  <c r="Y750" i="1"/>
  <c r="AQ753" i="1"/>
  <c r="Y755" i="1"/>
  <c r="AO761" i="1"/>
  <c r="AS762" i="1"/>
  <c r="AS761" i="1" s="1"/>
  <c r="AT765" i="1"/>
  <c r="AC768" i="1"/>
  <c r="AC131" i="1" s="1"/>
  <c r="AC129" i="1" s="1"/>
  <c r="Y775" i="1"/>
  <c r="P768" i="1"/>
  <c r="P131" i="1" s="1"/>
  <c r="P129" i="1" s="1"/>
  <c r="Y826" i="1"/>
  <c r="AT748" i="1"/>
  <c r="AL749" i="1"/>
  <c r="AO755" i="1"/>
  <c r="AS756" i="1"/>
  <c r="AS755" i="1" s="1"/>
  <c r="AQ763" i="1"/>
  <c r="AT764" i="1"/>
  <c r="AL803" i="1"/>
  <c r="AQ675" i="1"/>
  <c r="AL680" i="1"/>
  <c r="AO693" i="1"/>
  <c r="AO123" i="1" s="1"/>
  <c r="AM701" i="1"/>
  <c r="AM124" i="1" s="1"/>
  <c r="AR714" i="1"/>
  <c r="AR713" i="1" s="1"/>
  <c r="AP718" i="1"/>
  <c r="AP717" i="1" s="1"/>
  <c r="AO719" i="1"/>
  <c r="AP722" i="1"/>
  <c r="AQ723" i="1"/>
  <c r="AQ742" i="1"/>
  <c r="AP742" i="1"/>
  <c r="AP741" i="1" s="1"/>
  <c r="AO745" i="1"/>
  <c r="AS746" i="1"/>
  <c r="AS745" i="1" s="1"/>
  <c r="AP751" i="1"/>
  <c r="AQ755" i="1"/>
  <c r="Y771" i="1"/>
  <c r="AO793" i="1"/>
  <c r="AS794" i="1"/>
  <c r="AP794" i="1"/>
  <c r="AP793" i="1" s="1"/>
  <c r="AM680" i="1"/>
  <c r="AM119" i="1" s="1"/>
  <c r="AM736" i="1"/>
  <c r="AS737" i="1"/>
  <c r="AS736" i="1" s="1"/>
  <c r="AO736" i="1"/>
  <c r="AQ749" i="1"/>
  <c r="AM775" i="1"/>
  <c r="AQ776" i="1"/>
  <c r="AP776" i="1"/>
  <c r="AP775" i="1" s="1"/>
  <c r="AP684" i="1"/>
  <c r="AP680" i="1" s="1"/>
  <c r="AP119" i="1" s="1"/>
  <c r="AP690" i="1"/>
  <c r="AP688" i="1" s="1"/>
  <c r="AP121" i="1" s="1"/>
  <c r="AP692" i="1"/>
  <c r="AP691" i="1" s="1"/>
  <c r="AP122" i="1" s="1"/>
  <c r="AP694" i="1"/>
  <c r="AO701" i="1"/>
  <c r="AO124" i="1" s="1"/>
  <c r="AP704" i="1"/>
  <c r="AP720" i="1"/>
  <c r="AP726" i="1"/>
  <c r="AQ737" i="1"/>
  <c r="AO741" i="1"/>
  <c r="AS742" i="1"/>
  <c r="AS741" i="1" s="1"/>
  <c r="AM743" i="1"/>
  <c r="AN750" i="1"/>
  <c r="Y753" i="1"/>
  <c r="AO759" i="1"/>
  <c r="AS760" i="1"/>
  <c r="AS759" i="1" s="1"/>
  <c r="AP767" i="1"/>
  <c r="AP766" i="1" s="1"/>
  <c r="AM766" i="1"/>
  <c r="AQ767" i="1"/>
  <c r="AR791" i="1"/>
  <c r="AT792" i="1"/>
  <c r="AT791" i="1" s="1"/>
  <c r="AP754" i="1"/>
  <c r="AP753" i="1" s="1"/>
  <c r="AQ759" i="1"/>
  <c r="Y761" i="1"/>
  <c r="AP762" i="1"/>
  <c r="AP761" i="1" s="1"/>
  <c r="BB768" i="1"/>
  <c r="BB131" i="1" s="1"/>
  <c r="AQ814" i="1"/>
  <c r="AM813" i="1"/>
  <c r="Y773" i="1"/>
  <c r="AL777" i="1"/>
  <c r="AR752" i="1"/>
  <c r="AT752" i="1" s="1"/>
  <c r="AR754" i="1"/>
  <c r="AR753" i="1" s="1"/>
  <c r="AR756" i="1"/>
  <c r="AR755" i="1" s="1"/>
  <c r="AR758" i="1"/>
  <c r="AT758" i="1" s="1"/>
  <c r="AR760" i="1"/>
  <c r="AR759" i="1" s="1"/>
  <c r="AR762" i="1"/>
  <c r="AR761" i="1" s="1"/>
  <c r="AT781" i="1"/>
  <c r="AP784" i="1"/>
  <c r="AN786" i="1"/>
  <c r="AR787" i="1"/>
  <c r="AR786" i="1" s="1"/>
  <c r="AN789" i="1"/>
  <c r="AM789" i="1"/>
  <c r="AM768" i="1" s="1"/>
  <c r="AM131" i="1" s="1"/>
  <c r="AQ790" i="1"/>
  <c r="AP790" i="1"/>
  <c r="AP789" i="1" s="1"/>
  <c r="AL791" i="1"/>
  <c r="Y793" i="1"/>
  <c r="AP816" i="1"/>
  <c r="AT774" i="1"/>
  <c r="AT773" i="1" s="1"/>
  <c r="AR773" i="1"/>
  <c r="AO782" i="1"/>
  <c r="Y801" i="1"/>
  <c r="Y814" i="1"/>
  <c r="AO750" i="1"/>
  <c r="AX768" i="1"/>
  <c r="AX131" i="1" s="1"/>
  <c r="AO779" i="1"/>
  <c r="AS780" i="1"/>
  <c r="AS779" i="1" s="1"/>
  <c r="Y791" i="1"/>
  <c r="AM795" i="1"/>
  <c r="AQ796" i="1"/>
  <c r="AW798" i="1"/>
  <c r="AW768" i="1" s="1"/>
  <c r="AW131" i="1" s="1"/>
  <c r="Y804" i="1"/>
  <c r="AN753" i="1"/>
  <c r="AN755" i="1"/>
  <c r="AQ769" i="1"/>
  <c r="AP780" i="1"/>
  <c r="AP779" i="1" s="1"/>
  <c r="AN782" i="1"/>
  <c r="AR783" i="1"/>
  <c r="AR782" i="1" s="1"/>
  <c r="AQ803" i="1"/>
  <c r="AQ132" i="1" s="1"/>
  <c r="Y811" i="1"/>
  <c r="AN814" i="1"/>
  <c r="AP814" i="1" s="1"/>
  <c r="S813" i="1"/>
  <c r="S133" i="1" s="1"/>
  <c r="Y133" i="1" s="1"/>
  <c r="AW763" i="1"/>
  <c r="Y779" i="1"/>
  <c r="AR779" i="1"/>
  <c r="AS782" i="1"/>
  <c r="AQ801" i="1"/>
  <c r="AO804" i="1"/>
  <c r="AO803" i="1" s="1"/>
  <c r="AO132" i="1" s="1"/>
  <c r="AS805" i="1"/>
  <c r="AS804" i="1" s="1"/>
  <c r="AL872" i="1"/>
  <c r="AS826" i="1"/>
  <c r="AO825" i="1"/>
  <c r="AO786" i="1"/>
  <c r="Y798" i="1"/>
  <c r="J803" i="1"/>
  <c r="J132" i="1" s="1"/>
  <c r="J129" i="1" s="1"/>
  <c r="R803" i="1"/>
  <c r="R132" i="1" s="1"/>
  <c r="R129" i="1" s="1"/>
  <c r="AA803" i="1"/>
  <c r="AA132" i="1" s="1"/>
  <c r="AA129" i="1" s="1"/>
  <c r="AI803" i="1"/>
  <c r="AI132" i="1" s="1"/>
  <c r="AX803" i="1"/>
  <c r="AX132" i="1" s="1"/>
  <c r="AW803" i="1"/>
  <c r="AW132" i="1" s="1"/>
  <c r="AO813" i="1"/>
  <c r="AT816" i="1"/>
  <c r="AQ782" i="1"/>
  <c r="AP783" i="1"/>
  <c r="AP782" i="1" s="1"/>
  <c r="AQ786" i="1"/>
  <c r="AP787" i="1"/>
  <c r="AP786" i="1" s="1"/>
  <c r="AN791" i="1"/>
  <c r="AM798" i="1"/>
  <c r="AQ815" i="1"/>
  <c r="AT815" i="1" s="1"/>
  <c r="AP815" i="1"/>
  <c r="AR805" i="1"/>
  <c r="AR804" i="1" s="1"/>
  <c r="AR803" i="1" s="1"/>
  <c r="AR132" i="1" s="1"/>
  <c r="AS812" i="1"/>
  <c r="AS811" i="1" s="1"/>
  <c r="AV814" i="1"/>
  <c r="AW814" i="1" s="1"/>
  <c r="AQ817" i="1"/>
  <c r="AT817" i="1" s="1"/>
  <c r="AP817" i="1"/>
  <c r="Y822" i="1"/>
  <c r="M872" i="1"/>
  <c r="AR824" i="1"/>
  <c r="AT824" i="1" s="1"/>
  <c r="AP824" i="1"/>
  <c r="AM804" i="1"/>
  <c r="AM803" i="1" s="1"/>
  <c r="AM132" i="1" s="1"/>
  <c r="Y821" i="1"/>
  <c r="AG820" i="1"/>
  <c r="AG872" i="1" s="1"/>
  <c r="Z820" i="1"/>
  <c r="Z872" i="1" s="1"/>
  <c r="AH820" i="1"/>
  <c r="AH872" i="1" s="1"/>
  <c r="Q820" i="1"/>
  <c r="Q872" i="1" s="1"/>
  <c r="AY820" i="1"/>
  <c r="AY872" i="1" s="1"/>
  <c r="AP832" i="1"/>
  <c r="AP143" i="1" s="1"/>
  <c r="AP142" i="1" s="1"/>
  <c r="AM826" i="1"/>
  <c r="AR149" i="6" l="1"/>
  <c r="AT874" i="6"/>
  <c r="AT876" i="6" s="1"/>
  <c r="AT877" i="6" s="1"/>
  <c r="AT831" i="6"/>
  <c r="AT852" i="6" s="1"/>
  <c r="AT861" i="6" s="1"/>
  <c r="AW861" i="6"/>
  <c r="AW23" i="6"/>
  <c r="AV861" i="6"/>
  <c r="AV23" i="6"/>
  <c r="AU126" i="1"/>
  <c r="R126" i="1"/>
  <c r="AC126" i="1"/>
  <c r="P126" i="1"/>
  <c r="P127" i="1" s="1"/>
  <c r="P134" i="1" s="1"/>
  <c r="J58" i="1"/>
  <c r="X58" i="1"/>
  <c r="X127" i="1" s="1"/>
  <c r="AU127" i="1"/>
  <c r="P711" i="1"/>
  <c r="AR693" i="1"/>
  <c r="AR123" i="1" s="1"/>
  <c r="AQ725" i="1"/>
  <c r="AT593" i="1"/>
  <c r="AT461" i="1"/>
  <c r="AT467" i="1"/>
  <c r="AM55" i="1"/>
  <c r="AM58" i="1" s="1"/>
  <c r="AP353" i="1"/>
  <c r="J127" i="1"/>
  <c r="J134" i="1" s="1"/>
  <c r="AD130" i="1"/>
  <c r="AD129" i="1" s="1"/>
  <c r="N711" i="1"/>
  <c r="AB711" i="1"/>
  <c r="AB130" i="1"/>
  <c r="AB129" i="1" s="1"/>
  <c r="AZ711" i="1"/>
  <c r="AZ130" i="1"/>
  <c r="W126" i="1"/>
  <c r="W127" i="1" s="1"/>
  <c r="AV58" i="1"/>
  <c r="AC379" i="1"/>
  <c r="AC863" i="1" s="1"/>
  <c r="AC865" i="1" s="1"/>
  <c r="AO125" i="1"/>
  <c r="AT787" i="1"/>
  <c r="AT786" i="1" s="1"/>
  <c r="AR768" i="1"/>
  <c r="AR131" i="1" s="1"/>
  <c r="AP693" i="1"/>
  <c r="AP123" i="1" s="1"/>
  <c r="AM712" i="1"/>
  <c r="AP598" i="1"/>
  <c r="AP101" i="1" s="1"/>
  <c r="AP556" i="1"/>
  <c r="AP92" i="1" s="1"/>
  <c r="AP93" i="1" s="1"/>
  <c r="AP486" i="1"/>
  <c r="AP72" i="1" s="1"/>
  <c r="AT559" i="1"/>
  <c r="AT96" i="1" s="1"/>
  <c r="AP466" i="1"/>
  <c r="AP70" i="1" s="1"/>
  <c r="AO90" i="1"/>
  <c r="AP333" i="1"/>
  <c r="AO279" i="1"/>
  <c r="AO57" i="1" s="1"/>
  <c r="AM279" i="1"/>
  <c r="AM57" i="1" s="1"/>
  <c r="V130" i="1"/>
  <c r="V129" i="1" s="1"/>
  <c r="AQ777" i="1"/>
  <c r="AT778" i="1"/>
  <c r="AT777" i="1" s="1"/>
  <c r="AU711" i="1"/>
  <c r="AU130" i="1"/>
  <c r="AU129" i="1" s="1"/>
  <c r="AS680" i="1"/>
  <c r="AS119" i="1" s="1"/>
  <c r="AF711" i="1"/>
  <c r="AP528" i="1"/>
  <c r="AP85" i="1" s="1"/>
  <c r="Q379" i="1"/>
  <c r="Q863" i="1" s="1"/>
  <c r="O126" i="1"/>
  <c r="AQ58" i="1"/>
  <c r="M708" i="1"/>
  <c r="AN90" i="1"/>
  <c r="X711" i="1"/>
  <c r="X130" i="1"/>
  <c r="X129" i="1" s="1"/>
  <c r="K711" i="1"/>
  <c r="K130" i="1"/>
  <c r="K129" i="1" s="1"/>
  <c r="AT659" i="1"/>
  <c r="AT530" i="1"/>
  <c r="AT528" i="1" s="1"/>
  <c r="AT85" i="1" s="1"/>
  <c r="AP583" i="1"/>
  <c r="AP99" i="1" s="1"/>
  <c r="AP525" i="1"/>
  <c r="AP84" i="1" s="1"/>
  <c r="AT411" i="1"/>
  <c r="AT65" i="1" s="1"/>
  <c r="AG134" i="1"/>
  <c r="AE711" i="1"/>
  <c r="AT516" i="1"/>
  <c r="AT515" i="1" s="1"/>
  <c r="AT80" i="1" s="1"/>
  <c r="AP670" i="1"/>
  <c r="AP115" i="1" s="1"/>
  <c r="AQ559" i="1"/>
  <c r="AT156" i="1"/>
  <c r="AZ129" i="1"/>
  <c r="T711" i="1"/>
  <c r="T130" i="1"/>
  <c r="T129" i="1" s="1"/>
  <c r="AH813" i="1"/>
  <c r="Y820" i="1"/>
  <c r="Y872" i="1" s="1"/>
  <c r="AP725" i="1"/>
  <c r="AP768" i="1"/>
  <c r="AP131" i="1" s="1"/>
  <c r="AP609" i="1"/>
  <c r="AP103" i="1" s="1"/>
  <c r="AT719" i="1"/>
  <c r="AS609" i="1"/>
  <c r="AS103" i="1" s="1"/>
  <c r="AP444" i="1"/>
  <c r="AP68" i="1" s="1"/>
  <c r="AP495" i="1"/>
  <c r="AP73" i="1" s="1"/>
  <c r="AQ521" i="1"/>
  <c r="AQ83" i="1" s="1"/>
  <c r="AI125" i="1"/>
  <c r="AZ90" i="1"/>
  <c r="AZ126" i="1" s="1"/>
  <c r="AZ127" i="1" s="1"/>
  <c r="AZ134" i="1" s="1"/>
  <c r="AQ475" i="1"/>
  <c r="AQ71" i="1" s="1"/>
  <c r="AT451" i="1"/>
  <c r="AP309" i="1"/>
  <c r="Z711" i="1"/>
  <c r="Z130" i="1"/>
  <c r="Z129" i="1" s="1"/>
  <c r="AT772" i="1"/>
  <c r="AT771" i="1" s="1"/>
  <c r="AQ771" i="1"/>
  <c r="AG711" i="1"/>
  <c r="AG130" i="1"/>
  <c r="AG129" i="1" s="1"/>
  <c r="L711" i="1"/>
  <c r="L130" i="1"/>
  <c r="L129" i="1" s="1"/>
  <c r="AT812" i="1"/>
  <c r="AT811" i="1" s="1"/>
  <c r="AP521" i="1"/>
  <c r="AP83" i="1" s="1"/>
  <c r="AP559" i="1"/>
  <c r="AP96" i="1" s="1"/>
  <c r="Q126" i="1"/>
  <c r="Q127" i="1" s="1"/>
  <c r="Q134" i="1" s="1"/>
  <c r="AK711" i="1"/>
  <c r="AK130" i="1"/>
  <c r="AK129" i="1" s="1"/>
  <c r="AP803" i="1"/>
  <c r="AP132" i="1" s="1"/>
  <c r="T708" i="1"/>
  <c r="T864" i="1" s="1"/>
  <c r="T379" i="1"/>
  <c r="AK126" i="1"/>
  <c r="AK127" i="1" s="1"/>
  <c r="AK134" i="1" s="1"/>
  <c r="AK140" i="1" s="1"/>
  <c r="AK145" i="1" s="1"/>
  <c r="AK25" i="1" s="1"/>
  <c r="AC711" i="1"/>
  <c r="AN768" i="1"/>
  <c r="AN131" i="1" s="1"/>
  <c r="AP719" i="1"/>
  <c r="AW712" i="1"/>
  <c r="AQ701" i="1"/>
  <c r="AQ124" i="1" s="1"/>
  <c r="AP701" i="1"/>
  <c r="AP124" i="1" s="1"/>
  <c r="AQ719" i="1"/>
  <c r="AP647" i="1"/>
  <c r="AP107" i="1" s="1"/>
  <c r="AT599" i="1"/>
  <c r="BA126" i="1"/>
  <c r="AL550" i="1"/>
  <c r="AP475" i="1"/>
  <c r="AP71" i="1" s="1"/>
  <c r="AY550" i="1"/>
  <c r="AY90" i="1"/>
  <c r="AY126" i="1" s="1"/>
  <c r="AY127" i="1" s="1"/>
  <c r="AY134" i="1" s="1"/>
  <c r="AY140" i="1" s="1"/>
  <c r="AY145" i="1" s="1"/>
  <c r="AP173" i="1"/>
  <c r="AP37" i="1" s="1"/>
  <c r="R127" i="1"/>
  <c r="R134" i="1" s="1"/>
  <c r="AA865" i="1"/>
  <c r="AA127" i="1"/>
  <c r="AA134" i="1" s="1"/>
  <c r="AJ711" i="1"/>
  <c r="AJ130" i="1"/>
  <c r="AJ129" i="1" s="1"/>
  <c r="U711" i="1"/>
  <c r="U130" i="1"/>
  <c r="U129" i="1" s="1"/>
  <c r="AT443" i="1"/>
  <c r="AT442" i="1" s="1"/>
  <c r="AT67" i="1" s="1"/>
  <c r="AQ442" i="1"/>
  <c r="AQ67" i="1" s="1"/>
  <c r="L708" i="1"/>
  <c r="L864" i="1" s="1"/>
  <c r="BA155" i="1"/>
  <c r="BA277" i="1" s="1"/>
  <c r="BA379" i="1" s="1"/>
  <c r="BA863" i="1" s="1"/>
  <c r="BA35" i="1"/>
  <c r="BA55" i="1" s="1"/>
  <c r="BA58" i="1" s="1"/>
  <c r="L379" i="1"/>
  <c r="AC58" i="1"/>
  <c r="AC127" i="1" s="1"/>
  <c r="AC134" i="1" s="1"/>
  <c r="U58" i="1"/>
  <c r="U127" i="1" s="1"/>
  <c r="U134" i="1" s="1"/>
  <c r="AI126" i="1"/>
  <c r="AW130" i="1"/>
  <c r="AM711" i="1"/>
  <c r="AM130" i="1"/>
  <c r="AK864" i="1"/>
  <c r="AK709" i="1"/>
  <c r="M864" i="1"/>
  <c r="AC864" i="1"/>
  <c r="AR90" i="1"/>
  <c r="AT155" i="1"/>
  <c r="AT277" i="1" s="1"/>
  <c r="AT35" i="1"/>
  <c r="AT55" i="1" s="1"/>
  <c r="AO126" i="1"/>
  <c r="AS96" i="1"/>
  <c r="AU864" i="1"/>
  <c r="AU709" i="1"/>
  <c r="AT424" i="1"/>
  <c r="AT423" i="1" s="1"/>
  <c r="AT66" i="1" s="1"/>
  <c r="AT805" i="1"/>
  <c r="AT804" i="1" s="1"/>
  <c r="AT803" i="1" s="1"/>
  <c r="AT132" i="1" s="1"/>
  <c r="AS825" i="1"/>
  <c r="AS138" i="1" s="1"/>
  <c r="AO138" i="1"/>
  <c r="Y803" i="1"/>
  <c r="AO768" i="1"/>
  <c r="AO131" i="1" s="1"/>
  <c r="AT737" i="1"/>
  <c r="AT736" i="1" s="1"/>
  <c r="AQ736" i="1"/>
  <c r="Y712" i="1"/>
  <c r="AA711" i="1"/>
  <c r="AT680" i="1"/>
  <c r="AT119" i="1" s="1"/>
  <c r="R711" i="1"/>
  <c r="AP745" i="1"/>
  <c r="AQ730" i="1"/>
  <c r="AT731" i="1"/>
  <c r="AT730" i="1" s="1"/>
  <c r="AX712" i="1"/>
  <c r="AY711" i="1"/>
  <c r="AY130" i="1"/>
  <c r="AY129" i="1" s="1"/>
  <c r="AT714" i="1"/>
  <c r="AT713" i="1" s="1"/>
  <c r="AT701" i="1"/>
  <c r="AT124" i="1" s="1"/>
  <c r="AT670" i="1"/>
  <c r="AT115" i="1" s="1"/>
  <c r="AL97" i="1"/>
  <c r="J708" i="1"/>
  <c r="J864" i="1" s="1"/>
  <c r="AX707" i="1"/>
  <c r="AL66" i="1"/>
  <c r="AN550" i="1"/>
  <c r="AT556" i="1"/>
  <c r="AT92" i="1" s="1"/>
  <c r="AT93" i="1" s="1"/>
  <c r="AT466" i="1"/>
  <c r="AT70" i="1" s="1"/>
  <c r="AL279" i="1"/>
  <c r="AL65" i="1"/>
  <c r="AO35" i="1"/>
  <c r="AO55" i="1" s="1"/>
  <c r="AO58" i="1" s="1"/>
  <c r="AO155" i="1"/>
  <c r="AO277" i="1" s="1"/>
  <c r="AO379" i="1" s="1"/>
  <c r="Y132" i="1"/>
  <c r="Y125" i="1"/>
  <c r="AV126" i="1"/>
  <c r="AV127" i="1" s="1"/>
  <c r="AQ676" i="1"/>
  <c r="AQ117" i="1" s="1"/>
  <c r="AT677" i="1"/>
  <c r="AT676" i="1" s="1"/>
  <c r="AT117" i="1" s="1"/>
  <c r="AN279" i="1"/>
  <c r="AN57" i="1" s="1"/>
  <c r="AX126" i="1"/>
  <c r="U865" i="1"/>
  <c r="AR814" i="1"/>
  <c r="AN813" i="1"/>
  <c r="AT790" i="1"/>
  <c r="AT789" i="1" s="1"/>
  <c r="AQ789" i="1"/>
  <c r="J711" i="1"/>
  <c r="AT735" i="1"/>
  <c r="BB711" i="1"/>
  <c r="AT746" i="1"/>
  <c r="AT745" i="1" s="1"/>
  <c r="AQ745" i="1"/>
  <c r="AR732" i="1"/>
  <c r="AP732" i="1"/>
  <c r="AT647" i="1"/>
  <c r="AT107" i="1" s="1"/>
  <c r="AT718" i="1"/>
  <c r="AT717" i="1" s="1"/>
  <c r="AL707" i="1"/>
  <c r="AL708" i="1" s="1"/>
  <c r="AL96" i="1"/>
  <c r="AT610" i="1"/>
  <c r="AT609" i="1" s="1"/>
  <c r="AT103" i="1" s="1"/>
  <c r="AQ609" i="1"/>
  <c r="AQ103" i="1" s="1"/>
  <c r="AT622" i="1"/>
  <c r="AQ598" i="1"/>
  <c r="AQ101" i="1" s="1"/>
  <c r="AP505" i="1"/>
  <c r="AP76" i="1" s="1"/>
  <c r="AO550" i="1"/>
  <c r="AF708" i="1"/>
  <c r="AP411" i="1"/>
  <c r="AP65" i="1" s="1"/>
  <c r="AQ556" i="1"/>
  <c r="AQ92" i="1" s="1"/>
  <c r="AQ93" i="1" s="1"/>
  <c r="AT450" i="1"/>
  <c r="AT444" i="1" s="1"/>
  <c r="AQ444" i="1"/>
  <c r="AT458" i="1"/>
  <c r="AT69" i="1" s="1"/>
  <c r="AQ96" i="1"/>
  <c r="AT347" i="1"/>
  <c r="AT279" i="1" s="1"/>
  <c r="AT57" i="1" s="1"/>
  <c r="AQ411" i="1"/>
  <c r="AQ65" i="1" s="1"/>
  <c r="AZ550" i="1"/>
  <c r="AZ708" i="1" s="1"/>
  <c r="AL42" i="1"/>
  <c r="M863" i="1"/>
  <c r="M865" i="1" s="1"/>
  <c r="M709" i="1"/>
  <c r="AL54" i="1"/>
  <c r="BB129" i="1"/>
  <c r="AW90" i="1"/>
  <c r="Z58" i="1"/>
  <c r="AX155" i="1"/>
  <c r="AX277" i="1" s="1"/>
  <c r="AE58" i="1"/>
  <c r="AE127" i="1" s="1"/>
  <c r="AE134" i="1" s="1"/>
  <c r="T126" i="1"/>
  <c r="T127" i="1" s="1"/>
  <c r="J863" i="1"/>
  <c r="J865" i="1" s="1"/>
  <c r="J709" i="1"/>
  <c r="AT767" i="1"/>
  <c r="AT766" i="1" s="1"/>
  <c r="AQ766" i="1"/>
  <c r="AL114" i="1"/>
  <c r="AQ732" i="1"/>
  <c r="AT733" i="1"/>
  <c r="AT732" i="1" s="1"/>
  <c r="AT641" i="1"/>
  <c r="AT640" i="1" s="1"/>
  <c r="AT106" i="1" s="1"/>
  <c r="AQ640" i="1"/>
  <c r="AQ106" i="1" s="1"/>
  <c r="AQ665" i="1"/>
  <c r="AQ114" i="1" s="1"/>
  <c r="AT632" i="1"/>
  <c r="AT631" i="1" s="1"/>
  <c r="AT105" i="1" s="1"/>
  <c r="AR631" i="1"/>
  <c r="AR105" i="1" s="1"/>
  <c r="AT663" i="1"/>
  <c r="AT662" i="1" s="1"/>
  <c r="AT112" i="1" s="1"/>
  <c r="AR662" i="1"/>
  <c r="AR112" i="1" s="1"/>
  <c r="AL106" i="1"/>
  <c r="AT608" i="1"/>
  <c r="AT607" i="1" s="1"/>
  <c r="AT102" i="1" s="1"/>
  <c r="AQ607" i="1"/>
  <c r="AQ102" i="1" s="1"/>
  <c r="AT598" i="1"/>
  <c r="AT101" i="1" s="1"/>
  <c r="AQ569" i="1"/>
  <c r="AT569" i="1" s="1"/>
  <c r="AP569" i="1"/>
  <c r="AP533" i="1"/>
  <c r="AP87" i="1" s="1"/>
  <c r="AQ505" i="1"/>
  <c r="AQ76" i="1" s="1"/>
  <c r="AT506" i="1"/>
  <c r="AT505" i="1" s="1"/>
  <c r="AT76" i="1" s="1"/>
  <c r="AL76" i="1"/>
  <c r="AG708" i="1"/>
  <c r="AT504" i="1"/>
  <c r="AT502" i="1" s="1"/>
  <c r="AT75" i="1" s="1"/>
  <c r="AQ502" i="1"/>
  <c r="AQ75" i="1" s="1"/>
  <c r="X708" i="1"/>
  <c r="X864" i="1" s="1"/>
  <c r="AL98" i="1"/>
  <c r="AL107" i="1"/>
  <c r="AL82" i="1"/>
  <c r="AX550" i="1"/>
  <c r="AX708" i="1" s="1"/>
  <c r="AX864" i="1" s="1"/>
  <c r="AI707" i="1"/>
  <c r="AT383" i="1"/>
  <c r="W708" i="1"/>
  <c r="AQ423" i="1"/>
  <c r="AQ66" i="1" s="1"/>
  <c r="AP221" i="1"/>
  <c r="AP45" i="1" s="1"/>
  <c r="AY863" i="1"/>
  <c r="AS495" i="1"/>
  <c r="AS73" i="1" s="1"/>
  <c r="AS90" i="1" s="1"/>
  <c r="V863" i="1"/>
  <c r="V865" i="1" s="1"/>
  <c r="V709" i="1"/>
  <c r="AR550" i="1"/>
  <c r="AP187" i="1"/>
  <c r="AP39" i="1" s="1"/>
  <c r="AL46" i="1"/>
  <c r="AJ863" i="1"/>
  <c r="AJ865" i="1" s="1"/>
  <c r="AJ709" i="1"/>
  <c r="AL48" i="1"/>
  <c r="AL155" i="1"/>
  <c r="AL35" i="1"/>
  <c r="AV709" i="1"/>
  <c r="AB709" i="1"/>
  <c r="S129" i="1"/>
  <c r="AF126" i="1"/>
  <c r="AF127" i="1" s="1"/>
  <c r="AF134" i="1" s="1"/>
  <c r="V126" i="1"/>
  <c r="V127" i="1" s="1"/>
  <c r="V134" i="1" s="1"/>
  <c r="P379" i="1"/>
  <c r="L126" i="1"/>
  <c r="L127" i="1" s="1"/>
  <c r="AJ126" i="1"/>
  <c r="AJ127" i="1" s="1"/>
  <c r="AM825" i="1"/>
  <c r="AQ826" i="1"/>
  <c r="AT826" i="1" s="1"/>
  <c r="AI130" i="1"/>
  <c r="AT656" i="1"/>
  <c r="AT655" i="1" s="1"/>
  <c r="AT109" i="1" s="1"/>
  <c r="AQ655" i="1"/>
  <c r="AQ109" i="1" s="1"/>
  <c r="AQ519" i="1"/>
  <c r="AQ82" i="1" s="1"/>
  <c r="AT520" i="1"/>
  <c r="AT519" i="1" s="1"/>
  <c r="AT82" i="1" s="1"/>
  <c r="AS750" i="1"/>
  <c r="AS749" i="1" s="1"/>
  <c r="AS712" i="1" s="1"/>
  <c r="AO749" i="1"/>
  <c r="AO712" i="1" s="1"/>
  <c r="AQ813" i="1"/>
  <c r="AM133" i="1"/>
  <c r="AT796" i="1"/>
  <c r="AT795" i="1" s="1"/>
  <c r="AQ795" i="1"/>
  <c r="AP813" i="1"/>
  <c r="AP133" i="1" s="1"/>
  <c r="AT760" i="1"/>
  <c r="AT759" i="1" s="1"/>
  <c r="AN749" i="1"/>
  <c r="AN712" i="1" s="1"/>
  <c r="AR750" i="1"/>
  <c r="AT756" i="1"/>
  <c r="AT755" i="1" s="1"/>
  <c r="AQ741" i="1"/>
  <c r="AT742" i="1"/>
  <c r="AT741" i="1" s="1"/>
  <c r="AT763" i="1"/>
  <c r="M711" i="1"/>
  <c r="M130" i="1"/>
  <c r="Y768" i="1"/>
  <c r="AS631" i="1"/>
  <c r="AS105" i="1" s="1"/>
  <c r="AT665" i="1"/>
  <c r="AT114" i="1" s="1"/>
  <c r="AN707" i="1"/>
  <c r="AN96" i="1"/>
  <c r="AN125" i="1" s="1"/>
  <c r="AP662" i="1"/>
  <c r="AP112" i="1" s="1"/>
  <c r="AL105" i="1"/>
  <c r="AS650" i="1"/>
  <c r="AS108" i="1" s="1"/>
  <c r="AW707" i="1"/>
  <c r="AW96" i="1"/>
  <c r="AT534" i="1"/>
  <c r="AT533" i="1" s="1"/>
  <c r="AT87" i="1" s="1"/>
  <c r="AQ533" i="1"/>
  <c r="AQ87" i="1" s="1"/>
  <c r="AL87" i="1"/>
  <c r="Q708" i="1"/>
  <c r="AL68" i="1"/>
  <c r="AP396" i="1"/>
  <c r="AP64" i="1" s="1"/>
  <c r="P708" i="1"/>
  <c r="P864" i="1" s="1"/>
  <c r="AT518" i="1"/>
  <c r="AT517" i="1" s="1"/>
  <c r="AT81" i="1" s="1"/>
  <c r="AY708" i="1"/>
  <c r="AY864" i="1" s="1"/>
  <c r="AX876" i="1"/>
  <c r="AM707" i="1"/>
  <c r="O708" i="1"/>
  <c r="O864" i="1" s="1"/>
  <c r="N277" i="1"/>
  <c r="Y155" i="1"/>
  <c r="BB550" i="1"/>
  <c r="BB708" i="1" s="1"/>
  <c r="BB864" i="1" s="1"/>
  <c r="BB62" i="1"/>
  <c r="AN155" i="1"/>
  <c r="AN277" i="1" s="1"/>
  <c r="AN379" i="1" s="1"/>
  <c r="AN35" i="1"/>
  <c r="AN55" i="1" s="1"/>
  <c r="AN58" i="1" s="1"/>
  <c r="S863" i="1"/>
  <c r="S865" i="1" s="1"/>
  <c r="S709" i="1"/>
  <c r="AV865" i="1"/>
  <c r="AU865" i="1"/>
  <c r="AR155" i="1"/>
  <c r="AR277" i="1" s="1"/>
  <c r="AR35" i="1"/>
  <c r="AR55" i="1" s="1"/>
  <c r="AR58" i="1" s="1"/>
  <c r="BB58" i="1"/>
  <c r="AB865" i="1"/>
  <c r="O58" i="1"/>
  <c r="N126" i="1"/>
  <c r="N58" i="1"/>
  <c r="AD127" i="1"/>
  <c r="AD134" i="1" s="1"/>
  <c r="AB126" i="1"/>
  <c r="AB127" i="1" s="1"/>
  <c r="AB134" i="1" s="1"/>
  <c r="AR96" i="1"/>
  <c r="AO707" i="1"/>
  <c r="BB379" i="1"/>
  <c r="AL36" i="1"/>
  <c r="AT780" i="1"/>
  <c r="AT779" i="1" s="1"/>
  <c r="AT814" i="1"/>
  <c r="AL119" i="1"/>
  <c r="Y813" i="1"/>
  <c r="AT689" i="1"/>
  <c r="AT688" i="1" s="1"/>
  <c r="AT121" i="1" s="1"/>
  <c r="AR688" i="1"/>
  <c r="AR121" i="1" s="1"/>
  <c r="AT744" i="1"/>
  <c r="AT743" i="1" s="1"/>
  <c r="AQ743" i="1"/>
  <c r="Y131" i="1"/>
  <c r="AL123" i="1"/>
  <c r="AQ647" i="1"/>
  <c r="AQ107" i="1" s="1"/>
  <c r="AL103" i="1"/>
  <c r="AL92" i="1"/>
  <c r="AW876" i="1"/>
  <c r="AQ486" i="1"/>
  <c r="AQ72" i="1" s="1"/>
  <c r="AT487" i="1"/>
  <c r="AT486" i="1" s="1"/>
  <c r="AT72" i="1" s="1"/>
  <c r="AM393" i="1"/>
  <c r="AM550" i="1" s="1"/>
  <c r="AM708" i="1" s="1"/>
  <c r="AM864" i="1" s="1"/>
  <c r="Y393" i="1"/>
  <c r="Y550" i="1" s="1"/>
  <c r="AP591" i="1"/>
  <c r="AP100" i="1" s="1"/>
  <c r="AI550" i="1"/>
  <c r="AI708" i="1" s="1"/>
  <c r="AI864" i="1" s="1"/>
  <c r="AM62" i="1"/>
  <c r="AM90" i="1" s="1"/>
  <c r="AM126" i="1" s="1"/>
  <c r="AQ458" i="1"/>
  <c r="AQ69" i="1" s="1"/>
  <c r="AS279" i="1"/>
  <c r="AS57" i="1" s="1"/>
  <c r="AW155" i="1"/>
  <c r="AW277" i="1" s="1"/>
  <c r="AW35" i="1"/>
  <c r="AL69" i="1"/>
  <c r="K863" i="1"/>
  <c r="K865" i="1" s="1"/>
  <c r="K709" i="1"/>
  <c r="AL40" i="1"/>
  <c r="AS155" i="1"/>
  <c r="AS277" i="1" s="1"/>
  <c r="AS379" i="1" s="1"/>
  <c r="AS35" i="1"/>
  <c r="AS55" i="1" s="1"/>
  <c r="AS58" i="1" s="1"/>
  <c r="AM155" i="1"/>
  <c r="AM277" i="1" s="1"/>
  <c r="AM379" i="1" s="1"/>
  <c r="Y90" i="1"/>
  <c r="AX279" i="1"/>
  <c r="AX57" i="1" s="1"/>
  <c r="AX58" i="1" s="1"/>
  <c r="S126" i="1"/>
  <c r="S127" i="1" s="1"/>
  <c r="AQ728" i="1"/>
  <c r="AT729" i="1"/>
  <c r="AT728" i="1" s="1"/>
  <c r="AT650" i="1"/>
  <c r="AT108" i="1" s="1"/>
  <c r="AL75" i="1"/>
  <c r="R863" i="1"/>
  <c r="R865" i="1" s="1"/>
  <c r="R709" i="1"/>
  <c r="O863" i="1"/>
  <c r="O865" i="1" s="1"/>
  <c r="AS803" i="1"/>
  <c r="AS132" i="1" s="1"/>
  <c r="AL768" i="1"/>
  <c r="AL131" i="1" s="1"/>
  <c r="AT675" i="1"/>
  <c r="AT674" i="1" s="1"/>
  <c r="AT116" i="1" s="1"/>
  <c r="AQ674" i="1"/>
  <c r="AQ116" i="1" s="1"/>
  <c r="AT783" i="1"/>
  <c r="AT782" i="1" s="1"/>
  <c r="AL712" i="1"/>
  <c r="AP650" i="1"/>
  <c r="AP108" i="1" s="1"/>
  <c r="W711" i="1"/>
  <c r="W130" i="1"/>
  <c r="W129" i="1" s="1"/>
  <c r="AT661" i="1"/>
  <c r="AT660" i="1" s="1"/>
  <c r="AT111" i="1" s="1"/>
  <c r="AQ660" i="1"/>
  <c r="AQ111" i="1" s="1"/>
  <c r="AL124" i="1"/>
  <c r="S711" i="1"/>
  <c r="AP619" i="1"/>
  <c r="AP104" i="1" s="1"/>
  <c r="AP568" i="1"/>
  <c r="AP97" i="1" s="1"/>
  <c r="AL101" i="1"/>
  <c r="AL122" i="1"/>
  <c r="AL99" i="1"/>
  <c r="AT583" i="1"/>
  <c r="AT99" i="1" s="1"/>
  <c r="AO876" i="1"/>
  <c r="AH708" i="1"/>
  <c r="AS591" i="1"/>
  <c r="AS100" i="1" s="1"/>
  <c r="AM876" i="1"/>
  <c r="AL64" i="1"/>
  <c r="AL876" i="1"/>
  <c r="AT592" i="1"/>
  <c r="AQ591" i="1"/>
  <c r="AQ100" i="1" s="1"/>
  <c r="AS876" i="1"/>
  <c r="AN876" i="1"/>
  <c r="AW550" i="1"/>
  <c r="AW708" i="1" s="1"/>
  <c r="AW864" i="1" s="1"/>
  <c r="AQ396" i="1"/>
  <c r="AQ64" i="1" s="1"/>
  <c r="AL39" i="1"/>
  <c r="AQ383" i="1"/>
  <c r="AI155" i="1"/>
  <c r="AI277" i="1" s="1"/>
  <c r="AI379" i="1" s="1"/>
  <c r="AI35" i="1"/>
  <c r="AI55" i="1" s="1"/>
  <c r="AI58" i="1" s="1"/>
  <c r="BA550" i="1"/>
  <c r="BA708" i="1" s="1"/>
  <c r="AK865" i="1"/>
  <c r="AD863" i="1"/>
  <c r="AD865" i="1" s="1"/>
  <c r="AD709" i="1"/>
  <c r="AR279" i="1"/>
  <c r="AR57" i="1" s="1"/>
  <c r="M126" i="1"/>
  <c r="M127" i="1" s="1"/>
  <c r="AH126" i="1"/>
  <c r="AH127" i="1" s="1"/>
  <c r="AE379" i="1"/>
  <c r="K126" i="1"/>
  <c r="K127" i="1" s="1"/>
  <c r="K134" i="1" s="1"/>
  <c r="K140" i="1" s="1"/>
  <c r="K145" i="1" s="1"/>
  <c r="AT776" i="1"/>
  <c r="AT775" i="1" s="1"/>
  <c r="AQ775" i="1"/>
  <c r="AS813" i="1"/>
  <c r="AS133" i="1" s="1"/>
  <c r="AO133" i="1"/>
  <c r="AT794" i="1"/>
  <c r="AT793" i="1" s="1"/>
  <c r="AS793" i="1"/>
  <c r="AS768" i="1" s="1"/>
  <c r="AS131" i="1" s="1"/>
  <c r="AP750" i="1"/>
  <c r="AP749" i="1" s="1"/>
  <c r="AL132" i="1"/>
  <c r="AT754" i="1"/>
  <c r="AT753" i="1" s="1"/>
  <c r="O711" i="1"/>
  <c r="O130" i="1"/>
  <c r="O129" i="1" s="1"/>
  <c r="AT685" i="1"/>
  <c r="AT120" i="1" s="1"/>
  <c r="AT762" i="1"/>
  <c r="AT761" i="1" s="1"/>
  <c r="AV130" i="1"/>
  <c r="AT658" i="1"/>
  <c r="AT657" i="1" s="1"/>
  <c r="AT110" i="1" s="1"/>
  <c r="AQ657" i="1"/>
  <c r="AQ110" i="1" s="1"/>
  <c r="Y707" i="1"/>
  <c r="AR685" i="1"/>
  <c r="AR120" i="1" s="1"/>
  <c r="AT620" i="1"/>
  <c r="AQ619" i="1"/>
  <c r="AQ104" i="1" s="1"/>
  <c r="AL104" i="1"/>
  <c r="AP572" i="1"/>
  <c r="AP98" i="1" s="1"/>
  <c r="AT693" i="1"/>
  <c r="AT123" i="1" s="1"/>
  <c r="AP640" i="1"/>
  <c r="AP106" i="1" s="1"/>
  <c r="AQ583" i="1"/>
  <c r="AQ99" i="1" s="1"/>
  <c r="AT496" i="1"/>
  <c r="AT495" i="1" s="1"/>
  <c r="AT73" i="1" s="1"/>
  <c r="AQ495" i="1"/>
  <c r="AQ73" i="1" s="1"/>
  <c r="AQ544" i="1"/>
  <c r="AT544" i="1" s="1"/>
  <c r="AP544" i="1"/>
  <c r="Z708" i="1"/>
  <c r="Z864" i="1" s="1"/>
  <c r="AL72" i="1"/>
  <c r="AP383" i="1"/>
  <c r="AT572" i="1"/>
  <c r="AT98" i="1" s="1"/>
  <c r="AW93" i="1"/>
  <c r="AI876" i="1"/>
  <c r="AT396" i="1"/>
  <c r="AT64" i="1" s="1"/>
  <c r="AP347" i="1"/>
  <c r="AP279" i="1" s="1"/>
  <c r="AP57" i="1" s="1"/>
  <c r="AQ863" i="1"/>
  <c r="AP156" i="1"/>
  <c r="X379" i="1"/>
  <c r="AP208" i="1"/>
  <c r="AP43" i="1" s="1"/>
  <c r="AA709" i="1"/>
  <c r="Z379" i="1"/>
  <c r="Z126" i="1"/>
  <c r="Y55" i="1"/>
  <c r="Y58" i="1" s="1"/>
  <c r="U709" i="1"/>
  <c r="AT149" i="6" l="1"/>
  <c r="X134" i="1"/>
  <c r="Y126" i="1"/>
  <c r="Y127" i="1" s="1"/>
  <c r="AN126" i="1"/>
  <c r="AN127" i="1" s="1"/>
  <c r="AX127" i="1"/>
  <c r="W134" i="1"/>
  <c r="AI127" i="1"/>
  <c r="AU134" i="1"/>
  <c r="AU140" i="1" s="1"/>
  <c r="AU145" i="1" s="1"/>
  <c r="AM127" i="1"/>
  <c r="AQ712" i="1"/>
  <c r="AQ711" i="1" s="1"/>
  <c r="L134" i="1"/>
  <c r="L140" i="1" s="1"/>
  <c r="L145" i="1" s="1"/>
  <c r="L25" i="1" s="1"/>
  <c r="BA127" i="1"/>
  <c r="BA134" i="1" s="1"/>
  <c r="S134" i="1"/>
  <c r="AQ768" i="1"/>
  <c r="AQ131" i="1" s="1"/>
  <c r="AP712" i="1"/>
  <c r="T134" i="1"/>
  <c r="L863" i="1"/>
  <c r="L865" i="1" s="1"/>
  <c r="L709" i="1"/>
  <c r="T709" i="1"/>
  <c r="T863" i="1"/>
  <c r="T865" i="1" s="1"/>
  <c r="AH133" i="1"/>
  <c r="AH129" i="1" s="1"/>
  <c r="AH134" i="1" s="1"/>
  <c r="AH711" i="1"/>
  <c r="AI813" i="1"/>
  <c r="AY865" i="1"/>
  <c r="O127" i="1"/>
  <c r="O134" i="1" s="1"/>
  <c r="AC709" i="1"/>
  <c r="AC866" i="1" s="1"/>
  <c r="AC867" i="1" s="1"/>
  <c r="AY709" i="1"/>
  <c r="AT619" i="1"/>
  <c r="AT104" i="1" s="1"/>
  <c r="AT591" i="1"/>
  <c r="AT100" i="1" s="1"/>
  <c r="AT125" i="1" s="1"/>
  <c r="AJ134" i="1"/>
  <c r="AJ140" i="1" s="1"/>
  <c r="AJ145" i="1" s="1"/>
  <c r="AJ25" i="1" s="1"/>
  <c r="AP707" i="1"/>
  <c r="AS550" i="1"/>
  <c r="AO127" i="1"/>
  <c r="AO134" i="1" s="1"/>
  <c r="AO711" i="1"/>
  <c r="AO130" i="1"/>
  <c r="AO129" i="1" s="1"/>
  <c r="AP711" i="1"/>
  <c r="AP130" i="1"/>
  <c r="AP129" i="1" s="1"/>
  <c r="AS711" i="1"/>
  <c r="AS130" i="1"/>
  <c r="AS129" i="1" s="1"/>
  <c r="K25" i="1"/>
  <c r="AL864" i="1"/>
  <c r="U866" i="1"/>
  <c r="U867" i="1" s="1"/>
  <c r="U855" i="1"/>
  <c r="U857" i="1" s="1"/>
  <c r="U818" i="1"/>
  <c r="Z863" i="1"/>
  <c r="Z865" i="1" s="1"/>
  <c r="Z709" i="1"/>
  <c r="BB863" i="1"/>
  <c r="BB865" i="1" s="1"/>
  <c r="BB709" i="1"/>
  <c r="N127" i="1"/>
  <c r="N134" i="1" s="1"/>
  <c r="S866" i="1"/>
  <c r="S867" i="1" s="1"/>
  <c r="S818" i="1"/>
  <c r="S855" i="1"/>
  <c r="S857" i="1" s="1"/>
  <c r="AQ825" i="1"/>
  <c r="AM820" i="1"/>
  <c r="AM872" i="1" s="1"/>
  <c r="AM138" i="1"/>
  <c r="AM136" i="1" s="1"/>
  <c r="AY866" i="1"/>
  <c r="AY867" i="1" s="1"/>
  <c r="AY818" i="1"/>
  <c r="AY855" i="1"/>
  <c r="AY857" i="1" s="1"/>
  <c r="AT68" i="1"/>
  <c r="AT876" i="1"/>
  <c r="AO863" i="1"/>
  <c r="AP876" i="1"/>
  <c r="AS707" i="1"/>
  <c r="AL277" i="1"/>
  <c r="AW22" i="1" s="1"/>
  <c r="Y708" i="1"/>
  <c r="Y864" i="1" s="1"/>
  <c r="AI863" i="1"/>
  <c r="AI865" i="1" s="1"/>
  <c r="AI709" i="1"/>
  <c r="AH864" i="1"/>
  <c r="AH865" i="1" s="1"/>
  <c r="AH709" i="1"/>
  <c r="AL93" i="1"/>
  <c r="AR125" i="1"/>
  <c r="AR379" i="1"/>
  <c r="AW125" i="1"/>
  <c r="AB866" i="1"/>
  <c r="AB867" i="1" s="1"/>
  <c r="AB855" i="1"/>
  <c r="AB857" i="1" s="1"/>
  <c r="AB818" i="1"/>
  <c r="AG864" i="1"/>
  <c r="AG865" i="1" s="1"/>
  <c r="AG709" i="1"/>
  <c r="AN708" i="1"/>
  <c r="AN864" i="1" s="1"/>
  <c r="AU866" i="1"/>
  <c r="AU867" i="1" s="1"/>
  <c r="AU818" i="1"/>
  <c r="AU855" i="1"/>
  <c r="AU857" i="1" s="1"/>
  <c r="AS863" i="1"/>
  <c r="AQ62" i="1"/>
  <c r="AW55" i="1"/>
  <c r="AR707" i="1"/>
  <c r="AR708" i="1" s="1"/>
  <c r="AR864" i="1" s="1"/>
  <c r="AN863" i="1"/>
  <c r="AX379" i="1"/>
  <c r="AX22" i="1"/>
  <c r="AZ864" i="1"/>
  <c r="AZ865" i="1" s="1"/>
  <c r="AZ709" i="1"/>
  <c r="AF864" i="1"/>
  <c r="AF865" i="1" s="1"/>
  <c r="AF709" i="1"/>
  <c r="AL125" i="1"/>
  <c r="AP125" i="1"/>
  <c r="AP62" i="1"/>
  <c r="AP90" i="1" s="1"/>
  <c r="X863" i="1"/>
  <c r="X865" i="1" s="1"/>
  <c r="X709" i="1"/>
  <c r="AD855" i="1"/>
  <c r="AD857" i="1" s="1"/>
  <c r="AD818" i="1"/>
  <c r="AD866" i="1"/>
  <c r="AD867" i="1" s="1"/>
  <c r="AW379" i="1"/>
  <c r="BB90" i="1"/>
  <c r="AQ133" i="1"/>
  <c r="P863" i="1"/>
  <c r="P865" i="1" s="1"/>
  <c r="P709" i="1"/>
  <c r="AJ866" i="1"/>
  <c r="AJ867" i="1" s="1"/>
  <c r="AJ855" i="1"/>
  <c r="AJ857" i="1" s="1"/>
  <c r="AJ818" i="1"/>
  <c r="W864" i="1"/>
  <c r="W865" i="1" s="1"/>
  <c r="W709" i="1"/>
  <c r="J866" i="1"/>
  <c r="J867" i="1" s="1"/>
  <c r="J818" i="1"/>
  <c r="J855" i="1"/>
  <c r="J857" i="1" s="1"/>
  <c r="AQ125" i="1"/>
  <c r="AO708" i="1"/>
  <c r="AO864" i="1" s="1"/>
  <c r="AT58" i="1"/>
  <c r="AP155" i="1"/>
  <c r="AP277" i="1" s="1"/>
  <c r="AP379" i="1" s="1"/>
  <c r="AP35" i="1"/>
  <c r="AP55" i="1" s="1"/>
  <c r="AP58" i="1" s="1"/>
  <c r="AR876" i="1"/>
  <c r="AT768" i="1"/>
  <c r="AT131" i="1" s="1"/>
  <c r="AQ393" i="1"/>
  <c r="AT393" i="1" s="1"/>
  <c r="AP393" i="1"/>
  <c r="AP550" i="1" s="1"/>
  <c r="AP708" i="1" s="1"/>
  <c r="AP864" i="1" s="1"/>
  <c r="AT750" i="1"/>
  <c r="AT749" i="1" s="1"/>
  <c r="AT712" i="1" s="1"/>
  <c r="AR749" i="1"/>
  <c r="AR712" i="1" s="1"/>
  <c r="V866" i="1"/>
  <c r="V867" i="1" s="1"/>
  <c r="V855" i="1"/>
  <c r="V857" i="1" s="1"/>
  <c r="V818" i="1"/>
  <c r="AT550" i="1"/>
  <c r="AT62" i="1"/>
  <c r="AQ707" i="1"/>
  <c r="AR813" i="1"/>
  <c r="AN133" i="1"/>
  <c r="AL57" i="1"/>
  <c r="AT379" i="1"/>
  <c r="AK866" i="1"/>
  <c r="AK867" i="1" s="1"/>
  <c r="AK855" i="1"/>
  <c r="AK857" i="1" s="1"/>
  <c r="AK818" i="1"/>
  <c r="AL90" i="1"/>
  <c r="AL711" i="1"/>
  <c r="AL130" i="1"/>
  <c r="K866" i="1"/>
  <c r="K867" i="1" s="1"/>
  <c r="K818" i="1"/>
  <c r="K855" i="1"/>
  <c r="K857" i="1" s="1"/>
  <c r="AN711" i="1"/>
  <c r="AN130" i="1"/>
  <c r="AV866" i="1"/>
  <c r="AV867" i="1" s="1"/>
  <c r="AV855" i="1"/>
  <c r="AV857" i="1" s="1"/>
  <c r="Z127" i="1"/>
  <c r="Z134" i="1" s="1"/>
  <c r="Y711" i="1"/>
  <c r="AR126" i="1"/>
  <c r="AR127" i="1" s="1"/>
  <c r="AA866" i="1"/>
  <c r="AA867" i="1" s="1"/>
  <c r="AA818" i="1"/>
  <c r="AA855" i="1"/>
  <c r="AA857" i="1" s="1"/>
  <c r="AE863" i="1"/>
  <c r="AE865" i="1" s="1"/>
  <c r="AE709" i="1"/>
  <c r="R866" i="1"/>
  <c r="R867" i="1" s="1"/>
  <c r="R818" i="1"/>
  <c r="R855" i="1"/>
  <c r="R857" i="1" s="1"/>
  <c r="Q864" i="1"/>
  <c r="Q865" i="1" s="1"/>
  <c r="Q709" i="1"/>
  <c r="BA864" i="1"/>
  <c r="BA865" i="1" s="1"/>
  <c r="BA709" i="1"/>
  <c r="O709" i="1"/>
  <c r="AM863" i="1"/>
  <c r="AM865" i="1" s="1"/>
  <c r="AM709" i="1"/>
  <c r="N379" i="1"/>
  <c r="Y277" i="1"/>
  <c r="Y130" i="1"/>
  <c r="Y129" i="1" s="1"/>
  <c r="M129" i="1"/>
  <c r="M134" i="1" s="1"/>
  <c r="AL55" i="1"/>
  <c r="M866" i="1"/>
  <c r="M867" i="1" s="1"/>
  <c r="M855" i="1"/>
  <c r="M857" i="1" s="1"/>
  <c r="M818" i="1"/>
  <c r="AQ68" i="1"/>
  <c r="AQ876" i="1"/>
  <c r="AX711" i="1"/>
  <c r="AX130" i="1"/>
  <c r="AX129" i="1" s="1"/>
  <c r="AS125" i="1"/>
  <c r="AS126" i="1" s="1"/>
  <c r="AS127" i="1" s="1"/>
  <c r="AS134" i="1" s="1"/>
  <c r="AM129" i="1"/>
  <c r="AX134" i="1" l="1"/>
  <c r="AM134" i="1"/>
  <c r="AM140" i="1" s="1"/>
  <c r="AM145" i="1" s="1"/>
  <c r="AC818" i="1"/>
  <c r="AQ130" i="1"/>
  <c r="AT90" i="1"/>
  <c r="AT126" i="1" s="1"/>
  <c r="AT127" i="1" s="1"/>
  <c r="AS708" i="1"/>
  <c r="AS709" i="1" s="1"/>
  <c r="AI133" i="1"/>
  <c r="AI129" i="1" s="1"/>
  <c r="AI134" i="1" s="1"/>
  <c r="AI711" i="1"/>
  <c r="AI818" i="1" s="1"/>
  <c r="AN865" i="1"/>
  <c r="AT708" i="1"/>
  <c r="AT864" i="1" s="1"/>
  <c r="AN709" i="1"/>
  <c r="AN866" i="1" s="1"/>
  <c r="AN867" i="1" s="1"/>
  <c r="Y134" i="1"/>
  <c r="AC855" i="1"/>
  <c r="AC857" i="1" s="1"/>
  <c r="T866" i="1"/>
  <c r="T867" i="1" s="1"/>
  <c r="T818" i="1"/>
  <c r="T855" i="1"/>
  <c r="T857" i="1" s="1"/>
  <c r="AT707" i="1"/>
  <c r="L855" i="1"/>
  <c r="L857" i="1" s="1"/>
  <c r="L818" i="1"/>
  <c r="L866" i="1"/>
  <c r="L867" i="1" s="1"/>
  <c r="AT130" i="1"/>
  <c r="AS864" i="1"/>
  <c r="AS865" i="1" s="1"/>
  <c r="M868" i="1"/>
  <c r="M869" i="1" s="1"/>
  <c r="M871" i="1"/>
  <c r="M828" i="1"/>
  <c r="M856" i="1"/>
  <c r="M858" i="1" s="1"/>
  <c r="BA866" i="1"/>
  <c r="BA867" i="1" s="1"/>
  <c r="BA855" i="1"/>
  <c r="BA857" i="1" s="1"/>
  <c r="BA818" i="1"/>
  <c r="AV813" i="1"/>
  <c r="AR133" i="1"/>
  <c r="BB126" i="1"/>
  <c r="AW58" i="1"/>
  <c r="AH866" i="1"/>
  <c r="AH867" i="1" s="1"/>
  <c r="AH818" i="1"/>
  <c r="AH855" i="1"/>
  <c r="AH857" i="1" s="1"/>
  <c r="AL379" i="1"/>
  <c r="AV22" i="1"/>
  <c r="AU22" i="1"/>
  <c r="N863" i="1"/>
  <c r="N865" i="1" s="1"/>
  <c r="N709" i="1"/>
  <c r="Y379" i="1"/>
  <c r="Y863" i="1" s="1"/>
  <c r="Y865" i="1" s="1"/>
  <c r="AE866" i="1"/>
  <c r="AE867" i="1" s="1"/>
  <c r="AE818" i="1"/>
  <c r="AE855" i="1"/>
  <c r="AE857" i="1" s="1"/>
  <c r="AL129" i="1"/>
  <c r="AT863" i="1"/>
  <c r="AT865" i="1" s="1"/>
  <c r="AT709" i="1"/>
  <c r="AR711" i="1"/>
  <c r="AR130" i="1"/>
  <c r="AJ868" i="1"/>
  <c r="AJ869" i="1" s="1"/>
  <c r="AJ871" i="1"/>
  <c r="AJ874" i="1" s="1"/>
  <c r="AJ875" i="1" s="1"/>
  <c r="AJ856" i="1"/>
  <c r="AJ858" i="1" s="1"/>
  <c r="AJ829" i="1"/>
  <c r="AJ850" i="1" s="1"/>
  <c r="AX863" i="1"/>
  <c r="AX865" i="1" s="1"/>
  <c r="AX709" i="1"/>
  <c r="AC868" i="1"/>
  <c r="AC869" i="1" s="1"/>
  <c r="AC871" i="1"/>
  <c r="AC856" i="1"/>
  <c r="AC858" i="1" s="1"/>
  <c r="AC828" i="1"/>
  <c r="AT825" i="1"/>
  <c r="AT138" i="1" s="1"/>
  <c r="AQ138" i="1"/>
  <c r="AQ136" i="1" s="1"/>
  <c r="AQ820" i="1"/>
  <c r="AQ872" i="1" s="1"/>
  <c r="AQ129" i="1"/>
  <c r="AQ90" i="1"/>
  <c r="AQ126" i="1" s="1"/>
  <c r="AQ127" i="1" s="1"/>
  <c r="AG866" i="1"/>
  <c r="AG867" i="1" s="1"/>
  <c r="AG818" i="1"/>
  <c r="AG855" i="1"/>
  <c r="AG857" i="1" s="1"/>
  <c r="AR863" i="1"/>
  <c r="AR865" i="1" s="1"/>
  <c r="AR709" i="1"/>
  <c r="Z866" i="1"/>
  <c r="Z867" i="1" s="1"/>
  <c r="Z818" i="1"/>
  <c r="Z855" i="1"/>
  <c r="Z857" i="1" s="1"/>
  <c r="AL58" i="1"/>
  <c r="AP863" i="1"/>
  <c r="AP865" i="1" s="1"/>
  <c r="AP709" i="1"/>
  <c r="AW863" i="1"/>
  <c r="AW865" i="1" s="1"/>
  <c r="AW709" i="1"/>
  <c r="X866" i="1"/>
  <c r="X867" i="1" s="1"/>
  <c r="X818" i="1"/>
  <c r="X855" i="1"/>
  <c r="X857" i="1" s="1"/>
  <c r="AQ550" i="1"/>
  <c r="AQ708" i="1" s="1"/>
  <c r="AI866" i="1"/>
  <c r="AI867" i="1" s="1"/>
  <c r="AI855" i="1"/>
  <c r="AI857" i="1" s="1"/>
  <c r="S871" i="1"/>
  <c r="S868" i="1"/>
  <c r="S869" i="1" s="1"/>
  <c r="S856" i="1"/>
  <c r="S858" i="1" s="1"/>
  <c r="S828" i="1"/>
  <c r="S829" i="1" s="1"/>
  <c r="S850" i="1" s="1"/>
  <c r="S859" i="1" s="1"/>
  <c r="Q866" i="1"/>
  <c r="Q867" i="1" s="1"/>
  <c r="Q818" i="1"/>
  <c r="Q855" i="1"/>
  <c r="Q857" i="1" s="1"/>
  <c r="AA871" i="1"/>
  <c r="AA868" i="1"/>
  <c r="AA869" i="1" s="1"/>
  <c r="AA856" i="1"/>
  <c r="AA858" i="1" s="1"/>
  <c r="AA828" i="1"/>
  <c r="AA829" i="1" s="1"/>
  <c r="AA850" i="1" s="1"/>
  <c r="AA859" i="1" s="1"/>
  <c r="AL126" i="1"/>
  <c r="J871" i="1"/>
  <c r="J828" i="1"/>
  <c r="J829" i="1" s="1"/>
  <c r="J850" i="1" s="1"/>
  <c r="J859" i="1" s="1"/>
  <c r="J856" i="1"/>
  <c r="J858" i="1" s="1"/>
  <c r="J868" i="1"/>
  <c r="J869" i="1" s="1"/>
  <c r="P866" i="1"/>
  <c r="P867" i="1" s="1"/>
  <c r="P818" i="1"/>
  <c r="P855" i="1"/>
  <c r="P857" i="1" s="1"/>
  <c r="AF866" i="1"/>
  <c r="AF867" i="1" s="1"/>
  <c r="AF818" i="1"/>
  <c r="AF855" i="1"/>
  <c r="AF857" i="1" s="1"/>
  <c r="AB868" i="1"/>
  <c r="AB869" i="1" s="1"/>
  <c r="AB871" i="1"/>
  <c r="AB856" i="1"/>
  <c r="AB858" i="1" s="1"/>
  <c r="AB828" i="1"/>
  <c r="AB829" i="1" s="1"/>
  <c r="AB850" i="1" s="1"/>
  <c r="AB859" i="1" s="1"/>
  <c r="U871" i="1"/>
  <c r="U829" i="1"/>
  <c r="U850" i="1" s="1"/>
  <c r="U859" i="1" s="1"/>
  <c r="U868" i="1"/>
  <c r="U869" i="1" s="1"/>
  <c r="U856" i="1"/>
  <c r="U858" i="1" s="1"/>
  <c r="U828" i="1"/>
  <c r="AM866" i="1"/>
  <c r="AM867" i="1" s="1"/>
  <c r="AM855" i="1"/>
  <c r="AM857" i="1" s="1"/>
  <c r="AM818" i="1"/>
  <c r="AN129" i="1"/>
  <c r="AN134" i="1" s="1"/>
  <c r="V868" i="1"/>
  <c r="V869" i="1" s="1"/>
  <c r="V871" i="1"/>
  <c r="V856" i="1"/>
  <c r="V858" i="1" s="1"/>
  <c r="V828" i="1"/>
  <c r="AD868" i="1"/>
  <c r="AD869" i="1" s="1"/>
  <c r="AD871" i="1"/>
  <c r="AD828" i="1"/>
  <c r="AD856" i="1"/>
  <c r="AD858" i="1" s="1"/>
  <c r="AP126" i="1"/>
  <c r="AP127" i="1" s="1"/>
  <c r="AP134" i="1" s="1"/>
  <c r="AN855" i="1"/>
  <c r="AN857" i="1" s="1"/>
  <c r="AU868" i="1"/>
  <c r="AU869" i="1" s="1"/>
  <c r="AU871" i="1"/>
  <c r="AU874" i="1" s="1"/>
  <c r="AU875" i="1" s="1"/>
  <c r="AU856" i="1"/>
  <c r="AU858" i="1" s="1"/>
  <c r="AU829" i="1"/>
  <c r="AU850" i="1" s="1"/>
  <c r="AO709" i="1"/>
  <c r="AY871" i="1"/>
  <c r="AY874" i="1" s="1"/>
  <c r="AY875" i="1" s="1"/>
  <c r="AY868" i="1"/>
  <c r="AY869" i="1" s="1"/>
  <c r="AY856" i="1"/>
  <c r="AY858" i="1" s="1"/>
  <c r="AY829" i="1"/>
  <c r="AY850" i="1" s="1"/>
  <c r="K871" i="1"/>
  <c r="K874" i="1" s="1"/>
  <c r="K875" i="1" s="1"/>
  <c r="K868" i="1"/>
  <c r="K869" i="1" s="1"/>
  <c r="K856" i="1"/>
  <c r="K858" i="1" s="1"/>
  <c r="K829" i="1"/>
  <c r="K850" i="1" s="1"/>
  <c r="AK868" i="1"/>
  <c r="AK869" i="1" s="1"/>
  <c r="AK871" i="1"/>
  <c r="AK874" i="1" s="1"/>
  <c r="AK875" i="1" s="1"/>
  <c r="AK829" i="1"/>
  <c r="AK850" i="1" s="1"/>
  <c r="AK856" i="1"/>
  <c r="AK858" i="1" s="1"/>
  <c r="W866" i="1"/>
  <c r="W867" i="1" s="1"/>
  <c r="W855" i="1"/>
  <c r="W857" i="1" s="1"/>
  <c r="W818" i="1"/>
  <c r="AZ855" i="1"/>
  <c r="AZ857" i="1" s="1"/>
  <c r="AZ866" i="1"/>
  <c r="AZ867" i="1" s="1"/>
  <c r="AZ818" i="1"/>
  <c r="AW126" i="1"/>
  <c r="AO865" i="1"/>
  <c r="BB866" i="1"/>
  <c r="BB867" i="1" s="1"/>
  <c r="BB855" i="1"/>
  <c r="BB857" i="1" s="1"/>
  <c r="BB818" i="1"/>
  <c r="O866" i="1"/>
  <c r="O867" i="1" s="1"/>
  <c r="O818" i="1"/>
  <c r="O855" i="1"/>
  <c r="O857" i="1" s="1"/>
  <c r="R868" i="1"/>
  <c r="R869" i="1" s="1"/>
  <c r="R871" i="1"/>
  <c r="R856" i="1"/>
  <c r="R858" i="1" s="1"/>
  <c r="R828" i="1"/>
  <c r="R829" i="1"/>
  <c r="R850" i="1" s="1"/>
  <c r="R859" i="1" s="1"/>
  <c r="AT813" i="1"/>
  <c r="AT133" i="1" s="1"/>
  <c r="L868" i="1" l="1"/>
  <c r="L869" i="1" s="1"/>
  <c r="L856" i="1"/>
  <c r="L858" i="1" s="1"/>
  <c r="L871" i="1"/>
  <c r="L874" i="1" s="1"/>
  <c r="L875" i="1" s="1"/>
  <c r="L829" i="1"/>
  <c r="L850" i="1" s="1"/>
  <c r="AN818" i="1"/>
  <c r="AN868" i="1" s="1"/>
  <c r="AN869" i="1" s="1"/>
  <c r="T829" i="1"/>
  <c r="T850" i="1" s="1"/>
  <c r="T859" i="1" s="1"/>
  <c r="T868" i="1"/>
  <c r="T869" i="1" s="1"/>
  <c r="T856" i="1"/>
  <c r="T858" i="1" s="1"/>
  <c r="T828" i="1"/>
  <c r="T871" i="1"/>
  <c r="AQ134" i="1"/>
  <c r="AQ140" i="1" s="1"/>
  <c r="AQ145" i="1" s="1"/>
  <c r="AD873" i="1"/>
  <c r="AD139" i="1"/>
  <c r="AD140" i="1" s="1"/>
  <c r="AD145" i="1" s="1"/>
  <c r="AX866" i="1"/>
  <c r="AX867" i="1" s="1"/>
  <c r="AX818" i="1"/>
  <c r="AX855" i="1"/>
  <c r="AX857" i="1" s="1"/>
  <c r="AT866" i="1"/>
  <c r="AT867" i="1" s="1"/>
  <c r="AT855" i="1"/>
  <c r="AT857" i="1" s="1"/>
  <c r="AT818" i="1"/>
  <c r="AD829" i="1"/>
  <c r="AD850" i="1" s="1"/>
  <c r="AD859" i="1" s="1"/>
  <c r="U873" i="1"/>
  <c r="U874" i="1" s="1"/>
  <c r="U875" i="1" s="1"/>
  <c r="U139" i="1"/>
  <c r="U140" i="1" s="1"/>
  <c r="U145" i="1" s="1"/>
  <c r="Q868" i="1"/>
  <c r="Q869" i="1" s="1"/>
  <c r="Q871" i="1"/>
  <c r="Q856" i="1"/>
  <c r="Q858" i="1" s="1"/>
  <c r="Q828" i="1"/>
  <c r="Q829" i="1"/>
  <c r="Q850" i="1" s="1"/>
  <c r="Q859" i="1" s="1"/>
  <c r="AI871" i="1"/>
  <c r="AI868" i="1"/>
  <c r="AI869" i="1" s="1"/>
  <c r="AI856" i="1"/>
  <c r="AI858" i="1" s="1"/>
  <c r="X868" i="1"/>
  <c r="X869" i="1" s="1"/>
  <c r="X871" i="1"/>
  <c r="X856" i="1"/>
  <c r="X858" i="1" s="1"/>
  <c r="X828" i="1"/>
  <c r="X829" i="1"/>
  <c r="X850" i="1" s="1"/>
  <c r="X859" i="1" s="1"/>
  <c r="AG868" i="1"/>
  <c r="AG869" i="1" s="1"/>
  <c r="AG871" i="1"/>
  <c r="AG856" i="1"/>
  <c r="AG858" i="1" s="1"/>
  <c r="AG828" i="1"/>
  <c r="AG829" i="1" s="1"/>
  <c r="AG850" i="1" s="1"/>
  <c r="AG859" i="1" s="1"/>
  <c r="AC873" i="1"/>
  <c r="AC139" i="1"/>
  <c r="AC140" i="1" s="1"/>
  <c r="AC145" i="1" s="1"/>
  <c r="AL863" i="1"/>
  <c r="AL865" i="1" s="1"/>
  <c r="AL709" i="1"/>
  <c r="BB127" i="1"/>
  <c r="AZ868" i="1"/>
  <c r="AZ869" i="1" s="1"/>
  <c r="AZ871" i="1"/>
  <c r="AZ823" i="1"/>
  <c r="AZ822" i="1" s="1"/>
  <c r="AZ821" i="1" s="1"/>
  <c r="AZ856" i="1"/>
  <c r="AZ858" i="1" s="1"/>
  <c r="AK859" i="1"/>
  <c r="AK147" i="1"/>
  <c r="AY859" i="1"/>
  <c r="AY147" i="1"/>
  <c r="AD874" i="1"/>
  <c r="AD875" i="1" s="1"/>
  <c r="AM868" i="1"/>
  <c r="AM869" i="1" s="1"/>
  <c r="AM871" i="1"/>
  <c r="AM874" i="1" s="1"/>
  <c r="AM875" i="1" s="1"/>
  <c r="AM856" i="1"/>
  <c r="AM858" i="1" s="1"/>
  <c r="AM829" i="1"/>
  <c r="AM850" i="1" s="1"/>
  <c r="AJ859" i="1"/>
  <c r="AJ147" i="1"/>
  <c r="AE868" i="1"/>
  <c r="AE869" i="1" s="1"/>
  <c r="AE871" i="1"/>
  <c r="AE856" i="1"/>
  <c r="AE858" i="1" s="1"/>
  <c r="AE828" i="1"/>
  <c r="AE829" i="1" s="1"/>
  <c r="AE850" i="1" s="1"/>
  <c r="AE859" i="1" s="1"/>
  <c r="M873" i="1"/>
  <c r="M874" i="1" s="1"/>
  <c r="M875" i="1" s="1"/>
  <c r="M139" i="1"/>
  <c r="O868" i="1"/>
  <c r="O869" i="1" s="1"/>
  <c r="O871" i="1"/>
  <c r="O856" i="1"/>
  <c r="O858" i="1" s="1"/>
  <c r="O828" i="1"/>
  <c r="O829" i="1" s="1"/>
  <c r="O850" i="1" s="1"/>
  <c r="O859" i="1" s="1"/>
  <c r="AW866" i="1"/>
  <c r="AW867" i="1" s="1"/>
  <c r="AW855" i="1"/>
  <c r="AW857" i="1" s="1"/>
  <c r="Z868" i="1"/>
  <c r="Z869" i="1" s="1"/>
  <c r="Z871" i="1"/>
  <c r="Z856" i="1"/>
  <c r="Z858" i="1" s="1"/>
  <c r="Z828" i="1"/>
  <c r="Z829" i="1" s="1"/>
  <c r="Z850" i="1" s="1"/>
  <c r="Z859" i="1" s="1"/>
  <c r="AC829" i="1"/>
  <c r="AC850" i="1" s="1"/>
  <c r="AC859" i="1" s="1"/>
  <c r="AV133" i="1"/>
  <c r="AW813" i="1"/>
  <c r="AV711" i="1"/>
  <c r="M829" i="1"/>
  <c r="M850" i="1" s="1"/>
  <c r="M859" i="1" s="1"/>
  <c r="AT129" i="1"/>
  <c r="AT134" i="1" s="1"/>
  <c r="AN823" i="1"/>
  <c r="AN856" i="1"/>
  <c r="AN858" i="1" s="1"/>
  <c r="V873" i="1"/>
  <c r="V874" i="1" s="1"/>
  <c r="V875" i="1" s="1"/>
  <c r="V139" i="1"/>
  <c r="V140" i="1" s="1"/>
  <c r="V145" i="1" s="1"/>
  <c r="AF871" i="1"/>
  <c r="AF868" i="1"/>
  <c r="AF869" i="1" s="1"/>
  <c r="AF856" i="1"/>
  <c r="AF858" i="1" s="1"/>
  <c r="AF828" i="1"/>
  <c r="AF829" i="1"/>
  <c r="AF850" i="1" s="1"/>
  <c r="AF859" i="1" s="1"/>
  <c r="J873" i="1"/>
  <c r="J874" i="1" s="1"/>
  <c r="J875" i="1" s="1"/>
  <c r="J139" i="1"/>
  <c r="J140" i="1" s="1"/>
  <c r="J145" i="1" s="1"/>
  <c r="AA873" i="1"/>
  <c r="AA139" i="1"/>
  <c r="AA140" i="1" s="1"/>
  <c r="AA145" i="1" s="1"/>
  <c r="S873" i="1"/>
  <c r="S874" i="1" s="1"/>
  <c r="S875" i="1" s="1"/>
  <c r="S139" i="1"/>
  <c r="S140" i="1" s="1"/>
  <c r="S145" i="1" s="1"/>
  <c r="AQ864" i="1"/>
  <c r="AQ865" i="1" s="1"/>
  <c r="AQ709" i="1"/>
  <c r="AC874" i="1"/>
  <c r="AC875" i="1" s="1"/>
  <c r="AH868" i="1"/>
  <c r="AH869" i="1" s="1"/>
  <c r="AH871" i="1"/>
  <c r="AH856" i="1"/>
  <c r="AH858" i="1" s="1"/>
  <c r="AH828" i="1"/>
  <c r="AH829" i="1" s="1"/>
  <c r="AH850" i="1" s="1"/>
  <c r="AH859" i="1" s="1"/>
  <c r="AS866" i="1"/>
  <c r="AS867" i="1" s="1"/>
  <c r="AS855" i="1"/>
  <c r="AS857" i="1" s="1"/>
  <c r="AS818" i="1"/>
  <c r="AT711" i="1"/>
  <c r="BB868" i="1"/>
  <c r="BB869" i="1" s="1"/>
  <c r="BB856" i="1"/>
  <c r="BB858" i="1" s="1"/>
  <c r="BB871" i="1"/>
  <c r="BB823" i="1"/>
  <c r="BB822" i="1" s="1"/>
  <c r="BB821" i="1" s="1"/>
  <c r="W868" i="1"/>
  <c r="W869" i="1" s="1"/>
  <c r="W871" i="1"/>
  <c r="W856" i="1"/>
  <c r="W858" i="1" s="1"/>
  <c r="W828" i="1"/>
  <c r="W829" i="1" s="1"/>
  <c r="W850" i="1" s="1"/>
  <c r="W859" i="1" s="1"/>
  <c r="K859" i="1"/>
  <c r="K147" i="1"/>
  <c r="AP866" i="1"/>
  <c r="AP867" i="1" s="1"/>
  <c r="AP818" i="1"/>
  <c r="AP855" i="1"/>
  <c r="AP857" i="1" s="1"/>
  <c r="N866" i="1"/>
  <c r="N867" i="1" s="1"/>
  <c r="N855" i="1"/>
  <c r="N857" i="1" s="1"/>
  <c r="N818" i="1"/>
  <c r="Y709" i="1"/>
  <c r="R873" i="1"/>
  <c r="R874" i="1" s="1"/>
  <c r="R875" i="1" s="1"/>
  <c r="R139" i="1"/>
  <c r="R140" i="1" s="1"/>
  <c r="R145" i="1" s="1"/>
  <c r="AO818" i="1"/>
  <c r="AO866" i="1"/>
  <c r="AO867" i="1" s="1"/>
  <c r="AO855" i="1"/>
  <c r="AO857" i="1" s="1"/>
  <c r="AL127" i="1"/>
  <c r="AR866" i="1"/>
  <c r="AR867" i="1" s="1"/>
  <c r="AR855" i="1"/>
  <c r="AR857" i="1" s="1"/>
  <c r="AR818" i="1"/>
  <c r="AR129" i="1"/>
  <c r="AR134" i="1" s="1"/>
  <c r="AW127" i="1"/>
  <c r="BA871" i="1"/>
  <c r="BA856" i="1"/>
  <c r="BA858" i="1" s="1"/>
  <c r="BA868" i="1"/>
  <c r="BA869" i="1" s="1"/>
  <c r="BA823" i="1"/>
  <c r="BA822" i="1" s="1"/>
  <c r="BA821" i="1" s="1"/>
  <c r="AU859" i="1"/>
  <c r="AU147" i="1"/>
  <c r="V829" i="1"/>
  <c r="V850" i="1" s="1"/>
  <c r="V859" i="1" s="1"/>
  <c r="AB873" i="1"/>
  <c r="AB874" i="1" s="1"/>
  <c r="AB875" i="1" s="1"/>
  <c r="AB139" i="1"/>
  <c r="AB140" i="1" s="1"/>
  <c r="AB145" i="1" s="1"/>
  <c r="P868" i="1"/>
  <c r="P869" i="1" s="1"/>
  <c r="P871" i="1"/>
  <c r="P856" i="1"/>
  <c r="P858" i="1" s="1"/>
  <c r="P828" i="1"/>
  <c r="P829" i="1"/>
  <c r="P850" i="1" s="1"/>
  <c r="P859" i="1" s="1"/>
  <c r="AA874" i="1"/>
  <c r="AA875" i="1" s="1"/>
  <c r="AN871" i="1" l="1"/>
  <c r="L859" i="1"/>
  <c r="L147" i="1"/>
  <c r="T873" i="1"/>
  <c r="T874" i="1" s="1"/>
  <c r="T875" i="1" s="1"/>
  <c r="T139" i="1"/>
  <c r="T140" i="1" s="1"/>
  <c r="T145" i="1" s="1"/>
  <c r="AV129" i="1"/>
  <c r="AL134" i="1"/>
  <c r="AC25" i="1"/>
  <c r="AC147" i="1"/>
  <c r="X873" i="1"/>
  <c r="X874" i="1" s="1"/>
  <c r="X875" i="1" s="1"/>
  <c r="X139" i="1"/>
  <c r="X140" i="1" s="1"/>
  <c r="X145" i="1" s="1"/>
  <c r="BB820" i="1"/>
  <c r="BB137" i="1"/>
  <c r="V147" i="1"/>
  <c r="V25" i="1"/>
  <c r="Q873" i="1"/>
  <c r="Q139" i="1"/>
  <c r="Q140" i="1" s="1"/>
  <c r="Q145" i="1" s="1"/>
  <c r="AD147" i="1"/>
  <c r="AD25" i="1"/>
  <c r="N868" i="1"/>
  <c r="N869" i="1" s="1"/>
  <c r="N871" i="1"/>
  <c r="N829" i="1"/>
  <c r="N850" i="1" s="1"/>
  <c r="N859" i="1" s="1"/>
  <c r="N856" i="1"/>
  <c r="N858" i="1" s="1"/>
  <c r="N828" i="1"/>
  <c r="J147" i="1"/>
  <c r="J25" i="1"/>
  <c r="Z873" i="1"/>
  <c r="Z874" i="1" s="1"/>
  <c r="Z875" i="1" s="1"/>
  <c r="Z139" i="1"/>
  <c r="Z140" i="1" s="1"/>
  <c r="Z145" i="1" s="1"/>
  <c r="O873" i="1"/>
  <c r="O874" i="1" s="1"/>
  <c r="O875" i="1" s="1"/>
  <c r="O139" i="1"/>
  <c r="O140" i="1" s="1"/>
  <c r="O145" i="1" s="1"/>
  <c r="AE873" i="1"/>
  <c r="AE139" i="1"/>
  <c r="AE140" i="1" s="1"/>
  <c r="AE145" i="1" s="1"/>
  <c r="U147" i="1"/>
  <c r="U25" i="1"/>
  <c r="AS868" i="1"/>
  <c r="AS869" i="1" s="1"/>
  <c r="AS871" i="1"/>
  <c r="AS823" i="1"/>
  <c r="AS856" i="1"/>
  <c r="AS858" i="1" s="1"/>
  <c r="AA147" i="1"/>
  <c r="AA25" i="1"/>
  <c r="AM859" i="1"/>
  <c r="AM147" i="1"/>
  <c r="BB134" i="1"/>
  <c r="AI828" i="1"/>
  <c r="AG873" i="1"/>
  <c r="AG139" i="1"/>
  <c r="AG140" i="1" s="1"/>
  <c r="AG145" i="1" s="1"/>
  <c r="Q874" i="1"/>
  <c r="Q875" i="1" s="1"/>
  <c r="AX868" i="1"/>
  <c r="AX869" i="1" s="1"/>
  <c r="AX871" i="1"/>
  <c r="AX823" i="1"/>
  <c r="AX822" i="1" s="1"/>
  <c r="AX821" i="1" s="1"/>
  <c r="AX856" i="1"/>
  <c r="AX858" i="1" s="1"/>
  <c r="Y866" i="1"/>
  <c r="Y867" i="1" s="1"/>
  <c r="Y818" i="1"/>
  <c r="Y855" i="1"/>
  <c r="Y857" i="1" s="1"/>
  <c r="BA820" i="1"/>
  <c r="BA137" i="1"/>
  <c r="BA136" i="1" s="1"/>
  <c r="BA140" i="1" s="1"/>
  <c r="BA145" i="1" s="1"/>
  <c r="P873" i="1"/>
  <c r="P874" i="1" s="1"/>
  <c r="P875" i="1" s="1"/>
  <c r="P139" i="1"/>
  <c r="P140" i="1" s="1"/>
  <c r="P145" i="1" s="1"/>
  <c r="AR868" i="1"/>
  <c r="AR869" i="1" s="1"/>
  <c r="AR856" i="1"/>
  <c r="AR858" i="1" s="1"/>
  <c r="AR823" i="1"/>
  <c r="AT823" i="1" s="1"/>
  <c r="AR871" i="1"/>
  <c r="AO868" i="1"/>
  <c r="AO869" i="1" s="1"/>
  <c r="AO871" i="1"/>
  <c r="AO823" i="1"/>
  <c r="AO822" i="1" s="1"/>
  <c r="AO856" i="1"/>
  <c r="AO858" i="1" s="1"/>
  <c r="AQ866" i="1"/>
  <c r="AQ867" i="1" s="1"/>
  <c r="AQ818" i="1"/>
  <c r="AQ855" i="1"/>
  <c r="AQ857" i="1" s="1"/>
  <c r="AV818" i="1"/>
  <c r="AE874" i="1"/>
  <c r="AE875" i="1" s="1"/>
  <c r="AT868" i="1"/>
  <c r="AT869" i="1" s="1"/>
  <c r="AT871" i="1"/>
  <c r="AT856" i="1"/>
  <c r="AT858" i="1" s="1"/>
  <c r="R147" i="1"/>
  <c r="R25" i="1"/>
  <c r="W873" i="1"/>
  <c r="W874" i="1" s="1"/>
  <c r="W875" i="1" s="1"/>
  <c r="W139" i="1"/>
  <c r="W140" i="1" s="1"/>
  <c r="W145" i="1" s="1"/>
  <c r="AF873" i="1"/>
  <c r="AF874" i="1" s="1"/>
  <c r="AF875" i="1" s="1"/>
  <c r="AF139" i="1"/>
  <c r="AF140" i="1" s="1"/>
  <c r="AF145" i="1" s="1"/>
  <c r="AN822" i="1"/>
  <c r="AP823" i="1"/>
  <c r="AP822" i="1" s="1"/>
  <c r="AP821" i="1" s="1"/>
  <c r="AG874" i="1"/>
  <c r="AG875" i="1" s="1"/>
  <c r="AB147" i="1"/>
  <c r="AB25" i="1"/>
  <c r="AP871" i="1"/>
  <c r="AP868" i="1"/>
  <c r="AP869" i="1" s="1"/>
  <c r="AP856" i="1"/>
  <c r="AP858" i="1" s="1"/>
  <c r="AH873" i="1"/>
  <c r="AH874" i="1" s="1"/>
  <c r="AH875" i="1" s="1"/>
  <c r="AH139" i="1"/>
  <c r="AH140" i="1" s="1"/>
  <c r="AH145" i="1" s="1"/>
  <c r="S147" i="1"/>
  <c r="S25" i="1"/>
  <c r="AW133" i="1"/>
  <c r="AW711" i="1"/>
  <c r="AW818" i="1" s="1"/>
  <c r="M140" i="1"/>
  <c r="M145" i="1" s="1"/>
  <c r="AZ820" i="1"/>
  <c r="AZ137" i="1"/>
  <c r="AZ136" i="1" s="1"/>
  <c r="AZ140" i="1" s="1"/>
  <c r="AZ145" i="1" s="1"/>
  <c r="AL866" i="1"/>
  <c r="AL867" i="1" s="1"/>
  <c r="AL855" i="1"/>
  <c r="AL857" i="1" s="1"/>
  <c r="AL818" i="1"/>
  <c r="T147" i="1" l="1"/>
  <c r="T25" i="1"/>
  <c r="AQ871" i="1"/>
  <c r="AQ874" i="1" s="1"/>
  <c r="AQ875" i="1" s="1"/>
  <c r="AQ868" i="1"/>
  <c r="AQ869" i="1" s="1"/>
  <c r="AQ856" i="1"/>
  <c r="AQ858" i="1" s="1"/>
  <c r="AQ829" i="1"/>
  <c r="AQ850" i="1" s="1"/>
  <c r="BA872" i="1"/>
  <c r="BA874" i="1" s="1"/>
  <c r="BA875" i="1" s="1"/>
  <c r="BA829" i="1"/>
  <c r="BA850" i="1" s="1"/>
  <c r="BA859" i="1" s="1"/>
  <c r="X147" i="1"/>
  <c r="X25" i="1"/>
  <c r="AZ872" i="1"/>
  <c r="AZ874" i="1" s="1"/>
  <c r="AZ875" i="1" s="1"/>
  <c r="AZ829" i="1"/>
  <c r="AZ850" i="1" s="1"/>
  <c r="AZ859" i="1" s="1"/>
  <c r="Q147" i="1"/>
  <c r="Q25" i="1"/>
  <c r="M147" i="1"/>
  <c r="M25" i="1"/>
  <c r="Y868" i="1"/>
  <c r="Y869" i="1" s="1"/>
  <c r="Y871" i="1"/>
  <c r="Y856" i="1"/>
  <c r="Y858" i="1" s="1"/>
  <c r="AG147" i="1"/>
  <c r="AG25" i="1"/>
  <c r="AP820" i="1"/>
  <c r="AP137" i="1"/>
  <c r="AP136" i="1" s="1"/>
  <c r="AP140" i="1" s="1"/>
  <c r="AP145" i="1" s="1"/>
  <c r="AE147" i="1"/>
  <c r="AE25" i="1"/>
  <c r="AN821" i="1"/>
  <c r="AR822" i="1"/>
  <c r="AO821" i="1"/>
  <c r="AS822" i="1"/>
  <c r="AI873" i="1"/>
  <c r="AI874" i="1" s="1"/>
  <c r="AI875" i="1" s="1"/>
  <c r="AI139" i="1"/>
  <c r="AI140" i="1" s="1"/>
  <c r="AI145" i="1" s="1"/>
  <c r="AI829" i="1"/>
  <c r="AI850" i="1" s="1"/>
  <c r="AI859" i="1" s="1"/>
  <c r="AV134" i="1"/>
  <c r="AW129" i="1"/>
  <c r="AF25" i="1"/>
  <c r="AF147" i="1"/>
  <c r="P147" i="1"/>
  <c r="P25" i="1"/>
  <c r="BB140" i="1"/>
  <c r="O147" i="1"/>
  <c r="O25" i="1"/>
  <c r="BB136" i="1"/>
  <c r="AW868" i="1"/>
  <c r="AW869" i="1" s="1"/>
  <c r="AW871" i="1"/>
  <c r="AW823" i="1"/>
  <c r="AW856" i="1"/>
  <c r="AW858" i="1" s="1"/>
  <c r="AL868" i="1"/>
  <c r="AL869" i="1" s="1"/>
  <c r="AL871" i="1"/>
  <c r="AL874" i="1" s="1"/>
  <c r="AL875" i="1" s="1"/>
  <c r="AL829" i="1"/>
  <c r="AL856" i="1"/>
  <c r="AL858" i="1" s="1"/>
  <c r="AV868" i="1"/>
  <c r="AV869" i="1" s="1"/>
  <c r="AV871" i="1"/>
  <c r="AV856" i="1"/>
  <c r="AV858" i="1" s="1"/>
  <c r="AX820" i="1"/>
  <c r="AX137" i="1"/>
  <c r="AX136" i="1" s="1"/>
  <c r="AX140" i="1" s="1"/>
  <c r="AX145" i="1" s="1"/>
  <c r="BB872" i="1"/>
  <c r="BB874" i="1" s="1"/>
  <c r="BB875" i="1" s="1"/>
  <c r="BB829" i="1"/>
  <c r="BB850" i="1" s="1"/>
  <c r="BB859" i="1" s="1"/>
  <c r="AL140" i="1"/>
  <c r="AH147" i="1"/>
  <c r="AH25" i="1"/>
  <c r="W147" i="1"/>
  <c r="W25" i="1"/>
  <c r="BA147" i="1"/>
  <c r="Z147" i="1"/>
  <c r="Z25" i="1"/>
  <c r="N873" i="1"/>
  <c r="N874" i="1" s="1"/>
  <c r="N875" i="1" s="1"/>
  <c r="N139" i="1"/>
  <c r="Y828" i="1"/>
  <c r="Y873" i="1" s="1"/>
  <c r="AT822" i="1" l="1"/>
  <c r="AW134" i="1"/>
  <c r="AO820" i="1"/>
  <c r="AS821" i="1"/>
  <c r="AO137" i="1"/>
  <c r="AO136" i="1" s="1"/>
  <c r="AO140" i="1" s="1"/>
  <c r="AO145" i="1" s="1"/>
  <c r="BB145" i="1"/>
  <c r="N140" i="1"/>
  <c r="N145" i="1" s="1"/>
  <c r="Y139" i="1"/>
  <c r="Y140" i="1" s="1"/>
  <c r="Y145" i="1" s="1"/>
  <c r="AW822" i="1"/>
  <c r="AW821" i="1" s="1"/>
  <c r="AV822" i="1"/>
  <c r="Y829" i="1"/>
  <c r="Y850" i="1" s="1"/>
  <c r="Y859" i="1" s="1"/>
  <c r="AX872" i="1"/>
  <c r="AX874" i="1" s="1"/>
  <c r="AX875" i="1" s="1"/>
  <c r="AX829" i="1"/>
  <c r="AX850" i="1" s="1"/>
  <c r="AL850" i="1"/>
  <c r="AQ859" i="1"/>
  <c r="AQ147" i="1"/>
  <c r="AN820" i="1"/>
  <c r="AR821" i="1"/>
  <c r="AN137" i="1"/>
  <c r="AN136" i="1" s="1"/>
  <c r="AN140" i="1" s="1"/>
  <c r="AN145" i="1" s="1"/>
  <c r="Y874" i="1"/>
  <c r="Y875" i="1" s="1"/>
  <c r="AL145" i="1"/>
  <c r="AI147" i="1"/>
  <c r="AI25" i="1"/>
  <c r="AP872" i="1"/>
  <c r="AP874" i="1" s="1"/>
  <c r="AP875" i="1" s="1"/>
  <c r="AP829" i="1"/>
  <c r="AP850" i="1" s="1"/>
  <c r="AP859" i="1" s="1"/>
  <c r="AZ147" i="1"/>
  <c r="AP147" i="1" l="1"/>
  <c r="AL859" i="1"/>
  <c r="AU23" i="1"/>
  <c r="N147" i="1"/>
  <c r="N25" i="1"/>
  <c r="AX859" i="1"/>
  <c r="AX23" i="1"/>
  <c r="AR820" i="1"/>
  <c r="AR137" i="1"/>
  <c r="AR136" i="1" s="1"/>
  <c r="AR140" i="1" s="1"/>
  <c r="AR145" i="1" s="1"/>
  <c r="AT821" i="1"/>
  <c r="BB147" i="1"/>
  <c r="AV821" i="1"/>
  <c r="AS820" i="1"/>
  <c r="AS137" i="1"/>
  <c r="AS136" i="1" s="1"/>
  <c r="AS140" i="1" s="1"/>
  <c r="AS145" i="1" s="1"/>
  <c r="AW820" i="1"/>
  <c r="AW137" i="1"/>
  <c r="AO872" i="1"/>
  <c r="AO874" i="1" s="1"/>
  <c r="AO875" i="1" s="1"/>
  <c r="AO829" i="1"/>
  <c r="AO850" i="1" s="1"/>
  <c r="AO859" i="1" s="1"/>
  <c r="AN872" i="1"/>
  <c r="AN874" i="1" s="1"/>
  <c r="AN875" i="1" s="1"/>
  <c r="AN829" i="1"/>
  <c r="AN850" i="1" s="1"/>
  <c r="AN859" i="1" s="1"/>
  <c r="AX147" i="1"/>
  <c r="AL147" i="1"/>
  <c r="AL25" i="1"/>
  <c r="Y147" i="1"/>
  <c r="Y25" i="1"/>
  <c r="AR872" i="1" l="1"/>
  <c r="AR874" i="1" s="1"/>
  <c r="AR875" i="1" s="1"/>
  <c r="AR829" i="1"/>
  <c r="AR850" i="1" s="1"/>
  <c r="AR859" i="1" s="1"/>
  <c r="AV820" i="1"/>
  <c r="AV137" i="1"/>
  <c r="AO147" i="1"/>
  <c r="AW136" i="1"/>
  <c r="AW872" i="1"/>
  <c r="AW874" i="1" s="1"/>
  <c r="AW875" i="1" s="1"/>
  <c r="AW829" i="1"/>
  <c r="AW850" i="1" s="1"/>
  <c r="AN147" i="1"/>
  <c r="AT820" i="1"/>
  <c r="AT137" i="1"/>
  <c r="AT136" i="1" s="1"/>
  <c r="AT140" i="1" s="1"/>
  <c r="AT145" i="1" s="1"/>
  <c r="AS872" i="1"/>
  <c r="AS874" i="1" s="1"/>
  <c r="AS875" i="1" s="1"/>
  <c r="AS829" i="1"/>
  <c r="AS850" i="1" s="1"/>
  <c r="AS859" i="1" s="1"/>
  <c r="AR147" i="1"/>
  <c r="AS147" i="1" l="1"/>
  <c r="AW140" i="1"/>
  <c r="AT872" i="1"/>
  <c r="AT874" i="1" s="1"/>
  <c r="AT875" i="1" s="1"/>
  <c r="AT829" i="1"/>
  <c r="AT850" i="1" s="1"/>
  <c r="AT859" i="1" s="1"/>
  <c r="AV136" i="1"/>
  <c r="AT147" i="1"/>
  <c r="AW859" i="1"/>
  <c r="AW23" i="1"/>
  <c r="AV872" i="1"/>
  <c r="AV874" i="1" s="1"/>
  <c r="AV875" i="1" s="1"/>
  <c r="AV829" i="1"/>
  <c r="AV140" i="1" l="1"/>
  <c r="AV850" i="1"/>
  <c r="AW145" i="1"/>
  <c r="AV859" i="1" l="1"/>
  <c r="AV23" i="1"/>
  <c r="AW147" i="1"/>
  <c r="AV145" i="1"/>
  <c r="AV147" i="1" l="1"/>
  <c r="F18" i="3" l="1"/>
  <c r="C25" i="3"/>
  <c r="F25" i="3" s="1"/>
  <c r="C27" i="3" l="1"/>
  <c r="C28" i="3" s="1"/>
  <c r="F27" i="3" l="1"/>
</calcChain>
</file>

<file path=xl/comments1.xml><?xml version="1.0" encoding="utf-8"?>
<comments xmlns="http://schemas.openxmlformats.org/spreadsheetml/2006/main">
  <authors>
    <author>adminlocal</author>
    <author>Akuntansi_03</author>
    <author>PMU</author>
    <author>SAP_165</author>
  </authors>
  <commentList>
    <comment ref="AZ169" authorId="0" shapeId="0">
      <text>
        <r>
          <rPr>
            <b/>
            <sz val="9"/>
            <color indexed="81"/>
            <rFont val="Tahoma"/>
            <family val="2"/>
          </rPr>
          <t>adminlocal:</t>
        </r>
        <r>
          <rPr>
            <sz val="9"/>
            <color indexed="81"/>
            <rFont val="Tahoma"/>
            <family val="2"/>
          </rPr>
          <t xml:space="preserve">
PTP stand alone sd Sept 2022 dan Okt sdh ada New Co</t>
        </r>
      </text>
    </comment>
    <comment ref="AZ273" authorId="0" shapeId="0">
      <text>
        <r>
          <rPr>
            <b/>
            <sz val="9"/>
            <color indexed="81"/>
            <rFont val="Tahoma"/>
            <family val="2"/>
          </rPr>
          <t>adminlocal:</t>
        </r>
        <r>
          <rPr>
            <sz val="9"/>
            <color indexed="81"/>
            <rFont val="Tahoma"/>
            <family val="2"/>
          </rPr>
          <t xml:space="preserve">
Up Front Fee 3 bulan
</t>
        </r>
      </text>
    </comment>
    <comment ref="AZ275" authorId="0" shapeId="0">
      <text>
        <r>
          <rPr>
            <b/>
            <sz val="9"/>
            <color indexed="81"/>
            <rFont val="Tahoma"/>
            <family val="2"/>
          </rPr>
          <t>adminlocal:</t>
        </r>
        <r>
          <rPr>
            <sz val="9"/>
            <color indexed="81"/>
            <rFont val="Tahoma"/>
            <family val="2"/>
          </rPr>
          <t xml:space="preserve">
QSR</t>
        </r>
      </text>
    </comment>
    <comment ref="BB276" authorId="0" shapeId="0">
      <text>
        <r>
          <rPr>
            <b/>
            <sz val="9"/>
            <color indexed="81"/>
            <rFont val="Tahoma"/>
            <family val="2"/>
          </rPr>
          <t>adminlocal:</t>
        </r>
        <r>
          <rPr>
            <sz val="9"/>
            <color indexed="81"/>
            <rFont val="Tahoma"/>
            <family val="2"/>
          </rPr>
          <t xml:space="preserve">
60 juta adm nota 
USD 60 jt ASR (25 th)
USD 30 Jt QSR (1 th)</t>
        </r>
      </text>
    </comment>
    <comment ref="BB278" authorId="0" shapeId="0">
      <text>
        <r>
          <rPr>
            <b/>
            <sz val="9"/>
            <color indexed="81"/>
            <rFont val="Tahoma"/>
            <family val="2"/>
          </rPr>
          <t>adminlocal:</t>
        </r>
        <r>
          <rPr>
            <sz val="9"/>
            <color indexed="81"/>
            <rFont val="Tahoma"/>
            <family val="2"/>
          </rPr>
          <t xml:space="preserve">
60 juta adm nota 
USD 60 jt ASR (25 th)
USD 30 Jt QSR (1 th)</t>
        </r>
      </text>
    </comment>
    <comment ref="BB386" authorId="1" shapeId="0">
      <text>
        <r>
          <rPr>
            <b/>
            <sz val="9"/>
            <color indexed="81"/>
            <rFont val="Tahoma"/>
            <family val="2"/>
          </rPr>
          <t>Akuntansi_03:</t>
        </r>
        <r>
          <rPr>
            <sz val="9"/>
            <color indexed="81"/>
            <rFont val="Tahoma"/>
            <family val="2"/>
          </rPr>
          <t xml:space="preserve">
revisi dari 125 jt/bln mjd 475jt/bln (3 trw)
</t>
        </r>
      </text>
    </comment>
    <comment ref="BB418" authorId="1" shapeId="0">
      <text>
        <r>
          <rPr>
            <b/>
            <sz val="9"/>
            <color indexed="81"/>
            <rFont val="Tahoma"/>
            <family val="2"/>
          </rPr>
          <t>Akuntansi_03:</t>
        </r>
        <r>
          <rPr>
            <sz val="9"/>
            <color indexed="81"/>
            <rFont val="Tahoma"/>
            <family val="2"/>
          </rPr>
          <t xml:space="preserve">
perawatan TOS</t>
        </r>
      </text>
    </comment>
    <comment ref="BB422" authorId="1" shapeId="0">
      <text>
        <r>
          <rPr>
            <b/>
            <sz val="9"/>
            <color indexed="81"/>
            <rFont val="Tahoma"/>
            <family val="2"/>
          </rPr>
          <t>Akuntansi_03:</t>
        </r>
        <r>
          <rPr>
            <sz val="9"/>
            <color indexed="81"/>
            <rFont val="Tahoma"/>
            <family val="2"/>
          </rPr>
          <t xml:space="preserve">
by pgerukan tdk jd mgunakan by investasi
</t>
        </r>
      </text>
    </comment>
    <comment ref="AZ499" authorId="0" shapeId="0">
      <text>
        <r>
          <rPr>
            <b/>
            <sz val="9"/>
            <color indexed="81"/>
            <rFont val="Tahoma"/>
            <family val="2"/>
          </rPr>
          <t>adminlocal:</t>
        </r>
        <r>
          <rPr>
            <sz val="9"/>
            <color indexed="81"/>
            <rFont val="Tahoma"/>
            <family val="2"/>
          </rPr>
          <t xml:space="preserve">
10% dari pendapatan ASR dan QSR </t>
        </r>
      </text>
    </comment>
    <comment ref="BB499" authorId="0" shapeId="0">
      <text>
        <r>
          <rPr>
            <b/>
            <sz val="9"/>
            <color indexed="81"/>
            <rFont val="Tahoma"/>
            <family val="2"/>
          </rPr>
          <t>adminlocal:</t>
        </r>
        <r>
          <rPr>
            <sz val="9"/>
            <color indexed="81"/>
            <rFont val="Tahoma"/>
            <family val="2"/>
          </rPr>
          <t xml:space="preserve">
60 juta adm nota 
USD 60 jt ASR (25 th)
USD 30 Jt QSR (1 th)</t>
        </r>
      </text>
    </comment>
    <comment ref="AO796" authorId="2" shapeId="0">
      <text>
        <r>
          <rPr>
            <b/>
            <sz val="9"/>
            <color indexed="81"/>
            <rFont val="Tahoma"/>
            <family val="2"/>
          </rPr>
          <t>Ini apa, tanya bu vanda dan GL apa? Sementara disiini</t>
        </r>
      </text>
    </comment>
    <comment ref="AV797" authorId="0" shapeId="0">
      <text>
        <r>
          <rPr>
            <b/>
            <sz val="9"/>
            <color indexed="81"/>
            <rFont val="Tahoma"/>
            <family val="2"/>
          </rPr>
          <t>adminlocal:</t>
        </r>
        <r>
          <rPr>
            <sz val="9"/>
            <color indexed="81"/>
            <rFont val="Tahoma"/>
            <family val="2"/>
          </rPr>
          <t xml:space="preserve">
beda dengan usulan anak karena realisasi anak di beban sewa pembiayaan</t>
        </r>
      </text>
    </comment>
    <comment ref="AS802" authorId="3" shapeId="0">
      <text>
        <r>
          <rPr>
            <b/>
            <sz val="9"/>
            <color indexed="81"/>
            <rFont val="Tahoma"/>
            <family val="2"/>
          </rPr>
          <t>Denda PPN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B806" authorId="2" shapeId="0">
      <text>
        <r>
          <rPr>
            <b/>
            <sz val="9"/>
            <color indexed="81"/>
            <rFont val="Tahoma"/>
            <family val="2"/>
          </rPr>
          <t>PMU:</t>
        </r>
        <r>
          <rPr>
            <sz val="9"/>
            <color indexed="81"/>
            <rFont val="Tahoma"/>
            <family val="2"/>
          </rPr>
          <t xml:space="preserve">
arahan bu netty tgl 30 agustus 2021 utk mengurangi Rp 26M krn utk mencapai laba yg sebelumnya Rp 207M menjadi 233M
dikurangin sebesar 9.6M = dialihkan ke peralatan lbbn pemel  TOS</t>
        </r>
      </text>
    </comment>
  </commentList>
</comments>
</file>

<file path=xl/comments2.xml><?xml version="1.0" encoding="utf-8"?>
<comments xmlns="http://schemas.openxmlformats.org/spreadsheetml/2006/main">
  <authors>
    <author>adminlocal</author>
    <author>Akuntansi_03</author>
    <author>PMU</author>
    <author>SAP_165</author>
  </authors>
  <commentList>
    <comment ref="AZ171" authorId="0" shapeId="0">
      <text>
        <r>
          <rPr>
            <b/>
            <sz val="9"/>
            <color indexed="81"/>
            <rFont val="Tahoma"/>
            <family val="2"/>
          </rPr>
          <t>adminlocal:</t>
        </r>
        <r>
          <rPr>
            <sz val="9"/>
            <color indexed="81"/>
            <rFont val="Tahoma"/>
            <family val="2"/>
          </rPr>
          <t xml:space="preserve">
PTP stand alone sd Sept 2022 dan Okt sdh ada New Co</t>
        </r>
      </text>
    </comment>
    <comment ref="AZ275" authorId="0" shapeId="0">
      <text>
        <r>
          <rPr>
            <b/>
            <sz val="9"/>
            <color indexed="81"/>
            <rFont val="Tahoma"/>
            <family val="2"/>
          </rPr>
          <t>adminlocal:</t>
        </r>
        <r>
          <rPr>
            <sz val="9"/>
            <color indexed="81"/>
            <rFont val="Tahoma"/>
            <family val="2"/>
          </rPr>
          <t xml:space="preserve">
Up Front Fee 3 bulan
</t>
        </r>
      </text>
    </comment>
    <comment ref="AZ277" authorId="0" shapeId="0">
      <text>
        <r>
          <rPr>
            <b/>
            <sz val="9"/>
            <color indexed="81"/>
            <rFont val="Tahoma"/>
            <family val="2"/>
          </rPr>
          <t>adminlocal:</t>
        </r>
        <r>
          <rPr>
            <sz val="9"/>
            <color indexed="81"/>
            <rFont val="Tahoma"/>
            <family val="2"/>
          </rPr>
          <t xml:space="preserve">
QSR</t>
        </r>
      </text>
    </comment>
    <comment ref="BB278" authorId="0" shapeId="0">
      <text>
        <r>
          <rPr>
            <b/>
            <sz val="9"/>
            <color indexed="81"/>
            <rFont val="Tahoma"/>
            <family val="2"/>
          </rPr>
          <t>adminlocal:</t>
        </r>
        <r>
          <rPr>
            <sz val="9"/>
            <color indexed="81"/>
            <rFont val="Tahoma"/>
            <family val="2"/>
          </rPr>
          <t xml:space="preserve">
60 juta adm nota 
USD 60 jt ASR (25 th)
USD 30 Jt QSR (1 th)</t>
        </r>
      </text>
    </comment>
    <comment ref="BB280" authorId="0" shapeId="0">
      <text>
        <r>
          <rPr>
            <b/>
            <sz val="9"/>
            <color indexed="81"/>
            <rFont val="Tahoma"/>
            <family val="2"/>
          </rPr>
          <t>adminlocal:</t>
        </r>
        <r>
          <rPr>
            <sz val="9"/>
            <color indexed="81"/>
            <rFont val="Tahoma"/>
            <family val="2"/>
          </rPr>
          <t xml:space="preserve">
60 juta adm nota 
USD 60 jt ASR (25 th)
USD 30 Jt QSR (1 th)</t>
        </r>
      </text>
    </comment>
    <comment ref="BB388" authorId="1" shapeId="0">
      <text>
        <r>
          <rPr>
            <b/>
            <sz val="9"/>
            <color indexed="81"/>
            <rFont val="Tahoma"/>
            <family val="2"/>
          </rPr>
          <t>Akuntansi_03:</t>
        </r>
        <r>
          <rPr>
            <sz val="9"/>
            <color indexed="81"/>
            <rFont val="Tahoma"/>
            <family val="2"/>
          </rPr>
          <t xml:space="preserve">
revisi dari 125 jt/bln mjd 475jt/bln (3 trw)
</t>
        </r>
      </text>
    </comment>
    <comment ref="BB420" authorId="1" shapeId="0">
      <text>
        <r>
          <rPr>
            <b/>
            <sz val="9"/>
            <color indexed="81"/>
            <rFont val="Tahoma"/>
            <family val="2"/>
          </rPr>
          <t>Akuntansi_03:</t>
        </r>
        <r>
          <rPr>
            <sz val="9"/>
            <color indexed="81"/>
            <rFont val="Tahoma"/>
            <family val="2"/>
          </rPr>
          <t xml:space="preserve">
perawatan TOS</t>
        </r>
      </text>
    </comment>
    <comment ref="BB424" authorId="1" shapeId="0">
      <text>
        <r>
          <rPr>
            <b/>
            <sz val="9"/>
            <color indexed="81"/>
            <rFont val="Tahoma"/>
            <family val="2"/>
          </rPr>
          <t>Akuntansi_03:</t>
        </r>
        <r>
          <rPr>
            <sz val="9"/>
            <color indexed="81"/>
            <rFont val="Tahoma"/>
            <family val="2"/>
          </rPr>
          <t xml:space="preserve">
by pgerukan tdk jd mgunakan by investasi
</t>
        </r>
      </text>
    </comment>
    <comment ref="AZ501" authorId="0" shapeId="0">
      <text>
        <r>
          <rPr>
            <b/>
            <sz val="9"/>
            <color indexed="81"/>
            <rFont val="Tahoma"/>
            <family val="2"/>
          </rPr>
          <t>adminlocal:</t>
        </r>
        <r>
          <rPr>
            <sz val="9"/>
            <color indexed="81"/>
            <rFont val="Tahoma"/>
            <family val="2"/>
          </rPr>
          <t xml:space="preserve">
10% dari pendapatan ASR dan QSR </t>
        </r>
      </text>
    </comment>
    <comment ref="BB501" authorId="0" shapeId="0">
      <text>
        <r>
          <rPr>
            <b/>
            <sz val="9"/>
            <color indexed="81"/>
            <rFont val="Tahoma"/>
            <family val="2"/>
          </rPr>
          <t>adminlocal:</t>
        </r>
        <r>
          <rPr>
            <sz val="9"/>
            <color indexed="81"/>
            <rFont val="Tahoma"/>
            <family val="2"/>
          </rPr>
          <t xml:space="preserve">
60 juta adm nota 
USD 60 jt ASR (25 th)
USD 30 Jt QSR (1 th)</t>
        </r>
      </text>
    </comment>
    <comment ref="AO798" authorId="2" shapeId="0">
      <text>
        <r>
          <rPr>
            <b/>
            <sz val="9"/>
            <color indexed="81"/>
            <rFont val="Tahoma"/>
            <family val="2"/>
          </rPr>
          <t>Ini apa, tanya bu vanda dan GL apa? Sementara disiini</t>
        </r>
      </text>
    </comment>
    <comment ref="AV799" authorId="0" shapeId="0">
      <text>
        <r>
          <rPr>
            <b/>
            <sz val="9"/>
            <color indexed="81"/>
            <rFont val="Tahoma"/>
            <family val="2"/>
          </rPr>
          <t>adminlocal:</t>
        </r>
        <r>
          <rPr>
            <sz val="9"/>
            <color indexed="81"/>
            <rFont val="Tahoma"/>
            <family val="2"/>
          </rPr>
          <t xml:space="preserve">
beda dengan usulan anak karena realisasi anak di beban sewa pembiayaan</t>
        </r>
      </text>
    </comment>
    <comment ref="AS804" authorId="3" shapeId="0">
      <text>
        <r>
          <rPr>
            <b/>
            <sz val="9"/>
            <color indexed="81"/>
            <rFont val="Tahoma"/>
            <family val="2"/>
          </rPr>
          <t>Denda PPN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B808" authorId="2" shapeId="0">
      <text>
        <r>
          <rPr>
            <b/>
            <sz val="9"/>
            <color indexed="81"/>
            <rFont val="Tahoma"/>
            <family val="2"/>
          </rPr>
          <t>PMU:</t>
        </r>
        <r>
          <rPr>
            <sz val="9"/>
            <color indexed="81"/>
            <rFont val="Tahoma"/>
            <family val="2"/>
          </rPr>
          <t xml:space="preserve">
arahan bu netty tgl 30 agustus 2021 utk mengurangi Rp 26M krn utk mencapai laba yg sebelumnya Rp 207M menjadi 233M
dikurangin sebesar 9.6M = dialihkan ke peralatan lbbn pemel  TOS</t>
        </r>
      </text>
    </comment>
  </commentList>
</comments>
</file>

<file path=xl/sharedStrings.xml><?xml version="1.0" encoding="utf-8"?>
<sst xmlns="http://schemas.openxmlformats.org/spreadsheetml/2006/main" count="5604" uniqueCount="1621">
  <si>
    <t>2019</t>
  </si>
  <si>
    <t>.12</t>
  </si>
  <si>
    <t>2019.12</t>
  </si>
  <si>
    <t>Model</t>
  </si>
  <si>
    <t>Finance</t>
  </si>
  <si>
    <t>ANG_2019_00</t>
  </si>
  <si>
    <t>Audittrail</t>
  </si>
  <si>
    <t>AuditTotal - Total Audittrail</t>
  </si>
  <si>
    <t>Businesspartner</t>
  </si>
  <si>
    <t>TOTAL_BUSINESSPARTNER - Total Business Partner</t>
  </si>
  <si>
    <t>Entitiy</t>
  </si>
  <si>
    <t>1000 - PT Pelindo 1</t>
  </si>
  <si>
    <t>Flow</t>
  </si>
  <si>
    <t>F99 - Closing for BS and IS Account</t>
  </si>
  <si>
    <t>Interco</t>
  </si>
  <si>
    <t>NO_INTERCO - No Interco</t>
  </si>
  <si>
    <t>Others</t>
  </si>
  <si>
    <t>OTH_ALL - All Others</t>
  </si>
  <si>
    <t>Profitcenter</t>
  </si>
  <si>
    <t>Rptcurrency</t>
  </si>
  <si>
    <t>Local Currency</t>
  </si>
  <si>
    <t>Nilai Penuh</t>
  </si>
  <si>
    <t xml:space="preserve">                       PT PELABUHAN INDONESIA I (PERSERO)</t>
  </si>
  <si>
    <t xml:space="preserve">                       LAPORAN LABA RUGI</t>
  </si>
  <si>
    <t>01</t>
  </si>
  <si>
    <t>31 JANUARI</t>
  </si>
  <si>
    <t>31 Januari</t>
  </si>
  <si>
    <t>02</t>
  </si>
  <si>
    <t>28 FEBRUARI</t>
  </si>
  <si>
    <t>28 Februari</t>
  </si>
  <si>
    <t>CATEGORY</t>
  </si>
  <si>
    <t>ANG_2021</t>
  </si>
  <si>
    <t>Usulan Anggaran 2021</t>
  </si>
  <si>
    <t>03</t>
  </si>
  <si>
    <t>31 MARET</t>
  </si>
  <si>
    <t>31 Maret</t>
  </si>
  <si>
    <t>PROFITCENTER</t>
  </si>
  <si>
    <t>PT PTP</t>
  </si>
  <si>
    <t>Prima Terminal Petikemas</t>
  </si>
  <si>
    <t>04</t>
  </si>
  <si>
    <t>30 APRIL</t>
  </si>
  <si>
    <t>30 April</t>
  </si>
  <si>
    <t>ALTERNATIF I</t>
  </si>
  <si>
    <t>ALTERNATIF II</t>
  </si>
  <si>
    <t>ALTERNATIF III</t>
  </si>
  <si>
    <t>SETELAH ONE ON ONE</t>
  </si>
  <si>
    <t>05</t>
  </si>
  <si>
    <t>31 MEI</t>
  </si>
  <si>
    <t>31 Mei</t>
  </si>
  <si>
    <t>URAIAN</t>
  </si>
  <si>
    <t>KODE REKENING</t>
  </si>
  <si>
    <t>REALISASI</t>
  </si>
  <si>
    <t>RKAP</t>
  </si>
  <si>
    <t>ESTIMASI REALISASI</t>
  </si>
  <si>
    <t>ESTIMASI REALISASI 2021</t>
  </si>
  <si>
    <t>ANGGARAN</t>
  </si>
  <si>
    <t>REALISASI SEM I</t>
  </si>
  <si>
    <t>REALISASI SEM II</t>
  </si>
  <si>
    <t>RKAP SEM I</t>
  </si>
  <si>
    <t>RKAP SEM II</t>
  </si>
  <si>
    <t xml:space="preserve">RKAP </t>
  </si>
  <si>
    <t>REALISASI SD JUNI</t>
  </si>
  <si>
    <t>ESTIMASI TRW III</t>
  </si>
  <si>
    <t>ESTIMASI TRW IV</t>
  </si>
  <si>
    <t>SEM I</t>
  </si>
  <si>
    <t>SEM II</t>
  </si>
  <si>
    <t>ESTIMASI</t>
  </si>
  <si>
    <t>USULAN</t>
  </si>
  <si>
    <t>06</t>
  </si>
  <si>
    <t>30 JUNI</t>
  </si>
  <si>
    <t>30 Juni</t>
  </si>
  <si>
    <t>07</t>
  </si>
  <si>
    <t>31 JULI</t>
  </si>
  <si>
    <t>31 Juli</t>
  </si>
  <si>
    <t>08</t>
  </si>
  <si>
    <t>30 AGUSTUS</t>
  </si>
  <si>
    <t>30 Agustus</t>
  </si>
  <si>
    <t/>
  </si>
  <si>
    <t>09</t>
  </si>
  <si>
    <t>31 SEPTEMBER</t>
  </si>
  <si>
    <t>31 September</t>
  </si>
  <si>
    <t>Kode Rekening</t>
  </si>
  <si>
    <t>Uraian</t>
  </si>
  <si>
    <t>PCG_1018</t>
  </si>
  <si>
    <t>4000000000</t>
  </si>
  <si>
    <t xml:space="preserve">  Pendapatan (Bersih)</t>
  </si>
  <si>
    <t>4100000000</t>
  </si>
  <si>
    <t xml:space="preserve">    Pendapatan Usaha (Kotor)</t>
  </si>
  <si>
    <t>4101000000</t>
  </si>
  <si>
    <t xml:space="preserve">      Pendapatan Pelayanan Kapal</t>
  </si>
  <si>
    <t>4102000000</t>
  </si>
  <si>
    <t xml:space="preserve">      Pendapatan Pelayanan Peti Kemas</t>
  </si>
  <si>
    <t>4103000000</t>
  </si>
  <si>
    <t xml:space="preserve">      Pendapatan Pelayanan Barang Non Peti Kemas</t>
  </si>
  <si>
    <t>4106000000</t>
  </si>
  <si>
    <t xml:space="preserve">      Pendapatan Pelayanan Pelabuhan Rakyat (Pelra)</t>
  </si>
  <si>
    <t>4107000000</t>
  </si>
  <si>
    <t xml:space="preserve">      Pendapatan Pelayaran / Marine Service</t>
  </si>
  <si>
    <t>4110000000</t>
  </si>
  <si>
    <t xml:space="preserve">      Pdpt Pelayanan Lgstk/Konsolidasi &amp; Dist Brg</t>
  </si>
  <si>
    <t>4112000000</t>
  </si>
  <si>
    <t xml:space="preserve">      Pendapatan Pelayanan Jasa Forwarding</t>
  </si>
  <si>
    <t>4118000000</t>
  </si>
  <si>
    <t xml:space="preserve">      Pendapatan Jasa Listrik / Power Plant dan Air</t>
  </si>
  <si>
    <t>4120000000</t>
  </si>
  <si>
    <t xml:space="preserve">      Pdpt Sewa Lahan&amp;Bangunan/Bag. Bangunan (PI)</t>
  </si>
  <si>
    <t>4122000000</t>
  </si>
  <si>
    <t xml:space="preserve">      Pdpt Sewa Aset,Peralatan &amp; Ruangan (Non PI)</t>
  </si>
  <si>
    <t>4130000000</t>
  </si>
  <si>
    <t xml:space="preserve">      Pdpt Pelabuhan Tersus/Pelsus/Dersus/Tml UKS</t>
  </si>
  <si>
    <t>4140000000</t>
  </si>
  <si>
    <t xml:space="preserve">      Pendapatan Jasa Kesehatan (Poliklinik &amp; RS)</t>
  </si>
  <si>
    <t>4150000000</t>
  </si>
  <si>
    <t xml:space="preserve">      Pendapatan Jasa Utilitas (Sarana &amp; Prasarana)</t>
  </si>
  <si>
    <t>4155000000</t>
  </si>
  <si>
    <t xml:space="preserve">      Pendapatan Jasa Penginapan / Perhotelan</t>
  </si>
  <si>
    <t>4163000000</t>
  </si>
  <si>
    <t xml:space="preserve">      Pendapatan Galangan (Dock) Kapal</t>
  </si>
  <si>
    <t>4165000000</t>
  </si>
  <si>
    <t xml:space="preserve">      Pendapatan Penugasan Khusus Pemerintah</t>
  </si>
  <si>
    <t>4170000000</t>
  </si>
  <si>
    <t xml:space="preserve">      Pendapatan Pabrikasi</t>
  </si>
  <si>
    <t>4175000000</t>
  </si>
  <si>
    <t xml:space="preserve">      Pendapatan Jasa Konstruksi</t>
  </si>
  <si>
    <t>4180000000</t>
  </si>
  <si>
    <t xml:space="preserve">      Pendapatan Penjualan Retail</t>
  </si>
  <si>
    <t>4199000000</t>
  </si>
  <si>
    <t xml:space="preserve">      Pendapatan Usaha Rupa-rupa</t>
  </si>
  <si>
    <t>JUMLAH Pendapatan Usaha (Kotor)</t>
  </si>
  <si>
    <t>4900000000</t>
  </si>
  <si>
    <t xml:space="preserve">    Reduksi Pendapatan Usaha</t>
  </si>
  <si>
    <t>JUMLAH Pendapatan (Bersih)</t>
  </si>
  <si>
    <t>5000000000</t>
  </si>
  <si>
    <t xml:space="preserve">  Beban</t>
  </si>
  <si>
    <t>5100000000</t>
  </si>
  <si>
    <t xml:space="preserve">    Beban Pokok</t>
  </si>
  <si>
    <t>5101000000</t>
  </si>
  <si>
    <t xml:space="preserve">      Beban Imbalan Kerja (SDM Operasional)</t>
  </si>
  <si>
    <t>5102000000</t>
  </si>
  <si>
    <t xml:space="preserve">      Beban Imbalan Pasca Kerja (SDM Operasional)</t>
  </si>
  <si>
    <t>5105000000</t>
  </si>
  <si>
    <t xml:space="preserve">      Beban Bhn Pokok (Kapal&amp;Jasa Kepelabuhan Lain)</t>
  </si>
  <si>
    <t>5110000000</t>
  </si>
  <si>
    <t xml:space="preserve">      Bbn Pemeliharaan&amp;Perbaikan (Kapal&amp;Fasar Kplb)</t>
  </si>
  <si>
    <t>5115000000</t>
  </si>
  <si>
    <t xml:space="preserve">      Beban Sewa (Kapal dan Fasar. Kepelabuhanan)</t>
  </si>
  <si>
    <t>5120000000</t>
  </si>
  <si>
    <t xml:space="preserve">      Beban Penyusutan PI (Fasar Kepelabuhanan)</t>
  </si>
  <si>
    <t>5125000000</t>
  </si>
  <si>
    <t xml:space="preserve">      Beban Penyusutan AT (Kapal&amp;Fasar Kepelabuhan)</t>
  </si>
  <si>
    <t>5127000000</t>
  </si>
  <si>
    <t xml:space="preserve">      Beban Amortisasi ATB (Fasar Kepelabuhanan)</t>
  </si>
  <si>
    <t xml:space="preserve">      Beban Penyusutan Aset Hak Guna (Fasar Kepelabuhanan)</t>
  </si>
  <si>
    <t>5130000000</t>
  </si>
  <si>
    <t xml:space="preserve">      Beban Asuransi (Kapal&amp;Fasar. Kepelabuhanan)</t>
  </si>
  <si>
    <t>5135000000</t>
  </si>
  <si>
    <t xml:space="preserve">      Beban KSMU (Fasar Kepelabuhanan)</t>
  </si>
  <si>
    <t>5137000000</t>
  </si>
  <si>
    <t xml:space="preserve">      Beban Pajak &amp; Retribusi (Fasar. Kepelabuhan)</t>
  </si>
  <si>
    <t>5140000000</t>
  </si>
  <si>
    <t xml:space="preserve">      Beban Diklat &amp; Sertifikasi (SDM Operasional)</t>
  </si>
  <si>
    <t>5143000000</t>
  </si>
  <si>
    <t xml:space="preserve">      Beban Pakaian Dinas/Kerja (Kapal&amp;Fasar Kplb)</t>
  </si>
  <si>
    <t>5145000000</t>
  </si>
  <si>
    <t xml:space="preserve">      Beban Keamanan&amp;Keselamatan (Kapal&amp;Fasar Kplb)</t>
  </si>
  <si>
    <t>5147000000</t>
  </si>
  <si>
    <t xml:space="preserve">      Beban Kesehatan (SDM Operasional-Mandatory)</t>
  </si>
  <si>
    <t>5149000000</t>
  </si>
  <si>
    <t xml:space="preserve">      Beban Prjln Dinas(Tjn Kegt. Operasi Ply Jasa)</t>
  </si>
  <si>
    <t>5150000000</t>
  </si>
  <si>
    <t xml:space="preserve">      Beban Konsultan/Survei/Sprvs(Kapal&amp;Fsr Kplb)</t>
  </si>
  <si>
    <t>5157000000</t>
  </si>
  <si>
    <t xml:space="preserve">      Beban Perencanaan Pengembangan Usaha</t>
  </si>
  <si>
    <t>5160000000</t>
  </si>
  <si>
    <t xml:space="preserve">      Beban Provisi Penurunan Nilai Piutang</t>
  </si>
  <si>
    <t>5161000000</t>
  </si>
  <si>
    <t xml:space="preserve">      Beban Penagihan Piutang</t>
  </si>
  <si>
    <t>5162000000</t>
  </si>
  <si>
    <t xml:space="preserve">      Beban Penurunan Nilai Aset Non Keuangan</t>
  </si>
  <si>
    <t>5163000000</t>
  </si>
  <si>
    <t xml:space="preserve">      Beban Denda,Ganti Rugi/Klaim(Non Denda Pjk)</t>
  </si>
  <si>
    <t>5164000000</t>
  </si>
  <si>
    <t xml:space="preserve">      Sumbangan dan Beban Sosial</t>
  </si>
  <si>
    <t>5165000000</t>
  </si>
  <si>
    <t xml:space="preserve">      Beban Program Kemitraan&amp;Bina Lingkungan(PKBL)</t>
  </si>
  <si>
    <t>5166000000</t>
  </si>
  <si>
    <t xml:space="preserve">      Beban Administrasi Perkantoran</t>
  </si>
  <si>
    <t>5180000000</t>
  </si>
  <si>
    <t xml:space="preserve">      Beban Kendali Mutu Plyn (Kapal&amp;Fasar Kplb)</t>
  </si>
  <si>
    <t>5199000000</t>
  </si>
  <si>
    <t xml:space="preserve">      Beban Pokok  - Lainnya</t>
  </si>
  <si>
    <t>JUMLAH Beban Pokok</t>
  </si>
  <si>
    <t>5200000000</t>
  </si>
  <si>
    <t xml:space="preserve">    Beban Pemasaran</t>
  </si>
  <si>
    <t>JUMLAH Beban Pemasaran</t>
  </si>
  <si>
    <t>5300000000</t>
  </si>
  <si>
    <t xml:space="preserve">    Beban Umum dan Administrasi</t>
  </si>
  <si>
    <t>5301000000</t>
  </si>
  <si>
    <t xml:space="preserve">      Beban Imbalan Kerja (SDM Adm. Perkantoran)</t>
  </si>
  <si>
    <t>5302000000</t>
  </si>
  <si>
    <t xml:space="preserve">      Beban Imbalan Pasca Kerja (SDM Adm. Prkntr)</t>
  </si>
  <si>
    <t>5303000000</t>
  </si>
  <si>
    <t xml:space="preserve">      Bbn Direksi,Dewan Komisaris&amp;Perangkat Krjnya</t>
  </si>
  <si>
    <t>5305000000</t>
  </si>
  <si>
    <t xml:space="preserve">      Beban Bahan</t>
  </si>
  <si>
    <t>5310000000</t>
  </si>
  <si>
    <t xml:space="preserve">      Bbn Pemeliharaan&amp;Perbaikan(Non Kpl&amp;Fsr Kplb)</t>
  </si>
  <si>
    <t>5315000000</t>
  </si>
  <si>
    <t xml:space="preserve">      Beban Sewa (Non Kapal &amp; Fasar Kepelabuhanan)</t>
  </si>
  <si>
    <t>5320000000</t>
  </si>
  <si>
    <t xml:space="preserve">      Beban Penyusutan PI (Non Fasar Kepelabuhan)</t>
  </si>
  <si>
    <t>5325000000</t>
  </si>
  <si>
    <t xml:space="preserve">      Beban Penyusutan AT (Non Kapal&amp;Fsr Kplb)</t>
  </si>
  <si>
    <t>5327000000</t>
  </si>
  <si>
    <t xml:space="preserve">      Beban Amortisasi - ATB (Non Fsr Kplb)</t>
  </si>
  <si>
    <t xml:space="preserve">      Beban Penyusutan Aset Hak Guna (Non Fsr Kplb)</t>
  </si>
  <si>
    <t>5330000000</t>
  </si>
  <si>
    <t xml:space="preserve">      Beban Asuransi (Non Kapal&amp;Fsr Kepelabuhan)</t>
  </si>
  <si>
    <t>5335000000</t>
  </si>
  <si>
    <t xml:space="preserve">      Beban KSMU (Non Fasar Kepelabuhanan)</t>
  </si>
  <si>
    <t>5337000000</t>
  </si>
  <si>
    <t xml:space="preserve">      Beban Pajak &amp; Retribusi (Non Fasar. Kplb)</t>
  </si>
  <si>
    <t>5340000000</t>
  </si>
  <si>
    <t xml:space="preserve">      Beban Diklat&amp;Sertifikasi(Non SDM Operasional)</t>
  </si>
  <si>
    <t>5343000000</t>
  </si>
  <si>
    <t xml:space="preserve">      Bbn Pakaian Dinas/Kerja (Non SDM Operasional)</t>
  </si>
  <si>
    <t>5345000000</t>
  </si>
  <si>
    <t xml:space="preserve">      Bbn Keamanan&amp;Keselamatan(Non Kapal&amp;Fsr Kplb)</t>
  </si>
  <si>
    <t>5347000000</t>
  </si>
  <si>
    <t xml:space="preserve">      Bbn Kesehatan(Non SDM Operasi/Checkup Rutin)</t>
  </si>
  <si>
    <t>5348000000</t>
  </si>
  <si>
    <t xml:space="preserve">      B.Umum&amp;ADM Perawatan Kesehatan Pensiunan</t>
  </si>
  <si>
    <t>5349000000</t>
  </si>
  <si>
    <t xml:space="preserve">      Bbn Perjalanan Dinas (Tjn Non Kgt Op Plyn Js)</t>
  </si>
  <si>
    <t>5355000000</t>
  </si>
  <si>
    <t xml:space="preserve">      Beban Jasa Konsultan &amp; Audit</t>
  </si>
  <si>
    <t>5357000000</t>
  </si>
  <si>
    <t>5370000000</t>
  </si>
  <si>
    <t>5373000000</t>
  </si>
  <si>
    <t>5375000000</t>
  </si>
  <si>
    <t>5377000000</t>
  </si>
  <si>
    <t xml:space="preserve">      Beban Denda,Ganti Rugi/Klaim (Non Denda Pjk)</t>
  </si>
  <si>
    <t>5380000000</t>
  </si>
  <si>
    <t>5381000000</t>
  </si>
  <si>
    <t xml:space="preserve">      Beban Program Kemitraan dan Bina Lingkungan</t>
  </si>
  <si>
    <t>5390000000</t>
  </si>
  <si>
    <t>5399000000</t>
  </si>
  <si>
    <t xml:space="preserve">      Beban Umum dan Administrasi - Lainnya</t>
  </si>
  <si>
    <t>JUMLAH Beban Umum dan Administrasi</t>
  </si>
  <si>
    <t>JUMLAH Beban</t>
  </si>
  <si>
    <t>JUMLAH Laba (Rugi) Usaha</t>
  </si>
  <si>
    <t>6000000000</t>
  </si>
  <si>
    <t xml:space="preserve">  Pendapatan (Beban) Non Usaha</t>
  </si>
  <si>
    <t>6100000000</t>
  </si>
  <si>
    <t xml:space="preserve">    Pendapatan Non Usaha</t>
  </si>
  <si>
    <t>6200000000</t>
  </si>
  <si>
    <t xml:space="preserve">    Beban Non Usaha</t>
  </si>
  <si>
    <t>6300000000</t>
  </si>
  <si>
    <t xml:space="preserve">    Beban Keuangan</t>
  </si>
  <si>
    <t>6400000000</t>
  </si>
  <si>
    <t xml:space="preserve">    Bagian L/R dr Entitas Asosiasi&amp;/Ventura Brsm</t>
  </si>
  <si>
    <t>JUMLAH L/R dr Operasi yg dilanjutkan Sebelum Pajak</t>
  </si>
  <si>
    <t>7000000000</t>
  </si>
  <si>
    <t xml:space="preserve">  (Beban) Penghasilan Pajak</t>
  </si>
  <si>
    <t>7100000000</t>
  </si>
  <si>
    <t xml:space="preserve">    (BEBAN) Pajak Kini</t>
  </si>
  <si>
    <t>7200000000</t>
  </si>
  <si>
    <t xml:space="preserve">    (BEBAN) PENGHASILAN PAJAK TANGGUHAN</t>
  </si>
  <si>
    <t>8000000000</t>
  </si>
  <si>
    <t>Kepentingan Non Pengendali</t>
  </si>
  <si>
    <t>JUMLAH Laba (Rugi) Tahun Berjalan</t>
  </si>
  <si>
    <t>9000000000</t>
  </si>
  <si>
    <t xml:space="preserve">  Penghasilan Komprehensif Lainnya Thn Bjln</t>
  </si>
  <si>
    <t>9100000000</t>
  </si>
  <si>
    <t xml:space="preserve">    Pos-pos yg Tdk Direklasifikasikan dlm L/R</t>
  </si>
  <si>
    <t>9200000000</t>
  </si>
  <si>
    <t xml:space="preserve">    Pos-pos yg Direklasifikasikan dlm L/R</t>
  </si>
  <si>
    <t>JUMLAH Laba Rugi</t>
  </si>
  <si>
    <t>10</t>
  </si>
  <si>
    <t>30 OKTOBER</t>
  </si>
  <si>
    <t>30 Oktober</t>
  </si>
  <si>
    <t>11</t>
  </si>
  <si>
    <t>31 NOVEMBER</t>
  </si>
  <si>
    <t>31 November</t>
  </si>
  <si>
    <t>4000</t>
  </si>
  <si>
    <t>12</t>
  </si>
  <si>
    <t>30 DESEMBER</t>
  </si>
  <si>
    <t>30 Desember</t>
  </si>
  <si>
    <t>4100</t>
  </si>
  <si>
    <t>4101</t>
  </si>
  <si>
    <t>4101010000</t>
  </si>
  <si>
    <t xml:space="preserve">        Pelayanan Kapal-Labuh</t>
  </si>
  <si>
    <t>4101020000</t>
  </si>
  <si>
    <t xml:space="preserve">        Pelayanan Kapal-Pemanduan</t>
  </si>
  <si>
    <t>Expansion of TIME Overriden</t>
  </si>
  <si>
    <t>4101020001</t>
  </si>
  <si>
    <t xml:space="preserve">        Pelayanan Kapal-Pemanduan Akrual</t>
  </si>
  <si>
    <t>2018.TOTAL,2019.TOTAL,2020.TOTAL,2021.TOTAL</t>
  </si>
  <si>
    <t>4101030000</t>
  </si>
  <si>
    <t xml:space="preserve">        Pelayanan Kapal-Penundaan</t>
  </si>
  <si>
    <t>4101030001</t>
  </si>
  <si>
    <t xml:space="preserve">        Pelayanan Kapal-Penundaan akrual</t>
  </si>
  <si>
    <t>EPMCopyRange function on row axis for report: 000</t>
  </si>
  <si>
    <t>4101050000</t>
  </si>
  <si>
    <t xml:space="preserve">        Pelayanan Kapal-Penambatan</t>
  </si>
  <si>
    <t>4101050001</t>
  </si>
  <si>
    <t xml:space="preserve">        Pelayanan Kapal-Penambatan Akrual</t>
  </si>
  <si>
    <t>4101060000</t>
  </si>
  <si>
    <t xml:space="preserve">        Pelayanan Kapal-Alur</t>
  </si>
  <si>
    <t>Dalam Ribuan</t>
  </si>
  <si>
    <t>4101070000</t>
  </si>
  <si>
    <t xml:space="preserve">        Pelayanan Kapal-Kepil</t>
  </si>
  <si>
    <t>Dalam Jutaan</t>
  </si>
  <si>
    <t>4101070001</t>
  </si>
  <si>
    <t xml:space="preserve">        Pelayanan Kapal-Kepil akrual</t>
  </si>
  <si>
    <t>4101080000</t>
  </si>
  <si>
    <t xml:space="preserve">        Pelayanan Kapal-Air Kapal</t>
  </si>
  <si>
    <t>4102</t>
  </si>
  <si>
    <t>4102010000</t>
  </si>
  <si>
    <t xml:space="preserve">        Pelayanan Petikemas-Internasional</t>
  </si>
  <si>
    <t>4102010001</t>
  </si>
  <si>
    <t xml:space="preserve">        Pelayanan Petikemas-Internasional Akrual</t>
  </si>
  <si>
    <t>4102020000</t>
  </si>
  <si>
    <t xml:space="preserve">        Pelayanan Petikemas-Domestik</t>
  </si>
  <si>
    <t>4102020001</t>
  </si>
  <si>
    <t xml:space="preserve">        Pelayanan Petikemas-Domestik Akrual</t>
  </si>
  <si>
    <t>4103</t>
  </si>
  <si>
    <t>4103010000</t>
  </si>
  <si>
    <t xml:space="preserve">        Pelayanan Barang Non Petikemas-General Cargo</t>
  </si>
  <si>
    <t>4103010001</t>
  </si>
  <si>
    <t xml:space="preserve">        Pelayanan Barang Non Petikemas-General Cargo Akru</t>
  </si>
  <si>
    <t>4103020000</t>
  </si>
  <si>
    <t xml:space="preserve">        Pelayanan Barang Non Petikemas-Curah Kering</t>
  </si>
  <si>
    <t>4103020001</t>
  </si>
  <si>
    <t xml:space="preserve">        Pelayanan Barang Non Petikemas-Curah Kering Akrual</t>
  </si>
  <si>
    <t>4103030000</t>
  </si>
  <si>
    <t xml:space="preserve">        Pelayanan Barang Non Petikemas-Curah Cair</t>
  </si>
  <si>
    <t>4103030001</t>
  </si>
  <si>
    <t xml:space="preserve">        Pelayanan Barang Non Petikemas-Curah Cair Akrual</t>
  </si>
  <si>
    <t>4103040000</t>
  </si>
  <si>
    <t xml:space="preserve">        Pelayanan Barang Non Petikemas-Hewan</t>
  </si>
  <si>
    <t>4103050000</t>
  </si>
  <si>
    <t xml:space="preserve">        Pelayanan Barang Non Petikemas-Gas</t>
  </si>
  <si>
    <t>4103060000</t>
  </si>
  <si>
    <t xml:space="preserve">        Pelayanan Barang Non Petikemas-Car Terminal</t>
  </si>
  <si>
    <t>4103060001</t>
  </si>
  <si>
    <t xml:space="preserve">        Pelayanan Barang Non Petikemas-Car Terminal akrual</t>
  </si>
  <si>
    <t>4106</t>
  </si>
  <si>
    <t>4106010000</t>
  </si>
  <si>
    <t xml:space="preserve">        Pelayanan Pelabuhan Rakyat-Paket</t>
  </si>
  <si>
    <t>4106020000</t>
  </si>
  <si>
    <t xml:space="preserve">        Pelayanan Pelabuhan Rakyat-Non Paket</t>
  </si>
  <si>
    <t>4107</t>
  </si>
  <si>
    <t>4107010000</t>
  </si>
  <si>
    <t xml:space="preserve">        Marine Service-Shipping</t>
  </si>
  <si>
    <t>4107020000</t>
  </si>
  <si>
    <t xml:space="preserve">        Marine Service-Pilotage</t>
  </si>
  <si>
    <t>4107030000</t>
  </si>
  <si>
    <t xml:space="preserve">        Marine Service-Tug &amp; Assist</t>
  </si>
  <si>
    <t>4107050000</t>
  </si>
  <si>
    <t xml:space="preserve">        Marine Service-Various Ship Provider</t>
  </si>
  <si>
    <t>4107060000</t>
  </si>
  <si>
    <t xml:space="preserve">        Marine Service-Docking Facility</t>
  </si>
  <si>
    <t>4107070000</t>
  </si>
  <si>
    <t xml:space="preserve">        Marine Service-Marine Logistik</t>
  </si>
  <si>
    <t>4107990000</t>
  </si>
  <si>
    <t xml:space="preserve">        Marine Service-Other Marine Service</t>
  </si>
  <si>
    <t>4110</t>
  </si>
  <si>
    <t>4110020000</t>
  </si>
  <si>
    <t xml:space="preserve">        Pelayanan Logistik-Petikemas</t>
  </si>
  <si>
    <t>4110030000</t>
  </si>
  <si>
    <t xml:space="preserve">        Pelayanan Logistik-NonPetikemas</t>
  </si>
  <si>
    <t>4112</t>
  </si>
  <si>
    <t>4112010000</t>
  </si>
  <si>
    <t xml:space="preserve">        Pelayanan Jasa Forwarding-Pemeriksaan Karantina</t>
  </si>
  <si>
    <t>4112020000</t>
  </si>
  <si>
    <t xml:space="preserve">        Pelayanan Jasa Forwarding-Pengurusan Dokumen</t>
  </si>
  <si>
    <t>4112030000</t>
  </si>
  <si>
    <t xml:space="preserve">        Pelayanan Jasa Forwarding-Intermoda</t>
  </si>
  <si>
    <t>4112040000</t>
  </si>
  <si>
    <t xml:space="preserve">        Pelayanan Jasa Forwarding-Transit</t>
  </si>
  <si>
    <t>4118</t>
  </si>
  <si>
    <t>4118010000</t>
  </si>
  <si>
    <t xml:space="preserve">        Pendapatan JasaListrik/PowerPlant&amp;Air-P'Usaha Air</t>
  </si>
  <si>
    <t>4118010001</t>
  </si>
  <si>
    <t>4118020000</t>
  </si>
  <si>
    <t xml:space="preserve">        PendapatanJasaLstrik/PowerPlant&amp;Air-P'UsahaListrik</t>
  </si>
  <si>
    <t>4118020001</t>
  </si>
  <si>
    <t xml:space="preserve">        Pend.JasaLstrik/PowerPlant&amp;Air-P'UsahaListrik akru</t>
  </si>
  <si>
    <t>4120</t>
  </si>
  <si>
    <t>4120010000</t>
  </si>
  <si>
    <t xml:space="preserve">        Properti Investasi-Pengusahaan Tanah &amp; Perairan</t>
  </si>
  <si>
    <t>4120010001</t>
  </si>
  <si>
    <t xml:space="preserve">        Properti Investasi-Pengusahaan Tnh&amp;Perairan akrual</t>
  </si>
  <si>
    <t>4120020000</t>
  </si>
  <si>
    <t xml:space="preserve">        Properti Investasi-Pengusahaan Perairan</t>
  </si>
  <si>
    <t>4120030000</t>
  </si>
  <si>
    <t xml:space="preserve">        Properti Investasi-Pengusahaan Bangunan</t>
  </si>
  <si>
    <t>4120030001</t>
  </si>
  <si>
    <t xml:space="preserve">        Properti Investasi-Pengusahaan Bangunan Akrual</t>
  </si>
  <si>
    <t>4120050000</t>
  </si>
  <si>
    <t xml:space="preserve">        Properti Investasi-Konsolidasi &amp; Distribusi Barang</t>
  </si>
  <si>
    <t>4122</t>
  </si>
  <si>
    <t>4122010000</t>
  </si>
  <si>
    <t xml:space="preserve">        Pend-Sewa,Alat,Ruangan(NonPropertiInvestasi)Angkat</t>
  </si>
  <si>
    <t>4122020000</t>
  </si>
  <si>
    <t xml:space="preserve">        Pend-Sewa,Alat,Ruangan(NonPropertiInvestasi)Angkut</t>
  </si>
  <si>
    <t>4122030000</t>
  </si>
  <si>
    <t xml:space="preserve">        Pend-Sewa,Alat,Ruangan(NonPropertiInvestasi)B/M</t>
  </si>
  <si>
    <t>4122030001</t>
  </si>
  <si>
    <t xml:space="preserve">        Pend-Sewa,Alat,Ruangan(NonPropertiInvest)B/M akrua</t>
  </si>
  <si>
    <t>4122050000</t>
  </si>
  <si>
    <t xml:space="preserve">        Pend-Sewa,Alat,Ruangan(NonPropertiInvestasi)Apung</t>
  </si>
  <si>
    <t>4130</t>
  </si>
  <si>
    <t>4130010000</t>
  </si>
  <si>
    <t xml:space="preserve">        Pendapatan Tersus/Pelsus/Dersus/Terminal UKS</t>
  </si>
  <si>
    <t>4130010001</t>
  </si>
  <si>
    <t xml:space="preserve">        Pendapatan Tersus/Pelsus/Dersus/Trminal UKS Akrual</t>
  </si>
  <si>
    <t>4130020000</t>
  </si>
  <si>
    <t xml:space="preserve">        Pelabuhan Terminal UKS</t>
  </si>
  <si>
    <t>4130020001</t>
  </si>
  <si>
    <t xml:space="preserve">        Pelabuhan Terminal UKS Akrual</t>
  </si>
  <si>
    <t>4140</t>
  </si>
  <si>
    <t>4140010000</t>
  </si>
  <si>
    <t xml:space="preserve">        PendapatanJasa kesehatan-Penunjang Pelayanan Medik</t>
  </si>
  <si>
    <t>4140030000</t>
  </si>
  <si>
    <t xml:space="preserve">        Pendapatan Jasa kesehatan-Pelayanan Medik</t>
  </si>
  <si>
    <t>4140050000</t>
  </si>
  <si>
    <t xml:space="preserve">        Pendapatan Jasa kesehatan-Rawat Inap</t>
  </si>
  <si>
    <t>4140070000</t>
  </si>
  <si>
    <t xml:space="preserve">        Pendapatan Jasa kesehatan-Pelayanan Farmasi</t>
  </si>
  <si>
    <t>4140110000</t>
  </si>
  <si>
    <t xml:space="preserve">        Pendapatan Jasa kesehatan-Klinik</t>
  </si>
  <si>
    <t>4140210000</t>
  </si>
  <si>
    <t xml:space="preserve">        Pendapatan Jasa kesehatan-Pelayanan Gizi</t>
  </si>
  <si>
    <t>4140230000</t>
  </si>
  <si>
    <t xml:space="preserve">        Pendapatn Jasa kesehatan-Pelayanan Health Care</t>
  </si>
  <si>
    <t>4140250000</t>
  </si>
  <si>
    <t xml:space="preserve">        Pendapatan Jasa kesehatan-Catering</t>
  </si>
  <si>
    <t>4140990000</t>
  </si>
  <si>
    <t xml:space="preserve">        Pendapatan Jasa kesehatan-Jasa Kesehatan Lainnya</t>
  </si>
  <si>
    <t>4150</t>
  </si>
  <si>
    <t>4150010000</t>
  </si>
  <si>
    <t xml:space="preserve">        Pendapatan Jasa Utilitas-Service Charge/Utilitas</t>
  </si>
  <si>
    <t>4150030000</t>
  </si>
  <si>
    <t xml:space="preserve">        PJ.Utilitas-Operasional Waste Water Treatment Plan</t>
  </si>
  <si>
    <t>4150050000</t>
  </si>
  <si>
    <t xml:space="preserve">        Pendapatan Jasa Utilitas-Laboratorium Tanah &amp; Air</t>
  </si>
  <si>
    <t>4155</t>
  </si>
  <si>
    <t>4155010000</t>
  </si>
  <si>
    <t xml:space="preserve">        Pendapatan Jasa Penginapan/Perhotelan-Sewa Kamar</t>
  </si>
  <si>
    <t>4155030000</t>
  </si>
  <si>
    <t xml:space="preserve">        Pndapatn Jasa P'inapn/P'hoteln Sewa Ruangan / Toko</t>
  </si>
  <si>
    <t>4155050000</t>
  </si>
  <si>
    <t xml:space="preserve">        PendapatanJasaPenginapan/P'hotelan Makanan&amp;Minuman</t>
  </si>
  <si>
    <t>4155070000</t>
  </si>
  <si>
    <t xml:space="preserve">        Pendapatan Jasa Penginapan/Perhotelan Laundry</t>
  </si>
  <si>
    <t>4155990000</t>
  </si>
  <si>
    <t xml:space="preserve">        Jasa Penginapan / Perhotelan Lainnya</t>
  </si>
  <si>
    <t>4163</t>
  </si>
  <si>
    <t>4163010000</t>
  </si>
  <si>
    <t xml:space="preserve">        Pend.Galangan (DOCK) Kapal-Floating Repair Docking</t>
  </si>
  <si>
    <t>4163010001</t>
  </si>
  <si>
    <t xml:space="preserve">        Pend.Glgn(DOCK)Kpl-Floating Repair Docking Akrual</t>
  </si>
  <si>
    <t>4163030000</t>
  </si>
  <si>
    <t xml:space="preserve">        Pend.Galangan (DOCK) Kapal-Running Repair</t>
  </si>
  <si>
    <t>4163050000</t>
  </si>
  <si>
    <t xml:space="preserve">        Pend.Galangan(DOCK)Kapal-P'baikn Alat BongkarMuat</t>
  </si>
  <si>
    <t>4163070000</t>
  </si>
  <si>
    <t xml:space="preserve">        Pend.Galangan (DOCK) Kapal Sewa Sarana Galangan</t>
  </si>
  <si>
    <t>4163990000</t>
  </si>
  <si>
    <t xml:space="preserve">        Jasa Galangan (Dock) Kapal Lainnya</t>
  </si>
  <si>
    <t>4165</t>
  </si>
  <si>
    <t>4170</t>
  </si>
  <si>
    <t>4175</t>
  </si>
  <si>
    <t>4180</t>
  </si>
  <si>
    <t>4199</t>
  </si>
  <si>
    <t>4199010000</t>
  </si>
  <si>
    <t xml:space="preserve">        Pendapatan Usaha RupaRupa-Pas Terminal Penumpang</t>
  </si>
  <si>
    <t>4199010001</t>
  </si>
  <si>
    <t xml:space="preserve">        Pendapatan Usaha RupaRupa-Pas Terminal Pnumpg Akru</t>
  </si>
  <si>
    <t>4199020000</t>
  </si>
  <si>
    <t xml:space="preserve">        Pendapatan Usaha RupaRupa-Pas Pelabuhan (Orang)</t>
  </si>
  <si>
    <t>4199020001</t>
  </si>
  <si>
    <t xml:space="preserve">        Pendapatan Usaha Rupa2-Pas Pelabuhan(Orang) akrual</t>
  </si>
  <si>
    <t>4199030000</t>
  </si>
  <si>
    <t xml:space="preserve">        Pendapatan Usaha RupaRupa-Pas Pelabuhan(Kendaraan)</t>
  </si>
  <si>
    <t>4199030001</t>
  </si>
  <si>
    <t xml:space="preserve">        Pend.Usaha Rupa2-Pas Pelabuhan(Kendaraan)-akrual</t>
  </si>
  <si>
    <t>4199040000</t>
  </si>
  <si>
    <t xml:space="preserve">        Pendapatan Usaha RupaRupa-Pas Pelabuhan(Barang)</t>
  </si>
  <si>
    <t>4199040001</t>
  </si>
  <si>
    <t xml:space="preserve">        Pend.Usaha Rupa2-Pas Pelabuhan(Barang)-akrual</t>
  </si>
  <si>
    <t>4199050000</t>
  </si>
  <si>
    <t xml:space="preserve">        PdapatanUsahaRupaRupa-FasilitasRepair/DockingKapal</t>
  </si>
  <si>
    <t>4199060000</t>
  </si>
  <si>
    <t xml:space="preserve">        Pendapatan Usaha Rupa Rupa-Produksi Kontribusi</t>
  </si>
  <si>
    <t>4199070000</t>
  </si>
  <si>
    <t xml:space="preserve">        Pendapatan Usaha Rupa Rupa-Pas Depo</t>
  </si>
  <si>
    <t>4199080000</t>
  </si>
  <si>
    <t xml:space="preserve">        Pendapatan Usaha Rupa Rupa-Fee For Service</t>
  </si>
  <si>
    <t>4199090000</t>
  </si>
  <si>
    <t xml:space="preserve">        Pendapatn Usaha RupaRupa-Jasa(EDI)/Komunikasi &amp; TI</t>
  </si>
  <si>
    <t>4199110000</t>
  </si>
  <si>
    <t xml:space="preserve">        PendapatanUsaha Rupa Rupa-Different Monthly Salary</t>
  </si>
  <si>
    <t>4199990000</t>
  </si>
  <si>
    <t xml:space="preserve">        Pendapatan Usaha Rupa-Rupa, Lainnya</t>
  </si>
  <si>
    <t>LM4100</t>
  </si>
  <si>
    <t>4900</t>
  </si>
  <si>
    <t>4901</t>
  </si>
  <si>
    <t>4901000000</t>
  </si>
  <si>
    <t xml:space="preserve">      Reduksi Pendapatan Pelayanan Kapal</t>
  </si>
  <si>
    <t>4900010000</t>
  </si>
  <si>
    <t xml:space="preserve">        Reduksi Pelayanan Kapal-Labuh</t>
  </si>
  <si>
    <t>4900020000</t>
  </si>
  <si>
    <t xml:space="preserve">        Reduksi Pelayanan Kapal-Pemanduan</t>
  </si>
  <si>
    <t>4900030000</t>
  </si>
  <si>
    <t xml:space="preserve">        Reduksi Pelayanan Kapal-Penundaan</t>
  </si>
  <si>
    <t>4900040000</t>
  </si>
  <si>
    <t xml:space="preserve">        Reduksi Pelayanan Kapal-Penambatan</t>
  </si>
  <si>
    <t>4900050000</t>
  </si>
  <si>
    <t xml:space="preserve">        Reduksi Pelayanan Kapal-Alur</t>
  </si>
  <si>
    <t>4900060000</t>
  </si>
  <si>
    <t xml:space="preserve">        Reduksi Pelayanan Kapal-Kepil</t>
  </si>
  <si>
    <t>4900070000</t>
  </si>
  <si>
    <t xml:space="preserve">        Reduksi Pelayanan Kapal-Air Kapal</t>
  </si>
  <si>
    <t>4902</t>
  </si>
  <si>
    <t>4902000000</t>
  </si>
  <si>
    <t xml:space="preserve">      Reduksi Pendapatan Pelayanan Peti Kemas</t>
  </si>
  <si>
    <t>4900080000</t>
  </si>
  <si>
    <t xml:space="preserve">        Reduksi Pelayanan Petikemas-Internasional</t>
  </si>
  <si>
    <t>4900090000</t>
  </si>
  <si>
    <t xml:space="preserve">        Reduksi Pelayanan Petikemas-Domestik</t>
  </si>
  <si>
    <t>4903</t>
  </si>
  <si>
    <t>4903000000</t>
  </si>
  <si>
    <t xml:space="preserve">      Reduksi Pdpt Pelayanan Barang Non Peti Kemas</t>
  </si>
  <si>
    <t>4900100000</t>
  </si>
  <si>
    <t xml:space="preserve">        Reduksi Pelayanan BarangNonPetikemas-General Cargo</t>
  </si>
  <si>
    <t>4900110000</t>
  </si>
  <si>
    <t xml:space="preserve">        Reduksi Pelayanan Barang NonPetikemas-Curah Kering</t>
  </si>
  <si>
    <t>4900120000</t>
  </si>
  <si>
    <t xml:space="preserve">        Reduksi Pelayanan Barang Non Petikemas-Curah Cair</t>
  </si>
  <si>
    <t>4900130000</t>
  </si>
  <si>
    <t xml:space="preserve">        Reduksi Pelayanan Barang Non Petikemas-Gas</t>
  </si>
  <si>
    <t>4900140000</t>
  </si>
  <si>
    <t xml:space="preserve">        Reduksi Pelayanan Barang NonPetikemas-Car Terminal</t>
  </si>
  <si>
    <t>4900690000</t>
  </si>
  <si>
    <t xml:space="preserve">        Reduksi Pend. Pelayanan Barang Non Petikemas-Hewan</t>
  </si>
  <si>
    <t>4904</t>
  </si>
  <si>
    <t>4904000000</t>
  </si>
  <si>
    <t xml:space="preserve">      Reduksi Pendapatan Pelayanan Pelabuhan Rakyat</t>
  </si>
  <si>
    <t>4900150000</t>
  </si>
  <si>
    <t xml:space="preserve">        Reduksi Pelayanan Pelabuhan Rakyat-Paket</t>
  </si>
  <si>
    <t>4900160000</t>
  </si>
  <si>
    <t xml:space="preserve">        Reduksi Pelayanan Pelabuhan Rakyat-Non Paket</t>
  </si>
  <si>
    <t>4905</t>
  </si>
  <si>
    <t>4905000000</t>
  </si>
  <si>
    <t xml:space="preserve">      Reduksi Pendapatan Pelayaran / Marine Service</t>
  </si>
  <si>
    <t>4900170000</t>
  </si>
  <si>
    <t xml:space="preserve">        Reduksi Marine Service-Shipping</t>
  </si>
  <si>
    <t>4900180000</t>
  </si>
  <si>
    <t xml:space="preserve">        Reduksi Marine Service-Pilotage</t>
  </si>
  <si>
    <t>4900190000</t>
  </si>
  <si>
    <t xml:space="preserve">        Reduksi Marine Service-Tug &amp; Assist</t>
  </si>
  <si>
    <t>4900200000</t>
  </si>
  <si>
    <t xml:space="preserve">        Reduksi Marine Service-Various Ship Provider</t>
  </si>
  <si>
    <t>4900210000</t>
  </si>
  <si>
    <t xml:space="preserve">        Reduksi Marine Service-Docking Facility</t>
  </si>
  <si>
    <t>4900220000</t>
  </si>
  <si>
    <t xml:space="preserve">        Reduksi Marine Service-Marine Logistik</t>
  </si>
  <si>
    <t>4900230000</t>
  </si>
  <si>
    <t xml:space="preserve">        Reduksi Marine Service-Other Marine Service</t>
  </si>
  <si>
    <t>4906</t>
  </si>
  <si>
    <t>4906000000</t>
  </si>
  <si>
    <t xml:space="preserve">      Reduksi Pdpt Plynn Log./Konsolidasi&amp;Dist Brg</t>
  </si>
  <si>
    <t>4900240000</t>
  </si>
  <si>
    <t xml:space="preserve">        Reduksi Pelayanan Logistik-Petikemas</t>
  </si>
  <si>
    <t>4900250000</t>
  </si>
  <si>
    <t xml:space="preserve">        Reduksi Pelayanan Logistik-NonPetikemas</t>
  </si>
  <si>
    <t>4907</t>
  </si>
  <si>
    <t>4907000000</t>
  </si>
  <si>
    <t xml:space="preserve">      Reduksi Pendapatan Pelayanan Jasa Forwarding</t>
  </si>
  <si>
    <t>4900250100</t>
  </si>
  <si>
    <t xml:space="preserve">        Reduksi Pelayanan Jsa Forwarding-Periksa Karantina</t>
  </si>
  <si>
    <t>4900250200</t>
  </si>
  <si>
    <t xml:space="preserve">        Reduksi Pelayanan Jsa Forwarding-Pngurusan Dokumen</t>
  </si>
  <si>
    <t>4900250300</t>
  </si>
  <si>
    <t xml:space="preserve">        Reduksi Pelayanan Jasa Forwarding-Intermoda</t>
  </si>
  <si>
    <t>4900250400</t>
  </si>
  <si>
    <t xml:space="preserve">        Reduksi Pelayanan Jasa Forwarding-Transit</t>
  </si>
  <si>
    <t>4908</t>
  </si>
  <si>
    <t>4908000000</t>
  </si>
  <si>
    <t xml:space="preserve">      Reduksi Pdpt Jasa Listrik/Power Plant dan Air</t>
  </si>
  <si>
    <t>4900250500</t>
  </si>
  <si>
    <t xml:space="preserve">        Rdksi Pndapatn Js Lstrik/PowerPlant&amp;Air-Pusaha Air</t>
  </si>
  <si>
    <t>4900250600</t>
  </si>
  <si>
    <t xml:space="preserve">        Rdksi PndapatnJsaLstrik/PowrPlant&amp;Air-PusahaLstrik</t>
  </si>
  <si>
    <t>4909</t>
  </si>
  <si>
    <t>4909000000</t>
  </si>
  <si>
    <t xml:space="preserve">      Reduksi Pdpt Sewa Lahan&amp;Bgnn/Bag. Bgn (PI)</t>
  </si>
  <si>
    <t>4900250700</t>
  </si>
  <si>
    <t xml:space="preserve">        Rdksi Properti Investasi-Pusahan Tanah &amp; Perairan</t>
  </si>
  <si>
    <t>4900250800</t>
  </si>
  <si>
    <t xml:space="preserve">        Reduksi Properti Investasi-Pengusahaan Perairan</t>
  </si>
  <si>
    <t>4900250900</t>
  </si>
  <si>
    <t xml:space="preserve">        Reduksi Properti Investasi-Pengusahaan Bangunan</t>
  </si>
  <si>
    <t>4900260000</t>
  </si>
  <si>
    <t xml:space="preserve">        Rduks Properti Invests-Konsolidasi&amp;Distribusi Brg</t>
  </si>
  <si>
    <t>4910</t>
  </si>
  <si>
    <t>4910000000</t>
  </si>
  <si>
    <t xml:space="preserve">      Reduksi Pdpt Sewa Aset,Peralatan&amp;Ruang-Non PI</t>
  </si>
  <si>
    <t>4900270000</t>
  </si>
  <si>
    <t xml:space="preserve">        Rdks Pnd-Sewa,Alt,Ruangn(NonProprtiInvestsi)Angkat</t>
  </si>
  <si>
    <t>4900280000</t>
  </si>
  <si>
    <t xml:space="preserve">        Rdks Pnd-Sewa,Alt,Ruangn(NonProprtiInvestsi)Angkut</t>
  </si>
  <si>
    <t>4900290000</t>
  </si>
  <si>
    <t xml:space="preserve">        Rdks Pnd-Sewa,Alt,Ruangn(NonProprtiInvstsi)Alat BM</t>
  </si>
  <si>
    <t>4900300000</t>
  </si>
  <si>
    <t xml:space="preserve">        Rdks Pnd-Sewa,Alt,Ruangn(NonProprtiInvestsi)Apung</t>
  </si>
  <si>
    <t>4911</t>
  </si>
  <si>
    <t>4911000000</t>
  </si>
  <si>
    <t xml:space="preserve">      Reduksi Pdpt Plbh Tersus/Pelsus/Dersus/Tm UKS</t>
  </si>
  <si>
    <t>4900310000</t>
  </si>
  <si>
    <t xml:space="preserve">        Rduksi Pndapatan Tersus/Pelsus/Dersus/Trminal UKS</t>
  </si>
  <si>
    <t>4900320000</t>
  </si>
  <si>
    <t xml:space="preserve">        Reduksi Pelabuhan Terminal Uks</t>
  </si>
  <si>
    <t>4912</t>
  </si>
  <si>
    <t>4912000000</t>
  </si>
  <si>
    <t xml:space="preserve">      Reduksi Pdpt Jasa Kesehatan (Poliklinik &amp; RS)</t>
  </si>
  <si>
    <t>4900330000</t>
  </si>
  <si>
    <t xml:space="preserve">        Reduksi Pndapatn Jsa kesehatan-Penunjang Ply Medik</t>
  </si>
  <si>
    <t>4900340000</t>
  </si>
  <si>
    <t xml:space="preserve">        Reduksi Pendapatan Jasa kesehatan-Pelayanan Medik</t>
  </si>
  <si>
    <t>4900350000</t>
  </si>
  <si>
    <t xml:space="preserve">        Reduksi Pendapatan Jasa kesehatan-Rawat Inap</t>
  </si>
  <si>
    <t>4900360000</t>
  </si>
  <si>
    <t xml:space="preserve">        Reduksi Pendapatn Jasa kesehatan-Pelayanan Farmasi</t>
  </si>
  <si>
    <t>4900370000</t>
  </si>
  <si>
    <t xml:space="preserve">        Reduksi Pendapatan Jasa kesehatan-Klinik</t>
  </si>
  <si>
    <t>4900380000</t>
  </si>
  <si>
    <t xml:space="preserve">        Reduksi Pendapatan Jasa kesehatan-Pelayanan Gizi</t>
  </si>
  <si>
    <t>4900390000</t>
  </si>
  <si>
    <t xml:space="preserve">        Reduksi Pendapatn Jasa kesehatan-Health care</t>
  </si>
  <si>
    <t>4900400000</t>
  </si>
  <si>
    <t xml:space="preserve">        Reduksi Pendapatan Jasa kesehatan-Catering</t>
  </si>
  <si>
    <t>4900410000</t>
  </si>
  <si>
    <t xml:space="preserve">        Reduksi Pendapatan Jasa kesehatan-Lainnya</t>
  </si>
  <si>
    <t>4913</t>
  </si>
  <si>
    <t>4913000000</t>
  </si>
  <si>
    <t xml:space="preserve">      Reduksi Pdpt Jasa Utilitas (Sarana&amp;Prasarana)</t>
  </si>
  <si>
    <t>4900420000</t>
  </si>
  <si>
    <t xml:space="preserve">        Rduksi Pndapatn Jsa Utilitas-Srvice Charge/Utlitas</t>
  </si>
  <si>
    <t>4900430000</t>
  </si>
  <si>
    <t xml:space="preserve">        Reduksi Operasional Waste Water Treatment Plan</t>
  </si>
  <si>
    <t>4900440000</t>
  </si>
  <si>
    <t xml:space="preserve">        Reduksi Pendapatan Laboratorium Tanah &amp; Air</t>
  </si>
  <si>
    <t>4914</t>
  </si>
  <si>
    <t>4914000000</t>
  </si>
  <si>
    <t xml:space="preserve">      Reduksi Pdpt Jasa Penginapan / Perhotelan</t>
  </si>
  <si>
    <t>4900450000</t>
  </si>
  <si>
    <t xml:space="preserve">        Reduksi Pendapatn Jasa Penginapan/hotel-Sewa Kamar</t>
  </si>
  <si>
    <t>4900460000</t>
  </si>
  <si>
    <t xml:space="preserve">        Reduksi Pendapatan Jasa Sewa Ruangan / Toko</t>
  </si>
  <si>
    <t>4900470000</t>
  </si>
  <si>
    <t xml:space="preserve">        Reduksi PendapatnJsaP'inapan/hotel Makanan&amp;Minuman</t>
  </si>
  <si>
    <t>4900480000</t>
  </si>
  <si>
    <t xml:space="preserve">        Reduksi Pendapatan Jasa Penginapan/Hotel Laundry</t>
  </si>
  <si>
    <t>4900490000</t>
  </si>
  <si>
    <t xml:space="preserve">        Reduksi Jasa Penginapan / Perhotelan Lainnya</t>
  </si>
  <si>
    <t>4915</t>
  </si>
  <si>
    <t>4915000000</t>
  </si>
  <si>
    <t xml:space="preserve">      Reduksi Pendapatan Galangan (Dock) Kapal</t>
  </si>
  <si>
    <t>4900500000</t>
  </si>
  <si>
    <t xml:space="preserve">        Reduksi Pend.GalanganKapal-Floating Repair Docking</t>
  </si>
  <si>
    <t>4900510000</t>
  </si>
  <si>
    <t xml:space="preserve">        Reduksi Pend.Galangan Kapal-Running Repair</t>
  </si>
  <si>
    <t>4900520000</t>
  </si>
  <si>
    <t xml:space="preserve">        Reduksi Pend.Galangan Kapal-Perbaikan Alat BM</t>
  </si>
  <si>
    <t>4900530000</t>
  </si>
  <si>
    <t xml:space="preserve">        Reduksi Pend.Galangan-Kapal Sewa Sarana Galangan</t>
  </si>
  <si>
    <t>4900540000</t>
  </si>
  <si>
    <t xml:space="preserve">        Reduksi Jasa Galangan (Dock) Kapal Lainnya</t>
  </si>
  <si>
    <t>4916</t>
  </si>
  <si>
    <t>4916000000</t>
  </si>
  <si>
    <t xml:space="preserve">      Reduksi Pdpt Penugasan Khusus Pemerintah</t>
  </si>
  <si>
    <t>4900550000</t>
  </si>
  <si>
    <t xml:space="preserve">        Reduksi Pendapatan Penugasan Khusus Pemerintah</t>
  </si>
  <si>
    <t>4917</t>
  </si>
  <si>
    <t>4917000000</t>
  </si>
  <si>
    <t xml:space="preserve">      Reduksi Pendapatan Pabrikasi</t>
  </si>
  <si>
    <t>4900560000</t>
  </si>
  <si>
    <t xml:space="preserve">        Reduksi Pendapatan Pabrikasi</t>
  </si>
  <si>
    <t>4918</t>
  </si>
  <si>
    <t>4918000000</t>
  </si>
  <si>
    <t xml:space="preserve">      Reduksi Pendapatan Jasa Konstruksi</t>
  </si>
  <si>
    <t>4900570000</t>
  </si>
  <si>
    <t xml:space="preserve">        Reduksi Pendapatan Jasa Konstruksi</t>
  </si>
  <si>
    <t>4919</t>
  </si>
  <si>
    <t>4919000000</t>
  </si>
  <si>
    <t xml:space="preserve">      Reduksi Pendapatan Penjualan Retail</t>
  </si>
  <si>
    <t>4900580000</t>
  </si>
  <si>
    <t xml:space="preserve">        Reduksi Pendapatan Penjualan Retail</t>
  </si>
  <si>
    <t>4920</t>
  </si>
  <si>
    <t>4920000000</t>
  </si>
  <si>
    <t xml:space="preserve">      Reduksi Pendapatan Usaha Rupa-rupa</t>
  </si>
  <si>
    <t>4900590000</t>
  </si>
  <si>
    <t xml:space="preserve">        Reduksi Pend.Usaha RupaRupa-Pas Terminal Penumpang</t>
  </si>
  <si>
    <t>4900600000</t>
  </si>
  <si>
    <t xml:space="preserve">        Reduksi Pend. Usaha RupaRupa-Pas Pelabuhan (Orang)</t>
  </si>
  <si>
    <t>4900610000</t>
  </si>
  <si>
    <t xml:space="preserve">        Reduksi Pend.Usha RupaRupa-Pas Pelabuhn(Kendaraan)</t>
  </si>
  <si>
    <t>4900620000</t>
  </si>
  <si>
    <t xml:space="preserve">        Reduksi PendUshaRupaRupa-FslitsRepair/DockingKapal</t>
  </si>
  <si>
    <t>4900630000</t>
  </si>
  <si>
    <t xml:space="preserve">        Reduksi PendapatanUsahaRupaRupa-ProduksiKontribusi</t>
  </si>
  <si>
    <t>4900640000</t>
  </si>
  <si>
    <t xml:space="preserve">        Reduksi PendapatanUsahaRupaRupa-Pas Depo</t>
  </si>
  <si>
    <t>4900650000</t>
  </si>
  <si>
    <t xml:space="preserve">        Reduksi PendapatanUsahaRupaRupa-Fee For Service</t>
  </si>
  <si>
    <t>4900660000</t>
  </si>
  <si>
    <t xml:space="preserve">        Reduksi Pend.UsahaRupaRupa-Jasa(EDI)/Komunikasi&amp;TI</t>
  </si>
  <si>
    <t>4900670000</t>
  </si>
  <si>
    <t xml:space="preserve">        Reduksi Pend.UsahaRupaRupa-Diffrent Monthly Salary</t>
  </si>
  <si>
    <t>4900680000</t>
  </si>
  <si>
    <t xml:space="preserve">        Reduksi Pendapatan Usaha Rupa-Rupa, Lainnya</t>
  </si>
  <si>
    <t>4900700000</t>
  </si>
  <si>
    <t xml:space="preserve">        Reduksi Pend Usaha RupaRupa-Pas Pelabuhan(Barang)</t>
  </si>
  <si>
    <t>LM4000</t>
  </si>
  <si>
    <t>5000</t>
  </si>
  <si>
    <t>5100</t>
  </si>
  <si>
    <t>5101</t>
  </si>
  <si>
    <t>5101010000</t>
  </si>
  <si>
    <t xml:space="preserve">        Beban Pokok-Imbalan Kerja Penghasilan Pegawai</t>
  </si>
  <si>
    <t>5101020000</t>
  </si>
  <si>
    <t xml:space="preserve">        Beban Pokok-Imbalan Kerja Tunjangan Pegawai</t>
  </si>
  <si>
    <t>5101030000</t>
  </si>
  <si>
    <t xml:space="preserve">        Beban Pokok-Imbalan Kerja Lembur (Utpk&amp;Pemanduan)</t>
  </si>
  <si>
    <t>5101040000</t>
  </si>
  <si>
    <t xml:space="preserve">        Beban Pokok-Imbalan Kerja Bonus/Jasa Produksi</t>
  </si>
  <si>
    <t>5101050000</t>
  </si>
  <si>
    <t xml:space="preserve">        Beban Pokok-Imbalan Kerja Penghasilan Lainnya</t>
  </si>
  <si>
    <t>5101080000</t>
  </si>
  <si>
    <t xml:space="preserve">        Beban Pokok-Imbalan Kerja Beban Pensiunan</t>
  </si>
  <si>
    <t>5101090000</t>
  </si>
  <si>
    <t xml:space="preserve">        Beban Pokok-Tunjangan PPh Pasal 21</t>
  </si>
  <si>
    <t>5101990000</t>
  </si>
  <si>
    <t xml:space="preserve">        Beban Pokok Beban Imbalan Kerja - Lainnya</t>
  </si>
  <si>
    <t>5102</t>
  </si>
  <si>
    <t xml:space="preserve">      Beban Pokok Imbalan Pasca Kerja (Sdm Operasional)</t>
  </si>
  <si>
    <t>5102010000</t>
  </si>
  <si>
    <t xml:space="preserve">        Beban Pokok Imb Pasca Krj program Pesangon</t>
  </si>
  <si>
    <t>5102020000</t>
  </si>
  <si>
    <t xml:space="preserve">        Beban Pokok Imb Pasca Krj program Pensiun</t>
  </si>
  <si>
    <t>5105</t>
  </si>
  <si>
    <t>5105010100</t>
  </si>
  <si>
    <t xml:space="preserve">        Beban Pokok-Bahan Bakar Minyak (BBM)-Fasar Kepelab</t>
  </si>
  <si>
    <t>5105010200</t>
  </si>
  <si>
    <t xml:space="preserve">        Beban Pokok Bahan Bakar Minyak (BBM) Kendaraan</t>
  </si>
  <si>
    <t>5105020000</t>
  </si>
  <si>
    <t xml:space="preserve">        Beban Pokok Bahan Pelumas</t>
  </si>
  <si>
    <t>5105030000</t>
  </si>
  <si>
    <t xml:space="preserve">        Beban Pokok Bahan Makanan</t>
  </si>
  <si>
    <t>5105040000</t>
  </si>
  <si>
    <t xml:space="preserve">        Beban Pokok Air</t>
  </si>
  <si>
    <t>5105050000</t>
  </si>
  <si>
    <t xml:space="preserve">        Beban Pokok Listrik-Operasional</t>
  </si>
  <si>
    <t>5105060000</t>
  </si>
  <si>
    <t xml:space="preserve">        Beban Pokok Telepon dan Ijin-Operasional</t>
  </si>
  <si>
    <t>5105070000</t>
  </si>
  <si>
    <t xml:space="preserve">        Beban Pokok Obat-Obatan Dan Bahan Medis</t>
  </si>
  <si>
    <t>5105080000</t>
  </si>
  <si>
    <t xml:space="preserve">        Beban Pokok Pas Pelabuhan</t>
  </si>
  <si>
    <t>5105090000</t>
  </si>
  <si>
    <t xml:space="preserve">        Beban Pokok Pemadam Kebakaran (PMK)</t>
  </si>
  <si>
    <t>5105100000</t>
  </si>
  <si>
    <t xml:space="preserve">        Beban Pokok Perlengkapan (Kapal Dan Kepelabuhanan)</t>
  </si>
  <si>
    <t>5105110000</t>
  </si>
  <si>
    <t xml:space="preserve">        Beban Pokok MaterialRelokasi Aset Tetap&amp;Inventaris</t>
  </si>
  <si>
    <t>5105120000</t>
  </si>
  <si>
    <t xml:space="preserve">        Beban Pokok Bahan Unit Galangan Kapal</t>
  </si>
  <si>
    <t>5105990000</t>
  </si>
  <si>
    <t xml:space="preserve">        Beban Bahan Lainnya</t>
  </si>
  <si>
    <t>5110</t>
  </si>
  <si>
    <t>5110020000</t>
  </si>
  <si>
    <t xml:space="preserve">        Beban Pokok - Beban Pemeliharaan &amp; Perbaikan Bangu</t>
  </si>
  <si>
    <t>5110030000</t>
  </si>
  <si>
    <t xml:space="preserve">        Beban Pokok - Beban Pemeliharaan &amp; Perbaikan Kapal</t>
  </si>
  <si>
    <t>5110040000</t>
  </si>
  <si>
    <t xml:space="preserve">        Beban Pokok - Beban Pemeliharaan &amp; Perbaikan Alat</t>
  </si>
  <si>
    <t>5110050000</t>
  </si>
  <si>
    <t xml:space="preserve">        Beban Pokok - Beban Pemeliharaan &amp; Perbaikan Insta</t>
  </si>
  <si>
    <t>5110060000</t>
  </si>
  <si>
    <t xml:space="preserve">        Beban Pokok - Bbn Pmeliharaan&amp;PrbaiknTanah&amp;Hak Ats</t>
  </si>
  <si>
    <t>5110070000</t>
  </si>
  <si>
    <t xml:space="preserve">        Beban Pokok - Bbn Pmeliharaan &amp; Prbaikn Jln&amp;Bangun</t>
  </si>
  <si>
    <t>5110080000</t>
  </si>
  <si>
    <t xml:space="preserve">        Beban Pokok - Bbn Pmeliharaan &amp; Perbaikan Peralata</t>
  </si>
  <si>
    <t>5110090000</t>
  </si>
  <si>
    <t xml:space="preserve">        Beban Pokok - Bbn Pmeliharaan &amp; Perbaikn Kendaraan</t>
  </si>
  <si>
    <t>5110100000</t>
  </si>
  <si>
    <t xml:space="preserve">        Beban Pokok - Bbn Pmeliharaan&amp;Prbaikn Emplasmn (Tr</t>
  </si>
  <si>
    <t>5110800000</t>
  </si>
  <si>
    <t xml:space="preserve">        Beban Pokok - Bbn Pmeliharaan Aset (Kepelabuhanan)</t>
  </si>
  <si>
    <t>5110990000</t>
  </si>
  <si>
    <t xml:space="preserve">        Beban Pemeliharaan Dan Perbaikan - Lainnya</t>
  </si>
  <si>
    <t>5115</t>
  </si>
  <si>
    <t>5115020000</t>
  </si>
  <si>
    <t xml:space="preserve">        Beban Pokok Sewa Bangunan Faspel</t>
  </si>
  <si>
    <t>5115030000</t>
  </si>
  <si>
    <t xml:space="preserve">        Beban Pokok Sewa Kapal</t>
  </si>
  <si>
    <t>5115040000</t>
  </si>
  <si>
    <t xml:space="preserve">        Beban Pokok Sewa Alat-Alat Faspel</t>
  </si>
  <si>
    <t>5115050000</t>
  </si>
  <si>
    <t xml:space="preserve">        Beban Pokok Sewa Instalasi Faspel</t>
  </si>
  <si>
    <t>5115060000</t>
  </si>
  <si>
    <t xml:space="preserve">        Beban Pokok Sewa Tanah &amp;Hak Atas Tanah(Kepelabuhn)</t>
  </si>
  <si>
    <t>5115070000</t>
  </si>
  <si>
    <t xml:space="preserve">        Beban Pokok Sewa Jalan &amp; Bangunan (Kepelabuhan)</t>
  </si>
  <si>
    <t>5115080000</t>
  </si>
  <si>
    <t xml:space="preserve">        Beban Pokok Sewa Peralatan (Kepelabuhan)</t>
  </si>
  <si>
    <t>5115090000</t>
  </si>
  <si>
    <t xml:space="preserve">        Beban Pokok Sewa Kendaraan (Dinas Lapangan)</t>
  </si>
  <si>
    <t>5115100000</t>
  </si>
  <si>
    <t xml:space="preserve">        Beban Pokok Sewa Eplsmn(Terminal/Bangunn Pelabuhn)</t>
  </si>
  <si>
    <t>5115200000</t>
  </si>
  <si>
    <t xml:space="preserve">        Beban Pokok Sewa Tenaga Kerja</t>
  </si>
  <si>
    <t>5115210000</t>
  </si>
  <si>
    <t xml:space="preserve">        Beban Pokok Sewa Operator Gudang/Lapangan</t>
  </si>
  <si>
    <t>5115310000</t>
  </si>
  <si>
    <t xml:space="preserve">        Beban Pokok Sewa Jala-Jala Lambung/Barang</t>
  </si>
  <si>
    <t>5115320000</t>
  </si>
  <si>
    <t xml:space="preserve">        Beban Pokok Sewa Peralatan Pmk</t>
  </si>
  <si>
    <t>5115330000</t>
  </si>
  <si>
    <t xml:space="preserve">        Beban Pokok Sewa Peralatan Untuk Kegiatan B/M</t>
  </si>
  <si>
    <t>5115340000</t>
  </si>
  <si>
    <t xml:space="preserve">        Beban Pokok Sewa Pralatn Lift on/off B/M PetiKemas</t>
  </si>
  <si>
    <t>5115400000</t>
  </si>
  <si>
    <t xml:space="preserve">        Beban Pokok Sewa Honorarium Kegiatan B/M</t>
  </si>
  <si>
    <t>5115450000</t>
  </si>
  <si>
    <t xml:space="preserve">        Beban Pokok Sw Pralatan Komptr (Layann Kplabuhann)</t>
  </si>
  <si>
    <t>5115990000</t>
  </si>
  <si>
    <t xml:space="preserve">        Beban Pokok Sewa - Lainnya</t>
  </si>
  <si>
    <t>5120</t>
  </si>
  <si>
    <t>5120010000</t>
  </si>
  <si>
    <t xml:space="preserve">        Beban Peny-Properti Investasi-Bangunan (Fasar)</t>
  </si>
  <si>
    <t>5125</t>
  </si>
  <si>
    <t>5125020000</t>
  </si>
  <si>
    <t xml:space="preserve">        Beban Pokok Peny-AsetTetap-Bangunan Faspel (Fasar)</t>
  </si>
  <si>
    <t>5125030000</t>
  </si>
  <si>
    <t xml:space="preserve">        Beban Pokok Peny-Aset Tetap-Kapal (Fasar)</t>
  </si>
  <si>
    <t>5125040000</t>
  </si>
  <si>
    <t xml:space="preserve">        Beban Pokok Peny-Aset Tetap-Alat Faspel (Fasar)</t>
  </si>
  <si>
    <t>5125050000</t>
  </si>
  <si>
    <t xml:space="preserve">        Beban Pokok Peny-AsetTetap-Instlasi Faspel (Fasar)</t>
  </si>
  <si>
    <t>5125070000</t>
  </si>
  <si>
    <t xml:space="preserve">        Beban Pokok Peny-AsetTetap-Jalan&amp;Bangunan (Fasar)</t>
  </si>
  <si>
    <t>5125080000</t>
  </si>
  <si>
    <t xml:space="preserve">        Beban Pokok Peny-Aset Tetap-Peralatan (Fasar)</t>
  </si>
  <si>
    <t>5125090000</t>
  </si>
  <si>
    <t xml:space="preserve">        Beban Pokok Peny-Aset Tetap-Kendaraan (Fasar)</t>
  </si>
  <si>
    <t>5125100000</t>
  </si>
  <si>
    <t xml:space="preserve">        Beban Pokok Peny-Aset Tetap-Emplasmen (Fasar)</t>
  </si>
  <si>
    <t>5125200000</t>
  </si>
  <si>
    <t xml:space="preserve">        B.PokokPenyusutan-AsetSewaPembiayaan(Kpelabuhanan)</t>
  </si>
  <si>
    <t>5125300000</t>
  </si>
  <si>
    <t xml:space="preserve">        B.PokokPenyusutn-AsetKerjasamaOperasi(Kpelabuhann)</t>
  </si>
  <si>
    <t>5125400000</t>
  </si>
  <si>
    <t xml:space="preserve">        B.PokokPenyusutn-AsetPengelolaanBrsama(Kpelabuhnn)</t>
  </si>
  <si>
    <t>5125500000</t>
  </si>
  <si>
    <t xml:space="preserve">        B.PokokPnyusutan - AsetTetapPenugasan(Kpelabuhann)</t>
  </si>
  <si>
    <t>5125990000</t>
  </si>
  <si>
    <t xml:space="preserve">        B.Pokok Penyusutan-AsetTetap(Kepelabuhanan)Lainnya</t>
  </si>
  <si>
    <t>5127</t>
  </si>
  <si>
    <t>5127100000</t>
  </si>
  <si>
    <t xml:space="preserve">        B.Pokok Peny-ATB-Pengembangan Piranti Lunak(Fasar)</t>
  </si>
  <si>
    <t>5127150000</t>
  </si>
  <si>
    <t xml:space="preserve">        B.Pokok Peny-ATB-Perpanjangan Hak atasTanah(Fasar)</t>
  </si>
  <si>
    <t>5127200000</t>
  </si>
  <si>
    <t xml:space="preserve">        B.Pokok Peny-Aset Tak Berwujud-Sertifikasi (Fasar)</t>
  </si>
  <si>
    <t>5127300000</t>
  </si>
  <si>
    <t xml:space="preserve">        B.Pokok Peny-ATB-Pengerukan Kolam dan Alur (Fasar)</t>
  </si>
  <si>
    <t>5127500000</t>
  </si>
  <si>
    <t xml:space="preserve">        B.Pokok Peny-ATB-Pendidikan&amp;PengembanganSDM(Fasar)</t>
  </si>
  <si>
    <t>5127600000</t>
  </si>
  <si>
    <t xml:space="preserve">        B.Pokok Peny-Aset Tak Berwujud-Aset Konsesi(Fasar)</t>
  </si>
  <si>
    <t>5127990000</t>
  </si>
  <si>
    <t xml:space="preserve">        B.Pokok Peny-Aset Tak Berwujud-Lainnya (Fasar)</t>
  </si>
  <si>
    <t xml:space="preserve">      Beban Penyusutan Aset Hak Guna</t>
  </si>
  <si>
    <t xml:space="preserve">        B.Pokok Peny Aset Hak Guna - Tanah</t>
  </si>
  <si>
    <t xml:space="preserve">        B.Pokok Peny Aset Hak Guna - Bangunan</t>
  </si>
  <si>
    <t xml:space="preserve">        B.Pokok Peny Aset Hak Guna - Kapal</t>
  </si>
  <si>
    <t xml:space="preserve">        B.Pokok Peny Aset Hak Guna - Alat Fasiltas Pelabuhan</t>
  </si>
  <si>
    <t xml:space="preserve">        B.Pokok Peny Aset Hak Guna - Instalasi Fasiltas Pelabuhan</t>
  </si>
  <si>
    <t xml:space="preserve">        B.Pokok Peny Aset Hak Guna - Jalan &amp; Bangunan </t>
  </si>
  <si>
    <t xml:space="preserve">        B.Pokok Peny Aset Hak Guna - Peralatan</t>
  </si>
  <si>
    <t xml:space="preserve">        B.Pokok Peny Aset Hak Guna - Kendaraan</t>
  </si>
  <si>
    <t>5130</t>
  </si>
  <si>
    <t>5130020000</t>
  </si>
  <si>
    <t xml:space="preserve">        B.Pokok Asuransi (Kpl&amp;FasarKplabuhann)Bangunn Fspl</t>
  </si>
  <si>
    <t>5130030000</t>
  </si>
  <si>
    <t xml:space="preserve">        B.Pokok Asuransi (Kpl&amp;FasarKplabuhann) Kapal</t>
  </si>
  <si>
    <t>5130040000</t>
  </si>
  <si>
    <t xml:space="preserve">        B.Pokok Asuransi (Kpl&amp;FasarKplabuhann) Alat Faspel</t>
  </si>
  <si>
    <t>5130050000</t>
  </si>
  <si>
    <t xml:space="preserve">        B.Pokok Asuransi (Kpl&amp;FsrKplabhn) Instalasi Faspel</t>
  </si>
  <si>
    <t>5130070000</t>
  </si>
  <si>
    <t xml:space="preserve">        B.Pokok Asuransi(Kpl&amp;FsrKplabhn)Jalan&amp;Bangunan</t>
  </si>
  <si>
    <t>5130080000</t>
  </si>
  <si>
    <t xml:space="preserve">        B.Pokok Asuransi (Kpl&amp;FasarKplabuhann) Peralatan</t>
  </si>
  <si>
    <t>5130090000</t>
  </si>
  <si>
    <t xml:space="preserve">        B.PkokAsurnsi(Kpl&amp;FsarKplabuhn)Kndran(DinsLapangn)</t>
  </si>
  <si>
    <t>5130100000</t>
  </si>
  <si>
    <t xml:space="preserve">        B.PkokAsurnsi(Kapal&amp;FK)E.-Trminal/Bangunan Plabuhn</t>
  </si>
  <si>
    <t>5130200000</t>
  </si>
  <si>
    <t xml:space="preserve">        B.PkokAsurnsi (Kapal&amp;FK)TenagaKerja-OprKpelabuhann</t>
  </si>
  <si>
    <t>5130990000</t>
  </si>
  <si>
    <t xml:space="preserve">        B.Pokok Asuransi (Kapal&amp;FasarKeplabuhann)- Lainnya</t>
  </si>
  <si>
    <t>5135</t>
  </si>
  <si>
    <t>5135010000</t>
  </si>
  <si>
    <t xml:space="preserve">        Beban Pokok Kerjasama Mitra Usaha-Kapal</t>
  </si>
  <si>
    <t>5135020000</t>
  </si>
  <si>
    <t xml:space="preserve">        Beban Pokok Kerjasama Mitra Usaha-Barang</t>
  </si>
  <si>
    <t>5135030000</t>
  </si>
  <si>
    <t xml:space="preserve">        Beban Pokok Kerjasama Mitra Usaha-Alat</t>
  </si>
  <si>
    <t>5135040000</t>
  </si>
  <si>
    <t xml:space="preserve">        Beban Pkok Krjasama Mitra Usha-Playann Trminal/UBM</t>
  </si>
  <si>
    <t>5135050000</t>
  </si>
  <si>
    <t xml:space="preserve">        BebanPkokKrjasamaMitraUsaha-PlayannTrminalPtikems</t>
  </si>
  <si>
    <t>5135060000</t>
  </si>
  <si>
    <t xml:space="preserve">        Beban Pokok Persewaan T.B.A.L</t>
  </si>
  <si>
    <t>5135110000</t>
  </si>
  <si>
    <t xml:space="preserve">        Beban Pokok Kerjasama Mitra Usaha-Rupa-Rupa Usaha</t>
  </si>
  <si>
    <t>5135990000</t>
  </si>
  <si>
    <t xml:space="preserve">        Beban Pokok Kerjasama Mitra Usaha (KSMU) - Lainnya</t>
  </si>
  <si>
    <t>5137</t>
  </si>
  <si>
    <t>5137010000</t>
  </si>
  <si>
    <t xml:space="preserve">        Beban Pokok Pajak Bumi Dan Bangunan (Pelabuhan)</t>
  </si>
  <si>
    <t>5137020000</t>
  </si>
  <si>
    <t xml:space="preserve">        Beban Pokok Pajak Kendaraan (Dinas Lapangan)</t>
  </si>
  <si>
    <t>5137030000</t>
  </si>
  <si>
    <t xml:space="preserve">        Beban Pokok - Denda Pajak</t>
  </si>
  <si>
    <t>5137040000</t>
  </si>
  <si>
    <t xml:space="preserve">        Beban Pokok - PPh Final</t>
  </si>
  <si>
    <t>5140</t>
  </si>
  <si>
    <t>5140010000</t>
  </si>
  <si>
    <t xml:space="preserve">        BbnPokokP'didikan&amp;P'latihan(SDMTeknik&amp;Operasional)</t>
  </si>
  <si>
    <t>5143</t>
  </si>
  <si>
    <t>5143010000</t>
  </si>
  <si>
    <t xml:space="preserve">        Beban Pokok Pakaian Dinas (SDMTeknik&amp;Operasional)</t>
  </si>
  <si>
    <t>5143020000</t>
  </si>
  <si>
    <t xml:space="preserve">        Beban Pokok Pakaian Kerja (SDMTeknik&amp;Operasional)</t>
  </si>
  <si>
    <t>5145</t>
  </si>
  <si>
    <t>5145010000</t>
  </si>
  <si>
    <t xml:space="preserve">        Beban Pokok Keamanan (Fasar Pelabuhan)</t>
  </si>
  <si>
    <t>5145030000</t>
  </si>
  <si>
    <t xml:space="preserve">        Beban Pokok Keselamatan (Fasar Pelabuhan)</t>
  </si>
  <si>
    <t>5147</t>
  </si>
  <si>
    <t>5147010000</t>
  </si>
  <si>
    <t xml:space="preserve">        Beban PokokPrawatnKsehatnPgwi Aktif-SDMOperasional</t>
  </si>
  <si>
    <t>5147020000</t>
  </si>
  <si>
    <t xml:space="preserve">        Beban Pokok Pengobatan (SDMTeknik&amp;Operasional)</t>
  </si>
  <si>
    <t>5149</t>
  </si>
  <si>
    <t xml:space="preserve">      Bban Pkok Bbn Prjalann Dinas (Oprasionl Pely Jasa)</t>
  </si>
  <si>
    <t>5150</t>
  </si>
  <si>
    <t>5150010000</t>
  </si>
  <si>
    <t xml:space="preserve">        Beban Pokok Survei / Supervisi</t>
  </si>
  <si>
    <t>5157</t>
  </si>
  <si>
    <t xml:space="preserve">      Beban Pokok-Pengembangan Usaha</t>
  </si>
  <si>
    <t>5160</t>
  </si>
  <si>
    <t>5160010000</t>
  </si>
  <si>
    <t xml:space="preserve">        Beban Pokok-Provisi Penurunan Nilai Piutang</t>
  </si>
  <si>
    <t>5161</t>
  </si>
  <si>
    <t>5161010000</t>
  </si>
  <si>
    <t xml:space="preserve">        Beban Pokok- Penagihan Piutang</t>
  </si>
  <si>
    <t>5162</t>
  </si>
  <si>
    <t>5162010000</t>
  </si>
  <si>
    <t xml:space="preserve">        Beban Kerugian Penurunan Nilai Properti Investasi</t>
  </si>
  <si>
    <t>5162020000</t>
  </si>
  <si>
    <t xml:space="preserve">        Beban Kerugian Penurunan Nilai Aset Tetap</t>
  </si>
  <si>
    <t>5162030000</t>
  </si>
  <si>
    <t xml:space="preserve">        Beban Kerugian Penurunan Nilai Persediaan</t>
  </si>
  <si>
    <t>5163</t>
  </si>
  <si>
    <t>5163010000</t>
  </si>
  <si>
    <t xml:space="preserve">        Beban Pokok - Ganti Rugi</t>
  </si>
  <si>
    <t>5163020000</t>
  </si>
  <si>
    <t xml:space="preserve">        Beban Pokok - Klaim</t>
  </si>
  <si>
    <t>5164</t>
  </si>
  <si>
    <t>5164010000</t>
  </si>
  <si>
    <t xml:space="preserve">        Beban Pokok - Bantuan Sosial</t>
  </si>
  <si>
    <t>5164020000</t>
  </si>
  <si>
    <t xml:space="preserve">        Beban Pokok - Kontribusi Kepada Pihak Lain</t>
  </si>
  <si>
    <t>5165</t>
  </si>
  <si>
    <t>5165010000</t>
  </si>
  <si>
    <t xml:space="preserve">        Beban Pokok - Beban Pkbl</t>
  </si>
  <si>
    <t>5166</t>
  </si>
  <si>
    <t>5166010000</t>
  </si>
  <si>
    <t xml:space="preserve">        Beban Pokok-Administrasi Kantor Cetak Dan Fotocopy</t>
  </si>
  <si>
    <t>5166020000</t>
  </si>
  <si>
    <t xml:space="preserve">        Beban Pokok-Administrasi Kantor Kertas &amp;Alat Tulis</t>
  </si>
  <si>
    <t>5166030000</t>
  </si>
  <si>
    <t xml:space="preserve">        Beban Pokok-Administrasi Kantor Pengiriman Surat</t>
  </si>
  <si>
    <t>5166040000</t>
  </si>
  <si>
    <t xml:space="preserve">        Beban Pokok-AdmKantor SrtKbar,Majalah,Buletin&amp;Buku</t>
  </si>
  <si>
    <t>5166050000</t>
  </si>
  <si>
    <t xml:space="preserve">        Beban Pokok-Adm Kantor Ruangan Dan Peralatan Rapat</t>
  </si>
  <si>
    <t>5166060000</t>
  </si>
  <si>
    <t xml:space="preserve">        Beban Pokok -Peralatan Kantor</t>
  </si>
  <si>
    <t>5166070000</t>
  </si>
  <si>
    <t xml:space="preserve">        Beban Pokok-Administrasi Perkantoran - Lainnya</t>
  </si>
  <si>
    <t>5180</t>
  </si>
  <si>
    <t xml:space="preserve">      Bban Pkok Kndali Mtu Pely (Kapal&amp;Fasarkepelabuhan)</t>
  </si>
  <si>
    <t>5199</t>
  </si>
  <si>
    <t xml:space="preserve">      Beban Pokok - Lainnya</t>
  </si>
  <si>
    <t xml:space="preserve">      Beban Pokok -Lainnya</t>
  </si>
  <si>
    <t>5199010000</t>
  </si>
  <si>
    <t xml:space="preserve">        Beban Pokok Admnstrsi Lain-Prjalanan Pindah/Mutasi</t>
  </si>
  <si>
    <t>5199020000</t>
  </si>
  <si>
    <t xml:space="preserve">        Beban Pokok Administrasi Lainnya-Jamuan Rapat</t>
  </si>
  <si>
    <t>5199030000</t>
  </si>
  <si>
    <t xml:space="preserve">        Beban Pokok Administrasi Lainnya-Rumah Tangga</t>
  </si>
  <si>
    <t>5199040000</t>
  </si>
  <si>
    <t xml:space="preserve">        Beban Pokok Administrasi Lainnya-OlahRaga&amp;Kesenian</t>
  </si>
  <si>
    <t>5199990000</t>
  </si>
  <si>
    <t xml:space="preserve">        Beban Pokok Administrasi Lainnya</t>
  </si>
  <si>
    <t>LM5100</t>
  </si>
  <si>
    <t>5200</t>
  </si>
  <si>
    <t>5206</t>
  </si>
  <si>
    <t>5206000000</t>
  </si>
  <si>
    <t xml:space="preserve">      Beban Kehumasan</t>
  </si>
  <si>
    <t>5207</t>
  </si>
  <si>
    <t>5207000000</t>
  </si>
  <si>
    <t xml:space="preserve">      Beban Promosi dan Periklanan</t>
  </si>
  <si>
    <t>5299</t>
  </si>
  <si>
    <t>5299000000</t>
  </si>
  <si>
    <t xml:space="preserve">      Beban Pemasaran - Lainnya</t>
  </si>
  <si>
    <t>LM5200</t>
  </si>
  <si>
    <t>5300</t>
  </si>
  <si>
    <t>5301</t>
  </si>
  <si>
    <t>5301010000</t>
  </si>
  <si>
    <t xml:space="preserve">        Beban Usaha-B.Imbalan Kerja Penghasilan Pegawai</t>
  </si>
  <si>
    <t>5301020000</t>
  </si>
  <si>
    <t xml:space="preserve">        Beban Usaha-B.Imbalan Kerja Tunjangan Pegawai</t>
  </si>
  <si>
    <t>5301030000</t>
  </si>
  <si>
    <t xml:space="preserve">        Bbn Usha-B.Imbaln Krj-Lembur/Insentf-UTPK&amp;Pmanduan</t>
  </si>
  <si>
    <t>5301040000</t>
  </si>
  <si>
    <t xml:space="preserve">        Beban Usaha-B.Imbalan Kerja Bonus/Jasa Produksi</t>
  </si>
  <si>
    <t>5301050000</t>
  </si>
  <si>
    <t xml:space="preserve">        Beban Usaha-B.Imbalan Kerja Penghasilan Lainnya</t>
  </si>
  <si>
    <t>5301080000</t>
  </si>
  <si>
    <t xml:space="preserve">        Beban Usaha-B.Imbalan Kerja Biaya Pensiunan</t>
  </si>
  <si>
    <t>5301090000</t>
  </si>
  <si>
    <t xml:space="preserve">        Beban Usaha-Tunjangan PPh Pasal 21</t>
  </si>
  <si>
    <t>5301990000</t>
  </si>
  <si>
    <t xml:space="preserve">        Beban Usaha-Beban Imbalan Kerja - Lainnya</t>
  </si>
  <si>
    <t>5302</t>
  </si>
  <si>
    <t xml:space="preserve">      Bbn Usha-B.Imbaln Pasca Krj (Sdm Adm. Perkantoran)</t>
  </si>
  <si>
    <t>5302010000</t>
  </si>
  <si>
    <t xml:space="preserve">        Bbn Ush-B.Imbaln P.Krj (Sdm Adm.Perkntrn)Pesangon</t>
  </si>
  <si>
    <t>5302020000</t>
  </si>
  <si>
    <t xml:space="preserve">        Bbn Ush-B.Imbaln P.Krj (Sdm Adm.Perkntrn)Pensiun</t>
  </si>
  <si>
    <t>5303</t>
  </si>
  <si>
    <t>5303010000</t>
  </si>
  <si>
    <t xml:space="preserve">        Beban Usaha-Penghasilan Direksi</t>
  </si>
  <si>
    <t>5303030000</t>
  </si>
  <si>
    <t xml:space="preserve">        Beban Usaha-Tunjangan Direksi</t>
  </si>
  <si>
    <t>5303050000</t>
  </si>
  <si>
    <t xml:space="preserve">        Beban Usaha-Tunjangan Pph Pasal 21 - Direksi</t>
  </si>
  <si>
    <t>5303110000</t>
  </si>
  <si>
    <t xml:space="preserve">        Beban Usaha-Penghasilan Komisaris</t>
  </si>
  <si>
    <t>5303130000</t>
  </si>
  <si>
    <t xml:space="preserve">        Beban Usaha-Tunjangan Komisaris</t>
  </si>
  <si>
    <t>5303150000</t>
  </si>
  <si>
    <t xml:space="preserve">        Bbn Usha-Tunjangan PPh Pasal 21 - Dewan Komisaris</t>
  </si>
  <si>
    <t>5303210000</t>
  </si>
  <si>
    <t xml:space="preserve">        Bbn Usha-Pghasiln Prangkat Kerja Dewan Komisaris</t>
  </si>
  <si>
    <t>5303230000</t>
  </si>
  <si>
    <t xml:space="preserve">        Bbn Usha-Tunjangan Perangkat Kerja Dewan Komisaris</t>
  </si>
  <si>
    <t>5303250000</t>
  </si>
  <si>
    <t xml:space="preserve">        Bbn Usha-Tunj PPh Psl 21-Prangkat Krja Dwn Komisrs</t>
  </si>
  <si>
    <t>5303990000</t>
  </si>
  <si>
    <t xml:space="preserve">        Bbn Usha-Pengh&amp;Tunj Direksi,Dekom&amp;Prangkt Krj lain</t>
  </si>
  <si>
    <t>5305</t>
  </si>
  <si>
    <t>5305010000</t>
  </si>
  <si>
    <t xml:space="preserve">        Beban Usaha Bahan Bakar Minyak (BBM)</t>
  </si>
  <si>
    <t>5305020000</t>
  </si>
  <si>
    <t xml:space="preserve">        Beban Usaha Bahan Pelumas</t>
  </si>
  <si>
    <t>5305030000</t>
  </si>
  <si>
    <t xml:space="preserve">        Beban Usaha Bahan Makanan</t>
  </si>
  <si>
    <t>5305040000</t>
  </si>
  <si>
    <t xml:space="preserve">        Beban Usaha Air</t>
  </si>
  <si>
    <t>5305050000</t>
  </si>
  <si>
    <t xml:space="preserve">        Beban Usaha Listrik</t>
  </si>
  <si>
    <t>5305060000</t>
  </si>
  <si>
    <t xml:space="preserve">        Beban Usaha Telepon dan Ijin</t>
  </si>
  <si>
    <t>5305990000</t>
  </si>
  <si>
    <t xml:space="preserve">        Beban Usaha-Bahan Lainnya</t>
  </si>
  <si>
    <t>5310</t>
  </si>
  <si>
    <t>5310060000</t>
  </si>
  <si>
    <t xml:space="preserve">        Beban Usaha Pemeliharaan Tanah Dan Hak Atas Tanah</t>
  </si>
  <si>
    <t>5310070000</t>
  </si>
  <si>
    <t xml:space="preserve">        Beban UsahaPemeliharaan Jalan&amp;Bangunan(Prkantoran)</t>
  </si>
  <si>
    <t>5310080000</t>
  </si>
  <si>
    <t xml:space="preserve">        Beban Usaha Pemeliharaan Peralatan (Perkantoran)</t>
  </si>
  <si>
    <t>5310090000</t>
  </si>
  <si>
    <t xml:space="preserve">        Beban Usaha Pemeliharaan Kendaraan(Kantor/Direksi)</t>
  </si>
  <si>
    <t>5310100000</t>
  </si>
  <si>
    <t xml:space="preserve">        Beban Usaha Pemeliharaan Emplasmen (Perkantoran)</t>
  </si>
  <si>
    <t>5310990000</t>
  </si>
  <si>
    <t>5315</t>
  </si>
  <si>
    <t>5315060000</t>
  </si>
  <si>
    <t xml:space="preserve">        Beban Usaha Sewa Tanah Dan Hak Atas Tanah (Kantor)</t>
  </si>
  <si>
    <t>5315070000</t>
  </si>
  <si>
    <t xml:space="preserve">        Beban Usaha Sewa Jalan Dan Bangunan (Perkantoran)</t>
  </si>
  <si>
    <t>5315080000</t>
  </si>
  <si>
    <t xml:space="preserve">        Beban Usaha Sewa Peralatan (Perkantoran)</t>
  </si>
  <si>
    <t>5315090000</t>
  </si>
  <si>
    <t xml:space="preserve">        Beban Usaha Sewa Kendaraan (Perkantoran)</t>
  </si>
  <si>
    <t>5315100000</t>
  </si>
  <si>
    <t xml:space="preserve">        Beban Usaha Sewa Emplasmen (Perkantoran)</t>
  </si>
  <si>
    <t>5315200000</t>
  </si>
  <si>
    <t xml:space="preserve">        Beban Usaha Sewa Tenaga Kerja(Administrasi kantor)</t>
  </si>
  <si>
    <t>5315450000</t>
  </si>
  <si>
    <t xml:space="preserve">        Beban Usaha Sewa Peralatan Komputer (Perkantoran)</t>
  </si>
  <si>
    <t>5315990000</t>
  </si>
  <si>
    <t xml:space="preserve">        Beban Usaha Sewa - Lainnya</t>
  </si>
  <si>
    <t>5320</t>
  </si>
  <si>
    <t xml:space="preserve">      BebanUsahaPenyusutnProprtiInvstasi-Bngnn(NonFasar)</t>
  </si>
  <si>
    <t>5325</t>
  </si>
  <si>
    <t>5325070000</t>
  </si>
  <si>
    <t xml:space="preserve">        BebanUsahaPenyusutan-AsetTetap-Jln&amp;Bngnn(NonFasar)</t>
  </si>
  <si>
    <t>5325080000</t>
  </si>
  <si>
    <t xml:space="preserve">        BebanUsahaPenyusutan-AsetTetap-Peralatan(NonFasar)</t>
  </si>
  <si>
    <t>5325090000</t>
  </si>
  <si>
    <t xml:space="preserve">        BebanUsahaPenyusutn-Aset Tetap-Kendaraan(NonFasar)</t>
  </si>
  <si>
    <t>5325100000</t>
  </si>
  <si>
    <t xml:space="preserve">        BebanUsahaPenyusutan-AsetTetap-Emplasmen(NonFasar)</t>
  </si>
  <si>
    <t>5325200000</t>
  </si>
  <si>
    <t xml:space="preserve">        BebanUsaha Pnyusutn-Aset Sewa Pmbiayan (Non Fasar)</t>
  </si>
  <si>
    <t>5325300000</t>
  </si>
  <si>
    <t xml:space="preserve">        Beban Usaha Penyusutan-Aset Krjsm Oprsi(Non Fasar)</t>
  </si>
  <si>
    <t>5325400000</t>
  </si>
  <si>
    <t xml:space="preserve">        Beban Usaha Pnyusutan Aset Kelola Bersma(NonFasar)</t>
  </si>
  <si>
    <t>5325500000</t>
  </si>
  <si>
    <t xml:space="preserve">        Beban Usaha Pnyusutn-Aset Tetap Pnugasn(Non Fasar)</t>
  </si>
  <si>
    <t>5325990000</t>
  </si>
  <si>
    <t xml:space="preserve">        Beban Pnyusutn-AsetTetap(Fasar Perkantoran)-Lainya</t>
  </si>
  <si>
    <t>5327</t>
  </si>
  <si>
    <t>5327010000</t>
  </si>
  <si>
    <t xml:space="preserve">        Beban Amortisasi-ATB-Goodwill (NonFasar)</t>
  </si>
  <si>
    <t>5327020000</t>
  </si>
  <si>
    <t xml:space="preserve">        Beban Amortisasi-ATB-Lisensi(NonFasar)</t>
  </si>
  <si>
    <t>5327030000</t>
  </si>
  <si>
    <t xml:space="preserve">        Beban Amort-ATB-Bban Amort-ATB-Hak Paten(NonFasar)</t>
  </si>
  <si>
    <t>5327040000</t>
  </si>
  <si>
    <t xml:space="preserve">        Bban Amort-ATB-Konsultan&amp;Apraisal(NonFasar)</t>
  </si>
  <si>
    <t>5327050000</t>
  </si>
  <si>
    <t xml:space="preserve">        Bban Amort-ATB-Pndrian&amp;Prubhn Aggarn Dsr(NonFasar)</t>
  </si>
  <si>
    <t>5327060000</t>
  </si>
  <si>
    <t xml:space="preserve">        Beban Amortisasi-ATB-Akuisisi(NonFasar)</t>
  </si>
  <si>
    <t>5327100000</t>
  </si>
  <si>
    <t xml:space="preserve">        Beban Amrtisasi-ATB-PngmbangnPrantiLunak(NonFasar)</t>
  </si>
  <si>
    <t>5327150000</t>
  </si>
  <si>
    <t xml:space="preserve">        BebanAmortsasi-ATB-PrpanjangnHakAtsTanah(NonFasar)</t>
  </si>
  <si>
    <t>5327200000</t>
  </si>
  <si>
    <t xml:space="preserve">        Beban Amortisasi-ATB-Sertifikasi (NonFasar)</t>
  </si>
  <si>
    <t>5327500000</t>
  </si>
  <si>
    <t xml:space="preserve">        Bbn Amortsasi-ATB-Pdidikn&amp;Pngembangn SDM(NonFasar)</t>
  </si>
  <si>
    <t xml:space="preserve">        Bbn Amortsasi Lainnya(NonFasar)</t>
  </si>
  <si>
    <t xml:space="preserve">      Beban Penyusutan Aset Guna (Non Fsr Kplb)</t>
  </si>
  <si>
    <t xml:space="preserve">       Beban Penyusutan Aset Hak Guna - Tanah</t>
  </si>
  <si>
    <t xml:space="preserve">       Beban Penyusutan Aset Hak Guna - Bangunan FasPel</t>
  </si>
  <si>
    <t xml:space="preserve">       Beban Penyusutan Aset Hak Guna - Kapal</t>
  </si>
  <si>
    <t xml:space="preserve">       Beban Penyusutan Aset Hak Guna - Alat Faspel</t>
  </si>
  <si>
    <t xml:space="preserve">       Beban Penyusutan Aset Hak Guna - Instalasi Faspel</t>
  </si>
  <si>
    <t xml:space="preserve">       Beban Penyusutan Aset Hak Guna - Jalan dn Bangunan</t>
  </si>
  <si>
    <t xml:space="preserve">       Beban Penyusutan Aset Hak Guna - Peralatan</t>
  </si>
  <si>
    <t xml:space="preserve">       Beban Penyusutan Aset Hak Guna - Kendaraan</t>
  </si>
  <si>
    <t>5330</t>
  </si>
  <si>
    <t>5330070000</t>
  </si>
  <si>
    <t xml:space="preserve">        Beban Usaha Asuransi-Jalan &amp; Bangunan(Perkantoran)</t>
  </si>
  <si>
    <t>5330080000</t>
  </si>
  <si>
    <t xml:space="preserve">        Beban Usaha Asuransi-Peralatan (Perkantoran)</t>
  </si>
  <si>
    <t>5330090000</t>
  </si>
  <si>
    <t xml:space="preserve">        Beban Usaha Asuransi-Kendaraan (Perkantoran)</t>
  </si>
  <si>
    <t>5330100000</t>
  </si>
  <si>
    <t xml:space="preserve">        Beban Usaha Asuransi-Emplasmen (Perkantoran)</t>
  </si>
  <si>
    <t>5330200000</t>
  </si>
  <si>
    <t xml:space="preserve">        Beban Usaha Asuransi-Tenaga Kerja(Adminstrasi Ktr)</t>
  </si>
  <si>
    <t>5330990000</t>
  </si>
  <si>
    <t xml:space="preserve">        BebanUsaha-Asuransi Lainnya (Perkantoran)</t>
  </si>
  <si>
    <t>5335</t>
  </si>
  <si>
    <t>5335070000</t>
  </si>
  <si>
    <t xml:space="preserve">        Beban Kerjasama Mitra Usaha Rupa2 Usaha(Non Fasar)</t>
  </si>
  <si>
    <t>5335990000</t>
  </si>
  <si>
    <t xml:space="preserve">        Beban Kerjasama Mitra Usaha- Lainnya(Non Fasar)</t>
  </si>
  <si>
    <t>5337</t>
  </si>
  <si>
    <t>5337010000</t>
  </si>
  <si>
    <t xml:space="preserve">        Beban Usaha -Pajak Bumi Dan Bangunan (Perkantoran)</t>
  </si>
  <si>
    <t>5337020000</t>
  </si>
  <si>
    <t xml:space="preserve">        Beban Usaha-Pajak Kendaraan(Dinas kantorn/Direksi)</t>
  </si>
  <si>
    <t>5337030000</t>
  </si>
  <si>
    <t xml:space="preserve">        Beban Usaha - Denda Pajak</t>
  </si>
  <si>
    <t xml:space="preserve">       Beban Usaha - Denda Pajak Lainnya</t>
  </si>
  <si>
    <t>5340</t>
  </si>
  <si>
    <t>5340010000</t>
  </si>
  <si>
    <t xml:space="preserve">        Beban Usaha-Pendidikan Dan Pelatihan</t>
  </si>
  <si>
    <t>5343</t>
  </si>
  <si>
    <t>5343010000</t>
  </si>
  <si>
    <t xml:space="preserve">        Beban Usaha-Pakaian Dinas(SDM Perkantoran/Direksi)</t>
  </si>
  <si>
    <t>5343020000</t>
  </si>
  <si>
    <t xml:space="preserve">        Beban Usaha-Pakaian Kerja(Sdm Perkantoran/Direksi)</t>
  </si>
  <si>
    <t>5345</t>
  </si>
  <si>
    <t xml:space="preserve">      Bbn Kamann &amp; Kslamatn (Non Kpal &amp; Fasar Kplabuhnn)</t>
  </si>
  <si>
    <t>5347</t>
  </si>
  <si>
    <t>5347010000</t>
  </si>
  <si>
    <t xml:space="preserve">        Prawatn Ksehatn Pgwai Aktif (SDM Prkantorn/Dreksi)</t>
  </si>
  <si>
    <t>5347020000</t>
  </si>
  <si>
    <t xml:space="preserve">        Beban Usaha-Pengobatan (SDM Perkantoran/Direksi)</t>
  </si>
  <si>
    <t>5349</t>
  </si>
  <si>
    <t>5349010000</t>
  </si>
  <si>
    <t xml:space="preserve">        Beban Usaha-Prjalann Dinas(SDMPerkantoran/Direksi)</t>
  </si>
  <si>
    <t>5349020000</t>
  </si>
  <si>
    <t xml:space="preserve">        Beban Penugasan (SDM Perkantoran/Direksi)</t>
  </si>
  <si>
    <t>5348</t>
  </si>
  <si>
    <t>5348010000</t>
  </si>
  <si>
    <t xml:space="preserve">        (B.Umum&amp;ADM)Perawatan Kesehatan Pensiunan</t>
  </si>
  <si>
    <t>5355</t>
  </si>
  <si>
    <t>5355010000</t>
  </si>
  <si>
    <t xml:space="preserve">        Beban Usaha-Pemeriksaan/Audit Eksternal</t>
  </si>
  <si>
    <t>5355020000</t>
  </si>
  <si>
    <t xml:space="preserve">        Beban Usaha-Konsultan</t>
  </si>
  <si>
    <t>5355050000</t>
  </si>
  <si>
    <t xml:space="preserve">        Beban Usaha-Penanganan Perkara</t>
  </si>
  <si>
    <t>5357</t>
  </si>
  <si>
    <t xml:space="preserve">      Beban Usaha-Pengembangan Usaha</t>
  </si>
  <si>
    <t>5370</t>
  </si>
  <si>
    <t xml:space="preserve">      Beban Usaha-Provisi Penurunan Nilai Piutang</t>
  </si>
  <si>
    <t>5373</t>
  </si>
  <si>
    <t xml:space="preserve">      Beban Usaha- Penagihan Piutang</t>
  </si>
  <si>
    <t>5375</t>
  </si>
  <si>
    <t>5375100000</t>
  </si>
  <si>
    <t>5375200000</t>
  </si>
  <si>
    <t>5375300000</t>
  </si>
  <si>
    <t>5375400000</t>
  </si>
  <si>
    <t xml:space="preserve">        Beban Kerugian Penurunan Nilai Aset Tidak Berwujud</t>
  </si>
  <si>
    <t>5377</t>
  </si>
  <si>
    <t>5377010000</t>
  </si>
  <si>
    <t xml:space="preserve">        Beban Usaha - Ganti Rugi</t>
  </si>
  <si>
    <t>5377020000</t>
  </si>
  <si>
    <t xml:space="preserve">        Beban Usaha - Klaim</t>
  </si>
  <si>
    <t>5380</t>
  </si>
  <si>
    <t>5380010000</t>
  </si>
  <si>
    <t xml:space="preserve">        Beban Usaha - Bantuan Sosial</t>
  </si>
  <si>
    <t>5380020000</t>
  </si>
  <si>
    <t xml:space="preserve">        Beban Usaha - Kontribusi Kepada Pihak Lain</t>
  </si>
  <si>
    <t>5381</t>
  </si>
  <si>
    <t xml:space="preserve">      Beban Usaha - Beban Pkbl</t>
  </si>
  <si>
    <t>5390</t>
  </si>
  <si>
    <t>5390010000</t>
  </si>
  <si>
    <t xml:space="preserve">        Beban Usaha-Administrasi Kantor Cetak Dan Fotocopy</t>
  </si>
  <si>
    <t>5390020000</t>
  </si>
  <si>
    <t xml:space="preserve">        Beban Usaha-Administrasi Kantor Kertas &amp;Alat Tulis</t>
  </si>
  <si>
    <t>5390030000</t>
  </si>
  <si>
    <t xml:space="preserve">        Beban Usaha-Administrasi Kantor Pengiriman Surat</t>
  </si>
  <si>
    <t>5390040000</t>
  </si>
  <si>
    <t xml:space="preserve">        Beban Usaha-AdmKantor SrtKbar,Majalah,Buletin&amp;Buku</t>
  </si>
  <si>
    <t>5390050000</t>
  </si>
  <si>
    <t xml:space="preserve">        Beban Usaha-Adm Kantor Ruangan Dan Peralatan Rapat</t>
  </si>
  <si>
    <t>5390060000</t>
  </si>
  <si>
    <t xml:space="preserve">        Beban Usaha -Peralatan Kantor</t>
  </si>
  <si>
    <t>5390990000</t>
  </si>
  <si>
    <t xml:space="preserve">        Beban Usaha-Administrasi Perkantoran - Lainnya</t>
  </si>
  <si>
    <t>5399</t>
  </si>
  <si>
    <t>5399010000</t>
  </si>
  <si>
    <t xml:space="preserve">        Beban Usaha Admnstrsi Lain-Prjalanan Pindah/Mutasi</t>
  </si>
  <si>
    <t>5399020000</t>
  </si>
  <si>
    <t xml:space="preserve">        Beban Usaha Administrasi Lainnya-Jamuan Rapat</t>
  </si>
  <si>
    <t>5399030000</t>
  </si>
  <si>
    <t xml:space="preserve">        Beban Usaha Administrasi Lainnya-Rumah Tangga</t>
  </si>
  <si>
    <t>5399040000</t>
  </si>
  <si>
    <t xml:space="preserve">        Beban Usaha Administrasi Lainnya-OlahRaga&amp;Kesenian</t>
  </si>
  <si>
    <t>5399990000</t>
  </si>
  <si>
    <t xml:space="preserve">        Beban Usaha Administrasi Lainnya</t>
  </si>
  <si>
    <t>LM5300</t>
  </si>
  <si>
    <t>LM5000</t>
  </si>
  <si>
    <t>LM5993</t>
  </si>
  <si>
    <t>6000</t>
  </si>
  <si>
    <t>6100</t>
  </si>
  <si>
    <t>6101</t>
  </si>
  <si>
    <t>6101000000</t>
  </si>
  <si>
    <t xml:space="preserve">      Pendapatan Denda / Penalti</t>
  </si>
  <si>
    <t>6102</t>
  </si>
  <si>
    <t>6102000000</t>
  </si>
  <si>
    <t xml:space="preserve">      Pendapatan Jasa Giro (Sebelum PPh. Final)</t>
  </si>
  <si>
    <t xml:space="preserve">      Pendapatan Jasa Giro (Sebelum Pph. Final)</t>
  </si>
  <si>
    <t>6103</t>
  </si>
  <si>
    <t>6103000000</t>
  </si>
  <si>
    <t xml:space="preserve">      Pendapatan Iuran Kesehatan</t>
  </si>
  <si>
    <t>6104</t>
  </si>
  <si>
    <t>6104000000</t>
  </si>
  <si>
    <t xml:space="preserve">      Pendapatan Sewa Properti Investasi</t>
  </si>
  <si>
    <t>6104010000</t>
  </si>
  <si>
    <t xml:space="preserve">        Pendapatan Sewa Rumah</t>
  </si>
  <si>
    <t>6104030000</t>
  </si>
  <si>
    <t xml:space="preserve">        Pendapatan Sewa Ruang Pertemuan</t>
  </si>
  <si>
    <t>6104990000</t>
  </si>
  <si>
    <t xml:space="preserve">        Pendapatan Sewa Properti Investasi Lainnya</t>
  </si>
  <si>
    <t>6108</t>
  </si>
  <si>
    <t>6108000000</t>
  </si>
  <si>
    <t xml:space="preserve">      Pendapatan Bunga Deposito (Sblm PPh. Final)</t>
  </si>
  <si>
    <t xml:space="preserve">      Pendapatan Bunga Deposito (Sebelum Pph. Final)</t>
  </si>
  <si>
    <t>6109</t>
  </si>
  <si>
    <t>6109000000</t>
  </si>
  <si>
    <t xml:space="preserve">      Pendapatan Pembelian Dok./Buku/Formulir Std</t>
  </si>
  <si>
    <t>6109010000</t>
  </si>
  <si>
    <t xml:space="preserve">        Pendapatan Pembelian Dokumen Pengadaan</t>
  </si>
  <si>
    <t>6109030000</t>
  </si>
  <si>
    <t xml:space="preserve">        Pendapatan Penjualan Buku / Formulir Standar</t>
  </si>
  <si>
    <t>6111</t>
  </si>
  <si>
    <t>6111000000</t>
  </si>
  <si>
    <t xml:space="preserve">      Pendapatan Biaya Materai yang Ditagihkan</t>
  </si>
  <si>
    <t>6112</t>
  </si>
  <si>
    <t>6112000000</t>
  </si>
  <si>
    <t xml:space="preserve">      Laba Pelunasan Piutang yg Dihapuskan Sblmnya</t>
  </si>
  <si>
    <t xml:space="preserve">      Laba Pelunasan Piutang yang Dihapuskan Sebelumnya</t>
  </si>
  <si>
    <t>6113</t>
  </si>
  <si>
    <t>6113000000</t>
  </si>
  <si>
    <t xml:space="preserve">      Laba Pmlhn Nilai Wjr Aset &amp; Non Keuangan</t>
  </si>
  <si>
    <t>6113110000</t>
  </si>
  <si>
    <t xml:space="preserve">        Pmulihn ats Pnurunn Nlai Cdangn Pnyisihan Prsdiaan</t>
  </si>
  <si>
    <t>6113310000</t>
  </si>
  <si>
    <t xml:space="preserve">        Pemulihan Nilai Akm Penurunan Nilai-Aset Tetap</t>
  </si>
  <si>
    <t>6113510000</t>
  </si>
  <si>
    <t xml:space="preserve">        Pmulihn atas Pnurunn Nilai Cadangn Imbaln Pska Krj</t>
  </si>
  <si>
    <t>6115</t>
  </si>
  <si>
    <t>6115000000</t>
  </si>
  <si>
    <t xml:space="preserve">      Laba Penjualan Aset Keuangan</t>
  </si>
  <si>
    <t>6115010000</t>
  </si>
  <si>
    <t xml:space="preserve">        Laba Penjualan Aset Keuangan</t>
  </si>
  <si>
    <t>6115110000</t>
  </si>
  <si>
    <t xml:space="preserve">        Laba Penjualan Saham Biasa</t>
  </si>
  <si>
    <t>6115120000</t>
  </si>
  <si>
    <t xml:space="preserve">        Pendapatan Premium Saham Seri-B yg Jatuh Tempo</t>
  </si>
  <si>
    <t>6115990000</t>
  </si>
  <si>
    <t xml:space="preserve">        Laba Penjualan Aset Keuangan Lainnya</t>
  </si>
  <si>
    <t>6117</t>
  </si>
  <si>
    <t>6117000000</t>
  </si>
  <si>
    <t xml:space="preserve">      Pendapatan Bunga Obligasi</t>
  </si>
  <si>
    <t>6119</t>
  </si>
  <si>
    <t>6119000000</t>
  </si>
  <si>
    <t xml:space="preserve">      Pendapatan Agio Saham</t>
  </si>
  <si>
    <t>6125</t>
  </si>
  <si>
    <t>6125000000</t>
  </si>
  <si>
    <t xml:space="preserve">      Laba Penjualan Aset Non Keuangan</t>
  </si>
  <si>
    <t>6125110000</t>
  </si>
  <si>
    <t xml:space="preserve">        Laba Penjualan Persediaan</t>
  </si>
  <si>
    <t>6125210000</t>
  </si>
  <si>
    <t xml:space="preserve">        Laba Pnjualan Aset Tidak Lancar Dmiliki utk Dijual</t>
  </si>
  <si>
    <t>6125310000</t>
  </si>
  <si>
    <t xml:space="preserve">        Laba Pertukaran Aset Tetap</t>
  </si>
  <si>
    <t>6127</t>
  </si>
  <si>
    <t>6127000000</t>
  </si>
  <si>
    <t xml:space="preserve">      Laba Penjualan Aset Non Keuangan - Tdk Prod</t>
  </si>
  <si>
    <t>6127110000</t>
  </si>
  <si>
    <t xml:space="preserve">        Laba Penjualan Persediaan - Tidak Produktif</t>
  </si>
  <si>
    <t>6127310000</t>
  </si>
  <si>
    <t xml:space="preserve">        Laba Penjualan Aset Tetap - Tidak Produktif</t>
  </si>
  <si>
    <t>6127990000</t>
  </si>
  <si>
    <t xml:space="preserve">        Asset Sales Clearing</t>
  </si>
  <si>
    <t>6130</t>
  </si>
  <si>
    <t>6130000000</t>
  </si>
  <si>
    <t xml:space="preserve">      Pendapatan Klaim Asuransi</t>
  </si>
  <si>
    <t>6140</t>
  </si>
  <si>
    <t>6140000000</t>
  </si>
  <si>
    <t xml:space="preserve">      Penghasilan Dividen Entitas Anak (Stlh Pjk)</t>
  </si>
  <si>
    <t xml:space="preserve">      Penghasilan Dividen Entitas Anak (Setelah Pajak)</t>
  </si>
  <si>
    <t>6150</t>
  </si>
  <si>
    <t>6150000000</t>
  </si>
  <si>
    <t xml:space="preserve">      Pdpt Tantiem sbg Dir./Dekom pd Entitas Anak</t>
  </si>
  <si>
    <t xml:space="preserve">      Pnd Tntiem Drks/Dkom pd Ents Ank/Trasosi(Stlh Pjk)</t>
  </si>
  <si>
    <t>6155</t>
  </si>
  <si>
    <t>6155000000</t>
  </si>
  <si>
    <t xml:space="preserve">      Laba Penjualan Sisa Material&amp;Barang Bongkaran</t>
  </si>
  <si>
    <t xml:space="preserve">      Laba Penjualan Sisa Material dan Barang Bongkaran</t>
  </si>
  <si>
    <t>6165</t>
  </si>
  <si>
    <t>6165000000</t>
  </si>
  <si>
    <t xml:space="preserve">      Pendapatan Pembulatan</t>
  </si>
  <si>
    <t>6190</t>
  </si>
  <si>
    <t>6190000000</t>
  </si>
  <si>
    <t xml:space="preserve">      Laba Selisih Kurs (Gains on Foreign Exchange)</t>
  </si>
  <si>
    <t>6190010000</t>
  </si>
  <si>
    <t xml:space="preserve">        Laba Selisih Kurs - Terealisasi (Realized Gains)</t>
  </si>
  <si>
    <t>6190030000</t>
  </si>
  <si>
    <t xml:space="preserve">        Lba Slsih Kurs-Psuaian Akun Monter(Unrealizd Gain)</t>
  </si>
  <si>
    <t>6199</t>
  </si>
  <si>
    <t>6199000000</t>
  </si>
  <si>
    <t xml:space="preserve">      Pendapatan Non Usaha - Lainnya</t>
  </si>
  <si>
    <t>6200</t>
  </si>
  <si>
    <t>6201</t>
  </si>
  <si>
    <t>6201000000</t>
  </si>
  <si>
    <t xml:space="preserve">      Biaya Administrasi Bank</t>
  </si>
  <si>
    <t>6202</t>
  </si>
  <si>
    <t>6202000000</t>
  </si>
  <si>
    <t xml:space="preserve">      Beban Pajak (Final) Jasa Giro &amp; Deposito</t>
  </si>
  <si>
    <t>6203</t>
  </si>
  <si>
    <t>6203000000</t>
  </si>
  <si>
    <t xml:space="preserve">      Biaya Amortisasi Obligasi</t>
  </si>
  <si>
    <t>6211</t>
  </si>
  <si>
    <t>6211000000</t>
  </si>
  <si>
    <t xml:space="preserve">      Beban Biaya Materai</t>
  </si>
  <si>
    <t>6212</t>
  </si>
  <si>
    <t>6212000000</t>
  </si>
  <si>
    <t xml:space="preserve">      Beban Biaya Biaya Bahan Non Usaha</t>
  </si>
  <si>
    <t>6215</t>
  </si>
  <si>
    <t>6215000000</t>
  </si>
  <si>
    <t xml:space="preserve">      Rugi Penjualan Aset Keuangan</t>
  </si>
  <si>
    <t>6215010000</t>
  </si>
  <si>
    <t xml:space="preserve">        Rugi Penjualan Surat Berharga Jk. Pendek</t>
  </si>
  <si>
    <t>6215990000</t>
  </si>
  <si>
    <t xml:space="preserve">        Rugi Penjualan Aset Keuangan Lainnya</t>
  </si>
  <si>
    <t>6225</t>
  </si>
  <si>
    <t>6225000000</t>
  </si>
  <si>
    <t xml:space="preserve">      Rugi Penjualan Aset Non Keuangan</t>
  </si>
  <si>
    <t>6225110000</t>
  </si>
  <si>
    <t xml:space="preserve">        Rugi Penjualan Persediaan</t>
  </si>
  <si>
    <t>6225210000</t>
  </si>
  <si>
    <t xml:space="preserve">        Rugi Penjualan Aset Tdk Dlancar Dmiliki utk Djual</t>
  </si>
  <si>
    <t>6225310000</t>
  </si>
  <si>
    <t xml:space="preserve">        Rugi Penjualan Aset Tetap</t>
  </si>
  <si>
    <t>6227</t>
  </si>
  <si>
    <t>6227000000</t>
  </si>
  <si>
    <t xml:space="preserve">      Rugi Penjualan Aset Non Keuangan - Tidak Prd</t>
  </si>
  <si>
    <t>6227110000</t>
  </si>
  <si>
    <t xml:space="preserve">        Rugi Penjualan Persediaan - Tidak Produktif</t>
  </si>
  <si>
    <t>6227310000</t>
  </si>
  <si>
    <t xml:space="preserve">        Rugi Penjualan Aset Tetap - Tidak Produktif</t>
  </si>
  <si>
    <t>6255</t>
  </si>
  <si>
    <t>6255000000</t>
  </si>
  <si>
    <t xml:space="preserve">      Beban atas Penerimaan Negara Bukan Pajak</t>
  </si>
  <si>
    <t xml:space="preserve">      Beban atas Penerimaan Negara Bukan Pajak (PNBP)</t>
  </si>
  <si>
    <t>6260</t>
  </si>
  <si>
    <t>6260000000</t>
  </si>
  <si>
    <t xml:space="preserve">      Beban Konsesi</t>
  </si>
  <si>
    <t>6265</t>
  </si>
  <si>
    <t>6265000000</t>
  </si>
  <si>
    <t xml:space="preserve">      Rugi Pembulatan</t>
  </si>
  <si>
    <t>6270000000</t>
  </si>
  <si>
    <t xml:space="preserve">      Beban Bunga Aset Hak Guna</t>
  </si>
  <si>
    <t xml:space="preserve">      Beban Bunga Aset Konsesi</t>
  </si>
  <si>
    <t>6290</t>
  </si>
  <si>
    <t>6290000000</t>
  </si>
  <si>
    <t xml:space="preserve">      Rugi Selisih Kurs (Loss on Foreign Exchange)</t>
  </si>
  <si>
    <t>6290010000</t>
  </si>
  <si>
    <t xml:space="preserve">        Rugi Selisih Kurs - Terealisasi (Realized Loss)</t>
  </si>
  <si>
    <t>6290030000</t>
  </si>
  <si>
    <t xml:space="preserve">        Rugi Slsh Kurs-Psuaian Akun Monetr(Unrealizd Loss)</t>
  </si>
  <si>
    <t>6299</t>
  </si>
  <si>
    <t>6299000000</t>
  </si>
  <si>
    <t xml:space="preserve">      Beban Non Usaha Lainnya</t>
  </si>
  <si>
    <t>6300</t>
  </si>
  <si>
    <t>6301</t>
  </si>
  <si>
    <t>6301000000</t>
  </si>
  <si>
    <t xml:space="preserve">      Beban Pinjaman Bank</t>
  </si>
  <si>
    <t>6301100000</t>
  </si>
  <si>
    <t xml:space="preserve">        Beban Bunga Pinjaman KMK</t>
  </si>
  <si>
    <t>6301200000</t>
  </si>
  <si>
    <t xml:space="preserve">        Beban Bunga Pinjaman KI</t>
  </si>
  <si>
    <t>6301300000</t>
  </si>
  <si>
    <t xml:space="preserve">        Beban Provisi Pinjaman Diamortisasi</t>
  </si>
  <si>
    <t>6301900000</t>
  </si>
  <si>
    <t xml:space="preserve">        Beban Selisih Kurs Pinjaman dalam Valas</t>
  </si>
  <si>
    <t>6302</t>
  </si>
  <si>
    <t>6302000000</t>
  </si>
  <si>
    <t xml:space="preserve">      Bbn Pinjaman Lembaga Keuangan Lain/Sewa Pbyan</t>
  </si>
  <si>
    <t>6302010000</t>
  </si>
  <si>
    <t xml:space="preserve">        Beban Keuangan/Bunga Sewa Pembiayaan</t>
  </si>
  <si>
    <t>6305</t>
  </si>
  <si>
    <t>6305000000</t>
  </si>
  <si>
    <t xml:space="preserve">      Bbn Keuangan atas Penerbitan Instr. Keu.Jk Pj</t>
  </si>
  <si>
    <t>6305010000</t>
  </si>
  <si>
    <t xml:space="preserve">        Beban Bunga Obligasi</t>
  </si>
  <si>
    <t>6400</t>
  </si>
  <si>
    <t>6410</t>
  </si>
  <si>
    <t>6410000000</t>
  </si>
  <si>
    <t xml:space="preserve">      Bagian Laba (Rugi) dari Entitas Asosiasi</t>
  </si>
  <si>
    <t xml:space="preserve">      Bgian Laba (Rugi) dr Entitas Asosiasi (Stlh Pajak)</t>
  </si>
  <si>
    <t>6420</t>
  </si>
  <si>
    <t>6420000000</t>
  </si>
  <si>
    <t xml:space="preserve">      Bagian Laba (Rugi) dari KSO / Ventura Bersama</t>
  </si>
  <si>
    <t xml:space="preserve">      Bagian L/R dr KSO/Ventura Brsma(Stlh Pajak)</t>
  </si>
  <si>
    <t>LM6991</t>
  </si>
  <si>
    <t>7000</t>
  </si>
  <si>
    <t>7100</t>
  </si>
  <si>
    <t>7110</t>
  </si>
  <si>
    <t>7110000000</t>
  </si>
  <si>
    <t xml:space="preserve">      Beban Pajak Kini</t>
  </si>
  <si>
    <t>7110100000</t>
  </si>
  <si>
    <t xml:space="preserve">        (Beban) Pajak Kini - Tidak Final</t>
  </si>
  <si>
    <t>`</t>
  </si>
  <si>
    <t>7110200000</t>
  </si>
  <si>
    <t xml:space="preserve">        (Beban) Pajak Kini - Final</t>
  </si>
  <si>
    <t>7200</t>
  </si>
  <si>
    <t>7220</t>
  </si>
  <si>
    <t>7220000000</t>
  </si>
  <si>
    <t xml:space="preserve">      (Beban) Penghasilan Pajak Tangguhan</t>
  </si>
  <si>
    <t>7220100000</t>
  </si>
  <si>
    <t xml:space="preserve">        (Beban) Penghasilan Pajak Tangguhan</t>
  </si>
  <si>
    <t>8000</t>
  </si>
  <si>
    <t>8100000000 - Bagian Laba (Rugi) Kepentingan Non Pengendali</t>
  </si>
  <si>
    <t>LM8991</t>
  </si>
  <si>
    <t>9000</t>
  </si>
  <si>
    <t>9100</t>
  </si>
  <si>
    <t>9101</t>
  </si>
  <si>
    <t>9101000000</t>
  </si>
  <si>
    <t xml:space="preserve">      Keuntungan Revaluasi Aset Tetap</t>
  </si>
  <si>
    <t>9102</t>
  </si>
  <si>
    <t>9102000000</t>
  </si>
  <si>
    <t xml:space="preserve">      Pengukuran Kembali Atas Program Imbalan Pasti</t>
  </si>
  <si>
    <t>9103</t>
  </si>
  <si>
    <t>9103000000</t>
  </si>
  <si>
    <t xml:space="preserve">      Bag. L/R Reval. Aset Tetap Entitas Asosiasi</t>
  </si>
  <si>
    <t xml:space="preserve">      Bag.Kuntungn(Krugin)Rvaluasi Ast Ttp Entits Asossi</t>
  </si>
  <si>
    <t>9190</t>
  </si>
  <si>
    <t>9190000000</t>
  </si>
  <si>
    <t xml:space="preserve">      (Bbn)Pjk Tangguhan Terkait Pos tdk dlm L/R</t>
  </si>
  <si>
    <t xml:space="preserve">      (Bbn)PjkTgguhnTkaitPosTdkAknDrklsfiksikndlmAkunL/R</t>
  </si>
  <si>
    <t>9200</t>
  </si>
  <si>
    <t>9201</t>
  </si>
  <si>
    <t>9201000000</t>
  </si>
  <si>
    <t xml:space="preserve">      Selisih Kurs krn Penjabaran Lap. Keu.</t>
  </si>
  <si>
    <t xml:space="preserve">      Selisih Kurs karena Penjabaran Laporan Keuangan</t>
  </si>
  <si>
    <t>9202</t>
  </si>
  <si>
    <t>9202000000</t>
  </si>
  <si>
    <t xml:space="preserve">      Aset Keuangan Tersedia untuk Dijual</t>
  </si>
  <si>
    <t>9203</t>
  </si>
  <si>
    <t>9203000000</t>
  </si>
  <si>
    <t xml:space="preserve">      Lindung Nilai Atas Arus Kas</t>
  </si>
  <si>
    <t>9290</t>
  </si>
  <si>
    <t>9290000000</t>
  </si>
  <si>
    <t xml:space="preserve">      Pjk atas Pos yg Akan Direklasifikasi dlm L/R</t>
  </si>
  <si>
    <t xml:space="preserve">      Pajk ats Pos-psygAkn Drklsifiksikn ke dlm Akun L/R</t>
  </si>
  <si>
    <t>LM300</t>
  </si>
  <si>
    <t>EBITDA</t>
  </si>
  <si>
    <t>EBIT</t>
  </si>
  <si>
    <t>EBITDA Margin</t>
  </si>
  <si>
    <t>EBIT Margin</t>
  </si>
  <si>
    <t>NIM</t>
  </si>
  <si>
    <t>Pendapatan</t>
  </si>
  <si>
    <t>Beban</t>
  </si>
  <si>
    <t>Laba Usaha</t>
  </si>
  <si>
    <t>Laba Sebelum Pajak</t>
  </si>
  <si>
    <t>Pajak</t>
  </si>
  <si>
    <t>Laba Setelah Pajak</t>
  </si>
  <si>
    <t>Net Income Margin</t>
  </si>
  <si>
    <t>Beban Keuangan</t>
  </si>
  <si>
    <t>Rasio</t>
  </si>
  <si>
    <t>Aset</t>
  </si>
  <si>
    <t>Aset Lancar</t>
  </si>
  <si>
    <t xml:space="preserve">    Kas dan Setara Kas</t>
  </si>
  <si>
    <t xml:space="preserve">    Piutang Usaha</t>
  </si>
  <si>
    <t xml:space="preserve">    Piutang Lain-lain</t>
  </si>
  <si>
    <t xml:space="preserve">    Pajak Dibayar Dimuka</t>
  </si>
  <si>
    <t>Aset  Tidak Lancar</t>
  </si>
  <si>
    <t xml:space="preserve">    Aset Hak Guna</t>
  </si>
  <si>
    <t xml:space="preserve">    Aset Tak Berwujud</t>
  </si>
  <si>
    <t xml:space="preserve">    Aset Pajak Tangguhan</t>
  </si>
  <si>
    <t>Jumlah Aset (1100 +1200)</t>
  </si>
  <si>
    <t>Liabilitas &amp; Ekuitas</t>
  </si>
  <si>
    <t>Liabilitas</t>
  </si>
  <si>
    <t xml:space="preserve">    Liabilitas Jangka Pendek</t>
  </si>
  <si>
    <t xml:space="preserve">    Liabilitas Jangka Panjang</t>
  </si>
  <si>
    <t>Ekuitas</t>
  </si>
  <si>
    <t xml:space="preserve">    Modal</t>
  </si>
  <si>
    <t xml:space="preserve">    Tambahan Modal Disetor</t>
  </si>
  <si>
    <t>Jumlah Liabilitas &amp; Ekuitas (2000 +3000)</t>
  </si>
  <si>
    <t>Ach sd. Jul 2021
(5:3)</t>
  </si>
  <si>
    <t>YoY sd. Jul 2021
(5:4)</t>
  </si>
  <si>
    <t>I</t>
  </si>
  <si>
    <t>ARUS KAS DARI AKTIVITAS OPERASI</t>
  </si>
  <si>
    <t>Kas Bersih Diperoleh dari Aktivitas Operasi :</t>
  </si>
  <si>
    <t>II</t>
  </si>
  <si>
    <t>ARUS KAS DARI AKTIVITAS INVESTASI</t>
  </si>
  <si>
    <t>Kas Bersih Diperoleh dari Aktivitas Investasi :</t>
  </si>
  <si>
    <t>III</t>
  </si>
  <si>
    <t>ARUS KAS DARI AKTIVITAS PENDANAAN</t>
  </si>
  <si>
    <t>Kas Bersih Diperoleh dari Pendanaan :</t>
  </si>
  <si>
    <t>IV</t>
  </si>
  <si>
    <t>KENAIKAN DAN (PENURUNAN) KAS BERSIH (I + II +  III)</t>
  </si>
  <si>
    <t>V</t>
  </si>
  <si>
    <t>SALDO AWAL PERIODE KAS &amp; SETARA KAS</t>
  </si>
  <si>
    <t>VI</t>
  </si>
  <si>
    <t>SALDO AKHIR PERIODE KAS &amp; SETARA KAS</t>
  </si>
  <si>
    <t>NO</t>
  </si>
  <si>
    <t>RKAP TAHUN 2021</t>
  </si>
  <si>
    <t>USULAN RKAP TAHUN 2022</t>
  </si>
  <si>
    <t xml:space="preserve">    Uang Muka &amp; Biaya Dibayar Dimuka</t>
  </si>
  <si>
    <t xml:space="preserve">    Saldo Laba-belum ditentukan pengunaannya</t>
  </si>
  <si>
    <t xml:space="preserve">    Penerimaan kas dari pelanggan</t>
  </si>
  <si>
    <t xml:space="preserve">    Pembayaran kepada kontraktor, pemasok, dan lainnya</t>
  </si>
  <si>
    <t xml:space="preserve">    Pembayaran kepada karyawan</t>
  </si>
  <si>
    <t xml:space="preserve">    Pembayaran pajak penghasilan</t>
  </si>
  <si>
    <t xml:space="preserve">    Penerimaan lainnya dari aktivitas operasi</t>
  </si>
  <si>
    <t xml:space="preserve">    Pembayaran lainnya dari aktivitas operasi</t>
  </si>
  <si>
    <t xml:space="preserve">    Perolehan aset tetap dan aset takberwujud</t>
  </si>
  <si>
    <t xml:space="preserve">    Penerimaan dividen</t>
  </si>
  <si>
    <t xml:space="preserve">    Penerimaan pinjaman bank dan lembaga keuangan lainnya</t>
  </si>
  <si>
    <t xml:space="preserve">    Pemby. pinjaman bank dan lembaga keuangan lainnya</t>
  </si>
  <si>
    <t xml:space="preserve">    Pembayaran beban bunga</t>
  </si>
  <si>
    <t xml:space="preserve">    Penerimaan lainnya dari aktivitas pendanaan</t>
  </si>
  <si>
    <t>EST. REAL TAHUN 2021</t>
  </si>
  <si>
    <t>RKAP TAHUN 2021 
(REVISI)</t>
  </si>
  <si>
    <t>EST. REAL. TAHUN 2021</t>
  </si>
  <si>
    <t>EST. REAL. 
TAHUN 2021</t>
  </si>
  <si>
    <t>LAPORAN LABA RUGI</t>
  </si>
  <si>
    <t>PT PRIMA TERMINAL PETIKEMAS</t>
  </si>
  <si>
    <t>LAPORAN POSISI KEUANGAN</t>
  </si>
  <si>
    <t>LAPORAN ARUS KAS</t>
  </si>
  <si>
    <t>beban umum</t>
  </si>
  <si>
    <t>By administrasi perkantoran</t>
  </si>
  <si>
    <t>Beban Pegawai</t>
  </si>
  <si>
    <t>By Umum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</si>
</sst>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1" formatCode="_(* #,##0_);_(* \(#,##0\);_(* &quot;-&quot;_);_(@_)"/>
    <numFmt numFmtId="43" formatCode="_(* #,##0.00_);_(* \(#,##0.00\);_(* &quot;-&quot;??_);_(@_)"/>
    <numFmt numFmtId="164" formatCode="_-* #,##0.00_-;\-* #,##0.00_-;_-* &quot;-&quot;??_-;_-@_-"/>
    <numFmt numFmtId="165" formatCode="_(* #,##0_);_(* \(#,##0\);_(* &quot;-&quot;??_);_(@_)"/>
    <numFmt numFmtId="166" formatCode="#,,&quot; M&quot;"/>
    <numFmt numFmtId="167" formatCode="0.0%"/>
    <numFmt numFmtId="168" formatCode="_-* #,##0_-;\-* #,##0_-;_-* &quot;-&quot;??_-;_-@_-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sz val="11"/>
      <color rgb="FFFF00FF"/>
      <name val="Arial"/>
      <family val="2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2"/>
      <color rgb="FFFFFFFF"/>
      <name val="Arial"/>
      <family val="2"/>
    </font>
    <font>
      <b/>
      <sz val="12"/>
      <color theme="0"/>
      <name val="Arial"/>
      <family val="2"/>
    </font>
    <font>
      <sz val="14"/>
      <color rgb="FF000000"/>
      <name val="Calibri"/>
      <family val="2"/>
    </font>
    <font>
      <sz val="13"/>
      <color rgb="FF000000"/>
      <name val="Calibri"/>
      <family val="2"/>
    </font>
    <font>
      <b/>
      <sz val="14"/>
      <color rgb="FF000000"/>
      <name val="Calibri"/>
      <family val="2"/>
    </font>
    <font>
      <b/>
      <sz val="13"/>
      <color rgb="FF000000"/>
      <name val="Calibri"/>
      <family val="2"/>
    </font>
    <font>
      <b/>
      <sz val="14"/>
      <color theme="1"/>
      <name val="Calibri"/>
      <family val="2"/>
      <scheme val="minor"/>
    </font>
    <font>
      <b/>
      <sz val="11"/>
      <color rgb="FFFF000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2" tint="-9.9978637043366805E-2"/>
        <bgColor indexed="64"/>
      </patternFill>
    </fill>
    <fill>
      <gradientFill degree="90">
        <stop position="0">
          <color theme="0"/>
        </stop>
        <stop position="1">
          <color theme="0" tint="-0.1490218817712943"/>
        </stop>
      </gradientFill>
    </fill>
    <fill>
      <patternFill patternType="solid">
        <fgColor rgb="FFFFC00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90">
        <stop position="0">
          <color theme="4" tint="-0.25098422193060094"/>
        </stop>
        <stop position="1">
          <color theme="8" tint="-0.49803155613879818"/>
        </stop>
      </gradientFill>
    </fill>
    <fill>
      <patternFill patternType="solid">
        <fgColor theme="4"/>
        <bgColor auto="1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/>
        <bgColor auto="1"/>
      </patternFill>
    </fill>
    <fill>
      <patternFill patternType="solid">
        <fgColor theme="9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-0.249977111117893"/>
        <bgColor auto="1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theme="0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-0.249977111117893"/>
        <bgColor auto="1"/>
      </patternFill>
    </fill>
    <fill>
      <patternFill patternType="solid">
        <fgColor rgb="FF0B5F89"/>
        <bgColor indexed="64"/>
      </patternFill>
    </fill>
    <fill>
      <patternFill patternType="solid">
        <fgColor rgb="FFCCD8E6"/>
        <bgColor indexed="64"/>
      </patternFill>
    </fill>
    <fill>
      <patternFill patternType="solid">
        <fgColor rgb="FFE7ECF3"/>
        <bgColor indexed="64"/>
      </patternFill>
    </fill>
  </fills>
  <borders count="18">
    <border>
      <left/>
      <right/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 style="thin">
        <color theme="0"/>
      </right>
      <top style="thin">
        <color theme="2"/>
      </top>
      <bottom style="thin">
        <color theme="2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indexed="64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/>
      <diagonal/>
    </border>
    <border>
      <left style="medium">
        <color rgb="FFFFFFFF"/>
      </left>
      <right/>
      <top style="medium">
        <color rgb="FFFFFFFF"/>
      </top>
      <bottom style="medium">
        <color rgb="FFFFFFFF"/>
      </bottom>
      <diagonal/>
    </border>
    <border>
      <left/>
      <right/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/>
      <bottom style="thick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thick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</borders>
  <cellStyleXfs count="7">
    <xf numFmtId="0" fontId="0" fillId="0" borderId="0"/>
    <xf numFmtId="43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200">
    <xf numFmtId="0" fontId="0" fillId="0" borderId="0" xfId="0"/>
    <xf numFmtId="0" fontId="3" fillId="2" borderId="0" xfId="0" applyFont="1" applyFill="1" applyBorder="1"/>
    <xf numFmtId="0" fontId="0" fillId="3" borderId="0" xfId="0" applyFill="1" applyBorder="1"/>
    <xf numFmtId="0" fontId="0" fillId="3" borderId="0" xfId="0" applyNumberFormat="1" applyFill="1" applyBorder="1" applyAlignment="1">
      <alignment horizontal="left"/>
    </xf>
    <xf numFmtId="0" fontId="0" fillId="3" borderId="0" xfId="0" quotePrefix="1" applyNumberFormat="1" applyFill="1" applyBorder="1" applyAlignment="1">
      <alignment horizontal="left"/>
    </xf>
    <xf numFmtId="0" fontId="4" fillId="3" borderId="0" xfId="0" applyFont="1" applyFill="1" applyBorder="1"/>
    <xf numFmtId="0" fontId="0" fillId="0" borderId="0" xfId="0" applyNumberFormat="1"/>
    <xf numFmtId="0" fontId="0" fillId="3" borderId="1" xfId="0" applyFill="1" applyBorder="1"/>
    <xf numFmtId="0" fontId="0" fillId="3" borderId="2" xfId="0" applyFill="1" applyBorder="1"/>
    <xf numFmtId="0" fontId="0" fillId="4" borderId="2" xfId="0" applyFill="1" applyBorder="1"/>
    <xf numFmtId="0" fontId="4" fillId="3" borderId="0" xfId="0" quotePrefix="1" applyFont="1" applyFill="1" applyBorder="1"/>
    <xf numFmtId="41" fontId="0" fillId="3" borderId="0" xfId="2" applyFont="1" applyFill="1" applyBorder="1"/>
    <xf numFmtId="41" fontId="0" fillId="0" borderId="0" xfId="2" applyFont="1" applyFill="1" applyBorder="1"/>
    <xf numFmtId="3" fontId="0" fillId="3" borderId="0" xfId="0" applyNumberFormat="1" applyFill="1" applyBorder="1"/>
    <xf numFmtId="0" fontId="0" fillId="3" borderId="3" xfId="0" quotePrefix="1" applyFill="1" applyBorder="1"/>
    <xf numFmtId="0" fontId="0" fillId="5" borderId="3" xfId="0" quotePrefix="1" applyFill="1" applyBorder="1"/>
    <xf numFmtId="0" fontId="0" fillId="5" borderId="0" xfId="0" applyFill="1" applyBorder="1"/>
    <xf numFmtId="0" fontId="4" fillId="5" borderId="0" xfId="0" quotePrefix="1" applyFont="1" applyFill="1" applyBorder="1"/>
    <xf numFmtId="0" fontId="0" fillId="6" borderId="3" xfId="0" quotePrefix="1" applyFill="1" applyBorder="1"/>
    <xf numFmtId="0" fontId="0" fillId="6" borderId="0" xfId="0" applyFill="1" applyBorder="1"/>
    <xf numFmtId="0" fontId="4" fillId="6" borderId="0" xfId="0" quotePrefix="1" applyFont="1" applyFill="1" applyBorder="1"/>
    <xf numFmtId="165" fontId="0" fillId="7" borderId="3" xfId="1" quotePrefix="1" applyNumberFormat="1" applyFont="1" applyFill="1" applyBorder="1"/>
    <xf numFmtId="165" fontId="0" fillId="7" borderId="0" xfId="1" applyNumberFormat="1" applyFont="1" applyFill="1" applyBorder="1"/>
    <xf numFmtId="165" fontId="0" fillId="3" borderId="0" xfId="1" applyNumberFormat="1" applyFont="1" applyFill="1" applyBorder="1"/>
    <xf numFmtId="0" fontId="0" fillId="7" borderId="3" xfId="0" quotePrefix="1" applyFill="1" applyBorder="1"/>
    <xf numFmtId="0" fontId="0" fillId="7" borderId="0" xfId="0" applyFill="1" applyBorder="1"/>
    <xf numFmtId="165" fontId="4" fillId="8" borderId="4" xfId="1" applyNumberFormat="1" applyFont="1" applyFill="1" applyBorder="1" applyAlignment="1" applyProtection="1">
      <alignment vertical="center"/>
      <protection locked="0"/>
    </xf>
    <xf numFmtId="165" fontId="2" fillId="8" borderId="4" xfId="1" applyNumberFormat="1" applyFont="1" applyFill="1" applyBorder="1" applyAlignment="1" applyProtection="1">
      <alignment vertical="center"/>
      <protection locked="0"/>
    </xf>
    <xf numFmtId="165" fontId="2" fillId="0" borderId="4" xfId="1" applyNumberFormat="1" applyFont="1" applyFill="1" applyBorder="1" applyAlignment="1" applyProtection="1">
      <alignment vertical="center"/>
      <protection locked="0"/>
    </xf>
    <xf numFmtId="0" fontId="5" fillId="9" borderId="0" xfId="0" applyFont="1" applyFill="1" applyBorder="1"/>
    <xf numFmtId="0" fontId="5" fillId="10" borderId="0" xfId="0" applyFont="1" applyFill="1" applyBorder="1"/>
    <xf numFmtId="0" fontId="5" fillId="12" borderId="0" xfId="0" applyFont="1" applyFill="1" applyBorder="1" applyAlignment="1"/>
    <xf numFmtId="10" fontId="5" fillId="12" borderId="0" xfId="0" applyNumberFormat="1" applyFont="1" applyFill="1" applyBorder="1" applyAlignment="1"/>
    <xf numFmtId="10" fontId="0" fillId="3" borderId="0" xfId="3" applyNumberFormat="1" applyFont="1" applyFill="1" applyBorder="1"/>
    <xf numFmtId="165" fontId="0" fillId="8" borderId="4" xfId="1" applyNumberFormat="1" applyFont="1" applyFill="1" applyBorder="1" applyAlignment="1" applyProtection="1">
      <alignment vertical="center"/>
      <protection locked="0"/>
    </xf>
    <xf numFmtId="165" fontId="0" fillId="0" borderId="4" xfId="1" applyNumberFormat="1" applyFont="1" applyFill="1" applyBorder="1" applyAlignment="1" applyProtection="1">
      <alignment vertical="center"/>
      <protection locked="0"/>
    </xf>
    <xf numFmtId="165" fontId="4" fillId="3" borderId="0" xfId="1" applyNumberFormat="1" applyFont="1" applyFill="1" applyBorder="1"/>
    <xf numFmtId="165" fontId="0" fillId="15" borderId="0" xfId="1" applyNumberFormat="1" applyFont="1" applyFill="1" applyBorder="1"/>
    <xf numFmtId="165" fontId="0" fillId="3" borderId="0" xfId="1" applyNumberFormat="1" applyFont="1" applyFill="1" applyBorder="1" applyAlignment="1">
      <alignment horizontal="center"/>
    </xf>
    <xf numFmtId="166" fontId="4" fillId="3" borderId="0" xfId="1" applyNumberFormat="1" applyFont="1" applyFill="1" applyBorder="1"/>
    <xf numFmtId="17" fontId="3" fillId="17" borderId="6" xfId="0" applyNumberFormat="1" applyFont="1" applyFill="1" applyBorder="1" applyAlignment="1" applyProtection="1">
      <alignment horizontal="center" vertical="center" wrapText="1"/>
      <protection locked="0"/>
    </xf>
    <xf numFmtId="0" fontId="3" fillId="17" borderId="6" xfId="0" applyNumberFormat="1" applyFont="1" applyFill="1" applyBorder="1" applyAlignment="1" applyProtection="1">
      <alignment horizontal="center" vertical="center" wrapText="1"/>
      <protection locked="0"/>
    </xf>
    <xf numFmtId="0" fontId="3" fillId="17" borderId="8" xfId="0" applyNumberFormat="1" applyFont="1" applyFill="1" applyBorder="1" applyAlignment="1" applyProtection="1">
      <alignment vertical="center" wrapText="1"/>
      <protection locked="0"/>
    </xf>
    <xf numFmtId="0" fontId="3" fillId="17" borderId="9" xfId="0" applyNumberFormat="1" applyFont="1" applyFill="1" applyBorder="1" applyAlignment="1" applyProtection="1">
      <alignment vertical="center" wrapText="1"/>
      <protection locked="0"/>
    </xf>
    <xf numFmtId="0" fontId="3" fillId="5" borderId="6" xfId="0" applyNumberFormat="1" applyFont="1" applyFill="1" applyBorder="1" applyAlignment="1" applyProtection="1">
      <alignment horizontal="center" vertical="center" wrapText="1"/>
      <protection locked="0"/>
    </xf>
    <xf numFmtId="0" fontId="3" fillId="19" borderId="6" xfId="0" applyNumberFormat="1" applyFont="1" applyFill="1" applyBorder="1" applyAlignment="1" applyProtection="1">
      <alignment horizontal="center" vertical="center" wrapText="1"/>
      <protection locked="0"/>
    </xf>
    <xf numFmtId="0" fontId="3" fillId="20" borderId="6" xfId="0" applyNumberFormat="1" applyFont="1" applyFill="1" applyBorder="1" applyAlignment="1" applyProtection="1">
      <alignment horizontal="center" vertical="center" wrapText="1"/>
      <protection locked="0"/>
    </xf>
    <xf numFmtId="0" fontId="3" fillId="21" borderId="6" xfId="0" applyNumberFormat="1" applyFont="1" applyFill="1" applyBorder="1" applyAlignment="1" applyProtection="1">
      <alignment horizontal="center" vertical="center" wrapText="1"/>
      <protection locked="0"/>
    </xf>
    <xf numFmtId="0" fontId="3" fillId="22" borderId="6" xfId="0" applyNumberFormat="1" applyFont="1" applyFill="1" applyBorder="1" applyAlignment="1" applyProtection="1">
      <alignment horizontal="center" vertical="center" wrapText="1"/>
      <protection locked="0"/>
    </xf>
    <xf numFmtId="0" fontId="3" fillId="23" borderId="6" xfId="0" applyNumberFormat="1" applyFont="1" applyFill="1" applyBorder="1" applyAlignment="1" applyProtection="1">
      <alignment horizontal="center" vertical="center" wrapText="1"/>
      <protection locked="0"/>
    </xf>
    <xf numFmtId="0" fontId="3" fillId="24" borderId="6" xfId="0" applyNumberFormat="1" applyFont="1" applyFill="1" applyBorder="1" applyAlignment="1" applyProtection="1">
      <alignment horizontal="center" vertical="center" wrapText="1"/>
      <protection locked="0"/>
    </xf>
    <xf numFmtId="1" fontId="3" fillId="17" borderId="6" xfId="0" applyNumberFormat="1" applyFont="1" applyFill="1" applyBorder="1" applyAlignment="1" applyProtection="1">
      <alignment horizontal="center" vertical="center" wrapText="1"/>
      <protection locked="0"/>
    </xf>
    <xf numFmtId="17" fontId="3" fillId="18" borderId="6" xfId="0" applyNumberFormat="1" applyFont="1" applyFill="1" applyBorder="1" applyAlignment="1" applyProtection="1">
      <alignment horizontal="center" vertical="center" wrapText="1"/>
      <protection locked="0"/>
    </xf>
    <xf numFmtId="0" fontId="3" fillId="25" borderId="6" xfId="0" applyNumberFormat="1" applyFont="1" applyFill="1" applyBorder="1" applyAlignment="1" applyProtection="1">
      <alignment horizontal="center" vertical="center" wrapText="1"/>
      <protection locked="0"/>
    </xf>
    <xf numFmtId="0" fontId="6" fillId="26" borderId="6" xfId="0" applyFont="1" applyFill="1" applyBorder="1" applyAlignment="1" applyProtection="1">
      <alignment horizontal="center" vertical="center" wrapText="1"/>
      <protection locked="0"/>
    </xf>
    <xf numFmtId="0" fontId="0" fillId="3" borderId="0" xfId="0" applyNumberFormat="1" applyFill="1" applyBorder="1"/>
    <xf numFmtId="0" fontId="4" fillId="3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 applyProtection="1">
      <alignment horizontal="left" vertical="center"/>
      <protection locked="0"/>
    </xf>
    <xf numFmtId="0" fontId="7" fillId="0" borderId="11" xfId="0" applyFont="1" applyFill="1" applyBorder="1" applyAlignment="1" applyProtection="1">
      <alignment horizontal="left" vertical="center"/>
      <protection locked="0"/>
    </xf>
    <xf numFmtId="0" fontId="6" fillId="0" borderId="11" xfId="0" applyFont="1" applyFill="1" applyBorder="1" applyAlignment="1" applyProtection="1">
      <alignment horizontal="left" vertical="center"/>
      <protection locked="0"/>
    </xf>
    <xf numFmtId="3" fontId="7" fillId="0" borderId="11" xfId="0" applyNumberFormat="1" applyFont="1" applyFill="1" applyBorder="1" applyAlignment="1" applyProtection="1">
      <alignment horizontal="center" vertical="center"/>
      <protection locked="0"/>
    </xf>
    <xf numFmtId="3" fontId="7" fillId="0" borderId="11" xfId="0" applyNumberFormat="1" applyFont="1" applyFill="1" applyBorder="1" applyAlignment="1" applyProtection="1">
      <alignment horizontal="left" vertical="center"/>
      <protection locked="0"/>
    </xf>
    <xf numFmtId="3" fontId="7" fillId="0" borderId="11" xfId="0" applyNumberFormat="1" applyFont="1" applyFill="1" applyBorder="1" applyAlignment="1" applyProtection="1">
      <alignment horizontal="right" vertical="center"/>
      <protection locked="0"/>
    </xf>
    <xf numFmtId="0" fontId="7" fillId="3" borderId="3" xfId="0" quotePrefix="1" applyFont="1" applyFill="1" applyBorder="1"/>
    <xf numFmtId="0" fontId="7" fillId="3" borderId="0" xfId="0" applyFont="1" applyFill="1" applyBorder="1"/>
    <xf numFmtId="0" fontId="6" fillId="3" borderId="0" xfId="0" applyFont="1" applyFill="1" applyBorder="1" applyAlignment="1">
      <alignment horizontal="center" vertical="center"/>
    </xf>
    <xf numFmtId="3" fontId="6" fillId="0" borderId="11" xfId="0" applyNumberFormat="1" applyFont="1" applyFill="1" applyBorder="1" applyAlignment="1" applyProtection="1">
      <alignment horizontal="center" vertical="center"/>
      <protection locked="0"/>
    </xf>
    <xf numFmtId="3" fontId="6" fillId="0" borderId="11" xfId="0" applyNumberFormat="1" applyFont="1" applyFill="1" applyBorder="1" applyAlignment="1" applyProtection="1">
      <alignment horizontal="left" vertical="center"/>
      <protection locked="0"/>
    </xf>
    <xf numFmtId="3" fontId="6" fillId="0" borderId="11" xfId="0" applyNumberFormat="1" applyFont="1" applyFill="1" applyBorder="1" applyAlignment="1" applyProtection="1">
      <alignment horizontal="right" vertical="center"/>
      <protection locked="0"/>
    </xf>
    <xf numFmtId="3" fontId="6" fillId="0" borderId="6" xfId="0" applyNumberFormat="1" applyFont="1" applyFill="1" applyBorder="1" applyAlignment="1" applyProtection="1">
      <alignment horizontal="right" vertical="center"/>
      <protection locked="0"/>
    </xf>
    <xf numFmtId="0" fontId="8" fillId="3" borderId="3" xfId="0" quotePrefix="1" applyFont="1" applyFill="1" applyBorder="1"/>
    <xf numFmtId="0" fontId="8" fillId="3" borderId="0" xfId="0" applyFont="1" applyFill="1" applyBorder="1"/>
    <xf numFmtId="0" fontId="9" fillId="3" borderId="0" xfId="0" applyFont="1" applyFill="1" applyBorder="1" applyAlignment="1">
      <alignment horizontal="center" vertical="center"/>
    </xf>
    <xf numFmtId="1" fontId="8" fillId="0" borderId="11" xfId="0" applyNumberFormat="1" applyFont="1" applyFill="1" applyBorder="1" applyAlignment="1" applyProtection="1">
      <alignment horizontal="center" vertical="center"/>
      <protection locked="0"/>
    </xf>
    <xf numFmtId="3" fontId="8" fillId="0" borderId="11" xfId="0" applyNumberFormat="1" applyFont="1" applyFill="1" applyBorder="1" applyAlignment="1" applyProtection="1">
      <alignment horizontal="left" vertical="center"/>
      <protection locked="0"/>
    </xf>
    <xf numFmtId="3" fontId="8" fillId="0" borderId="11" xfId="0" applyNumberFormat="1" applyFont="1" applyFill="1" applyBorder="1" applyAlignment="1" applyProtection="1">
      <alignment horizontal="right" vertical="center"/>
      <protection locked="0"/>
    </xf>
    <xf numFmtId="43" fontId="6" fillId="0" borderId="11" xfId="1" applyFont="1" applyFill="1" applyBorder="1" applyAlignment="1" applyProtection="1">
      <alignment horizontal="left" vertical="center"/>
      <protection locked="0"/>
    </xf>
    <xf numFmtId="0" fontId="8" fillId="0" borderId="0" xfId="0" applyFont="1" applyFill="1" applyBorder="1" applyAlignment="1" applyProtection="1">
      <alignment horizontal="left" vertical="center"/>
      <protection locked="0"/>
    </xf>
    <xf numFmtId="3" fontId="9" fillId="0" borderId="11" xfId="0" applyNumberFormat="1" applyFont="1" applyFill="1" applyBorder="1" applyAlignment="1" applyProtection="1">
      <alignment horizontal="center" vertical="center"/>
      <protection locked="0"/>
    </xf>
    <xf numFmtId="3" fontId="9" fillId="0" borderId="11" xfId="0" applyNumberFormat="1" applyFont="1" applyFill="1" applyBorder="1" applyAlignment="1" applyProtection="1">
      <alignment horizontal="left" vertical="center"/>
      <protection locked="0"/>
    </xf>
    <xf numFmtId="3" fontId="9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0" xfId="0" applyFont="1"/>
    <xf numFmtId="3" fontId="8" fillId="27" borderId="11" xfId="0" applyNumberFormat="1" applyFont="1" applyFill="1" applyBorder="1" applyAlignment="1" applyProtection="1">
      <alignment horizontal="center" vertical="center"/>
      <protection locked="0"/>
    </xf>
    <xf numFmtId="3" fontId="8" fillId="27" borderId="11" xfId="0" applyNumberFormat="1" applyFont="1" applyFill="1" applyBorder="1" applyAlignment="1" applyProtection="1">
      <alignment horizontal="left" vertical="center"/>
      <protection locked="0"/>
    </xf>
    <xf numFmtId="3" fontId="8" fillId="27" borderId="11" xfId="0" applyNumberFormat="1" applyFont="1" applyFill="1" applyBorder="1" applyAlignment="1" applyProtection="1">
      <alignment horizontal="right" vertical="center"/>
      <protection locked="0"/>
    </xf>
    <xf numFmtId="3" fontId="8" fillId="0" borderId="11" xfId="0" applyNumberFormat="1" applyFont="1" applyFill="1" applyBorder="1" applyAlignment="1" applyProtection="1">
      <alignment horizontal="center" vertical="center"/>
      <protection locked="0"/>
    </xf>
    <xf numFmtId="0" fontId="8" fillId="3" borderId="0" xfId="0" applyFont="1" applyFill="1"/>
    <xf numFmtId="0" fontId="8" fillId="3" borderId="3" xfId="0" applyFont="1" applyFill="1" applyBorder="1"/>
    <xf numFmtId="0" fontId="8" fillId="28" borderId="0" xfId="0" applyFont="1" applyFill="1" applyBorder="1"/>
    <xf numFmtId="3" fontId="9" fillId="0" borderId="6" xfId="0" applyNumberFormat="1" applyFont="1" applyFill="1" applyBorder="1" applyAlignment="1" applyProtection="1">
      <alignment horizontal="right" vertical="center"/>
      <protection locked="0"/>
    </xf>
    <xf numFmtId="0" fontId="11" fillId="0" borderId="0" xfId="0" applyFont="1"/>
    <xf numFmtId="0" fontId="11" fillId="3" borderId="0" xfId="0" applyFont="1" applyFill="1" applyBorder="1"/>
    <xf numFmtId="3" fontId="8" fillId="29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0" xfId="0" applyFont="1" applyFill="1"/>
    <xf numFmtId="0" fontId="8" fillId="0" borderId="0" xfId="0" applyFont="1" applyFill="1" applyBorder="1"/>
    <xf numFmtId="1" fontId="8" fillId="0" borderId="11" xfId="1" applyNumberFormat="1" applyFont="1" applyFill="1" applyBorder="1" applyAlignment="1" applyProtection="1">
      <alignment horizontal="center" vertical="center"/>
      <protection locked="0"/>
    </xf>
    <xf numFmtId="1" fontId="8" fillId="27" borderId="11" xfId="0" applyNumberFormat="1" applyFont="1" applyFill="1" applyBorder="1" applyAlignment="1" applyProtection="1">
      <alignment horizontal="center" vertical="center"/>
      <protection locked="0"/>
    </xf>
    <xf numFmtId="3" fontId="7" fillId="0" borderId="11" xfId="0" applyNumberFormat="1" applyFont="1" applyBorder="1" applyAlignment="1" applyProtection="1">
      <alignment horizontal="left" vertical="center"/>
      <protection locked="0"/>
    </xf>
    <xf numFmtId="0" fontId="9" fillId="0" borderId="0" xfId="0" applyFont="1"/>
    <xf numFmtId="0" fontId="9" fillId="3" borderId="0" xfId="0" applyFont="1" applyFill="1" applyBorder="1"/>
    <xf numFmtId="3" fontId="8" fillId="27" borderId="11" xfId="0" quotePrefix="1" applyNumberFormat="1" applyFont="1" applyFill="1" applyBorder="1" applyAlignment="1" applyProtection="1">
      <alignment horizontal="center" vertical="center"/>
      <protection locked="0"/>
    </xf>
    <xf numFmtId="3" fontId="8" fillId="0" borderId="11" xfId="0" quotePrefix="1" applyNumberFormat="1" applyFont="1" applyFill="1" applyBorder="1" applyAlignment="1" applyProtection="1">
      <alignment horizontal="center" vertical="center"/>
      <protection locked="0"/>
    </xf>
    <xf numFmtId="41" fontId="8" fillId="3" borderId="0" xfId="2" applyFont="1" applyFill="1" applyBorder="1"/>
    <xf numFmtId="3" fontId="8" fillId="0" borderId="0" xfId="0" applyNumberFormat="1" applyFont="1" applyFill="1" applyBorder="1"/>
    <xf numFmtId="10" fontId="8" fillId="0" borderId="0" xfId="3" applyNumberFormat="1" applyFont="1" applyFill="1" applyBorder="1"/>
    <xf numFmtId="165" fontId="8" fillId="0" borderId="0" xfId="1" applyNumberFormat="1" applyFont="1" applyFill="1" applyBorder="1"/>
    <xf numFmtId="0" fontId="12" fillId="3" borderId="0" xfId="0" applyFont="1" applyFill="1" applyBorder="1"/>
    <xf numFmtId="0" fontId="3" fillId="2" borderId="6" xfId="0" applyNumberFormat="1" applyFont="1" applyFill="1" applyBorder="1" applyAlignment="1" applyProtection="1">
      <alignment horizontal="center" vertical="center" wrapText="1"/>
      <protection locked="0"/>
    </xf>
    <xf numFmtId="17" fontId="3" fillId="31" borderId="6" xfId="0" applyNumberFormat="1" applyFont="1" applyFill="1" applyBorder="1" applyAlignment="1" applyProtection="1">
      <alignment horizontal="center" vertical="center" wrapText="1"/>
      <protection locked="0"/>
    </xf>
    <xf numFmtId="1" fontId="3" fillId="31" borderId="6" xfId="0" applyNumberFormat="1" applyFont="1" applyFill="1" applyBorder="1" applyAlignment="1" applyProtection="1">
      <alignment horizontal="center" vertical="center" wrapText="1"/>
      <protection locked="0"/>
    </xf>
    <xf numFmtId="41" fontId="6" fillId="0" borderId="11" xfId="0" applyNumberFormat="1" applyFont="1" applyFill="1" applyBorder="1" applyAlignment="1" applyProtection="1">
      <alignment horizontal="right" vertical="center"/>
      <protection locked="0"/>
    </xf>
    <xf numFmtId="41" fontId="6" fillId="0" borderId="6" xfId="0" applyNumberFormat="1" applyFont="1" applyFill="1" applyBorder="1" applyAlignment="1" applyProtection="1">
      <alignment horizontal="right" vertical="center"/>
      <protection locked="0"/>
    </xf>
    <xf numFmtId="41" fontId="7" fillId="0" borderId="11" xfId="0" applyNumberFormat="1" applyFont="1" applyFill="1" applyBorder="1" applyAlignment="1" applyProtection="1">
      <alignment horizontal="right" vertical="center"/>
      <protection locked="0"/>
    </xf>
    <xf numFmtId="41" fontId="8" fillId="0" borderId="11" xfId="0" applyNumberFormat="1" applyFont="1" applyFill="1" applyBorder="1" applyAlignment="1" applyProtection="1">
      <alignment horizontal="right" vertical="center"/>
      <protection locked="0"/>
    </xf>
    <xf numFmtId="41" fontId="9" fillId="0" borderId="11" xfId="0" applyNumberFormat="1" applyFont="1" applyFill="1" applyBorder="1" applyAlignment="1" applyProtection="1">
      <alignment horizontal="right" vertical="center"/>
      <protection locked="0"/>
    </xf>
    <xf numFmtId="41" fontId="8" fillId="27" borderId="11" xfId="0" applyNumberFormat="1" applyFont="1" applyFill="1" applyBorder="1" applyAlignment="1" applyProtection="1">
      <alignment horizontal="right" vertical="center"/>
      <protection locked="0"/>
    </xf>
    <xf numFmtId="41" fontId="7" fillId="3" borderId="0" xfId="0" applyNumberFormat="1" applyFont="1" applyFill="1" applyBorder="1"/>
    <xf numFmtId="41" fontId="8" fillId="12" borderId="11" xfId="0" applyNumberFormat="1" applyFont="1" applyFill="1" applyBorder="1" applyAlignment="1" applyProtection="1">
      <alignment horizontal="right" vertical="center"/>
      <protection locked="0"/>
    </xf>
    <xf numFmtId="41" fontId="9" fillId="0" borderId="6" xfId="0" applyNumberFormat="1" applyFont="1" applyFill="1" applyBorder="1" applyAlignment="1" applyProtection="1">
      <alignment horizontal="right" vertical="center"/>
      <protection locked="0"/>
    </xf>
    <xf numFmtId="41" fontId="8" fillId="0" borderId="11" xfId="2" applyNumberFormat="1" applyFont="1" applyFill="1" applyBorder="1" applyAlignment="1" applyProtection="1">
      <alignment horizontal="right" vertical="center"/>
      <protection locked="0"/>
    </xf>
    <xf numFmtId="41" fontId="10" fillId="0" borderId="11" xfId="0" applyNumberFormat="1" applyFont="1" applyFill="1" applyBorder="1" applyAlignment="1" applyProtection="1">
      <alignment horizontal="right" vertical="center"/>
      <protection locked="0"/>
    </xf>
    <xf numFmtId="41" fontId="8" fillId="10" borderId="11" xfId="0" applyNumberFormat="1" applyFont="1" applyFill="1" applyBorder="1" applyAlignment="1" applyProtection="1">
      <alignment horizontal="right" vertical="center"/>
      <protection locked="0"/>
    </xf>
    <xf numFmtId="41" fontId="8" fillId="4" borderId="11" xfId="0" applyNumberFormat="1" applyFont="1" applyFill="1" applyBorder="1" applyAlignment="1" applyProtection="1">
      <alignment horizontal="right" vertical="center"/>
      <protection locked="0"/>
    </xf>
    <xf numFmtId="41" fontId="8" fillId="0" borderId="10" xfId="0" applyNumberFormat="1" applyFont="1" applyFill="1" applyBorder="1" applyAlignment="1" applyProtection="1">
      <alignment horizontal="right" vertical="center"/>
      <protection locked="0"/>
    </xf>
    <xf numFmtId="41" fontId="8" fillId="29" borderId="11" xfId="0" applyNumberFormat="1" applyFont="1" applyFill="1" applyBorder="1" applyAlignment="1" applyProtection="1">
      <alignment horizontal="right" vertical="center"/>
      <protection locked="0"/>
    </xf>
    <xf numFmtId="41" fontId="8" fillId="3" borderId="11" xfId="0" applyNumberFormat="1" applyFont="1" applyFill="1" applyBorder="1" applyAlignment="1" applyProtection="1">
      <alignment horizontal="right" vertical="center"/>
      <protection locked="0"/>
    </xf>
    <xf numFmtId="41" fontId="8" fillId="30" borderId="11" xfId="0" applyNumberFormat="1" applyFont="1" applyFill="1" applyBorder="1" applyAlignment="1" applyProtection="1">
      <alignment horizontal="right" vertical="center"/>
      <protection locked="0"/>
    </xf>
    <xf numFmtId="41" fontId="8" fillId="15" borderId="11" xfId="0" applyNumberFormat="1" applyFont="1" applyFill="1" applyBorder="1" applyAlignment="1" applyProtection="1">
      <alignment horizontal="right" vertical="center"/>
      <protection locked="0"/>
    </xf>
    <xf numFmtId="41" fontId="11" fillId="15" borderId="11" xfId="0" applyNumberFormat="1" applyFont="1" applyFill="1" applyBorder="1" applyAlignment="1" applyProtection="1">
      <alignment horizontal="right" vertical="center"/>
      <protection locked="0"/>
    </xf>
    <xf numFmtId="0" fontId="1" fillId="0" borderId="0" xfId="4"/>
    <xf numFmtId="20" fontId="15" fillId="32" borderId="16" xfId="4" quotePrefix="1" applyNumberFormat="1" applyFont="1" applyFill="1" applyBorder="1" applyAlignment="1">
      <alignment horizontal="center" vertical="center" wrapText="1" readingOrder="1"/>
    </xf>
    <xf numFmtId="0" fontId="17" fillId="33" borderId="17" xfId="4" applyFont="1" applyFill="1" applyBorder="1" applyAlignment="1">
      <alignment horizontal="center" wrapText="1" readingOrder="1"/>
    </xf>
    <xf numFmtId="0" fontId="17" fillId="33" borderId="17" xfId="4" applyFont="1" applyFill="1" applyBorder="1" applyAlignment="1">
      <alignment horizontal="center" vertical="center" wrapText="1" readingOrder="1"/>
    </xf>
    <xf numFmtId="3" fontId="18" fillId="33" borderId="17" xfId="4" applyNumberFormat="1" applyFont="1" applyFill="1" applyBorder="1" applyAlignment="1">
      <alignment horizontal="center" vertical="center" wrapText="1" readingOrder="1"/>
    </xf>
    <xf numFmtId="0" fontId="19" fillId="34" borderId="17" xfId="4" applyFont="1" applyFill="1" applyBorder="1" applyAlignment="1">
      <alignment horizontal="center" wrapText="1" readingOrder="1"/>
    </xf>
    <xf numFmtId="0" fontId="19" fillId="34" borderId="17" xfId="4" applyFont="1" applyFill="1" applyBorder="1" applyAlignment="1">
      <alignment horizontal="left" vertical="top" wrapText="1" readingOrder="1"/>
    </xf>
    <xf numFmtId="3" fontId="18" fillId="34" borderId="17" xfId="4" applyNumberFormat="1" applyFont="1" applyFill="1" applyBorder="1" applyAlignment="1">
      <alignment horizontal="right" vertical="center" wrapText="1" readingOrder="1"/>
    </xf>
    <xf numFmtId="0" fontId="19" fillId="33" borderId="17" xfId="4" applyFont="1" applyFill="1" applyBorder="1" applyAlignment="1">
      <alignment horizontal="center" wrapText="1" readingOrder="1"/>
    </xf>
    <xf numFmtId="0" fontId="19" fillId="33" borderId="17" xfId="4" applyFont="1" applyFill="1" applyBorder="1" applyAlignment="1">
      <alignment horizontal="left" vertical="center" wrapText="1" readingOrder="1"/>
    </xf>
    <xf numFmtId="3" fontId="20" fillId="33" borderId="17" xfId="4" applyNumberFormat="1" applyFont="1" applyFill="1" applyBorder="1" applyAlignment="1">
      <alignment horizontal="right" vertical="center" wrapText="1" readingOrder="1"/>
    </xf>
    <xf numFmtId="167" fontId="18" fillId="33" borderId="17" xfId="5" applyNumberFormat="1" applyFont="1" applyFill="1" applyBorder="1" applyAlignment="1">
      <alignment horizontal="right" vertical="center" wrapText="1" readingOrder="1"/>
    </xf>
    <xf numFmtId="0" fontId="17" fillId="34" borderId="17" xfId="4" applyFont="1" applyFill="1" applyBorder="1" applyAlignment="1">
      <alignment horizontal="center" wrapText="1" readingOrder="1"/>
    </xf>
    <xf numFmtId="0" fontId="17" fillId="34" borderId="17" xfId="4" applyFont="1" applyFill="1" applyBorder="1" applyAlignment="1">
      <alignment horizontal="left" vertical="center" wrapText="1" readingOrder="1"/>
    </xf>
    <xf numFmtId="10" fontId="18" fillId="34" borderId="17" xfId="5" applyNumberFormat="1" applyFont="1" applyFill="1" applyBorder="1" applyAlignment="1">
      <alignment horizontal="right" vertical="center" wrapText="1" readingOrder="1"/>
    </xf>
    <xf numFmtId="0" fontId="17" fillId="33" borderId="17" xfId="4" applyFont="1" applyFill="1" applyBorder="1" applyAlignment="1">
      <alignment horizontal="left" vertical="center" wrapText="1" readingOrder="1"/>
    </xf>
    <xf numFmtId="164" fontId="18" fillId="33" borderId="17" xfId="6" applyFont="1" applyFill="1" applyBorder="1" applyAlignment="1">
      <alignment horizontal="right" vertical="center" wrapText="1" readingOrder="1"/>
    </xf>
    <xf numFmtId="3" fontId="18" fillId="33" borderId="17" xfId="4" applyNumberFormat="1" applyFont="1" applyFill="1" applyBorder="1" applyAlignment="1">
      <alignment horizontal="right" vertical="center" wrapText="1" readingOrder="1"/>
    </xf>
    <xf numFmtId="3" fontId="18" fillId="34" borderId="17" xfId="6" applyNumberFormat="1" applyFont="1" applyFill="1" applyBorder="1" applyAlignment="1">
      <alignment horizontal="right" vertical="center" wrapText="1" readingOrder="1"/>
    </xf>
    <xf numFmtId="164" fontId="18" fillId="34" borderId="17" xfId="6" applyFont="1" applyFill="1" applyBorder="1" applyAlignment="1">
      <alignment horizontal="right" vertical="center" wrapText="1" readingOrder="1"/>
    </xf>
    <xf numFmtId="3" fontId="18" fillId="33" borderId="17" xfId="6" applyNumberFormat="1" applyFont="1" applyFill="1" applyBorder="1" applyAlignment="1">
      <alignment horizontal="right" vertical="center" wrapText="1" readingOrder="1"/>
    </xf>
    <xf numFmtId="3" fontId="20" fillId="33" borderId="17" xfId="6" applyNumberFormat="1" applyFont="1" applyFill="1" applyBorder="1" applyAlignment="1">
      <alignment horizontal="right" vertical="center" wrapText="1" readingOrder="1"/>
    </xf>
    <xf numFmtId="0" fontId="19" fillId="34" borderId="17" xfId="4" applyFont="1" applyFill="1" applyBorder="1" applyAlignment="1">
      <alignment horizontal="left" vertical="center" wrapText="1" readingOrder="1"/>
    </xf>
    <xf numFmtId="3" fontId="20" fillId="34" borderId="17" xfId="4" applyNumberFormat="1" applyFont="1" applyFill="1" applyBorder="1" applyAlignment="1">
      <alignment horizontal="right" vertical="center" wrapText="1" readingOrder="1"/>
    </xf>
    <xf numFmtId="3" fontId="20" fillId="34" borderId="17" xfId="6" applyNumberFormat="1" applyFont="1" applyFill="1" applyBorder="1" applyAlignment="1">
      <alignment horizontal="right" vertical="center" wrapText="1" readingOrder="1"/>
    </xf>
    <xf numFmtId="10" fontId="20" fillId="34" borderId="17" xfId="5" applyNumberFormat="1" applyFont="1" applyFill="1" applyBorder="1" applyAlignment="1">
      <alignment horizontal="right" vertical="center" wrapText="1" readingOrder="1"/>
    </xf>
    <xf numFmtId="165" fontId="18" fillId="34" borderId="17" xfId="4" applyNumberFormat="1" applyFont="1" applyFill="1" applyBorder="1" applyAlignment="1">
      <alignment horizontal="right" vertical="center" wrapText="1" readingOrder="1"/>
    </xf>
    <xf numFmtId="168" fontId="1" fillId="0" borderId="0" xfId="4" applyNumberFormat="1"/>
    <xf numFmtId="164" fontId="0" fillId="0" borderId="0" xfId="6" applyFont="1"/>
    <xf numFmtId="168" fontId="0" fillId="0" borderId="0" xfId="6" applyNumberFormat="1" applyFont="1"/>
    <xf numFmtId="165" fontId="20" fillId="33" borderId="17" xfId="6" applyNumberFormat="1" applyFont="1" applyFill="1" applyBorder="1" applyAlignment="1">
      <alignment horizontal="right" vertical="center" wrapText="1" readingOrder="1"/>
    </xf>
    <xf numFmtId="10" fontId="18" fillId="33" borderId="17" xfId="5" applyNumberFormat="1" applyFont="1" applyFill="1" applyBorder="1" applyAlignment="1">
      <alignment horizontal="right" vertical="center" wrapText="1" readingOrder="1"/>
    </xf>
    <xf numFmtId="10" fontId="20" fillId="33" borderId="17" xfId="5" applyNumberFormat="1" applyFont="1" applyFill="1" applyBorder="1" applyAlignment="1">
      <alignment horizontal="right" vertical="center" wrapText="1" readingOrder="1"/>
    </xf>
    <xf numFmtId="165" fontId="20" fillId="34" borderId="17" xfId="4" applyNumberFormat="1" applyFont="1" applyFill="1" applyBorder="1" applyAlignment="1">
      <alignment horizontal="right" vertical="center" wrapText="1" readingOrder="1"/>
    </xf>
    <xf numFmtId="0" fontId="17" fillId="34" borderId="17" xfId="4" applyFont="1" applyFill="1" applyBorder="1" applyAlignment="1">
      <alignment vertical="center" wrapText="1" readingOrder="1"/>
    </xf>
    <xf numFmtId="165" fontId="18" fillId="33" borderId="17" xfId="6" applyNumberFormat="1" applyFont="1" applyFill="1" applyBorder="1" applyAlignment="1">
      <alignment horizontal="right" vertical="center" wrapText="1" readingOrder="1"/>
    </xf>
    <xf numFmtId="165" fontId="18" fillId="34" borderId="17" xfId="6" applyNumberFormat="1" applyFont="1" applyFill="1" applyBorder="1" applyAlignment="1">
      <alignment horizontal="right" vertical="center" wrapText="1" readingOrder="1"/>
    </xf>
    <xf numFmtId="165" fontId="20" fillId="33" borderId="17" xfId="4" applyNumberFormat="1" applyFont="1" applyFill="1" applyBorder="1" applyAlignment="1">
      <alignment horizontal="right" vertical="center" wrapText="1" readingOrder="1"/>
    </xf>
    <xf numFmtId="165" fontId="20" fillId="34" borderId="17" xfId="6" applyNumberFormat="1" applyFont="1" applyFill="1" applyBorder="1" applyAlignment="1">
      <alignment horizontal="right" vertical="center" wrapText="1" readingOrder="1"/>
    </xf>
    <xf numFmtId="165" fontId="1" fillId="0" borderId="0" xfId="4" applyNumberFormat="1"/>
    <xf numFmtId="165" fontId="4" fillId="8" borderId="0" xfId="1" applyNumberFormat="1" applyFont="1" applyFill="1" applyBorder="1" applyAlignment="1" applyProtection="1">
      <alignment vertical="center"/>
      <protection locked="0"/>
    </xf>
    <xf numFmtId="165" fontId="0" fillId="8" borderId="0" xfId="1" applyNumberFormat="1" applyFont="1" applyFill="1" applyBorder="1" applyAlignment="1" applyProtection="1">
      <alignment vertical="center"/>
      <protection locked="0"/>
    </xf>
    <xf numFmtId="165" fontId="2" fillId="8" borderId="0" xfId="1" applyNumberFormat="1" applyFont="1" applyFill="1" applyBorder="1" applyAlignment="1" applyProtection="1">
      <alignment vertical="center"/>
      <protection locked="0"/>
    </xf>
    <xf numFmtId="165" fontId="0" fillId="0" borderId="0" xfId="1" applyNumberFormat="1" applyFont="1" applyFill="1" applyBorder="1" applyAlignment="1" applyProtection="1">
      <alignment vertical="center"/>
      <protection locked="0"/>
    </xf>
    <xf numFmtId="49" fontId="21" fillId="0" borderId="0" xfId="1" applyNumberFormat="1" applyFont="1" applyFill="1" applyBorder="1" applyAlignment="1" applyProtection="1">
      <alignment horizontal="left" vertical="center"/>
      <protection locked="0"/>
    </xf>
    <xf numFmtId="41" fontId="22" fillId="0" borderId="6" xfId="0" applyNumberFormat="1" applyFont="1" applyFill="1" applyBorder="1" applyAlignment="1" applyProtection="1">
      <alignment horizontal="right" vertical="center"/>
      <protection locked="0"/>
    </xf>
    <xf numFmtId="41" fontId="8" fillId="3" borderId="0" xfId="0" applyNumberFormat="1" applyFont="1" applyFill="1" applyBorder="1"/>
    <xf numFmtId="43" fontId="7" fillId="3" borderId="0" xfId="1" applyFont="1" applyFill="1" applyBorder="1"/>
    <xf numFmtId="164" fontId="7" fillId="3" borderId="0" xfId="0" applyNumberFormat="1" applyFont="1" applyFill="1" applyBorder="1"/>
    <xf numFmtId="0" fontId="3" fillId="0" borderId="0" xfId="0" applyNumberFormat="1" applyFont="1" applyFill="1" applyBorder="1" applyAlignment="1" applyProtection="1">
      <alignment horizontal="center" vertical="center"/>
      <protection locked="0"/>
    </xf>
    <xf numFmtId="0" fontId="3" fillId="17" borderId="6" xfId="0" applyNumberFormat="1" applyFont="1" applyFill="1" applyBorder="1" applyAlignment="1" applyProtection="1">
      <alignment horizontal="center" vertical="center"/>
      <protection locked="0"/>
    </xf>
    <xf numFmtId="0" fontId="3" fillId="17" borderId="7" xfId="0" applyNumberFormat="1" applyFont="1" applyFill="1" applyBorder="1" applyAlignment="1" applyProtection="1">
      <alignment horizontal="center" vertical="center"/>
      <protection locked="0"/>
    </xf>
    <xf numFmtId="0" fontId="3" fillId="17" borderId="10" xfId="0" applyNumberFormat="1" applyFont="1" applyFill="1" applyBorder="1" applyAlignment="1" applyProtection="1">
      <alignment horizontal="center" vertical="center"/>
      <protection locked="0"/>
    </xf>
    <xf numFmtId="0" fontId="3" fillId="17" borderId="8" xfId="0" applyNumberFormat="1" applyFont="1" applyFill="1" applyBorder="1" applyAlignment="1" applyProtection="1">
      <alignment horizontal="center" vertical="center" wrapText="1"/>
      <protection locked="0"/>
    </xf>
    <xf numFmtId="0" fontId="3" fillId="17" borderId="9" xfId="0" applyNumberFormat="1" applyFont="1" applyFill="1" applyBorder="1" applyAlignment="1" applyProtection="1">
      <alignment horizontal="center" vertical="center" wrapText="1"/>
      <protection locked="0"/>
    </xf>
    <xf numFmtId="0" fontId="3" fillId="18" borderId="8" xfId="0" applyNumberFormat="1" applyFont="1" applyFill="1" applyBorder="1" applyAlignment="1" applyProtection="1">
      <alignment horizontal="center" vertical="center" wrapText="1"/>
      <protection locked="0"/>
    </xf>
    <xf numFmtId="0" fontId="3" fillId="18" borderId="9" xfId="0" applyNumberFormat="1" applyFont="1" applyFill="1" applyBorder="1" applyAlignment="1" applyProtection="1">
      <alignment horizontal="center" vertical="center" wrapText="1"/>
      <protection locked="0"/>
    </xf>
    <xf numFmtId="0" fontId="3" fillId="2" borderId="7" xfId="0" applyNumberFormat="1" applyFont="1" applyFill="1" applyBorder="1" applyAlignment="1" applyProtection="1">
      <alignment horizontal="center" vertical="center" wrapText="1"/>
      <protection locked="0"/>
    </xf>
    <xf numFmtId="0" fontId="3" fillId="2" borderId="10" xfId="0" applyNumberFormat="1" applyFont="1" applyFill="1" applyBorder="1" applyAlignment="1" applyProtection="1">
      <alignment horizontal="center" vertical="center" wrapText="1"/>
      <protection locked="0"/>
    </xf>
    <xf numFmtId="0" fontId="5" fillId="11" borderId="0" xfId="0" applyFont="1" applyFill="1" applyBorder="1" applyAlignment="1">
      <alignment horizontal="center"/>
    </xf>
    <xf numFmtId="165" fontId="0" fillId="13" borderId="5" xfId="1" applyNumberFormat="1" applyFont="1" applyFill="1" applyBorder="1" applyAlignment="1">
      <alignment horizontal="center"/>
    </xf>
    <xf numFmtId="165" fontId="0" fillId="14" borderId="5" xfId="1" applyNumberFormat="1" applyFont="1" applyFill="1" applyBorder="1" applyAlignment="1">
      <alignment horizontal="center"/>
    </xf>
    <xf numFmtId="165" fontId="0" fillId="16" borderId="5" xfId="1" applyNumberFormat="1" applyFont="1" applyFill="1" applyBorder="1" applyAlignment="1">
      <alignment horizontal="center"/>
    </xf>
    <xf numFmtId="0" fontId="3" fillId="31" borderId="7" xfId="0" applyNumberFormat="1" applyFont="1" applyFill="1" applyBorder="1" applyAlignment="1" applyProtection="1">
      <alignment horizontal="center" vertical="center"/>
      <protection locked="0"/>
    </xf>
    <xf numFmtId="0" fontId="3" fillId="31" borderId="10" xfId="0" applyNumberFormat="1" applyFont="1" applyFill="1" applyBorder="1" applyAlignment="1" applyProtection="1">
      <alignment horizontal="center" vertical="center"/>
      <protection locked="0"/>
    </xf>
    <xf numFmtId="17" fontId="3" fillId="31" borderId="7" xfId="0" applyNumberFormat="1" applyFont="1" applyFill="1" applyBorder="1" applyAlignment="1" applyProtection="1">
      <alignment horizontal="center" vertical="center" wrapText="1"/>
      <protection locked="0"/>
    </xf>
    <xf numFmtId="17" fontId="3" fillId="31" borderId="10" xfId="0" applyNumberFormat="1" applyFont="1" applyFill="1" applyBorder="1" applyAlignment="1" applyProtection="1">
      <alignment horizontal="center" vertical="center" wrapText="1"/>
      <protection locked="0"/>
    </xf>
    <xf numFmtId="0" fontId="15" fillId="32" borderId="12" xfId="4" applyFont="1" applyFill="1" applyBorder="1" applyAlignment="1">
      <alignment horizontal="center" vertical="center" wrapText="1" readingOrder="1"/>
    </xf>
    <xf numFmtId="0" fontId="15" fillId="32" borderId="15" xfId="4" applyFont="1" applyFill="1" applyBorder="1" applyAlignment="1">
      <alignment horizontal="center" vertical="center" wrapText="1" readingOrder="1"/>
    </xf>
    <xf numFmtId="0" fontId="16" fillId="32" borderId="13" xfId="4" applyFont="1" applyFill="1" applyBorder="1" applyAlignment="1">
      <alignment horizontal="center" vertical="center" wrapText="1"/>
    </xf>
    <xf numFmtId="0" fontId="16" fillId="32" borderId="14" xfId="4" applyFont="1" applyFill="1" applyBorder="1" applyAlignment="1">
      <alignment horizontal="center" vertical="center" wrapText="1"/>
    </xf>
  </cellXfs>
  <cellStyles count="7">
    <cellStyle name="Comma" xfId="1" builtinId="3"/>
    <cellStyle name="Comma [0]" xfId="2" builtinId="6"/>
    <cellStyle name="Comma 2" xfId="6"/>
    <cellStyle name="Normal" xfId="0" builtinId="0"/>
    <cellStyle name="Normal 2" xfId="4"/>
    <cellStyle name="Percent" xfId="3" builtinId="5"/>
    <cellStyle name="Percent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0.xml"/><Relationship Id="rId117" Type="http://schemas.openxmlformats.org/officeDocument/2006/relationships/externalLink" Target="externalLinks/externalLink111.xml"/><Relationship Id="rId21" Type="http://schemas.openxmlformats.org/officeDocument/2006/relationships/externalLink" Target="externalLinks/externalLink15.xml"/><Relationship Id="rId42" Type="http://schemas.openxmlformats.org/officeDocument/2006/relationships/externalLink" Target="externalLinks/externalLink36.xml"/><Relationship Id="rId47" Type="http://schemas.openxmlformats.org/officeDocument/2006/relationships/externalLink" Target="externalLinks/externalLink41.xml"/><Relationship Id="rId63" Type="http://schemas.openxmlformats.org/officeDocument/2006/relationships/externalLink" Target="externalLinks/externalLink57.xml"/><Relationship Id="rId68" Type="http://schemas.openxmlformats.org/officeDocument/2006/relationships/externalLink" Target="externalLinks/externalLink62.xml"/><Relationship Id="rId84" Type="http://schemas.openxmlformats.org/officeDocument/2006/relationships/externalLink" Target="externalLinks/externalLink78.xml"/><Relationship Id="rId89" Type="http://schemas.openxmlformats.org/officeDocument/2006/relationships/externalLink" Target="externalLinks/externalLink83.xml"/><Relationship Id="rId112" Type="http://schemas.openxmlformats.org/officeDocument/2006/relationships/externalLink" Target="externalLinks/externalLink106.xml"/><Relationship Id="rId133" Type="http://schemas.openxmlformats.org/officeDocument/2006/relationships/externalLink" Target="externalLinks/externalLink127.xml"/><Relationship Id="rId138" Type="http://schemas.openxmlformats.org/officeDocument/2006/relationships/externalLink" Target="externalLinks/externalLink132.xml"/><Relationship Id="rId154" Type="http://schemas.openxmlformats.org/officeDocument/2006/relationships/externalLink" Target="externalLinks/externalLink148.xml"/><Relationship Id="rId159" Type="http://schemas.openxmlformats.org/officeDocument/2006/relationships/externalLink" Target="externalLinks/externalLink153.xml"/><Relationship Id="rId175" Type="http://schemas.openxmlformats.org/officeDocument/2006/relationships/externalLink" Target="externalLinks/externalLink169.xml"/><Relationship Id="rId170" Type="http://schemas.openxmlformats.org/officeDocument/2006/relationships/externalLink" Target="externalLinks/externalLink164.xml"/><Relationship Id="rId16" Type="http://schemas.openxmlformats.org/officeDocument/2006/relationships/externalLink" Target="externalLinks/externalLink10.xml"/><Relationship Id="rId107" Type="http://schemas.openxmlformats.org/officeDocument/2006/relationships/externalLink" Target="externalLinks/externalLink101.xml"/><Relationship Id="rId11" Type="http://schemas.openxmlformats.org/officeDocument/2006/relationships/externalLink" Target="externalLinks/externalLink5.xml"/><Relationship Id="rId32" Type="http://schemas.openxmlformats.org/officeDocument/2006/relationships/externalLink" Target="externalLinks/externalLink26.xml"/><Relationship Id="rId37" Type="http://schemas.openxmlformats.org/officeDocument/2006/relationships/externalLink" Target="externalLinks/externalLink31.xml"/><Relationship Id="rId53" Type="http://schemas.openxmlformats.org/officeDocument/2006/relationships/externalLink" Target="externalLinks/externalLink47.xml"/><Relationship Id="rId58" Type="http://schemas.openxmlformats.org/officeDocument/2006/relationships/externalLink" Target="externalLinks/externalLink52.xml"/><Relationship Id="rId74" Type="http://schemas.openxmlformats.org/officeDocument/2006/relationships/externalLink" Target="externalLinks/externalLink68.xml"/><Relationship Id="rId79" Type="http://schemas.openxmlformats.org/officeDocument/2006/relationships/externalLink" Target="externalLinks/externalLink73.xml"/><Relationship Id="rId102" Type="http://schemas.openxmlformats.org/officeDocument/2006/relationships/externalLink" Target="externalLinks/externalLink96.xml"/><Relationship Id="rId123" Type="http://schemas.openxmlformats.org/officeDocument/2006/relationships/externalLink" Target="externalLinks/externalLink117.xml"/><Relationship Id="rId128" Type="http://schemas.openxmlformats.org/officeDocument/2006/relationships/externalLink" Target="externalLinks/externalLink122.xml"/><Relationship Id="rId144" Type="http://schemas.openxmlformats.org/officeDocument/2006/relationships/externalLink" Target="externalLinks/externalLink138.xml"/><Relationship Id="rId149" Type="http://schemas.openxmlformats.org/officeDocument/2006/relationships/externalLink" Target="externalLinks/externalLink143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84.xml"/><Relationship Id="rId95" Type="http://schemas.openxmlformats.org/officeDocument/2006/relationships/externalLink" Target="externalLinks/externalLink89.xml"/><Relationship Id="rId160" Type="http://schemas.openxmlformats.org/officeDocument/2006/relationships/externalLink" Target="externalLinks/externalLink154.xml"/><Relationship Id="rId165" Type="http://schemas.openxmlformats.org/officeDocument/2006/relationships/externalLink" Target="externalLinks/externalLink159.xml"/><Relationship Id="rId181" Type="http://schemas.openxmlformats.org/officeDocument/2006/relationships/externalLink" Target="externalLinks/externalLink175.xml"/><Relationship Id="rId186" Type="http://schemas.openxmlformats.org/officeDocument/2006/relationships/styles" Target="styles.xml"/><Relationship Id="rId22" Type="http://schemas.openxmlformats.org/officeDocument/2006/relationships/externalLink" Target="externalLinks/externalLink16.xml"/><Relationship Id="rId27" Type="http://schemas.openxmlformats.org/officeDocument/2006/relationships/externalLink" Target="externalLinks/externalLink21.xml"/><Relationship Id="rId43" Type="http://schemas.openxmlformats.org/officeDocument/2006/relationships/externalLink" Target="externalLinks/externalLink37.xml"/><Relationship Id="rId48" Type="http://schemas.openxmlformats.org/officeDocument/2006/relationships/externalLink" Target="externalLinks/externalLink42.xml"/><Relationship Id="rId64" Type="http://schemas.openxmlformats.org/officeDocument/2006/relationships/externalLink" Target="externalLinks/externalLink58.xml"/><Relationship Id="rId69" Type="http://schemas.openxmlformats.org/officeDocument/2006/relationships/externalLink" Target="externalLinks/externalLink63.xml"/><Relationship Id="rId113" Type="http://schemas.openxmlformats.org/officeDocument/2006/relationships/externalLink" Target="externalLinks/externalLink107.xml"/><Relationship Id="rId118" Type="http://schemas.openxmlformats.org/officeDocument/2006/relationships/externalLink" Target="externalLinks/externalLink112.xml"/><Relationship Id="rId134" Type="http://schemas.openxmlformats.org/officeDocument/2006/relationships/externalLink" Target="externalLinks/externalLink128.xml"/><Relationship Id="rId139" Type="http://schemas.openxmlformats.org/officeDocument/2006/relationships/externalLink" Target="externalLinks/externalLink133.xml"/><Relationship Id="rId80" Type="http://schemas.openxmlformats.org/officeDocument/2006/relationships/externalLink" Target="externalLinks/externalLink74.xml"/><Relationship Id="rId85" Type="http://schemas.openxmlformats.org/officeDocument/2006/relationships/externalLink" Target="externalLinks/externalLink79.xml"/><Relationship Id="rId150" Type="http://schemas.openxmlformats.org/officeDocument/2006/relationships/externalLink" Target="externalLinks/externalLink144.xml"/><Relationship Id="rId155" Type="http://schemas.openxmlformats.org/officeDocument/2006/relationships/externalLink" Target="externalLinks/externalLink149.xml"/><Relationship Id="rId171" Type="http://schemas.openxmlformats.org/officeDocument/2006/relationships/externalLink" Target="externalLinks/externalLink165.xml"/><Relationship Id="rId176" Type="http://schemas.openxmlformats.org/officeDocument/2006/relationships/externalLink" Target="externalLinks/externalLink170.xml"/><Relationship Id="rId12" Type="http://schemas.openxmlformats.org/officeDocument/2006/relationships/externalLink" Target="externalLinks/externalLink6.xml"/><Relationship Id="rId17" Type="http://schemas.openxmlformats.org/officeDocument/2006/relationships/externalLink" Target="externalLinks/externalLink11.xml"/><Relationship Id="rId33" Type="http://schemas.openxmlformats.org/officeDocument/2006/relationships/externalLink" Target="externalLinks/externalLink27.xml"/><Relationship Id="rId38" Type="http://schemas.openxmlformats.org/officeDocument/2006/relationships/externalLink" Target="externalLinks/externalLink32.xml"/><Relationship Id="rId59" Type="http://schemas.openxmlformats.org/officeDocument/2006/relationships/externalLink" Target="externalLinks/externalLink53.xml"/><Relationship Id="rId103" Type="http://schemas.openxmlformats.org/officeDocument/2006/relationships/externalLink" Target="externalLinks/externalLink97.xml"/><Relationship Id="rId108" Type="http://schemas.openxmlformats.org/officeDocument/2006/relationships/externalLink" Target="externalLinks/externalLink102.xml"/><Relationship Id="rId124" Type="http://schemas.openxmlformats.org/officeDocument/2006/relationships/externalLink" Target="externalLinks/externalLink118.xml"/><Relationship Id="rId129" Type="http://schemas.openxmlformats.org/officeDocument/2006/relationships/externalLink" Target="externalLinks/externalLink123.xml"/><Relationship Id="rId54" Type="http://schemas.openxmlformats.org/officeDocument/2006/relationships/externalLink" Target="externalLinks/externalLink48.xml"/><Relationship Id="rId70" Type="http://schemas.openxmlformats.org/officeDocument/2006/relationships/externalLink" Target="externalLinks/externalLink64.xml"/><Relationship Id="rId75" Type="http://schemas.openxmlformats.org/officeDocument/2006/relationships/externalLink" Target="externalLinks/externalLink69.xml"/><Relationship Id="rId91" Type="http://schemas.openxmlformats.org/officeDocument/2006/relationships/externalLink" Target="externalLinks/externalLink85.xml"/><Relationship Id="rId96" Type="http://schemas.openxmlformats.org/officeDocument/2006/relationships/externalLink" Target="externalLinks/externalLink90.xml"/><Relationship Id="rId140" Type="http://schemas.openxmlformats.org/officeDocument/2006/relationships/externalLink" Target="externalLinks/externalLink134.xml"/><Relationship Id="rId145" Type="http://schemas.openxmlformats.org/officeDocument/2006/relationships/externalLink" Target="externalLinks/externalLink139.xml"/><Relationship Id="rId161" Type="http://schemas.openxmlformats.org/officeDocument/2006/relationships/externalLink" Target="externalLinks/externalLink155.xml"/><Relationship Id="rId166" Type="http://schemas.openxmlformats.org/officeDocument/2006/relationships/externalLink" Target="externalLinks/externalLink160.xml"/><Relationship Id="rId182" Type="http://schemas.openxmlformats.org/officeDocument/2006/relationships/externalLink" Target="externalLinks/externalLink176.xml"/><Relationship Id="rId18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17.xml"/><Relationship Id="rId28" Type="http://schemas.openxmlformats.org/officeDocument/2006/relationships/externalLink" Target="externalLinks/externalLink22.xml"/><Relationship Id="rId49" Type="http://schemas.openxmlformats.org/officeDocument/2006/relationships/externalLink" Target="externalLinks/externalLink43.xml"/><Relationship Id="rId114" Type="http://schemas.openxmlformats.org/officeDocument/2006/relationships/externalLink" Target="externalLinks/externalLink108.xml"/><Relationship Id="rId119" Type="http://schemas.openxmlformats.org/officeDocument/2006/relationships/externalLink" Target="externalLinks/externalLink113.xml"/><Relationship Id="rId44" Type="http://schemas.openxmlformats.org/officeDocument/2006/relationships/externalLink" Target="externalLinks/externalLink38.xml"/><Relationship Id="rId60" Type="http://schemas.openxmlformats.org/officeDocument/2006/relationships/externalLink" Target="externalLinks/externalLink54.xml"/><Relationship Id="rId65" Type="http://schemas.openxmlformats.org/officeDocument/2006/relationships/externalLink" Target="externalLinks/externalLink59.xml"/><Relationship Id="rId81" Type="http://schemas.openxmlformats.org/officeDocument/2006/relationships/externalLink" Target="externalLinks/externalLink75.xml"/><Relationship Id="rId86" Type="http://schemas.openxmlformats.org/officeDocument/2006/relationships/externalLink" Target="externalLinks/externalLink80.xml"/><Relationship Id="rId130" Type="http://schemas.openxmlformats.org/officeDocument/2006/relationships/externalLink" Target="externalLinks/externalLink124.xml"/><Relationship Id="rId135" Type="http://schemas.openxmlformats.org/officeDocument/2006/relationships/externalLink" Target="externalLinks/externalLink129.xml"/><Relationship Id="rId151" Type="http://schemas.openxmlformats.org/officeDocument/2006/relationships/externalLink" Target="externalLinks/externalLink145.xml"/><Relationship Id="rId156" Type="http://schemas.openxmlformats.org/officeDocument/2006/relationships/externalLink" Target="externalLinks/externalLink150.xml"/><Relationship Id="rId177" Type="http://schemas.openxmlformats.org/officeDocument/2006/relationships/externalLink" Target="externalLinks/externalLink171.xml"/><Relationship Id="rId172" Type="http://schemas.openxmlformats.org/officeDocument/2006/relationships/externalLink" Target="externalLinks/externalLink166.xml"/><Relationship Id="rId13" Type="http://schemas.openxmlformats.org/officeDocument/2006/relationships/externalLink" Target="externalLinks/externalLink7.xml"/><Relationship Id="rId18" Type="http://schemas.openxmlformats.org/officeDocument/2006/relationships/externalLink" Target="externalLinks/externalLink12.xml"/><Relationship Id="rId39" Type="http://schemas.openxmlformats.org/officeDocument/2006/relationships/externalLink" Target="externalLinks/externalLink33.xml"/><Relationship Id="rId109" Type="http://schemas.openxmlformats.org/officeDocument/2006/relationships/externalLink" Target="externalLinks/externalLink103.xml"/><Relationship Id="rId34" Type="http://schemas.openxmlformats.org/officeDocument/2006/relationships/externalLink" Target="externalLinks/externalLink28.xml"/><Relationship Id="rId50" Type="http://schemas.openxmlformats.org/officeDocument/2006/relationships/externalLink" Target="externalLinks/externalLink44.xml"/><Relationship Id="rId55" Type="http://schemas.openxmlformats.org/officeDocument/2006/relationships/externalLink" Target="externalLinks/externalLink49.xml"/><Relationship Id="rId76" Type="http://schemas.openxmlformats.org/officeDocument/2006/relationships/externalLink" Target="externalLinks/externalLink70.xml"/><Relationship Id="rId97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8.xml"/><Relationship Id="rId120" Type="http://schemas.openxmlformats.org/officeDocument/2006/relationships/externalLink" Target="externalLinks/externalLink114.xml"/><Relationship Id="rId125" Type="http://schemas.openxmlformats.org/officeDocument/2006/relationships/externalLink" Target="externalLinks/externalLink119.xml"/><Relationship Id="rId141" Type="http://schemas.openxmlformats.org/officeDocument/2006/relationships/externalLink" Target="externalLinks/externalLink135.xml"/><Relationship Id="rId146" Type="http://schemas.openxmlformats.org/officeDocument/2006/relationships/externalLink" Target="externalLinks/externalLink140.xml"/><Relationship Id="rId167" Type="http://schemas.openxmlformats.org/officeDocument/2006/relationships/externalLink" Target="externalLinks/externalLink161.xml"/><Relationship Id="rId188" Type="http://schemas.openxmlformats.org/officeDocument/2006/relationships/calcChain" Target="calcChain.xml"/><Relationship Id="rId7" Type="http://schemas.openxmlformats.org/officeDocument/2006/relationships/externalLink" Target="externalLinks/externalLink1.xml"/><Relationship Id="rId71" Type="http://schemas.openxmlformats.org/officeDocument/2006/relationships/externalLink" Target="externalLinks/externalLink65.xml"/><Relationship Id="rId92" Type="http://schemas.openxmlformats.org/officeDocument/2006/relationships/externalLink" Target="externalLinks/externalLink86.xml"/><Relationship Id="rId162" Type="http://schemas.openxmlformats.org/officeDocument/2006/relationships/externalLink" Target="externalLinks/externalLink156.xml"/><Relationship Id="rId183" Type="http://schemas.openxmlformats.org/officeDocument/2006/relationships/externalLink" Target="externalLinks/externalLink177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3.xml"/><Relationship Id="rId24" Type="http://schemas.openxmlformats.org/officeDocument/2006/relationships/externalLink" Target="externalLinks/externalLink18.xml"/><Relationship Id="rId40" Type="http://schemas.openxmlformats.org/officeDocument/2006/relationships/externalLink" Target="externalLinks/externalLink34.xml"/><Relationship Id="rId45" Type="http://schemas.openxmlformats.org/officeDocument/2006/relationships/externalLink" Target="externalLinks/externalLink39.xml"/><Relationship Id="rId66" Type="http://schemas.openxmlformats.org/officeDocument/2006/relationships/externalLink" Target="externalLinks/externalLink60.xml"/><Relationship Id="rId87" Type="http://schemas.openxmlformats.org/officeDocument/2006/relationships/externalLink" Target="externalLinks/externalLink81.xml"/><Relationship Id="rId110" Type="http://schemas.openxmlformats.org/officeDocument/2006/relationships/externalLink" Target="externalLinks/externalLink104.xml"/><Relationship Id="rId115" Type="http://schemas.openxmlformats.org/officeDocument/2006/relationships/externalLink" Target="externalLinks/externalLink109.xml"/><Relationship Id="rId131" Type="http://schemas.openxmlformats.org/officeDocument/2006/relationships/externalLink" Target="externalLinks/externalLink125.xml"/><Relationship Id="rId136" Type="http://schemas.openxmlformats.org/officeDocument/2006/relationships/externalLink" Target="externalLinks/externalLink130.xml"/><Relationship Id="rId157" Type="http://schemas.openxmlformats.org/officeDocument/2006/relationships/externalLink" Target="externalLinks/externalLink151.xml"/><Relationship Id="rId178" Type="http://schemas.openxmlformats.org/officeDocument/2006/relationships/externalLink" Target="externalLinks/externalLink172.xml"/><Relationship Id="rId61" Type="http://schemas.openxmlformats.org/officeDocument/2006/relationships/externalLink" Target="externalLinks/externalLink55.xml"/><Relationship Id="rId82" Type="http://schemas.openxmlformats.org/officeDocument/2006/relationships/externalLink" Target="externalLinks/externalLink76.xml"/><Relationship Id="rId152" Type="http://schemas.openxmlformats.org/officeDocument/2006/relationships/externalLink" Target="externalLinks/externalLink146.xml"/><Relationship Id="rId173" Type="http://schemas.openxmlformats.org/officeDocument/2006/relationships/externalLink" Target="externalLinks/externalLink167.xml"/><Relationship Id="rId19" Type="http://schemas.openxmlformats.org/officeDocument/2006/relationships/externalLink" Target="externalLinks/externalLink13.xml"/><Relationship Id="rId14" Type="http://schemas.openxmlformats.org/officeDocument/2006/relationships/externalLink" Target="externalLinks/externalLink8.xml"/><Relationship Id="rId30" Type="http://schemas.openxmlformats.org/officeDocument/2006/relationships/externalLink" Target="externalLinks/externalLink24.xml"/><Relationship Id="rId35" Type="http://schemas.openxmlformats.org/officeDocument/2006/relationships/externalLink" Target="externalLinks/externalLink29.xml"/><Relationship Id="rId56" Type="http://schemas.openxmlformats.org/officeDocument/2006/relationships/externalLink" Target="externalLinks/externalLink50.xml"/><Relationship Id="rId77" Type="http://schemas.openxmlformats.org/officeDocument/2006/relationships/externalLink" Target="externalLinks/externalLink71.xml"/><Relationship Id="rId100" Type="http://schemas.openxmlformats.org/officeDocument/2006/relationships/externalLink" Target="externalLinks/externalLink94.xml"/><Relationship Id="rId105" Type="http://schemas.openxmlformats.org/officeDocument/2006/relationships/externalLink" Target="externalLinks/externalLink99.xml"/><Relationship Id="rId126" Type="http://schemas.openxmlformats.org/officeDocument/2006/relationships/externalLink" Target="externalLinks/externalLink120.xml"/><Relationship Id="rId147" Type="http://schemas.openxmlformats.org/officeDocument/2006/relationships/externalLink" Target="externalLinks/externalLink141.xml"/><Relationship Id="rId168" Type="http://schemas.openxmlformats.org/officeDocument/2006/relationships/externalLink" Target="externalLinks/externalLink162.xml"/><Relationship Id="rId8" Type="http://schemas.openxmlformats.org/officeDocument/2006/relationships/externalLink" Target="externalLinks/externalLink2.xml"/><Relationship Id="rId51" Type="http://schemas.openxmlformats.org/officeDocument/2006/relationships/externalLink" Target="externalLinks/externalLink45.xml"/><Relationship Id="rId72" Type="http://schemas.openxmlformats.org/officeDocument/2006/relationships/externalLink" Target="externalLinks/externalLink66.xml"/><Relationship Id="rId93" Type="http://schemas.openxmlformats.org/officeDocument/2006/relationships/externalLink" Target="externalLinks/externalLink87.xml"/><Relationship Id="rId98" Type="http://schemas.openxmlformats.org/officeDocument/2006/relationships/externalLink" Target="externalLinks/externalLink92.xml"/><Relationship Id="rId121" Type="http://schemas.openxmlformats.org/officeDocument/2006/relationships/externalLink" Target="externalLinks/externalLink115.xml"/><Relationship Id="rId142" Type="http://schemas.openxmlformats.org/officeDocument/2006/relationships/externalLink" Target="externalLinks/externalLink136.xml"/><Relationship Id="rId163" Type="http://schemas.openxmlformats.org/officeDocument/2006/relationships/externalLink" Target="externalLinks/externalLink157.xml"/><Relationship Id="rId184" Type="http://schemas.openxmlformats.org/officeDocument/2006/relationships/externalLink" Target="externalLinks/externalLink178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9.xml"/><Relationship Id="rId46" Type="http://schemas.openxmlformats.org/officeDocument/2006/relationships/externalLink" Target="externalLinks/externalLink40.xml"/><Relationship Id="rId67" Type="http://schemas.openxmlformats.org/officeDocument/2006/relationships/externalLink" Target="externalLinks/externalLink61.xml"/><Relationship Id="rId116" Type="http://schemas.openxmlformats.org/officeDocument/2006/relationships/externalLink" Target="externalLinks/externalLink110.xml"/><Relationship Id="rId137" Type="http://schemas.openxmlformats.org/officeDocument/2006/relationships/externalLink" Target="externalLinks/externalLink131.xml"/><Relationship Id="rId158" Type="http://schemas.openxmlformats.org/officeDocument/2006/relationships/externalLink" Target="externalLinks/externalLink152.xml"/><Relationship Id="rId20" Type="http://schemas.openxmlformats.org/officeDocument/2006/relationships/externalLink" Target="externalLinks/externalLink14.xml"/><Relationship Id="rId41" Type="http://schemas.openxmlformats.org/officeDocument/2006/relationships/externalLink" Target="externalLinks/externalLink35.xml"/><Relationship Id="rId62" Type="http://schemas.openxmlformats.org/officeDocument/2006/relationships/externalLink" Target="externalLinks/externalLink56.xml"/><Relationship Id="rId83" Type="http://schemas.openxmlformats.org/officeDocument/2006/relationships/externalLink" Target="externalLinks/externalLink77.xml"/><Relationship Id="rId88" Type="http://schemas.openxmlformats.org/officeDocument/2006/relationships/externalLink" Target="externalLinks/externalLink82.xml"/><Relationship Id="rId111" Type="http://schemas.openxmlformats.org/officeDocument/2006/relationships/externalLink" Target="externalLinks/externalLink105.xml"/><Relationship Id="rId132" Type="http://schemas.openxmlformats.org/officeDocument/2006/relationships/externalLink" Target="externalLinks/externalLink126.xml"/><Relationship Id="rId153" Type="http://schemas.openxmlformats.org/officeDocument/2006/relationships/externalLink" Target="externalLinks/externalLink147.xml"/><Relationship Id="rId174" Type="http://schemas.openxmlformats.org/officeDocument/2006/relationships/externalLink" Target="externalLinks/externalLink168.xml"/><Relationship Id="rId179" Type="http://schemas.openxmlformats.org/officeDocument/2006/relationships/externalLink" Target="externalLinks/externalLink173.xml"/><Relationship Id="rId15" Type="http://schemas.openxmlformats.org/officeDocument/2006/relationships/externalLink" Target="externalLinks/externalLink9.xml"/><Relationship Id="rId36" Type="http://schemas.openxmlformats.org/officeDocument/2006/relationships/externalLink" Target="externalLinks/externalLink30.xml"/><Relationship Id="rId57" Type="http://schemas.openxmlformats.org/officeDocument/2006/relationships/externalLink" Target="externalLinks/externalLink51.xml"/><Relationship Id="rId106" Type="http://schemas.openxmlformats.org/officeDocument/2006/relationships/externalLink" Target="externalLinks/externalLink100.xml"/><Relationship Id="rId127" Type="http://schemas.openxmlformats.org/officeDocument/2006/relationships/externalLink" Target="externalLinks/externalLink121.xml"/><Relationship Id="rId10" Type="http://schemas.openxmlformats.org/officeDocument/2006/relationships/externalLink" Target="externalLinks/externalLink4.xml"/><Relationship Id="rId31" Type="http://schemas.openxmlformats.org/officeDocument/2006/relationships/externalLink" Target="externalLinks/externalLink25.xml"/><Relationship Id="rId52" Type="http://schemas.openxmlformats.org/officeDocument/2006/relationships/externalLink" Target="externalLinks/externalLink46.xml"/><Relationship Id="rId73" Type="http://schemas.openxmlformats.org/officeDocument/2006/relationships/externalLink" Target="externalLinks/externalLink67.xml"/><Relationship Id="rId78" Type="http://schemas.openxmlformats.org/officeDocument/2006/relationships/externalLink" Target="externalLinks/externalLink72.xml"/><Relationship Id="rId94" Type="http://schemas.openxmlformats.org/officeDocument/2006/relationships/externalLink" Target="externalLinks/externalLink88.xml"/><Relationship Id="rId99" Type="http://schemas.openxmlformats.org/officeDocument/2006/relationships/externalLink" Target="externalLinks/externalLink93.xml"/><Relationship Id="rId101" Type="http://schemas.openxmlformats.org/officeDocument/2006/relationships/externalLink" Target="externalLinks/externalLink95.xml"/><Relationship Id="rId122" Type="http://schemas.openxmlformats.org/officeDocument/2006/relationships/externalLink" Target="externalLinks/externalLink116.xml"/><Relationship Id="rId143" Type="http://schemas.openxmlformats.org/officeDocument/2006/relationships/externalLink" Target="externalLinks/externalLink137.xml"/><Relationship Id="rId148" Type="http://schemas.openxmlformats.org/officeDocument/2006/relationships/externalLink" Target="externalLinks/externalLink142.xml"/><Relationship Id="rId164" Type="http://schemas.openxmlformats.org/officeDocument/2006/relationships/externalLink" Target="externalLinks/externalLink158.xml"/><Relationship Id="rId169" Type="http://schemas.openxmlformats.org/officeDocument/2006/relationships/externalLink" Target="externalLinks/externalLink163.xml"/><Relationship Id="rId18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80" Type="http://schemas.openxmlformats.org/officeDocument/2006/relationships/externalLink" Target="externalLinks/externalLink17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activeX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11.emf"/><Relationship Id="rId2" Type="http://schemas.openxmlformats.org/officeDocument/2006/relationships/image" Target="../media/image12.emf"/><Relationship Id="rId1" Type="http://schemas.openxmlformats.org/officeDocument/2006/relationships/image" Target="../media/image13.emf"/><Relationship Id="rId6" Type="http://schemas.openxmlformats.org/officeDocument/2006/relationships/image" Target="../media/image8.emf"/><Relationship Id="rId5" Type="http://schemas.openxmlformats.org/officeDocument/2006/relationships/image" Target="../media/image9.emf"/><Relationship Id="rId4" Type="http://schemas.openxmlformats.org/officeDocument/2006/relationships/image" Target="../media/image10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0</xdr:rowOff>
        </xdr:from>
        <xdr:to>
          <xdr:col>4</xdr:col>
          <xdr:colOff>0</xdr:colOff>
          <xdr:row>0</xdr:row>
          <xdr:rowOff>0</xdr:rowOff>
        </xdr:to>
        <xdr:sp macro="" textlink="">
          <xdr:nvSpPr>
            <xdr:cNvPr id="1025" name="ConnectionDescriptorsInfotb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xmlns="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0</xdr:rowOff>
        </xdr:from>
        <xdr:to>
          <xdr:col>4</xdr:col>
          <xdr:colOff>0</xdr:colOff>
          <xdr:row>0</xdr:row>
          <xdr:rowOff>0</xdr:rowOff>
        </xdr:to>
        <xdr:sp macro="" textlink="">
          <xdr:nvSpPr>
            <xdr:cNvPr id="1026" name="MultipleReportManagerInfotb1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xmlns="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0</xdr:rowOff>
        </xdr:from>
        <xdr:to>
          <xdr:col>4</xdr:col>
          <xdr:colOff>0</xdr:colOff>
          <xdr:row>0</xdr:row>
          <xdr:rowOff>0</xdr:rowOff>
        </xdr:to>
        <xdr:sp macro="" textlink="">
          <xdr:nvSpPr>
            <xdr:cNvPr id="1027" name="FPMExcelClientSheetOptionstb1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xmlns="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0</xdr:rowOff>
        </xdr:from>
        <xdr:to>
          <xdr:col>4</xdr:col>
          <xdr:colOff>0</xdr:colOff>
          <xdr:row>0</xdr:row>
          <xdr:rowOff>0</xdr:rowOff>
        </xdr:to>
        <xdr:sp macro="" textlink="">
          <xdr:nvSpPr>
            <xdr:cNvPr id="1028" name="ReportSubmitManagerControltb1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xmlns="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0</xdr:rowOff>
        </xdr:from>
        <xdr:to>
          <xdr:col>4</xdr:col>
          <xdr:colOff>0</xdr:colOff>
          <xdr:row>0</xdr:row>
          <xdr:rowOff>0</xdr:rowOff>
        </xdr:to>
        <xdr:sp macro="" textlink="">
          <xdr:nvSpPr>
            <xdr:cNvPr id="1029" name="AnalyzerDynReport000tb1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0</xdr:rowOff>
        </xdr:from>
        <xdr:to>
          <xdr:col>4</xdr:col>
          <xdr:colOff>0</xdr:colOff>
          <xdr:row>0</xdr:row>
          <xdr:rowOff>0</xdr:rowOff>
        </xdr:to>
        <xdr:sp macro="" textlink="">
          <xdr:nvSpPr>
            <xdr:cNvPr id="1030" name="CustomMemberDispatchertb1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7</xdr:col>
      <xdr:colOff>130966</xdr:colOff>
      <xdr:row>16</xdr:row>
      <xdr:rowOff>23814</xdr:rowOff>
    </xdr:from>
    <xdr:to>
      <xdr:col>7</xdr:col>
      <xdr:colOff>790912</xdr:colOff>
      <xdr:row>18</xdr:row>
      <xdr:rowOff>15313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941" y="23814"/>
          <a:ext cx="659946" cy="37249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0</xdr:rowOff>
        </xdr:from>
        <xdr:to>
          <xdr:col>4</xdr:col>
          <xdr:colOff>0</xdr:colOff>
          <xdr:row>0</xdr:row>
          <xdr:rowOff>0</xdr:rowOff>
        </xdr:to>
        <xdr:sp macro="" textlink="">
          <xdr:nvSpPr>
            <xdr:cNvPr id="6145" name="ConnectionDescriptorsInfotb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xmlns="" id="{00000000-0008-0000-01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0</xdr:rowOff>
        </xdr:from>
        <xdr:to>
          <xdr:col>4</xdr:col>
          <xdr:colOff>0</xdr:colOff>
          <xdr:row>0</xdr:row>
          <xdr:rowOff>0</xdr:rowOff>
        </xdr:to>
        <xdr:sp macro="" textlink="">
          <xdr:nvSpPr>
            <xdr:cNvPr id="6146" name="MultipleReportManagerInfotb1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xmlns="" id="{00000000-0008-0000-0100-00000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0</xdr:rowOff>
        </xdr:from>
        <xdr:to>
          <xdr:col>4</xdr:col>
          <xdr:colOff>0</xdr:colOff>
          <xdr:row>0</xdr:row>
          <xdr:rowOff>0</xdr:rowOff>
        </xdr:to>
        <xdr:sp macro="" textlink="">
          <xdr:nvSpPr>
            <xdr:cNvPr id="6147" name="FPMExcelClientSheetOptionstb1" hidden="1">
              <a:extLst>
                <a:ext uri="{63B3BB69-23CF-44E3-9099-C40C66FF867C}">
                  <a14:compatExt spid="_x0000_s6147"/>
                </a:ext>
                <a:ext uri="{FF2B5EF4-FFF2-40B4-BE49-F238E27FC236}">
                  <a16:creationId xmlns:a16="http://schemas.microsoft.com/office/drawing/2014/main" xmlns="" id="{00000000-0008-0000-0100-00000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0</xdr:rowOff>
        </xdr:from>
        <xdr:to>
          <xdr:col>4</xdr:col>
          <xdr:colOff>0</xdr:colOff>
          <xdr:row>0</xdr:row>
          <xdr:rowOff>0</xdr:rowOff>
        </xdr:to>
        <xdr:sp macro="" textlink="">
          <xdr:nvSpPr>
            <xdr:cNvPr id="6148" name="ReportSubmitManagerControltb1" hidden="1">
              <a:extLst>
                <a:ext uri="{63B3BB69-23CF-44E3-9099-C40C66FF867C}">
                  <a14:compatExt spid="_x0000_s6148"/>
                </a:ext>
                <a:ext uri="{FF2B5EF4-FFF2-40B4-BE49-F238E27FC236}">
                  <a16:creationId xmlns:a16="http://schemas.microsoft.com/office/drawing/2014/main" xmlns="" id="{00000000-0008-0000-0100-00000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0</xdr:rowOff>
        </xdr:from>
        <xdr:to>
          <xdr:col>4</xdr:col>
          <xdr:colOff>0</xdr:colOff>
          <xdr:row>0</xdr:row>
          <xdr:rowOff>0</xdr:rowOff>
        </xdr:to>
        <xdr:sp macro="" textlink="">
          <xdr:nvSpPr>
            <xdr:cNvPr id="6149" name="AnalyzerDynReport000tb1" hidden="1">
              <a:extLst>
                <a:ext uri="{63B3BB69-23CF-44E3-9099-C40C66FF867C}">
                  <a14:compatExt spid="_x0000_s6149"/>
                </a:ext>
                <a:ext uri="{FF2B5EF4-FFF2-40B4-BE49-F238E27FC236}">
                  <a16:creationId xmlns:a16="http://schemas.microsoft.com/office/drawing/2014/main" xmlns="" id="{00000000-0008-0000-0100-00000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0</xdr:rowOff>
        </xdr:from>
        <xdr:to>
          <xdr:col>4</xdr:col>
          <xdr:colOff>0</xdr:colOff>
          <xdr:row>0</xdr:row>
          <xdr:rowOff>0</xdr:rowOff>
        </xdr:to>
        <xdr:sp macro="" textlink="">
          <xdr:nvSpPr>
            <xdr:cNvPr id="6150" name="CustomMemberDispatchertb1" hidden="1">
              <a:extLst>
                <a:ext uri="{63B3BB69-23CF-44E3-9099-C40C66FF867C}">
                  <a14:compatExt spid="_x0000_s6150"/>
                </a:ext>
                <a:ext uri="{FF2B5EF4-FFF2-40B4-BE49-F238E27FC236}">
                  <a16:creationId xmlns:a16="http://schemas.microsoft.com/office/drawing/2014/main" xmlns="" id="{00000000-0008-0000-0100-00000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7</xdr:col>
      <xdr:colOff>130966</xdr:colOff>
      <xdr:row>16</xdr:row>
      <xdr:rowOff>23814</xdr:rowOff>
    </xdr:from>
    <xdr:to>
      <xdr:col>7</xdr:col>
      <xdr:colOff>790912</xdr:colOff>
      <xdr:row>18</xdr:row>
      <xdr:rowOff>15313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00000000-0008-0000-0100-000008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941" y="23814"/>
          <a:ext cx="659946" cy="37249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ABS1354ROS\aws\Documents%20and%20Settings\AABSUser\My%20Documents\Fixed%20assets%20register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_etj\data\FIN-REP\Indira\ENTITLEMENT\Entl2001\Mar01\Entitlement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_etj\data\bud99p\partners\RECOV99P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IThMoUTh\Documents%20and%20Settings\My%20Documents\MANGIHUT\TENDER\JALAN%20&amp;%20JEMBATAN%20SUMUT\Fly%20Over%20Amplas%20'07\Penawaran%20Fly%20Over%20Amplas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he%20Pakubuwono\proyek\9903\bq\bq-ars\BQ-PS&amp;A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PROJECT\02\10\BQ\ME\ME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cdidut\Downloads\AABS1354ROS\aws\Documents%20and%20Settings\AABSUser\My%20Documents\Fixed%20assets%20register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cdidut\Downloads\Server_etj\data\FIN-REP\Indira\ENTITLEMENT\Entl2001\Mar01\Entitlement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cdidut\Downloads\Server_etj\data\bud99p\partners\RECOV99P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UD2000I\BUD99\OP20035A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A88C96F\La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AHAN%20RAKOR%20TRIWULAN%20I%202009\Documents%20and%20Settings\Computer\Desktop\CF%20BIL%20revisi%2019%20juni%202008\Bandara%20Lombok%20REP20-9-07\EE%20FISIK\Flores\SUMBA\Subdit\Boss\Jembatan\Ternate-JBT-AkeTa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mberdaya\PRODUKSI\Documents%20and%20Settings\Computer\Desktop\CF%20BIL%20revisi%2019%20juni%202008\Bandara%20Lombok%20REP20-9-07\EE%20FISIK\Flores\SUMBA\Subdit\Boss\Jembatan\Ternate-JBT-AkeTabobol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Bahrum\LOCALS~1\Temp\ARC9\BBm,%20BMF,%20BMG\BBM\revisi\report\Documents%20and%20Settings\Windows%20XP\My%20Documents\2005\Indofarma\Review%2031-03-05\Documents%20and%20Setti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TEMP\WP%20BB%202002A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akrie&amp;Brothers\WP%202003\WP%20BB%202003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OPREPORT\CMonth\1OPREPv5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perasional2\data%20proses\ARP\Jimbaran-villa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ATERI%20DISKUSI%20GM%20DI%20KP\Documents%20and%20Settings\Computer\Desktop\CF%20BIL%20revisi%2019%20juni%202008\Bandara%20Lombok%20REP20-9-07\EE%20FISIK\Flores\SUMBA\Subdit\Boss\Jembatan\Ternate-JBT-AkeTabobol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masaran3\hery\Tender\RSUD-BA\BQ-RSUD1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amp-d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INDRA%20GUNAWAN\My%20Documents\revisi\report\Documents%20and%20Settings\Windows%20XP\My%20Documents\2005\Indofarma\Review%2031-03-05\Documents%20and%20Settings\La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joko\WINDOWS\TEMP\BOQ%20Permata%20Senayan%2009%20Juni%202003%20R1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ender\RSUD-BA\BQ-RSUD1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masaran2\joko\Tender\RSUD-BA\BQ-RSUD1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IVISI%20JLN%20&amp;%20JEMBATAN\RAPAT%20TRIWULAN%20I\KEUANGAN\Basir\data\Daftar%20Pegawai\Posisi%202007\Posisi%20Pegawai%20EPC%20Jun-2007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ENDER\fikri\Jalintim\Jalintim%20paket%207-iso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User1\My%20Documents\PEMASARAN\ANALISA%20TEKNIK\ANALISA%20PAK%20JENI\analisa%20jembatan\1-BOQ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perasi\D\PERIGI%20PARIT%20CS\LMP\schedule%20belantian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perasi\D\PERIGI%20PARIT%20CS\LMP\PEMASUKAN%20PENAWARAN\PQ_PDAM%20ASNI%20KTP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%20-%20DATA\e-wido\T%20E%20N%20D%20E%20R\HITDUK\HITAL_CIPU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jg-rusdiana\OUTSTANDING-EKO\WINDOWS\TEMP\shmeeting\baru3B2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S-NEW-98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finstat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od-3\RUPS%20(RAPAT%20UMUM%20PEMEGANG%20SAHAM)\DIVISI%20JLN%20&amp;%20JEMBATAN\RAPAT%20TRIWULAN%20I\KEUANGAN\Basir\data\Daftar%20Pegawai\Posisi%202007\Posisi%20Pegawai%20EPC%20Jun-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mp1\TEKNIK%20PENGENDALIAN\AMP%20CIKUNIR%202008\TEGUH%20S\PROYEK%20JASA%20MARGA%20CIKAMPEK\SPH%20JASA%20MARGA%20FINAL\TW%20-%20CIKARANG-CKR%20TIMUR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1\Project%2000&amp;02\PROJECT\01\15\ESTIMATE\EST-1CV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%20TENDER%202011\PROV.%20SUMUT\FlyOver%20K-Namu\A%20_RE-BID\FlyOver%20K-Namu\Dokumen%20Lelang\OE_FLy%20Over%20for%2075%20M%20BANGUNAN%20ATAS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IThMoUTh\MISC\Congviec\Tam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IThMoUTh\PLP2\My%20Documents\DATA\PROYEK\BUILDING\Lab-School\Mech_Breakdown_Formula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IThMoUTh\Bid%20KIDS\OE%20KUTABULUH\Penawaran%20Kuta%20Buluh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00pelindo%204\Report\Documents%20and%20Settings\INDRA%20GUNAWAN\My%20Documents\revisi\report\Documents%20and%20Settings\Windows%20XP\My%20Documents\2005\Indofarma\Review%2031-03-05\Documents%20and%20Settings\La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RMA%20OTEL\Novi's%20file\PT%20Sumber%20Segara%20Primadaya\Review%20June%202007\review%20juli%20&amp;%20agustus\TB%20and%20report\FIS_REPORT\Data\DataBase_HarvFlush\HARVEST\HARV02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dministrator\JELITA%20BUANGEEET!!!\Hendra%20Nitip\PT%20Peroksida%20Indonesia%20Pratama\Data%20Olah\Data%20Olahan%20PIP%20Tahun%202005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-FREE_ANTS\@rouf\WINDOWS\TEMP\Rar$DI00.296\WINDOWS\TEMP\BOQ%20Permata%20Senayan%2009%20Juni%202003%20R1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bs01\abs01\HAZAIRIN21\Activity%20Report-2002\Activity%20Report%20-06-2002\HAZAIRIN21\monthly%20cash%20flow\FICH\Monthly%20Statement\Asia%20Consolidated\2000\Final\Sp_Wasco-1200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IThMoUTh\Documents%20and%20Settings\My%20Documents\MANGIHUT\TENDER\LAPTER%20NAD\Bandara%20SIM\Penawaran%20Bandara%20SIM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IThMoUTh\Documents%20and%20Settings\My%20Documents\MANGIHUT\TENDER\JALAN%20&amp;%20JEMBATAN%20NAD\BRR%20-%20JP%2003.2\Penawaran%20BRR%20-%20JP%2003.2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IThMoUTh\Tender\RSUD-BA\BQ-RSUD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IThMoUTh\Documents%20and%20Settings\My%20Documents\MANGIHUT\TENDER\JALAN%20&amp;%20JEMBATAN%20SUMUT\Tol%20Belmera%20'06\OVERLAY%20TOL%20BELMERA\SS%20BELMERA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ERIGI%20PARIT%20CS\LMP\PEMASUKAN%20PENAWARAN\PQ_PDAM%20ASNI%20KTP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ounting\2004\WINDOWS\TEMP\Dga9_Augst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02\29\BQ\M-E\Elektrikal%20&amp;%20Electronic\Price\Daf%20No.3%20Tsuar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43\C\1_Tosan\GEDUNG\2Tangerang\JKMP\Jim%20Candra\Jim%20House%20ref1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data-aji\aji\mabes\Rkk\84%20(%20finish-otis%20)\Tender\RSUD-BA\BQ-RSUD1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\Working%20files\08.03-%20Elmar\FY2003\Final\EFE-JM\My%20Documents\Audit\Previous%20Jobs\State%20Street%20Bank%20&amp;%20Trust%20Co%20Spore%20Br%20YE31122002\K%20Section\Sgp_fassgm%20Final%202002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masaran\ang1\tender\Tol-Margamandala\Penawaran%20Rev%2026-6-00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IThMoUTh\Documents%20and%20Settings\My%20Documents\MANGIHUT\TENDER\JALAN%20&amp;%20JEMBATAN%20SUMUT\Binjai%20-%20B%20Lawang\OE%20Binjai%20-%20B%20Lawang\3-DIV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ANK-J4Y9K81H06\Copy%20Dokumen%20LG\RERE\LELANG\OE%20LBT%202005\OE-LBT%2003A%202005\3-DIV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ENDER\fikri\Jalintim\TENDER\BAKA-LABUH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-FREE_ANTS\@rouf\WINDOWS\TEMP\Rar$DI00.296\PROYEK\proyek\Th-2002\0208\bq-ruko\final-wkc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B-FIN-FAROUQ\rti\Audit%20Report%2022%20Feb%2003\BSU_2000_GTI_AR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ANGEAN\P%20Q%20R\2004\l.Dec-04\FQR_Q4_2004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mpjktdc01\emp-kangean\KANGEAN\P%20Q%20R\2004\l.Dec-04\FQR_Q4_2004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sphalt%20Bangun%20Sarana\ABS%202005\ABS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mberdaya\PRODUKSI\Documents%20and%20Settings\Computer\Desktop\CF%20BIL%20revisi%2019%20juni%202008\Bandara%20Lombok%20REP20-9-07\MARKET_2006\1.binMAR2006\BM2006_T_ok\EE_Dadiwuwu_kaburea_abt2005add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mberdaya\PRODUKSI\Documents%20and%20Settings\Computer\Desktop\CF%20BIL%20revisi%2019%20juni%202008\Bandara%20Lombok%20REP20-9-07\WINDOWS\TEMP\AEGELA-GAKO-rev-dokten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mberdaya\PRODUKSI\Documents%20and%20Settings\Computer\Desktop\CF%20BIL%20revisi%2019%20juni%202008\Bandara%20Lombok%20REP20-9-07\Documents%20and%20Settings\NARENDRA\My%20Documents\Documents%20and%20Settings\bahrul\Local%20Settings\Temp\AEG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IThMoUTh\Penawaran%20Tol%20Belmera%20'07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mberdaya\PRODUKSI\Documents%20and%20Settings\Computer\Desktop\CF%20BIL%20revisi%2019%20juni%202008\Bandara%20Lombok%20REP20-9-07\Documents%20and%20Settings\NARENDRA\My%20Documents\WINDOWS\TEMP\AEGELA-GAKO-rev-dokten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asaris\KNIP\9899\PJ2KT\LELANG98\TERBIL~1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IThMoUTh\PLP2\A.%20Zahron\Pemasaran%20HK%201a\RSJ\PEKERJAAN%20PEMBANGUNAN%20BPKJ%20TAHAP%201\BoQ\Perhit%20Besi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IThMoUTh\PLP2\A.%20Zahron\Pemasaran%20HK%201a\RSJ\PEKERJAAN%20PEMBANGUNAN%20BPKJ%20TAHAP%201\BoQ\drive%20D%20Ganessa\GANESSA\DATA%20MASING-MASING\MURSALIN\Perhitungan%20Volume\RAB_Kimpraswil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ENDER\fikri\Jalintim\TENDER\JLN_SANGGI-BENGKUAT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ENDER\Tnd_Mempaw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INDOWS\TEMP\CTP20011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Odi\Excel\JLN%20UTAMA%20R21%20SENTUL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RFS4002\TAX\LOCALOFF\CLACTNG\WORKING\RAUTE\BREC94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03e\d%20o\D%20O\MANHATTAN\BQ%20ME\BQ-FINAL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bs01\abs01\HAZAIRIN21\Activity%20Report-2002\Activity%20Report%20-06-2002\HAZAIRIN21\monthly%20cash%20flow\FICH\Docparis\Budgets\Budget1-2001\AsiaConso-B_1-01%20JP2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s\O-T-H-E-R-S\Audit%20Tools\Training%20Materials\Standard%20working%20papers%20per%20account\TITO\Audit%20LBI%202006\WS%20HOLDING%20KEL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43\C\1_Tosan\GEDUNG\2Tangerang\JKMP\Analisa%20Bupati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udid\Desktop\OPERATIO\BUDGET\BUDGET\BPPKA\ONWJDB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UD2000I\RONKE\BAKRIE18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ounting\2004\WINDOWS\TEMP\DGA20_05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ounting\2004\WINDOWS\TEMP\DGA20_06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Finance\RECONCILIATION\2007\2007-12\RECON-10-Fixed%20Assets-0712%20New%20Calculation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u_thanh_binh\d\Luu_Tru\Ltb_ktkh\DZ220KV_Dau_Noi_sau_tram_500kV_Ha_Tinh\Gia_thau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\Working%20files\08.03-%20Elmar\FY2003\Final\EFE-JM\windows\TEMP\Fixed%20Assets%20Listing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IThMoUTh\MISC\DO-HUONG\GT-BO\TKTC10-8\phong%20nen\DT-THL7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/Jkt_agung_dea/my%20documents/Plan_Dept/Budget-BMO-2002-rev#1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INDOWS\TEMP\Variances%20proforma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Share\Shared%20files\AAuditor\Transkon\Asset%20Register%20-%20Transkon%20MASTER%202003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perasional-1\d\Data%20Akhir\ARP\ARP%20PALING%20BARU\jembatan%20lenang%2002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udit\Adj%20sheets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24\Kenari\BQ-AC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ounting\2004\WINDOWS\TEMP\DGA20_08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OPREPORT\Forecasts\2003\Oct_FC\Shipping%20Program%20-%202003%20Forecast%2016%20October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\Finance\E&amp;Ocode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TEMP\ABS\WP%20komp\WP%20ABS%202004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Samuel\WP%201205\Falsh%20Disk\Bud2003\Bd2003e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IThMoUTh\Jembatan\project\grand%20wisata\JICT\BoQ%20C4%20REV%202%20Dec%2016%2004.rel%20pusat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AHS2006\Copy%20of%20PAHS2006%20R2%20draft(MIS)new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SU_2000_GTI_AR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ariott\DATA\Clients\E&amp;Y\Nalco\FY2003\Finals\AWP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ENDER\yudi\File%20ISO\FC-104_final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_etj\data\Doris\2000\Financial%20Statement\Report-Sep\A%20M%20B%20B\RRS%20Input%20Version%2023%20rev%204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Fikri\Jalintim\Jalintim%20paket%207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HKWIL-05\Pengendalian\Data%20Proses\Rakord%20Agustus%202003\form%20eval-juli-03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ANK-J4Y9K81H06\Copy%20Dokumen%20LG\LAMPIRAN%20UTK%20BAB%20VI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ADINA%2006%202013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IThMoUTh\Documents%20and%20Settings\My%20Documents\MANGIHUT\TENDER\JALAN%20&amp;%20JEMBATAN%20NAD\ADB%20Grant%20002-INO%20(4%20JO,%201%20HK)\Penawaran%20Ulee%20Lheue%20Roadworks%202%20Package-6B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ERIGI%20PARIT%20CS\LMP\schedule%20belantian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03\02\BQ%20Price\NSC\ME&amp;P-R1\Daf-7%20Telepon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IThMoUTh\Documents%20and%20Settings\My%20Documents\MANGIHUT\kirim%2002-01-07%20EDIT\00.%20Rekap+++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00pelindo%204\Report\1.%20TAHUN%202007\b.%20REALISASI%20Tahun%202007\Feb%202007\Documents%20and%20Settings\Latitude\My%20Documents\2003\Indofarma\Final\Indonesia\kimu\December\BBM-03%20harga%20%20ok...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IThMoUTh\Documents%20and%20Settings\My%20Documents\MANGIHUT\TENDER\JALAN%20&amp;%20JEMBATAN%20NAD\BANG%20-%2011%20A\DOK.%20Lelang\ANALISA-BANG-BOQ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s\O-T-H-E-R-S\Audit%20Tools\Training%20Materials\Standard%20working%20papers%20per%20account\Joyce\EMP_Lapindo\Worksheet%20LBI%20Corp%20Dec%2006_vSatria_v190107_FINAL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jg-rusdiana\OUTSTANDING-EKO\My%20Documents\FS-NOTE%20PT.BC\FS-NOTE%202001\FS-NOTES-COMP-08'01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ENDER\fikri\Jalintim\TENDER\NORMALISASI_KARANG_MUMUS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MIS\Desktop\EMP\EMP%20MUnic%20Sep\%23KPSA%20Sept%202005\%23KPSA%20-%20Sept%202005\Working%20Paper\%23%23%20K_O_N_D_U_R\KPSA\Worksheets\Bank%20mayapada%202002\TJ&amp;AR%202003\,,BALIKPAPAN%202002\P&amp;L%20Convert%20to%20IDR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\Arutmin\Pefindo\BUMI\Loan%20Analysis\BNI46\BUMI\Bond%20Issuance\Arutmin_75million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ISC\Congviec\Tam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K%20DATA\THN%202006\Prakualifikasi%20Rao-Tongar\01.%20PQ%20Panti%20Rao\PQ\Cab-6%20JABAR\Cimeneng\Form7-8%20Cimeneng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emuar%20Lanjutan\Mingguan\PEMUAR\LPP\back%20up%20LMP%20Sosok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03\07\BQ\ME\Price\Daf%20No.6%20Tsuara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03\02\BQ%20Price\NSC\ME&amp;P-R1\Daf-8%20Sound%20Sistem-KR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a\kaspersky\Documents%20and%20Settings\Latitude\My%20Documents\2004\Inf\Review%20Mrt%2004\Documents%20and%20Settings\Latitude\My%20Documents\2003\Indofarma\Final\Juni-03\final_150404\kimu\December\BBM-03%20harga%20%20ok...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yudi\CIPUNEGARA_C2A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masaran\pemasaran\Data%20Yusuf\Tender%202004\MABES-POLRI-JUNI2004\84%20(%20finish-otis%20)\Tender\RSUD-BA\BQ-RSUD1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udit%20Jb\wp\BSU_2000_GTI_AR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-FREE_ANTS\@rouf\WINDOWS\TEMP\Rar$DI00.296\Div~QS\Daan%20Mogot\Ruko%20Daan%20Mogot%20R2a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MADINA%202012\LAP%20KEU%202012\LK.%20MARET%2010\LK%20MADINA%2009%20OK\Laporan%20Kegiatan%20Bulanan%20Kebun%20Madina%20Juli%202009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ERIGI%20PARIT%20CS\LMP\JENI\PQ%20PDAM%20TAHAP%20II\PEMASARAN\Dokumen%20Disini%20Tempatnya\PEMASARAN%20WILAYAH%20V%20-%20KALIMANTAN\TAHUN%202005\PROYEK-PROYEK\POST-KUALIFIKASI\EIB-56%20Tanah%20Grogot-Kr.Dayu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2\KP_NET\PROGRES\Biaya%20Departemen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ERIGI%20PARIT%20CS\LMP\JENI\PQ%20PDAM%20TAHAP%20II\PEMASARAN\Dokumen%20Disini%20Tempatnya\PEMASARAN%20WILAYAH%20V%20-%20KALIMANTAN\TAHUN%202005\PROYEK-PROYEK\PRA-KUALIFIKASI\JALAN\Rantau%20-%20Kandangan%20(AX-07\Rantau%20-%20Kandangan%20(AX-07)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emuar%20Lanjutan\Mingguan\PEMUAR\LPP\LPP-PMR-APRIL2006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udid\Desktop\Documents%20and%20Settings\Lindawak\My%20Documents\EMP\LRPModel\3rd%20pass\EMP\EMP%20Tbk%20LRP%20v9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5110%20Cash%20on%20hand%20Combined%20Leadsheet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kuntasi\AppData\Local\Temp\LMPT%20BLN%20V.05.xlsm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INDOWS\TEMP\Dga9_Augst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P_ABS04\WP%20ABS%202004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DOCUME~1\Audid\LOCALS~1\Temp\Temporary%20Directory%201%20for%20WP%20Excel%20IJV%20LBI%20March-2006.zip\BSU_2000_GTI_AR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ERIGI%20PARIT%20CS\LMP\JENI\PQ%20PDAM%20TAHAP%20II\PEMASARAN\Dokumen%20Disini%20Tempatnya\PEMASARAN%20WILAYAH%20V%20-%20KALIMANTAN\TAHUN%202005\PROYEK-PROYEK\POST-KUALIFIKASI\PQ\KALIMANTAN%20BARAT\AU%20-%2011-12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Samuel\WP%201205\Falsh%20Disk\%23BCMI-2005\%23%20B%20C%20M%20I\%23BCMI_Dec_2005\WP_Interim%20Oct%202005\COGS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user\My%20Documents\LAP%20HARGA%20SAT\ANL%20HARGA%20SATUAN\EXCEL-PAHS\PANDUAN%20BQ\EE%20FO%20Pamanukan\3-DIV3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kuntasi\AppData\Local\Temp\Rar$DIa0.688\LMPT%20BLN%20MAR%202019.xlsm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Sun425-4\DOCS\OBAIS2AGI.xls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UD2000I\BUD99\OP20033.XLS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OPREPORT\CMonth\1OPREPv5_9oct03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mberdaya\PRODUKSI\Documents%20and%20Settings\Computer\Desktop\CF%20BIL%20revisi%2019%20juni%202008\Bandara%20Lombok%20REP20-9-07\Documents%20and%20Settings\NARENDRA\My%20Documents\EE%20FISIK\Flores\SUMBA\Subdit\Boss\Jembatan\Ternate-JB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albpn-trmsun\v_temp\BAI\Financial%20Statement\Income%20Statement\BAI%20Statement%20of%20Income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IThMoUTh\Documents%20and%20Settings\bb\My%20Documents\Estimate\Rasuna%20Park%20App\Bill_No_01%20MMC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_semco\data%20umum\kristian\WP&amp;B03_Report.xls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mberdaya\PRODUKSI\Documents%20and%20Settings\Computer\Desktop\CF%20BIL%20revisi%2019%20juni%202008\Bandara%20Lombok%20REP20-9-07\my%20Market%2005\prO-eXtrn\ktapanGATE-L\noelmuti_kefa\EE_noelmuti_kefa_05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ylvia%20Gunawan\Desktop\11%20Perhutani\95%20Data%20Request\Perhutani_Data%20Request%20PwC_20170907_v6%20SG.xlsx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HKWIL-05\Pengendalian\Data%20Proses\Rakord%20Agustus%202003\form%20renc-agst-03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rans\r%20a%20k%20o%20o%20r\DATA-FINAL\R%20A%20K%20O%20O%20R\Contoh%20Wil-IV\Rakord%20%2002%20Desember%202004\renc-Des-%202004.xls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oduksi2\My%20Documents\My%20Documents\form%20eval-sept.xls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HKWIL-05\Pengendalian\Data%20Akhir\Rakord%20September%202003\form%20renc-sept-03.xls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-win2000\div-proyek\PROYEK\TH-2003\0301\BQ\townhouse\BQ-R2.XLS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mp1\TEKNIK%20PENGENDALIAN\2007\RAB\Tahap1%20K3\Satiman.xls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mberdaya\PRODUKSI\Documents%20and%20Settings\Computer\Desktop\CF%20BIL%20revisi%2019%20juni%202008\Bandara%20Lombok%20REP20-9-07\Documents%20and%20Settings\NARENDRA\My%20Documents\Subdit\Boss\Jembatan\Ternate-JBT-AkeTabobol.XLS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%23%23IJV%20LAPINDO%20BRANTAS%20Sept%202005\Audit%20Files\Grant%20Thornton%20Indonesia_BNY_Year%202001\Report%20Audit%202001\BSU_2000_GTI_AR.xls" TargetMode="External"/></Relationships>
</file>

<file path=xl/externalLinks/_rels/externalLink1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djok\Tender%202006\Bus%20Way\kamp.rambutan-kamp.melayu\djok\Tender%202006\Ciputat%20FO\Analisa%20AMP.xls" TargetMode="External"/></Relationships>
</file>

<file path=xl/externalLinks/_rels/externalLink1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ompaq\AppData\Local\Temp\Rar$DI00.992\02.%20Lap.%20Stock%20Gudang%20Bulan%20Februari%2016%20(No.%20Baru).xls" TargetMode="External"/></Relationships>
</file>

<file path=xl/externalLinks/_rels/externalLink1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dministrator\Local%20Settings\Temp\wz3104\DRAFT%20ARP%20BANDARA.xls" TargetMode="External"/></Relationships>
</file>

<file path=xl/externalLinks/_rels/externalLink1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dministrator\My%20Documents\BANDARA%20SAMSUDIN%20NOOR%202\ANGG%20HK%20PUSAT%2015-06\ARP%20BANDARA%20ALT4-3%20EL%20DATAR-evaluasi%20Mei'09(cashflow).xls" TargetMode="External"/></Relationships>
</file>

<file path=xl/externalLinks/_rels/externalLink1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lients\Vivendi\FY%202001\Statutory%20Audit\ASIA%20WIP%20-%202001\WIP%20ACTIVE%20DEC%2001.xls" TargetMode="External"/></Relationships>
</file>

<file path=xl/externalLinks/_rels/externalLink1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IThMoUTh\MISC\Hoai\B-CAOQ~1.XLS" TargetMode="External"/></Relationships>
</file>

<file path=xl/externalLinks/_rels/externalLink1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IThMoUTh\Documents%20and%20Settings\My%20Documents\MANGIHUT\TENDER\JALAN%20&amp;%20JEMBATAN%20NAD\ADB%20Grant%20002-INO%20(4%20JO,%201%20HK)\Penawaran%20Ulee%20Lheue%20Bridges%20Package-7.xls" TargetMode="External"/></Relationships>
</file>

<file path=xl/externalLinks/_rels/externalLink1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&#25105;&#30340;&#20844;&#25991;&#21253;\1998&#24180;6&#26376;\&#20915;&#31639;&#25552;&#30424;&#19979;&#21457;.xls" TargetMode="External"/></Relationships>
</file>

<file path=xl/externalLinks/_rels/externalLink1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22742FE1\BBM-03%20harga%20%20ok....xls" TargetMode="External"/></Relationships>
</file>

<file path=xl/externalLinks/_rels/externalLink1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user\LOCALS~1\Temp\Rar$DI57.804\Tahun%202008%20(JSA-2)\bosowa%20group-2007\PT%20Bosowa%20Trading%20International_2007\Documents%20and%20Settings\Administrator\Desktop\Documents%20and%20Settings\Latitude\My%20Documents\2" TargetMode="External"/></Relationships>
</file>

<file path=xl/externalLinks/_rels/externalLink1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ounting\2004\WINDOWS\TEMP\DGA20_07.xls" TargetMode="External"/></Relationships>
</file>

<file path=xl/externalLinks/_rels/externalLink1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Audid\LOCALS~1\Temp\Temporary%20Directory%201%20for%20WP%20Excel%20IJV%20LBI%20March-2006.zip\Audit%20Files\Grant%20Thornton%20Indonesia_BNY_Year%202001\Report%20Audit%202001\BSU_2000_GTI_AR.xls" TargetMode="External"/></Relationships>
</file>

<file path=xl/externalLinks/_rels/externalLink1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ANIMATE\SECURE\Production\2D_REPNew2.4.xls" TargetMode="External"/></Relationships>
</file>

<file path=xl/externalLinks/_rels/externalLink1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EKOS\DIVISI%20PPA\2021\USULAN%20RKAP%202022\Usulan%20Divisi%20&amp;%20Cabang\Anprus\PTP\USULAN%20RKAP%20TAHUN%202022%20PTP-(KEMITRAAN)%20OKT,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eezers"/>
      <sheetName val="Mach &amp; equip"/>
      <sheetName val="Building"/>
      <sheetName val="Comp equip"/>
      <sheetName val="FFE"/>
      <sheetName val="MV"/>
      <sheetName val="Mach _ equip"/>
      <sheetName val="gl"/>
      <sheetName val="Control sheet"/>
      <sheetName val="cover"/>
      <sheetName val="LOOSECHKLIST"/>
      <sheetName val="BOX SUM"/>
      <sheetName val="FIN GOOD"/>
      <sheetName val="E2 AR listing(not used)"/>
      <sheetName val="DEPN 2001"/>
      <sheetName val="C101"/>
      <sheetName val="CA-O7"/>
      <sheetName val="Reference"/>
      <sheetName val="JUL03"/>
      <sheetName val="AUG02"/>
      <sheetName val="WBS"/>
      <sheetName val="Sub Acc"/>
      <sheetName val="2005 DATA"/>
      <sheetName val="RUPS"/>
    </sheetNames>
    <sheetDataSet>
      <sheetData sheetId="0" refreshError="1">
        <row r="38">
          <cell r="C38" t="str">
            <v>F&amp;N Foods Pte Ltd</v>
          </cell>
        </row>
        <row r="39">
          <cell r="C39" t="str">
            <v>Schedule of freezers as at 30th September 2001</v>
          </cell>
        </row>
        <row r="40">
          <cell r="G40">
            <v>0</v>
          </cell>
        </row>
        <row r="41">
          <cell r="C41">
            <v>0</v>
          </cell>
          <cell r="D41" t="str">
            <v>Year</v>
          </cell>
          <cell r="E41" t="str">
            <v>Plant</v>
          </cell>
          <cell r="F41" t="str">
            <v>No</v>
          </cell>
          <cell r="G41" t="str">
            <v>Cost</v>
          </cell>
          <cell r="K41" t="str">
            <v>Accumulated Depreciation</v>
          </cell>
          <cell r="O41" t="str">
            <v>Net Book Value</v>
          </cell>
        </row>
        <row r="42">
          <cell r="C42" t="str">
            <v>Descriptions</v>
          </cell>
          <cell r="D42" t="str">
            <v>of</v>
          </cell>
          <cell r="E42" t="str">
            <v>Card</v>
          </cell>
          <cell r="F42" t="str">
            <v>Of</v>
          </cell>
          <cell r="G42" t="str">
            <v>Opening</v>
          </cell>
          <cell r="J42" t="str">
            <v>Closing</v>
          </cell>
          <cell r="K42" t="str">
            <v>Opening</v>
          </cell>
          <cell r="N42" t="str">
            <v>Closing</v>
          </cell>
          <cell r="O42" t="str">
            <v>Opening</v>
          </cell>
          <cell r="P42" t="str">
            <v>Closing</v>
          </cell>
        </row>
        <row r="43">
          <cell r="D43" t="str">
            <v>Purchased</v>
          </cell>
          <cell r="E43" t="str">
            <v>No</v>
          </cell>
          <cell r="F43" t="str">
            <v>Unit</v>
          </cell>
          <cell r="G43" t="str">
            <v>Balance</v>
          </cell>
          <cell r="H43" t="str">
            <v>Addition</v>
          </cell>
          <cell r="I43" t="str">
            <v>Deletion</v>
          </cell>
          <cell r="J43" t="str">
            <v>Balance</v>
          </cell>
          <cell r="K43" t="str">
            <v>Balance</v>
          </cell>
          <cell r="L43" t="str">
            <v>Charge</v>
          </cell>
          <cell r="M43" t="str">
            <v>Deletion</v>
          </cell>
          <cell r="N43" t="str">
            <v>Balance</v>
          </cell>
          <cell r="O43" t="str">
            <v>Balance</v>
          </cell>
          <cell r="P43" t="str">
            <v>Balance</v>
          </cell>
        </row>
        <row r="44">
          <cell r="G44" t="str">
            <v>$</v>
          </cell>
          <cell r="H44" t="str">
            <v>$</v>
          </cell>
          <cell r="I44" t="str">
            <v>$</v>
          </cell>
          <cell r="J44" t="str">
            <v>$</v>
          </cell>
          <cell r="K44" t="str">
            <v>$</v>
          </cell>
          <cell r="L44" t="str">
            <v>$</v>
          </cell>
          <cell r="M44" t="str">
            <v>$</v>
          </cell>
          <cell r="N44" t="str">
            <v>$</v>
          </cell>
          <cell r="O44" t="str">
            <v>$</v>
          </cell>
          <cell r="P44" t="str">
            <v>$</v>
          </cell>
        </row>
        <row r="45">
          <cell r="C45" t="str">
            <v>Additions after integration - MAGNOLIA FREEZER CABINET (Cont'd)</v>
          </cell>
        </row>
        <row r="46">
          <cell r="C46" t="str">
            <v>Balance brought forward</v>
          </cell>
          <cell r="F46">
            <v>3</v>
          </cell>
          <cell r="G46">
            <v>56320</v>
          </cell>
          <cell r="H46">
            <v>0</v>
          </cell>
          <cell r="I46">
            <v>52480</v>
          </cell>
          <cell r="J46">
            <v>3840</v>
          </cell>
          <cell r="K46">
            <v>56320</v>
          </cell>
          <cell r="L46">
            <v>0</v>
          </cell>
          <cell r="M46">
            <v>52480</v>
          </cell>
          <cell r="N46">
            <v>3840</v>
          </cell>
          <cell r="O46">
            <v>0</v>
          </cell>
          <cell r="P46">
            <v>0</v>
          </cell>
        </row>
        <row r="48">
          <cell r="C48" t="str">
            <v>SANYO Display Freezer/Showcase SCR-P105 (cont'd)</v>
          </cell>
        </row>
        <row r="49">
          <cell r="C49" t="str">
            <v>S/N#:21200024,21200026,21200046,</v>
          </cell>
        </row>
        <row r="50">
          <cell r="C50" t="str">
            <v xml:space="preserve">          21200049,21200051-2,21200054,21200057-8,21200060.</v>
          </cell>
        </row>
        <row r="51">
          <cell r="C51" t="str">
            <v xml:space="preserve">          30300014,30300022,30300027-8,30300043,30300049,</v>
          </cell>
        </row>
        <row r="52">
          <cell r="C52" t="str">
            <v xml:space="preserve">          30300052-3.</v>
          </cell>
        </row>
        <row r="53">
          <cell r="C53" t="str">
            <v xml:space="preserve">          30700021,30700033-4,30700061,30700063-4,30700066-7,30700077,</v>
          </cell>
        </row>
        <row r="54">
          <cell r="C54" t="str">
            <v xml:space="preserve">          30700080,30700084-85,30700087,30700106.</v>
          </cell>
          <cell r="D54" t="str">
            <v>Mar'94</v>
          </cell>
          <cell r="E54" t="str">
            <v>M 89</v>
          </cell>
          <cell r="F54">
            <v>9</v>
          </cell>
          <cell r="G54">
            <v>17290</v>
          </cell>
          <cell r="H54">
            <v>0</v>
          </cell>
          <cell r="I54">
            <v>5320</v>
          </cell>
          <cell r="J54">
            <v>11970</v>
          </cell>
          <cell r="K54">
            <v>15596</v>
          </cell>
          <cell r="L54">
            <v>1174</v>
          </cell>
          <cell r="M54">
            <v>4799.38</v>
          </cell>
          <cell r="N54">
            <v>11970.619999999999</v>
          </cell>
          <cell r="O54">
            <v>1694</v>
          </cell>
          <cell r="P54">
            <v>-0.61999999999898137</v>
          </cell>
        </row>
        <row r="55">
          <cell r="C55" t="str">
            <v>S/N#:40400036,40400058.</v>
          </cell>
          <cell r="D55" t="str">
            <v>Jul'94</v>
          </cell>
          <cell r="E55" t="str">
            <v>M 71</v>
          </cell>
          <cell r="F55">
            <v>0</v>
          </cell>
          <cell r="G55">
            <v>1420</v>
          </cell>
          <cell r="H55">
            <v>0</v>
          </cell>
          <cell r="I55">
            <v>1420</v>
          </cell>
          <cell r="J55">
            <v>0</v>
          </cell>
          <cell r="K55">
            <v>1190</v>
          </cell>
          <cell r="L55">
            <v>0</v>
          </cell>
          <cell r="M55">
            <v>1190</v>
          </cell>
          <cell r="N55">
            <v>0</v>
          </cell>
          <cell r="O55">
            <v>230</v>
          </cell>
          <cell r="P55">
            <v>0</v>
          </cell>
        </row>
        <row r="56">
          <cell r="C56" t="str">
            <v>S/N#:30700045,30700048,</v>
          </cell>
        </row>
        <row r="57">
          <cell r="C57" t="str">
            <v xml:space="preserve">          30700075,30700102,30700104-5,30700109,4040003-5,</v>
          </cell>
        </row>
        <row r="58">
          <cell r="C58" t="str">
            <v xml:space="preserve">          40400007,40400022-24,4040028,40400030,40400037-8,40400040,</v>
          </cell>
        </row>
        <row r="59">
          <cell r="C59" t="str">
            <v xml:space="preserve">          40400043, 40400048,40400052.</v>
          </cell>
          <cell r="D59" t="str">
            <v>Nov'94</v>
          </cell>
          <cell r="E59" t="str">
            <v>M 57</v>
          </cell>
          <cell r="F59">
            <v>11</v>
          </cell>
          <cell r="G59">
            <v>21280</v>
          </cell>
          <cell r="H59">
            <v>0</v>
          </cell>
          <cell r="I59">
            <v>6650</v>
          </cell>
          <cell r="J59">
            <v>14630</v>
          </cell>
          <cell r="K59">
            <v>16797</v>
          </cell>
          <cell r="L59">
            <v>2283</v>
          </cell>
          <cell r="M59">
            <v>5249.0499999999993</v>
          </cell>
          <cell r="N59">
            <v>13830.95</v>
          </cell>
          <cell r="O59">
            <v>4483</v>
          </cell>
          <cell r="P59">
            <v>799.04999999999927</v>
          </cell>
        </row>
        <row r="60">
          <cell r="C60" t="str">
            <v>S/N#:41200017,41200095,41200102,41200129,41200133,</v>
          </cell>
        </row>
        <row r="61">
          <cell r="C61" t="str">
            <v xml:space="preserve">          41200137,41200139-40,41200142,41200152,</v>
          </cell>
        </row>
        <row r="62">
          <cell r="C62" t="str">
            <v xml:space="preserve">          41200221,41200228-31,41200246-7,41200249,41200252,</v>
          </cell>
        </row>
        <row r="63">
          <cell r="C63" t="str">
            <v xml:space="preserve">          41200254.</v>
          </cell>
          <cell r="D63" t="str">
            <v>Jan'95</v>
          </cell>
          <cell r="E63" t="str">
            <v>M 59</v>
          </cell>
          <cell r="F63">
            <v>9</v>
          </cell>
          <cell r="G63">
            <v>24400</v>
          </cell>
          <cell r="H63">
            <v>0</v>
          </cell>
          <cell r="I63">
            <v>12841.68</v>
          </cell>
          <cell r="J63">
            <v>11558.32</v>
          </cell>
          <cell r="K63">
            <v>18458</v>
          </cell>
          <cell r="L63">
            <v>2812</v>
          </cell>
          <cell r="M63">
            <v>9713.76</v>
          </cell>
          <cell r="N63">
            <v>11556.24</v>
          </cell>
          <cell r="O63">
            <v>5942</v>
          </cell>
          <cell r="P63">
            <v>2.0799999999999272</v>
          </cell>
        </row>
        <row r="64">
          <cell r="C64" t="str">
            <v>S/N#:41200014,41200045,41200098,</v>
          </cell>
        </row>
        <row r="65">
          <cell r="C65" t="str">
            <v xml:space="preserve">          41200119,41200144.</v>
          </cell>
          <cell r="D65" t="str">
            <v>Mar'95</v>
          </cell>
          <cell r="E65" t="str">
            <v>M 61</v>
          </cell>
          <cell r="F65">
            <v>3</v>
          </cell>
          <cell r="G65">
            <v>5320</v>
          </cell>
          <cell r="H65">
            <v>0</v>
          </cell>
          <cell r="I65">
            <v>1330</v>
          </cell>
          <cell r="J65">
            <v>3990</v>
          </cell>
          <cell r="K65">
            <v>3895</v>
          </cell>
          <cell r="L65">
            <v>665</v>
          </cell>
          <cell r="M65">
            <v>973.75</v>
          </cell>
          <cell r="N65">
            <v>3586.25</v>
          </cell>
          <cell r="O65">
            <v>1425</v>
          </cell>
          <cell r="P65">
            <v>403.75</v>
          </cell>
        </row>
        <row r="66">
          <cell r="C66" t="str">
            <v>S/N#:41200001,41200014,41200020,41200051,41200061,</v>
          </cell>
        </row>
        <row r="67">
          <cell r="C67" t="str">
            <v xml:space="preserve">          41200091,</v>
          </cell>
        </row>
        <row r="68">
          <cell r="C68" t="str">
            <v xml:space="preserve">          41200126-7,41200156,41200158,41200161,</v>
          </cell>
        </row>
        <row r="69">
          <cell r="C69" t="str">
            <v xml:space="preserve">          41200175,41200178,41200183,41200194,41200207,41200209.</v>
          </cell>
        </row>
        <row r="70">
          <cell r="D70" t="str">
            <v>May'95</v>
          </cell>
          <cell r="E70" t="str">
            <v>M 63</v>
          </cell>
          <cell r="F70">
            <v>8</v>
          </cell>
          <cell r="G70">
            <v>15960</v>
          </cell>
          <cell r="H70">
            <v>0</v>
          </cell>
          <cell r="I70">
            <v>5320</v>
          </cell>
          <cell r="J70">
            <v>10640</v>
          </cell>
          <cell r="K70">
            <v>11285</v>
          </cell>
          <cell r="L70">
            <v>1995</v>
          </cell>
          <cell r="M70">
            <v>3761.64</v>
          </cell>
          <cell r="N70">
            <v>9518.36</v>
          </cell>
          <cell r="O70">
            <v>4675</v>
          </cell>
          <cell r="P70">
            <v>1121.6399999999994</v>
          </cell>
        </row>
        <row r="71">
          <cell r="C71" t="str">
            <v>S/N#:41200002-3,41200006,41200008,41200011,41200013,41200016,</v>
          </cell>
        </row>
        <row r="72">
          <cell r="C72" t="str">
            <v xml:space="preserve">          41200021,41200040,41200043,41200053-6,41200059,</v>
          </cell>
        </row>
        <row r="73">
          <cell r="C73" t="str">
            <v xml:space="preserve">          41200109-111,41200181.</v>
          </cell>
          <cell r="D73" t="str">
            <v>Jun'95</v>
          </cell>
          <cell r="E73" t="str">
            <v>M 64</v>
          </cell>
          <cell r="F73">
            <v>10</v>
          </cell>
          <cell r="G73">
            <v>19950</v>
          </cell>
          <cell r="H73">
            <v>0</v>
          </cell>
          <cell r="I73">
            <v>6650</v>
          </cell>
          <cell r="J73">
            <v>13300</v>
          </cell>
          <cell r="K73">
            <v>13856</v>
          </cell>
          <cell r="L73">
            <v>2493.75</v>
          </cell>
          <cell r="M73">
            <v>4618.92</v>
          </cell>
          <cell r="N73">
            <v>11730.83</v>
          </cell>
          <cell r="O73">
            <v>6094</v>
          </cell>
          <cell r="P73">
            <v>1569.17</v>
          </cell>
        </row>
        <row r="74">
          <cell r="C74" t="str">
            <v>S/N#:41200130,41200132,41200136,</v>
          </cell>
        </row>
        <row r="75">
          <cell r="C75" t="str">
            <v xml:space="preserve">          41200212,41200227,41200240.</v>
          </cell>
          <cell r="D75" t="str">
            <v>Aug'95</v>
          </cell>
          <cell r="E75" t="str">
            <v>M 67</v>
          </cell>
          <cell r="F75">
            <v>4</v>
          </cell>
          <cell r="G75">
            <v>6650</v>
          </cell>
          <cell r="H75">
            <v>0</v>
          </cell>
          <cell r="I75">
            <v>1330</v>
          </cell>
          <cell r="J75">
            <v>5320</v>
          </cell>
          <cell r="K75">
            <v>4448</v>
          </cell>
          <cell r="L75">
            <v>831.25</v>
          </cell>
          <cell r="M75">
            <v>889.6</v>
          </cell>
          <cell r="N75">
            <v>4389.6499999999996</v>
          </cell>
          <cell r="O75">
            <v>2202</v>
          </cell>
          <cell r="P75">
            <v>930.35000000000036</v>
          </cell>
        </row>
        <row r="76">
          <cell r="C76" t="str">
            <v>S/N#:50800077,50800079-82,50800084,50800087-9,50800106-7,50800110-13,50800122,</v>
          </cell>
          <cell r="D76" t="str">
            <v>Sep'95</v>
          </cell>
          <cell r="E76" t="str">
            <v>M 70</v>
          </cell>
          <cell r="F76">
            <v>12</v>
          </cell>
          <cell r="G76">
            <v>22610</v>
          </cell>
          <cell r="H76">
            <v>0</v>
          </cell>
          <cell r="I76">
            <v>6650</v>
          </cell>
          <cell r="J76">
            <v>15960</v>
          </cell>
          <cell r="K76">
            <v>14840</v>
          </cell>
          <cell r="L76">
            <v>2826.25</v>
          </cell>
          <cell r="M76">
            <v>4364.76</v>
          </cell>
          <cell r="N76">
            <v>13301.49</v>
          </cell>
          <cell r="O76">
            <v>7770</v>
          </cell>
          <cell r="P76">
            <v>2658.51</v>
          </cell>
        </row>
        <row r="77">
          <cell r="C77" t="str">
            <v xml:space="preserve">          50800128</v>
          </cell>
        </row>
        <row r="78">
          <cell r="C78" t="str">
            <v>S/N#:50800056,50800091,50800093,50800099-100,</v>
          </cell>
        </row>
        <row r="79">
          <cell r="C79" t="str">
            <v xml:space="preserve">          50800102,50800104,50800118.</v>
          </cell>
          <cell r="D79" t="str">
            <v>Dec'95</v>
          </cell>
          <cell r="E79" t="str">
            <v>M 78</v>
          </cell>
          <cell r="F79">
            <v>3</v>
          </cell>
          <cell r="G79">
            <v>7980</v>
          </cell>
          <cell r="H79">
            <v>0</v>
          </cell>
          <cell r="I79">
            <v>3990</v>
          </cell>
          <cell r="J79">
            <v>3990</v>
          </cell>
          <cell r="K79">
            <v>4930</v>
          </cell>
          <cell r="L79">
            <v>997.5</v>
          </cell>
          <cell r="M79">
            <v>2466</v>
          </cell>
          <cell r="N79">
            <v>3461.5</v>
          </cell>
          <cell r="O79">
            <v>3050</v>
          </cell>
          <cell r="P79">
            <v>528.5</v>
          </cell>
        </row>
        <row r="80">
          <cell r="C80" t="str">
            <v>S/N#:50800003,50800022-6,50800028.</v>
          </cell>
          <cell r="D80" t="str">
            <v>Dec'95</v>
          </cell>
          <cell r="E80" t="str">
            <v>M 80</v>
          </cell>
          <cell r="F80">
            <v>4</v>
          </cell>
          <cell r="G80">
            <v>9310</v>
          </cell>
          <cell r="H80">
            <v>0</v>
          </cell>
          <cell r="I80">
            <v>3016</v>
          </cell>
          <cell r="J80">
            <v>6294</v>
          </cell>
          <cell r="K80">
            <v>5753</v>
          </cell>
          <cell r="L80">
            <v>1163.75</v>
          </cell>
          <cell r="M80">
            <v>2465.6999999999998</v>
          </cell>
          <cell r="N80">
            <v>4451.05</v>
          </cell>
          <cell r="O80">
            <v>3557</v>
          </cell>
          <cell r="P80">
            <v>1842.9499999999998</v>
          </cell>
        </row>
        <row r="81">
          <cell r="C81" t="str">
            <v>S/N#:50800098,50800119-120.</v>
          </cell>
          <cell r="D81" t="str">
            <v>Dec'95</v>
          </cell>
          <cell r="E81" t="str">
            <v>M 84</v>
          </cell>
          <cell r="F81">
            <v>1</v>
          </cell>
          <cell r="G81">
            <v>3990</v>
          </cell>
          <cell r="H81">
            <v>0</v>
          </cell>
          <cell r="I81">
            <v>2660</v>
          </cell>
          <cell r="J81">
            <v>1330</v>
          </cell>
          <cell r="K81">
            <v>2464</v>
          </cell>
          <cell r="L81">
            <v>498.75</v>
          </cell>
          <cell r="M81">
            <v>1642</v>
          </cell>
          <cell r="N81">
            <v>1320.75</v>
          </cell>
          <cell r="O81">
            <v>1526</v>
          </cell>
          <cell r="P81">
            <v>9.25</v>
          </cell>
        </row>
        <row r="84">
          <cell r="C84" t="str">
            <v>SANYO Freezer Showcase SPT-2500A</v>
          </cell>
        </row>
        <row r="85">
          <cell r="C85" t="str">
            <v>S/N#:200525,200527.</v>
          </cell>
          <cell r="D85" t="str">
            <v>Mar'93</v>
          </cell>
          <cell r="E85" t="str">
            <v>M 49</v>
          </cell>
          <cell r="F85">
            <v>2</v>
          </cell>
          <cell r="G85">
            <v>5460</v>
          </cell>
          <cell r="H85">
            <v>0</v>
          </cell>
          <cell r="I85">
            <v>0</v>
          </cell>
          <cell r="J85">
            <v>5460</v>
          </cell>
          <cell r="K85">
            <v>5460</v>
          </cell>
          <cell r="L85">
            <v>0</v>
          </cell>
          <cell r="M85">
            <v>0</v>
          </cell>
          <cell r="N85">
            <v>5460</v>
          </cell>
          <cell r="O85">
            <v>0</v>
          </cell>
          <cell r="P85">
            <v>0</v>
          </cell>
        </row>
        <row r="87">
          <cell r="C87" t="str">
            <v>SANYO Display Freezer SCR-135</v>
          </cell>
        </row>
        <row r="88">
          <cell r="C88" t="str">
            <v>S/N#:300252,300255-6.</v>
          </cell>
          <cell r="D88" t="str">
            <v>Aug'93</v>
          </cell>
          <cell r="E88" t="str">
            <v>M 54</v>
          </cell>
          <cell r="F88">
            <v>2</v>
          </cell>
          <cell r="G88">
            <v>5400</v>
          </cell>
          <cell r="H88">
            <v>0</v>
          </cell>
          <cell r="I88">
            <v>0</v>
          </cell>
          <cell r="J88">
            <v>5400</v>
          </cell>
          <cell r="K88">
            <v>5400</v>
          </cell>
          <cell r="L88">
            <v>0</v>
          </cell>
          <cell r="M88">
            <v>0</v>
          </cell>
          <cell r="N88">
            <v>5400</v>
          </cell>
          <cell r="O88">
            <v>0</v>
          </cell>
          <cell r="P88">
            <v>0</v>
          </cell>
        </row>
        <row r="90">
          <cell r="C90" t="str">
            <v>Balance carreid forward</v>
          </cell>
          <cell r="F90">
            <v>81</v>
          </cell>
          <cell r="G90">
            <v>223340</v>
          </cell>
          <cell r="H90">
            <v>0</v>
          </cell>
          <cell r="I90">
            <v>109657.68</v>
          </cell>
          <cell r="J90">
            <v>113682.32</v>
          </cell>
          <cell r="K90">
            <v>180692</v>
          </cell>
          <cell r="L90">
            <v>17740.25</v>
          </cell>
          <cell r="M90">
            <v>94614.559999999983</v>
          </cell>
          <cell r="N90">
            <v>103817.69</v>
          </cell>
          <cell r="O90">
            <v>42648</v>
          </cell>
          <cell r="P90">
            <v>9864.630000000001</v>
          </cell>
        </row>
      </sheetData>
      <sheetData sheetId="1" refreshError="1">
        <row r="531">
          <cell r="D531" t="str">
            <v>Plant</v>
          </cell>
        </row>
        <row r="532">
          <cell r="D532" t="str">
            <v>Card</v>
          </cell>
          <cell r="H532" t="str">
            <v>Closing</v>
          </cell>
          <cell r="J532">
            <v>0</v>
          </cell>
        </row>
        <row r="533">
          <cell r="D533" t="str">
            <v>No</v>
          </cell>
          <cell r="F533" t="str">
            <v>Addition</v>
          </cell>
          <cell r="H533" t="str">
            <v>Balance</v>
          </cell>
          <cell r="J533" t="str">
            <v>Charge</v>
          </cell>
        </row>
        <row r="534">
          <cell r="F534" t="str">
            <v>$</v>
          </cell>
          <cell r="H534" t="str">
            <v>$</v>
          </cell>
          <cell r="J534" t="str">
            <v>$</v>
          </cell>
        </row>
        <row r="538">
          <cell r="F538">
            <v>0</v>
          </cell>
          <cell r="H538">
            <v>210165</v>
          </cell>
          <cell r="J538">
            <v>18914.849999999999</v>
          </cell>
        </row>
        <row r="540">
          <cell r="H540">
            <v>3950</v>
          </cell>
          <cell r="J540">
            <v>355.5</v>
          </cell>
        </row>
        <row r="541">
          <cell r="H541">
            <v>792</v>
          </cell>
          <cell r="J541">
            <v>71.28</v>
          </cell>
        </row>
        <row r="542">
          <cell r="H542">
            <v>3100</v>
          </cell>
          <cell r="J542">
            <v>279</v>
          </cell>
        </row>
        <row r="543">
          <cell r="H543">
            <v>1200</v>
          </cell>
          <cell r="J543">
            <v>108</v>
          </cell>
        </row>
        <row r="544">
          <cell r="H544">
            <v>10692</v>
          </cell>
          <cell r="J544">
            <v>962.2800000000002</v>
          </cell>
        </row>
        <row r="545">
          <cell r="H545">
            <v>600</v>
          </cell>
          <cell r="J545">
            <v>54</v>
          </cell>
        </row>
        <row r="546">
          <cell r="H546">
            <v>15000</v>
          </cell>
          <cell r="J546">
            <v>1350</v>
          </cell>
        </row>
        <row r="547">
          <cell r="H547">
            <v>11</v>
          </cell>
          <cell r="J547">
            <v>0.99</v>
          </cell>
        </row>
        <row r="548">
          <cell r="H548">
            <v>3</v>
          </cell>
          <cell r="J548">
            <v>0.27</v>
          </cell>
        </row>
        <row r="549">
          <cell r="H549">
            <v>273</v>
          </cell>
          <cell r="J549">
            <v>24.57</v>
          </cell>
        </row>
        <row r="550">
          <cell r="H550">
            <v>180</v>
          </cell>
          <cell r="J550">
            <v>16.2</v>
          </cell>
        </row>
        <row r="551">
          <cell r="H551">
            <v>194</v>
          </cell>
          <cell r="J551">
            <v>17.46</v>
          </cell>
        </row>
        <row r="552">
          <cell r="H552">
            <v>13500</v>
          </cell>
          <cell r="J552">
            <v>1215</v>
          </cell>
        </row>
        <row r="553">
          <cell r="H553">
            <v>17200</v>
          </cell>
          <cell r="J553">
            <v>1548</v>
          </cell>
        </row>
        <row r="554">
          <cell r="H554">
            <v>3500</v>
          </cell>
          <cell r="J554">
            <v>315</v>
          </cell>
        </row>
        <row r="555">
          <cell r="H555">
            <v>6800</v>
          </cell>
          <cell r="J555">
            <v>612</v>
          </cell>
        </row>
        <row r="556">
          <cell r="H556">
            <v>9800</v>
          </cell>
          <cell r="J556">
            <v>882</v>
          </cell>
        </row>
        <row r="557">
          <cell r="H557">
            <v>9200</v>
          </cell>
          <cell r="J557">
            <v>828</v>
          </cell>
        </row>
        <row r="558">
          <cell r="H558">
            <v>6200</v>
          </cell>
          <cell r="J558">
            <v>558</v>
          </cell>
        </row>
        <row r="559">
          <cell r="H559">
            <v>5380</v>
          </cell>
          <cell r="J559">
            <v>484.20000000000005</v>
          </cell>
        </row>
        <row r="560">
          <cell r="H560">
            <v>797</v>
          </cell>
          <cell r="J560">
            <v>71.73</v>
          </cell>
        </row>
        <row r="561">
          <cell r="H561">
            <v>138</v>
          </cell>
          <cell r="J561">
            <v>12.419999999999998</v>
          </cell>
        </row>
        <row r="562">
          <cell r="H562">
            <v>267</v>
          </cell>
          <cell r="J562">
            <v>24.03</v>
          </cell>
        </row>
        <row r="563">
          <cell r="H563">
            <v>38</v>
          </cell>
          <cell r="J563">
            <v>3.4200000000000004</v>
          </cell>
        </row>
        <row r="564">
          <cell r="H564">
            <v>1660</v>
          </cell>
          <cell r="J564">
            <v>149.4</v>
          </cell>
        </row>
        <row r="565">
          <cell r="H565">
            <v>3000</v>
          </cell>
          <cell r="J565">
            <v>270</v>
          </cell>
        </row>
        <row r="566">
          <cell r="H566">
            <v>3580</v>
          </cell>
          <cell r="J566">
            <v>322.2</v>
          </cell>
        </row>
        <row r="567">
          <cell r="H567">
            <v>162</v>
          </cell>
          <cell r="J567">
            <v>14.580000000000002</v>
          </cell>
        </row>
        <row r="568">
          <cell r="H568">
            <v>200</v>
          </cell>
          <cell r="J568">
            <v>18</v>
          </cell>
        </row>
        <row r="569">
          <cell r="H569">
            <v>1013</v>
          </cell>
          <cell r="J569">
            <v>91.17</v>
          </cell>
        </row>
        <row r="570">
          <cell r="H570">
            <v>4400</v>
          </cell>
          <cell r="J570">
            <v>396</v>
          </cell>
        </row>
        <row r="571">
          <cell r="H571">
            <v>87</v>
          </cell>
          <cell r="J571">
            <v>7.83</v>
          </cell>
        </row>
        <row r="572">
          <cell r="H572">
            <v>323</v>
          </cell>
          <cell r="J572">
            <v>29.07</v>
          </cell>
        </row>
        <row r="573">
          <cell r="H573">
            <v>2800</v>
          </cell>
          <cell r="J573">
            <v>252</v>
          </cell>
        </row>
        <row r="574">
          <cell r="H574">
            <v>4250</v>
          </cell>
          <cell r="J574">
            <v>382.5</v>
          </cell>
        </row>
        <row r="575">
          <cell r="H575">
            <v>4800</v>
          </cell>
          <cell r="J575">
            <v>432</v>
          </cell>
        </row>
        <row r="576">
          <cell r="H576">
            <v>4500</v>
          </cell>
          <cell r="J576">
            <v>405</v>
          </cell>
        </row>
        <row r="577">
          <cell r="H577">
            <v>69562</v>
          </cell>
          <cell r="J577">
            <v>6260.58</v>
          </cell>
        </row>
        <row r="578">
          <cell r="H578">
            <v>1200</v>
          </cell>
          <cell r="J578">
            <v>108</v>
          </cell>
        </row>
        <row r="579">
          <cell r="H579">
            <v>4032</v>
          </cell>
          <cell r="J579">
            <v>362.88</v>
          </cell>
        </row>
        <row r="580">
          <cell r="H580">
            <v>2197</v>
          </cell>
          <cell r="J580">
            <v>197.73</v>
          </cell>
        </row>
        <row r="581">
          <cell r="H581">
            <v>13085</v>
          </cell>
          <cell r="J581">
            <v>1177.6500000000001</v>
          </cell>
        </row>
        <row r="582">
          <cell r="H582">
            <v>12500</v>
          </cell>
          <cell r="J582">
            <v>1125</v>
          </cell>
        </row>
      </sheetData>
      <sheetData sheetId="2" refreshError="1"/>
      <sheetData sheetId="3" refreshError="1">
        <row r="52">
          <cell r="D52" t="str">
            <v>Feb 91</v>
          </cell>
          <cell r="E52" t="str">
            <v>E 4</v>
          </cell>
          <cell r="F52">
            <v>535</v>
          </cell>
        </row>
        <row r="53">
          <cell r="D53" t="str">
            <v>Mar 91</v>
          </cell>
          <cell r="E53" t="str">
            <v>E 5</v>
          </cell>
          <cell r="F53">
            <v>750</v>
          </cell>
        </row>
        <row r="54">
          <cell r="D54" t="str">
            <v>May 91</v>
          </cell>
          <cell r="E54" t="str">
            <v>E 6</v>
          </cell>
          <cell r="F54">
            <v>5219</v>
          </cell>
        </row>
        <row r="55">
          <cell r="D55" t="str">
            <v>Jun 91</v>
          </cell>
          <cell r="E55" t="str">
            <v>E 7</v>
          </cell>
          <cell r="F55">
            <v>32488</v>
          </cell>
        </row>
        <row r="56">
          <cell r="D56" t="str">
            <v>Jun 91</v>
          </cell>
          <cell r="E56" t="str">
            <v>E 8</v>
          </cell>
          <cell r="F56">
            <v>124831</v>
          </cell>
        </row>
        <row r="57">
          <cell r="D57" t="str">
            <v>Jul 91</v>
          </cell>
          <cell r="E57" t="str">
            <v>E 9</v>
          </cell>
          <cell r="F57">
            <v>8826</v>
          </cell>
        </row>
        <row r="58">
          <cell r="D58" t="str">
            <v>Aug 91</v>
          </cell>
          <cell r="E58" t="str">
            <v>E 10</v>
          </cell>
          <cell r="F58">
            <v>6049</v>
          </cell>
        </row>
        <row r="59">
          <cell r="D59" t="str">
            <v>Aug 91</v>
          </cell>
          <cell r="E59" t="str">
            <v>E 11</v>
          </cell>
          <cell r="F59">
            <v>2437</v>
          </cell>
        </row>
        <row r="60">
          <cell r="D60" t="str">
            <v>Aug 91</v>
          </cell>
          <cell r="E60" t="str">
            <v>E 12</v>
          </cell>
          <cell r="F60">
            <v>5566</v>
          </cell>
        </row>
        <row r="61">
          <cell r="D61" t="str">
            <v>Sep 91</v>
          </cell>
          <cell r="E61" t="str">
            <v>E 13</v>
          </cell>
          <cell r="F61">
            <v>2540</v>
          </cell>
        </row>
        <row r="62">
          <cell r="D62" t="str">
            <v>Sep 91</v>
          </cell>
          <cell r="E62" t="str">
            <v>E 14</v>
          </cell>
          <cell r="F62">
            <v>1620</v>
          </cell>
        </row>
        <row r="63">
          <cell r="D63" t="str">
            <v>Sep 91</v>
          </cell>
          <cell r="E63" t="str">
            <v>E 15</v>
          </cell>
          <cell r="F63">
            <v>6220</v>
          </cell>
        </row>
        <row r="64">
          <cell r="D64" t="str">
            <v>Oct 91</v>
          </cell>
          <cell r="E64" t="str">
            <v>E 16</v>
          </cell>
          <cell r="F64">
            <v>1500</v>
          </cell>
        </row>
        <row r="65">
          <cell r="D65" t="str">
            <v>Dec 91</v>
          </cell>
          <cell r="E65" t="str">
            <v>E 17</v>
          </cell>
          <cell r="F65">
            <v>6959</v>
          </cell>
        </row>
        <row r="66">
          <cell r="D66" t="str">
            <v>Dec 91</v>
          </cell>
          <cell r="E66" t="str">
            <v>E 18</v>
          </cell>
          <cell r="F66">
            <v>103771</v>
          </cell>
        </row>
        <row r="67">
          <cell r="D67" t="str">
            <v>Dec 91</v>
          </cell>
          <cell r="E67" t="str">
            <v>E 19</v>
          </cell>
          <cell r="F67">
            <v>1470</v>
          </cell>
        </row>
        <row r="68">
          <cell r="D68" t="str">
            <v>Dec 91</v>
          </cell>
          <cell r="E68" t="str">
            <v>E 20</v>
          </cell>
          <cell r="F68">
            <v>3700</v>
          </cell>
        </row>
        <row r="69">
          <cell r="D69" t="str">
            <v>Feb 92</v>
          </cell>
          <cell r="E69" t="str">
            <v>E 22</v>
          </cell>
          <cell r="F69">
            <v>7260</v>
          </cell>
        </row>
        <row r="70">
          <cell r="D70" t="str">
            <v>Feb 92</v>
          </cell>
          <cell r="E70" t="str">
            <v>E 23</v>
          </cell>
          <cell r="F70">
            <v>1600</v>
          </cell>
        </row>
        <row r="71">
          <cell r="D71" t="str">
            <v>May 92</v>
          </cell>
          <cell r="E71" t="str">
            <v>E 24</v>
          </cell>
          <cell r="F71">
            <v>4588</v>
          </cell>
        </row>
        <row r="72">
          <cell r="D72" t="str">
            <v>May 92</v>
          </cell>
          <cell r="E72" t="str">
            <v>E 25</v>
          </cell>
          <cell r="F72">
            <v>3443</v>
          </cell>
        </row>
        <row r="73">
          <cell r="D73" t="str">
            <v>May 92</v>
          </cell>
          <cell r="E73" t="str">
            <v>E 26</v>
          </cell>
          <cell r="F73">
            <v>13249</v>
          </cell>
        </row>
        <row r="74">
          <cell r="D74" t="str">
            <v>Jun 92</v>
          </cell>
          <cell r="E74" t="str">
            <v>E 27</v>
          </cell>
          <cell r="F74">
            <v>5600</v>
          </cell>
        </row>
        <row r="75">
          <cell r="D75" t="str">
            <v>Jul 92</v>
          </cell>
          <cell r="E75" t="str">
            <v>E 29</v>
          </cell>
          <cell r="F75">
            <v>7000</v>
          </cell>
        </row>
        <row r="76">
          <cell r="D76" t="str">
            <v>Jul 92</v>
          </cell>
          <cell r="E76" t="str">
            <v>E 30</v>
          </cell>
          <cell r="F76">
            <v>1370</v>
          </cell>
        </row>
        <row r="77">
          <cell r="D77" t="str">
            <v>Jul 92</v>
          </cell>
          <cell r="E77" t="str">
            <v>E 31</v>
          </cell>
          <cell r="F77">
            <v>3925</v>
          </cell>
        </row>
        <row r="78">
          <cell r="D78" t="str">
            <v>Jul 92</v>
          </cell>
          <cell r="E78" t="str">
            <v>E 32</v>
          </cell>
          <cell r="F78">
            <v>3443</v>
          </cell>
        </row>
        <row r="79">
          <cell r="D79" t="str">
            <v>Jul 92</v>
          </cell>
          <cell r="E79" t="str">
            <v>E 33</v>
          </cell>
          <cell r="F79">
            <v>2208</v>
          </cell>
        </row>
        <row r="80">
          <cell r="D80" t="str">
            <v>Aug 92</v>
          </cell>
          <cell r="E80" t="str">
            <v>E 34</v>
          </cell>
          <cell r="F80">
            <v>1677</v>
          </cell>
        </row>
        <row r="81">
          <cell r="D81" t="str">
            <v>Aug 92</v>
          </cell>
          <cell r="E81" t="str">
            <v>E 35</v>
          </cell>
          <cell r="F81">
            <v>1370</v>
          </cell>
        </row>
        <row r="82">
          <cell r="D82" t="str">
            <v>Aug 92</v>
          </cell>
          <cell r="E82" t="str">
            <v>E 36</v>
          </cell>
          <cell r="F82">
            <v>14000</v>
          </cell>
        </row>
        <row r="83">
          <cell r="D83" t="str">
            <v>Sep 92</v>
          </cell>
          <cell r="E83" t="str">
            <v>E 37</v>
          </cell>
          <cell r="F83">
            <v>3500</v>
          </cell>
        </row>
        <row r="84">
          <cell r="D84" t="str">
            <v>Sep 92</v>
          </cell>
          <cell r="E84" t="str">
            <v>E 38</v>
          </cell>
          <cell r="F84">
            <v>1284</v>
          </cell>
        </row>
        <row r="85">
          <cell r="D85" t="str">
            <v>Oct 92</v>
          </cell>
          <cell r="E85" t="str">
            <v>E 39</v>
          </cell>
          <cell r="F85">
            <v>2490</v>
          </cell>
        </row>
        <row r="86">
          <cell r="D86" t="str">
            <v>Nov 92</v>
          </cell>
          <cell r="E86" t="str">
            <v>E 40</v>
          </cell>
          <cell r="F86">
            <v>3630</v>
          </cell>
        </row>
        <row r="87">
          <cell r="D87" t="str">
            <v>Nov 92</v>
          </cell>
          <cell r="E87" t="str">
            <v>E 41</v>
          </cell>
          <cell r="F87">
            <v>18720</v>
          </cell>
        </row>
        <row r="88">
          <cell r="D88" t="str">
            <v>Dec 92</v>
          </cell>
          <cell r="E88" t="str">
            <v>E 42</v>
          </cell>
          <cell r="F88">
            <v>7688</v>
          </cell>
        </row>
        <row r="89">
          <cell r="D89" t="str">
            <v>Dec 92</v>
          </cell>
          <cell r="E89" t="str">
            <v>E 43</v>
          </cell>
          <cell r="F89">
            <v>880</v>
          </cell>
        </row>
        <row r="90">
          <cell r="D90" t="str">
            <v>Dec 92</v>
          </cell>
          <cell r="E90" t="str">
            <v>E 44</v>
          </cell>
          <cell r="F90">
            <v>3872</v>
          </cell>
        </row>
        <row r="91">
          <cell r="D91" t="str">
            <v>Jan 93</v>
          </cell>
          <cell r="E91" t="str">
            <v>E 45</v>
          </cell>
          <cell r="F91">
            <v>1284</v>
          </cell>
        </row>
        <row r="92">
          <cell r="D92" t="str">
            <v>Jan 93</v>
          </cell>
          <cell r="E92" t="str">
            <v>E 46</v>
          </cell>
          <cell r="F92">
            <v>3354</v>
          </cell>
        </row>
        <row r="93">
          <cell r="D93" t="str">
            <v>Feb 93</v>
          </cell>
          <cell r="E93" t="str">
            <v>E 47</v>
          </cell>
          <cell r="F93">
            <v>2000</v>
          </cell>
        </row>
        <row r="94">
          <cell r="D94" t="str">
            <v>Mar 93</v>
          </cell>
          <cell r="E94" t="str">
            <v>E 48</v>
          </cell>
          <cell r="F94">
            <v>3649</v>
          </cell>
        </row>
        <row r="95">
          <cell r="D95" t="str">
            <v>Mar 93</v>
          </cell>
          <cell r="E95" t="str">
            <v>E 49</v>
          </cell>
          <cell r="F95">
            <v>3600</v>
          </cell>
        </row>
        <row r="96">
          <cell r="D96" t="str">
            <v>Mar 93</v>
          </cell>
          <cell r="E96" t="str">
            <v>E 50</v>
          </cell>
          <cell r="F96">
            <v>1500</v>
          </cell>
        </row>
        <row r="98">
          <cell r="F98">
            <v>460180</v>
          </cell>
        </row>
        <row r="103">
          <cell r="F103">
            <v>0</v>
          </cell>
        </row>
        <row r="104">
          <cell r="D104" t="str">
            <v>Year</v>
          </cell>
          <cell r="E104" t="str">
            <v>Plant</v>
          </cell>
          <cell r="F104" t="str">
            <v>Original Cost</v>
          </cell>
        </row>
        <row r="105">
          <cell r="D105" t="str">
            <v>Of</v>
          </cell>
          <cell r="E105" t="str">
            <v>Card</v>
          </cell>
          <cell r="F105" t="str">
            <v>Opening</v>
          </cell>
        </row>
        <row r="106">
          <cell r="D106" t="str">
            <v>Purchase</v>
          </cell>
          <cell r="E106" t="str">
            <v>No</v>
          </cell>
          <cell r="F106" t="str">
            <v>Balance</v>
          </cell>
        </row>
        <row r="107">
          <cell r="F107" t="str">
            <v>$</v>
          </cell>
        </row>
        <row r="109">
          <cell r="F109">
            <v>460180</v>
          </cell>
        </row>
        <row r="111">
          <cell r="D111" t="str">
            <v>Apr 93</v>
          </cell>
          <cell r="E111" t="str">
            <v>E 51</v>
          </cell>
          <cell r="F111">
            <v>4966</v>
          </cell>
        </row>
        <row r="112">
          <cell r="D112" t="str">
            <v>Apr 93</v>
          </cell>
          <cell r="E112" t="str">
            <v>E 52</v>
          </cell>
          <cell r="F112">
            <v>10280</v>
          </cell>
        </row>
        <row r="113">
          <cell r="D113" t="str">
            <v>Apr 93</v>
          </cell>
          <cell r="E113" t="str">
            <v>E 53</v>
          </cell>
          <cell r="F113">
            <v>7364</v>
          </cell>
        </row>
        <row r="114">
          <cell r="D114" t="str">
            <v>Apr 93</v>
          </cell>
          <cell r="E114" t="str">
            <v>E 54</v>
          </cell>
          <cell r="F114">
            <v>4046</v>
          </cell>
        </row>
        <row r="115">
          <cell r="D115" t="str">
            <v>Jun 93</v>
          </cell>
          <cell r="E115" t="str">
            <v>E 55</v>
          </cell>
          <cell r="F115">
            <v>5650</v>
          </cell>
        </row>
        <row r="116">
          <cell r="D116" t="str">
            <v>Jun 93</v>
          </cell>
          <cell r="E116" t="str">
            <v>E 56</v>
          </cell>
          <cell r="F116">
            <v>298</v>
          </cell>
        </row>
        <row r="117">
          <cell r="D117" t="str">
            <v>Jun 93</v>
          </cell>
          <cell r="E117" t="str">
            <v>E 57</v>
          </cell>
          <cell r="F117">
            <v>650</v>
          </cell>
        </row>
        <row r="118">
          <cell r="D118" t="str">
            <v>Jun 93</v>
          </cell>
          <cell r="E118" t="str">
            <v>E 58</v>
          </cell>
          <cell r="F118">
            <v>500</v>
          </cell>
        </row>
        <row r="119">
          <cell r="D119" t="str">
            <v>Jul 93</v>
          </cell>
          <cell r="E119" t="str">
            <v>E 59</v>
          </cell>
          <cell r="F119">
            <v>2563</v>
          </cell>
        </row>
        <row r="120">
          <cell r="D120" t="str">
            <v>Aug 93</v>
          </cell>
          <cell r="E120" t="str">
            <v>E 60</v>
          </cell>
          <cell r="F120">
            <v>1363</v>
          </cell>
        </row>
        <row r="121">
          <cell r="D121" t="str">
            <v>Aug 93</v>
          </cell>
          <cell r="E121" t="str">
            <v>E 61</v>
          </cell>
          <cell r="F121">
            <v>1278</v>
          </cell>
        </row>
        <row r="122">
          <cell r="D122" t="str">
            <v>Aug 93</v>
          </cell>
          <cell r="E122" t="str">
            <v>E 62</v>
          </cell>
          <cell r="F122">
            <v>750</v>
          </cell>
        </row>
        <row r="123">
          <cell r="D123" t="str">
            <v>Oct 93</v>
          </cell>
          <cell r="E123" t="str">
            <v>E 63</v>
          </cell>
          <cell r="F123">
            <v>21639</v>
          </cell>
        </row>
        <row r="124">
          <cell r="D124" t="str">
            <v>Nov 93</v>
          </cell>
          <cell r="E124" t="str">
            <v>E 64</v>
          </cell>
          <cell r="F124">
            <v>5736</v>
          </cell>
        </row>
        <row r="125">
          <cell r="D125" t="str">
            <v>Nov 93</v>
          </cell>
          <cell r="E125" t="str">
            <v>E 65</v>
          </cell>
          <cell r="F125">
            <v>1363</v>
          </cell>
        </row>
        <row r="126">
          <cell r="D126" t="str">
            <v>Nov 93</v>
          </cell>
          <cell r="E126" t="str">
            <v>E 66</v>
          </cell>
          <cell r="F126">
            <v>3211</v>
          </cell>
        </row>
        <row r="127">
          <cell r="D127" t="str">
            <v>Nov 93</v>
          </cell>
          <cell r="E127" t="str">
            <v>E 67</v>
          </cell>
          <cell r="F127">
            <v>6373</v>
          </cell>
        </row>
        <row r="128">
          <cell r="D128" t="str">
            <v>Dec 93</v>
          </cell>
          <cell r="E128" t="str">
            <v>E 68</v>
          </cell>
          <cell r="F128">
            <v>1075</v>
          </cell>
        </row>
        <row r="129">
          <cell r="D129" t="str">
            <v>Dec 93</v>
          </cell>
          <cell r="E129" t="str">
            <v>E 69</v>
          </cell>
          <cell r="F129">
            <v>2700</v>
          </cell>
        </row>
        <row r="130">
          <cell r="D130" t="str">
            <v>Jan 94</v>
          </cell>
          <cell r="E130" t="str">
            <v>E 70</v>
          </cell>
          <cell r="F130">
            <v>4730</v>
          </cell>
        </row>
        <row r="131">
          <cell r="D131" t="str">
            <v>Mar 94</v>
          </cell>
          <cell r="E131" t="str">
            <v>E 71</v>
          </cell>
          <cell r="F131">
            <v>1393</v>
          </cell>
        </row>
        <row r="132">
          <cell r="D132" t="str">
            <v>Mar 94</v>
          </cell>
          <cell r="E132" t="str">
            <v>E 72</v>
          </cell>
          <cell r="F132">
            <v>1687</v>
          </cell>
        </row>
        <row r="133">
          <cell r="D133" t="str">
            <v>Apr 94</v>
          </cell>
          <cell r="E133" t="str">
            <v>E 73</v>
          </cell>
          <cell r="F133">
            <v>1412</v>
          </cell>
        </row>
        <row r="134">
          <cell r="D134" t="str">
            <v>Apr 94</v>
          </cell>
          <cell r="E134" t="str">
            <v>E 74</v>
          </cell>
          <cell r="F134">
            <v>4020</v>
          </cell>
        </row>
        <row r="135">
          <cell r="D135" t="str">
            <v>Apr 94</v>
          </cell>
          <cell r="E135" t="str">
            <v>E 75</v>
          </cell>
          <cell r="F135">
            <v>2786</v>
          </cell>
        </row>
        <row r="136">
          <cell r="D136" t="str">
            <v>May 94</v>
          </cell>
          <cell r="E136" t="str">
            <v>E 76</v>
          </cell>
          <cell r="F136">
            <v>570</v>
          </cell>
        </row>
        <row r="137">
          <cell r="D137" t="str">
            <v>Jun 94</v>
          </cell>
          <cell r="E137" t="str">
            <v>E 77</v>
          </cell>
          <cell r="F137">
            <v>5190</v>
          </cell>
        </row>
        <row r="138">
          <cell r="D138" t="str">
            <v>Sep 94</v>
          </cell>
          <cell r="E138" t="str">
            <v>E 78</v>
          </cell>
          <cell r="F138">
            <v>1463</v>
          </cell>
        </row>
        <row r="139">
          <cell r="D139" t="str">
            <v>Nov 94</v>
          </cell>
          <cell r="E139" t="str">
            <v>E 79</v>
          </cell>
          <cell r="F139">
            <v>990</v>
          </cell>
        </row>
        <row r="140">
          <cell r="D140" t="str">
            <v>Feb 95</v>
          </cell>
          <cell r="E140" t="str">
            <v>E 80</v>
          </cell>
          <cell r="F140">
            <v>6340</v>
          </cell>
        </row>
        <row r="141">
          <cell r="D141" t="str">
            <v>Feb 95</v>
          </cell>
          <cell r="E141" t="str">
            <v>E 81</v>
          </cell>
          <cell r="F141">
            <v>2000</v>
          </cell>
        </row>
        <row r="142">
          <cell r="D142" t="str">
            <v>Feb 95</v>
          </cell>
          <cell r="E142" t="str">
            <v>E 82</v>
          </cell>
          <cell r="F142">
            <v>14615</v>
          </cell>
        </row>
        <row r="143">
          <cell r="D143" t="str">
            <v>May 95</v>
          </cell>
          <cell r="E143" t="str">
            <v>E 83</v>
          </cell>
          <cell r="F143">
            <v>2949</v>
          </cell>
        </row>
        <row r="144">
          <cell r="D144" t="str">
            <v>May 95</v>
          </cell>
          <cell r="E144" t="str">
            <v>E 84</v>
          </cell>
          <cell r="F144">
            <v>1220</v>
          </cell>
        </row>
        <row r="145">
          <cell r="D145" t="str">
            <v>May 95</v>
          </cell>
          <cell r="E145" t="str">
            <v>E 85</v>
          </cell>
          <cell r="F145">
            <v>1550</v>
          </cell>
        </row>
        <row r="146">
          <cell r="D146" t="str">
            <v>May 95</v>
          </cell>
          <cell r="E146" t="str">
            <v>E 86</v>
          </cell>
          <cell r="F146">
            <v>5369</v>
          </cell>
        </row>
        <row r="147">
          <cell r="D147" t="str">
            <v>May 95</v>
          </cell>
          <cell r="E147" t="str">
            <v>E 87</v>
          </cell>
          <cell r="F147">
            <v>6880</v>
          </cell>
        </row>
        <row r="148">
          <cell r="D148" t="str">
            <v>May 95</v>
          </cell>
          <cell r="E148" t="str">
            <v>E 88</v>
          </cell>
          <cell r="F148">
            <v>4800</v>
          </cell>
        </row>
        <row r="149">
          <cell r="D149" t="str">
            <v>Jun 95</v>
          </cell>
          <cell r="E149" t="str">
            <v>E 89</v>
          </cell>
          <cell r="F149">
            <v>164547</v>
          </cell>
        </row>
        <row r="150">
          <cell r="D150" t="str">
            <v>Jun 95</v>
          </cell>
          <cell r="E150" t="str">
            <v>E 90</v>
          </cell>
          <cell r="F150">
            <v>3632</v>
          </cell>
        </row>
        <row r="151">
          <cell r="D151" t="str">
            <v>Aug 95</v>
          </cell>
          <cell r="E151" t="str">
            <v>E 91</v>
          </cell>
          <cell r="F151">
            <v>5026</v>
          </cell>
        </row>
        <row r="152">
          <cell r="D152" t="str">
            <v>Oct 95</v>
          </cell>
          <cell r="E152" t="str">
            <v>E 92</v>
          </cell>
          <cell r="F152">
            <v>2648</v>
          </cell>
        </row>
        <row r="153">
          <cell r="D153" t="str">
            <v>Oct 95</v>
          </cell>
          <cell r="E153" t="str">
            <v>E 93</v>
          </cell>
          <cell r="F153">
            <v>2320</v>
          </cell>
        </row>
        <row r="154">
          <cell r="D154" t="str">
            <v>Jan'96</v>
          </cell>
          <cell r="E154" t="str">
            <v>E 94</v>
          </cell>
          <cell r="F154">
            <v>5438</v>
          </cell>
        </row>
        <row r="155">
          <cell r="D155" t="str">
            <v>Apr'96</v>
          </cell>
          <cell r="E155" t="str">
            <v>E 95</v>
          </cell>
          <cell r="F155">
            <v>1899</v>
          </cell>
        </row>
        <row r="156">
          <cell r="D156" t="str">
            <v>Apr'96</v>
          </cell>
          <cell r="E156" t="str">
            <v>E 96</v>
          </cell>
          <cell r="F156">
            <v>2599</v>
          </cell>
        </row>
        <row r="158">
          <cell r="F158">
            <v>800058</v>
          </cell>
        </row>
        <row r="163">
          <cell r="F163">
            <v>0</v>
          </cell>
        </row>
        <row r="164">
          <cell r="D164" t="str">
            <v>Year</v>
          </cell>
          <cell r="E164" t="str">
            <v>Plant</v>
          </cell>
          <cell r="F164" t="str">
            <v>Original Cost</v>
          </cell>
        </row>
        <row r="165">
          <cell r="D165" t="str">
            <v>Of</v>
          </cell>
          <cell r="E165" t="str">
            <v>Card</v>
          </cell>
          <cell r="F165" t="str">
            <v>Opening</v>
          </cell>
        </row>
        <row r="166">
          <cell r="D166" t="str">
            <v>Purchase</v>
          </cell>
          <cell r="E166" t="str">
            <v>No</v>
          </cell>
          <cell r="F166" t="str">
            <v>Balance</v>
          </cell>
        </row>
        <row r="167">
          <cell r="F167" t="str">
            <v>$</v>
          </cell>
        </row>
        <row r="169">
          <cell r="F169">
            <v>800058</v>
          </cell>
        </row>
        <row r="171">
          <cell r="D171" t="str">
            <v>May'96</v>
          </cell>
          <cell r="E171" t="str">
            <v>E 97</v>
          </cell>
          <cell r="F171">
            <v>690</v>
          </cell>
        </row>
        <row r="172">
          <cell r="D172" t="str">
            <v>May'96</v>
          </cell>
          <cell r="E172" t="str">
            <v>E 98</v>
          </cell>
          <cell r="F172">
            <v>2300</v>
          </cell>
        </row>
        <row r="173">
          <cell r="D173" t="str">
            <v>Jul'96</v>
          </cell>
          <cell r="E173" t="str">
            <v>E 99</v>
          </cell>
          <cell r="F173">
            <v>12640</v>
          </cell>
        </row>
        <row r="174">
          <cell r="D174" t="str">
            <v>Jun'97</v>
          </cell>
          <cell r="E174" t="str">
            <v>E 100</v>
          </cell>
          <cell r="F174">
            <v>6153</v>
          </cell>
        </row>
        <row r="175">
          <cell r="D175" t="str">
            <v>Jun'97</v>
          </cell>
          <cell r="E175" t="str">
            <v>E 101</v>
          </cell>
          <cell r="F175">
            <v>5253</v>
          </cell>
        </row>
        <row r="176">
          <cell r="D176" t="str">
            <v>Aug'97</v>
          </cell>
          <cell r="E176" t="str">
            <v>E 102</v>
          </cell>
          <cell r="F176">
            <v>1999</v>
          </cell>
        </row>
        <row r="177">
          <cell r="D177" t="str">
            <v>Sep'97</v>
          </cell>
          <cell r="E177" t="str">
            <v>E 103</v>
          </cell>
          <cell r="F177">
            <v>2280</v>
          </cell>
        </row>
        <row r="178">
          <cell r="D178" t="str">
            <v>Sep'97</v>
          </cell>
          <cell r="E178" t="str">
            <v>E 104</v>
          </cell>
          <cell r="F178">
            <v>625</v>
          </cell>
        </row>
        <row r="179">
          <cell r="D179" t="str">
            <v>Oct'97</v>
          </cell>
          <cell r="E179" t="str">
            <v>E 105</v>
          </cell>
          <cell r="F179">
            <v>810</v>
          </cell>
        </row>
        <row r="180">
          <cell r="D180" t="str">
            <v>Oct'97</v>
          </cell>
          <cell r="E180" t="str">
            <v>E 106</v>
          </cell>
          <cell r="F180">
            <v>2140</v>
          </cell>
        </row>
        <row r="181">
          <cell r="D181" t="str">
            <v>Nov'97</v>
          </cell>
          <cell r="E181" t="str">
            <v>E 107</v>
          </cell>
          <cell r="F181">
            <v>1780</v>
          </cell>
        </row>
        <row r="182">
          <cell r="D182" t="str">
            <v>Nov'97</v>
          </cell>
          <cell r="E182" t="str">
            <v>E 108</v>
          </cell>
          <cell r="F182">
            <v>3932</v>
          </cell>
        </row>
        <row r="183">
          <cell r="D183" t="str">
            <v>Nov'97</v>
          </cell>
          <cell r="E183" t="str">
            <v>E 109</v>
          </cell>
          <cell r="F183">
            <v>2600</v>
          </cell>
        </row>
        <row r="184">
          <cell r="D184" t="str">
            <v>Nov'97</v>
          </cell>
          <cell r="E184" t="str">
            <v>E 110</v>
          </cell>
          <cell r="F184">
            <v>2630</v>
          </cell>
        </row>
        <row r="185">
          <cell r="D185" t="str">
            <v>Nov'97</v>
          </cell>
          <cell r="E185" t="str">
            <v>E 111</v>
          </cell>
          <cell r="F185">
            <v>625</v>
          </cell>
        </row>
        <row r="186">
          <cell r="D186" t="str">
            <v>Nov'97</v>
          </cell>
          <cell r="E186" t="str">
            <v>E 112</v>
          </cell>
          <cell r="F186">
            <v>625</v>
          </cell>
        </row>
        <row r="187">
          <cell r="D187" t="str">
            <v>Nov'97</v>
          </cell>
          <cell r="E187" t="str">
            <v>E 113</v>
          </cell>
          <cell r="F187">
            <v>625</v>
          </cell>
        </row>
        <row r="188">
          <cell r="D188" t="str">
            <v>Nov'97</v>
          </cell>
          <cell r="E188" t="str">
            <v>E 114</v>
          </cell>
          <cell r="F188">
            <v>625</v>
          </cell>
        </row>
        <row r="189">
          <cell r="D189" t="str">
            <v>Nov'97</v>
          </cell>
          <cell r="E189" t="str">
            <v>E 115</v>
          </cell>
          <cell r="F189">
            <v>17877</v>
          </cell>
        </row>
        <row r="190">
          <cell r="D190" t="str">
            <v>Dec'97</v>
          </cell>
          <cell r="E190" t="str">
            <v>E 116</v>
          </cell>
          <cell r="F190">
            <v>1780</v>
          </cell>
        </row>
        <row r="191">
          <cell r="D191" t="str">
            <v>Dec'97</v>
          </cell>
          <cell r="E191" t="str">
            <v>E 117</v>
          </cell>
          <cell r="F191">
            <v>625</v>
          </cell>
        </row>
        <row r="192">
          <cell r="D192" t="str">
            <v>Dec'97</v>
          </cell>
          <cell r="E192" t="str">
            <v>E 118</v>
          </cell>
          <cell r="F192">
            <v>1780</v>
          </cell>
        </row>
        <row r="193">
          <cell r="D193" t="str">
            <v>Dec'97</v>
          </cell>
          <cell r="E193" t="str">
            <v>E 120</v>
          </cell>
          <cell r="F193">
            <v>2325</v>
          </cell>
        </row>
        <row r="194">
          <cell r="D194" t="str">
            <v>Feb'98</v>
          </cell>
          <cell r="E194" t="str">
            <v>E 121</v>
          </cell>
          <cell r="F194">
            <v>2572</v>
          </cell>
        </row>
        <row r="195">
          <cell r="D195" t="str">
            <v>Feb'98</v>
          </cell>
          <cell r="E195" t="str">
            <v>E 122</v>
          </cell>
          <cell r="F195">
            <v>810</v>
          </cell>
        </row>
        <row r="196">
          <cell r="D196" t="str">
            <v>Mar'98</v>
          </cell>
          <cell r="E196" t="str">
            <v>E 123</v>
          </cell>
          <cell r="F196">
            <v>1968</v>
          </cell>
        </row>
        <row r="197">
          <cell r="D197" t="str">
            <v>Mar'98</v>
          </cell>
          <cell r="E197" t="str">
            <v>E 124</v>
          </cell>
          <cell r="F197">
            <v>1968</v>
          </cell>
        </row>
        <row r="198">
          <cell r="D198" t="str">
            <v>Mar'98</v>
          </cell>
          <cell r="E198" t="str">
            <v>E 125</v>
          </cell>
          <cell r="F198">
            <v>625</v>
          </cell>
        </row>
        <row r="199">
          <cell r="D199" t="str">
            <v>Mar'98</v>
          </cell>
          <cell r="E199" t="str">
            <v>E 126</v>
          </cell>
          <cell r="F199">
            <v>625</v>
          </cell>
        </row>
        <row r="200">
          <cell r="D200" t="str">
            <v>Jun'98</v>
          </cell>
          <cell r="E200" t="str">
            <v>E 127</v>
          </cell>
          <cell r="F200">
            <v>2385</v>
          </cell>
        </row>
        <row r="201">
          <cell r="D201" t="str">
            <v>Jun'98</v>
          </cell>
          <cell r="E201" t="str">
            <v>E 128</v>
          </cell>
          <cell r="F201">
            <v>645</v>
          </cell>
        </row>
        <row r="202">
          <cell r="D202" t="str">
            <v>Jul'98</v>
          </cell>
          <cell r="E202" t="str">
            <v>E 129</v>
          </cell>
          <cell r="F202">
            <v>790</v>
          </cell>
        </row>
        <row r="203">
          <cell r="D203" t="str">
            <v>Jul'98</v>
          </cell>
          <cell r="E203" t="str">
            <v>E 130</v>
          </cell>
          <cell r="F203">
            <v>3000</v>
          </cell>
        </row>
        <row r="204">
          <cell r="D204" t="str">
            <v>Sep'98</v>
          </cell>
          <cell r="E204" t="str">
            <v>E 131</v>
          </cell>
          <cell r="F204">
            <v>780</v>
          </cell>
        </row>
        <row r="205">
          <cell r="D205" t="str">
            <v>Oct'98</v>
          </cell>
          <cell r="E205" t="str">
            <v>E 138</v>
          </cell>
          <cell r="F205">
            <v>2282</v>
          </cell>
        </row>
        <row r="206">
          <cell r="D206" t="str">
            <v>Dec'98</v>
          </cell>
          <cell r="E206" t="str">
            <v>E 148</v>
          </cell>
          <cell r="F206">
            <v>600</v>
          </cell>
        </row>
        <row r="207">
          <cell r="D207" t="str">
            <v>Jan'99</v>
          </cell>
          <cell r="E207" t="str">
            <v>E 153</v>
          </cell>
          <cell r="F207">
            <v>4100</v>
          </cell>
        </row>
        <row r="208">
          <cell r="D208" t="str">
            <v>Feb'99</v>
          </cell>
          <cell r="E208" t="str">
            <v>E 156</v>
          </cell>
          <cell r="F208">
            <v>599</v>
          </cell>
        </row>
        <row r="209">
          <cell r="D209" t="str">
            <v>Mar'99</v>
          </cell>
          <cell r="E209" t="str">
            <v>E 159</v>
          </cell>
          <cell r="F209">
            <v>4650</v>
          </cell>
        </row>
        <row r="210">
          <cell r="D210" t="str">
            <v>Apr'99</v>
          </cell>
          <cell r="E210" t="str">
            <v>E 160</v>
          </cell>
          <cell r="F210">
            <v>5400</v>
          </cell>
        </row>
        <row r="211">
          <cell r="D211" t="str">
            <v>Apr'99</v>
          </cell>
          <cell r="E211" t="str">
            <v>E 161</v>
          </cell>
          <cell r="F211">
            <v>3198</v>
          </cell>
        </row>
        <row r="213">
          <cell r="F213">
            <v>909774</v>
          </cell>
        </row>
        <row r="221">
          <cell r="F221">
            <v>0</v>
          </cell>
        </row>
        <row r="222">
          <cell r="D222" t="str">
            <v>Year</v>
          </cell>
          <cell r="E222" t="str">
            <v>Plant</v>
          </cell>
          <cell r="F222" t="str">
            <v>Original Cost</v>
          </cell>
        </row>
        <row r="223">
          <cell r="D223" t="str">
            <v>Of</v>
          </cell>
          <cell r="E223" t="str">
            <v>Card</v>
          </cell>
          <cell r="F223" t="str">
            <v>Opening</v>
          </cell>
        </row>
        <row r="224">
          <cell r="D224" t="str">
            <v>Purchase</v>
          </cell>
          <cell r="E224" t="str">
            <v>No</v>
          </cell>
          <cell r="F224" t="str">
            <v>Balance</v>
          </cell>
        </row>
        <row r="225">
          <cell r="F225" t="str">
            <v>$</v>
          </cell>
        </row>
        <row r="227">
          <cell r="F227">
            <v>909774</v>
          </cell>
        </row>
        <row r="230">
          <cell r="D230" t="str">
            <v>May'99</v>
          </cell>
          <cell r="E230" t="str">
            <v>E 163</v>
          </cell>
          <cell r="F230">
            <v>1980</v>
          </cell>
        </row>
        <row r="231">
          <cell r="D231" t="str">
            <v>Jul'99</v>
          </cell>
          <cell r="E231" t="str">
            <v>E 168</v>
          </cell>
          <cell r="F231">
            <v>11440</v>
          </cell>
        </row>
        <row r="232">
          <cell r="D232" t="str">
            <v>Jul'99</v>
          </cell>
          <cell r="E232" t="str">
            <v>E 169</v>
          </cell>
          <cell r="F232">
            <v>1595</v>
          </cell>
        </row>
        <row r="233">
          <cell r="D233" t="str">
            <v>Jul'99</v>
          </cell>
          <cell r="E233" t="str">
            <v>E 170</v>
          </cell>
          <cell r="F233">
            <v>4532</v>
          </cell>
        </row>
        <row r="234">
          <cell r="D234" t="str">
            <v>Jul'99</v>
          </cell>
          <cell r="E234" t="str">
            <v>E 171</v>
          </cell>
          <cell r="F234">
            <v>2910</v>
          </cell>
        </row>
        <row r="235">
          <cell r="D235" t="str">
            <v>Sep'99</v>
          </cell>
          <cell r="E235" t="str">
            <v>E 172</v>
          </cell>
          <cell r="F235">
            <v>1480</v>
          </cell>
        </row>
        <row r="236">
          <cell r="D236" t="str">
            <v>Sep'99</v>
          </cell>
          <cell r="E236" t="str">
            <v>E 173</v>
          </cell>
          <cell r="F236">
            <v>2960</v>
          </cell>
        </row>
        <row r="237">
          <cell r="D237" t="str">
            <v>Sep'99</v>
          </cell>
          <cell r="E237" t="str">
            <v>E 175</v>
          </cell>
          <cell r="F237">
            <v>21175</v>
          </cell>
        </row>
        <row r="238">
          <cell r="D238" t="str">
            <v>Oct'99</v>
          </cell>
          <cell r="E238" t="str">
            <v>E 176</v>
          </cell>
          <cell r="F238">
            <v>127210</v>
          </cell>
        </row>
        <row r="239">
          <cell r="D239" t="str">
            <v>Oct'99</v>
          </cell>
          <cell r="E239" t="str">
            <v>E 177</v>
          </cell>
          <cell r="F239">
            <v>740</v>
          </cell>
        </row>
        <row r="240">
          <cell r="D240" t="str">
            <v>Nov'99</v>
          </cell>
          <cell r="E240" t="str">
            <v>E 178</v>
          </cell>
          <cell r="F240">
            <v>1810</v>
          </cell>
        </row>
        <row r="241">
          <cell r="D241" t="str">
            <v>Nov'99</v>
          </cell>
          <cell r="E241" t="str">
            <v>E 179</v>
          </cell>
          <cell r="F241">
            <v>2300</v>
          </cell>
        </row>
        <row r="242">
          <cell r="D242" t="str">
            <v>Nov'99</v>
          </cell>
          <cell r="E242" t="str">
            <v>E 180</v>
          </cell>
          <cell r="F242">
            <v>560</v>
          </cell>
        </row>
        <row r="243">
          <cell r="D243" t="str">
            <v>Dec'99</v>
          </cell>
          <cell r="E243" t="str">
            <v>E 181</v>
          </cell>
          <cell r="F243">
            <v>2300</v>
          </cell>
        </row>
        <row r="244">
          <cell r="D244" t="str">
            <v>Dec'99</v>
          </cell>
          <cell r="E244" t="str">
            <v>E 182</v>
          </cell>
          <cell r="F244">
            <v>12076</v>
          </cell>
        </row>
        <row r="245">
          <cell r="D245" t="str">
            <v>Dec'99</v>
          </cell>
          <cell r="E245" t="str">
            <v>E 185</v>
          </cell>
          <cell r="F245">
            <v>7998</v>
          </cell>
        </row>
        <row r="246">
          <cell r="D246" t="str">
            <v>Dec'99</v>
          </cell>
          <cell r="E246" t="str">
            <v>E 187</v>
          </cell>
          <cell r="F246">
            <v>1870</v>
          </cell>
        </row>
        <row r="247">
          <cell r="D247" t="str">
            <v>Jan'00</v>
          </cell>
          <cell r="E247" t="str">
            <v>E 188</v>
          </cell>
          <cell r="F247">
            <v>12260</v>
          </cell>
        </row>
        <row r="248">
          <cell r="D248" t="str">
            <v>Jan'00</v>
          </cell>
          <cell r="E248" t="str">
            <v>E 189</v>
          </cell>
          <cell r="F248">
            <v>4218</v>
          </cell>
        </row>
        <row r="249">
          <cell r="D249" t="str">
            <v>Jan'00</v>
          </cell>
          <cell r="E249" t="str">
            <v>E 190</v>
          </cell>
          <cell r="F249">
            <v>3999</v>
          </cell>
        </row>
        <row r="250">
          <cell r="D250" t="str">
            <v>Jan'00</v>
          </cell>
          <cell r="E250" t="str">
            <v>E 191</v>
          </cell>
          <cell r="F250">
            <v>9300</v>
          </cell>
        </row>
        <row r="251">
          <cell r="D251" t="str">
            <v>Jan'00</v>
          </cell>
          <cell r="E251" t="str">
            <v>E 192</v>
          </cell>
          <cell r="F251">
            <v>5282</v>
          </cell>
        </row>
        <row r="252">
          <cell r="D252" t="str">
            <v>Jan'00</v>
          </cell>
          <cell r="E252" t="str">
            <v>E 193</v>
          </cell>
          <cell r="F252">
            <v>4500</v>
          </cell>
        </row>
        <row r="253">
          <cell r="D253" t="str">
            <v>Feb'00</v>
          </cell>
          <cell r="E253" t="str">
            <v>E 194</v>
          </cell>
          <cell r="F253">
            <v>10000</v>
          </cell>
        </row>
        <row r="254">
          <cell r="D254" t="str">
            <v>Feb'00</v>
          </cell>
          <cell r="E254" t="str">
            <v>E 195</v>
          </cell>
          <cell r="F254">
            <v>5000</v>
          </cell>
        </row>
        <row r="255">
          <cell r="D255" t="str">
            <v>Mar'00</v>
          </cell>
          <cell r="E255" t="str">
            <v>E 196</v>
          </cell>
          <cell r="F255">
            <v>1820</v>
          </cell>
        </row>
        <row r="256">
          <cell r="D256" t="str">
            <v>Mar'00</v>
          </cell>
          <cell r="E256" t="str">
            <v>E 197</v>
          </cell>
          <cell r="F256">
            <v>4000</v>
          </cell>
        </row>
        <row r="257">
          <cell r="D257" t="str">
            <v>Mar'00</v>
          </cell>
          <cell r="E257" t="str">
            <v>E 198</v>
          </cell>
          <cell r="F257">
            <v>2109</v>
          </cell>
        </row>
        <row r="258">
          <cell r="D258" t="str">
            <v>Mar'00</v>
          </cell>
          <cell r="E258" t="str">
            <v>E 199</v>
          </cell>
          <cell r="F258">
            <v>4858</v>
          </cell>
        </row>
        <row r="259">
          <cell r="D259" t="str">
            <v>Mar'00</v>
          </cell>
          <cell r="E259" t="str">
            <v>E 201</v>
          </cell>
          <cell r="F259">
            <v>1709</v>
          </cell>
        </row>
        <row r="260">
          <cell r="D260" t="str">
            <v>Mar'00</v>
          </cell>
          <cell r="E260" t="str">
            <v>E 202</v>
          </cell>
          <cell r="F260">
            <v>1788</v>
          </cell>
        </row>
        <row r="261">
          <cell r="D261" t="str">
            <v>May'00</v>
          </cell>
          <cell r="E261" t="str">
            <v>E 210</v>
          </cell>
          <cell r="F261">
            <v>4218</v>
          </cell>
        </row>
        <row r="262">
          <cell r="D262" t="str">
            <v>May'00</v>
          </cell>
          <cell r="E262" t="str">
            <v>E 211</v>
          </cell>
          <cell r="F262">
            <v>2669</v>
          </cell>
        </row>
        <row r="263">
          <cell r="D263" t="str">
            <v>Jun'00</v>
          </cell>
          <cell r="E263" t="str">
            <v>E 212</v>
          </cell>
          <cell r="F263">
            <v>1833</v>
          </cell>
        </row>
        <row r="264">
          <cell r="D264" t="str">
            <v>Jun'00</v>
          </cell>
          <cell r="E264" t="str">
            <v>E 216</v>
          </cell>
          <cell r="F264">
            <v>2192</v>
          </cell>
        </row>
        <row r="265">
          <cell r="D265" t="str">
            <v>Jun'00</v>
          </cell>
          <cell r="E265" t="str">
            <v>E 217</v>
          </cell>
          <cell r="F265">
            <v>1833</v>
          </cell>
        </row>
        <row r="266">
          <cell r="D266" t="str">
            <v>Jun'00</v>
          </cell>
          <cell r="E266" t="str">
            <v>E 218</v>
          </cell>
          <cell r="F266">
            <v>1820</v>
          </cell>
        </row>
        <row r="267">
          <cell r="D267" t="str">
            <v>Jul'00</v>
          </cell>
          <cell r="E267" t="str">
            <v>E 219</v>
          </cell>
          <cell r="F267">
            <v>2248</v>
          </cell>
        </row>
        <row r="268">
          <cell r="D268" t="str">
            <v>Sep'00</v>
          </cell>
          <cell r="E268" t="str">
            <v>E 222</v>
          </cell>
          <cell r="F268">
            <v>3238</v>
          </cell>
        </row>
        <row r="269">
          <cell r="D269" t="str">
            <v>Sep'00</v>
          </cell>
          <cell r="E269" t="str">
            <v>E 223</v>
          </cell>
          <cell r="F269">
            <v>4654</v>
          </cell>
        </row>
        <row r="270">
          <cell r="D270" t="str">
            <v>Sep'00</v>
          </cell>
          <cell r="E270" t="str">
            <v>E 224</v>
          </cell>
          <cell r="F270">
            <v>1619</v>
          </cell>
        </row>
        <row r="273">
          <cell r="F273">
            <v>1211877</v>
          </cell>
        </row>
        <row r="278">
          <cell r="F278">
            <v>0</v>
          </cell>
        </row>
        <row r="279">
          <cell r="D279" t="str">
            <v>Year</v>
          </cell>
          <cell r="E279" t="str">
            <v>Plant</v>
          </cell>
          <cell r="F279" t="str">
            <v>Original Cost</v>
          </cell>
        </row>
        <row r="280">
          <cell r="D280" t="str">
            <v>Of</v>
          </cell>
          <cell r="E280" t="str">
            <v>Card</v>
          </cell>
          <cell r="F280" t="str">
            <v>Opening</v>
          </cell>
        </row>
        <row r="281">
          <cell r="D281" t="str">
            <v>Purchase</v>
          </cell>
          <cell r="E281" t="str">
            <v>No</v>
          </cell>
          <cell r="F281" t="str">
            <v>Balance</v>
          </cell>
        </row>
        <row r="282">
          <cell r="F282" t="str">
            <v>$</v>
          </cell>
        </row>
        <row r="284">
          <cell r="F284">
            <v>1211877</v>
          </cell>
        </row>
        <row r="287">
          <cell r="D287" t="str">
            <v>Oct'00</v>
          </cell>
          <cell r="E287" t="str">
            <v>E230</v>
          </cell>
        </row>
        <row r="288">
          <cell r="D288" t="str">
            <v>Oct'00</v>
          </cell>
          <cell r="E288" t="str">
            <v>E231</v>
          </cell>
        </row>
        <row r="289">
          <cell r="D289" t="str">
            <v>Oct'00</v>
          </cell>
          <cell r="E289" t="str">
            <v>E232</v>
          </cell>
        </row>
        <row r="290">
          <cell r="D290" t="str">
            <v>Nov'00</v>
          </cell>
          <cell r="E290" t="str">
            <v>E233</v>
          </cell>
        </row>
        <row r="291">
          <cell r="D291" t="str">
            <v>Nov'00</v>
          </cell>
          <cell r="E291" t="str">
            <v>E234</v>
          </cell>
        </row>
        <row r="292">
          <cell r="D292" t="str">
            <v>Nov'00</v>
          </cell>
          <cell r="E292" t="str">
            <v>E235</v>
          </cell>
        </row>
        <row r="293">
          <cell r="D293" t="str">
            <v>Nov'00</v>
          </cell>
          <cell r="E293" t="str">
            <v>E236</v>
          </cell>
        </row>
        <row r="294">
          <cell r="D294" t="str">
            <v>Nov'00</v>
          </cell>
          <cell r="E294" t="str">
            <v>E237</v>
          </cell>
        </row>
        <row r="295">
          <cell r="D295" t="str">
            <v>Dec'00</v>
          </cell>
          <cell r="E295" t="str">
            <v>E238</v>
          </cell>
        </row>
        <row r="296">
          <cell r="D296" t="str">
            <v>Jan'01</v>
          </cell>
          <cell r="E296" t="str">
            <v>E239</v>
          </cell>
        </row>
        <row r="297">
          <cell r="D297" t="str">
            <v>Jan'01</v>
          </cell>
          <cell r="E297" t="str">
            <v>E240</v>
          </cell>
        </row>
        <row r="298">
          <cell r="D298" t="str">
            <v>Jan'01</v>
          </cell>
          <cell r="E298" t="str">
            <v>E241</v>
          </cell>
        </row>
        <row r="299">
          <cell r="D299" t="str">
            <v>Jan'01</v>
          </cell>
          <cell r="E299" t="str">
            <v>E242</v>
          </cell>
        </row>
        <row r="300">
          <cell r="D300" t="str">
            <v>Jan'01</v>
          </cell>
          <cell r="E300" t="str">
            <v>E243</v>
          </cell>
        </row>
        <row r="301">
          <cell r="D301" t="str">
            <v>Jan'01</v>
          </cell>
          <cell r="E301" t="str">
            <v>E244</v>
          </cell>
        </row>
        <row r="302">
          <cell r="D302" t="str">
            <v>Feb'01</v>
          </cell>
          <cell r="E302" t="str">
            <v>E245</v>
          </cell>
        </row>
        <row r="303">
          <cell r="D303" t="str">
            <v>Feb'01</v>
          </cell>
          <cell r="E303" t="str">
            <v>E246</v>
          </cell>
        </row>
        <row r="304">
          <cell r="D304" t="str">
            <v>Mar'01</v>
          </cell>
          <cell r="E304" t="str">
            <v>E247</v>
          </cell>
        </row>
        <row r="305">
          <cell r="D305" t="str">
            <v>Mar'01</v>
          </cell>
          <cell r="E305" t="str">
            <v>E248</v>
          </cell>
        </row>
        <row r="306">
          <cell r="D306" t="str">
            <v>Mar'01</v>
          </cell>
          <cell r="E306" t="str">
            <v>E249</v>
          </cell>
        </row>
        <row r="307">
          <cell r="D307" t="str">
            <v>Mar'01</v>
          </cell>
          <cell r="E307" t="str">
            <v>E250</v>
          </cell>
        </row>
        <row r="308">
          <cell r="D308" t="str">
            <v>Mar'01</v>
          </cell>
          <cell r="E308" t="str">
            <v>E251</v>
          </cell>
        </row>
        <row r="309">
          <cell r="D309" t="str">
            <v>Apr'01</v>
          </cell>
          <cell r="E309" t="str">
            <v>E252</v>
          </cell>
        </row>
        <row r="310">
          <cell r="D310" t="str">
            <v>Mar'01</v>
          </cell>
          <cell r="E310" t="str">
            <v>E253</v>
          </cell>
        </row>
        <row r="311">
          <cell r="D311" t="str">
            <v>Mar'01</v>
          </cell>
          <cell r="E311" t="str">
            <v>E254</v>
          </cell>
        </row>
        <row r="312">
          <cell r="D312" t="str">
            <v>Apr'01</v>
          </cell>
          <cell r="E312" t="str">
            <v>E255</v>
          </cell>
        </row>
        <row r="313">
          <cell r="D313" t="str">
            <v>Apr'01</v>
          </cell>
          <cell r="E313" t="str">
            <v>E256</v>
          </cell>
        </row>
        <row r="314">
          <cell r="D314" t="str">
            <v>Apr'01</v>
          </cell>
          <cell r="E314" t="str">
            <v>E257</v>
          </cell>
        </row>
        <row r="315">
          <cell r="D315" t="str">
            <v>Apr'01</v>
          </cell>
          <cell r="E315" t="str">
            <v>E258</v>
          </cell>
        </row>
        <row r="316">
          <cell r="D316" t="str">
            <v>Apr'01</v>
          </cell>
          <cell r="E316" t="str">
            <v>E259</v>
          </cell>
        </row>
        <row r="317">
          <cell r="D317" t="str">
            <v>Apr'01</v>
          </cell>
          <cell r="E317" t="str">
            <v>E260</v>
          </cell>
        </row>
        <row r="318">
          <cell r="D318" t="str">
            <v>Apr'01</v>
          </cell>
          <cell r="E318" t="str">
            <v>E261</v>
          </cell>
        </row>
        <row r="319">
          <cell r="D319" t="str">
            <v>May'01</v>
          </cell>
          <cell r="E319" t="str">
            <v>E262</v>
          </cell>
        </row>
        <row r="320">
          <cell r="D320" t="str">
            <v>Apr'01</v>
          </cell>
          <cell r="E320" t="str">
            <v>E263</v>
          </cell>
        </row>
        <row r="321">
          <cell r="D321" t="str">
            <v>May'01</v>
          </cell>
          <cell r="E321" t="str">
            <v>E264</v>
          </cell>
        </row>
        <row r="322">
          <cell r="D322" t="str">
            <v>JUN'01</v>
          </cell>
          <cell r="E322" t="str">
            <v>E265</v>
          </cell>
        </row>
        <row r="323">
          <cell r="D323" t="str">
            <v>JUN'01</v>
          </cell>
          <cell r="E323" t="str">
            <v>E266</v>
          </cell>
        </row>
        <row r="324">
          <cell r="D324" t="str">
            <v>JUN'01</v>
          </cell>
          <cell r="E324" t="str">
            <v>E267</v>
          </cell>
        </row>
        <row r="325">
          <cell r="D325" t="str">
            <v>JUL'01</v>
          </cell>
          <cell r="E325" t="str">
            <v>E268</v>
          </cell>
        </row>
        <row r="326">
          <cell r="D326" t="str">
            <v>JUL'01</v>
          </cell>
          <cell r="E326" t="str">
            <v>E269</v>
          </cell>
        </row>
        <row r="327">
          <cell r="D327" t="str">
            <v>JUL'01</v>
          </cell>
          <cell r="E327" t="str">
            <v>E270</v>
          </cell>
        </row>
        <row r="328">
          <cell r="D328" t="str">
            <v>JUL'01</v>
          </cell>
          <cell r="E328" t="str">
            <v>E271</v>
          </cell>
        </row>
        <row r="329">
          <cell r="D329" t="str">
            <v>JUL'01</v>
          </cell>
          <cell r="E329" t="str">
            <v>E272</v>
          </cell>
        </row>
        <row r="330">
          <cell r="D330" t="str">
            <v>AUG'01</v>
          </cell>
          <cell r="E330" t="str">
            <v>E273</v>
          </cell>
        </row>
        <row r="331">
          <cell r="D331" t="str">
            <v>AUG'01</v>
          </cell>
          <cell r="E331" t="str">
            <v>E274</v>
          </cell>
        </row>
        <row r="332">
          <cell r="D332" t="str">
            <v>AUG'01</v>
          </cell>
          <cell r="E332" t="str">
            <v>E275</v>
          </cell>
        </row>
        <row r="333">
          <cell r="D333" t="str">
            <v>AUG'01</v>
          </cell>
          <cell r="E333" t="str">
            <v>E276</v>
          </cell>
        </row>
        <row r="335">
          <cell r="F335">
            <v>1211877</v>
          </cell>
        </row>
        <row r="341">
          <cell r="D341" t="str">
            <v>Year</v>
          </cell>
          <cell r="E341" t="str">
            <v>Plant</v>
          </cell>
          <cell r="F341" t="str">
            <v>Original Cost</v>
          </cell>
        </row>
        <row r="342">
          <cell r="D342" t="str">
            <v>Of</v>
          </cell>
          <cell r="E342" t="str">
            <v>Card</v>
          </cell>
          <cell r="F342" t="str">
            <v>Opening</v>
          </cell>
        </row>
        <row r="343">
          <cell r="D343" t="str">
            <v>Purchase</v>
          </cell>
          <cell r="E343" t="str">
            <v>No</v>
          </cell>
          <cell r="F343" t="str">
            <v>Balance</v>
          </cell>
        </row>
        <row r="344">
          <cell r="F344" t="str">
            <v>$</v>
          </cell>
        </row>
        <row r="346">
          <cell r="F346">
            <v>1211877</v>
          </cell>
        </row>
        <row r="349">
          <cell r="D349" t="str">
            <v>Sep'98</v>
          </cell>
          <cell r="E349" t="str">
            <v>E 132</v>
          </cell>
          <cell r="F349">
            <v>17700</v>
          </cell>
        </row>
        <row r="350">
          <cell r="D350" t="str">
            <v>Sep'98</v>
          </cell>
          <cell r="E350" t="str">
            <v>E 133</v>
          </cell>
          <cell r="F350">
            <v>64328</v>
          </cell>
        </row>
        <row r="351">
          <cell r="D351" t="str">
            <v>Sep'98</v>
          </cell>
          <cell r="E351" t="str">
            <v>E 134</v>
          </cell>
          <cell r="F351">
            <v>62600</v>
          </cell>
        </row>
        <row r="352">
          <cell r="D352" t="str">
            <v>Sep'98</v>
          </cell>
          <cell r="E352" t="str">
            <v>E 135</v>
          </cell>
          <cell r="F352">
            <v>9300</v>
          </cell>
        </row>
        <row r="353">
          <cell r="D353" t="str">
            <v>Sep'98</v>
          </cell>
          <cell r="E353" t="str">
            <v>E 136</v>
          </cell>
          <cell r="F353">
            <v>9300</v>
          </cell>
        </row>
        <row r="354">
          <cell r="D354" t="str">
            <v>Sep'98</v>
          </cell>
          <cell r="E354" t="str">
            <v>E 137</v>
          </cell>
          <cell r="F354">
            <v>9300</v>
          </cell>
        </row>
        <row r="355">
          <cell r="D355" t="str">
            <v>Oct'98</v>
          </cell>
          <cell r="E355" t="str">
            <v>E 139</v>
          </cell>
          <cell r="F355">
            <v>9300</v>
          </cell>
        </row>
        <row r="356">
          <cell r="D356" t="str">
            <v>Oct'98</v>
          </cell>
          <cell r="E356" t="str">
            <v>E 140</v>
          </cell>
          <cell r="F356">
            <v>3200</v>
          </cell>
        </row>
        <row r="357">
          <cell r="D357" t="str">
            <v>Oct'98</v>
          </cell>
          <cell r="E357" t="str">
            <v>E 141</v>
          </cell>
          <cell r="F357">
            <v>3200</v>
          </cell>
        </row>
        <row r="358">
          <cell r="D358" t="str">
            <v>Oct'98</v>
          </cell>
          <cell r="E358" t="str">
            <v>E 142</v>
          </cell>
          <cell r="F358">
            <v>18200</v>
          </cell>
        </row>
        <row r="359">
          <cell r="D359" t="str">
            <v>Nov'98</v>
          </cell>
          <cell r="E359" t="str">
            <v>E 143</v>
          </cell>
          <cell r="F359">
            <v>2068</v>
          </cell>
        </row>
        <row r="360">
          <cell r="D360" t="str">
            <v>Nov'98</v>
          </cell>
          <cell r="E360" t="str">
            <v>E 144</v>
          </cell>
          <cell r="F360">
            <v>8095</v>
          </cell>
        </row>
        <row r="361">
          <cell r="D361" t="str">
            <v>Nov'98</v>
          </cell>
          <cell r="E361" t="str">
            <v>E 145</v>
          </cell>
          <cell r="F361">
            <v>12400</v>
          </cell>
        </row>
        <row r="362">
          <cell r="D362" t="str">
            <v>Dec'98</v>
          </cell>
          <cell r="E362" t="str">
            <v>E 146</v>
          </cell>
          <cell r="F362">
            <v>3720</v>
          </cell>
        </row>
        <row r="363">
          <cell r="D363" t="str">
            <v>Dec'98</v>
          </cell>
          <cell r="E363" t="str">
            <v>E 147</v>
          </cell>
          <cell r="F363">
            <v>20400</v>
          </cell>
        </row>
        <row r="364">
          <cell r="D364" t="str">
            <v>Jan'99</v>
          </cell>
          <cell r="E364" t="str">
            <v>E 149</v>
          </cell>
          <cell r="F364">
            <v>6760</v>
          </cell>
        </row>
        <row r="365">
          <cell r="D365" t="str">
            <v>Jan'99</v>
          </cell>
          <cell r="E365" t="str">
            <v>E 150</v>
          </cell>
          <cell r="F365">
            <v>4650</v>
          </cell>
        </row>
        <row r="366">
          <cell r="D366" t="str">
            <v>Jan'99</v>
          </cell>
          <cell r="E366" t="str">
            <v>E 151</v>
          </cell>
          <cell r="F366">
            <v>12400</v>
          </cell>
        </row>
        <row r="367">
          <cell r="D367" t="str">
            <v>Jan'99</v>
          </cell>
          <cell r="E367" t="str">
            <v>E 152</v>
          </cell>
          <cell r="F367">
            <v>2639</v>
          </cell>
        </row>
        <row r="368">
          <cell r="D368" t="str">
            <v>Jan'99</v>
          </cell>
          <cell r="E368" t="str">
            <v>E 154</v>
          </cell>
          <cell r="F368">
            <v>16041</v>
          </cell>
        </row>
        <row r="369">
          <cell r="D369" t="str">
            <v>Jan'99</v>
          </cell>
          <cell r="E369" t="str">
            <v>E 155</v>
          </cell>
          <cell r="F369">
            <v>3775</v>
          </cell>
        </row>
        <row r="370">
          <cell r="D370" t="str">
            <v>Feb'99</v>
          </cell>
          <cell r="E370" t="str">
            <v>E 157</v>
          </cell>
          <cell r="F370">
            <v>112420</v>
          </cell>
        </row>
        <row r="371">
          <cell r="D371" t="str">
            <v>Jun'99</v>
          </cell>
          <cell r="E371" t="str">
            <v>E 166</v>
          </cell>
          <cell r="F371">
            <v>37800</v>
          </cell>
        </row>
        <row r="372">
          <cell r="D372" t="str">
            <v>Jul'99</v>
          </cell>
          <cell r="E372" t="str">
            <v>E 167</v>
          </cell>
          <cell r="F372">
            <v>2610</v>
          </cell>
        </row>
        <row r="375">
          <cell r="F375">
            <v>1664083</v>
          </cell>
        </row>
        <row r="377">
          <cell r="F377">
            <v>1750062</v>
          </cell>
        </row>
        <row r="384">
          <cell r="F384">
            <v>0</v>
          </cell>
        </row>
        <row r="385">
          <cell r="D385" t="str">
            <v>Year</v>
          </cell>
          <cell r="E385" t="str">
            <v>Plant</v>
          </cell>
          <cell r="F385" t="str">
            <v>Original Cost</v>
          </cell>
        </row>
        <row r="386">
          <cell r="D386" t="str">
            <v>Of</v>
          </cell>
          <cell r="E386" t="str">
            <v>Card</v>
          </cell>
          <cell r="F386" t="str">
            <v>Opening</v>
          </cell>
        </row>
        <row r="387">
          <cell r="D387" t="str">
            <v>Purchase</v>
          </cell>
          <cell r="E387" t="str">
            <v>No</v>
          </cell>
          <cell r="F387" t="str">
            <v>Balance</v>
          </cell>
        </row>
        <row r="388">
          <cell r="F388" t="str">
            <v>$</v>
          </cell>
        </row>
        <row r="393">
          <cell r="D393" t="str">
            <v>Mar'99</v>
          </cell>
          <cell r="E393" t="str">
            <v>E 158</v>
          </cell>
          <cell r="F393">
            <v>47520</v>
          </cell>
        </row>
        <row r="394">
          <cell r="D394" t="str">
            <v>Jun'99</v>
          </cell>
          <cell r="E394" t="str">
            <v>E 164</v>
          </cell>
          <cell r="F394">
            <v>5467</v>
          </cell>
        </row>
        <row r="395">
          <cell r="D395" t="str">
            <v>Jun'99</v>
          </cell>
          <cell r="E395" t="str">
            <v>E 165</v>
          </cell>
          <cell r="F395">
            <v>7150</v>
          </cell>
        </row>
        <row r="396">
          <cell r="D396" t="str">
            <v>Sep'99</v>
          </cell>
          <cell r="E396" t="str">
            <v>E 174</v>
          </cell>
          <cell r="F396">
            <v>5500</v>
          </cell>
        </row>
        <row r="397">
          <cell r="D397" t="str">
            <v>Dec'99</v>
          </cell>
          <cell r="E397" t="str">
            <v>E 183</v>
          </cell>
          <cell r="F397">
            <v>9100</v>
          </cell>
        </row>
        <row r="398">
          <cell r="D398" t="str">
            <v>Dec'99</v>
          </cell>
          <cell r="E398" t="str">
            <v>E 184</v>
          </cell>
          <cell r="F398">
            <v>9100</v>
          </cell>
        </row>
        <row r="399">
          <cell r="D399" t="str">
            <v>Dec'99</v>
          </cell>
          <cell r="E399" t="str">
            <v>E 186</v>
          </cell>
          <cell r="F399">
            <v>19930</v>
          </cell>
        </row>
        <row r="400">
          <cell r="D400" t="str">
            <v>Mar'00</v>
          </cell>
          <cell r="E400" t="str">
            <v>E 200</v>
          </cell>
          <cell r="F400">
            <v>9100</v>
          </cell>
        </row>
        <row r="401">
          <cell r="D401" t="str">
            <v>Mar'00</v>
          </cell>
          <cell r="E401" t="str">
            <v>E 203</v>
          </cell>
          <cell r="F401">
            <v>5000</v>
          </cell>
        </row>
        <row r="402">
          <cell r="D402" t="str">
            <v>Mar'01</v>
          </cell>
          <cell r="E402" t="str">
            <v>E229</v>
          </cell>
        </row>
        <row r="404">
          <cell r="F404">
            <v>117867</v>
          </cell>
        </row>
        <row r="406">
          <cell r="F406">
            <v>117867</v>
          </cell>
        </row>
        <row r="414">
          <cell r="D414" t="str">
            <v>Year</v>
          </cell>
          <cell r="E414" t="str">
            <v>Plant</v>
          </cell>
          <cell r="F414" t="str">
            <v>Original Cost</v>
          </cell>
        </row>
        <row r="415">
          <cell r="D415" t="str">
            <v>Of</v>
          </cell>
          <cell r="E415" t="str">
            <v>Card</v>
          </cell>
          <cell r="F415" t="str">
            <v>Opening</v>
          </cell>
        </row>
        <row r="416">
          <cell r="D416" t="str">
            <v>Purchase</v>
          </cell>
          <cell r="E416" t="str">
            <v>No</v>
          </cell>
          <cell r="F416" t="str">
            <v>Balance</v>
          </cell>
        </row>
        <row r="417">
          <cell r="F417" t="str">
            <v>$</v>
          </cell>
        </row>
        <row r="422">
          <cell r="D422" t="str">
            <v>Apr'99</v>
          </cell>
          <cell r="E422" t="str">
            <v>E 162</v>
          </cell>
          <cell r="F422">
            <v>2963</v>
          </cell>
        </row>
        <row r="423">
          <cell r="D423" t="str">
            <v>Jan'00</v>
          </cell>
          <cell r="E423" t="str">
            <v>E 204</v>
          </cell>
          <cell r="F423">
            <v>3000</v>
          </cell>
        </row>
        <row r="424">
          <cell r="D424" t="str">
            <v>Mar'00</v>
          </cell>
          <cell r="E424" t="str">
            <v>E 205</v>
          </cell>
          <cell r="F424">
            <v>21941</v>
          </cell>
        </row>
        <row r="425">
          <cell r="D425" t="str">
            <v>Mar'00</v>
          </cell>
          <cell r="E425" t="str">
            <v>E 206</v>
          </cell>
          <cell r="F425">
            <v>21655</v>
          </cell>
        </row>
        <row r="426">
          <cell r="D426" t="str">
            <v>Mar'00</v>
          </cell>
          <cell r="E426" t="str">
            <v>E 207</v>
          </cell>
          <cell r="F426">
            <v>8061</v>
          </cell>
        </row>
        <row r="427">
          <cell r="D427" t="str">
            <v>Apr'00</v>
          </cell>
          <cell r="E427" t="str">
            <v>E 208</v>
          </cell>
          <cell r="F427">
            <v>10303</v>
          </cell>
        </row>
        <row r="428">
          <cell r="D428" t="str">
            <v>Apr'00</v>
          </cell>
          <cell r="E428" t="str">
            <v>E 209</v>
          </cell>
          <cell r="F428">
            <v>3000</v>
          </cell>
        </row>
        <row r="429">
          <cell r="D429" t="str">
            <v>Jun'00</v>
          </cell>
          <cell r="E429" t="str">
            <v>E 213</v>
          </cell>
          <cell r="F429">
            <v>8310</v>
          </cell>
        </row>
        <row r="430">
          <cell r="D430" t="str">
            <v>Jun'00</v>
          </cell>
          <cell r="E430" t="str">
            <v>E 214</v>
          </cell>
          <cell r="F430">
            <v>47847</v>
          </cell>
        </row>
        <row r="431">
          <cell r="D431" t="str">
            <v>Jun'00</v>
          </cell>
          <cell r="E431" t="str">
            <v>E 215</v>
          </cell>
          <cell r="F431">
            <v>38775</v>
          </cell>
        </row>
        <row r="432">
          <cell r="D432" t="str">
            <v>Jun'00</v>
          </cell>
          <cell r="E432" t="str">
            <v>E 220</v>
          </cell>
          <cell r="F432">
            <v>2100</v>
          </cell>
        </row>
        <row r="433">
          <cell r="D433" t="str">
            <v>Sep'00</v>
          </cell>
          <cell r="E433" t="str">
            <v>E 221</v>
          </cell>
          <cell r="F433">
            <v>4978</v>
          </cell>
        </row>
        <row r="434">
          <cell r="D434" t="str">
            <v>Sep'00</v>
          </cell>
          <cell r="E434" t="str">
            <v>E 225</v>
          </cell>
          <cell r="F434">
            <v>13249</v>
          </cell>
        </row>
        <row r="435">
          <cell r="D435" t="str">
            <v>Sep'00</v>
          </cell>
          <cell r="E435" t="str">
            <v>E 226</v>
          </cell>
          <cell r="F435">
            <v>6666</v>
          </cell>
        </row>
        <row r="436">
          <cell r="D436" t="str">
            <v>Sep'00</v>
          </cell>
          <cell r="E436" t="str">
            <v>E 227</v>
          </cell>
          <cell r="F436">
            <v>6202</v>
          </cell>
        </row>
        <row r="437">
          <cell r="D437" t="str">
            <v>Oct'00</v>
          </cell>
          <cell r="E437" t="str">
            <v>E228</v>
          </cell>
        </row>
        <row r="439">
          <cell r="F439">
            <v>199050</v>
          </cell>
        </row>
        <row r="441">
          <cell r="F441">
            <v>199050</v>
          </cell>
        </row>
        <row r="455">
          <cell r="D455" t="str">
            <v>Year</v>
          </cell>
          <cell r="E455" t="str">
            <v>Plant</v>
          </cell>
          <cell r="F455" t="str">
            <v>Cost</v>
          </cell>
        </row>
        <row r="456">
          <cell r="D456" t="str">
            <v>Of</v>
          </cell>
          <cell r="E456" t="str">
            <v>Card</v>
          </cell>
          <cell r="F456" t="str">
            <v>Opening</v>
          </cell>
        </row>
        <row r="457">
          <cell r="D457" t="str">
            <v>Purchase</v>
          </cell>
          <cell r="E457" t="str">
            <v>No</v>
          </cell>
          <cell r="F457" t="str">
            <v>Balance</v>
          </cell>
        </row>
        <row r="458">
          <cell r="F458" t="str">
            <v>$</v>
          </cell>
        </row>
        <row r="460">
          <cell r="F460">
            <v>30580</v>
          </cell>
        </row>
        <row r="462">
          <cell r="F462">
            <v>55399</v>
          </cell>
        </row>
        <row r="464">
          <cell r="F464">
            <v>1664083</v>
          </cell>
        </row>
        <row r="466">
          <cell r="F466">
            <v>117867</v>
          </cell>
        </row>
        <row r="468">
          <cell r="F468">
            <v>199050</v>
          </cell>
        </row>
        <row r="471">
          <cell r="F471">
            <v>2066979</v>
          </cell>
        </row>
        <row r="472">
          <cell r="F472">
            <v>2066881</v>
          </cell>
        </row>
        <row r="473">
          <cell r="F473">
            <v>98</v>
          </cell>
        </row>
      </sheetData>
      <sheetData sheetId="4" refreshError="1"/>
      <sheetData sheetId="5" refreshError="1">
        <row r="2">
          <cell r="B2" t="str">
            <v>Schedule of Motor Vehicles as at 30th September 2000</v>
          </cell>
        </row>
        <row r="4">
          <cell r="D4" t="str">
            <v>Year</v>
          </cell>
          <cell r="E4" t="str">
            <v>Plant</v>
          </cell>
          <cell r="F4" t="str">
            <v>Original Cost</v>
          </cell>
          <cell r="J4" t="str">
            <v>Accumulated Deperciation</v>
          </cell>
          <cell r="N4" t="str">
            <v>Net Book Value</v>
          </cell>
        </row>
        <row r="5">
          <cell r="C5" t="str">
            <v>Vehicle</v>
          </cell>
          <cell r="D5" t="str">
            <v>Of</v>
          </cell>
          <cell r="E5" t="str">
            <v>Card</v>
          </cell>
          <cell r="F5" t="str">
            <v>Opening</v>
          </cell>
          <cell r="I5" t="str">
            <v>Closing</v>
          </cell>
          <cell r="J5" t="str">
            <v>Opening</v>
          </cell>
          <cell r="M5" t="str">
            <v>Closing</v>
          </cell>
          <cell r="N5" t="str">
            <v>Opening</v>
          </cell>
        </row>
        <row r="6">
          <cell r="B6" t="str">
            <v>Description</v>
          </cell>
          <cell r="C6" t="str">
            <v>No.</v>
          </cell>
          <cell r="D6" t="str">
            <v>Purchase</v>
          </cell>
          <cell r="E6" t="str">
            <v>No.</v>
          </cell>
          <cell r="F6" t="str">
            <v>Balance</v>
          </cell>
          <cell r="G6" t="str">
            <v>Addition</v>
          </cell>
          <cell r="H6" t="str">
            <v>Deletion</v>
          </cell>
          <cell r="I6" t="str">
            <v>Balance</v>
          </cell>
          <cell r="J6" t="str">
            <v>Balance</v>
          </cell>
          <cell r="K6" t="str">
            <v>Charge</v>
          </cell>
          <cell r="L6" t="str">
            <v>Deletion</v>
          </cell>
          <cell r="M6" t="str">
            <v>Balance</v>
          </cell>
          <cell r="N6" t="str">
            <v>Closing</v>
          </cell>
        </row>
        <row r="7">
          <cell r="F7" t="str">
            <v>$</v>
          </cell>
          <cell r="G7" t="str">
            <v>$</v>
          </cell>
          <cell r="H7" t="str">
            <v>$</v>
          </cell>
          <cell r="I7" t="str">
            <v>$</v>
          </cell>
          <cell r="J7" t="str">
            <v>$</v>
          </cell>
          <cell r="K7" t="str">
            <v>$</v>
          </cell>
          <cell r="L7" t="str">
            <v>$</v>
          </cell>
          <cell r="M7" t="str">
            <v>$</v>
          </cell>
          <cell r="N7" t="str">
            <v>$</v>
          </cell>
        </row>
        <row r="8">
          <cell r="B8" t="str">
            <v>Truck/Van</v>
          </cell>
        </row>
        <row r="9">
          <cell r="B9" t="str">
            <v>Ex Cold Storage Dairies, Pandan Loop</v>
          </cell>
        </row>
        <row r="10">
          <cell r="B10" t="str">
            <v>Toyota Toyoace</v>
          </cell>
          <cell r="C10" t="str">
            <v>YD 168 H</v>
          </cell>
          <cell r="D10" t="str">
            <v>1986</v>
          </cell>
          <cell r="F10">
            <v>5249</v>
          </cell>
          <cell r="I10">
            <v>5249</v>
          </cell>
          <cell r="J10">
            <v>5248</v>
          </cell>
          <cell r="M10">
            <v>5248</v>
          </cell>
          <cell r="N10">
            <v>1</v>
          </cell>
        </row>
        <row r="12">
          <cell r="B12" t="str">
            <v>Total - Ex Cold Storage Dairies, Pandan Loop</v>
          </cell>
          <cell r="F12">
            <v>5249</v>
          </cell>
          <cell r="G12">
            <v>0</v>
          </cell>
          <cell r="H12">
            <v>0</v>
          </cell>
          <cell r="I12">
            <v>5249</v>
          </cell>
          <cell r="J12">
            <v>5248</v>
          </cell>
          <cell r="K12">
            <v>0</v>
          </cell>
          <cell r="L12">
            <v>0</v>
          </cell>
          <cell r="M12">
            <v>5248</v>
          </cell>
          <cell r="N12">
            <v>1</v>
          </cell>
        </row>
        <row r="14">
          <cell r="B14" t="str">
            <v>Ex F&amp;N Dairies, Quality Road</v>
          </cell>
        </row>
        <row r="15">
          <cell r="B15" t="str">
            <v>New Suzuki Panel Van</v>
          </cell>
          <cell r="C15" t="str">
            <v>GL 8342 P</v>
          </cell>
          <cell r="D15" t="str">
            <v>Jun 86</v>
          </cell>
          <cell r="E15">
            <v>44</v>
          </cell>
          <cell r="F15">
            <v>15848</v>
          </cell>
          <cell r="H15">
            <v>15848</v>
          </cell>
          <cell r="I15">
            <v>0</v>
          </cell>
          <cell r="J15">
            <v>14263</v>
          </cell>
          <cell r="K15">
            <v>1585</v>
          </cell>
          <cell r="L15">
            <v>15848</v>
          </cell>
          <cell r="M15">
            <v>0</v>
          </cell>
          <cell r="N15">
            <v>1585</v>
          </cell>
        </row>
        <row r="16">
          <cell r="B16" t="str">
            <v>Nissan Diesel Truck</v>
          </cell>
          <cell r="C16" t="str">
            <v>YE 9259 P}</v>
          </cell>
          <cell r="D16" t="str">
            <v>Jun 87</v>
          </cell>
          <cell r="E16">
            <v>49</v>
          </cell>
          <cell r="F16">
            <v>39000</v>
          </cell>
          <cell r="I16">
            <v>39000</v>
          </cell>
          <cell r="J16">
            <v>35100</v>
          </cell>
          <cell r="M16">
            <v>35100</v>
          </cell>
          <cell r="N16">
            <v>3900</v>
          </cell>
        </row>
        <row r="17">
          <cell r="B17" t="str">
            <v>1 Muscle mate FU20 Tailgate for Nissan Truck</v>
          </cell>
          <cell r="C17" t="str">
            <v>YE 9259 P}</v>
          </cell>
          <cell r="D17" t="str">
            <v>May 95</v>
          </cell>
          <cell r="F17">
            <v>5100</v>
          </cell>
          <cell r="I17">
            <v>5100</v>
          </cell>
          <cell r="J17">
            <v>3498</v>
          </cell>
          <cell r="M17">
            <v>3498</v>
          </cell>
          <cell r="N17">
            <v>1602</v>
          </cell>
        </row>
        <row r="18">
          <cell r="B18" t="str">
            <v>Suzuki SK 410VR Van</v>
          </cell>
          <cell r="C18" t="str">
            <v>GM 1515 Z</v>
          </cell>
          <cell r="D18" t="str">
            <v>Mar 89</v>
          </cell>
          <cell r="E18">
            <v>52</v>
          </cell>
          <cell r="F18">
            <v>17250</v>
          </cell>
          <cell r="I18">
            <v>17250</v>
          </cell>
          <cell r="J18">
            <v>15525</v>
          </cell>
          <cell r="M18">
            <v>15525</v>
          </cell>
          <cell r="N18">
            <v>1725</v>
          </cell>
        </row>
        <row r="20">
          <cell r="B20" t="str">
            <v>Total - Ex F&amp;N Dairies, Quality Road</v>
          </cell>
          <cell r="F20">
            <v>77198</v>
          </cell>
          <cell r="G20">
            <v>0</v>
          </cell>
          <cell r="H20">
            <v>15848</v>
          </cell>
          <cell r="I20">
            <v>61350</v>
          </cell>
          <cell r="J20">
            <v>68386</v>
          </cell>
          <cell r="K20">
            <v>1585</v>
          </cell>
          <cell r="L20">
            <v>15848</v>
          </cell>
          <cell r="M20">
            <v>54123</v>
          </cell>
          <cell r="N20">
            <v>8812</v>
          </cell>
        </row>
        <row r="22">
          <cell r="B22" t="str">
            <v>Additions after integration</v>
          </cell>
        </row>
        <row r="23">
          <cell r="B23" t="str">
            <v>Daihatsu V 58L</v>
          </cell>
          <cell r="C23" t="str">
            <v>YH 3066 C</v>
          </cell>
          <cell r="D23" t="str">
            <v>May 95</v>
          </cell>
          <cell r="F23">
            <v>34196</v>
          </cell>
          <cell r="I23">
            <v>34196</v>
          </cell>
          <cell r="J23">
            <v>23439</v>
          </cell>
          <cell r="K23">
            <v>4396.6285714285714</v>
          </cell>
          <cell r="M23">
            <v>27835.62857142857</v>
          </cell>
          <cell r="N23">
            <v>10757</v>
          </cell>
        </row>
        <row r="24">
          <cell r="B24" t="str">
            <v>Daihatsu V 58LC</v>
          </cell>
          <cell r="C24" t="str">
            <v>YH 9453 D</v>
          </cell>
          <cell r="D24" t="str">
            <v>May 95</v>
          </cell>
          <cell r="F24">
            <v>44817</v>
          </cell>
          <cell r="I24">
            <v>44817</v>
          </cell>
          <cell r="J24">
            <v>30717</v>
          </cell>
          <cell r="K24">
            <v>5762.1857142857143</v>
          </cell>
          <cell r="M24">
            <v>36479.185714285712</v>
          </cell>
          <cell r="N24">
            <v>14100</v>
          </cell>
        </row>
        <row r="25">
          <cell r="B25" t="str">
            <v>Daihatsu V 98 HYC</v>
          </cell>
          <cell r="C25" t="str">
            <v>YJ 4700 M</v>
          </cell>
          <cell r="D25" t="str">
            <v>Nov 95</v>
          </cell>
          <cell r="F25">
            <v>91627</v>
          </cell>
          <cell r="I25">
            <v>91627</v>
          </cell>
          <cell r="J25">
            <v>56940</v>
          </cell>
          <cell r="K25">
            <v>11780.614285714286</v>
          </cell>
          <cell r="M25">
            <v>68720.614285714284</v>
          </cell>
          <cell r="N25">
            <v>34687</v>
          </cell>
        </row>
        <row r="26">
          <cell r="B26" t="str">
            <v>1 unit Mazda E 2000</v>
          </cell>
          <cell r="C26" t="str">
            <v>YH 5677 B</v>
          </cell>
          <cell r="D26" t="str">
            <v>Feb'96</v>
          </cell>
          <cell r="F26">
            <v>27400</v>
          </cell>
          <cell r="I26">
            <v>27400</v>
          </cell>
          <cell r="J26">
            <v>16147</v>
          </cell>
          <cell r="K26">
            <v>3522.8571428571427</v>
          </cell>
          <cell r="M26">
            <v>19669.857142857141</v>
          </cell>
          <cell r="N26">
            <v>11253</v>
          </cell>
        </row>
        <row r="27">
          <cell r="B27" t="str">
            <v>1 unit Daihatsu V58LC Refrigerated Trucks (10 footer)</v>
          </cell>
          <cell r="C27" t="str">
            <v>YJ 1152 P</v>
          </cell>
          <cell r="D27" t="str">
            <v>Feb'96</v>
          </cell>
          <cell r="F27">
            <v>51050</v>
          </cell>
          <cell r="I27">
            <v>51050</v>
          </cell>
          <cell r="J27">
            <v>30084</v>
          </cell>
          <cell r="K27">
            <v>6563.5714285714275</v>
          </cell>
          <cell r="M27">
            <v>36647.571428571428</v>
          </cell>
          <cell r="N27">
            <v>20966</v>
          </cell>
        </row>
        <row r="28">
          <cell r="B28" t="str">
            <v>1 unit Daihatsu V58LC Refrigerated Trucks (10 footer)</v>
          </cell>
          <cell r="C28" t="str">
            <v>YJ 1184 Y</v>
          </cell>
          <cell r="D28" t="str">
            <v>Feb'96</v>
          </cell>
          <cell r="F28">
            <v>54250</v>
          </cell>
          <cell r="I28">
            <v>54250</v>
          </cell>
          <cell r="J28">
            <v>32004</v>
          </cell>
          <cell r="K28">
            <v>6975</v>
          </cell>
          <cell r="M28">
            <v>38979</v>
          </cell>
          <cell r="N28">
            <v>22246</v>
          </cell>
        </row>
        <row r="29">
          <cell r="B29" t="str">
            <v>1 unit Daihatsu V58LC Refrigerated Trucks (10 footer)</v>
          </cell>
          <cell r="C29" t="str">
            <v>YJ 4187 U</v>
          </cell>
          <cell r="D29" t="str">
            <v>Feb'96</v>
          </cell>
          <cell r="F29">
            <v>69100</v>
          </cell>
          <cell r="I29">
            <v>69100</v>
          </cell>
          <cell r="J29">
            <v>40720</v>
          </cell>
          <cell r="K29">
            <v>8884.2857142857138</v>
          </cell>
          <cell r="M29">
            <v>49604.28571428571</v>
          </cell>
          <cell r="N29">
            <v>28380</v>
          </cell>
        </row>
        <row r="30">
          <cell r="B30" t="str">
            <v>1 unit Daihatsu V58L 2765CC Diesel Lorry (10 footer)</v>
          </cell>
          <cell r="C30" t="str">
            <v>YJ 5908 A</v>
          </cell>
          <cell r="D30" t="str">
            <v>Aug'96</v>
          </cell>
          <cell r="F30">
            <v>82097</v>
          </cell>
          <cell r="I30">
            <v>82097</v>
          </cell>
          <cell r="J30">
            <v>43101</v>
          </cell>
          <cell r="K30">
            <v>10555.328571428572</v>
          </cell>
          <cell r="M30">
            <v>53656.328571428574</v>
          </cell>
          <cell r="N30">
            <v>38996</v>
          </cell>
        </row>
        <row r="31">
          <cell r="B31" t="str">
            <v>1 unit Daihatsu V58L 2765CC Diesel Lorry (10 footer)</v>
          </cell>
          <cell r="C31" t="str">
            <v>YJ 5909 Y</v>
          </cell>
          <cell r="D31" t="str">
            <v>Aug'96</v>
          </cell>
          <cell r="F31">
            <v>83547</v>
          </cell>
          <cell r="I31">
            <v>83547</v>
          </cell>
          <cell r="J31">
            <v>43863</v>
          </cell>
          <cell r="K31">
            <v>10741.757142857143</v>
          </cell>
          <cell r="M31">
            <v>54604.757142857139</v>
          </cell>
          <cell r="N31">
            <v>39684</v>
          </cell>
        </row>
        <row r="32">
          <cell r="B32" t="str">
            <v>1 unit Daihatsu V58L 2765CC Diesel Lorry (10 footer)</v>
          </cell>
          <cell r="C32" t="str">
            <v>YJ 5910 S</v>
          </cell>
          <cell r="D32" t="str">
            <v>Aug'96</v>
          </cell>
          <cell r="F32">
            <v>82097</v>
          </cell>
          <cell r="I32">
            <v>82097</v>
          </cell>
          <cell r="J32">
            <v>43101</v>
          </cell>
          <cell r="K32">
            <v>10555.328571428572</v>
          </cell>
          <cell r="M32">
            <v>53656.328571428574</v>
          </cell>
          <cell r="N32">
            <v>38996</v>
          </cell>
        </row>
        <row r="33">
          <cell r="B33" t="str">
            <v>1 unit Daihatsu V118HYC 3660CC Diesel Lorry</v>
          </cell>
          <cell r="C33" t="str">
            <v>YJ 7440 T</v>
          </cell>
          <cell r="D33" t="str">
            <v>Jun'97</v>
          </cell>
          <cell r="F33">
            <v>89828</v>
          </cell>
          <cell r="I33">
            <v>89828</v>
          </cell>
          <cell r="J33">
            <v>37535</v>
          </cell>
          <cell r="K33">
            <v>11549.314285714285</v>
          </cell>
          <cell r="M33">
            <v>49084.314285714281</v>
          </cell>
          <cell r="N33">
            <v>52293</v>
          </cell>
        </row>
        <row r="34">
          <cell r="B34" t="str">
            <v>1 unit Daihatsu V118HYC 3660CC Diesel Lorry</v>
          </cell>
          <cell r="C34" t="str">
            <v>YJ 7442 M</v>
          </cell>
          <cell r="D34" t="str">
            <v>Jun'97</v>
          </cell>
          <cell r="F34">
            <v>89828</v>
          </cell>
          <cell r="I34">
            <v>89828</v>
          </cell>
          <cell r="J34">
            <v>37535</v>
          </cell>
          <cell r="K34">
            <v>11549.314285714285</v>
          </cell>
          <cell r="M34">
            <v>49084.314285714281</v>
          </cell>
          <cell r="N34">
            <v>52293</v>
          </cell>
        </row>
        <row r="41">
          <cell r="E41">
            <v>0</v>
          </cell>
          <cell r="F41">
            <v>799837</v>
          </cell>
          <cell r="G41">
            <v>0</v>
          </cell>
          <cell r="H41">
            <v>0</v>
          </cell>
          <cell r="I41">
            <v>799837</v>
          </cell>
          <cell r="J41">
            <v>435186</v>
          </cell>
          <cell r="K41">
            <v>102836.1857142857</v>
          </cell>
          <cell r="L41">
            <v>0</v>
          </cell>
          <cell r="M41">
            <v>538022.1857142857</v>
          </cell>
          <cell r="N41">
            <v>364651</v>
          </cell>
        </row>
        <row r="101">
          <cell r="B101" t="str">
            <v>Asia Dairies Pte Ltd</v>
          </cell>
        </row>
      </sheetData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JUNA"/>
      <sheetName val="ARIMBI"/>
      <sheetName val="CINTA"/>
      <sheetName val="Sheet1"/>
      <sheetName val="LPG"/>
      <sheetName val="PGN"/>
      <sheetName val="RESIDUE"/>
      <sheetName val="PLNGAS"/>
      <sheetName val="ENT-PER"/>
      <sheetName val="MA5JA"/>
      <sheetName val="MA6JA"/>
      <sheetName val="MA5&amp;6 recon"/>
      <sheetName val="BCAJA"/>
      <sheetName val="BCA UK GAAP"/>
      <sheetName val="LIFTR"/>
      <sheetName val="C&amp;DTA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h Flow (OPEX SEN)"/>
      <sheetName val="Cash Flow (PROD SEN)"/>
      <sheetName val="Cash Flow (ICP SEN)"/>
      <sheetName val="Cash Flow (WTI SEN)"/>
      <sheetName val="Recov"/>
      <sheetName val="DEPR99"/>
      <sheetName val="Cash Flow "/>
      <sheetName val="Cash Flow  (95-99)"/>
      <sheetName val="MA6J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Proyek"/>
      <sheetName val="An. Quarry"/>
      <sheetName val="Ag Hls &amp; Ksr"/>
      <sheetName val="Semen, Aspal"/>
      <sheetName val="Peralatan"/>
      <sheetName val="Umum"/>
      <sheetName val="Rekap BoQ"/>
      <sheetName val="BoQ"/>
      <sheetName val="L-3"/>
      <sheetName val="L-3a"/>
      <sheetName val="L-3a1"/>
      <sheetName val="L-4a (2)"/>
      <sheetName val="L-4a"/>
      <sheetName val="L-4a1"/>
      <sheetName val="L-4a1-1"/>
      <sheetName val="L-4bc Mobilisasi"/>
      <sheetName val="L-6 DMPU"/>
      <sheetName val="L-9 &amp; L-11"/>
      <sheetName val="L-10abc DHSD"/>
      <sheetName val="L-12"/>
      <sheetName val="Sekat L-11"/>
      <sheetName val="L-4 Rutin"/>
      <sheetName val="L-5 MOS"/>
      <sheetName val="L-6a,b SC&amp;AMP"/>
      <sheetName val="DHS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G-2"/>
      <sheetName val="CAT_HRG"/>
      <sheetName val="BAG-1"/>
      <sheetName val="BAG-3"/>
      <sheetName val="BAG-4"/>
      <sheetName val="BAG-5"/>
      <sheetName val="BAG-6"/>
      <sheetName val="BAG-7"/>
      <sheetName val="BAG-8"/>
      <sheetName val="BAG-9"/>
      <sheetName val="BAG-10"/>
      <sheetName val="BAG-11"/>
      <sheetName val="BAG-12"/>
      <sheetName val="BAG-13"/>
      <sheetName val="TOTAL"/>
      <sheetName val="GRAND TOTAL"/>
      <sheetName val="BAG_2"/>
      <sheetName val="[BQ-PS&amp;A.xlsÝCAT_HRG"/>
      <sheetName val="Week (2)"/>
      <sheetName val="304-06"/>
      <sheetName val="304_06"/>
      <sheetName val="Bag_1"/>
      <sheetName val="DAFTAR 7"/>
      <sheetName val="DAF_1"/>
      <sheetName val="DAFTAR_8"/>
      <sheetName val="_BQ-PS&amp;A.xlsÝCAT_HRG"/>
      <sheetName val="PAD-F"/>
      <sheetName val="Mall"/>
      <sheetName val="SAT-BHN"/>
      <sheetName val="data grafik"/>
      <sheetName val="Cover"/>
      <sheetName val="HRG BHN"/>
      <sheetName val="A"/>
      <sheetName val="Material"/>
      <sheetName val="Fill this out first___"/>
      <sheetName val="Cover Daf_2"/>
      <sheetName val="I_KAMAR"/>
      <sheetName val="TE TS FA LAN MATV"/>
      <sheetName val="Anl"/>
      <sheetName val="sched"/>
      <sheetName val="DivVII"/>
      <sheetName val="BQ"/>
      <sheetName val="Analisa"/>
      <sheetName val="rab - persiapan &amp; lantai-1"/>
      <sheetName val="DAFTAR HARGA"/>
      <sheetName val="BQ-E20-02(Rp)"/>
      <sheetName val="daftar harsat"/>
      <sheetName val="DAF_2"/>
      <sheetName val="DAF_3"/>
      <sheetName val="DAF_4"/>
      <sheetName val="DAFTAR NO_1_PRELIM"/>
      <sheetName val="S-Curve"/>
      <sheetName val="DETAIL"/>
      <sheetName val="Hargamat"/>
      <sheetName val="Plat"/>
      <sheetName val="Break_down"/>
      <sheetName val="daf_3_OK_"/>
      <sheetName val="daf-3(OK)"/>
      <sheetName val="daf_7_OK_"/>
      <sheetName val="daf-7(OK)"/>
      <sheetName val="LAMP_AB "/>
      <sheetName val="PERALATAN AHU"/>
      <sheetName val="AIR CURTAIN"/>
      <sheetName val="DUCTING "/>
      <sheetName val="DIFFUSER &amp; GRILLE "/>
      <sheetName val="PERALATAN EVB+CU"/>
      <sheetName val="PERALATAN FAN"/>
      <sheetName val="KATUP-KATUP"/>
      <sheetName val="PIPA CHILLER"/>
      <sheetName val="PIPA DRAIN"/>
      <sheetName val="PIPA REFRIGERANT"/>
      <sheetName val="POMPA CHILLER"/>
      <sheetName val="CATU DAYA LISTRIK"/>
      <sheetName val="DAF_2 "/>
      <sheetName val="boq"/>
      <sheetName val="hsd"/>
      <sheetName val="anal_hs"/>
      <sheetName val="Payment Status"/>
      <sheetName val="escon"/>
      <sheetName val="STR"/>
      <sheetName val="luar"/>
      <sheetName val="RINC hotel"/>
      <sheetName val="RINC FIN T4 "/>
      <sheetName val="RINC FIN T4  _3_"/>
      <sheetName val="RINC FIN T4  _2_"/>
      <sheetName val="Rincian"/>
      <sheetName val="GRAND_TOTAL"/>
      <sheetName val="[BQ-PS&amp;A_xlsÝCAT_HRG"/>
      <sheetName val="Week_(2)"/>
      <sheetName val="Std-Spek EL"/>
      <sheetName val="Analisa Gabungan"/>
      <sheetName val="Sub"/>
      <sheetName val="Bill No 6 Koord _ Attendance"/>
      <sheetName val="Hsatbahan"/>
      <sheetName val="RAB"/>
      <sheetName val="FAK"/>
      <sheetName val="BOQ KSN"/>
      <sheetName val="COMM"/>
      <sheetName val="FINAL"/>
      <sheetName val="Sumber Daya"/>
      <sheetName val="SCHEDULE"/>
      <sheetName val="BOQ INTERN"/>
      <sheetName val="ANALYS EXTERN"/>
      <sheetName val="WELCOME"/>
      <sheetName val="BQ RESO"/>
      <sheetName val="REKAP INDIRECT"/>
      <sheetName val="CASH FLOW"/>
      <sheetName val="ORGANIZATION"/>
      <sheetName val="MATRIX"/>
      <sheetName val="SUMMARY IN"/>
      <sheetName val="PROGRAM"/>
      <sheetName val="INDIRECT COST"/>
      <sheetName val="rumus"/>
      <sheetName val="Bag_9"/>
      <sheetName val="ES-PARK"/>
      <sheetName val="ES_PARK"/>
      <sheetName val="DAFTAR NO_2"/>
      <sheetName val="DAFTAR NO_3"/>
      <sheetName val="DAF-1"/>
      <sheetName val="Fill this out first..."/>
      <sheetName val="Ch"/>
      <sheetName val="DAFTAR_7"/>
      <sheetName val="data_grafik"/>
      <sheetName val="HRG_BHN"/>
      <sheetName val="Fill_this_out_first___"/>
      <sheetName val="Cover_Daf_2"/>
      <sheetName val="_BQ-PS&amp;A_xlsÝCAT_HRG"/>
      <sheetName val="DAFTAR_HARGA"/>
      <sheetName val="LAMP_AB_"/>
      <sheetName val="DUCT"/>
      <sheetName val="Harga Satuan"/>
      <sheetName val="FINISHING"/>
      <sheetName val="Alat"/>
      <sheetName val="atap"/>
      <sheetName val="REKAP"/>
      <sheetName val="04.GS"/>
      <sheetName val="RC-ANL"/>
      <sheetName val="PERSIAPAN"/>
      <sheetName val="Hrg Sat"/>
      <sheetName val="PPC"/>
      <sheetName val="Daf 1"/>
      <sheetName val="Bill of Qty MEP"/>
      <sheetName val="GRAND_TOTAL1"/>
      <sheetName val="[BQ-PS&amp;A_xlsÝCAT_HRG1"/>
      <sheetName val="Week_(2)1"/>
      <sheetName val="DAFTAR_71"/>
      <sheetName val="_BQ-PS&amp;A_xlsÝCAT_HRG1"/>
      <sheetName val="Fill_this_out_first___1"/>
      <sheetName val="data_grafik1"/>
      <sheetName val="HRG_BHN1"/>
      <sheetName val="Cover_Daf_21"/>
      <sheetName val="TOWN"/>
      <sheetName val="I-KAMAR"/>
      <sheetName val="DAFTAR NO_4"/>
      <sheetName val="AC"/>
      <sheetName val="Plumbing"/>
      <sheetName val="Resume"/>
      <sheetName val="Plafond"/>
      <sheetName val="LISTRIK"/>
      <sheetName val="F ALARM"/>
      <sheetName val="DAF-4"/>
      <sheetName val="DAF-2"/>
      <sheetName val="DAF-3"/>
      <sheetName val="BAHAN"/>
      <sheetName val="REKAP_Akap"/>
      <sheetName val="PREM"/>
      <sheetName val="CAT HRG"/>
      <sheetName val="BTL-Persiapan"/>
      <sheetName val="BTL-Bau"/>
      <sheetName val="BTL-alat"/>
      <sheetName val="Cash Flow bulanan"/>
      <sheetName val="H.Satuan"/>
      <sheetName val="eqp-rek"/>
      <sheetName val="Rev &amp; CI"/>
      <sheetName val="Bill No 6 Koord &amp; Attendance"/>
      <sheetName val="name"/>
      <sheetName val="B - Norelec"/>
      <sheetName val="Grand summary"/>
      <sheetName val="D2.8"/>
      <sheetName val="upah"/>
      <sheetName val="Bill-2"/>
      <sheetName val="合成単価作成表-BLDG"/>
      <sheetName val="HARGA ALAT"/>
      <sheetName val="Hrg.Sat"/>
      <sheetName val="dasboard"/>
      <sheetName val="AHS_Kusen"/>
      <sheetName val="harsat&amp;upah"/>
      <sheetName val="refrig 12"/>
      <sheetName val="Ducting12"/>
      <sheetName val="valve"/>
      <sheetName val="Rekap MEP"/>
      <sheetName val="D.2.1.Peralatan Utama "/>
      <sheetName val="me"/>
      <sheetName val="harsat"/>
      <sheetName val="BOQ EXTERN"/>
      <sheetName val="BQ Detail"/>
      <sheetName val="Analisa pre"/>
      <sheetName val="Materials"/>
      <sheetName val="Equipment"/>
      <sheetName val="METHOD"/>
      <sheetName val="Labour"/>
      <sheetName val="BQ Rekap"/>
      <sheetName val="合成単価作成表_BLDG"/>
      <sheetName val="data"/>
      <sheetName val="REKAP GROSS"/>
      <sheetName val="anal"/>
      <sheetName val="COVER "/>
      <sheetName val="TOTAL "/>
      <sheetName val="Analis_Tanah"/>
      <sheetName val="Panel,feeder,elek"/>
      <sheetName val="Ahs_2"/>
      <sheetName val="Ahs_1"/>
      <sheetName val="Analisa Harga"/>
      <sheetName val="K"/>
      <sheetName val="NK-BP"/>
      <sheetName val="ANA-HRG"/>
      <sheetName val="Markup"/>
      <sheetName val="Isolasi Luar Dalam"/>
      <sheetName val="Isolasi Luar"/>
      <sheetName val="Estimate"/>
      <sheetName val="LAL _ PASAR PAGI "/>
      <sheetName val="bq analisa"/>
      <sheetName val="Master Edit"/>
      <sheetName val="SAP"/>
      <sheetName val="Asrama Lt.1"/>
      <sheetName val="2.1"/>
      <sheetName val="2.2"/>
      <sheetName val="BQ-PS&amp;A"/>
      <sheetName val="BPS"/>
      <sheetName val="RTO"/>
      <sheetName val="Sche_R1"/>
      <sheetName val="Sche_R2"/>
      <sheetName val="FAC"/>
      <sheetName val="WCF"/>
      <sheetName val="EQA"/>
      <sheetName val="BUP"/>
      <sheetName val="Sche_Og"/>
      <sheetName val="Sche_R2B"/>
      <sheetName val="QPV"/>
      <sheetName val="Pay"/>
      <sheetName val="KOM-HAR1"/>
      <sheetName val="KOM-HAR2"/>
      <sheetName val="KOM-HAR4"/>
      <sheetName val="For RKAP OKOP"/>
      <sheetName val="pro ra op"/>
      <sheetName val="grafik"/>
      <sheetName val="renc mgn"/>
      <sheetName val="HU"/>
      <sheetName val="Analis_Drainase"/>
      <sheetName val="DSU"/>
      <sheetName val="tgp-02"/>
      <sheetName val="BQ ARS"/>
      <sheetName val="DATA PROYEK"/>
      <sheetName val="DSBDY"/>
      <sheetName val="Sum_Intern"/>
      <sheetName val="Lean Concrete"/>
      <sheetName val="KUM"/>
      <sheetName val="Traf&amp;Genst"/>
      <sheetName val="AN-ALT"/>
      <sheetName val="#REF!"/>
      <sheetName val="Harga"/>
      <sheetName val="Sumber_Daya"/>
      <sheetName val="BOQ_INTERN"/>
      <sheetName val="ANALYS_EXTERN"/>
      <sheetName val="BQ_RESO"/>
      <sheetName val="REKAP_INDIRECT"/>
      <sheetName val="CASH_FLOW"/>
      <sheetName val="SUMMARY_IN"/>
      <sheetName val="INDIRECT_COST"/>
      <sheetName val="rab_-_persiapan_&amp;_lantai-1"/>
      <sheetName val="daftar_harsat"/>
      <sheetName val="TE_TS_FA_LAN_MATV"/>
      <sheetName val="DAFTAR_NO_1_PRELIM"/>
      <sheetName val="umum"/>
      <sheetName val="analisa alat"/>
      <sheetName val="SUB LAIN2"/>
      <sheetName val="SUB ME"/>
      <sheetName val="SUB KUSEN"/>
      <sheetName val="analisa pekerjaan"/>
      <sheetName val="ars asrama "/>
      <sheetName val="str asrama"/>
      <sheetName val="mechanical asrama"/>
      <sheetName val="electrical asrama"/>
      <sheetName val="ME. Kelas"/>
      <sheetName val="ars kelas"/>
      <sheetName val="str kelas"/>
      <sheetName val="REKAP MERAH"/>
      <sheetName val="_AnaBah"/>
      <sheetName val="BAHAN UPAH"/>
      <sheetName val="01A- RAB"/>
      <sheetName val="Anls"/>
      <sheetName val="Sum"/>
      <sheetName val="6-MVAC"/>
      <sheetName val="PMK"/>
      <sheetName val="LAMP-A"/>
      <sheetName val="Ahs. Pipa-Valve"/>
      <sheetName val="Ahs.Peralatan"/>
      <sheetName val="D &amp; W sizes"/>
      <sheetName val="BQ-1A prelim"/>
      <sheetName val="lokasari-el"/>
      <sheetName val="Pile"/>
      <sheetName val="VLOOK"/>
      <sheetName val="Price"/>
      <sheetName val="A_2"/>
      <sheetName val="DAF-9"/>
      <sheetName val="Level"/>
      <sheetName val="Sheet1"/>
      <sheetName val="upah_borong"/>
      <sheetName val="satuan_pek"/>
      <sheetName val="Har-mat"/>
      <sheetName val="Analisa 2"/>
      <sheetName val="Pipe"/>
      <sheetName val="Elektrikal"/>
      <sheetName val="Bill_2"/>
      <sheetName val="Analisa &amp; Upah"/>
      <sheetName val="Analisa  (2)"/>
      <sheetName val="AC-C"/>
      <sheetName val="Penjumlahan"/>
      <sheetName val="[BQ-PS&amp;A.xls�CAT_HRG"/>
      <sheetName val="_BQ-PS&amp;A.xls�CAT_HRG"/>
      <sheetName val="[BQ-PS&amp;A_xls�CAT_HRG"/>
      <sheetName val="_BQ-PS&amp;A_xls�CAT_HRG"/>
      <sheetName val="NAMES"/>
      <sheetName val="HB "/>
      <sheetName val="Harga Bahan &amp; Upah "/>
      <sheetName val="analisa struktur"/>
      <sheetName val="Lansekap"/>
      <sheetName val="TNH, PAGAR &amp; TURAP"/>
      <sheetName val="Art"/>
      <sheetName val="AA_Eng"/>
      <sheetName val="U_rate"/>
      <sheetName val="Basic Price"/>
      <sheetName val="CPAoC"/>
      <sheetName val="Rekap Bill"/>
      <sheetName val="Bill"/>
      <sheetName val="Menu"/>
      <sheetName val="Daf Alat"/>
      <sheetName val="Jdw Alat"/>
      <sheetName val="Plant"/>
      <sheetName val="S Penawar"/>
      <sheetName val="Subkon"/>
      <sheetName val="O"/>
      <sheetName val="L_TIGA"/>
      <sheetName val="L-TIGA"/>
      <sheetName val="A2"/>
      <sheetName val="PIPA"/>
      <sheetName val="ANALISA VALVE"/>
      <sheetName val="PKK"/>
      <sheetName val="daffin"/>
      <sheetName val="Mekanikal"/>
      <sheetName val="HB"/>
      <sheetName val="Kolom UT"/>
      <sheetName val="Bill rekap"/>
      <sheetName val="rab me (by owner) "/>
      <sheetName val="BQ (by owner)"/>
      <sheetName val="rab me (fisik)"/>
      <sheetName val="DAF_HARGA_PEK"/>
      <sheetName val="RABT"/>
      <sheetName val="Analisa STR"/>
      <sheetName val="ME_External"/>
      <sheetName val="Mall_ME"/>
      <sheetName val="Ijin"/>
      <sheetName val="koef"/>
      <sheetName val="Outline"/>
      <sheetName val="[BQ-PS&amp;A.xls?CAT_HRG"/>
      <sheetName val="_BQ-PS&amp;A.xls?CAT_HRG"/>
      <sheetName val="[BQ-PS&amp;A_xls?CAT_HRG"/>
      <sheetName val="_BQ-PS&amp;A_xls?CAT_HRG"/>
      <sheetName val="???????-BLDG"/>
      <sheetName val="???????_BLDG"/>
      <sheetName val="Ana"/>
      <sheetName val="Bangunan Utama"/>
      <sheetName val="BQ-IABK"/>
      <sheetName val="BQ_IABK"/>
      <sheetName val="BQ_E20_02_Rp_"/>
      <sheetName val="Daftar Harga Material"/>
      <sheetName val="CAT_HAR"/>
      <sheetName val="EE-PROP"/>
      <sheetName val="G_SUMMARY"/>
      <sheetName val="Bill of Qty"/>
      <sheetName val="NET表"/>
      <sheetName val="BQ表"/>
      <sheetName val="1500P_3+0"/>
      <sheetName val="Calculation Details"/>
      <sheetName val="4-MVAC"/>
      <sheetName val="5-El"/>
      <sheetName val="2-Pl"/>
      <sheetName val="CATATAN HARGA (Int)"/>
      <sheetName val="Cover Daft 2"/>
      <sheetName val="DAFTAR NO.1"/>
      <sheetName val="DAF 2"/>
      <sheetName val="Panel"/>
      <sheetName val="FORM X COST"/>
      <sheetName val="Analisa Harga Satuan"/>
      <sheetName val="5-Peralatan"/>
      <sheetName val="Bag_1_prelim_"/>
      <sheetName val="BQ STR_BONGKARAN_Bag 2_5_"/>
      <sheetName val="_______-BLDG"/>
      <sheetName val="COV_3"/>
      <sheetName val="概総括1"/>
      <sheetName val="Up"/>
      <sheetName val="Bill No. 2.1"/>
      <sheetName val="BoQ C4"/>
      <sheetName val="RAB ME"/>
      <sheetName val="HRG BAHAN &amp; UPAH okk"/>
      <sheetName val="HRG BAHAN _ UPAH okk"/>
      <sheetName val="Analis Kusen okk"/>
      <sheetName val="PENJ_TOTAL"/>
      <sheetName val="TRE TABLE"/>
      <sheetName val="bahan+upah"/>
      <sheetName val="UPH,BHN,ALT"/>
      <sheetName val="Analis harga"/>
      <sheetName val="TH XL"/>
      <sheetName val="THPDMoi  (2)"/>
      <sheetName val="lam-moi"/>
      <sheetName val="#REF"/>
      <sheetName val="thao-go"/>
      <sheetName val="t-h HA THE"/>
      <sheetName val="bhn-upah"/>
      <sheetName val="UPAH BAHAN"/>
      <sheetName val="2"/>
      <sheetName val="3"/>
      <sheetName val="4"/>
      <sheetName val="5"/>
      <sheetName val="6"/>
      <sheetName val="7.1"/>
      <sheetName val="7.2"/>
      <sheetName val="8"/>
      <sheetName val="GSMTOWER"/>
      <sheetName val="Pricing"/>
      <sheetName val="harga bahan"/>
      <sheetName val="L-4 Rutin"/>
      <sheetName val="DAF.ALAT"/>
      <sheetName val="UP_an"/>
      <sheetName val="Sat Bah _ Up"/>
      <sheetName val="Harga "/>
      <sheetName val="ANA-C"/>
      <sheetName val="chitimc"/>
      <sheetName val="dongia (2)"/>
      <sheetName val="LKVL-CK-HT-GD1"/>
      <sheetName val="giathanh1"/>
      <sheetName val="gtrinh"/>
      <sheetName val="phuluc1"/>
      <sheetName val="TONG HOP VL-NC"/>
      <sheetName val="chitiet"/>
      <sheetName val="TONGKE3p "/>
      <sheetName val="TH VL, NC, DDHT Thanhphuoc"/>
      <sheetName val="DONGIA"/>
      <sheetName val="DON GIA"/>
      <sheetName val="TONGKE-HT"/>
      <sheetName val="DG"/>
      <sheetName val="dtxl"/>
      <sheetName val="CHITIET VL-NC-TT -1p"/>
      <sheetName val="TONG HOP VL-NC TT"/>
      <sheetName val="TNHCHINH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arab"/>
      <sheetName val="Concrete"/>
      <sheetName val="Harga Satuan Dasar"/>
      <sheetName val="analysis"/>
      <sheetName val="Hrg.mat.1"/>
      <sheetName val="Hrata bj (20x40)"/>
      <sheetName val="Ana CV(pen)."/>
      <sheetName val="Vibro_Roller"/>
      <sheetName val="penil"/>
      <sheetName val="RAB AR&amp;STR"/>
      <sheetName val="GRAND_TOTAL2"/>
      <sheetName val="[BQ-PS&amp;A_xlsÝCAT_HRG2"/>
      <sheetName val="Week_(2)2"/>
      <sheetName val="DAFTAR_72"/>
      <sheetName val="_BQ-PS&amp;A_xlsÝCAT_HRG2"/>
      <sheetName val="Fill_this_out_first___2"/>
      <sheetName val="data_grafik2"/>
      <sheetName val="HRG_BHN2"/>
      <sheetName val="Cover_Daf_22"/>
      <sheetName val="DAFTAR_HARGA1"/>
      <sheetName val="LAMP_AB_1"/>
      <sheetName val="PERALATAN_AHU"/>
      <sheetName val="AIR_CURTAIN"/>
      <sheetName val="DUCTING_"/>
      <sheetName val="DIFFUSER_&amp;_GRILLE_"/>
      <sheetName val="PERALATAN_EVB+CU"/>
      <sheetName val="PERALATAN_FAN"/>
      <sheetName val="PIPA_CHILLER"/>
      <sheetName val="PIPA_DRAIN"/>
      <sheetName val="PIPA_REFRIGERANT"/>
      <sheetName val="POMPA_CHILLER"/>
      <sheetName val="CATU_DAYA_LISTRIK"/>
      <sheetName val="Std-Spek_EL"/>
      <sheetName val="Analisa_Gabungan"/>
      <sheetName val="Bill_No_6_Koord___Attendance"/>
      <sheetName val="Fill_this_out_first___3"/>
      <sheetName val="DAF_2_"/>
      <sheetName val="DAFTAR_NO_2"/>
      <sheetName val="DAFTAR_NO_3"/>
      <sheetName val="Payment_Status"/>
      <sheetName val="BOQ_KSN"/>
      <sheetName val="Harga_Satuan"/>
      <sheetName val="04_GS"/>
      <sheetName val="Hrg_Sat"/>
      <sheetName val="G1 Sheet"/>
      <sheetName val="INDEX"/>
      <sheetName val="IPL_SCHEDULE"/>
      <sheetName val="Uraian Teknis"/>
      <sheetName val="________BLDG"/>
      <sheetName val="_BQ-PS&amp;A.xls_CAT_HRG"/>
      <sheetName val="_BQ-PS&amp;A_xls_CAT_HRG"/>
      <sheetName val="총괄표"/>
      <sheetName val="bau"/>
      <sheetName val="MAPP"/>
      <sheetName val="rek det 1-3"/>
      <sheetName val="GTS I PS"/>
      <sheetName val="TB"/>
      <sheetName val="OFFICE"/>
      <sheetName val="RECEIVING INPECTION"/>
      <sheetName val="Standard Room Deluxe Queen"/>
      <sheetName val="Sal"/>
      <sheetName val=" R A B"/>
      <sheetName val=" "/>
      <sheetName val="H_Satuan"/>
      <sheetName val="AHS - CPO"/>
      <sheetName val="RAB Arsitek"/>
      <sheetName val="Sheet3"/>
      <sheetName val="Pt"/>
      <sheetName val="HSATUAN"/>
      <sheetName val="DAF-5"/>
      <sheetName val="HARGA RATA"/>
      <sheetName val="ANALIS"/>
      <sheetName val="DIVI6"/>
      <sheetName val="Harga-RAB"/>
      <sheetName val="uraian analisa"/>
      <sheetName val="rate ars"/>
      <sheetName val="D&amp;W"/>
      <sheetName val=" Rate str "/>
      <sheetName val="MU"/>
      <sheetName val="GEDUNG-A"/>
      <sheetName val="???"/>
      <sheetName val="NET?"/>
      <sheetName val="BQ?"/>
      <sheetName val="rp"/>
      <sheetName val="ANLS-PJ"/>
      <sheetName val="OFFICE 2 LT"/>
      <sheetName val="DAFTAR_NO_1_PRELIM1"/>
      <sheetName val="rab_-_persiapan_&amp;_lantai-11"/>
      <sheetName val="daftar_harsat1"/>
      <sheetName val="TE_TS_FA_LAN_MATV1"/>
      <sheetName val="Sumber_Daya1"/>
      <sheetName val="BOQ_INTERN1"/>
      <sheetName val="ANALYS_EXTERN1"/>
      <sheetName val="BQ_RESO1"/>
      <sheetName val="REKAP_INDIRECT1"/>
      <sheetName val="CASH_FLOW1"/>
      <sheetName val="SUMMARY_IN1"/>
      <sheetName val="INDIRECT_COST1"/>
      <sheetName val="DAFTAR_NO_4"/>
      <sheetName val="Rev_&amp;_CI"/>
      <sheetName val="Grand_summary"/>
      <sheetName val="D2_8"/>
      <sheetName val="Bill_of_Qty_MEP"/>
      <sheetName val="CAT_HRG1"/>
      <sheetName val="Isolasi_Luar_Dalam"/>
      <sheetName val="Isolasi_Luar"/>
      <sheetName val="Bill_No_6_Koord_&amp;_Attendance"/>
      <sheetName val="B_-_Norelec"/>
      <sheetName val="LAL___PASAR_PAGI_"/>
      <sheetName val="F_ALARM"/>
      <sheetName val="analisa_alat"/>
      <sheetName val="SUB_LAIN2"/>
      <sheetName val="SUB_ME"/>
      <sheetName val="SUB_KUSEN"/>
      <sheetName val="analisa_pekerjaan"/>
      <sheetName val="ars_asrama_"/>
      <sheetName val="str_asrama"/>
      <sheetName val="mechanical_asrama"/>
      <sheetName val="electrical_asrama"/>
      <sheetName val="ME__Kelas"/>
      <sheetName val="ars_kelas"/>
      <sheetName val="str_kelas"/>
      <sheetName val="REKAP_MERAH"/>
      <sheetName val="Cash_Flow_bulanan"/>
      <sheetName val="2_1"/>
      <sheetName val="2_2"/>
      <sheetName val="REKAP_GROSS"/>
      <sheetName val="COVER_"/>
      <sheetName val="TOTAL_"/>
      <sheetName val="HARGA_ALAT"/>
      <sheetName val="Analisa_Harga"/>
      <sheetName val="Hrg_Sat1"/>
      <sheetName val="D_&amp;_W_sizes"/>
      <sheetName val="GRAND_TOTAL3"/>
      <sheetName val="[BQ-PS&amp;A_xlsÝCAT_HRG3"/>
      <sheetName val="Week_(2)3"/>
      <sheetName val="DAFTAR_73"/>
      <sheetName val="_BQ-PS&amp;A_xlsÝCAT_HRG3"/>
      <sheetName val="Fill_this_out_first___4"/>
      <sheetName val="data_grafik3"/>
      <sheetName val="HRG_BHN3"/>
      <sheetName val="Cover_Daf_23"/>
      <sheetName val="DAFTAR_NO_1_PRELIM2"/>
      <sheetName val="rab_-_persiapan_&amp;_lantai-12"/>
      <sheetName val="daftar_harsat2"/>
      <sheetName val="DAFTAR_HARGA2"/>
      <sheetName val="LAMP_AB_2"/>
      <sheetName val="TE_TS_FA_LAN_MATV2"/>
      <sheetName val="PERALATAN_AHU1"/>
      <sheetName val="AIR_CURTAIN1"/>
      <sheetName val="DUCTING_1"/>
      <sheetName val="DIFFUSER_&amp;_GRILLE_1"/>
      <sheetName val="PERALATAN_EVB+CU1"/>
      <sheetName val="PERALATAN_FAN1"/>
      <sheetName val="PIPA_CHILLER1"/>
      <sheetName val="PIPA_DRAIN1"/>
      <sheetName val="PIPA_REFRIGERANT1"/>
      <sheetName val="POMPA_CHILLER1"/>
      <sheetName val="CATU_DAYA_LISTRIK1"/>
      <sheetName val="DAF_2_1"/>
      <sheetName val="Sumber_Daya2"/>
      <sheetName val="BOQ_INTERN2"/>
      <sheetName val="ANALYS_EXTERN2"/>
      <sheetName val="BQ_RESO2"/>
      <sheetName val="REKAP_INDIRECT2"/>
      <sheetName val="CASH_FLOW2"/>
      <sheetName val="SUMMARY_IN2"/>
      <sheetName val="INDIRECT_COST2"/>
      <sheetName val="Std-Spek_EL1"/>
      <sheetName val="Analisa_Gabungan1"/>
      <sheetName val="Bill_No_6_Koord___Attendance1"/>
      <sheetName val="Fill_this_out_first___5"/>
      <sheetName val="SCH5"/>
      <sheetName val="WSSPR"/>
      <sheetName val="Payment_Status1"/>
      <sheetName val="DAFTAR_NO_21"/>
      <sheetName val="DAFTAR_NO_31"/>
      <sheetName val="DAFTAR_NO_41"/>
      <sheetName val="Hrg_Sat2"/>
      <sheetName val="Rev_&amp;_CI1"/>
      <sheetName val="04_GS1"/>
      <sheetName val="Grand_summary1"/>
      <sheetName val="D2_81"/>
      <sheetName val="BOQ_KSN1"/>
      <sheetName val="Harga_Satuan1"/>
      <sheetName val="Bill_of_Qty_MEP1"/>
      <sheetName val="H_Satuan1"/>
      <sheetName val="CAT_HRG2"/>
      <sheetName val="Isolasi_Luar_Dalam1"/>
      <sheetName val="Isolasi_Luar1"/>
      <sheetName val="Bill_No_6_Koord_&amp;_Attendance1"/>
      <sheetName val="B_-_Norelec1"/>
      <sheetName val="LAL___PASAR_PAGI_1"/>
      <sheetName val="F_ALARM1"/>
      <sheetName val="analisa_alat1"/>
      <sheetName val="SUB_LAIN21"/>
      <sheetName val="SUB_ME1"/>
      <sheetName val="SUB_KUSEN1"/>
      <sheetName val="analisa_pekerjaan1"/>
      <sheetName val="ars_asrama_1"/>
      <sheetName val="str_asrama1"/>
      <sheetName val="mechanical_asrama1"/>
      <sheetName val="electrical_asrama1"/>
      <sheetName val="ME__Kelas1"/>
      <sheetName val="ars_kelas1"/>
      <sheetName val="str_kelas1"/>
      <sheetName val="REKAP_MERAH1"/>
      <sheetName val="Cash_Flow_bulanan1"/>
      <sheetName val="2_11"/>
      <sheetName val="2_21"/>
      <sheetName val="REKAP_GROSS1"/>
      <sheetName val="COVER_1"/>
      <sheetName val="TOTAL_1"/>
      <sheetName val="HARGA_ALAT1"/>
      <sheetName val="GENERAL"/>
      <sheetName val="Supl.X"/>
      <sheetName val="Pag_hal"/>
      <sheetName val="Analisa_Harga1"/>
      <sheetName val="Hrg_Sat3"/>
      <sheetName val="D_&amp;_W_sizes1"/>
      <sheetName val="struktur"/>
      <sheetName val="COV"/>
      <sheetName val="CATATAN HARGA "/>
      <sheetName val="Price Biaya Cadangan"/>
      <sheetName val="BQ.Rekapitulasi  Akhir"/>
      <sheetName val="A H S P"/>
      <sheetName val="fxterbilang"/>
      <sheetName val="villa"/>
      <sheetName val="struktur tdk dipakai"/>
      <sheetName val="LPP"/>
      <sheetName val="BOW"/>
      <sheetName val="STD Lanjutan"/>
      <sheetName val="NS Lanjutan"/>
      <sheetName val="REQDELTA"/>
      <sheetName val="Tabel"/>
      <sheetName val="DAFTAR ISI"/>
      <sheetName val="Kuantitas &amp; Harga"/>
      <sheetName val="Div2"/>
      <sheetName val="RAP"/>
      <sheetName val="prog-mgu"/>
      <sheetName val="UP MINOR"/>
      <sheetName val="???1"/>
      <sheetName val="eq_data"/>
      <sheetName val="I-ME"/>
      <sheetName val="rab-str.Adm"/>
      <sheetName val="Conn. Lib"/>
      <sheetName val="AHS"/>
      <sheetName val="LAL - PASAR PAGI "/>
      <sheetName val="Rekap Direct Cost"/>
      <sheetName val="Sheet1 (2)"/>
      <sheetName val="Price Persiapan dan Penunjang"/>
      <sheetName val="REKAPITULASI"/>
      <sheetName val="Bill No 6"/>
      <sheetName val="Bill No 7"/>
      <sheetName val="_x0000__x0000__x0000__x0000_"/>
      <sheetName val="Analisa HSP"/>
      <sheetName val="a.h ars sum"/>
      <sheetName val="har-sat"/>
      <sheetName val="SBU"/>
      <sheetName val="表三甲"/>
      <sheetName val="OKTOBER"/>
      <sheetName val="Code"/>
      <sheetName val="Settings"/>
      <sheetName val="APEK"/>
      <sheetName val="ASAT"/>
      <sheetName val="ana_sipil"/>
      <sheetName val="bq_baja"/>
      <sheetName val="MAIN BQ"/>
      <sheetName val="isian"/>
      <sheetName val="Bill.1.VAC-Supply-A"/>
      <sheetName val="Elec-ins"/>
      <sheetName val="Piping"/>
      <sheetName val="PDMP"/>
      <sheetName val="PCE"/>
      <sheetName val="PRODUK"/>
      <sheetName val="TOOL-ME"/>
      <sheetName val="Insts"/>
      <sheetName val="GRAND_TOTAL4"/>
      <sheetName val="7-2"/>
      <sheetName val="Slab"/>
      <sheetName val="Analisa ME (2)"/>
      <sheetName val="Schedule &amp; S-Curve"/>
      <sheetName val="SAT_BHN"/>
      <sheetName val="4-Basic Price"/>
      <sheetName val="_BQ-PS&amp;A_xls�CAT_HRG1"/>
      <sheetName val="[BQ-PS&amp;A_xls�CAT_HRG1"/>
      <sheetName val="rekap str_ars"/>
      <sheetName val="Analisa Alat Berat"/>
      <sheetName val="Analisa RAP"/>
      <sheetName val="Analisa RAB"/>
      <sheetName val="CekList"/>
      <sheetName val="BQ OE"/>
      <sheetName val="Sch Tender"/>
      <sheetName val="Alat B"/>
      <sheetName val="Bahan B"/>
      <sheetName val="Upah B"/>
      <sheetName val="Lain-Lain"/>
      <sheetName val="Telusur"/>
      <sheetName val="Penyebaran M"/>
      <sheetName val="Rekap RAP"/>
      <sheetName val="BUL"/>
      <sheetName val="s_v13"/>
      <sheetName val="L-Mechanical"/>
      <sheetName val="Daf_ No_ _ 4_2"/>
      <sheetName val="????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/>
      <sheetData sheetId="320"/>
      <sheetData sheetId="321"/>
      <sheetData sheetId="322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/>
      <sheetData sheetId="388"/>
      <sheetData sheetId="389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AC"/>
      <sheetName val="ELECTRIC"/>
      <sheetName val="TELEPON"/>
      <sheetName val="fire fighting"/>
      <sheetName val="PLUMBING"/>
      <sheetName val="bahan-naik"/>
      <sheetName val="Sheet1"/>
      <sheetName val="FH-konven (4)"/>
      <sheetName val="FH-konven (3)"/>
      <sheetName val="FH-konven (2)"/>
      <sheetName val="FH-konven"/>
      <sheetName val="anl-prelim"/>
      <sheetName val="RC-ANL"/>
      <sheetName val="subcon"/>
      <sheetName val="Cov"/>
      <sheetName val="Penjumlahan"/>
      <sheetName val="D-1"/>
      <sheetName val="cover 2.1"/>
      <sheetName val="BQ.2.1"/>
      <sheetName val="cover 2.2"/>
      <sheetName val="BQ.2.2"/>
      <sheetName val="Daft.2.3"/>
      <sheetName val="COV-3"/>
      <sheetName val="D3"/>
      <sheetName val="COV-4"/>
      <sheetName val="daf-4"/>
      <sheetName val="COV-5"/>
      <sheetName val="Daf.5"/>
      <sheetName val="COV-6"/>
      <sheetName val="D.6"/>
      <sheetName val="COV-7"/>
      <sheetName val="Daf. No.7"/>
      <sheetName val="COV-8"/>
      <sheetName val="Daf. no.8"/>
      <sheetName val="COV-9"/>
      <sheetName val="D.9"/>
      <sheetName val="COV-10"/>
      <sheetName val="D.10"/>
      <sheetName val="Penjumlahan (2)"/>
      <sheetName val="D.10 (2)"/>
      <sheetName val="BAG-2"/>
      <sheetName val="BAG_2"/>
      <sheetName val="SAT-BHN"/>
      <sheetName val="34"/>
      <sheetName val="35"/>
      <sheetName val="27"/>
      <sheetName val="46"/>
      <sheetName val="4"/>
      <sheetName val="33"/>
      <sheetName val="9"/>
      <sheetName val="8"/>
      <sheetName val="26"/>
      <sheetName val="42"/>
      <sheetName val="32"/>
      <sheetName val="31"/>
      <sheetName val="64.6"/>
      <sheetName val="37"/>
      <sheetName val="62"/>
      <sheetName val="7"/>
      <sheetName val="61"/>
      <sheetName val="24"/>
      <sheetName val="43"/>
      <sheetName val="53 "/>
      <sheetName val="54"/>
      <sheetName val="MH CIVIL"/>
      <sheetName val="30"/>
      <sheetName val="64.14"/>
      <sheetName val="64.1"/>
      <sheetName val="17"/>
      <sheetName val="51"/>
      <sheetName val="38"/>
      <sheetName val="52"/>
      <sheetName val="23"/>
      <sheetName val="22"/>
      <sheetName val="20"/>
      <sheetName val="49"/>
      <sheetName val="36.3"/>
      <sheetName val="36.4"/>
      <sheetName val="36.2"/>
      <sheetName val="36.1"/>
      <sheetName val="44"/>
      <sheetName val="45"/>
      <sheetName val="63"/>
      <sheetName val="I_KAMAR"/>
      <sheetName val="REKAP A BESAR"/>
      <sheetName val="TOTAL"/>
      <sheetName val="DAF_2"/>
      <sheetName val="DAF_3"/>
      <sheetName val="DAF_4"/>
      <sheetName val="AHS_Kusen"/>
      <sheetName val="dasboard"/>
      <sheetName val="harsat&amp;upah"/>
      <sheetName val="Ch"/>
      <sheetName val="HARGA ALAT"/>
      <sheetName val="Rate"/>
      <sheetName val="TE TS FA LAN MATV"/>
      <sheetName val="FINISHING"/>
      <sheetName val="L_TIGA"/>
      <sheetName val="L-TIGA"/>
      <sheetName val="DAFTAR 7"/>
      <sheetName val="DAFTAR_8"/>
      <sheetName val="UP MINOR"/>
      <sheetName val="PIPE"/>
      <sheetName val="FLANGE"/>
      <sheetName val="VALVE"/>
      <sheetName val="DAF_1"/>
      <sheetName val="Bag_1"/>
      <sheetName val="AN ALAT"/>
      <sheetName val="Analisa Alat"/>
      <sheetName val="8LT 12"/>
      <sheetName val="ana_str"/>
      <sheetName val="LIST ANHARSAT"/>
      <sheetName val="HARSAT"/>
      <sheetName val="Rekap"/>
      <sheetName val="Hargamat"/>
      <sheetName val="Analisa"/>
      <sheetName val="2.E"/>
      <sheetName val="HSTANAH"/>
      <sheetName val="HSBETON"/>
      <sheetName val="fire_fighting"/>
      <sheetName val="FH-konven_(4)"/>
      <sheetName val="FH-konven_(3)"/>
      <sheetName val="FH-konven_(2)"/>
      <sheetName val="cover_2_1"/>
      <sheetName val="BQ_2_1"/>
      <sheetName val="cover_2_2"/>
      <sheetName val="BQ_2_2"/>
      <sheetName val="Daft_2_3"/>
      <sheetName val="Daf_5"/>
      <sheetName val="D_6"/>
      <sheetName val="Daf__No_7"/>
      <sheetName val="Daf__no_8"/>
      <sheetName val="D_9"/>
      <sheetName val="D_10"/>
      <sheetName val="Penjumlahan_(2)"/>
      <sheetName val="D_10_(2)"/>
      <sheetName val="Time Schedule"/>
      <sheetName val="Kolom UT"/>
      <sheetName val="_x0000_"/>
      <sheetName val="Anggaran"/>
      <sheetName val="RENPEN"/>
      <sheetName val="RAB"/>
      <sheetName val="PLB-Basement 2.8.2-R1"/>
      <sheetName val="Cov Daf 4 ME"/>
      <sheetName val="Cov Daf 4.1"/>
      <sheetName val="Daf 4.1 Plumb"/>
      <sheetName val="Cov Daf 4.2"/>
      <sheetName val="Daf 4.2 VAC"/>
      <sheetName val="Cov Daf 4.3"/>
      <sheetName val="Daf 4.3 Elek"/>
      <sheetName val="Cov Daf 4.4"/>
      <sheetName val="Daf 4.4 Telp"/>
      <sheetName val="Cov Daf 4.5"/>
      <sheetName val="Daf 4.5 Lain2"/>
      <sheetName val="Penjuml ME"/>
      <sheetName val="Cov Daf 5"/>
      <sheetName val="Daf 5 Tam-Kur"/>
      <sheetName val="spek"/>
      <sheetName val="STR"/>
      <sheetName val="price"/>
      <sheetName val="64_6"/>
      <sheetName val="53_"/>
      <sheetName val="MH_CIVIL"/>
      <sheetName val="64_14"/>
      <sheetName val="64_1"/>
      <sheetName val="36_3"/>
      <sheetName val="36_4"/>
      <sheetName val="36_2"/>
      <sheetName val="36_1"/>
      <sheetName val="HARGA SATUAN"/>
      <sheetName val="HARGA MATERIAL"/>
      <sheetName val="Modal Kerja"/>
      <sheetName val="Cover1"/>
      <sheetName val="Pt"/>
      <sheetName val="UP_an"/>
      <sheetName val="boq"/>
      <sheetName val="hsd"/>
      <sheetName val="anal_hs"/>
      <sheetName val="304_06"/>
      <sheetName val="ME"/>
      <sheetName val="Material"/>
      <sheetName val="DAF-5"/>
      <sheetName val="anal_alat"/>
      <sheetName val="Div10"/>
      <sheetName val="BAHAN_UPAH"/>
      <sheetName val="COMM"/>
      <sheetName val="Sumber Daya"/>
      <sheetName val="BOQ INTERN"/>
      <sheetName val="ANALYS EXTERN"/>
      <sheetName val="WELCOME"/>
      <sheetName val="BQ RESO"/>
      <sheetName val="REKAP INDIRECT"/>
      <sheetName val="FINAL"/>
      <sheetName val="ORGANIZATION"/>
      <sheetName val="SCHEDULE"/>
      <sheetName val="PROGRAM"/>
      <sheetName val="MATRIX"/>
      <sheetName val="Hrg Satuan"/>
      <sheetName val="Analisa Upah &amp; Bahan Plum"/>
      <sheetName val="Analisa 2"/>
      <sheetName val="Cover (x)"/>
      <sheetName val="Cor Apt"/>
      <sheetName val="BQ-E20-02(Rp)"/>
      <sheetName val="Acc"/>
      <sheetName val="Unit AC"/>
      <sheetName val="AHU"/>
      <sheetName val="Duct"/>
      <sheetName val="Duct M2"/>
      <sheetName val="Pemipaan"/>
      <sheetName val="Grille"/>
      <sheetName val="Kabel"/>
      <sheetName val="Panel"/>
      <sheetName val="Pipa Ref"/>
      <sheetName val="Bill of Qty MEP"/>
      <sheetName val="Fill this out first..."/>
      <sheetName val="Fill this out first___"/>
      <sheetName val="Pipe Bridge"/>
      <sheetName val="Conveyor Bridge"/>
      <sheetName val="B_Conveyor"/>
      <sheetName val="Pekerjaan Luar"/>
      <sheetName val="M_O_S_"/>
      <sheetName val="B_Processing I"/>
      <sheetName val="B_Processing II"/>
      <sheetName val="B_Processing III"/>
      <sheetName val="B_Processing IV"/>
      <sheetName val="Preliminaries"/>
      <sheetName val="B_Processing V"/>
      <sheetName val="B_Produksi_skm_"/>
      <sheetName val="B_ Utility"/>
      <sheetName val="SAP"/>
      <sheetName val="Anls"/>
      <sheetName val="RAB Sipil"/>
      <sheetName val="GM 000"/>
      <sheetName val="prelim"/>
      <sheetName val="MAPP"/>
      <sheetName val="rek det 1-3"/>
      <sheetName val="hrg-sat.pek"/>
      <sheetName val="BAHAN"/>
      <sheetName val="upah_borong"/>
      <sheetName val="satuan_pek"/>
      <sheetName val="Plumbing &amp; Fire"/>
      <sheetName val="bau"/>
      <sheetName val="daf-3(OK)"/>
      <sheetName val="daf-7(OK)"/>
      <sheetName val="Cover_(x)"/>
      <sheetName val="Cor_Apt"/>
      <sheetName val="NAME"/>
      <sheetName val="HRG BHN"/>
      <sheetName val="Isolasi Luar Dalam"/>
      <sheetName val="Isolasi Luar"/>
      <sheetName val="Vibro_Roller"/>
      <sheetName val="Sal"/>
      <sheetName val="B - Norelec"/>
      <sheetName val=""/>
      <sheetName val="[ME.XLS][ME.XLS]d_m_yy_____1_13"/>
      <sheetName val="[ME.XLS][ME.XLS]d_m_yy_____10_3"/>
      <sheetName val="[ME.XLS][ME.XLS]d_m_yy_____10_2"/>
      <sheetName val="[ME.XLS][ME.XLS]d_m_yy_____10_5"/>
      <sheetName val="[ME.XLS][ME.XLS]d_m_yy_____10_4"/>
      <sheetName val="[ME.XLS][ME.XLS]d_m_yy_____1_10"/>
      <sheetName val="[ME.XLS][ME.XLS]d_m_yy_____1_11"/>
      <sheetName val="[ME.XLS][ME.XLS]d_m_yy_____10_6"/>
      <sheetName val="[ME.XLS][ME.XLS]d_m_yy_____10_7"/>
      <sheetName val="[ME.XLS][ME.XLS]d_m_yy_____10_8"/>
      <sheetName val="[ME.XLS][ME.XLS]d_m_yy_____10_9"/>
      <sheetName val="[ME.XLS][ME.XLS]d_m_yy_____1_12"/>
      <sheetName val="[ME.XLS][ME.XLS]d_m_yy_____1_1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V"/>
      <sheetName val="Comp equip"/>
      <sheetName val="Mach &amp; equip"/>
      <sheetName val="Freezers"/>
      <sheetName val="Build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6JA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v"/>
    </sheetNames>
    <sheetDataSet>
      <sheetData sheetId="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</sheetNames>
    <sheetDataSet>
      <sheetData sheetId="0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M-03"/>
      <sheetName val="BBM-03 (2)"/>
      <sheetName val="DDL"/>
      <sheetName val="SUM-IN"/>
      <sheetName val="Equity"/>
      <sheetName val="MPP0102"/>
      <sheetName val="TK1"/>
      <sheetName val="Worksheet Jan-Jun 2004"/>
      <sheetName val="Depresiasi"/>
      <sheetName val="Additional"/>
      <sheetName val="Mutasi Final"/>
      <sheetName val="ner6klm-pus"/>
      <sheetName val="Kartu"/>
      <sheetName val="bdrl-usg"/>
      <sheetName val="PPh 22"/>
      <sheetName val="DES 02"/>
      <sheetName val="chemcal"/>
      <sheetName val="LR"/>
      <sheetName val="HPP PER BULAN"/>
      <sheetName val="NERACA SALDO"/>
      <sheetName val="Draft Budget"/>
      <sheetName val="Atur"/>
      <sheetName val="Rekap Per Cab"/>
      <sheetName val="kepmenaker150"/>
      <sheetName val="Menu"/>
      <sheetName val="TRF 150"/>
      <sheetName val="0220"/>
      <sheetName val="Sheet5"/>
      <sheetName val="Neraca"/>
      <sheetName val="OLDMAP"/>
      <sheetName val="JSiar"/>
      <sheetName val="rab lt 2 bo"/>
      <sheetName val="As"/>
      <sheetName val="Revenue"/>
      <sheetName val="BAP2"/>
      <sheetName val="DCF_Office"/>
      <sheetName val="Resume"/>
      <sheetName val="bidang per bidang"/>
      <sheetName val="Kompensasi"/>
      <sheetName val="Harga Bangunan"/>
      <sheetName val="Premium"/>
      <sheetName val="Legal"/>
      <sheetName val="R"/>
      <sheetName val="U-EK"/>
      <sheetName val="R-1"/>
      <sheetName val="Gaji"/>
      <sheetName val="OK"/>
      <sheetName val="IKK"/>
      <sheetName val="BTB"/>
      <sheetName val="rumus"/>
      <sheetName val="BSHO Report"/>
      <sheetName val="Front"/>
      <sheetName val="Check Sheet"/>
      <sheetName val="PLHO Report"/>
      <sheetName val="PLHOENG"/>
      <sheetName val="BBM-03_(2)"/>
      <sheetName val="P.Afl0608"/>
      <sheetName val="CAB 2"/>
      <sheetName val="dasar"/>
      <sheetName val="UPH,BHN,ALT"/>
      <sheetName val="Analis harga"/>
      <sheetName val="A"/>
      <sheetName val="NAT_MKT"/>
      <sheetName val="Courses"/>
      <sheetName val="rate"/>
      <sheetName val="pihak iii"/>
      <sheetName val="IS"/>
      <sheetName val="SAP"/>
      <sheetName val="DTR"/>
      <sheetName val="TBL2"/>
      <sheetName val="Sche-Harvest-Monodon"/>
      <sheetName val="LA"/>
    </sheetNames>
    <sheetDataSet>
      <sheetData sheetId="0">
        <row r="767">
          <cell r="B767">
            <v>739</v>
          </cell>
        </row>
        <row r="768">
          <cell r="B768">
            <v>740</v>
          </cell>
        </row>
        <row r="769">
          <cell r="B769">
            <v>741</v>
          </cell>
        </row>
      </sheetData>
      <sheetData sheetId="1">
        <row r="767">
          <cell r="B767">
            <v>739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ver"/>
      <sheetName val="Info"/>
      <sheetName val="Rekap"/>
      <sheetName val="Volume"/>
      <sheetName val="MOB"/>
      <sheetName val="RAB"/>
      <sheetName val="Koef"/>
      <sheetName val="Rangka"/>
      <sheetName val="Daf.Harga Sat."/>
      <sheetName val="Hardas"/>
      <sheetName val="Peralatan"/>
      <sheetName val="Cov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ver"/>
      <sheetName val="Info"/>
      <sheetName val="Rekap"/>
      <sheetName val="Volume"/>
      <sheetName val="MOB"/>
      <sheetName val="RAB"/>
      <sheetName val="Koef"/>
      <sheetName val="Rangka"/>
      <sheetName val="Daf.Harga Sat."/>
      <sheetName val="Hardas"/>
      <sheetName val="Peralatan"/>
      <sheetName val="Cov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M-03"/>
      <sheetName val="BBM-03 (2)"/>
      <sheetName val="P.Afl0608"/>
      <sheetName val="KU-Ajt'03"/>
      <sheetName val="Kode BKU"/>
    </sheetNames>
    <sheetDataSet>
      <sheetData sheetId="0">
        <row r="767">
          <cell r="B767">
            <v>739</v>
          </cell>
        </row>
        <row r="768">
          <cell r="B768">
            <v>740</v>
          </cell>
        </row>
        <row r="769">
          <cell r="B769">
            <v>741</v>
          </cell>
        </row>
      </sheetData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ercompany-P"/>
      <sheetName val="Adj - WB"/>
      <sheetName val="Adj - Trading"/>
      <sheetName val="Adj - HOLDING"/>
      <sheetName val="Detail-PARENT"/>
      <sheetName val="Sheet2"/>
      <sheetName val="IDCF-P"/>
      <sheetName val="CF"/>
      <sheetName val="BS-P"/>
      <sheetName val="IS-P"/>
      <sheetName val="FA-P"/>
      <sheetName val="Sheet1"/>
      <sheetName val="Analytical Review"/>
      <sheetName val="GT_Custom"/>
      <sheetName val="Detail_PARENT"/>
      <sheetName val="data"/>
      <sheetName val="1721"/>
      <sheetName val="JER_ELIM"/>
      <sheetName val="C13"/>
      <sheetName val="CDYW"/>
      <sheetName val="Module2"/>
      <sheetName val="VALIDASI"/>
      <sheetName val="Ex-Rate"/>
      <sheetName val="Identitas"/>
      <sheetName val="Trading Statement"/>
      <sheetName val="Adj_-_WB"/>
      <sheetName val="Adj_-_Trading"/>
      <sheetName val="Adj_-_HOLDING"/>
      <sheetName val="Analytical_Review"/>
      <sheetName val="Trading_Statement"/>
      <sheetName val="C1 NOV"/>
      <sheetName val="Ex_Rate"/>
      <sheetName val="Excess Calc"/>
      <sheetName val="CONSUMABLE"/>
      <sheetName val="MPP0102"/>
      <sheetName val="1997"/>
      <sheetName val="X"/>
      <sheetName val="analisa L-K"/>
      <sheetName val="kary21"/>
      <sheetName val="Template "/>
      <sheetName val="AUG02"/>
      <sheetName val="LPP-2"/>
      <sheetName val="BUT-1"/>
      <sheetName val="HEX-A"/>
      <sheetName val="HEX-E"/>
      <sheetName val="I-BUT"/>
      <sheetName val="RD I-BUT"/>
      <sheetName val="lampiran konfirmasi 94"/>
      <sheetName val="SK HTM"/>
      <sheetName val="Entry  HTM"/>
      <sheetName val="FKT_PJK"/>
      <sheetName val="Marshal (2)"/>
      <sheetName val="ANALISA"/>
      <sheetName val="Lain2"/>
      <sheetName val="Tabel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9"/>
      <sheetName val="corp tax"/>
      <sheetName val="Permanent info"/>
      <sheetName val="1195 B1"/>
      <sheetName val="FA1999"/>
      <sheetName val="GeneralInfo"/>
      <sheetName val="RATE"/>
      <sheetName val="L2"/>
      <sheetName val="U-3.1.1 telephone"/>
      <sheetName val="I.4.1 (2)"/>
      <sheetName val="report"/>
      <sheetName val="data berat"/>
      <sheetName val="INPUTS"/>
      <sheetName val="GD_actuals"/>
      <sheetName val="7x"/>
      <sheetName val="8x"/>
      <sheetName val="9x"/>
      <sheetName val="3"/>
      <sheetName val="5"/>
      <sheetName val="1"/>
      <sheetName val="3x"/>
      <sheetName val="2x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9">
          <cell r="AU19">
            <v>15000000</v>
          </cell>
        </row>
        <row r="26">
          <cell r="AU26">
            <v>4465687675</v>
          </cell>
        </row>
        <row r="136">
          <cell r="AU136">
            <v>0</v>
          </cell>
        </row>
        <row r="246">
          <cell r="AU246">
            <v>7883000000</v>
          </cell>
        </row>
        <row r="324">
          <cell r="AU324">
            <v>4679762927</v>
          </cell>
        </row>
        <row r="460">
          <cell r="AU460">
            <v>3686555503</v>
          </cell>
        </row>
        <row r="517">
          <cell r="AU517">
            <v>1114891448</v>
          </cell>
        </row>
        <row r="542">
          <cell r="AU542">
            <v>3339081064347</v>
          </cell>
        </row>
        <row r="632">
          <cell r="AU632">
            <v>350492724</v>
          </cell>
        </row>
        <row r="650">
          <cell r="AU650">
            <v>134878438</v>
          </cell>
        </row>
        <row r="662">
          <cell r="AU662">
            <v>312003543</v>
          </cell>
        </row>
        <row r="674">
          <cell r="AU674">
            <v>91330132</v>
          </cell>
        </row>
        <row r="712">
          <cell r="AU712">
            <v>72771600000</v>
          </cell>
        </row>
        <row r="725">
          <cell r="AU725">
            <v>10294644782</v>
          </cell>
        </row>
        <row r="781">
          <cell r="AU781">
            <v>106727588385.45</v>
          </cell>
        </row>
        <row r="789">
          <cell r="AU789">
            <v>99846846489</v>
          </cell>
        </row>
        <row r="802">
          <cell r="AU802">
            <v>0</v>
          </cell>
        </row>
        <row r="813">
          <cell r="AU813">
            <v>56392838713</v>
          </cell>
        </row>
        <row r="822">
          <cell r="AU822">
            <v>1244685971</v>
          </cell>
        </row>
        <row r="823">
          <cell r="AU823">
            <v>69318448</v>
          </cell>
        </row>
        <row r="842">
          <cell r="AU842">
            <v>2074026534</v>
          </cell>
        </row>
        <row r="852">
          <cell r="AU852">
            <v>0</v>
          </cell>
        </row>
        <row r="854">
          <cell r="AU854">
            <v>61482680</v>
          </cell>
        </row>
        <row r="953">
          <cell r="AU953">
            <v>1461626799</v>
          </cell>
        </row>
        <row r="1088">
          <cell r="AU1088">
            <v>2052305501</v>
          </cell>
        </row>
        <row r="1124">
          <cell r="AU1124">
            <v>1593493598</v>
          </cell>
        </row>
        <row r="1161">
          <cell r="AU1161">
            <v>3237149802</v>
          </cell>
        </row>
        <row r="1291">
          <cell r="AU1291">
            <v>13396365018</v>
          </cell>
        </row>
        <row r="1315">
          <cell r="AU1315">
            <v>156450000000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_non restated "/>
      <sheetName val="SE"/>
      <sheetName val="IS"/>
      <sheetName val="Intercompany-P"/>
      <sheetName val="Adj - WB"/>
      <sheetName val="Adj - Trading"/>
      <sheetName val="Adj - HOLDING"/>
      <sheetName val="DITeh"/>
      <sheetName val="Fiscal - PCO"/>
      <sheetName val="Fa Fiscal"/>
      <sheetName val="invest 2002"/>
      <sheetName val="Equity Method"/>
      <sheetName val="BS-C"/>
      <sheetName val="invest 2003"/>
      <sheetName val="Detail-PARENT"/>
      <sheetName val="invest adj"/>
      <sheetName val="Consol"/>
      <sheetName val="gue"/>
      <sheetName val="Sheet2"/>
      <sheetName val="IDCF-P"/>
      <sheetName val="CF"/>
      <sheetName val="PM"/>
      <sheetName val="BS-P"/>
      <sheetName val="IS-P"/>
      <sheetName val="FA Holding"/>
      <sheetName val="GT_Custom"/>
      <sheetName val="FA-P"/>
      <sheetName val="Sheet1"/>
      <sheetName val="coba"/>
      <sheetName val="mutation"/>
      <sheetName val="Detail_PAR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/>
      <sheetData sheetId="29"/>
      <sheetData sheetId="30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"/>
      <sheetName val="INPUTS"/>
      <sheetName val="Cover SH"/>
      <sheetName val="1n"/>
      <sheetName val="2n"/>
      <sheetName val="3n"/>
      <sheetName val="4n"/>
      <sheetName val="5n"/>
      <sheetName val="6n"/>
      <sheetName val="7n"/>
      <sheetName val="8n"/>
      <sheetName val="9n"/>
      <sheetName val="10n"/>
      <sheetName val="6"/>
      <sheetName val="7"/>
      <sheetName val="8"/>
      <sheetName val="9"/>
      <sheetName val="10"/>
      <sheetName val="11"/>
      <sheetName val="Defns SH"/>
      <sheetName val="1"/>
      <sheetName val="2"/>
      <sheetName val="3"/>
      <sheetName val="4"/>
      <sheetName val="5"/>
      <sheetName val="Index Internal"/>
      <sheetName val="currency"/>
      <sheetName val="1x"/>
      <sheetName val="2x"/>
      <sheetName val="3x"/>
      <sheetName val="4x"/>
      <sheetName val="6x"/>
      <sheetName val="7x"/>
      <sheetName val="8x"/>
      <sheetName val="9x"/>
      <sheetName val="Defns"/>
      <sheetName val="Dates"/>
      <sheetName val="Module1"/>
      <sheetName val="GD_actuals"/>
      <sheetName val="Range Names"/>
      <sheetName val="Module2"/>
    </sheetNames>
    <sheetDataSet>
      <sheetData sheetId="0" refreshError="1"/>
      <sheetData sheetId="1" refreshError="1">
        <row r="1">
          <cell r="A1" t="str">
            <v>Skpccont</v>
          </cell>
        </row>
        <row r="2">
          <cell r="A2" t="str">
            <v>Tkpccont</v>
          </cell>
        </row>
        <row r="3">
          <cell r="A3">
            <v>39</v>
          </cell>
        </row>
        <row r="6">
          <cell r="G6">
            <v>0.25</v>
          </cell>
          <cell r="H6">
            <v>0.18</v>
          </cell>
          <cell r="I6">
            <v>0.27</v>
          </cell>
        </row>
        <row r="7">
          <cell r="G7">
            <v>11.762592999999999</v>
          </cell>
          <cell r="H7">
            <v>133.15299999999999</v>
          </cell>
          <cell r="I7">
            <v>139.7677107735374</v>
          </cell>
        </row>
        <row r="8">
          <cell r="G8">
            <v>1.3650569999999997</v>
          </cell>
          <cell r="H8">
            <v>17.191740956670632</v>
          </cell>
          <cell r="I8">
            <v>17.488290984424971</v>
          </cell>
        </row>
        <row r="9">
          <cell r="G9">
            <v>7.77</v>
          </cell>
          <cell r="H9">
            <v>300</v>
          </cell>
          <cell r="I9">
            <v>300</v>
          </cell>
        </row>
        <row r="10">
          <cell r="G10">
            <v>1479.5830000000001</v>
          </cell>
          <cell r="H10">
            <v>17187</v>
          </cell>
          <cell r="I10">
            <v>17196.88639</v>
          </cell>
        </row>
        <row r="11">
          <cell r="G11">
            <v>17.920000000000002</v>
          </cell>
          <cell r="H11">
            <v>15.490324261043487</v>
          </cell>
          <cell r="I11">
            <v>15.830306131488632</v>
          </cell>
        </row>
        <row r="12">
          <cell r="G12">
            <v>5.5837780425350534</v>
          </cell>
          <cell r="H12">
            <v>89.409342464537147</v>
          </cell>
          <cell r="I12">
            <v>85.869</v>
          </cell>
        </row>
        <row r="13">
          <cell r="G13">
            <v>-30.884461120000015</v>
          </cell>
          <cell r="H13">
            <v>134.20320931742887</v>
          </cell>
          <cell r="I13">
            <v>146.792</v>
          </cell>
        </row>
        <row r="14">
          <cell r="G14">
            <v>0.43</v>
          </cell>
          <cell r="H14">
            <v>21.233796999999996</v>
          </cell>
          <cell r="I14">
            <v>18.850999999999999</v>
          </cell>
        </row>
        <row r="15">
          <cell r="G15">
            <v>0</v>
          </cell>
          <cell r="H15">
            <v>0</v>
          </cell>
          <cell r="I15">
            <v>0</v>
          </cell>
        </row>
        <row r="16">
          <cell r="G16">
            <v>0</v>
          </cell>
          <cell r="H16">
            <v>0</v>
          </cell>
          <cell r="I16">
            <v>0</v>
          </cell>
        </row>
        <row r="17">
          <cell r="G17">
            <v>2.0400130000000001</v>
          </cell>
          <cell r="H17">
            <v>26.823</v>
          </cell>
          <cell r="I17">
            <v>21.8462435435694</v>
          </cell>
        </row>
        <row r="18">
          <cell r="G18">
            <v>0</v>
          </cell>
          <cell r="H18">
            <v>0</v>
          </cell>
          <cell r="I18">
            <v>0</v>
          </cell>
        </row>
        <row r="19">
          <cell r="G19">
            <v>0</v>
          </cell>
          <cell r="H19">
            <v>0</v>
          </cell>
          <cell r="I19">
            <v>0</v>
          </cell>
        </row>
        <row r="20">
          <cell r="G20">
            <v>192.626</v>
          </cell>
          <cell r="H20">
            <v>3023</v>
          </cell>
          <cell r="I20">
            <v>3032.5138851250408</v>
          </cell>
        </row>
        <row r="21">
          <cell r="G21">
            <v>1277.79</v>
          </cell>
          <cell r="H21">
            <v>17496</v>
          </cell>
          <cell r="I21">
            <v>17866.947841928202</v>
          </cell>
        </row>
        <row r="22">
          <cell r="G22">
            <v>183.68799999999999</v>
          </cell>
          <cell r="H22">
            <v>1194</v>
          </cell>
          <cell r="I22">
            <v>1117</v>
          </cell>
        </row>
        <row r="23">
          <cell r="G23">
            <v>163.00899999999999</v>
          </cell>
          <cell r="H23">
            <v>253</v>
          </cell>
          <cell r="I23">
            <v>229.28700000000001</v>
          </cell>
        </row>
        <row r="24">
          <cell r="G24">
            <v>101.3</v>
          </cell>
          <cell r="H24">
            <v>130</v>
          </cell>
          <cell r="I24">
            <v>347.86825942497001</v>
          </cell>
        </row>
        <row r="25">
          <cell r="G25">
            <v>447.99700000000001</v>
          </cell>
          <cell r="H25">
            <v>1577</v>
          </cell>
          <cell r="I25">
            <v>1694.1552594249702</v>
          </cell>
        </row>
        <row r="26">
          <cell r="G26">
            <v>0</v>
          </cell>
          <cell r="H26">
            <v>0</v>
          </cell>
          <cell r="I26">
            <v>0</v>
          </cell>
        </row>
        <row r="27">
          <cell r="G27">
            <v>0.93</v>
          </cell>
          <cell r="H27">
            <v>0.96199999999999997</v>
          </cell>
          <cell r="I27">
            <v>0.96199999999999997</v>
          </cell>
        </row>
        <row r="28">
          <cell r="G28">
            <v>31.69</v>
          </cell>
          <cell r="H28">
            <v>33.325000115554474</v>
          </cell>
          <cell r="I28">
            <v>32.507364038234101</v>
          </cell>
        </row>
        <row r="29">
          <cell r="G29">
            <v>0.98499999999999999</v>
          </cell>
          <cell r="H29">
            <v>0.98499999999999999</v>
          </cell>
          <cell r="I29">
            <v>0.98499999999999999</v>
          </cell>
        </row>
        <row r="30">
          <cell r="G30">
            <v>9.1</v>
          </cell>
          <cell r="H30">
            <v>9.8000000000000007</v>
          </cell>
          <cell r="I30">
            <v>9.8000000000000007</v>
          </cell>
        </row>
        <row r="31">
          <cell r="G31">
            <v>4.4000000000000004</v>
          </cell>
          <cell r="H31">
            <v>4.5</v>
          </cell>
          <cell r="I31">
            <v>4.4000000000000004</v>
          </cell>
        </row>
        <row r="32">
          <cell r="G32">
            <v>181.6</v>
          </cell>
          <cell r="H32">
            <v>185</v>
          </cell>
          <cell r="I32">
            <v>185</v>
          </cell>
        </row>
        <row r="33">
          <cell r="G33">
            <v>0.42</v>
          </cell>
          <cell r="H33">
            <v>1</v>
          </cell>
          <cell r="I33">
            <v>1</v>
          </cell>
        </row>
        <row r="34">
          <cell r="G34">
            <v>128.30000000000001</v>
          </cell>
          <cell r="H34">
            <v>135</v>
          </cell>
          <cell r="I34">
            <v>135</v>
          </cell>
        </row>
        <row r="35">
          <cell r="G35">
            <v>0.41</v>
          </cell>
          <cell r="H35">
            <v>1</v>
          </cell>
          <cell r="I35">
            <v>1</v>
          </cell>
        </row>
        <row r="36">
          <cell r="G36">
            <v>0.42</v>
          </cell>
          <cell r="H36">
            <v>0.38</v>
          </cell>
          <cell r="I36">
            <v>0.38</v>
          </cell>
        </row>
        <row r="37">
          <cell r="G37">
            <v>8990</v>
          </cell>
          <cell r="H37">
            <v>7000</v>
          </cell>
          <cell r="I37">
            <v>7000</v>
          </cell>
        </row>
        <row r="38">
          <cell r="G38">
            <v>6760</v>
          </cell>
          <cell r="H38">
            <v>7000</v>
          </cell>
          <cell r="I38">
            <v>7000</v>
          </cell>
        </row>
        <row r="39">
          <cell r="G39">
            <v>341.9</v>
          </cell>
          <cell r="H39">
            <v>204.91795680147101</v>
          </cell>
          <cell r="I39">
            <v>204.91795680147101</v>
          </cell>
        </row>
        <row r="40">
          <cell r="G40">
            <v>1591</v>
          </cell>
          <cell r="H40">
            <v>1779</v>
          </cell>
          <cell r="I40">
            <v>1779</v>
          </cell>
        </row>
        <row r="41">
          <cell r="G41">
            <v>77</v>
          </cell>
          <cell r="H41">
            <v>78</v>
          </cell>
          <cell r="I41">
            <v>78</v>
          </cell>
        </row>
        <row r="42">
          <cell r="G42">
            <v>77</v>
          </cell>
          <cell r="H42">
            <v>88</v>
          </cell>
          <cell r="I42">
            <v>88</v>
          </cell>
        </row>
        <row r="43">
          <cell r="G43">
            <v>97</v>
          </cell>
          <cell r="H43">
            <v>114</v>
          </cell>
          <cell r="I43">
            <v>114</v>
          </cell>
        </row>
        <row r="44">
          <cell r="G44">
            <v>0</v>
          </cell>
          <cell r="H44">
            <v>0</v>
          </cell>
          <cell r="I44">
            <v>0</v>
          </cell>
        </row>
        <row r="45">
          <cell r="G45">
            <v>318</v>
          </cell>
          <cell r="H45">
            <v>330</v>
          </cell>
          <cell r="I45">
            <v>330</v>
          </cell>
        </row>
        <row r="46">
          <cell r="G46">
            <v>9</v>
          </cell>
          <cell r="H46">
            <v>9</v>
          </cell>
          <cell r="I46">
            <v>9</v>
          </cell>
        </row>
        <row r="47">
          <cell r="G47">
            <v>2</v>
          </cell>
          <cell r="H47">
            <v>2</v>
          </cell>
          <cell r="I47">
            <v>2</v>
          </cell>
        </row>
        <row r="48">
          <cell r="G48" t="e">
            <v>#REF!</v>
          </cell>
          <cell r="H48" t="e">
            <v>#REF!</v>
          </cell>
          <cell r="I48" t="e">
            <v>#REF!</v>
          </cell>
        </row>
        <row r="49">
          <cell r="G49">
            <v>2661</v>
          </cell>
          <cell r="H49">
            <v>2949</v>
          </cell>
          <cell r="I49">
            <v>2949</v>
          </cell>
        </row>
        <row r="50">
          <cell r="G50">
            <v>23</v>
          </cell>
          <cell r="H50">
            <v>25</v>
          </cell>
          <cell r="I50">
            <v>25</v>
          </cell>
        </row>
        <row r="51">
          <cell r="G51">
            <v>23.45</v>
          </cell>
          <cell r="H51">
            <v>13</v>
          </cell>
          <cell r="I51">
            <v>13</v>
          </cell>
        </row>
        <row r="52">
          <cell r="G52">
            <v>0</v>
          </cell>
          <cell r="H52">
            <v>0</v>
          </cell>
          <cell r="I52">
            <v>0</v>
          </cell>
        </row>
        <row r="53">
          <cell r="G53">
            <v>624</v>
          </cell>
          <cell r="H53">
            <v>251</v>
          </cell>
          <cell r="I53">
            <v>251</v>
          </cell>
        </row>
        <row r="54">
          <cell r="G54">
            <v>3760</v>
          </cell>
          <cell r="H54">
            <v>3883</v>
          </cell>
          <cell r="I54">
            <v>3883</v>
          </cell>
        </row>
        <row r="55">
          <cell r="G55">
            <v>2.4042110000000001</v>
          </cell>
        </row>
        <row r="56">
          <cell r="G56">
            <v>344.32799999999997</v>
          </cell>
        </row>
        <row r="57">
          <cell r="G57">
            <v>7.3183689999999997</v>
          </cell>
          <cell r="I57">
            <v>94.316810229967999</v>
          </cell>
        </row>
        <row r="58">
          <cell r="G58">
            <v>740.83600000000001</v>
          </cell>
          <cell r="I58">
            <v>11187.934456803163</v>
          </cell>
        </row>
        <row r="64">
          <cell r="A64">
            <v>40</v>
          </cell>
          <cell r="B64" t="str">
            <v>kpccont</v>
          </cell>
        </row>
        <row r="65">
          <cell r="A65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>
        <row r="2">
          <cell r="B2">
            <v>3</v>
          </cell>
        </row>
        <row r="9">
          <cell r="B9">
            <v>2</v>
          </cell>
        </row>
      </sheetData>
      <sheetData sheetId="37" refreshError="1"/>
      <sheetData sheetId="38" refreshError="1">
        <row r="2">
          <cell r="J2">
            <v>0.61</v>
          </cell>
          <cell r="K2">
            <v>0.39</v>
          </cell>
          <cell r="L2">
            <v>0.25</v>
          </cell>
          <cell r="M2">
            <v>0.12</v>
          </cell>
          <cell r="N2">
            <v>0.23213031796050301</v>
          </cell>
          <cell r="O2">
            <v>0.27</v>
          </cell>
          <cell r="P2">
            <v>0</v>
          </cell>
          <cell r="Q2">
            <v>0.36</v>
          </cell>
          <cell r="R2">
            <v>0.23</v>
          </cell>
          <cell r="S2">
            <v>0</v>
          </cell>
        </row>
        <row r="3">
          <cell r="J3">
            <v>12.545380999999999</v>
          </cell>
          <cell r="K3">
            <v>11.780421</v>
          </cell>
          <cell r="L3">
            <v>11.762592999999999</v>
          </cell>
          <cell r="M3">
            <v>12.172771000000001</v>
          </cell>
          <cell r="N3">
            <v>11.712983999999999</v>
          </cell>
          <cell r="O3">
            <v>11.681232999999999</v>
          </cell>
          <cell r="P3">
            <v>12.384504</v>
          </cell>
          <cell r="Q3">
            <v>12.804531000000001</v>
          </cell>
          <cell r="R3">
            <v>12.138926</v>
          </cell>
          <cell r="S3">
            <v>12.588604</v>
          </cell>
        </row>
        <row r="4">
          <cell r="J4">
            <v>1.5553540000000001</v>
          </cell>
          <cell r="K4">
            <v>0.95631299999999997</v>
          </cell>
          <cell r="L4">
            <v>1.3650569999999997</v>
          </cell>
          <cell r="M4">
            <v>1.3541179999999999</v>
          </cell>
          <cell r="N4">
            <v>1.458766</v>
          </cell>
          <cell r="O4">
            <v>1.4431420000000001</v>
          </cell>
          <cell r="P4">
            <v>1.6703569999999999</v>
          </cell>
          <cell r="Q4">
            <v>1.6899729999999999</v>
          </cell>
          <cell r="R4">
            <v>1.7199140000000002</v>
          </cell>
          <cell r="S4">
            <v>1.7202539999999999</v>
          </cell>
        </row>
        <row r="5">
          <cell r="J5">
            <v>9.26</v>
          </cell>
          <cell r="K5">
            <v>15.4</v>
          </cell>
          <cell r="L5">
            <v>7.77</v>
          </cell>
          <cell r="M5">
            <v>7.61</v>
          </cell>
          <cell r="N5">
            <v>13.21</v>
          </cell>
          <cell r="O5">
            <v>29.15</v>
          </cell>
          <cell r="P5">
            <v>27.88</v>
          </cell>
          <cell r="Q5">
            <v>50.71</v>
          </cell>
          <cell r="R5">
            <v>40</v>
          </cell>
          <cell r="S5">
            <v>32.78</v>
          </cell>
        </row>
        <row r="6">
          <cell r="J6">
            <v>1095.95</v>
          </cell>
          <cell r="K6">
            <v>1283.3530000000001</v>
          </cell>
          <cell r="L6">
            <v>1479.5830000000001</v>
          </cell>
          <cell r="M6">
            <v>1182.799</v>
          </cell>
          <cell r="N6">
            <v>1262.2619999999999</v>
          </cell>
          <cell r="O6">
            <v>1100.625</v>
          </cell>
          <cell r="P6">
            <v>1638.479</v>
          </cell>
          <cell r="Q6">
            <v>1655.1189999999999</v>
          </cell>
          <cell r="R6">
            <v>1577.3570000000002</v>
          </cell>
          <cell r="S6">
            <v>1590.7080000000001</v>
          </cell>
        </row>
        <row r="7">
          <cell r="J7">
            <v>15.5</v>
          </cell>
          <cell r="K7">
            <v>18.989999999999998</v>
          </cell>
          <cell r="L7">
            <v>17.920000000000002</v>
          </cell>
          <cell r="M7">
            <v>17.41</v>
          </cell>
          <cell r="N7">
            <v>16.96</v>
          </cell>
          <cell r="O7">
            <v>18.3</v>
          </cell>
          <cell r="P7">
            <v>14.22</v>
          </cell>
          <cell r="Q7">
            <v>15.31</v>
          </cell>
          <cell r="R7">
            <v>13.37</v>
          </cell>
          <cell r="S7">
            <v>13.66</v>
          </cell>
        </row>
        <row r="8">
          <cell r="J8">
            <v>5.7571084237434853</v>
          </cell>
          <cell r="K8">
            <v>5.278504236515392</v>
          </cell>
          <cell r="L8">
            <v>5.5837780425350534</v>
          </cell>
          <cell r="M8">
            <v>4.4471208820025483</v>
          </cell>
          <cell r="N8">
            <v>5.5963203012860694</v>
          </cell>
          <cell r="O8">
            <v>5.4435384746146696</v>
          </cell>
          <cell r="P8">
            <v>7.4425307246668702</v>
          </cell>
          <cell r="Q8">
            <v>3.5105877431397543</v>
          </cell>
          <cell r="R8">
            <v>3.8933332970271186</v>
          </cell>
          <cell r="S8">
            <v>5.8893202823564215</v>
          </cell>
        </row>
        <row r="9">
          <cell r="J9">
            <v>15.396761760000006</v>
          </cell>
          <cell r="K9">
            <v>16.52608299000001</v>
          </cell>
          <cell r="L9">
            <v>-30.884461120000015</v>
          </cell>
          <cell r="M9">
            <v>20.372660659999998</v>
          </cell>
          <cell r="N9">
            <v>-0.81060946000001888</v>
          </cell>
          <cell r="O9">
            <v>41.673265859999994</v>
          </cell>
          <cell r="P9">
            <v>-11.401213959999991</v>
          </cell>
          <cell r="Q9">
            <v>1.40791680000002</v>
          </cell>
          <cell r="R9">
            <v>13.445959489999986</v>
          </cell>
          <cell r="S9">
            <v>-1.162503870000005</v>
          </cell>
        </row>
        <row r="10">
          <cell r="J10">
            <v>0.45340715999999998</v>
          </cell>
          <cell r="K10">
            <v>0.27265600000000001</v>
          </cell>
          <cell r="L10">
            <v>0.43</v>
          </cell>
          <cell r="M10">
            <v>0.40231099999999997</v>
          </cell>
          <cell r="N10">
            <v>1.1000000000000001</v>
          </cell>
          <cell r="O10">
            <v>0.57388695999999995</v>
          </cell>
          <cell r="P10">
            <v>0.45052210999999998</v>
          </cell>
          <cell r="Q10">
            <v>0.37428559</v>
          </cell>
          <cell r="R10">
            <v>0.54974097</v>
          </cell>
          <cell r="S10">
            <v>2.2220127500000002</v>
          </cell>
        </row>
        <row r="11"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</row>
        <row r="12"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</row>
        <row r="13">
          <cell r="J13">
            <v>1.978342</v>
          </cell>
          <cell r="K13">
            <v>1.9579839999999999</v>
          </cell>
          <cell r="L13">
            <v>2.0400130000000001</v>
          </cell>
          <cell r="M13">
            <v>2.1032229999999998</v>
          </cell>
          <cell r="N13">
            <v>2.129318</v>
          </cell>
          <cell r="O13">
            <v>2.1610529999999999</v>
          </cell>
          <cell r="P13">
            <v>2.614204</v>
          </cell>
          <cell r="Q13">
            <v>2.012483</v>
          </cell>
          <cell r="R13">
            <v>1.8626039999999999</v>
          </cell>
          <cell r="S13">
            <v>1.515522</v>
          </cell>
        </row>
        <row r="14"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J16">
            <v>318.71499999999997</v>
          </cell>
          <cell r="K16">
            <v>154.404</v>
          </cell>
          <cell r="L16">
            <v>192.626</v>
          </cell>
          <cell r="M16">
            <v>138.72200000000001</v>
          </cell>
          <cell r="N16">
            <v>246.72499999999999</v>
          </cell>
          <cell r="O16">
            <v>362.18700000000001</v>
          </cell>
          <cell r="P16">
            <v>373.25099999999998</v>
          </cell>
          <cell r="Q16">
            <v>518.18499999999995</v>
          </cell>
          <cell r="R16">
            <v>335.29700000000003</v>
          </cell>
          <cell r="S16">
            <v>275.20400000000001</v>
          </cell>
        </row>
        <row r="17">
          <cell r="J17">
            <v>1651.327</v>
          </cell>
          <cell r="K17">
            <v>1026.3389999999999</v>
          </cell>
          <cell r="L17">
            <v>1277.79</v>
          </cell>
          <cell r="M17">
            <v>1366.3150000000001</v>
          </cell>
          <cell r="N17">
            <v>1542.3340000000001</v>
          </cell>
          <cell r="O17">
            <v>1512.9630000000002</v>
          </cell>
          <cell r="P17">
            <v>1710.5719999999999</v>
          </cell>
          <cell r="Q17">
            <v>1843.204</v>
          </cell>
          <cell r="R17">
            <v>1643.1859999999999</v>
          </cell>
          <cell r="S17">
            <v>1750.8579999999999</v>
          </cell>
        </row>
        <row r="18">
          <cell r="J18">
            <v>207.59399999999999</v>
          </cell>
          <cell r="K18">
            <v>276.49900000000002</v>
          </cell>
          <cell r="L18">
            <v>183.68799999999999</v>
          </cell>
          <cell r="M18">
            <v>309.07499999999999</v>
          </cell>
          <cell r="N18">
            <v>536.75900000000001</v>
          </cell>
          <cell r="O18">
            <v>703.36300000000006</v>
          </cell>
          <cell r="P18">
            <v>775.274</v>
          </cell>
          <cell r="Q18">
            <v>476.89400000000001</v>
          </cell>
          <cell r="R18">
            <v>362.07600000000002</v>
          </cell>
          <cell r="S18">
            <v>195.58699999999999</v>
          </cell>
        </row>
        <row r="19">
          <cell r="J19">
            <v>240.41300000000001</v>
          </cell>
          <cell r="K19">
            <v>240.876</v>
          </cell>
          <cell r="L19">
            <v>163.00899999999999</v>
          </cell>
          <cell r="M19">
            <v>187.7</v>
          </cell>
          <cell r="N19">
            <v>216.28299999999999</v>
          </cell>
          <cell r="O19">
            <v>199.25299999999999</v>
          </cell>
          <cell r="P19">
            <v>295.5</v>
          </cell>
          <cell r="Q19">
            <v>341.108</v>
          </cell>
          <cell r="R19">
            <v>312.10000000000002</v>
          </cell>
          <cell r="S19">
            <v>312.39999999999998</v>
          </cell>
        </row>
        <row r="20">
          <cell r="J20">
            <v>549.1</v>
          </cell>
          <cell r="K20">
            <v>218.8</v>
          </cell>
          <cell r="L20">
            <v>101.3</v>
          </cell>
          <cell r="M20">
            <v>270.8</v>
          </cell>
          <cell r="N20">
            <v>463.80900000000003</v>
          </cell>
          <cell r="O20">
            <v>884.34299999999996</v>
          </cell>
          <cell r="P20">
            <v>830.81700000000001</v>
          </cell>
          <cell r="Q20">
            <v>862</v>
          </cell>
          <cell r="R20">
            <v>1000.5</v>
          </cell>
          <cell r="S20">
            <v>1126</v>
          </cell>
        </row>
        <row r="21">
          <cell r="J21">
            <v>997.10699999999997</v>
          </cell>
          <cell r="K21">
            <v>736.17499999999995</v>
          </cell>
          <cell r="L21">
            <v>447.99700000000001</v>
          </cell>
          <cell r="M21">
            <v>767.57500000000005</v>
          </cell>
          <cell r="N21">
            <v>1216.8510000000001</v>
          </cell>
          <cell r="O21">
            <v>1786.9589999999998</v>
          </cell>
          <cell r="P21">
            <v>1901.5909999999999</v>
          </cell>
          <cell r="Q21">
            <v>1680.002</v>
          </cell>
          <cell r="R21">
            <v>1674.6759999999999</v>
          </cell>
          <cell r="S21">
            <v>1633.9870000000001</v>
          </cell>
        </row>
        <row r="22"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167</v>
          </cell>
          <cell r="N22">
            <v>117.1909544</v>
          </cell>
          <cell r="O22">
            <v>209</v>
          </cell>
          <cell r="P22">
            <v>136.126</v>
          </cell>
          <cell r="Q22">
            <v>-89</v>
          </cell>
          <cell r="R22">
            <v>-89</v>
          </cell>
          <cell r="S22">
            <v>-69</v>
          </cell>
        </row>
        <row r="23">
          <cell r="J23">
            <v>0.93</v>
          </cell>
          <cell r="K23">
            <v>0.93</v>
          </cell>
          <cell r="L23">
            <v>0.93</v>
          </cell>
          <cell r="M23">
            <v>0.91</v>
          </cell>
          <cell r="N23">
            <v>0.81747730642105598</v>
          </cell>
          <cell r="O23">
            <v>0.81747730642105598</v>
          </cell>
          <cell r="P23">
            <v>0.86</v>
          </cell>
          <cell r="Q23">
            <v>0.86</v>
          </cell>
          <cell r="R23">
            <v>0.79</v>
          </cell>
          <cell r="S23">
            <v>0.79</v>
          </cell>
        </row>
        <row r="24">
          <cell r="J24">
            <v>33.31</v>
          </cell>
          <cell r="K24">
            <v>31.75</v>
          </cell>
          <cell r="L24">
            <v>31.69</v>
          </cell>
          <cell r="M24">
            <v>32.41109811376343</v>
          </cell>
          <cell r="N24">
            <v>30.575626817872614</v>
          </cell>
          <cell r="O24">
            <v>31.81</v>
          </cell>
          <cell r="P24">
            <v>28.75</v>
          </cell>
          <cell r="Q24">
            <v>27.916670252307824</v>
          </cell>
          <cell r="R24">
            <v>26.43</v>
          </cell>
          <cell r="S24">
            <v>27.08</v>
          </cell>
        </row>
        <row r="25">
          <cell r="J25">
            <v>0.98499999999999999</v>
          </cell>
          <cell r="K25">
            <v>0.98499999999999999</v>
          </cell>
          <cell r="L25">
            <v>0.98499999999999999</v>
          </cell>
          <cell r="M25">
            <v>0.98499999999999999</v>
          </cell>
          <cell r="N25">
            <v>0.98499999999999999</v>
          </cell>
          <cell r="O25">
            <v>0.98499999999999999</v>
          </cell>
          <cell r="P25">
            <v>0.98499999999999999</v>
          </cell>
          <cell r="Q25">
            <v>0.98499999999999999</v>
          </cell>
          <cell r="R25">
            <v>0.98499999999999999</v>
          </cell>
          <cell r="S25">
            <v>0.98499999999999999</v>
          </cell>
        </row>
        <row r="26">
          <cell r="J26">
            <v>9.8000000000000007</v>
          </cell>
          <cell r="K26">
            <v>9.6999999999999993</v>
          </cell>
          <cell r="L26">
            <v>9.1</v>
          </cell>
          <cell r="M26">
            <v>9.6</v>
          </cell>
          <cell r="N26">
            <v>9.3000000000000007</v>
          </cell>
          <cell r="O26">
            <v>9.8000000000000007</v>
          </cell>
          <cell r="P26">
            <v>10.199999999999999</v>
          </cell>
          <cell r="Q26">
            <v>10.7</v>
          </cell>
          <cell r="R26">
            <v>9.8000000000000007</v>
          </cell>
          <cell r="S26">
            <v>9.5</v>
          </cell>
        </row>
        <row r="27">
          <cell r="J27">
            <v>4.5999999999999996</v>
          </cell>
          <cell r="K27">
            <v>5</v>
          </cell>
          <cell r="L27">
            <v>4.4000000000000004</v>
          </cell>
          <cell r="M27">
            <v>5.4</v>
          </cell>
          <cell r="N27">
            <v>4.8</v>
          </cell>
          <cell r="O27">
            <v>4.3</v>
          </cell>
          <cell r="P27">
            <v>5.0999999999999996</v>
          </cell>
          <cell r="Q27">
            <v>5.2</v>
          </cell>
          <cell r="R27">
            <v>5.3</v>
          </cell>
          <cell r="S27">
            <v>5.4</v>
          </cell>
        </row>
        <row r="28">
          <cell r="J28">
            <v>181.6</v>
          </cell>
          <cell r="K28">
            <v>181.6</v>
          </cell>
          <cell r="L28">
            <v>181.6</v>
          </cell>
          <cell r="M28">
            <v>181.6</v>
          </cell>
          <cell r="N28">
            <v>181.6</v>
          </cell>
          <cell r="O28">
            <v>181.6</v>
          </cell>
          <cell r="P28">
            <v>181.6</v>
          </cell>
          <cell r="Q28">
            <v>181.6</v>
          </cell>
          <cell r="R28">
            <v>181.6</v>
          </cell>
          <cell r="S28">
            <v>181.6</v>
          </cell>
        </row>
        <row r="29">
          <cell r="J29">
            <v>0.42</v>
          </cell>
          <cell r="K29">
            <v>0.42</v>
          </cell>
          <cell r="L29">
            <v>0.42</v>
          </cell>
          <cell r="M29">
            <v>0.42</v>
          </cell>
          <cell r="N29">
            <v>0.42</v>
          </cell>
          <cell r="O29">
            <v>0.42</v>
          </cell>
          <cell r="P29">
            <v>0.42</v>
          </cell>
          <cell r="Q29">
            <v>0.42</v>
          </cell>
          <cell r="R29">
            <v>0.42</v>
          </cell>
          <cell r="S29">
            <v>0.42</v>
          </cell>
        </row>
        <row r="30">
          <cell r="J30">
            <v>128.30000000000001</v>
          </cell>
          <cell r="K30">
            <v>128.30000000000001</v>
          </cell>
          <cell r="L30">
            <v>128.30000000000001</v>
          </cell>
          <cell r="M30">
            <v>128.30000000000001</v>
          </cell>
          <cell r="N30">
            <v>128.30000000000001</v>
          </cell>
          <cell r="O30">
            <v>128.30000000000001</v>
          </cell>
          <cell r="P30">
            <v>128.30000000000001</v>
          </cell>
          <cell r="Q30">
            <v>128.30000000000001</v>
          </cell>
          <cell r="R30">
            <v>128.30000000000001</v>
          </cell>
          <cell r="S30">
            <v>128.30000000000001</v>
          </cell>
        </row>
        <row r="31">
          <cell r="J31">
            <v>0.41</v>
          </cell>
          <cell r="K31">
            <v>0.41</v>
          </cell>
          <cell r="L31">
            <v>0.41</v>
          </cell>
          <cell r="M31">
            <v>0.41</v>
          </cell>
          <cell r="N31">
            <v>0.41</v>
          </cell>
          <cell r="O31">
            <v>0.41</v>
          </cell>
          <cell r="P31">
            <v>0.41</v>
          </cell>
          <cell r="Q31">
            <v>0.41</v>
          </cell>
          <cell r="R31">
            <v>0.41</v>
          </cell>
          <cell r="S31">
            <v>0.41</v>
          </cell>
        </row>
        <row r="32">
          <cell r="J32">
            <v>0.42</v>
          </cell>
          <cell r="K32">
            <v>0.42</v>
          </cell>
          <cell r="L32">
            <v>0.42</v>
          </cell>
          <cell r="M32">
            <v>0.42</v>
          </cell>
          <cell r="N32">
            <v>0.42</v>
          </cell>
          <cell r="O32">
            <v>0.42</v>
          </cell>
          <cell r="P32">
            <v>0.42</v>
          </cell>
          <cell r="Q32">
            <v>0.42</v>
          </cell>
          <cell r="R32">
            <v>0.42</v>
          </cell>
          <cell r="S32">
            <v>0.42</v>
          </cell>
        </row>
        <row r="33">
          <cell r="J33">
            <v>8990</v>
          </cell>
          <cell r="K33">
            <v>8990</v>
          </cell>
          <cell r="L33">
            <v>8990</v>
          </cell>
          <cell r="M33">
            <v>8990</v>
          </cell>
          <cell r="N33">
            <v>8660</v>
          </cell>
          <cell r="O33">
            <v>8660</v>
          </cell>
          <cell r="P33">
            <v>8660</v>
          </cell>
          <cell r="Q33">
            <v>8660</v>
          </cell>
          <cell r="R33">
            <v>8660</v>
          </cell>
          <cell r="S33">
            <v>8660</v>
          </cell>
        </row>
        <row r="34">
          <cell r="J34">
            <v>6760</v>
          </cell>
          <cell r="K34">
            <v>6760</v>
          </cell>
          <cell r="L34">
            <v>6760</v>
          </cell>
          <cell r="M34">
            <v>6760</v>
          </cell>
          <cell r="N34">
            <v>8793</v>
          </cell>
          <cell r="O34">
            <v>8793</v>
          </cell>
          <cell r="P34">
            <v>8793</v>
          </cell>
          <cell r="Q34">
            <v>8793</v>
          </cell>
          <cell r="R34">
            <v>8793</v>
          </cell>
          <cell r="S34">
            <v>8793</v>
          </cell>
        </row>
        <row r="35">
          <cell r="J35">
            <v>174.2</v>
          </cell>
          <cell r="K35">
            <v>187</v>
          </cell>
          <cell r="L35">
            <v>341.9</v>
          </cell>
          <cell r="M35">
            <v>128.1</v>
          </cell>
          <cell r="N35">
            <v>176.0888888888889</v>
          </cell>
          <cell r="O35">
            <v>163.69999999999999</v>
          </cell>
          <cell r="P35">
            <v>88.1</v>
          </cell>
          <cell r="Q35">
            <v>64.900000000000006</v>
          </cell>
          <cell r="R35">
            <v>64.900000000000006</v>
          </cell>
          <cell r="S35">
            <v>64.900000000000006</v>
          </cell>
        </row>
        <row r="36">
          <cell r="J36">
            <v>1596</v>
          </cell>
          <cell r="K36">
            <v>1594</v>
          </cell>
          <cell r="L36">
            <v>1591</v>
          </cell>
          <cell r="M36">
            <v>1590</v>
          </cell>
          <cell r="N36">
            <v>1641</v>
          </cell>
          <cell r="O36">
            <v>1636</v>
          </cell>
          <cell r="P36">
            <v>1629</v>
          </cell>
          <cell r="Q36">
            <v>1627</v>
          </cell>
          <cell r="R36">
            <v>1621</v>
          </cell>
          <cell r="S36">
            <v>1632</v>
          </cell>
        </row>
        <row r="37">
          <cell r="J37">
            <v>79</v>
          </cell>
          <cell r="K37">
            <v>77</v>
          </cell>
          <cell r="L37">
            <v>77</v>
          </cell>
          <cell r="M37">
            <v>77</v>
          </cell>
          <cell r="N37">
            <v>77</v>
          </cell>
          <cell r="O37">
            <v>77</v>
          </cell>
          <cell r="P37">
            <v>77</v>
          </cell>
          <cell r="Q37">
            <v>121</v>
          </cell>
          <cell r="R37">
            <v>121</v>
          </cell>
          <cell r="S37">
            <v>122</v>
          </cell>
        </row>
        <row r="38">
          <cell r="J38">
            <v>77</v>
          </cell>
          <cell r="K38">
            <v>78</v>
          </cell>
          <cell r="L38">
            <v>77</v>
          </cell>
          <cell r="M38">
            <v>77</v>
          </cell>
          <cell r="N38">
            <v>77</v>
          </cell>
          <cell r="O38">
            <v>77</v>
          </cell>
          <cell r="P38">
            <v>77</v>
          </cell>
          <cell r="Q38">
            <v>77</v>
          </cell>
          <cell r="R38">
            <v>80</v>
          </cell>
          <cell r="S38">
            <v>82</v>
          </cell>
        </row>
        <row r="39">
          <cell r="J39">
            <v>92</v>
          </cell>
          <cell r="K39">
            <v>93</v>
          </cell>
          <cell r="L39">
            <v>97</v>
          </cell>
          <cell r="M39">
            <v>80</v>
          </cell>
          <cell r="N39">
            <v>79</v>
          </cell>
          <cell r="O39">
            <v>86</v>
          </cell>
          <cell r="P39">
            <v>82</v>
          </cell>
          <cell r="Q39">
            <v>82</v>
          </cell>
          <cell r="R39">
            <v>82</v>
          </cell>
          <cell r="S39">
            <v>82</v>
          </cell>
        </row>
        <row r="40">
          <cell r="J40">
            <v>0</v>
          </cell>
          <cell r="K40">
            <v>0</v>
          </cell>
          <cell r="L40">
            <v>0</v>
          </cell>
          <cell r="M40">
            <v>18</v>
          </cell>
          <cell r="N40">
            <v>19</v>
          </cell>
          <cell r="O40">
            <v>24</v>
          </cell>
          <cell r="P40">
            <v>25</v>
          </cell>
          <cell r="Q40">
            <v>27</v>
          </cell>
          <cell r="R40">
            <v>27</v>
          </cell>
          <cell r="S40">
            <v>28</v>
          </cell>
        </row>
        <row r="41">
          <cell r="J41">
            <v>319</v>
          </cell>
          <cell r="K41">
            <v>319</v>
          </cell>
          <cell r="L41">
            <v>318</v>
          </cell>
          <cell r="M41">
            <v>319</v>
          </cell>
          <cell r="N41">
            <v>318</v>
          </cell>
          <cell r="O41">
            <v>318</v>
          </cell>
          <cell r="P41">
            <v>313</v>
          </cell>
          <cell r="Q41">
            <v>313</v>
          </cell>
          <cell r="R41">
            <v>309</v>
          </cell>
          <cell r="S41">
            <v>307</v>
          </cell>
        </row>
        <row r="42">
          <cell r="J42">
            <v>9</v>
          </cell>
          <cell r="K42">
            <v>9</v>
          </cell>
          <cell r="L42">
            <v>9</v>
          </cell>
          <cell r="M42">
            <v>10</v>
          </cell>
          <cell r="N42">
            <v>10</v>
          </cell>
          <cell r="O42">
            <v>10</v>
          </cell>
          <cell r="P42">
            <v>10</v>
          </cell>
          <cell r="Q42">
            <v>9</v>
          </cell>
          <cell r="R42">
            <v>10</v>
          </cell>
          <cell r="S42">
            <v>9</v>
          </cell>
        </row>
        <row r="43">
          <cell r="J43">
            <v>2</v>
          </cell>
          <cell r="K43">
            <v>2</v>
          </cell>
          <cell r="L43">
            <v>2</v>
          </cell>
          <cell r="M43">
            <v>2</v>
          </cell>
          <cell r="N43">
            <v>2</v>
          </cell>
          <cell r="O43">
            <v>2</v>
          </cell>
          <cell r="P43">
            <v>1</v>
          </cell>
          <cell r="Q43">
            <v>1</v>
          </cell>
          <cell r="R43">
            <v>1</v>
          </cell>
          <cell r="S43">
            <v>0</v>
          </cell>
        </row>
        <row r="44">
          <cell r="J44" t="e">
            <v>#REF!</v>
          </cell>
          <cell r="K44" t="e">
            <v>#REF!</v>
          </cell>
          <cell r="L44" t="e">
            <v>#REF!</v>
          </cell>
          <cell r="M44" t="e">
            <v>#REF!</v>
          </cell>
          <cell r="N44" t="e">
            <v>#REF!</v>
          </cell>
          <cell r="O44" t="e">
            <v>#REF!</v>
          </cell>
          <cell r="P44" t="e">
            <v>#REF!</v>
          </cell>
          <cell r="Q44" t="e">
            <v>#REF!</v>
          </cell>
          <cell r="R44" t="e">
            <v>#REF!</v>
          </cell>
          <cell r="S44" t="e">
            <v>#REF!</v>
          </cell>
        </row>
        <row r="45">
          <cell r="J45">
            <v>2668</v>
          </cell>
          <cell r="K45">
            <v>2669</v>
          </cell>
          <cell r="L45">
            <v>2661</v>
          </cell>
          <cell r="M45">
            <v>2661</v>
          </cell>
          <cell r="N45">
            <v>2714</v>
          </cell>
          <cell r="O45">
            <v>2705</v>
          </cell>
          <cell r="P45">
            <v>2719</v>
          </cell>
          <cell r="Q45">
            <v>2717</v>
          </cell>
          <cell r="R45">
            <v>2710</v>
          </cell>
          <cell r="S45">
            <v>2710</v>
          </cell>
        </row>
        <row r="46">
          <cell r="J46">
            <v>24</v>
          </cell>
          <cell r="K46">
            <v>23</v>
          </cell>
          <cell r="L46">
            <v>23</v>
          </cell>
          <cell r="M46">
            <v>23</v>
          </cell>
          <cell r="N46">
            <v>23</v>
          </cell>
          <cell r="O46">
            <v>23</v>
          </cell>
          <cell r="P46">
            <v>23</v>
          </cell>
          <cell r="Q46">
            <v>22</v>
          </cell>
          <cell r="R46">
            <v>22</v>
          </cell>
          <cell r="S46">
            <v>22</v>
          </cell>
        </row>
        <row r="47">
          <cell r="J47">
            <v>37</v>
          </cell>
          <cell r="K47">
            <v>34.85</v>
          </cell>
          <cell r="L47">
            <v>23.45</v>
          </cell>
          <cell r="M47">
            <v>26.95</v>
          </cell>
          <cell r="N47">
            <v>26.333333333333332</v>
          </cell>
          <cell r="O47">
            <v>26.333333333333332</v>
          </cell>
          <cell r="P47">
            <v>20.916666666666668</v>
          </cell>
          <cell r="Q47">
            <v>24.016666666666666</v>
          </cell>
          <cell r="R47">
            <v>24.733333333333334</v>
          </cell>
          <cell r="S47">
            <v>24.733333333333334</v>
          </cell>
        </row>
        <row r="48"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J49">
            <v>547</v>
          </cell>
          <cell r="K49">
            <v>556</v>
          </cell>
          <cell r="L49">
            <v>624</v>
          </cell>
          <cell r="M49">
            <v>631</v>
          </cell>
          <cell r="N49">
            <v>646</v>
          </cell>
          <cell r="O49">
            <v>646</v>
          </cell>
          <cell r="P49">
            <v>627</v>
          </cell>
          <cell r="Q49">
            <v>633</v>
          </cell>
          <cell r="R49">
            <v>629</v>
          </cell>
          <cell r="S49">
            <v>629</v>
          </cell>
        </row>
        <row r="50">
          <cell r="J50">
            <v>3989</v>
          </cell>
          <cell r="K50">
            <v>4030</v>
          </cell>
          <cell r="L50">
            <v>3760</v>
          </cell>
          <cell r="M50">
            <v>3753</v>
          </cell>
          <cell r="N50">
            <v>4339</v>
          </cell>
          <cell r="O50">
            <v>4339</v>
          </cell>
          <cell r="P50">
            <v>4348</v>
          </cell>
          <cell r="Q50">
            <v>4353</v>
          </cell>
          <cell r="R50">
            <v>4357</v>
          </cell>
          <cell r="S50">
            <v>4357</v>
          </cell>
        </row>
      </sheetData>
      <sheetData sheetId="39" refreshError="1"/>
      <sheetData sheetId="4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EJER"/>
      <sheetName val="HOARDING"/>
      <sheetName val="COMPARATIVE"/>
      <sheetName val="PERUBAHAN"/>
      <sheetName val="block wall"/>
      <sheetName val="PROPOSED"/>
      <sheetName val="FINAL SUMMARY"/>
      <sheetName val="PRELIMINARIES"/>
      <sheetName val="BILL NO. 2"/>
      <sheetName val="BILL NO. 3"/>
      <sheetName val="BILL NO. 4"/>
      <sheetName val="BILL NO. 5"/>
      <sheetName val="BIIL.NO.6"/>
      <sheetName val="Sheet1"/>
      <sheetName val="NOTE BQ"/>
      <sheetName val="Vol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7">
          <cell r="E7">
            <v>1856900</v>
          </cell>
        </row>
        <row r="15">
          <cell r="E15">
            <v>8200</v>
          </cell>
        </row>
        <row r="16">
          <cell r="E16">
            <v>3300</v>
          </cell>
        </row>
        <row r="17">
          <cell r="E17">
            <v>9900</v>
          </cell>
        </row>
        <row r="18">
          <cell r="E18">
            <v>6600</v>
          </cell>
        </row>
        <row r="24">
          <cell r="E24">
            <v>36700</v>
          </cell>
        </row>
        <row r="26">
          <cell r="E26">
            <v>11300</v>
          </cell>
        </row>
        <row r="31">
          <cell r="E31">
            <v>188100</v>
          </cell>
        </row>
        <row r="42">
          <cell r="E42">
            <v>203000</v>
          </cell>
        </row>
        <row r="45">
          <cell r="E45">
            <v>272000</v>
          </cell>
        </row>
        <row r="53">
          <cell r="E53">
            <v>1216900</v>
          </cell>
        </row>
        <row r="54">
          <cell r="E54">
            <v>37700</v>
          </cell>
        </row>
        <row r="55">
          <cell r="E55">
            <v>50500</v>
          </cell>
        </row>
        <row r="56">
          <cell r="E56">
            <v>62000</v>
          </cell>
        </row>
        <row r="57">
          <cell r="E57">
            <v>366200</v>
          </cell>
        </row>
        <row r="58">
          <cell r="E58">
            <v>3700</v>
          </cell>
        </row>
        <row r="59">
          <cell r="E59">
            <v>4100</v>
          </cell>
        </row>
        <row r="60">
          <cell r="E60">
            <v>28400</v>
          </cell>
        </row>
        <row r="62">
          <cell r="E62">
            <v>40500</v>
          </cell>
        </row>
        <row r="63">
          <cell r="E63">
            <v>46200</v>
          </cell>
        </row>
        <row r="65">
          <cell r="E65">
            <v>35200</v>
          </cell>
        </row>
        <row r="69">
          <cell r="E69">
            <v>394500</v>
          </cell>
        </row>
        <row r="70">
          <cell r="E70">
            <v>374600</v>
          </cell>
        </row>
        <row r="71">
          <cell r="E71">
            <v>284800</v>
          </cell>
        </row>
        <row r="82">
          <cell r="E82">
            <v>46200</v>
          </cell>
        </row>
        <row r="86">
          <cell r="E86">
            <v>30800</v>
          </cell>
        </row>
        <row r="89">
          <cell r="E89">
            <v>3429700</v>
          </cell>
        </row>
        <row r="110">
          <cell r="E110">
            <v>197500</v>
          </cell>
        </row>
        <row r="119">
          <cell r="E119">
            <v>107400</v>
          </cell>
        </row>
        <row r="137">
          <cell r="E137">
            <v>25725800</v>
          </cell>
        </row>
        <row r="142">
          <cell r="E142">
            <v>48900</v>
          </cell>
        </row>
        <row r="143">
          <cell r="E143">
            <v>160100</v>
          </cell>
        </row>
        <row r="148">
          <cell r="I148">
            <v>9500</v>
          </cell>
        </row>
        <row r="172">
          <cell r="E172">
            <v>14000</v>
          </cell>
        </row>
        <row r="173">
          <cell r="E173">
            <v>12500</v>
          </cell>
        </row>
        <row r="187">
          <cell r="E187">
            <v>162600</v>
          </cell>
        </row>
        <row r="188">
          <cell r="E188">
            <v>130700</v>
          </cell>
        </row>
        <row r="189">
          <cell r="E189">
            <v>30300</v>
          </cell>
        </row>
        <row r="190">
          <cell r="E190">
            <v>17700</v>
          </cell>
        </row>
        <row r="191">
          <cell r="E191">
            <v>21900</v>
          </cell>
        </row>
        <row r="192">
          <cell r="E192">
            <v>21400</v>
          </cell>
        </row>
        <row r="196">
          <cell r="E196">
            <v>180200</v>
          </cell>
        </row>
        <row r="215">
          <cell r="E215">
            <v>34600</v>
          </cell>
        </row>
        <row r="217">
          <cell r="I217">
            <v>134000</v>
          </cell>
        </row>
        <row r="218">
          <cell r="I218">
            <v>187050</v>
          </cell>
        </row>
        <row r="219">
          <cell r="I219">
            <v>118250</v>
          </cell>
        </row>
        <row r="220">
          <cell r="I220">
            <v>123750</v>
          </cell>
        </row>
        <row r="221">
          <cell r="I221">
            <v>50625</v>
          </cell>
        </row>
        <row r="222">
          <cell r="I222">
            <v>90000</v>
          </cell>
        </row>
        <row r="223">
          <cell r="I223">
            <v>100800</v>
          </cell>
        </row>
        <row r="242">
          <cell r="I242">
            <v>17000</v>
          </cell>
        </row>
        <row r="247">
          <cell r="I247">
            <v>44100</v>
          </cell>
        </row>
        <row r="255">
          <cell r="I255">
            <v>2500</v>
          </cell>
        </row>
        <row r="258">
          <cell r="I258">
            <v>29600</v>
          </cell>
        </row>
        <row r="291">
          <cell r="I291">
            <v>661800</v>
          </cell>
        </row>
        <row r="296">
          <cell r="I296">
            <v>9500</v>
          </cell>
        </row>
        <row r="297">
          <cell r="I297">
            <v>9500</v>
          </cell>
        </row>
        <row r="300">
          <cell r="I300">
            <v>94500</v>
          </cell>
        </row>
        <row r="327">
          <cell r="I327">
            <v>233200</v>
          </cell>
        </row>
        <row r="328">
          <cell r="I328">
            <v>466400</v>
          </cell>
        </row>
        <row r="330">
          <cell r="I330">
            <v>542800</v>
          </cell>
        </row>
        <row r="331">
          <cell r="I331">
            <v>1725000</v>
          </cell>
        </row>
        <row r="332">
          <cell r="I332">
            <v>2368700</v>
          </cell>
        </row>
        <row r="333">
          <cell r="I333">
            <v>2027400</v>
          </cell>
        </row>
        <row r="334">
          <cell r="I334">
            <v>3305200</v>
          </cell>
        </row>
        <row r="335">
          <cell r="I335">
            <v>1935200</v>
          </cell>
        </row>
        <row r="336">
          <cell r="I336">
            <v>2018800</v>
          </cell>
        </row>
        <row r="337">
          <cell r="I337">
            <v>2726500</v>
          </cell>
        </row>
        <row r="338">
          <cell r="I338">
            <v>2471500</v>
          </cell>
        </row>
        <row r="339">
          <cell r="I339">
            <v>2846100</v>
          </cell>
        </row>
        <row r="340">
          <cell r="I340">
            <v>2006800</v>
          </cell>
        </row>
        <row r="341">
          <cell r="I341">
            <v>2416600</v>
          </cell>
        </row>
        <row r="342">
          <cell r="I342">
            <v>4978100</v>
          </cell>
        </row>
        <row r="343">
          <cell r="I343">
            <v>5182800</v>
          </cell>
        </row>
        <row r="344">
          <cell r="I344">
            <v>9742400</v>
          </cell>
        </row>
        <row r="345">
          <cell r="I345">
            <v>6765900</v>
          </cell>
        </row>
        <row r="347">
          <cell r="I347">
            <v>1734400</v>
          </cell>
        </row>
        <row r="348">
          <cell r="I348">
            <v>1675700</v>
          </cell>
        </row>
        <row r="349">
          <cell r="I349">
            <v>1682400</v>
          </cell>
        </row>
        <row r="350">
          <cell r="I350">
            <v>2399100</v>
          </cell>
        </row>
        <row r="351">
          <cell r="I351">
            <v>2842900</v>
          </cell>
        </row>
        <row r="352">
          <cell r="I352">
            <v>4144700</v>
          </cell>
        </row>
        <row r="353">
          <cell r="I353">
            <v>1934200</v>
          </cell>
        </row>
        <row r="354">
          <cell r="I354">
            <v>4321000</v>
          </cell>
        </row>
        <row r="355">
          <cell r="I355">
            <v>1655800</v>
          </cell>
        </row>
        <row r="356">
          <cell r="I356">
            <v>3793500</v>
          </cell>
        </row>
        <row r="357">
          <cell r="I357">
            <v>3469900</v>
          </cell>
        </row>
        <row r="358">
          <cell r="I358">
            <v>1370900</v>
          </cell>
        </row>
        <row r="359">
          <cell r="I359">
            <v>531700</v>
          </cell>
        </row>
        <row r="360">
          <cell r="I360">
            <v>602000</v>
          </cell>
        </row>
        <row r="361">
          <cell r="I361">
            <v>589000</v>
          </cell>
        </row>
        <row r="362">
          <cell r="I362">
            <v>1892600</v>
          </cell>
        </row>
        <row r="363">
          <cell r="I363">
            <v>2814100</v>
          </cell>
        </row>
        <row r="364">
          <cell r="I364">
            <v>3503900</v>
          </cell>
        </row>
        <row r="365">
          <cell r="I365">
            <v>372700</v>
          </cell>
        </row>
        <row r="366">
          <cell r="I366">
            <v>847100</v>
          </cell>
        </row>
        <row r="367">
          <cell r="I367">
            <v>1329600</v>
          </cell>
        </row>
        <row r="368">
          <cell r="I368">
            <v>1798200</v>
          </cell>
        </row>
        <row r="369">
          <cell r="I369">
            <v>1502500</v>
          </cell>
        </row>
        <row r="370">
          <cell r="I370">
            <v>3286200</v>
          </cell>
        </row>
        <row r="371">
          <cell r="I371">
            <v>4177400</v>
          </cell>
        </row>
        <row r="372">
          <cell r="I372">
            <v>2199300</v>
          </cell>
        </row>
        <row r="373">
          <cell r="I373">
            <v>5042000</v>
          </cell>
        </row>
        <row r="377">
          <cell r="I377">
            <v>5672300</v>
          </cell>
        </row>
        <row r="379">
          <cell r="I379">
            <v>4343700</v>
          </cell>
        </row>
        <row r="380">
          <cell r="I380">
            <v>145000</v>
          </cell>
        </row>
        <row r="381">
          <cell r="I381">
            <v>2048300</v>
          </cell>
        </row>
        <row r="382">
          <cell r="I382">
            <v>552100</v>
          </cell>
        </row>
        <row r="383">
          <cell r="I383">
            <v>3806700</v>
          </cell>
        </row>
        <row r="384">
          <cell r="I384">
            <v>693300</v>
          </cell>
        </row>
        <row r="385">
          <cell r="I385">
            <v>567200</v>
          </cell>
        </row>
        <row r="386">
          <cell r="I386">
            <v>795400</v>
          </cell>
        </row>
        <row r="387">
          <cell r="I387">
            <v>94500</v>
          </cell>
        </row>
        <row r="388">
          <cell r="I388">
            <v>1153400</v>
          </cell>
        </row>
        <row r="389">
          <cell r="I389">
            <v>153800</v>
          </cell>
        </row>
        <row r="390">
          <cell r="I390">
            <v>552100</v>
          </cell>
        </row>
        <row r="399">
          <cell r="I399">
            <v>271000</v>
          </cell>
        </row>
        <row r="400">
          <cell r="I400">
            <v>523100</v>
          </cell>
        </row>
        <row r="401">
          <cell r="I401">
            <v>693300</v>
          </cell>
        </row>
        <row r="412">
          <cell r="I412">
            <v>40300</v>
          </cell>
        </row>
        <row r="413">
          <cell r="I413">
            <v>4400</v>
          </cell>
        </row>
        <row r="421">
          <cell r="I421">
            <v>283600</v>
          </cell>
        </row>
        <row r="423">
          <cell r="I423">
            <v>78300</v>
          </cell>
        </row>
        <row r="425">
          <cell r="I425">
            <v>347900</v>
          </cell>
        </row>
        <row r="426">
          <cell r="I426">
            <v>1575600</v>
          </cell>
        </row>
        <row r="427">
          <cell r="I427">
            <v>2142900</v>
          </cell>
        </row>
        <row r="428">
          <cell r="I428">
            <v>2521000</v>
          </cell>
        </row>
        <row r="429">
          <cell r="I429">
            <v>233200</v>
          </cell>
        </row>
        <row r="436">
          <cell r="I436">
            <v>107100</v>
          </cell>
        </row>
        <row r="437">
          <cell r="I437">
            <v>31500</v>
          </cell>
        </row>
        <row r="458">
          <cell r="I458">
            <v>157600</v>
          </cell>
        </row>
        <row r="475">
          <cell r="I475">
            <v>2647100</v>
          </cell>
        </row>
        <row r="476">
          <cell r="I476">
            <v>6302500</v>
          </cell>
        </row>
        <row r="477">
          <cell r="I477">
            <v>775200</v>
          </cell>
        </row>
        <row r="478">
          <cell r="I478">
            <v>1890800</v>
          </cell>
        </row>
        <row r="479">
          <cell r="I479">
            <v>2521000</v>
          </cell>
        </row>
        <row r="480">
          <cell r="I480">
            <v>1890800</v>
          </cell>
        </row>
        <row r="661">
          <cell r="I661">
            <v>25200</v>
          </cell>
        </row>
        <row r="662">
          <cell r="I662">
            <v>12600</v>
          </cell>
        </row>
        <row r="663">
          <cell r="I663">
            <v>12600</v>
          </cell>
        </row>
        <row r="664">
          <cell r="I664">
            <v>12600</v>
          </cell>
        </row>
        <row r="665">
          <cell r="I665">
            <v>12600</v>
          </cell>
        </row>
        <row r="666">
          <cell r="I666">
            <v>12600</v>
          </cell>
        </row>
        <row r="667">
          <cell r="I667">
            <v>12600</v>
          </cell>
        </row>
        <row r="668">
          <cell r="I668">
            <v>12600</v>
          </cell>
        </row>
        <row r="669">
          <cell r="I669">
            <v>12600</v>
          </cell>
        </row>
        <row r="674">
          <cell r="I674">
            <v>56700</v>
          </cell>
        </row>
        <row r="690">
          <cell r="I690">
            <v>756300</v>
          </cell>
        </row>
      </sheetData>
      <sheetData sheetId="14" refreshError="1"/>
      <sheetData sheetId="1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ver"/>
      <sheetName val="Info"/>
      <sheetName val="Rekap"/>
      <sheetName val="Volume"/>
      <sheetName val="MOB"/>
      <sheetName val="RAB"/>
      <sheetName val="Koef"/>
      <sheetName val="Rangka"/>
      <sheetName val="Daf.Harga Sat."/>
      <sheetName val="Hardas"/>
      <sheetName val="Peralatan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dt"/>
      <sheetName val="Rekapi"/>
      <sheetName val="AHS"/>
      <sheetName val="Bul"/>
      <sheetName val="Alat"/>
      <sheetName val="Subkont"/>
      <sheetName val="Bahan"/>
      <sheetName val="Upah1"/>
      <sheetName val="Rekap"/>
      <sheetName val="Bang A"/>
      <sheetName val="Bang B"/>
      <sheetName val="Sarana"/>
      <sheetName val="Asrama"/>
      <sheetName val="Utility"/>
      <sheetName val="Kamar"/>
      <sheetName val="Material"/>
      <sheetName val="Upah"/>
      <sheetName val="Analisa"/>
      <sheetName val="BQ PLAMBING - SEMANAN"/>
      <sheetName val="BQ-RSUD1"/>
      <sheetName val="SAT"/>
      <sheetName val="Anal"/>
      <sheetName val="REK"/>
      <sheetName val="Bill rekap"/>
      <sheetName val="Bill of Qty"/>
      <sheetName val="Bahan "/>
      <sheetName val="Pekerjaan "/>
      <sheetName val="DivVII"/>
      <sheetName val="ESCON"/>
      <sheetName val="DAFTAR HARGA"/>
      <sheetName val="Harga Satuan"/>
      <sheetName val="Cover"/>
      <sheetName val="Bldg"/>
      <sheetName val="_bhn_uph"/>
      <sheetName val="HARGA ALAT"/>
      <sheetName val="HRG BHN"/>
      <sheetName val="plumbing"/>
      <sheetName val="I-KAMAR"/>
      <sheetName val="I_KAMAR"/>
      <sheetName val="PAD-F"/>
      <sheetName val="H.Satuan"/>
      <sheetName val="QTO-11P"/>
      <sheetName val="304_06"/>
      <sheetName val="Bangunan Utama"/>
      <sheetName val="RAB-NEGO"/>
      <sheetName val="Harsat"/>
      <sheetName val="STR"/>
      <sheetName val="Bang_A"/>
      <sheetName val="Bang_B"/>
      <sheetName val="BQ_PLAMBING_-_SEMANAN"/>
      <sheetName val="Analisa 2"/>
      <sheetName val="Analisa Gabungan"/>
      <sheetName val="Sub"/>
      <sheetName val="BQ_E20_02_Rp_"/>
      <sheetName val="rumus"/>
      <sheetName val="Cash Flow bulanan"/>
      <sheetName val="dasboard"/>
      <sheetName val="Metode"/>
      <sheetName val="Analisa DMPU"/>
      <sheetName val="Bahan_"/>
      <sheetName val="Pekerjaan_"/>
      <sheetName val="8LT 12"/>
      <sheetName val="H-BHN"/>
      <sheetName val="chitimc"/>
      <sheetName val="dongia (2)"/>
      <sheetName val="giathanh1"/>
      <sheetName val="THPDMoi  (2)"/>
      <sheetName val="gtrinh"/>
      <sheetName val="phuluc1"/>
      <sheetName val="TONG HOP VL-NC"/>
      <sheetName val="lam-moi"/>
      <sheetName val="#REF"/>
      <sheetName val="DONGIA"/>
      <sheetName val="chitiet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H XL"/>
      <sheetName val="TONGKE3p "/>
      <sheetName val="VC"/>
      <sheetName val="CHITIET VL-NC-TT-3p"/>
      <sheetName val="TDTKP1"/>
      <sheetName val="KPVC-BD "/>
      <sheetName val="VCV-BE-TONG"/>
      <sheetName val="CHITIET VL-NC"/>
      <sheetName val="VAC-1"/>
      <sheetName val="BQ-E20-02(Rp)"/>
      <sheetName val="Peralatan"/>
      <sheetName val="SAP"/>
      <sheetName val="Rab "/>
      <sheetName val="Harga"/>
      <sheetName val="analisa Str"/>
      <sheetName val="Koef"/>
      <sheetName val="01A- RAB"/>
      <sheetName val="Basic Price"/>
      <sheetName val="REKAP STR T"/>
      <sheetName val="Volume"/>
      <sheetName val="Sheet1"/>
      <sheetName val="Elektronik"/>
      <sheetName val="Electrikal"/>
      <sheetName val="AC"/>
      <sheetName val="Fire Fighting"/>
      <sheetName val="Item Kompensasi"/>
      <sheetName val="Daftar Upah"/>
      <sheetName val="D2.8"/>
      <sheetName val="NAME"/>
      <sheetName val="Pipe"/>
      <sheetName val="Surat"/>
      <sheetName val="Input"/>
      <sheetName val="A LIS"/>
      <sheetName val="A REKAP"/>
      <sheetName val="TSS"/>
      <sheetName val="Harsat BHN AR,M"/>
      <sheetName val="struktur tdk dipakai"/>
      <sheetName val="BO alat"/>
      <sheetName val="bq"/>
      <sheetName val="DivX"/>
      <sheetName val="ANAL KOEF"/>
      <sheetName val="DivVI"/>
      <sheetName val="Up &amp; bhn"/>
      <sheetName val="K"/>
      <sheetName val="Man Pow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"/>
      <sheetName val="Eva Spek"/>
      <sheetName val="LP-CRT"/>
      <sheetName val="PLB"/>
      <sheetName val="Harga Satuan"/>
      <sheetName val="daf-3(OK)"/>
      <sheetName val="daf-7(OK)"/>
      <sheetName val="SITE-E"/>
      <sheetName val="Foundation"/>
      <sheetName val="lamp-d"/>
      <sheetName val="plumbing"/>
      <sheetName val="Cover"/>
      <sheetName val="Material"/>
      <sheetName val="DAF-2"/>
      <sheetName val="ah sanitary"/>
      <sheetName val="CONSUMABLE"/>
      <sheetName val="Currency Rate"/>
      <sheetName val="Steel-Twr"/>
      <sheetName val="BAG-III"/>
      <sheetName val="BAG_III"/>
      <sheetName val="I-KAMAR"/>
      <sheetName val="Eva_Spek"/>
      <sheetName val="Harga_Satuan"/>
      <sheetName val="BQ"/>
      <sheetName val="BQ ARS"/>
      <sheetName val="Elektrikal"/>
      <sheetName val="Fill this out first..."/>
      <sheetName val="LS_Rutin"/>
      <sheetName val="ESCON"/>
      <sheetName val="daf_3_OK_"/>
      <sheetName val="daf_7_OK_"/>
      <sheetName val="DAF_2"/>
      <sheetName val="A"/>
      <sheetName val="ah_sanitary"/>
      <sheetName val="Currency_Rate"/>
      <sheetName val="2_2"/>
      <sheetName val="Kolom"/>
      <sheetName val="Daf 1"/>
      <sheetName val="Rate"/>
      <sheetName val="Scd_RAB"/>
      <sheetName val="Penwrn"/>
      <sheetName val="STR"/>
      <sheetName val="Analisa"/>
      <sheetName val="BAG-2"/>
      <sheetName val="harsat"/>
      <sheetName val="Bill_1_VAC_Supply_A"/>
      <sheetName val="price"/>
      <sheetName val="INPUT DATAS"/>
      <sheetName val="Sch.1"/>
      <sheetName val="SEX"/>
      <sheetName val="SAT-BHN"/>
      <sheetName val="upah"/>
      <sheetName val="Total Load List"/>
      <sheetName val="Eva_Spek1"/>
      <sheetName val="Harga_Satuan1"/>
      <sheetName val="BQ_ARS"/>
      <sheetName val="Daf_1"/>
      <sheetName val="Bahan "/>
      <sheetName val="Pekerjaan "/>
      <sheetName val="Bgt_Jun-05"/>
      <sheetName val="Fill this out first___"/>
      <sheetName val="Isolasi Luar"/>
      <sheetName val="H.Satuan"/>
      <sheetName val="chitimc"/>
      <sheetName val="Harga ME "/>
      <sheetName val="TE TS FA LAN MATV"/>
      <sheetName val="sheet1"/>
      <sheetName val="BAG_2"/>
      <sheetName val="Isolasi Luar Dalam"/>
      <sheetName val="Alat"/>
      <sheetName val="Persiapan"/>
      <sheetName val="Bahan"/>
      <sheetName val="DATA GRAFIK"/>
      <sheetName val="Bill rekap"/>
      <sheetName val="Bill of Qty"/>
      <sheetName val="sort"/>
      <sheetName val="BQ atap bengkel"/>
      <sheetName val="str bengkel"/>
      <sheetName val="ALEK"/>
      <sheetName val="FINISHING"/>
      <sheetName val="STRUKTUR"/>
      <sheetName val="AHSbj"/>
      <sheetName val="A+Supl."/>
      <sheetName val="7"/>
      <sheetName val="Bldg"/>
      <sheetName val="Peralatan (2)"/>
      <sheetName val="SPEC"/>
      <sheetName val="Kuantitas &amp; Harga"/>
      <sheetName val="AHS Marka"/>
      <sheetName val="AHS Aspal"/>
      <sheetName val="PT."/>
      <sheetName val="Input"/>
      <sheetName val="Huruf"/>
      <sheetName val="Biaya-Lat"/>
      <sheetName val="bilangan"/>
      <sheetName val="Laboratorium"/>
      <sheetName val="Pengaturan air"/>
      <sheetName val="Pemeliharaan LL"/>
      <sheetName val="Kebutuhan alat I"/>
      <sheetName val="Produktif. alat"/>
      <sheetName val="Item-01.20(01) to (09) Abov (2)"/>
      <sheetName val="Rekap Seksi 2"/>
      <sheetName val="CEK1"/>
      <sheetName val="form"/>
      <sheetName val="CEK2"/>
      <sheetName val="info umum"/>
      <sheetName val="anal pek tanah"/>
      <sheetName val="concrete paver"/>
      <sheetName val="analisa owning cost"/>
      <sheetName val="form ANALISA"/>
      <sheetName val="MAJOR SDY"/>
      <sheetName val="harsat sdy"/>
      <sheetName val="RAB SDY"/>
      <sheetName val="HITUNGAN"/>
      <sheetName val="bq analisa"/>
      <sheetName val="RAB"/>
      <sheetName val="sum boq"/>
      <sheetName val="BQ SUSUKAN"/>
      <sheetName val="BQ PENGGARON"/>
      <sheetName val="boq"/>
      <sheetName val="Daftar Kuantitas dan Harga"/>
      <sheetName val="sumblank"/>
      <sheetName val="bqblank"/>
      <sheetName val="DAFTAR HARGA"/>
      <sheetName val="drain"/>
      <sheetName val="Structure"/>
      <sheetName val="Bill No. 2"/>
      <sheetName val="machinery"/>
      <sheetName val="walk way"/>
      <sheetName val="Architecture"/>
      <sheetName val="HS_TRG"/>
      <sheetName val="REKAP"/>
      <sheetName val="data"/>
      <sheetName val="Cover1"/>
      <sheetName val="DAF-1"/>
      <sheetName val="Pt"/>
      <sheetName val="mu"/>
      <sheetName val="#REF!"/>
      <sheetName val="Rekapitulasi"/>
      <sheetName val="mat_me pipa"/>
      <sheetName val="BQ-Str"/>
      <sheetName val="Bhn"/>
      <sheetName val="mat baja"/>
      <sheetName val="harga baja"/>
      <sheetName val="REF.ONLY"/>
      <sheetName val="INDEX"/>
      <sheetName val="Rekap Direct Cost"/>
      <sheetName val="Penjumlahan"/>
      <sheetName val="Hrg.Sat"/>
      <sheetName val="UNIT CHILLER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Ahs.2"/>
      <sheetName val="Ahs.1"/>
      <sheetName val="rab me (by owner) "/>
      <sheetName val="BQ (by owner)"/>
      <sheetName val="rab me (fisik)"/>
      <sheetName val="Listrik"/>
      <sheetName val="304_06"/>
      <sheetName val="Cash Flow bulanan"/>
      <sheetName val="Perm. Test"/>
      <sheetName val="UNIT PRICE ANALYSIS (KSN)"/>
      <sheetName val="RAB MEK 15 M MB "/>
      <sheetName val="VAC-1"/>
      <sheetName val="I_KAMAR"/>
      <sheetName val="AC"/>
      <sheetName val="Jurnal"/>
      <sheetName val="TOWN"/>
      <sheetName val="Tataudara"/>
      <sheetName val="HB "/>
      <sheetName val="Analisa STR"/>
      <sheetName val="ah_sanitary1"/>
      <sheetName val="Currency_Rate1"/>
      <sheetName val="Fill_this_out_first___"/>
      <sheetName val="Mob"/>
      <sheetName val="合成単価作成表-BLDG"/>
      <sheetName val="rumus"/>
      <sheetName val="Koef"/>
      <sheetName val="Analisa  (2)"/>
      <sheetName val="Sat Bahan"/>
      <sheetName val="Sat Alat"/>
      <sheetName val="Sat Upah"/>
      <sheetName val="H.SAT"/>
      <sheetName val="BQ (1)"/>
      <sheetName val="Bill of Qty MEP"/>
      <sheetName val="Tabel Berat"/>
      <sheetName val="Column"/>
      <sheetName val="Steel"/>
      <sheetName val="HB me"/>
      <sheetName val="jobhist"/>
      <sheetName val="met bab3"/>
      <sheetName val="anal bab8"/>
      <sheetName val="prime coal"/>
      <sheetName val="arab"/>
      <sheetName val="Volume"/>
      <sheetName val="HRG BHN"/>
      <sheetName val="analysis"/>
      <sheetName val="L-TIGA"/>
      <sheetName val="L_TIGA"/>
      <sheetName val="Fab+erect"/>
      <sheetName val="HARGA ALAT"/>
      <sheetName val="RKP"/>
      <sheetName val="Analisa Upah &amp; Bahan Plum"/>
      <sheetName val="???????-BLDG"/>
      <sheetName val="_______-BLDG"/>
      <sheetName val="DAF-5"/>
      <sheetName val="DAF_5"/>
      <sheetName val="FACTOR"/>
      <sheetName val="r.tank"/>
      <sheetName val="prelim"/>
      <sheetName val="Fire Fighting"/>
      <sheetName val="R_Srikana"/>
      <sheetName val="UPAH~K"/>
      <sheetName val="ANALIS"/>
      <sheetName val="BAHAN~"/>
      <sheetName val="ES STG"/>
      <sheetName val="Analisa Teknik"/>
      <sheetName val="D7"/>
      <sheetName val="Bsc"/>
      <sheetName val="Alt"/>
      <sheetName val="Sal"/>
      <sheetName val="div7"/>
      <sheetName val="G_SUMMARY"/>
      <sheetName val="Hrg"/>
      <sheetName val="MUA"/>
      <sheetName val="HB"/>
      <sheetName val="An Arsitektur"/>
      <sheetName val="Unit Rate (2)"/>
      <sheetName val="An Struktur"/>
      <sheetName val="ETAB 2"/>
      <sheetName val="MAPDC"/>
      <sheetName val="E_TRIKAL"/>
      <sheetName val="E_TRONIK"/>
      <sheetName val="MEK"/>
      <sheetName val="ANAL_HPS"/>
      <sheetName val="Rekap1"/>
      <sheetName val="ARSITEK"/>
      <sheetName val="hsp-STR-ARS"/>
      <sheetName val="8LT 12"/>
      <sheetName val="schtng"/>
      <sheetName val="schbhn"/>
      <sheetName val="schalt"/>
      <sheetName val="satuan_pek_ars"/>
      <sheetName val="RAB-ARS"/>
      <sheetName val="HSBU"/>
      <sheetName val="Dashboard"/>
      <sheetName val="Cover "/>
      <sheetName val="Daftar-Isi"/>
      <sheetName val="PEMBATAS"/>
      <sheetName val="RPD"/>
      <sheetName val="SPD"/>
      <sheetName val="PO2"/>
      <sheetName val="LBP-01 "/>
      <sheetName val="Sheet2"/>
      <sheetName val="PBK-01"/>
      <sheetName val="CFP-11"/>
      <sheetName val="hutang-lapangan "/>
      <sheetName val="CASH-lapangan"/>
      <sheetName val="CASH-Divisi"/>
      <sheetName val="Hutang-Divisi"/>
      <sheetName val="Rekap klad"/>
      <sheetName val="daftarhutang"/>
      <sheetName val="LPP-101"/>
      <sheetName val="RLP-01"/>
      <sheetName val="ASAT"/>
      <sheetName val="RRK-01"/>
      <sheetName val="PU DANA KERJA"/>
      <sheetName val="LPF-01"/>
      <sheetName val="MOS-01 "/>
      <sheetName val="RSK-01"/>
      <sheetName val="RTS-11"/>
      <sheetName val="RTS-21"/>
      <sheetName val="antisipasi"/>
      <sheetName val="RAPA"/>
      <sheetName val="AAK-01"/>
      <sheetName val="DAFTAR HUTANG"/>
      <sheetName val="KARTU PIUTANG"/>
      <sheetName val="LAP ALAT"/>
      <sheetName val="PROGRESS DIAKUI"/>
      <sheetName val="KKP-1"/>
      <sheetName val="M-RESIKO "/>
      <sheetName val="PANJR"/>
      <sheetName val="FM-MR01 "/>
      <sheetName val="FM-MR02 "/>
      <sheetName val="FM-MR03 Lap Bulan Agus"/>
      <sheetName val="FOTO"/>
      <sheetName val="DATA PROYEK"/>
      <sheetName val="RUANG LINGKUP"/>
      <sheetName val="Eva_Spek3"/>
      <sheetName val="Harga_Satuan3"/>
      <sheetName val="ah_sanitary3"/>
      <sheetName val="Currency_Rate3"/>
      <sheetName val="BQ_ARS2"/>
      <sheetName val="Fill_this_out_first___3"/>
      <sheetName val="Daf_12"/>
      <sheetName val="INPUT_DATAS1"/>
      <sheetName val="Sch_11"/>
      <sheetName val="Total_Load_List1"/>
      <sheetName val="Bahan_1"/>
      <sheetName val="Pekerjaan_1"/>
      <sheetName val="Isolasi_Luar1"/>
      <sheetName val="Fill_this_out_first___4"/>
      <sheetName val="H_Satuan1"/>
      <sheetName val="TE_TS_FA_LAN_MATV1"/>
      <sheetName val="Harga_ME_1"/>
      <sheetName val="Bill_rekap1"/>
      <sheetName val="Bill_of_Qty1"/>
      <sheetName val="BQ_atap_bengkel1"/>
      <sheetName val="str_bengkel1"/>
      <sheetName val="mat_me_pipa1"/>
      <sheetName val="Isolasi_Luar_Dalam1"/>
      <sheetName val="DAFTAR_HARGA1"/>
      <sheetName val="A+Supl_1"/>
      <sheetName val="Hrg_Sat1"/>
      <sheetName val="Peralatan_(2)1"/>
      <sheetName val="Ahs_21"/>
      <sheetName val="Ahs_11"/>
      <sheetName val="HRG_BHN1"/>
      <sheetName val="HARGA_ALAT1"/>
      <sheetName val="Bill_No__21"/>
      <sheetName val="walk_way1"/>
      <sheetName val="UNIT_PRICE_ANALYSIS_(KSN)1"/>
      <sheetName val="RAB_MEK_15_M_MB_1"/>
      <sheetName val="PT_1"/>
      <sheetName val="Kuantitas_&amp;_Harga1"/>
      <sheetName val="AHS_Marka1"/>
      <sheetName val="AHS_Aspal1"/>
      <sheetName val="REF_ONLY1"/>
      <sheetName val="Cash_Flow_bulanan1"/>
      <sheetName val="mat_baja1"/>
      <sheetName val="harga_baja1"/>
      <sheetName val="Rekap_Direct_Cost1"/>
      <sheetName val="rab_me_(by_owner)_1"/>
      <sheetName val="BQ_(by_owner)1"/>
      <sheetName val="rab_me_(fisik)1"/>
      <sheetName val="Analisa_Teknik1"/>
      <sheetName val="UNIT_CHILLER1"/>
      <sheetName val="Perm__Test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HB_1"/>
      <sheetName val="DATA_GRAFIK1"/>
      <sheetName val="Analisa_STR1"/>
      <sheetName val="Analisa__(2)1"/>
      <sheetName val="prime_coal1"/>
      <sheetName val="Pengaturan_air1"/>
      <sheetName val="Pemeliharaan_LL1"/>
      <sheetName val="Kebutuhan_alat_I1"/>
      <sheetName val="Produktif__alat1"/>
      <sheetName val="Item-01_20(01)_to_(09)_Abov_(21"/>
      <sheetName val="Rekap_Seksi_21"/>
      <sheetName val="info_umum1"/>
      <sheetName val="anal_pek_tanah1"/>
      <sheetName val="concrete_paver1"/>
      <sheetName val="analisa_owning_cost1"/>
      <sheetName val="form_ANALISA1"/>
      <sheetName val="MAJOR_SDY1"/>
      <sheetName val="harsat_sdy1"/>
      <sheetName val="RAB_SDY1"/>
      <sheetName val="bq_analisa1"/>
      <sheetName val="sum_boq1"/>
      <sheetName val="BQ_SUSUKAN1"/>
      <sheetName val="BQ_PENGGARON1"/>
      <sheetName val="Daftar_Kuantitas_dan_Harga1"/>
      <sheetName val="HB_me1"/>
      <sheetName val="Sat_Bahan1"/>
      <sheetName val="Sat_Alat1"/>
      <sheetName val="Sat_Upah1"/>
      <sheetName val="H_SAT1"/>
      <sheetName val="met_bab31"/>
      <sheetName val="anal_bab81"/>
      <sheetName val="Analisa_Upah_&amp;_Bahan_Plum1"/>
      <sheetName val="BQ_(1)1"/>
      <sheetName val="Bill_of_Qty_MEP1"/>
      <sheetName val="Tabel_Berat1"/>
      <sheetName val="Eva_Spek2"/>
      <sheetName val="Harga_Satuan2"/>
      <sheetName val="ah_sanitary2"/>
      <sheetName val="Currency_Rate2"/>
      <sheetName val="BQ_ARS1"/>
      <sheetName val="Fill_this_out_first___1"/>
      <sheetName val="Daf_11"/>
      <sheetName val="INPUT_DATAS"/>
      <sheetName val="Sch_1"/>
      <sheetName val="Total_Load_List"/>
      <sheetName val="Bahan_"/>
      <sheetName val="Pekerjaan_"/>
      <sheetName val="Isolasi_Luar"/>
      <sheetName val="Fill_this_out_first___2"/>
      <sheetName val="H_Satuan"/>
      <sheetName val="TE_TS_FA_LAN_MATV"/>
      <sheetName val="Harga_ME_"/>
      <sheetName val="Bill_rekap"/>
      <sheetName val="Bill_of_Qty"/>
      <sheetName val="BQ_atap_bengkel"/>
      <sheetName val="str_bengkel"/>
      <sheetName val="mat_me_pipa"/>
      <sheetName val="Isolasi_Luar_Dalam"/>
      <sheetName val="DAFTAR_HARGA"/>
      <sheetName val="A+Supl_"/>
      <sheetName val="Hrg_Sat"/>
      <sheetName val="Peralatan_(2)"/>
      <sheetName val="Ahs_2"/>
      <sheetName val="Ahs_1"/>
      <sheetName val="HRG_BHN"/>
      <sheetName val="HARGA_ALAT"/>
      <sheetName val="Bill_No__2"/>
      <sheetName val="walk_way"/>
      <sheetName val="UNIT_PRICE_ANALYSIS_(KSN)"/>
      <sheetName val="RAB_MEK_15_M_MB_"/>
      <sheetName val="PT_"/>
      <sheetName val="Kuantitas_&amp;_Harga"/>
      <sheetName val="AHS_Marka"/>
      <sheetName val="AHS_Aspal"/>
      <sheetName val="REF_ONLY"/>
      <sheetName val="Cash_Flow_bulanan"/>
      <sheetName val="mat_baja"/>
      <sheetName val="harga_baja"/>
      <sheetName val="Rekap_Direct_Cost"/>
      <sheetName val="rab_me_(by_owner)_"/>
      <sheetName val="BQ_(by_owner)"/>
      <sheetName val="rab_me_(fisik)"/>
      <sheetName val="Analisa_Teknik"/>
      <sheetName val="UNIT_CHILLER"/>
      <sheetName val="Perm__Test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B_"/>
      <sheetName val="DATA_GRAFIK"/>
      <sheetName val="Analisa_STR"/>
      <sheetName val="Analisa__(2)"/>
      <sheetName val="prime_coal"/>
      <sheetName val="Pengaturan_air"/>
      <sheetName val="Pemeliharaan_LL"/>
      <sheetName val="Kebutuhan_alat_I"/>
      <sheetName val="Produktif__alat"/>
      <sheetName val="Item-01_20(01)_to_(09)_Abov_(2)"/>
      <sheetName val="Rekap_Seksi_2"/>
      <sheetName val="info_umum"/>
      <sheetName val="anal_pek_tanah"/>
      <sheetName val="concrete_paver"/>
      <sheetName val="analisa_owning_cost"/>
      <sheetName val="form_ANALISA"/>
      <sheetName val="MAJOR_SDY"/>
      <sheetName val="harsat_sdy"/>
      <sheetName val="RAB_SDY"/>
      <sheetName val="bq_analisa"/>
      <sheetName val="sum_boq"/>
      <sheetName val="BQ_SUSUKAN"/>
      <sheetName val="BQ_PENGGARON"/>
      <sheetName val="Daftar_Kuantitas_dan_Harga"/>
      <sheetName val="Sat_Bahan"/>
      <sheetName val="Sat_Alat"/>
      <sheetName val="Sat_Upah"/>
      <sheetName val="H_SAT"/>
      <sheetName val="BQ_(1)"/>
      <sheetName val="Bill_of_Qty_MEP"/>
      <sheetName val="Tabel_Berat"/>
      <sheetName val="HB_me"/>
      <sheetName val="met_bab3"/>
      <sheetName val="anal_bab8"/>
      <sheetName val="Analisa_Upah_&amp;_Bahan_Plum"/>
      <sheetName val="Eva_Spek4"/>
      <sheetName val="Harga_Satuan4"/>
      <sheetName val="ah_sanitary4"/>
      <sheetName val="Currency_Rate4"/>
      <sheetName val="BQ_ARS3"/>
      <sheetName val="Fill_this_out_first___5"/>
      <sheetName val="Daf_13"/>
      <sheetName val="INPUT_DATAS2"/>
      <sheetName val="Sch_12"/>
      <sheetName val="Total_Load_List2"/>
      <sheetName val="Bahan_2"/>
      <sheetName val="Pekerjaan_2"/>
      <sheetName val="Isolasi_Luar2"/>
      <sheetName val="Fill_this_out_first___6"/>
      <sheetName val="H_Satuan2"/>
      <sheetName val="TE_TS_FA_LAN_MATV2"/>
      <sheetName val="Harga_ME_2"/>
      <sheetName val="Bill_rekap2"/>
      <sheetName val="Bill_of_Qty2"/>
      <sheetName val="BQ_atap_bengkel2"/>
      <sheetName val="str_bengkel2"/>
      <sheetName val="mat_me_pipa2"/>
      <sheetName val="Isolasi_Luar_Dalam2"/>
      <sheetName val="DAFTAR_HARGA2"/>
      <sheetName val="A+Supl_2"/>
      <sheetName val="Hrg_Sat2"/>
      <sheetName val="Peralatan_(2)2"/>
      <sheetName val="Ahs_22"/>
      <sheetName val="Ahs_12"/>
      <sheetName val="HRG_BHN2"/>
      <sheetName val="HARGA_ALAT2"/>
      <sheetName val="Bill_No__22"/>
      <sheetName val="walk_way2"/>
      <sheetName val="UNIT_PRICE_ANALYSIS_(KSN)2"/>
      <sheetName val="RAB_MEK_15_M_MB_2"/>
      <sheetName val="PT_2"/>
      <sheetName val="Kuantitas_&amp;_Harga2"/>
      <sheetName val="AHS_Marka2"/>
      <sheetName val="AHS_Aspal2"/>
      <sheetName val="REF_ONLY2"/>
      <sheetName val="Cash_Flow_bulanan2"/>
      <sheetName val="mat_baja2"/>
      <sheetName val="harga_baja2"/>
      <sheetName val="Rekap_Direct_Cost2"/>
      <sheetName val="rab_me_(by_owner)_2"/>
      <sheetName val="BQ_(by_owner)2"/>
      <sheetName val="rab_me_(fisik)2"/>
      <sheetName val="Analisa_Teknik2"/>
      <sheetName val="UNIT_CHILLER2"/>
      <sheetName val="Perm__Test2"/>
      <sheetName val="dongia_(2)2"/>
      <sheetName val="THPDMoi__(2)2"/>
      <sheetName val="TONG_HOP_VL-NC2"/>
      <sheetName val="TONGKE3p_2"/>
      <sheetName val="TH_VL,_NC,_DDHT_Thanhphuoc2"/>
      <sheetName val="DON_GIA2"/>
      <sheetName val="t-h_HA_THE2"/>
      <sheetName val="CHITIET_VL-NC-TT_-1p2"/>
      <sheetName val="TONG_HOP_VL-NC_TT2"/>
      <sheetName val="TH_XL2"/>
      <sheetName val="CHITIET_VL-NC2"/>
      <sheetName val="CHITIET_VL-NC-TT-3p2"/>
      <sheetName val="KPVC-BD_2"/>
      <sheetName val="HB_2"/>
      <sheetName val="DATA_GRAFIK2"/>
      <sheetName val="Analisa_STR2"/>
      <sheetName val="Analisa__(2)2"/>
      <sheetName val="prime_coal2"/>
      <sheetName val="Pengaturan_air2"/>
      <sheetName val="Pemeliharaan_LL2"/>
      <sheetName val="Kebutuhan_alat_I2"/>
      <sheetName val="Produktif__alat2"/>
      <sheetName val="Item-01_20(01)_to_(09)_Abov_(22"/>
      <sheetName val="Rekap_Seksi_22"/>
      <sheetName val="info_umum2"/>
      <sheetName val="anal_pek_tanah2"/>
      <sheetName val="concrete_paver2"/>
      <sheetName val="analisa_owning_cost2"/>
      <sheetName val="form_ANALISA2"/>
      <sheetName val="MAJOR_SDY2"/>
      <sheetName val="harsat_sdy2"/>
      <sheetName val="RAB_SDY2"/>
      <sheetName val="bq_analisa2"/>
      <sheetName val="sum_boq2"/>
      <sheetName val="BQ_SUSUKAN2"/>
      <sheetName val="BQ_PENGGARON2"/>
      <sheetName val="Daftar_Kuantitas_dan_Harga2"/>
      <sheetName val="HB_me2"/>
      <sheetName val="Sat_Bahan2"/>
      <sheetName val="Sat_Alat2"/>
      <sheetName val="Sat_Upah2"/>
      <sheetName val="H_SAT2"/>
      <sheetName val="met_bab32"/>
      <sheetName val="anal_bab82"/>
      <sheetName val="Analisa_Upah_&amp;_Bahan_Plum2"/>
      <sheetName val="BQ_(1)2"/>
      <sheetName val="Bill_of_Qty_MEP2"/>
      <sheetName val="Tabel_Berat2"/>
      <sheetName val="Eva_Spek5"/>
      <sheetName val="Harga_Satuan5"/>
      <sheetName val="ah_sanitary5"/>
      <sheetName val="Currency_Rate5"/>
      <sheetName val="BQ_ARS4"/>
      <sheetName val="Fill_this_out_first___7"/>
      <sheetName val="Daf_14"/>
      <sheetName val="INPUT_DATAS3"/>
      <sheetName val="Sch_13"/>
      <sheetName val="Total_Load_List3"/>
      <sheetName val="Bahan_3"/>
      <sheetName val="Pekerjaan_3"/>
      <sheetName val="Isolasi_Luar3"/>
      <sheetName val="Fill_this_out_first___8"/>
      <sheetName val="H_Satuan3"/>
      <sheetName val="TE_TS_FA_LAN_MATV3"/>
      <sheetName val="Harga_ME_3"/>
      <sheetName val="Bill_rekap3"/>
      <sheetName val="Bill_of_Qty3"/>
      <sheetName val="BQ_atap_bengkel3"/>
      <sheetName val="str_bengkel3"/>
      <sheetName val="mat_me_pipa3"/>
      <sheetName val="Isolasi_Luar_Dalam3"/>
      <sheetName val="DAFTAR_HARGA3"/>
      <sheetName val="A+Supl_3"/>
      <sheetName val="Hrg_Sat3"/>
      <sheetName val="Peralatan_(2)3"/>
      <sheetName val="Ahs_23"/>
      <sheetName val="Ahs_13"/>
      <sheetName val="HRG_BHN3"/>
      <sheetName val="HARGA_ALAT3"/>
      <sheetName val="Bill_No__23"/>
      <sheetName val="walk_way3"/>
      <sheetName val="UNIT_PRICE_ANALYSIS_(KSN)3"/>
      <sheetName val="RAB_MEK_15_M_MB_3"/>
      <sheetName val="PT_3"/>
      <sheetName val="Kuantitas_&amp;_Harga3"/>
      <sheetName val="AHS_Marka3"/>
      <sheetName val="AHS_Aspal3"/>
      <sheetName val="REF_ONLY3"/>
      <sheetName val="Cash_Flow_bulanan3"/>
      <sheetName val="mat_baja3"/>
      <sheetName val="harga_baja3"/>
      <sheetName val="Rekap_Direct_Cost3"/>
      <sheetName val="rab_me_(by_owner)_3"/>
      <sheetName val="BQ_(by_owner)3"/>
      <sheetName val="rab_me_(fisik)3"/>
      <sheetName val="Analisa_Teknik3"/>
      <sheetName val="UNIT_CHILLER3"/>
      <sheetName val="Perm__Test3"/>
      <sheetName val="dongia_(2)3"/>
      <sheetName val="THPDMoi__(2)3"/>
      <sheetName val="TONG_HOP_VL-NC3"/>
      <sheetName val="TONGKE3p_3"/>
      <sheetName val="TH_VL,_NC,_DDHT_Thanhphuoc3"/>
      <sheetName val="DON_GIA3"/>
      <sheetName val="t-h_HA_THE3"/>
      <sheetName val="CHITIET_VL-NC-TT_-1p3"/>
      <sheetName val="TONG_HOP_VL-NC_TT3"/>
      <sheetName val="TH_XL3"/>
      <sheetName val="CHITIET_VL-NC3"/>
      <sheetName val="CHITIET_VL-NC-TT-3p3"/>
      <sheetName val="KPVC-BD_3"/>
      <sheetName val="HB_3"/>
      <sheetName val="DATA_GRAFIK3"/>
      <sheetName val="Analisa_STR3"/>
      <sheetName val="Analisa__(2)3"/>
      <sheetName val="prime_coal3"/>
      <sheetName val="Pengaturan_air3"/>
      <sheetName val="Pemeliharaan_LL3"/>
      <sheetName val="Kebutuhan_alat_I3"/>
      <sheetName val="Produktif__alat3"/>
      <sheetName val="Item-01_20(01)_to_(09)_Abov_(23"/>
      <sheetName val="Rekap_Seksi_23"/>
      <sheetName val="info_umum3"/>
      <sheetName val="anal_pek_tanah3"/>
      <sheetName val="concrete_paver3"/>
      <sheetName val="analisa_owning_cost3"/>
      <sheetName val="form_ANALISA3"/>
      <sheetName val="MAJOR_SDY3"/>
      <sheetName val="harsat_sdy3"/>
      <sheetName val="RAB_SDY3"/>
      <sheetName val="bq_analisa3"/>
      <sheetName val="sum_boq3"/>
      <sheetName val="BQ_SUSUKAN3"/>
      <sheetName val="BQ_PENGGARON3"/>
      <sheetName val="Daftar_Kuantitas_dan_Harga3"/>
      <sheetName val="Sat_Bahan3"/>
      <sheetName val="Sat_Alat3"/>
      <sheetName val="Sat_Upah3"/>
      <sheetName val="H_SAT3"/>
      <sheetName val="BQ_(1)3"/>
      <sheetName val="Bill_of_Qty_MEP3"/>
      <sheetName val="Tabel_Berat3"/>
      <sheetName val="HB_me3"/>
      <sheetName val="met_bab33"/>
      <sheetName val="anal_bab83"/>
      <sheetName val="Analisa_Upah_&amp;_Bahan_Plum3"/>
      <sheetName val="Cover_"/>
      <sheetName val="LBP-01_"/>
      <sheetName val="hutang-lapangan_"/>
      <sheetName val="Rekap_klad"/>
      <sheetName val="PU_DANA_KERJA"/>
      <sheetName val="MOS-01_"/>
      <sheetName val="DAFTAR_HUTANG"/>
      <sheetName val="KARTU_PIUTANG"/>
      <sheetName val="LAP_ALAT"/>
      <sheetName val="PROGRESS_DIAKUI"/>
      <sheetName val="M-RESIKO_"/>
      <sheetName val="FM-MR01_"/>
      <sheetName val="FM-MR02_"/>
      <sheetName val="FM-MR03_Lap_Bulan_Agus"/>
      <sheetName val="DATA_PROYEK"/>
      <sheetName val="RUANG_LINGKUP"/>
      <sheetName val="CERT"/>
      <sheetName val="Smry Wk (P I)"/>
      <sheetName val="Normalisasi"/>
      <sheetName val="ANALISA PEK.UMUM"/>
      <sheetName val="ANALISA KONST BTN"/>
      <sheetName val="NP"/>
      <sheetName val="NP (3)"/>
      <sheetName val="NP (2)"/>
      <sheetName val="Additional"/>
      <sheetName val="SKEDUL AV-05"/>
      <sheetName val="Analisa Harga Satuan"/>
      <sheetName val="C-FLOW JUNI"/>
      <sheetName val="Sat Bah &amp; Up"/>
      <sheetName val="Sat Bah _ Up"/>
      <sheetName val="Basic Price"/>
      <sheetName val="hs-str"/>
      <sheetName val="hs_str"/>
      <sheetName val="ANALIS ALAT"/>
      <sheetName val="Vibro_Roller"/>
      <sheetName val="Based Data_wacc"/>
      <sheetName val="BQ-E20-02(Rp)"/>
      <sheetName val="금액내역서"/>
      <sheetName val="B"/>
      <sheetName val="AHS2 Partisi,Curtain,Pnt,Jndla"/>
      <sheetName val="Rekap B.L."/>
      <sheetName val="BoQ."/>
      <sheetName val="pivot"/>
      <sheetName val="AHS"/>
      <sheetName val="wo 276&amp;1050 (98-99)"/>
      <sheetName val="ANL STR"/>
      <sheetName val="Coord"/>
      <sheetName val="Koefisien"/>
      <sheetName val="ANA"/>
      <sheetName val="Harga"/>
      <sheetName val="Dokumentasi (2)"/>
      <sheetName val="4-MVAC"/>
      <sheetName val="IT-SDSEPT"/>
      <sheetName val="ITSDSEPT"/>
      <sheetName val="PENYERAPANKTRK"/>
      <sheetName val="EVAINF08"/>
      <sheetName val="EVAINF08 (PPT)"/>
      <sheetName val="REKAPMS08 (31%) (2)"/>
      <sheetName val="grafik"/>
      <sheetName val="RENCKTRK08"/>
      <sheetName val="RENCKTRK08 (2)"/>
      <sheetName val="SAT_BHN"/>
      <sheetName val="AO_UMUM"/>
      <sheetName val=" anal hrg sat"/>
      <sheetName val="Analisa "/>
      <sheetName val="BQ Utama "/>
      <sheetName val="Upah "/>
      <sheetName val="BASE_PL1_H_shape__OLD_"/>
      <sheetName val="Pipe"/>
      <sheetName val="95삼성급(본사)"/>
      <sheetName val="HARGA DASAR"/>
      <sheetName val="SCH"/>
      <sheetName val="AMP"/>
      <sheetName val="ANTEK-AGGA"/>
      <sheetName val="BD-LS"/>
      <sheetName val="BIA-LUMPSUM"/>
      <sheetName val="FINAL"/>
      <sheetName val="KEBALAT"/>
      <sheetName val="Master Edit"/>
      <sheetName val="BURDA"/>
      <sheetName val="ANTEK-GAL"/>
      <sheetName val="HRS-ATB"/>
      <sheetName val="ANTEK-PRIME"/>
      <sheetName val="ANTEK-TIMB"/>
      <sheetName val="CRUSER"/>
      <sheetName val="DIV.3"/>
      <sheetName val="HS Bhn&amp;Upah"/>
      <sheetName val="A_2"/>
      <sheetName val="Level"/>
      <sheetName val="mat&amp;upah"/>
      <sheetName val="HargaBahan"/>
      <sheetName val="304-06"/>
      <sheetName val="HARGA MATERIAL"/>
      <sheetName val="DivVII"/>
      <sheetName val="5-ALAT(1)"/>
      <sheetName val="4-Basic Price"/>
      <sheetName val="ANLS ALAT"/>
      <sheetName val="Peralatan"/>
      <sheetName val="Cashflow"/>
      <sheetName val="Sat-Tan"/>
      <sheetName val="Infrastruktur"/>
      <sheetName val="S_DAYA"/>
      <sheetName val="Reference-SL"/>
      <sheetName val="RAB AR&amp;STR"/>
      <sheetName val="IPL_SCHEDULE"/>
      <sheetName val="61004"/>
      <sheetName val="arp4"/>
      <sheetName val="arp5"/>
      <sheetName val="arp6"/>
      <sheetName val="arp10a"/>
      <sheetName val="Eva_Spek6"/>
      <sheetName val="Harga_Satuan6"/>
      <sheetName val="ah_sanitary6"/>
      <sheetName val="Currency_Rate6"/>
      <sheetName val="BQ_ARS5"/>
      <sheetName val="Fill_this_out_first___9"/>
      <sheetName val="Daf_15"/>
      <sheetName val="INPUT_DATAS4"/>
      <sheetName val="Sch_14"/>
      <sheetName val="Total_Load_List4"/>
      <sheetName val="Bahan_4"/>
      <sheetName val="Pekerjaan_4"/>
      <sheetName val="Isolasi_Luar4"/>
      <sheetName val="Fill_this_out_first___10"/>
      <sheetName val="H_Satuan4"/>
      <sheetName val="TE_TS_FA_LAN_MATV4"/>
      <sheetName val="Harga_ME_4"/>
      <sheetName val="Bill_rekap4"/>
      <sheetName val="Bill_of_Qty4"/>
      <sheetName val="BQ_atap_bengkel4"/>
      <sheetName val="str_bengkel4"/>
      <sheetName val="mat_me_pipa4"/>
      <sheetName val="Isolasi_Luar_Dalam4"/>
      <sheetName val="DAFTAR_HARGA4"/>
      <sheetName val="A+Supl_4"/>
      <sheetName val="Hrg_Sat4"/>
      <sheetName val="Peralatan_(2)4"/>
      <sheetName val="Ahs_24"/>
      <sheetName val="Ahs_14"/>
      <sheetName val="HRG_BHN4"/>
      <sheetName val="HARGA_ALAT4"/>
      <sheetName val="Bill_No__24"/>
      <sheetName val="walk_way4"/>
      <sheetName val="PT_4"/>
      <sheetName val="Kuantitas_&amp;_Harga4"/>
      <sheetName val="AHS_Marka4"/>
      <sheetName val="AHS_Aspal4"/>
      <sheetName val="UNIT_PRICE_ANALYSIS_(KSN)4"/>
      <sheetName val="RAB_MEK_15_M_MB_4"/>
      <sheetName val="REF_ONLY4"/>
      <sheetName val="Cash_Flow_bulanan4"/>
      <sheetName val="mat_baja4"/>
      <sheetName val="harga_baja4"/>
      <sheetName val="Rekap_Direct_Cost4"/>
      <sheetName val="rab_me_(by_owner)_4"/>
      <sheetName val="BQ_(by_owner)4"/>
      <sheetName val="rab_me_(fisik)4"/>
      <sheetName val="Analisa_Teknik4"/>
      <sheetName val="UNIT_CHILLER4"/>
      <sheetName val="Perm__Test4"/>
      <sheetName val="prime_coal4"/>
      <sheetName val="dongia_(2)4"/>
      <sheetName val="THPDMoi__(2)4"/>
      <sheetName val="TONG_HOP_VL-NC4"/>
      <sheetName val="TONGKE3p_4"/>
      <sheetName val="TH_VL,_NC,_DDHT_Thanhphuoc4"/>
      <sheetName val="DON_GIA4"/>
      <sheetName val="t-h_HA_THE4"/>
      <sheetName val="CHITIET_VL-NC-TT_-1p4"/>
      <sheetName val="TONG_HOP_VL-NC_TT4"/>
      <sheetName val="TH_XL4"/>
      <sheetName val="CHITIET_VL-NC4"/>
      <sheetName val="CHITIET_VL-NC-TT-3p4"/>
      <sheetName val="KPVC-BD_4"/>
      <sheetName val="HB_4"/>
      <sheetName val="DATA_GRAFIK4"/>
      <sheetName val="Analisa_STR4"/>
      <sheetName val="Analisa__(2)4"/>
      <sheetName val="Pengaturan_air4"/>
      <sheetName val="Pemeliharaan_LL4"/>
      <sheetName val="Kebutuhan_alat_I4"/>
      <sheetName val="Produktif__alat4"/>
      <sheetName val="Item-01_20(01)_to_(09)_Abov_(24"/>
      <sheetName val="Rekap_Seksi_24"/>
      <sheetName val="info_umum4"/>
      <sheetName val="anal_pek_tanah4"/>
      <sheetName val="concrete_paver4"/>
      <sheetName val="analisa_owning_cost4"/>
      <sheetName val="form_ANALISA4"/>
      <sheetName val="MAJOR_SDY4"/>
      <sheetName val="harsat_sdy4"/>
      <sheetName val="RAB_SDY4"/>
      <sheetName val="bq_analisa4"/>
      <sheetName val="sum_boq4"/>
      <sheetName val="BQ_SUSUKAN4"/>
      <sheetName val="BQ_PENGGARON4"/>
      <sheetName val="Daftar_Kuantitas_dan_Harga4"/>
      <sheetName val="Sat_Bahan4"/>
      <sheetName val="Sat_Alat4"/>
      <sheetName val="Sat_Upah4"/>
      <sheetName val="H_SAT4"/>
      <sheetName val="met_bab34"/>
      <sheetName val="anal_bab84"/>
      <sheetName val="Analisa_Upah_&amp;_Bahan_Plum4"/>
      <sheetName val="BQ_(1)4"/>
      <sheetName val="Bill_of_Qty_MEP4"/>
      <sheetName val="Tabel_Berat4"/>
      <sheetName val="HB_me4"/>
      <sheetName val="Cover_1"/>
      <sheetName val="LBP-01_1"/>
      <sheetName val="hutang-lapangan_1"/>
      <sheetName val="Rekap_klad1"/>
      <sheetName val="PU_DANA_KERJA1"/>
      <sheetName val="MOS-01_1"/>
      <sheetName val="DAFTAR_HUTANG1"/>
      <sheetName val="KARTU_PIUTANG1"/>
      <sheetName val="LAP_ALAT1"/>
      <sheetName val="PROGRESS_DIAKUI1"/>
      <sheetName val="M-RESIKO_1"/>
      <sheetName val="FM-MR01_1"/>
      <sheetName val="FM-MR02_1"/>
      <sheetName val="FM-MR03_Lap_Bulan_Agus1"/>
      <sheetName val="DATA_PROYEK1"/>
      <sheetName val="RUANG_LINGKUP1"/>
      <sheetName val="Smry_Wk_(P_I)"/>
      <sheetName val="ES_STG"/>
      <sheetName val="ANALISA_PEK_UMUM"/>
      <sheetName val="ANALISA_KONST_BTN"/>
      <sheetName val="r_tank"/>
      <sheetName val="NP_(3)"/>
      <sheetName val="NP_(2)"/>
      <sheetName val="Fire_Fighting"/>
      <sheetName val="SKEDUL_AV-05"/>
      <sheetName val="An_Arsitektur"/>
      <sheetName val="Unit_Rate_(2)"/>
      <sheetName val="An_Struktur"/>
      <sheetName val="ETAB_2"/>
      <sheetName val="8LT_12"/>
      <sheetName val="Eva_Spek7"/>
      <sheetName val="Harga_Satuan7"/>
      <sheetName val="ah_sanitary7"/>
      <sheetName val="Currency_Rate7"/>
      <sheetName val="BQ_ARS6"/>
      <sheetName val="Fill_this_out_first___11"/>
      <sheetName val="Daf_16"/>
      <sheetName val="INPUT_DATAS5"/>
      <sheetName val="Sch_15"/>
      <sheetName val="Total_Load_List5"/>
      <sheetName val="Bahan_5"/>
      <sheetName val="Pekerjaan_5"/>
      <sheetName val="Isolasi_Luar5"/>
      <sheetName val="Fill_this_out_first___12"/>
      <sheetName val="H_Satuan5"/>
      <sheetName val="TE_TS_FA_LAN_MATV5"/>
      <sheetName val="Harga_ME_5"/>
      <sheetName val="Bill_rekap5"/>
      <sheetName val="Bill_of_Qty5"/>
      <sheetName val="BQ_atap_bengkel5"/>
      <sheetName val="str_bengkel5"/>
      <sheetName val="mat_me_pipa5"/>
      <sheetName val="Isolasi_Luar_Dalam5"/>
      <sheetName val="DAFTAR_HARGA5"/>
      <sheetName val="A+Supl_5"/>
      <sheetName val="Hrg_Sat5"/>
      <sheetName val="Peralatan_(2)5"/>
      <sheetName val="Ahs_25"/>
      <sheetName val="Ahs_15"/>
      <sheetName val="HRG_BHN5"/>
      <sheetName val="HARGA_ALAT5"/>
      <sheetName val="Bill_No__25"/>
      <sheetName val="walk_way5"/>
      <sheetName val="PT_5"/>
      <sheetName val="Kuantitas_&amp;_Harga5"/>
      <sheetName val="AHS_Marka5"/>
      <sheetName val="AHS_Aspal5"/>
      <sheetName val="UNIT_PRICE_ANALYSIS_(KSN)5"/>
      <sheetName val="RAB_MEK_15_M_MB_5"/>
      <sheetName val="REF_ONLY5"/>
      <sheetName val="Cash_Flow_bulanan5"/>
      <sheetName val="mat_baja5"/>
      <sheetName val="harga_baja5"/>
      <sheetName val="Rekap_Direct_Cost5"/>
      <sheetName val="rab_me_(by_owner)_5"/>
      <sheetName val="BQ_(by_owner)5"/>
      <sheetName val="rab_me_(fisik)5"/>
      <sheetName val="Analisa_Teknik5"/>
      <sheetName val="UNIT_CHILLER5"/>
      <sheetName val="Perm__Test5"/>
      <sheetName val="prime_coal5"/>
      <sheetName val="dongia_(2)5"/>
      <sheetName val="THPDMoi__(2)5"/>
      <sheetName val="TONG_HOP_VL-NC5"/>
      <sheetName val="TONGKE3p_5"/>
      <sheetName val="TH_VL,_NC,_DDHT_Thanhphuoc5"/>
      <sheetName val="DON_GIA5"/>
      <sheetName val="t-h_HA_THE5"/>
      <sheetName val="CHITIET_VL-NC-TT_-1p5"/>
      <sheetName val="TONG_HOP_VL-NC_TT5"/>
      <sheetName val="TH_XL5"/>
      <sheetName val="CHITIET_VL-NC5"/>
      <sheetName val="CHITIET_VL-NC-TT-3p5"/>
      <sheetName val="KPVC-BD_5"/>
      <sheetName val="HB_5"/>
      <sheetName val="DATA_GRAFIK5"/>
      <sheetName val="Analisa_STR5"/>
      <sheetName val="Analisa__(2)5"/>
      <sheetName val="Pengaturan_air5"/>
      <sheetName val="Pemeliharaan_LL5"/>
      <sheetName val="Kebutuhan_alat_I5"/>
      <sheetName val="Produktif__alat5"/>
      <sheetName val="Item-01_20(01)_to_(09)_Abov_(25"/>
      <sheetName val="Rekap_Seksi_25"/>
      <sheetName val="info_umum5"/>
      <sheetName val="anal_pek_tanah5"/>
      <sheetName val="concrete_paver5"/>
      <sheetName val="analisa_owning_cost5"/>
      <sheetName val="form_ANALISA5"/>
      <sheetName val="MAJOR_SDY5"/>
      <sheetName val="harsat_sdy5"/>
      <sheetName val="RAB_SDY5"/>
      <sheetName val="bq_analisa5"/>
      <sheetName val="sum_boq5"/>
      <sheetName val="BQ_SUSUKAN5"/>
      <sheetName val="BQ_PENGGARON5"/>
      <sheetName val="Daftar_Kuantitas_dan_Harga5"/>
      <sheetName val="Sat_Bahan5"/>
      <sheetName val="Sat_Alat5"/>
      <sheetName val="Sat_Upah5"/>
      <sheetName val="H_SAT5"/>
      <sheetName val="met_bab35"/>
      <sheetName val="anal_bab85"/>
      <sheetName val="Analisa_Upah_&amp;_Bahan_Plum5"/>
      <sheetName val="BQ_(1)5"/>
      <sheetName val="Bill_of_Qty_MEP5"/>
      <sheetName val="Tabel_Berat5"/>
      <sheetName val="HB_me5"/>
      <sheetName val="Cover_2"/>
      <sheetName val="LBP-01_2"/>
      <sheetName val="hutang-lapangan_2"/>
      <sheetName val="Rekap_klad2"/>
      <sheetName val="PU_DANA_KERJA2"/>
      <sheetName val="MOS-01_2"/>
      <sheetName val="DAFTAR_HUTANG2"/>
      <sheetName val="KARTU_PIUTANG2"/>
      <sheetName val="LAP_ALAT2"/>
      <sheetName val="PROGRESS_DIAKUI2"/>
      <sheetName val="M-RESIKO_2"/>
      <sheetName val="FM-MR01_2"/>
      <sheetName val="FM-MR02_2"/>
      <sheetName val="FM-MR03_Lap_Bulan_Agus2"/>
      <sheetName val="DATA_PROYEK2"/>
      <sheetName val="RUANG_LINGKUP2"/>
      <sheetName val="Smry_Wk_(P_I)1"/>
      <sheetName val="ES_STG1"/>
      <sheetName val="ANALISA_PEK_UMUM1"/>
      <sheetName val="ANALISA_KONST_BTN1"/>
      <sheetName val="r_tank1"/>
      <sheetName val="NP_(3)1"/>
      <sheetName val="NP_(2)1"/>
      <sheetName val="Fire_Fighting1"/>
      <sheetName val="SKEDUL_AV-051"/>
      <sheetName val="An_Arsitektur1"/>
      <sheetName val="Unit_Rate_(2)1"/>
      <sheetName val="An_Struktur1"/>
      <sheetName val="ETAB_21"/>
      <sheetName val="8LT_121"/>
      <sheetName val="villa"/>
      <sheetName val="ALAT1"/>
      <sheetName val="BASIC"/>
      <sheetName val="DIV_3"/>
      <sheetName val="UNIT PRICE"/>
      <sheetName val="ARS ADM"/>
      <sheetName val="2.1"/>
      <sheetName val="Mg_I"/>
      <sheetName val="Eva_Spek8"/>
      <sheetName val="Harga_Satuan8"/>
      <sheetName val="ah_sanitary8"/>
      <sheetName val="Currency_Rate8"/>
      <sheetName val="BQ_ARS7"/>
      <sheetName val="Fill_this_out_first___13"/>
      <sheetName val="Daf_17"/>
      <sheetName val="H_Satuan6"/>
      <sheetName val="Harga_ME_6"/>
      <sheetName val="Bahan_6"/>
      <sheetName val="Pekerjaan_6"/>
      <sheetName val="INPUT_DATAS6"/>
      <sheetName val="Sch_16"/>
      <sheetName val="Isolasi_Luar6"/>
      <sheetName val="Total_Load_List6"/>
      <sheetName val="Fill_this_out_first___14"/>
      <sheetName val="Isolasi_Luar_Dalam6"/>
      <sheetName val="BQ_atap_bengkel6"/>
      <sheetName val="str_bengkel6"/>
      <sheetName val="TE_TS_FA_LAN_MATV6"/>
      <sheetName val="Bill_rekap6"/>
      <sheetName val="Bill_of_Qty6"/>
      <sheetName val="mat_me_pipa6"/>
      <sheetName val="Ahs_26"/>
      <sheetName val="Ahs_16"/>
      <sheetName val="DAFTAR_HARGA6"/>
      <sheetName val="REF_ONLY6"/>
      <sheetName val="A+Supl_6"/>
      <sheetName val="Bill_No__26"/>
      <sheetName val="walk_way6"/>
      <sheetName val="Peralatan_(2)6"/>
      <sheetName val="Cash_Flow_bulanan6"/>
      <sheetName val="RAB_MEK_15_M_MB_6"/>
      <sheetName val="mat_baja6"/>
      <sheetName val="harga_baja6"/>
      <sheetName val="rab_me_(by_owner)_6"/>
      <sheetName val="BQ_(by_owner)6"/>
      <sheetName val="rab_me_(fisik)6"/>
      <sheetName val="Rekap_Direct_Cost6"/>
      <sheetName val="PT_6"/>
      <sheetName val="UNIT_CHILLER6"/>
      <sheetName val="dongia_(2)6"/>
      <sheetName val="THPDMoi__(2)6"/>
      <sheetName val="TONG_HOP_VL-NC6"/>
      <sheetName val="TONGKE3p_6"/>
      <sheetName val="TH_VL,_NC,_DDHT_Thanhphuoc6"/>
      <sheetName val="DON_GIA6"/>
      <sheetName val="t-h_HA_THE6"/>
      <sheetName val="CHITIET_VL-NC-TT_-1p6"/>
      <sheetName val="TONG_HOP_VL-NC_TT6"/>
      <sheetName val="TH_XL6"/>
      <sheetName val="CHITIET_VL-NC6"/>
      <sheetName val="CHITIET_VL-NC-TT-3p6"/>
      <sheetName val="KPVC-BD_6"/>
      <sheetName val="HB_me6"/>
      <sheetName val="Hrg_Sat6"/>
      <sheetName val="Perm__Test6"/>
      <sheetName val="UNIT_PRICE_ANALYSIS_(KSN)6"/>
      <sheetName val="Kuantitas_&amp;_Harga6"/>
      <sheetName val="AHS_Marka6"/>
      <sheetName val="AHS_Aspal6"/>
      <sheetName val="HB_6"/>
      <sheetName val="DATA_GRAFIK6"/>
      <sheetName val="Analisa__(2)6"/>
      <sheetName val="Sat_Bahan6"/>
      <sheetName val="Sat_Alat6"/>
      <sheetName val="Sat_Upah6"/>
      <sheetName val="H_SAT6"/>
      <sheetName val="BQ_(1)6"/>
      <sheetName val="Bill_of_Qty_MEP6"/>
      <sheetName val="Tabel_Berat6"/>
      <sheetName val="met_bab36"/>
      <sheetName val="anal_bab86"/>
      <sheetName val="prime_coal6"/>
      <sheetName val="HRG_BHN6"/>
      <sheetName val="HARGA_ALAT6"/>
      <sheetName val="Analisa_Upah_&amp;_Bahan_Plum6"/>
      <sheetName val="Analisa_Teknik6"/>
      <sheetName val="r_tank2"/>
      <sheetName val="Fire_Fighting2"/>
      <sheetName val="Pengaturan_air6"/>
      <sheetName val="Pemeliharaan_LL6"/>
      <sheetName val="Kebutuhan_alat_I6"/>
      <sheetName val="Produktif__alat6"/>
      <sheetName val="Item-01_20(01)_to_(09)_Abov_(26"/>
      <sheetName val="Rekap_Seksi_26"/>
      <sheetName val="info_umum6"/>
      <sheetName val="anal_pek_tanah6"/>
      <sheetName val="concrete_paver6"/>
      <sheetName val="analisa_owning_cost6"/>
      <sheetName val="form_ANALISA6"/>
      <sheetName val="MAJOR_SDY6"/>
      <sheetName val="harsat_sdy6"/>
      <sheetName val="RAB_SDY6"/>
      <sheetName val="bq_analisa6"/>
      <sheetName val="sum_boq6"/>
      <sheetName val="BQ_SUSUKAN6"/>
      <sheetName val="BQ_PENGGARON6"/>
      <sheetName val="Daftar_Kuantitas_dan_Harga6"/>
      <sheetName val="8LT_122"/>
      <sheetName val="Cover_3"/>
      <sheetName val="LBP-01_3"/>
      <sheetName val="hutang-lapangan_3"/>
      <sheetName val="Rekap_klad3"/>
      <sheetName val="PU_DANA_KERJA3"/>
      <sheetName val="MOS-01_3"/>
      <sheetName val="DAFTAR_HUTANG3"/>
      <sheetName val="KARTU_PIUTANG3"/>
      <sheetName val="LAP_ALAT3"/>
      <sheetName val="PROGRESS_DIAKUI3"/>
      <sheetName val="M-RESIKO_3"/>
      <sheetName val="FM-MR01_3"/>
      <sheetName val="FM-MR02_3"/>
      <sheetName val="FM-MR03_Lap_Bulan_Agus3"/>
      <sheetName val="DATA_PROYEK3"/>
      <sheetName val="RUANG_LINGKUP3"/>
      <sheetName val="Smry_Wk_(P_I)2"/>
      <sheetName val="ES_STG2"/>
      <sheetName val="ANALISA_PEK_UMUM2"/>
      <sheetName val="ANALISA_KONST_BTN2"/>
      <sheetName val="NP_(3)2"/>
      <sheetName val="NP_(2)2"/>
      <sheetName val="SKEDUL_AV-052"/>
      <sheetName val="An_Arsitektur2"/>
      <sheetName val="Unit_Rate_(2)2"/>
      <sheetName val="An_Struktur2"/>
      <sheetName val="ETAB_22"/>
      <sheetName val="Analisa_Harga_Satuan"/>
      <sheetName val="C-FLOW_JUNI"/>
      <sheetName val="Sat_Bah_&amp;_Up"/>
      <sheetName val="Sat_Bah___Up"/>
      <sheetName val="Basic_Price"/>
      <sheetName val="ANALIS_ALAT"/>
      <sheetName val="Based_Data_wacc"/>
      <sheetName val="AHS2_Partisi,Curtain,Pnt,Jndla"/>
      <sheetName val="Rekap_B_L_"/>
      <sheetName val="BoQ_"/>
      <sheetName val="wo_276&amp;1050_(98-99)"/>
      <sheetName val="ANL_STR"/>
      <sheetName val="Dokumentasi_(2)"/>
      <sheetName val="EVAINF08_(PPT)"/>
      <sheetName val="REKAPMS08_(31%)_(2)"/>
      <sheetName val="RENCKTRK08_(2)"/>
      <sheetName val="_anal_hrg_sat"/>
      <sheetName val="Analisa_"/>
      <sheetName val="BQ_Utama_"/>
      <sheetName val="Upah_"/>
      <sheetName val="HARGA_DASAR"/>
      <sheetName val="Master_Edit"/>
      <sheetName val="HS_Bhn&amp;Upah"/>
      <sheetName val="4-Basic_Price"/>
      <sheetName val="HARGA_MATERIAL"/>
      <sheetName val="ANLS_ALAT"/>
      <sheetName val="RAB_AR&amp;STR"/>
      <sheetName val="2.2"/>
      <sheetName val="REKAP GROSS"/>
      <sheetName val="BELAGIO"/>
      <sheetName val="ARTAGDING"/>
      <sheetName val="MANHATTAN"/>
      <sheetName val="SENTUL"/>
      <sheetName val="T.ABANG"/>
      <sheetName val="SEMANAN"/>
      <sheetName val="BKPM"/>
      <sheetName val="Compare"/>
      <sheetName val="pivot1"/>
      <sheetName val="UMUM"/>
      <sheetName val="AN-RC"/>
      <sheetName val="PROGRESS"/>
      <sheetName val="TTL"/>
      <sheetName val="기능공"/>
      <sheetName val="기능공 (3)"/>
      <sheetName val="연도별 자금"/>
      <sheetName val="월별자금"/>
      <sheetName val="기능공 (2)"/>
      <sheetName val="LOAD"/>
      <sheetName val="기능공_(3)"/>
      <sheetName val="연도별_자금"/>
      <sheetName val="기능공_(2)"/>
      <sheetName val="기능공_(3)1"/>
      <sheetName val="연도별_자금1"/>
      <sheetName val="기능공_(2)1"/>
      <sheetName val="prog"/>
      <sheetName val="Attachment 1"/>
      <sheetName val="GTS I PS"/>
      <sheetName val="ARSITEKTUR"/>
      <sheetName val="Upah&amp;Bahan"/>
      <sheetName val="FAKTOR"/>
      <sheetName val="Particular Sch"/>
      <sheetName val="HSD"/>
      <sheetName val="PAD-F"/>
      <sheetName val="LOADDAT"/>
      <sheetName val="Urai _ Guide Post"/>
      <sheetName val="Urai_Galian Tanah"/>
      <sheetName val="Electrikal"/>
      <sheetName val="Elektronik"/>
      <sheetName val="Item Kompensasi"/>
      <sheetName val="PL (MONTHLY)"/>
      <sheetName val="struktur tdk dipakai"/>
      <sheetName val="351BQMCN"/>
      <sheetName val="Gen"/>
      <sheetName val=" "/>
      <sheetName val="5-Peralatan"/>
      <sheetName val="hrg sat1"/>
      <sheetName val="F_I"/>
      <sheetName val="PAR"/>
      <sheetName val="RF"/>
      <sheetName val="Code"/>
      <sheetName val="MDB"/>
      <sheetName val="Harga "/>
      <sheetName val="HDasar"/>
      <sheetName val="Div2"/>
      <sheetName val="Analisa Alat Berat"/>
      <sheetName val="UP MINOR"/>
      <sheetName val="HS-2"/>
      <sheetName val="MAP-Prog"/>
      <sheetName val="HS-1"/>
      <sheetName val="ANSTRUK"/>
      <sheetName val="railing"/>
      <sheetName val="H S D"/>
      <sheetName val="Budget"/>
      <sheetName val="COM Villa"/>
      <sheetName val="COVER Sh 1"/>
      <sheetName val="ESTIMASI"/>
      <sheetName val="luar"/>
      <sheetName val="RINC FIN T4  _3_"/>
      <sheetName val="RINC FIN T4  _2_"/>
      <sheetName val="RINC hotel"/>
      <sheetName val="RINC FIN T4 "/>
      <sheetName val="INF08"/>
      <sheetName val="RAB-SPL2"/>
      <sheetName val="Ch"/>
      <sheetName val="TB"/>
      <sheetName val="Balok L_2"/>
      <sheetName val="DIV.8"/>
      <sheetName val="DIV.9"/>
      <sheetName val="JSiar"/>
      <sheetName val="PaintBreak"/>
      <sheetName val="35"/>
      <sheetName val="33"/>
      <sheetName val="9"/>
      <sheetName val="32"/>
      <sheetName val="37"/>
      <sheetName val="MH CIVIL"/>
      <sheetName val="64.1"/>
      <sheetName val="64.3"/>
      <sheetName val="64.4"/>
      <sheetName val="64.5"/>
      <sheetName val="20"/>
      <sheetName val="36.4"/>
      <sheetName val="36.2"/>
      <sheetName val="36.1"/>
      <sheetName val="45"/>
      <sheetName val="PNT"/>
      <sheetName val="PEMBAGIAN"/>
      <sheetName val="pricing"/>
      <sheetName val="anal"/>
      <sheetName val="FORM BQ TL PRATU 4cct"/>
      <sheetName val="Pembongkaran"/>
      <sheetName val="PRY 03-1 (Amd1)"/>
      <sheetName val="CHITIET VL_NC"/>
      <sheetName val="Har S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 refreshError="1"/>
      <sheetData sheetId="70" refreshError="1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/>
      <sheetData sheetId="756"/>
      <sheetData sheetId="757"/>
      <sheetData sheetId="758" refreshError="1"/>
      <sheetData sheetId="759" refreshError="1"/>
      <sheetData sheetId="760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 refreshError="1"/>
      <sheetData sheetId="1076" refreshError="1"/>
      <sheetData sheetId="1077" refreshError="1"/>
      <sheetData sheetId="1078"/>
      <sheetData sheetId="1079" refreshError="1"/>
      <sheetData sheetId="1080" refreshError="1"/>
      <sheetData sheetId="1081" refreshError="1"/>
      <sheetData sheetId="1082" refreshError="1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/>
      <sheetData sheetId="1303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M-03"/>
      <sheetName val="BBM-03 (2)"/>
      <sheetName val="BBM-03_(2)"/>
      <sheetName val="P.Afl0608"/>
      <sheetName val="CAB 2"/>
      <sheetName val="dasar"/>
      <sheetName val="UPH,BHN,ALT"/>
      <sheetName val="Analis harga"/>
      <sheetName val="A"/>
      <sheetName val="NAT_MKT"/>
      <sheetName val="Courses"/>
      <sheetName val="rate"/>
      <sheetName val="rumus"/>
      <sheetName val="BSHO Report"/>
      <sheetName val="Front"/>
      <sheetName val="Check Sheet"/>
      <sheetName val="PLHO Report"/>
      <sheetName val="PLHOENG"/>
    </sheetNames>
    <sheetDataSet>
      <sheetData sheetId="0">
        <row r="767">
          <cell r="B767">
            <v>739</v>
          </cell>
        </row>
        <row r="768">
          <cell r="B768">
            <v>740</v>
          </cell>
        </row>
        <row r="769">
          <cell r="B769">
            <v>741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"/>
      <sheetName val="SC-FIN"/>
      <sheetName val="Spek Kusen"/>
      <sheetName val="Sheet1"/>
      <sheetName val="Kusen"/>
      <sheetName val="AN-Prelim"/>
      <sheetName val="AN-M&amp;E"/>
      <sheetName val="BD"/>
      <sheetName val="Gross Area"/>
      <sheetName val="Vol-M&amp;E"/>
      <sheetName val="T-Sch"/>
      <sheetName val="Remark"/>
      <sheetName val="TOTAL"/>
      <sheetName val="PRELIM"/>
      <sheetName val="RUKAN"/>
      <sheetName val="BoQ C4"/>
      <sheetName val="I-KAMAR"/>
      <sheetName val="Steel-Twr"/>
      <sheetName val="SAP"/>
      <sheetName val="B _ Norelec"/>
      <sheetName val="DATA"/>
      <sheetName val="Isolasi Luar Dalam"/>
      <sheetName val="Isolasi Luar"/>
      <sheetName val="Kuantitas &amp; Harga"/>
      <sheetName val="STR"/>
      <sheetName val="RAP"/>
      <sheetName val="PPC"/>
      <sheetName val="kode rekening"/>
      <sheetName val="LOADDAT"/>
      <sheetName val="B - Norelec"/>
      <sheetName val="Peralatan"/>
      <sheetName val="harsat"/>
      <sheetName val="anal"/>
      <sheetName val="Currency Rate"/>
      <sheetName val="Spek_Kusen"/>
      <sheetName val="Gross_Area"/>
      <sheetName val="B___Norelec"/>
      <sheetName val="BoQ_C4"/>
      <sheetName val="Material"/>
      <sheetName val="A"/>
      <sheetName val="HS_TRG"/>
      <sheetName val="CH"/>
      <sheetName val="HSD Alat"/>
      <sheetName val="HSD Bahan"/>
      <sheetName val="ANA"/>
      <sheetName val="REK"/>
      <sheetName val="HSD Upah"/>
      <sheetName val="struktur"/>
      <sheetName val="BQ"/>
      <sheetName val="BOQ Permata Senayan 09 Juni 200"/>
      <sheetName val="Rekapitulasi Harga Satuan"/>
      <sheetName val="Daftar Harga Material"/>
      <sheetName val="Ahs.2"/>
      <sheetName val="Ahs.1"/>
      <sheetName val="Rate"/>
      <sheetName val="HB"/>
      <sheetName val="Personnel"/>
      <sheetName val="jobhist"/>
      <sheetName val="name"/>
      <sheetName val="DAF_2"/>
      <sheetName val="BQ &amp; Harga"/>
      <sheetName val="major tems"/>
      <sheetName val="Kolam"/>
      <sheetName val="Koef"/>
      <sheetName val="HRG BHN"/>
      <sheetName val="Jembatan I"/>
      <sheetName val="HB "/>
      <sheetName val="DAF-1"/>
      <sheetName val="SAT UPAH RAPI"/>
      <sheetName val="5-ALAT(1)"/>
      <sheetName val="SUB-KON"/>
      <sheetName val="STAF"/>
      <sheetName val="ALAT"/>
      <sheetName val="Cash Flow bulanan"/>
      <sheetName val="struktur tdk dipakai"/>
      <sheetName val="SAT-BHN"/>
      <sheetName val="Metode"/>
      <sheetName val="hrg-dsr"/>
      <sheetName val="HARGA SATUAN UPAH PEKERJA"/>
      <sheetName val="Cover"/>
      <sheetName val="Dashboard"/>
      <sheetName val="Analisa Harga Satuan"/>
      <sheetName val="UMUM"/>
      <sheetName val="Rekap Direct Cost"/>
      <sheetName val="sub_total_bag_7"/>
      <sheetName val="harga"/>
      <sheetName val="Bahan"/>
      <sheetName val="BAHAN "/>
      <sheetName val="UPAH"/>
      <sheetName val="ESCON"/>
      <sheetName val="DAF-4"/>
      <sheetName val="iTEM hARSAT"/>
      <sheetName val="arab"/>
      <sheetName val="PRD01-5"/>
      <sheetName val="G_SUMMARY"/>
      <sheetName val="Daf 1"/>
      <sheetName val="Spek_Kusen1"/>
      <sheetName val="Gross_Area1"/>
      <sheetName val="rab me (by owner) "/>
      <sheetName val="BQ (by owner)"/>
      <sheetName val="rab me (fisik)"/>
      <sheetName val="plumbing"/>
      <sheetName val="AHS Marka"/>
      <sheetName val="Memb Schd"/>
      <sheetName val="I_KAMAR"/>
      <sheetName val="BQ-Tenis"/>
      <sheetName val="Arsitektur"/>
      <sheetName val="BOQ_Aula"/>
      <sheetName val="L1"/>
      <sheetName val=""/>
      <sheetName val="4"/>
      <sheetName val="DAF-7"/>
      <sheetName val="L-TIGA"/>
      <sheetName val="Balok_1"/>
      <sheetName val="Pekerjaan "/>
      <sheetName val="4-Basic Price"/>
      <sheetName val="D7(1)"/>
      <sheetName val="Up &amp; bhn"/>
      <sheetName val="H.Satuan"/>
      <sheetName val="Analisa STR"/>
      <sheetName val="B___Norelec1"/>
      <sheetName val="BoQ_C41"/>
      <sheetName val="B_-_Norelec"/>
      <sheetName val="kode_rekening"/>
      <sheetName val="Currency_Rate"/>
      <sheetName val="DAF_1"/>
      <sheetName val="hst  LAMP_1"/>
      <sheetName val="304-06"/>
      <sheetName val="Bide-bq-int"/>
      <sheetName val="KODE"/>
      <sheetName val="Rab"/>
      <sheetName val="NP 7"/>
      <sheetName val="satuan_pek_ars"/>
      <sheetName val="Mall"/>
      <sheetName val="arp-3a"/>
      <sheetName val="ARP-10"/>
      <sheetName val="Elektrikal"/>
      <sheetName val="bhn"/>
      <sheetName val="dongia (2)"/>
      <sheetName val="LKVL-CK-HT-GD1"/>
      <sheetName val="giathanh1"/>
      <sheetName val="Urai _Resap pengikat"/>
      <sheetName val="A1"/>
      <sheetName val="Kuantitas"/>
      <sheetName val="BO alat"/>
      <sheetName val="JSiar"/>
      <sheetName val="Analisa Quarry"/>
      <sheetName val="Informasi"/>
      <sheetName val="Q'ty"/>
      <sheetName val="railing"/>
      <sheetName val="Rekap"/>
      <sheetName val="10"/>
      <sheetName val="TS add-01"/>
      <sheetName val="HARGA ALAT"/>
      <sheetName val="BASIC"/>
      <sheetName val="div2"/>
      <sheetName val="BAG-2"/>
      <sheetName val="CBD"/>
      <sheetName val="Persiapan"/>
      <sheetName val="Fill this out first___"/>
      <sheetName val="BAG-III"/>
      <sheetName val="MK"/>
      <sheetName val="Surat"/>
      <sheetName val="Input"/>
      <sheetName val="Compare"/>
      <sheetName val="DIV.3"/>
      <sheetName val="DIV.8"/>
      <sheetName val="URAIAN "/>
      <sheetName val="LS-Rutin"/>
      <sheetName val="IPL_SCHEDULE"/>
      <sheetName val="REKAP (2)"/>
      <sheetName val="Spek_Kusen3"/>
      <sheetName val="Gross_Area3"/>
      <sheetName val="BoQ_C43"/>
      <sheetName val="B___Norelec3"/>
      <sheetName val="Isolasi_Luar_Dalam1"/>
      <sheetName val="Isolasi_Luar1"/>
      <sheetName val="Kuantitas_&amp;_Harga1"/>
      <sheetName val="kode_rekening2"/>
      <sheetName val="B_-_Norelec2"/>
      <sheetName val="Currency_Rate2"/>
      <sheetName val="BOQ_Permata_Senayan_09_Juni_201"/>
      <sheetName val="HSD_Alat1"/>
      <sheetName val="HSD_Bahan1"/>
      <sheetName val="HSD_Upah1"/>
      <sheetName val="Rekapitulasi_Harga_Satuan1"/>
      <sheetName val="Daftar_Harga_Material1"/>
      <sheetName val="Ahs_21"/>
      <sheetName val="Ahs_11"/>
      <sheetName val="HRG_BHN1"/>
      <sheetName val="Jembatan_I1"/>
      <sheetName val="Cash_Flow_bulanan1"/>
      <sheetName val="struktur_tdk_dipakai1"/>
      <sheetName val="BQ_&amp;_Harga1"/>
      <sheetName val="major_tems1"/>
      <sheetName val="HB_1"/>
      <sheetName val="Urai__Resap_pengikat1"/>
      <sheetName val="BO_alat1"/>
      <sheetName val="Analisa_Harga_Satuan1"/>
      <sheetName val="Analisa_Quarry1"/>
      <sheetName val="SAT_UPAH_RAPI1"/>
      <sheetName val="Rekap_Direct_Cost1"/>
      <sheetName val="BAHAN_1"/>
      <sheetName val="iTEM_hARSAT1"/>
      <sheetName val="rab_me_(by_owner)_1"/>
      <sheetName val="BQ_(by_owner)1"/>
      <sheetName val="rab_me_(fisik)1"/>
      <sheetName val="H_Satuan1"/>
      <sheetName val="TS_add-011"/>
      <sheetName val="HARGA_ALAT1"/>
      <sheetName val="Pekerjaan_1"/>
      <sheetName val="4-Basic_Price1"/>
      <sheetName val="dongia_(2)1"/>
      <sheetName val="Memb_Schd1"/>
      <sheetName val="Fill_this_out_first___1"/>
      <sheetName val="DIV_31"/>
      <sheetName val="DIV_81"/>
      <sheetName val="URAIAN_1"/>
      <sheetName val="Analisa_STR1"/>
      <sheetName val="NP_71"/>
      <sheetName val="Spek_Kusen2"/>
      <sheetName val="Gross_Area2"/>
      <sheetName val="BoQ_C42"/>
      <sheetName val="B___Norelec2"/>
      <sheetName val="Isolasi_Luar_Dalam"/>
      <sheetName val="Isolasi_Luar"/>
      <sheetName val="Kuantitas_&amp;_Harga"/>
      <sheetName val="kode_rekening1"/>
      <sheetName val="B_-_Norelec1"/>
      <sheetName val="Currency_Rate1"/>
      <sheetName val="BOQ_Permata_Senayan_09_Juni_200"/>
      <sheetName val="HSD_Alat"/>
      <sheetName val="HSD_Bahan"/>
      <sheetName val="HSD_Upah"/>
      <sheetName val="Rekapitulasi_Harga_Satuan"/>
      <sheetName val="Daftar_Harga_Material"/>
      <sheetName val="Ahs_2"/>
      <sheetName val="Ahs_1"/>
      <sheetName val="HRG_BHN"/>
      <sheetName val="Jembatan_I"/>
      <sheetName val="Cash_Flow_bulanan"/>
      <sheetName val="struktur_tdk_dipakai"/>
      <sheetName val="BQ_&amp;_Harga"/>
      <sheetName val="major_tems"/>
      <sheetName val="HB_"/>
      <sheetName val="Urai__Resap_pengikat"/>
      <sheetName val="BO_alat"/>
      <sheetName val="Analisa_Harga_Satuan"/>
      <sheetName val="Analisa_Quarry"/>
      <sheetName val="SAT_UPAH_RAPI"/>
      <sheetName val="Rekap_Direct_Cost"/>
      <sheetName val="BAHAN_"/>
      <sheetName val="iTEM_hARSAT"/>
      <sheetName val="rab_me_(by_owner)_"/>
      <sheetName val="BQ_(by_owner)"/>
      <sheetName val="rab_me_(fisik)"/>
      <sheetName val="H_Satuan"/>
      <sheetName val="TS_add-01"/>
      <sheetName val="HARGA_ALAT"/>
      <sheetName val="Pekerjaan_"/>
      <sheetName val="Analisa_STR"/>
      <sheetName val="NP_7"/>
      <sheetName val="4-Basic_Price"/>
      <sheetName val="dongia_(2)"/>
      <sheetName val="Memb_Schd"/>
      <sheetName val="Fill_this_out_first___"/>
      <sheetName val="DIV_3"/>
      <sheetName val="DIV_8"/>
      <sheetName val="URAIAN_"/>
      <sheetName val="Spek_Kusen4"/>
      <sheetName val="Gross_Area4"/>
      <sheetName val="BoQ_C44"/>
      <sheetName val="B___Norelec4"/>
      <sheetName val="Isolasi_Luar_Dalam2"/>
      <sheetName val="Isolasi_Luar2"/>
      <sheetName val="Kuantitas_&amp;_Harga2"/>
      <sheetName val="kode_rekening3"/>
      <sheetName val="B_-_Norelec3"/>
      <sheetName val="Currency_Rate3"/>
      <sheetName val="BOQ_Permata_Senayan_09_Juni_202"/>
      <sheetName val="HSD_Alat2"/>
      <sheetName val="HSD_Bahan2"/>
      <sheetName val="HSD_Upah2"/>
      <sheetName val="Rekapitulasi_Harga_Satuan2"/>
      <sheetName val="Daftar_Harga_Material2"/>
      <sheetName val="Ahs_22"/>
      <sheetName val="Ahs_12"/>
      <sheetName val="HRG_BHN2"/>
      <sheetName val="Jembatan_I2"/>
      <sheetName val="Cash_Flow_bulanan2"/>
      <sheetName val="struktur_tdk_dipakai2"/>
      <sheetName val="BQ_&amp;_Harga2"/>
      <sheetName val="major_tems2"/>
      <sheetName val="HB_2"/>
      <sheetName val="Urai__Resap_pengikat2"/>
      <sheetName val="BO_alat2"/>
      <sheetName val="Analisa_Harga_Satuan2"/>
      <sheetName val="Analisa_Quarry2"/>
      <sheetName val="SAT_UPAH_RAPI2"/>
      <sheetName val="Rekap_Direct_Cost2"/>
      <sheetName val="BAHAN_2"/>
      <sheetName val="iTEM_hARSAT2"/>
      <sheetName val="Daf_11"/>
      <sheetName val="rab_me_(by_owner)_2"/>
      <sheetName val="BQ_(by_owner)2"/>
      <sheetName val="rab_me_(fisik)2"/>
      <sheetName val="H_Satuan2"/>
      <sheetName val="TS_add-012"/>
      <sheetName val="HARGA_ALAT2"/>
      <sheetName val="Pekerjaan_2"/>
      <sheetName val="4-Basic_Price2"/>
      <sheetName val="dongia_(2)2"/>
      <sheetName val="Memb_Schd2"/>
      <sheetName val="Fill_this_out_first___2"/>
      <sheetName val="DIV_32"/>
      <sheetName val="DIV_82"/>
      <sheetName val="URAIAN_2"/>
      <sheetName val="Analisa_STR2"/>
      <sheetName val="NP_72"/>
      <sheetName val="Spek_Kusen5"/>
      <sheetName val="Gross_Area5"/>
      <sheetName val="BoQ_C45"/>
      <sheetName val="B___Norelec5"/>
      <sheetName val="Isolasi_Luar_Dalam3"/>
      <sheetName val="Isolasi_Luar3"/>
      <sheetName val="Kuantitas_&amp;_Harga3"/>
      <sheetName val="kode_rekening4"/>
      <sheetName val="B_-_Norelec4"/>
      <sheetName val="Currency_Rate4"/>
      <sheetName val="BOQ_Permata_Senayan_09_Juni_203"/>
      <sheetName val="HSD_Alat3"/>
      <sheetName val="HSD_Bahan3"/>
      <sheetName val="HSD_Upah3"/>
      <sheetName val="Rekapitulasi_Harga_Satuan3"/>
      <sheetName val="Daftar_Harga_Material3"/>
      <sheetName val="Ahs_23"/>
      <sheetName val="Ahs_13"/>
      <sheetName val="HRG_BHN3"/>
      <sheetName val="Jembatan_I3"/>
      <sheetName val="Cash_Flow_bulanan3"/>
      <sheetName val="struktur_tdk_dipakai3"/>
      <sheetName val="BQ_&amp;_Harga3"/>
      <sheetName val="major_tems3"/>
      <sheetName val="HB_3"/>
      <sheetName val="Urai__Resap_pengikat3"/>
      <sheetName val="BO_alat3"/>
      <sheetName val="Analisa_Harga_Satuan3"/>
      <sheetName val="Analisa_Quarry3"/>
      <sheetName val="SAT_UPAH_RAPI3"/>
      <sheetName val="Rekap_Direct_Cost3"/>
      <sheetName val="BAHAN_3"/>
      <sheetName val="iTEM_hARSAT3"/>
      <sheetName val="Daf_12"/>
      <sheetName val="rab_me_(by_owner)_3"/>
      <sheetName val="BQ_(by_owner)3"/>
      <sheetName val="rab_me_(fisik)3"/>
      <sheetName val="H_Satuan3"/>
      <sheetName val="TS_add-013"/>
      <sheetName val="HARGA_ALAT3"/>
      <sheetName val="Pekerjaan_3"/>
      <sheetName val="Analisa_STR3"/>
      <sheetName val="NP_73"/>
      <sheetName val="4-Basic_Price3"/>
      <sheetName val="dongia_(2)3"/>
      <sheetName val="Memb_Schd3"/>
      <sheetName val="Fill_this_out_first___3"/>
      <sheetName val="DIV_33"/>
      <sheetName val="DIV_83"/>
      <sheetName val="URAIAN_3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DTKP"/>
      <sheetName val="VCV-BE-TONG"/>
      <sheetName val="Unit-P"/>
      <sheetName val="61004"/>
      <sheetName val="61005"/>
      <sheetName val="61006"/>
      <sheetName val="61007"/>
      <sheetName val="61008"/>
      <sheetName val="Dash"/>
      <sheetName val="BoQ-Gen"/>
      <sheetName val="BREAKSCD"/>
      <sheetName val="Own"/>
      <sheetName val="hrg-sat.pek"/>
      <sheetName val="sub-total.bag-7"/>
      <sheetName val="chitimc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Tiepdia"/>
      <sheetName val="CHITIET VL-NC-TT-3p"/>
      <sheetName val="TDTKP1"/>
      <sheetName val="KPVC-BD "/>
      <sheetName val="I-ME"/>
      <sheetName val="DAFMAT"/>
      <sheetName val="REKAP_STRUKTUR"/>
      <sheetName val="StanE"/>
      <sheetName val="Antek"/>
      <sheetName val="BasicPrice"/>
      <sheetName val="Sheet2"/>
      <sheetName val="Sheet3"/>
      <sheetName val="BQ-1A"/>
      <sheetName val="BQ_E20_02_Rp_"/>
      <sheetName val="351BQMCN"/>
      <sheetName val="AN-RC"/>
      <sheetName val="ah sanitary"/>
      <sheetName val="Daf.Harga-Upah"/>
      <sheetName val="INPUT 3"/>
      <sheetName val="INPUT 2"/>
      <sheetName val="ana_str"/>
      <sheetName val="Panel,feeder,elek"/>
      <sheetName val="KoefExc_Dump_Vibro"/>
      <sheetName val="analisa ARS"/>
      <sheetName val="INF"/>
      <sheetName val="prog-mgu"/>
      <sheetName val="Fill this out first..."/>
      <sheetName val="KODE BAHAN"/>
      <sheetName val="INPUT AGST"/>
      <sheetName val="KODE UPAH"/>
      <sheetName val="Basic Price"/>
      <sheetName val="Peralatan Utama"/>
      <sheetName val="DCF"/>
      <sheetName val="REKAP PER BUILDING"/>
      <sheetName val="H_Dasr link"/>
      <sheetName val="ah_sanitary2"/>
      <sheetName val="ah_sanitary"/>
      <sheetName val="ah_sanitary1"/>
      <sheetName val="NP"/>
      <sheetName val="NP (3)"/>
      <sheetName val="NP (2)"/>
      <sheetName val="Additional"/>
      <sheetName val="divII"/>
      <sheetName val="TSS"/>
      <sheetName val="Harga Dasar"/>
      <sheetName val="BQ ARS"/>
      <sheetName val="Tableau"/>
      <sheetName val="Coef et données"/>
      <sheetName val="pipcompr"/>
      <sheetName val="NAMES"/>
      <sheetName val="Harsat Bahan"/>
      <sheetName val="Harsat Upah"/>
      <sheetName val="REF.ONLY"/>
      <sheetName val="Pipe"/>
      <sheetName val="Harsat_Bahan"/>
      <sheetName val="Harsat_Upah"/>
      <sheetName val="REF_ONLY"/>
      <sheetName val="Kolom UT"/>
      <sheetName val="RAW MATERIALS "/>
      <sheetName val="COST-PERSON-J.O."/>
      <sheetName val="RENTAL1"/>
      <sheetName val="BQ-Str"/>
      <sheetName val="LAMPIRAN"/>
      <sheetName val="HRG BAHAN &amp; UPAH okk"/>
      <sheetName val="Analis Kusen okk"/>
      <sheetName val="1.Unit Price"/>
      <sheetName val="7. Comparison of Asphalt etc"/>
      <sheetName val="DTR"/>
      <sheetName val="TBL2"/>
      <sheetName val="RAB AR&amp;STR"/>
      <sheetName val="HARGA MATERIAL"/>
      <sheetName val="BBM-03"/>
      <sheetName val="Analisa RAP"/>
      <sheetName val="Bahan B"/>
      <sheetName val="Sub"/>
      <sheetName val="Telusur"/>
      <sheetName val="Upah B"/>
      <sheetName val="Analisa RAB"/>
      <sheetName val="Uraian Teknis"/>
      <sheetName val="KUANT &amp; HRG"/>
      <sheetName val="DIV-7"/>
      <sheetName val="DIV-3"/>
      <sheetName val="DIV-8"/>
      <sheetName val="MarkUp"/>
      <sheetName val="LAP 033HO"/>
      <sheetName val="MAP-Prog"/>
      <sheetName val="HRG- UPAH"/>
      <sheetName val="ES STG"/>
      <sheetName val="PriceList"/>
      <sheetName val="Concrete"/>
      <sheetName val="Peralatan (2)"/>
      <sheetName val="8LT 12"/>
      <sheetName val="DATA WP"/>
      <sheetName val="BOQ"/>
      <sheetName val="ans"/>
      <sheetName val="BOQ_PAKET-1"/>
      <sheetName val="REKAP_PAKEI-1"/>
      <sheetName val="HS"/>
      <sheetName val="Pekerjaan Utama"/>
      <sheetName val="Rekap Biaya"/>
      <sheetName val="Du_lieu"/>
      <sheetName val="gvl"/>
      <sheetName val="KH-Q1,Q2,01"/>
      <sheetName val="salary"/>
      <sheetName val="daf-3(OK)"/>
      <sheetName val="daf-7(OK)"/>
      <sheetName val="RnBiaya"/>
      <sheetName val="AKP-01 (2)"/>
      <sheetName val="BAG_2"/>
      <sheetName val="Harga satuan"/>
      <sheetName val="Analysis"/>
      <sheetName val="TRIWULAN 3"/>
      <sheetName val="HargaBahan"/>
      <sheetName val="hrgbahan"/>
      <sheetName val="5-ALAT"/>
      <sheetName val="UPH,BHN,ALT"/>
      <sheetName val="Analis harga"/>
      <sheetName val="Bill of Qty MEP"/>
      <sheetName val="PC"/>
      <sheetName val="Mob"/>
      <sheetName val="SUM_Steel-Strc"/>
      <sheetName val="DKH"/>
      <sheetName val="AMP"/>
      <sheetName val="ANTEK-AGGA"/>
      <sheetName val="BD-LS"/>
      <sheetName val="BIA-LUMPSUM"/>
      <sheetName val="FINAL"/>
      <sheetName val="KEBALAT"/>
      <sheetName val="Master Edit"/>
      <sheetName val="SCH"/>
      <sheetName val="AC"/>
      <sheetName val="RINCIAN NRC"/>
      <sheetName val="HRG BAHAN _ UPAH okk"/>
      <sheetName val="Koefisien Besi ( hit. bareng )"/>
      <sheetName val="대비표"/>
      <sheetName val="Harsat_Bahan1"/>
      <sheetName val="Harsat_Upah1"/>
      <sheetName val="REF_ONLY1"/>
      <sheetName val="SEX"/>
      <sheetName val="Short List-1"/>
      <sheetName val="BILL OF QUANTITY"/>
      <sheetName val="dft-harga"/>
      <sheetName val="Tabels"/>
      <sheetName val="sat-har"/>
      <sheetName val="Harga ME "/>
      <sheetName val="Mobilisasi"/>
      <sheetName val="Analisa Alat"/>
      <sheetName val="Satuan Dasar"/>
      <sheetName val="PT."/>
      <sheetName val="Huruf"/>
      <sheetName val="D-3 (M)"/>
      <sheetName val="D-7 (M)"/>
      <sheetName val="BQ-1A prelim"/>
      <sheetName val="Sat Bah &amp; Up"/>
      <sheetName val="Sat Bah _ Up"/>
      <sheetName val="Har-mat"/>
      <sheetName val="Har_mat"/>
      <sheetName val="RAB J18 "/>
      <sheetName val="HARGA J18"/>
      <sheetName val="analisa J18"/>
      <sheetName val="COVERUSRP"/>
      <sheetName val="SITE"/>
      <sheetName val="ESCOND"/>
      <sheetName val="BQUSRP"/>
      <sheetName val="harsat_str"/>
      <sheetName val="Daftar Sewa"/>
      <sheetName val="AHS_Marka"/>
      <sheetName val="AHS_Marka1"/>
      <sheetName val="06b"/>
      <sheetName val="SUMBER"/>
      <sheetName val="pivot1"/>
      <sheetName val="Perm. Test"/>
      <sheetName val="PNT"/>
      <sheetName val="RBP2"/>
      <sheetName val="bank"/>
      <sheetName val="BL"/>
      <sheetName val="BTL"/>
      <sheetName val="gaji"/>
      <sheetName val="ANALISA-HST"/>
      <sheetName val="Hsatuan-OK"/>
      <sheetName val="CPar"/>
      <sheetName val="7.PEK-STRUKTUR"/>
      <sheetName val="Rp"/>
      <sheetName val="Potongan"/>
      <sheetName val="BPM"/>
      <sheetName val="H.Material, Upah &amp; Alat"/>
      <sheetName val="Analisa H.Sat.Pek."/>
      <sheetName val="Analisa HS"/>
      <sheetName val="HPS PC"/>
      <sheetName val="CRA_Detail"/>
      <sheetName val="Volume"/>
      <sheetName val="uba"/>
      <sheetName val="AN-ALT"/>
      <sheetName val="NP7(2)"/>
      <sheetName val="Agt Halus &amp; Kasar"/>
      <sheetName val="INDEX"/>
      <sheetName val="C.I_ALAT"/>
      <sheetName val="NP10"/>
      <sheetName val="NP6(2)"/>
      <sheetName val="NP7"/>
      <sheetName val="NP8"/>
      <sheetName val="NP3"/>
      <sheetName val="NP4"/>
      <sheetName val="NP5"/>
      <sheetName val="NP6"/>
      <sheetName val="NP9"/>
      <sheetName val="SPK DP"/>
      <sheetName val="Sum"/>
      <sheetName val="L_O&amp;O"/>
      <sheetName val="PO2"/>
      <sheetName val="Cash Wilayah"/>
      <sheetName val="Hutang Lap"/>
      <sheetName val="Hutang-Wil"/>
      <sheetName val="jeulingke"/>
      <sheetName val="gampong kuala cs"/>
      <sheetName val="kuala seuntang cs"/>
      <sheetName val="lambaro skep"/>
      <sheetName val="DPKlah"/>
      <sheetName val="Spek_Kusen6"/>
      <sheetName val="Gross_Area6"/>
      <sheetName val="BoQ_C46"/>
      <sheetName val="B___Norelec6"/>
      <sheetName val="Isolasi_Luar_Dalam4"/>
      <sheetName val="Isolasi_Luar4"/>
      <sheetName val="Kuantitas_&amp;_Harga4"/>
      <sheetName val="kode_rekening5"/>
      <sheetName val="B_-_Norelec5"/>
      <sheetName val="Currency_Rate5"/>
      <sheetName val="BOQ_Permata_Senayan_09_Juni_204"/>
      <sheetName val="HSD_Alat4"/>
      <sheetName val="HSD_Bahan4"/>
      <sheetName val="HSD_Upah4"/>
      <sheetName val="Rekapitulasi_Harga_Satuan4"/>
      <sheetName val="Daftar_Harga_Material4"/>
      <sheetName val="Ahs_24"/>
      <sheetName val="Ahs_14"/>
      <sheetName val="HRG_BHN4"/>
      <sheetName val="Jembatan_I4"/>
      <sheetName val="Cash_Flow_bulanan4"/>
      <sheetName val="struktur_tdk_dipakai4"/>
      <sheetName val="BQ_&amp;_Harga4"/>
      <sheetName val="major_tems4"/>
      <sheetName val="HB_4"/>
      <sheetName val="Urai__Resap_pengikat4"/>
      <sheetName val="BO_alat4"/>
      <sheetName val="Analisa_Harga_Satuan4"/>
      <sheetName val="Analisa_Quarry4"/>
      <sheetName val="SAT_UPAH_RAPI4"/>
      <sheetName val="Rekap_Direct_Cost4"/>
      <sheetName val="BAHAN_4"/>
      <sheetName val="iTEM_hARSAT4"/>
      <sheetName val="rab_me_(by_owner)_4"/>
      <sheetName val="BQ_(by_owner)4"/>
      <sheetName val="rab_me_(fisik)4"/>
      <sheetName val="H_Satuan4"/>
      <sheetName val="TS_add-014"/>
      <sheetName val="HARGA_ALAT4"/>
      <sheetName val="Pekerjaan_4"/>
      <sheetName val="4-Basic_Price4"/>
      <sheetName val="dongia_(2)4"/>
      <sheetName val="Memb_Schd4"/>
      <sheetName val="Fill_this_out_first___4"/>
      <sheetName val="DIV_34"/>
      <sheetName val="DIV_84"/>
      <sheetName val="URAIAN_4"/>
      <sheetName val="Analisa_STR4"/>
      <sheetName val="NP_74"/>
      <sheetName val="REKAP_(2)"/>
      <sheetName val="TONG_HOP_VL-NC"/>
      <sheetName val="TONGKE3p_"/>
      <sheetName val="TH_VL,_NC,_DDHT_Thanhphuoc"/>
      <sheetName val="DON_GIA"/>
      <sheetName val="CHITIET_VL-NC"/>
      <sheetName val="hrg-sat_pek"/>
      <sheetName val="sub-total_bag-7"/>
      <sheetName val="THPDMoi__(2)"/>
      <sheetName val="t-h_HA_THE"/>
      <sheetName val="CHITIET_VL-NC-TT_-1p"/>
      <sheetName val="TONG_HOP_VL-NC_TT"/>
      <sheetName val="TH_XL"/>
      <sheetName val="CHITIET_VL-NC-TT-3p"/>
      <sheetName val="KPVC-BD_"/>
      <sheetName val="Spek_Kusen7"/>
      <sheetName val="Gross_Area7"/>
      <sheetName val="BoQ_C47"/>
      <sheetName val="B___Norelec7"/>
      <sheetName val="Isolasi_Luar_Dalam5"/>
      <sheetName val="Isolasi_Luar5"/>
      <sheetName val="Kuantitas_&amp;_Harga5"/>
      <sheetName val="kode_rekening6"/>
      <sheetName val="B_-_Norelec6"/>
      <sheetName val="Currency_Rate6"/>
      <sheetName val="BOQ_Permata_Senayan_09_Juni_205"/>
      <sheetName val="HSD_Alat5"/>
      <sheetName val="HSD_Bahan5"/>
      <sheetName val="HSD_Upah5"/>
      <sheetName val="Rekapitulasi_Harga_Satuan5"/>
      <sheetName val="Daftar_Harga_Material5"/>
      <sheetName val="Ahs_25"/>
      <sheetName val="Ahs_15"/>
      <sheetName val="HRG_BHN5"/>
      <sheetName val="Jembatan_I5"/>
      <sheetName val="Cash_Flow_bulanan5"/>
      <sheetName val="struktur_tdk_dipakai5"/>
      <sheetName val="BQ_&amp;_Harga5"/>
      <sheetName val="major_tems5"/>
      <sheetName val="HB_5"/>
      <sheetName val="Urai__Resap_pengikat5"/>
      <sheetName val="BO_alat5"/>
      <sheetName val="Analisa_Harga_Satuan5"/>
      <sheetName val="Analisa_Quarry5"/>
      <sheetName val="SAT_UPAH_RAPI5"/>
      <sheetName val="Rekap_Direct_Cost5"/>
      <sheetName val="BAHAN_5"/>
      <sheetName val="iTEM_hARSAT5"/>
      <sheetName val="rab_me_(by_owner)_5"/>
      <sheetName val="BQ_(by_owner)5"/>
      <sheetName val="rab_me_(fisik)5"/>
      <sheetName val="H_Satuan5"/>
      <sheetName val="TS_add-015"/>
      <sheetName val="HARGA_ALAT5"/>
      <sheetName val="Pekerjaan_5"/>
      <sheetName val="4-Basic_Price5"/>
      <sheetName val="dongia_(2)5"/>
      <sheetName val="Memb_Schd5"/>
      <sheetName val="Fill_this_out_first___5"/>
      <sheetName val="DIV_35"/>
      <sheetName val="DIV_85"/>
      <sheetName val="URAIAN_5"/>
      <sheetName val="Analisa_STR5"/>
      <sheetName val="NP_75"/>
      <sheetName val="REKAP_(2)1"/>
      <sheetName val="TONG_HOP_VL-NC1"/>
      <sheetName val="TONGKE3p_1"/>
      <sheetName val="TH_VL,_NC,_DDHT_Thanhphuoc1"/>
      <sheetName val="DON_GIA1"/>
      <sheetName val="CHITIET_VL-NC1"/>
      <sheetName val="hrg-sat_pek1"/>
      <sheetName val="sub-total_bag-71"/>
      <sheetName val="THPDMoi__(2)1"/>
      <sheetName val="t-h_HA_THE1"/>
      <sheetName val="CHITIET_VL-NC-TT_-1p1"/>
      <sheetName val="TONG_HOP_VL-NC_TT1"/>
      <sheetName val="TH_XL1"/>
      <sheetName val="CHITIET_VL-NC-TT-3p1"/>
      <sheetName val="KPVC-BD_1"/>
      <sheetName val="Rekapitulasi"/>
      <sheetName val="HPP PER BULAN"/>
      <sheetName val="spi&amp;cpi"/>
      <sheetName val="3Div7"/>
      <sheetName val="Modal Kerja"/>
      <sheetName val=" "/>
      <sheetName val="WP_1998"/>
      <sheetName val="DHS"/>
      <sheetName val="an-aspal"/>
      <sheetName val="info"/>
      <sheetName val="anal_alat"/>
      <sheetName val="rESUME hDS"/>
      <sheetName val="Bsc"/>
      <sheetName val="7a"/>
      <sheetName val="Ana.Alat"/>
      <sheetName val="Hsatbahan"/>
      <sheetName val="Analisa PEMB. UTAMA"/>
      <sheetName val="DIV 1"/>
      <sheetName val="UPAH-BAHAN"/>
      <sheetName val="Df-Kuan"/>
      <sheetName val="RAB14"/>
      <sheetName val="L-3 DHSD"/>
      <sheetName val="COV"/>
      <sheetName val="MAP"/>
      <sheetName val="RECORD"/>
      <sheetName val="MAP2"/>
      <sheetName val="anal-mpu"/>
      <sheetName val="Kinerja Proyek"/>
      <sheetName val="SDM"/>
      <sheetName val="prd01-6"/>
      <sheetName val="6106"/>
      <sheetName val="MAPP"/>
      <sheetName val="Bekisting"/>
      <sheetName val="Bab10"/>
      <sheetName val="RinciBab1_Seksi1"/>
      <sheetName val="RinciBab1"/>
      <sheetName val="grail"/>
      <sheetName val="Stressing bed"/>
      <sheetName val="DaftarAn"/>
      <sheetName val="DEF"/>
      <sheetName val="KOP 2"/>
      <sheetName val="an.mek"/>
      <sheetName val="an.lstrk"/>
      <sheetName val="_x0000_"/>
      <sheetName val="B"/>
      <sheetName val="C"/>
      <sheetName val="D"/>
      <sheetName val="E"/>
      <sheetName val="G"/>
      <sheetName val="H"/>
      <sheetName val="I"/>
      <sheetName val="J"/>
      <sheetName val="K"/>
      <sheetName val="L"/>
      <sheetName val="M"/>
      <sheetName val="N"/>
      <sheetName val="O"/>
      <sheetName val="P"/>
      <sheetName val="Q"/>
      <sheetName val="R"/>
      <sheetName val="S"/>
      <sheetName val="T"/>
      <sheetName val="U"/>
      <sheetName val="V"/>
      <sheetName val="W"/>
      <sheetName val="X"/>
      <sheetName val="Y"/>
      <sheetName val="Z"/>
      <sheetName val="AA"/>
      <sheetName val="Cash1"/>
      <sheetName val="Cash2"/>
      <sheetName val="Cash_Sum"/>
      <sheetName val="Scope"/>
      <sheetName val="ANTEK-1"/>
      <sheetName val="anal-2"/>
      <sheetName val="usaid"/>
      <sheetName val="NERACA"/>
      <sheetName val="GL"/>
      <sheetName val="saluran &amp; landscape"/>
      <sheetName val="(ML(Bill2,5,7,8)"/>
      <sheetName val="Analisa Alat Berat"/>
      <sheetName val="AHS"/>
      <sheetName val="ANHAS"/>
      <sheetName val="ANL-lain"/>
      <sheetName val="MAPDC"/>
      <sheetName val="D.1.7"/>
      <sheetName val="D.1.5"/>
      <sheetName val="D.2.3"/>
      <sheetName val="D.2.2"/>
      <sheetName val="DATA PROYEK"/>
      <sheetName val="Sales Parameter"/>
      <sheetName val="Parameter"/>
      <sheetName val="IS"/>
      <sheetName val="RESUME"/>
      <sheetName val="RKP"/>
      <sheetName val="BHN+KMK"/>
      <sheetName val="bearing PDMR1"/>
      <sheetName val="BETON"/>
      <sheetName val="Bearing-1"/>
      <sheetName val="DKH_1"/>
      <sheetName val="Stay Cable PDMR1"/>
      <sheetName val="SUB+KMK"/>
      <sheetName val="eval"/>
      <sheetName val="Post Tens-1"/>
      <sheetName val="BTN-PS"/>
      <sheetName val="ANAL-str2"/>
      <sheetName val="RAB-LANSEKAP"/>
      <sheetName val="ANALISA SNI'13 "/>
      <sheetName val="ANALISA1"/>
      <sheetName val="Lantai 1 ME"/>
      <sheetName val="SAT-DAS"/>
      <sheetName val="DAFT_ALAT,UPAH &amp; MAT"/>
      <sheetName val="BoQ Total_lama"/>
      <sheetName val="ANSTRUK"/>
      <sheetName val="Calender"/>
      <sheetName val="Input Data"/>
      <sheetName val="Continous Skala"/>
      <sheetName val="Summary Info"/>
      <sheetName val="Title Perusahaan"/>
      <sheetName val="Har Sat"/>
    </sheetNames>
    <sheetDataSet>
      <sheetData sheetId="0" refreshError="1">
        <row r="17">
          <cell r="AB17">
            <v>1.0249999999999999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/>
      <sheetData sheetId="571"/>
      <sheetData sheetId="572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erial"/>
      <sheetName val="pldt"/>
      <sheetName val="Rekapi"/>
      <sheetName val="AHS"/>
      <sheetName val="Bul"/>
      <sheetName val="Alat"/>
      <sheetName val="Subkont"/>
      <sheetName val="Bahan"/>
      <sheetName val="Upah1"/>
      <sheetName val="Rekap"/>
      <sheetName val="Bang A"/>
      <sheetName val="Bang B"/>
      <sheetName val="Sarana"/>
      <sheetName val="Asrama"/>
      <sheetName val="Utility"/>
      <sheetName val="Kamar"/>
      <sheetName val="Upah"/>
      <sheetName val="Analisa"/>
      <sheetName val="KUANT &amp; HRG"/>
      <sheetName val="DIV-3"/>
      <sheetName val="DIV-7"/>
      <sheetName val="DIV-8"/>
      <sheetName val="SA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dt"/>
      <sheetName val="Rekapi"/>
      <sheetName val="AHS"/>
      <sheetName val="Bul"/>
      <sheetName val="Alat"/>
      <sheetName val="Subkont"/>
      <sheetName val="Bahan"/>
      <sheetName val="Upah1"/>
      <sheetName val="Rekap"/>
      <sheetName val="Bang A"/>
      <sheetName val="Bang B"/>
      <sheetName val="Sarana"/>
      <sheetName val="Asrama"/>
      <sheetName val="Utility"/>
      <sheetName val="Kamar"/>
      <sheetName val="Material"/>
      <sheetName val="Upah"/>
      <sheetName val="Analisa"/>
      <sheetName val="Bhn"/>
      <sheetName val="UP_an"/>
      <sheetName val="ELEC STIS"/>
      <sheetName val="Cover"/>
      <sheetName val="BoQ C4"/>
      <sheetName val="ANALISA (2)"/>
      <sheetName val="BQ-1A"/>
      <sheetName val="ANAL KOEF"/>
      <sheetName val="LS-Rutin"/>
      <sheetName val="DivVII"/>
      <sheetName val="GTS I PS"/>
      <sheetName val="HRG BHN"/>
      <sheetName val="str"/>
      <sheetName val="Vibro_Roller"/>
      <sheetName val="UPH,BHN,ALT"/>
      <sheetName val="Analis harg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Sat Bah &amp; Up"/>
      <sheetName val="TE TS FA LAN MATV"/>
      <sheetName val="DAFTAR HARGA"/>
      <sheetName val="Ch"/>
      <sheetName val="SDY"/>
      <sheetName val="Perhitungan RAB"/>
      <sheetName val="Lamp.2,3&amp;4"/>
      <sheetName val="Peralatan"/>
      <sheetName val="Analisa Quarry"/>
      <sheetName val="Informasi"/>
      <sheetName val="Bahan "/>
      <sheetName val="SAT-BHN"/>
      <sheetName val="Currency Rate"/>
      <sheetName val="gvl"/>
      <sheetName val="upbh-1c"/>
      <sheetName val="4-Basic Price"/>
      <sheetName val="Panel,feeder,elek"/>
      <sheetName val="H.Satuan"/>
      <sheetName val="FINISHING"/>
      <sheetName val="PAD-F"/>
      <sheetName val="Bill of Qty MEP"/>
      <sheetName val="REF.ONLY"/>
      <sheetName val="PIPE"/>
      <sheetName val="ESCON"/>
      <sheetName val="Beton"/>
      <sheetName val="Aspal (2)"/>
      <sheetName val="Relok-PJU"/>
      <sheetName val="Spanduk"/>
      <sheetName val="Rekap Daftar Kuantitas"/>
      <sheetName val="SELEBARAN"/>
      <sheetName val="DAFTAR 7"/>
      <sheetName val="DAF_1"/>
      <sheetName val="DAFTAR_8"/>
      <sheetName val="H_Satuan"/>
      <sheetName val="BQ HS"/>
      <sheetName val="Str BT"/>
      <sheetName val="Pekerjaan "/>
      <sheetName val="RKP PLUMBI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Klaifikasi Engineer"/>
      <sheetName val="Keahlian Engineer EPC"/>
      <sheetName val="Dftr Engineer EPC"/>
      <sheetName val="Dftr engineering epc"/>
      <sheetName val="Rekap"/>
      <sheetName val="30 Jun  (2)"/>
      <sheetName val="Statprod gab"/>
      <sheetName val="Statprod epc"/>
      <sheetName val="Statprod hkpole"/>
      <sheetName val="30 Jun "/>
      <sheetName val="Kapro EPC"/>
      <sheetName val="pola sdm"/>
      <sheetName val="kaos epc"/>
      <sheetName val="GP2001"/>
      <sheetName val="Materi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3">
          <cell r="B13" t="str">
            <v xml:space="preserve">   Total Pegawai  **)</v>
          </cell>
          <cell r="D13">
            <v>132673072.44827586</v>
          </cell>
        </row>
        <row r="14">
          <cell r="B14" t="str">
            <v xml:space="preserve">   a.  Tetap</v>
          </cell>
          <cell r="D14">
            <v>192375955.05000001</v>
          </cell>
        </row>
        <row r="15">
          <cell r="B15" t="str">
            <v xml:space="preserve">   b.  Tidak Tetap</v>
          </cell>
          <cell r="D15">
            <v>427502122.33333331</v>
          </cell>
        </row>
        <row r="17">
          <cell r="B17" t="str">
            <v xml:space="preserve">   Total Engineer  ***)</v>
          </cell>
          <cell r="D17">
            <v>274822792.9285714</v>
          </cell>
        </row>
        <row r="18">
          <cell r="B18" t="str">
            <v xml:space="preserve">   a.  Tetap</v>
          </cell>
          <cell r="D18">
            <v>427502122.33333331</v>
          </cell>
        </row>
        <row r="19">
          <cell r="B19" t="str">
            <v xml:space="preserve">   b.  Tidak Tetap</v>
          </cell>
          <cell r="D19">
            <v>769503820.20000005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H"/>
      <sheetName val="Pricing"/>
      <sheetName val="Rate"/>
      <sheetName val="B Lgs"/>
      <sheetName val="Breakdown"/>
      <sheetName val="Finalisasi"/>
      <sheetName val="BU "/>
      <sheetName val="BOQ"/>
      <sheetName val="Rekap"/>
      <sheetName val="app1"/>
      <sheetName val="lamp3ab"/>
      <sheetName val="4abcde"/>
      <sheetName val="lamp5"/>
      <sheetName val="lamp6"/>
      <sheetName val="lamp7"/>
      <sheetName val="lamp8"/>
      <sheetName val="lamp9"/>
      <sheetName val="lamp9 (2)"/>
      <sheetName val="lamp11"/>
      <sheetName val="lamp13"/>
      <sheetName val="CM Rigid Pave"/>
      <sheetName val="CM_hotmix"/>
      <sheetName val="CM_coat"/>
      <sheetName val="CM_agg"/>
      <sheetName val="CM-pave"/>
      <sheetName val="CM_beton"/>
      <sheetName val="CM_embk"/>
      <sheetName val="CM_msnry"/>
      <sheetName val="CM_excv"/>
      <sheetName val="cm_pemel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L-2a"/>
      <sheetName val="Sheet1"/>
      <sheetName val="L-4a,b"/>
      <sheetName val="Statprod gab"/>
      <sheetName val="Bill_Qua"/>
      <sheetName val="DIV-03"/>
      <sheetName val="BAHAN"/>
      <sheetName val="Peralatan"/>
      <sheetName val="ESCON"/>
      <sheetName val="HARGA&amp; UPAH"/>
      <sheetName val="met bab3"/>
      <sheetName val="anal bab8"/>
      <sheetName val="B_Lgs1"/>
      <sheetName val="BU_1"/>
      <sheetName val="lamp9_(2)1"/>
      <sheetName val="CM_Rigid_Pave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HARGA&amp;_UPAH1"/>
      <sheetName val="met_bab31"/>
      <sheetName val="anal_bab81"/>
      <sheetName val="B_Lgs"/>
      <sheetName val="BU_"/>
      <sheetName val="lamp9_(2)"/>
      <sheetName val="CM_Rigid_Pave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&amp;_UPAH"/>
      <sheetName val="met_bab3"/>
      <sheetName val="anal_bab8"/>
      <sheetName val="B_Lgs2"/>
      <sheetName val="BU_2"/>
      <sheetName val="lamp9_(2)2"/>
      <sheetName val="CM_Rigid_Pave2"/>
      <sheetName val="dongia_(2)2"/>
      <sheetName val="THPDMoi__(2)2"/>
      <sheetName val="TONG_HOP_VL-NC2"/>
      <sheetName val="TONGKE3p_2"/>
      <sheetName val="TH_VL,_NC,_DDHT_Thanhphuoc2"/>
      <sheetName val="DON_GIA2"/>
      <sheetName val="t-h_HA_THE2"/>
      <sheetName val="CHITIET_VL-NC-TT_-1p2"/>
      <sheetName val="TONG_HOP_VL-NC_TT2"/>
      <sheetName val="TH_XL2"/>
      <sheetName val="CHITIET_VL-NC2"/>
      <sheetName val="CHITIET_VL-NC-TT-3p2"/>
      <sheetName val="KPVC-BD_2"/>
      <sheetName val="HARGA&amp;_UPAH2"/>
      <sheetName val="met_bab32"/>
      <sheetName val="anal_bab82"/>
      <sheetName val="B_Lgs3"/>
      <sheetName val="BU_3"/>
      <sheetName val="lamp9_(2)3"/>
      <sheetName val="CM_Rigid_Pave3"/>
      <sheetName val="dongia_(2)3"/>
      <sheetName val="THPDMoi__(2)3"/>
      <sheetName val="TONG_HOP_VL-NC3"/>
      <sheetName val="TONGKE3p_3"/>
      <sheetName val="TH_VL,_NC,_DDHT_Thanhphuoc3"/>
      <sheetName val="DON_GIA3"/>
      <sheetName val="t-h_HA_THE3"/>
      <sheetName val="CHITIET_VL-NC-TT_-1p3"/>
      <sheetName val="TONG_HOP_VL-NC_TT3"/>
      <sheetName val="TH_XL3"/>
      <sheetName val="CHITIET_VL-NC3"/>
      <sheetName val="CHITIET_VL-NC-TT-3p3"/>
      <sheetName val="KPVC-BD_3"/>
      <sheetName val="HARGA&amp;_UPAH3"/>
      <sheetName val="met_bab33"/>
      <sheetName val="anal_bab83"/>
      <sheetName val="SEX"/>
      <sheetName val="2"/>
      <sheetName val="U,B"/>
      <sheetName val="RAB"/>
      <sheetName val="An.Q"/>
      <sheetName val="B.Dsr"/>
      <sheetName val="Detail-PARENT"/>
      <sheetName val="AC"/>
      <sheetName val="B_Lgs4"/>
      <sheetName val="BU_4"/>
      <sheetName val="lamp9_(2)4"/>
      <sheetName val="CM_Rigid_Pave4"/>
      <sheetName val="dongia_(2)4"/>
      <sheetName val="THPDMoi__(2)4"/>
      <sheetName val="TONG_HOP_VL-NC4"/>
      <sheetName val="TONGKE3p_4"/>
      <sheetName val="TH_VL,_NC,_DDHT_Thanhphuoc4"/>
      <sheetName val="DON_GIA4"/>
      <sheetName val="t-h_HA_THE4"/>
      <sheetName val="CHITIET_VL-NC-TT_-1p4"/>
      <sheetName val="TONG_HOP_VL-NC_TT4"/>
      <sheetName val="TH_XL4"/>
      <sheetName val="CHITIET_VL-NC4"/>
      <sheetName val="CHITIET_VL-NC-TT-3p4"/>
      <sheetName val="KPVC-BD_4"/>
      <sheetName val="HARGA&amp;_UPAH4"/>
      <sheetName val="met_bab34"/>
      <sheetName val="anal_bab84"/>
      <sheetName val="An_Q"/>
      <sheetName val="B_Dsr"/>
      <sheetName val="B_Lgs5"/>
      <sheetName val="BU_5"/>
      <sheetName val="lamp9_(2)5"/>
      <sheetName val="CM_Rigid_Pave5"/>
      <sheetName val="dongia_(2)5"/>
      <sheetName val="THPDMoi__(2)5"/>
      <sheetName val="TONG_HOP_VL-NC5"/>
      <sheetName val="TONGKE3p_5"/>
      <sheetName val="TH_VL,_NC,_DDHT_Thanhphuoc5"/>
      <sheetName val="DON_GIA5"/>
      <sheetName val="t-h_HA_THE5"/>
      <sheetName val="CHITIET_VL-NC-TT_-1p5"/>
      <sheetName val="TONG_HOP_VL-NC_TT5"/>
      <sheetName val="TH_XL5"/>
      <sheetName val="CHITIET_VL-NC5"/>
      <sheetName val="CHITIET_VL-NC-TT-3p5"/>
      <sheetName val="KPVC-BD_5"/>
      <sheetName val="HARGA&amp;_UPAH5"/>
      <sheetName val="met_bab35"/>
      <sheetName val="anal_bab85"/>
      <sheetName val="An_Q1"/>
      <sheetName val="B_Dsr1"/>
      <sheetName val="B_Lgs6"/>
      <sheetName val="BU_6"/>
      <sheetName val="lamp9_(2)6"/>
      <sheetName val="CM_Rigid_Pave6"/>
      <sheetName val="dongia_(2)6"/>
      <sheetName val="THPDMoi__(2)6"/>
      <sheetName val="TONG_HOP_VL-NC6"/>
      <sheetName val="TONGKE3p_6"/>
      <sheetName val="TH_VL,_NC,_DDHT_Thanhphuoc6"/>
      <sheetName val="DON_GIA6"/>
      <sheetName val="t-h_HA_THE6"/>
      <sheetName val="CHITIET_VL-NC-TT_-1p6"/>
      <sheetName val="TONG_HOP_VL-NC_TT6"/>
      <sheetName val="TH_XL6"/>
      <sheetName val="CHITIET_VL-NC6"/>
      <sheetName val="CHITIET_VL-NC-TT-3p6"/>
      <sheetName val="KPVC-BD_6"/>
      <sheetName val="HARGA&amp;_UPAH6"/>
      <sheetName val="met_bab36"/>
      <sheetName val="anal_bab86"/>
      <sheetName val="An_Q2"/>
      <sheetName val="B_Dsr2"/>
      <sheetName val="Mg_I"/>
      <sheetName val="JSiar"/>
      <sheetName val="MA"/>
      <sheetName val="3-DIV10"/>
      <sheetName val="3-DIV8"/>
      <sheetName val="pemel-rutin"/>
      <sheetName val="3-DIV2"/>
      <sheetName val="3-DIV3"/>
      <sheetName val="3-DIV4"/>
      <sheetName val="3-DIV5"/>
      <sheetName val="3-DIV6"/>
      <sheetName val="3-DIV7"/>
      <sheetName val="H.Satuan"/>
      <sheetName val="ANALIS"/>
      <sheetName val="Analisa HSP"/>
    </sheetNames>
    <sheetDataSet>
      <sheetData sheetId="0" refreshError="1"/>
      <sheetData sheetId="1"/>
      <sheetData sheetId="2"/>
      <sheetData sheetId="3" refreshError="1"/>
      <sheetData sheetId="4"/>
      <sheetData sheetId="5"/>
      <sheetData sheetId="6" refreshError="1"/>
      <sheetData sheetId="7" refreshError="1">
        <row r="14">
          <cell r="E14" t="str">
            <v>Divisi 1. UMUM</v>
          </cell>
        </row>
        <row r="16">
          <cell r="C16">
            <v>1.2</v>
          </cell>
          <cell r="E16" t="str">
            <v>Mobilisasi dan Demobilisasi</v>
          </cell>
          <cell r="G16" t="str">
            <v>LS</v>
          </cell>
          <cell r="H16">
            <v>1</v>
          </cell>
          <cell r="I16">
            <v>898809438</v>
          </cell>
          <cell r="J16">
            <v>898809438</v>
          </cell>
        </row>
        <row r="18">
          <cell r="C18" t="str">
            <v>1.18 (1)</v>
          </cell>
          <cell r="E18" t="str">
            <v xml:space="preserve">Relokasi Utilitas dan Pelayanan Telkom yang ada </v>
          </cell>
          <cell r="G18" t="str">
            <v>LS</v>
          </cell>
        </row>
        <row r="20">
          <cell r="C20" t="str">
            <v>1.18 (2)</v>
          </cell>
          <cell r="E20" t="str">
            <v xml:space="preserve">Relokasi Utilitas dan Pelayanan PDAM yang ada </v>
          </cell>
          <cell r="G20" t="str">
            <v>LS</v>
          </cell>
        </row>
        <row r="22">
          <cell r="C22" t="str">
            <v>1.18 (3)</v>
          </cell>
          <cell r="E22" t="str">
            <v xml:space="preserve">Relokasi Utilitas dan Pelayanan PLN yang ada </v>
          </cell>
          <cell r="G22" t="str">
            <v>LS</v>
          </cell>
        </row>
        <row r="24">
          <cell r="C24" t="str">
            <v>1.18 (4)</v>
          </cell>
          <cell r="E24" t="str">
            <v xml:space="preserve">Relokasi Utilitas dan Pelayanan Gas yang ada </v>
          </cell>
          <cell r="G24" t="str">
            <v>LS</v>
          </cell>
        </row>
        <row r="26">
          <cell r="C26" t="str">
            <v>1.18 (5)</v>
          </cell>
          <cell r="E26" t="str">
            <v xml:space="preserve">Relokasi Utilitas dan Pelayanan lainnya yang ada </v>
          </cell>
          <cell r="G26" t="str">
            <v>LS</v>
          </cell>
        </row>
        <row r="28">
          <cell r="E28" t="str">
            <v>Jumlah Harga Penawaran Divisi 1 (masuk pada Rekapitulasi Daftar Kuantitas dan Harga)</v>
          </cell>
        </row>
        <row r="29">
          <cell r="J29">
            <v>898809438</v>
          </cell>
        </row>
        <row r="32">
          <cell r="E32" t="str">
            <v>Divisi 2. DRAINASE</v>
          </cell>
        </row>
        <row r="34">
          <cell r="C34">
            <v>2.1</v>
          </cell>
          <cell r="E34" t="str">
            <v>Galian untuk Selokan Drainase dan Saluran Air</v>
          </cell>
          <cell r="G34" t="str">
            <v>M3</v>
          </cell>
          <cell r="H34">
            <v>9551.75</v>
          </cell>
          <cell r="I34">
            <v>9739</v>
          </cell>
          <cell r="J34">
            <v>93024493</v>
          </cell>
        </row>
        <row r="36">
          <cell r="C36">
            <v>2.2000000000000002</v>
          </cell>
          <cell r="E36" t="str">
            <v>Pasangan Batu dengan Mortar</v>
          </cell>
          <cell r="G36" t="str">
            <v>M3</v>
          </cell>
          <cell r="H36">
            <v>96.5</v>
          </cell>
          <cell r="I36">
            <v>311379</v>
          </cell>
          <cell r="J36">
            <v>30048073</v>
          </cell>
        </row>
        <row r="37">
          <cell r="I37">
            <v>0</v>
          </cell>
          <cell r="J37">
            <v>0</v>
          </cell>
        </row>
        <row r="38">
          <cell r="C38" t="str">
            <v>2.3 (1)</v>
          </cell>
          <cell r="E38" t="str">
            <v>Gorong-gorong Pipa Beton Bertulang, dia. dalam 50 cm</v>
          </cell>
          <cell r="G38" t="str">
            <v>M1</v>
          </cell>
          <cell r="I38">
            <v>0</v>
          </cell>
          <cell r="J38">
            <v>0</v>
          </cell>
        </row>
        <row r="40">
          <cell r="C40" t="str">
            <v>2.3 (2)</v>
          </cell>
          <cell r="E40" t="str">
            <v>Gorong-gorong Pipa Beton Bertulang, dia. dalam  50-70 cm</v>
          </cell>
          <cell r="G40" t="str">
            <v>M1</v>
          </cell>
          <cell r="H40">
            <v>56</v>
          </cell>
          <cell r="I40">
            <v>272966</v>
          </cell>
          <cell r="J40">
            <v>15286096</v>
          </cell>
        </row>
        <row r="42">
          <cell r="C42" t="str">
            <v>2.3 (3)</v>
          </cell>
          <cell r="E42" t="str">
            <v>Gorong-gorong Pipa Beton Bertulang, dia. dalam  80-100 cm</v>
          </cell>
          <cell r="G42" t="str">
            <v>M1</v>
          </cell>
          <cell r="H42">
            <v>12</v>
          </cell>
          <cell r="I42">
            <v>490306</v>
          </cell>
          <cell r="J42">
            <v>5883672</v>
          </cell>
        </row>
        <row r="44">
          <cell r="C44" t="str">
            <v>2.3 (4)</v>
          </cell>
          <cell r="E44" t="str">
            <v>Gorong-gorong Pipa Beton Bertulang, dia. dalam  110-130 cm</v>
          </cell>
          <cell r="G44" t="str">
            <v>M1</v>
          </cell>
          <cell r="I44">
            <v>0</v>
          </cell>
          <cell r="J44">
            <v>0</v>
          </cell>
        </row>
        <row r="46">
          <cell r="C46" t="str">
            <v>2.3 (5)</v>
          </cell>
          <cell r="E46" t="str">
            <v>Gorong-gorong Pipa Beton Bertulang, dia. dalam  140-150 cm</v>
          </cell>
          <cell r="G46" t="str">
            <v>M1</v>
          </cell>
          <cell r="I46">
            <v>0</v>
          </cell>
          <cell r="J46">
            <v>0</v>
          </cell>
        </row>
        <row r="48">
          <cell r="C48" t="str">
            <v>2.3 (6)</v>
          </cell>
          <cell r="E48" t="str">
            <v>Gorong-gorong Pipa Baja Bergelombang</v>
          </cell>
          <cell r="G48" t="str">
            <v>Ton</v>
          </cell>
          <cell r="I48">
            <v>0</v>
          </cell>
          <cell r="J48">
            <v>0</v>
          </cell>
        </row>
        <row r="50">
          <cell r="C50" t="str">
            <v>2.3 (7)</v>
          </cell>
          <cell r="E50" t="str">
            <v>Gorong-gorong Pipa Beton Tanpa Tulang dia. dalam  20 - 30 cm</v>
          </cell>
          <cell r="G50" t="str">
            <v>M1</v>
          </cell>
          <cell r="I50">
            <v>0</v>
          </cell>
          <cell r="J50">
            <v>0</v>
          </cell>
        </row>
        <row r="52">
          <cell r="C52" t="str">
            <v>2.4 (1)</v>
          </cell>
          <cell r="E52" t="str">
            <v>Timbunan Porus atau Bahan Penyaring</v>
          </cell>
          <cell r="G52" t="str">
            <v>M3</v>
          </cell>
          <cell r="I52">
            <v>0</v>
          </cell>
          <cell r="J52">
            <v>0</v>
          </cell>
        </row>
        <row r="54">
          <cell r="C54" t="str">
            <v>2.4 (2)</v>
          </cell>
          <cell r="E54" t="str">
            <v>Anyaman Filter Plastik</v>
          </cell>
          <cell r="G54" t="str">
            <v>M2</v>
          </cell>
          <cell r="I54">
            <v>0</v>
          </cell>
          <cell r="J54">
            <v>0</v>
          </cell>
        </row>
        <row r="56">
          <cell r="C56" t="str">
            <v>2.4 (3)</v>
          </cell>
          <cell r="E56" t="str">
            <v>Pipa Berlubang Banyak (Perforated  Pipe) Untuk Pekerjaan  Drainase Bawah Permukaan</v>
          </cell>
          <cell r="G56" t="str">
            <v>M1</v>
          </cell>
          <cell r="I56">
            <v>0</v>
          </cell>
          <cell r="J56">
            <v>0</v>
          </cell>
        </row>
        <row r="58">
          <cell r="E58" t="str">
            <v>Jumlah Harga Pekerjaan Divisi 2 (masuk pada Rekapitulasi Daftar Kuantitas dan Harga)</v>
          </cell>
        </row>
        <row r="59">
          <cell r="J59">
            <v>144242334</v>
          </cell>
        </row>
        <row r="61">
          <cell r="H61" t="str">
            <v>Perkiraan</v>
          </cell>
          <cell r="I61" t="str">
            <v>Harga</v>
          </cell>
          <cell r="J61" t="str">
            <v>Jumlah</v>
          </cell>
        </row>
        <row r="62">
          <cell r="C62" t="str">
            <v>No. Mata</v>
          </cell>
          <cell r="E62" t="str">
            <v>Uraian</v>
          </cell>
          <cell r="G62" t="str">
            <v>Satuan</v>
          </cell>
          <cell r="H62" t="str">
            <v>Kuantitas</v>
          </cell>
          <cell r="I62" t="str">
            <v>Satuan</v>
          </cell>
          <cell r="J62" t="str">
            <v>Harga-Harga</v>
          </cell>
        </row>
        <row r="63">
          <cell r="C63" t="str">
            <v>Pembayaran</v>
          </cell>
          <cell r="I63" t="str">
            <v>(Rupiah)</v>
          </cell>
          <cell r="J63" t="str">
            <v>(Rupiah)</v>
          </cell>
        </row>
        <row r="64">
          <cell r="C64" t="str">
            <v>a</v>
          </cell>
          <cell r="E64" t="str">
            <v>b</v>
          </cell>
          <cell r="G64" t="str">
            <v>c</v>
          </cell>
          <cell r="H64" t="str">
            <v>d</v>
          </cell>
          <cell r="I64" t="str">
            <v>e</v>
          </cell>
          <cell r="J64" t="str">
            <v>f = (d x e)</v>
          </cell>
        </row>
        <row r="66">
          <cell r="E66" t="str">
            <v>Divisi 3. PEKERJAAN TANAH</v>
          </cell>
        </row>
        <row r="68">
          <cell r="C68" t="str">
            <v>3.1 (1)</v>
          </cell>
          <cell r="E68" t="str">
            <v>Galian Biasa</v>
          </cell>
          <cell r="G68" t="str">
            <v>M3</v>
          </cell>
          <cell r="H68">
            <v>3240</v>
          </cell>
          <cell r="I68">
            <v>10807</v>
          </cell>
          <cell r="J68">
            <v>35014680</v>
          </cell>
        </row>
        <row r="70">
          <cell r="C70" t="str">
            <v>3.1 (2)</v>
          </cell>
          <cell r="E70" t="str">
            <v>Galian Batu</v>
          </cell>
          <cell r="G70" t="str">
            <v>M3</v>
          </cell>
          <cell r="I70">
            <v>0</v>
          </cell>
          <cell r="J70">
            <v>0</v>
          </cell>
        </row>
        <row r="72">
          <cell r="C72" t="str">
            <v>3.1 (3)</v>
          </cell>
          <cell r="E72" t="str">
            <v>Galian Struktur dengan Kedalaman 0-2 meter</v>
          </cell>
          <cell r="G72" t="str">
            <v>M3</v>
          </cell>
          <cell r="H72">
            <v>104</v>
          </cell>
          <cell r="I72">
            <v>27319</v>
          </cell>
          <cell r="J72">
            <v>2841176</v>
          </cell>
        </row>
        <row r="74">
          <cell r="C74" t="str">
            <v>3.1 (4)</v>
          </cell>
          <cell r="E74" t="str">
            <v>Galian Struktur dengan Kedalaman 2-4 meter</v>
          </cell>
          <cell r="G74" t="str">
            <v>M3</v>
          </cell>
          <cell r="I74">
            <v>0</v>
          </cell>
          <cell r="J74">
            <v>0</v>
          </cell>
        </row>
        <row r="76">
          <cell r="C76" t="str">
            <v>3.1 (5)</v>
          </cell>
          <cell r="E76" t="str">
            <v>Galian Struktur dengan Kedalaman 4-6 meter</v>
          </cell>
          <cell r="G76" t="str">
            <v>M3</v>
          </cell>
          <cell r="I76">
            <v>0</v>
          </cell>
          <cell r="J76">
            <v>0</v>
          </cell>
        </row>
        <row r="78">
          <cell r="C78" t="str">
            <v>3.1 (6)</v>
          </cell>
          <cell r="E78" t="str">
            <v>Cofferdam, Penyokong, Pengaku dan pekerjaan terkait</v>
          </cell>
          <cell r="G78" t="str">
            <v>LS</v>
          </cell>
        </row>
        <row r="80">
          <cell r="C80" t="str">
            <v>3.1 (7)</v>
          </cell>
          <cell r="E80" t="str">
            <v xml:space="preserve">Galian Perkerasan Beraspal dengan Cold Milling Machine </v>
          </cell>
          <cell r="G80" t="str">
            <v>M3</v>
          </cell>
          <cell r="I80">
            <v>0</v>
          </cell>
          <cell r="J80">
            <v>0</v>
          </cell>
        </row>
        <row r="82">
          <cell r="C82" t="str">
            <v>3.1 (8)</v>
          </cell>
          <cell r="E82" t="str">
            <v xml:space="preserve">Galian Perkerasan Beraspal tanpa Cold Milling Machine </v>
          </cell>
          <cell r="G82" t="str">
            <v>M3</v>
          </cell>
          <cell r="I82">
            <v>0</v>
          </cell>
          <cell r="J82">
            <v>0</v>
          </cell>
        </row>
        <row r="84">
          <cell r="C84" t="str">
            <v>3.1 (9)</v>
          </cell>
          <cell r="E84" t="str">
            <v xml:space="preserve">Biaya tambahan untuk Pengangkutan Bahan Galian Yang </v>
          </cell>
          <cell r="G84" t="str">
            <v>M3/Km</v>
          </cell>
          <cell r="I84">
            <v>0</v>
          </cell>
          <cell r="J84">
            <v>0</v>
          </cell>
        </row>
        <row r="85">
          <cell r="E85" t="str">
            <v xml:space="preserve"> Melebihi 5 km</v>
          </cell>
          <cell r="I85">
            <v>0</v>
          </cell>
          <cell r="J85">
            <v>0</v>
          </cell>
        </row>
        <row r="87">
          <cell r="C87" t="str">
            <v>3.2 (1)</v>
          </cell>
          <cell r="E87" t="str">
            <v>Timbunan Biasa</v>
          </cell>
          <cell r="G87" t="str">
            <v>M3</v>
          </cell>
          <cell r="H87">
            <v>100</v>
          </cell>
          <cell r="I87">
            <v>37279</v>
          </cell>
          <cell r="J87">
            <v>3727900</v>
          </cell>
        </row>
        <row r="89">
          <cell r="C89" t="str">
            <v>3.2 (2)</v>
          </cell>
          <cell r="E89" t="str">
            <v>Timbunan Pilihan</v>
          </cell>
          <cell r="G89" t="str">
            <v>M3</v>
          </cell>
          <cell r="H89">
            <v>12974.4</v>
          </cell>
          <cell r="I89">
            <v>41194</v>
          </cell>
          <cell r="J89">
            <v>534467433</v>
          </cell>
        </row>
        <row r="91">
          <cell r="C91" t="str">
            <v>3.2 (3)</v>
          </cell>
          <cell r="E91" t="str">
            <v>Timbunan Pilihan diatas tanah rawa</v>
          </cell>
          <cell r="G91" t="str">
            <v>M3</v>
          </cell>
          <cell r="I91">
            <v>0</v>
          </cell>
          <cell r="J91">
            <v>0</v>
          </cell>
        </row>
        <row r="92">
          <cell r="E92" t="str">
            <v>(diukur diatas bak truk)</v>
          </cell>
        </row>
        <row r="93">
          <cell r="I93">
            <v>0</v>
          </cell>
          <cell r="J93">
            <v>0</v>
          </cell>
        </row>
        <row r="94">
          <cell r="C94" t="str">
            <v>3.2 (4)</v>
          </cell>
          <cell r="E94" t="str">
            <v>Timbunan Batu dengan Manual</v>
          </cell>
          <cell r="G94" t="str">
            <v>M3</v>
          </cell>
        </row>
        <row r="96">
          <cell r="C96" t="str">
            <v>3.2 (5)</v>
          </cell>
          <cell r="E96" t="str">
            <v>Timbunan Batu dengan Derek</v>
          </cell>
          <cell r="G96" t="str">
            <v>M3</v>
          </cell>
        </row>
        <row r="98">
          <cell r="C98" t="str">
            <v>3.2 (6)</v>
          </cell>
          <cell r="E98" t="str">
            <v>Timbunan Batu dengan Derek</v>
          </cell>
          <cell r="G98" t="str">
            <v>TON</v>
          </cell>
        </row>
        <row r="100">
          <cell r="C100">
            <v>3.3</v>
          </cell>
          <cell r="E100" t="str">
            <v>Penyiapan Badan Jalan</v>
          </cell>
          <cell r="G100" t="str">
            <v>M2</v>
          </cell>
          <cell r="H100">
            <v>207154.6</v>
          </cell>
          <cell r="I100">
            <v>3109</v>
          </cell>
          <cell r="J100">
            <v>644043651</v>
          </cell>
        </row>
        <row r="102">
          <cell r="C102">
            <v>3.4</v>
          </cell>
          <cell r="E102" t="str">
            <v xml:space="preserve"> Pengupasan Permukaan Aspal Lama dan Dicampur Kembali</v>
          </cell>
          <cell r="G102" t="str">
            <v>M2</v>
          </cell>
        </row>
        <row r="103">
          <cell r="E103" t="str">
            <v>( tebal 15 cm )</v>
          </cell>
        </row>
        <row r="105">
          <cell r="E105" t="str">
            <v>Jumlah Harga Pekerjaan Divisi 3 (masuk pada Rekapitulasi Kuantitas dan Harga )</v>
          </cell>
        </row>
        <row r="106">
          <cell r="J106">
            <v>1220094840</v>
          </cell>
        </row>
        <row r="108">
          <cell r="H108" t="str">
            <v>Perkiraan</v>
          </cell>
          <cell r="I108" t="str">
            <v>Harga</v>
          </cell>
          <cell r="J108" t="str">
            <v>Jumlah</v>
          </cell>
        </row>
        <row r="109">
          <cell r="C109" t="str">
            <v>No. Mata</v>
          </cell>
          <cell r="E109" t="str">
            <v>Uraian</v>
          </cell>
          <cell r="G109" t="str">
            <v>Satuan</v>
          </cell>
          <cell r="H109" t="str">
            <v>Kuantitas</v>
          </cell>
          <cell r="I109" t="str">
            <v>Satuan</v>
          </cell>
          <cell r="J109" t="str">
            <v>Harga-Harga</v>
          </cell>
        </row>
        <row r="110">
          <cell r="C110" t="str">
            <v>Pembayaran</v>
          </cell>
          <cell r="I110" t="str">
            <v>(Rupiah)</v>
          </cell>
          <cell r="J110" t="str">
            <v>(Rupiah)</v>
          </cell>
        </row>
        <row r="111">
          <cell r="C111" t="str">
            <v>a</v>
          </cell>
          <cell r="E111" t="str">
            <v>b</v>
          </cell>
          <cell r="G111" t="str">
            <v>c</v>
          </cell>
          <cell r="H111" t="str">
            <v>d</v>
          </cell>
          <cell r="I111" t="str">
            <v>e</v>
          </cell>
          <cell r="J111" t="str">
            <v>f = (d x e)</v>
          </cell>
        </row>
        <row r="113">
          <cell r="E113" t="str">
            <v>Divisi 4. PELEBARAN PERKERASAN DAN BAHU JALAN</v>
          </cell>
        </row>
        <row r="115">
          <cell r="C115" t="str">
            <v>4.2 (1)</v>
          </cell>
          <cell r="E115" t="str">
            <v>Lapis Pondasi Agregat Kelas A</v>
          </cell>
          <cell r="G115" t="str">
            <v>M3</v>
          </cell>
          <cell r="I115">
            <v>0</v>
          </cell>
          <cell r="J115">
            <v>0</v>
          </cell>
        </row>
        <row r="117">
          <cell r="C117" t="str">
            <v>4.2 (2)</v>
          </cell>
          <cell r="E117" t="str">
            <v xml:space="preserve">Lapis Pondasi Agregat Kelas B </v>
          </cell>
          <cell r="G117" t="str">
            <v>M3</v>
          </cell>
          <cell r="H117">
            <v>12520.8</v>
          </cell>
          <cell r="I117">
            <v>198483</v>
          </cell>
          <cell r="J117">
            <v>2485165946</v>
          </cell>
        </row>
        <row r="119">
          <cell r="C119" t="str">
            <v>4.2 (3)</v>
          </cell>
          <cell r="E119" t="str">
            <v>Semen Untuk Lapis Pondasi Semen Tanah</v>
          </cell>
          <cell r="G119" t="str">
            <v>Ton</v>
          </cell>
          <cell r="I119">
            <v>0</v>
          </cell>
          <cell r="J119">
            <v>0</v>
          </cell>
        </row>
        <row r="121">
          <cell r="C121" t="str">
            <v>4.2 (4)</v>
          </cell>
          <cell r="E121" t="str">
            <v>Lapis Pondasi Semen Tanah</v>
          </cell>
          <cell r="G121" t="str">
            <v>M3</v>
          </cell>
          <cell r="I121">
            <v>0</v>
          </cell>
          <cell r="J121">
            <v>0</v>
          </cell>
        </row>
        <row r="123">
          <cell r="C123" t="str">
            <v>4.2 (5)</v>
          </cell>
          <cell r="E123" t="str">
            <v>Laburan Aspal Satu Lapis (BURTU)</v>
          </cell>
          <cell r="G123" t="str">
            <v>M2</v>
          </cell>
          <cell r="I123">
            <v>0</v>
          </cell>
          <cell r="J123">
            <v>0</v>
          </cell>
        </row>
        <row r="125">
          <cell r="C125" t="str">
            <v>4.2 (6)</v>
          </cell>
          <cell r="E125" t="str">
            <v>Bahan Aspal Untuk Pekerjaan Pelaburan</v>
          </cell>
          <cell r="G125" t="str">
            <v>Liter</v>
          </cell>
          <cell r="I125">
            <v>0</v>
          </cell>
          <cell r="J125">
            <v>0</v>
          </cell>
        </row>
        <row r="127">
          <cell r="C127" t="str">
            <v>4.2 (7)</v>
          </cell>
          <cell r="E127" t="str">
            <v>Lapis Resap Pengikat</v>
          </cell>
          <cell r="G127" t="str">
            <v>Liter</v>
          </cell>
          <cell r="I127">
            <v>0</v>
          </cell>
          <cell r="J127">
            <v>0</v>
          </cell>
        </row>
        <row r="133">
          <cell r="E133" t="str">
            <v>Jumlah Harga Pekerjaan Divisi 4 (masuk pada Rekapitulasi Daftar Kuantitas dan Harga )</v>
          </cell>
        </row>
        <row r="134">
          <cell r="J134">
            <v>2485165946</v>
          </cell>
        </row>
        <row r="137">
          <cell r="E137" t="str">
            <v>Divisi 5. PERKERASAN BERBUTIR</v>
          </cell>
        </row>
        <row r="139">
          <cell r="C139" t="str">
            <v>5.1 (1)</v>
          </cell>
          <cell r="E139" t="str">
            <v>Lapis Pondasi Agregat Kelas A</v>
          </cell>
          <cell r="G139" t="str">
            <v>M3</v>
          </cell>
          <cell r="H139">
            <v>32260.6</v>
          </cell>
          <cell r="I139">
            <v>261670</v>
          </cell>
          <cell r="J139">
            <v>8441631202</v>
          </cell>
        </row>
        <row r="141">
          <cell r="C141" t="str">
            <v>5.1 (2)</v>
          </cell>
          <cell r="E141" t="str">
            <v>Lapis Pondasi Agregat Kelas B</v>
          </cell>
          <cell r="G141" t="str">
            <v>M3</v>
          </cell>
          <cell r="H141">
            <v>5760</v>
          </cell>
          <cell r="I141">
            <v>199570</v>
          </cell>
          <cell r="J141">
            <v>1149523200</v>
          </cell>
        </row>
        <row r="143">
          <cell r="C143" t="str">
            <v>5.2 (1)</v>
          </cell>
          <cell r="E143" t="str">
            <v>Lapis Pondasi Agregat Kelas C</v>
          </cell>
          <cell r="G143" t="str">
            <v>M3</v>
          </cell>
          <cell r="I143">
            <v>0</v>
          </cell>
          <cell r="J143">
            <v>0</v>
          </cell>
        </row>
        <row r="145">
          <cell r="C145" t="str">
            <v>5.4 (1)</v>
          </cell>
          <cell r="E145" t="str">
            <v>Semen Untuk Lapis Pondasi Tanah Semen</v>
          </cell>
          <cell r="G145" t="str">
            <v>Ton</v>
          </cell>
          <cell r="I145">
            <v>0</v>
          </cell>
          <cell r="J145">
            <v>0</v>
          </cell>
        </row>
        <row r="147">
          <cell r="C147" t="str">
            <v>5.4 (2)</v>
          </cell>
          <cell r="E147" t="str">
            <v>Lapis Pondasi Tanah Semen</v>
          </cell>
          <cell r="G147" t="str">
            <v>M3</v>
          </cell>
          <cell r="I147">
            <v>0</v>
          </cell>
          <cell r="J147">
            <v>0</v>
          </cell>
        </row>
        <row r="151">
          <cell r="E151" t="str">
            <v>Jumlah Harga Pekerjaan Divisi 5 (masuk pada Rekapitulasi Daftar Kuantitas dan Harga )</v>
          </cell>
        </row>
        <row r="152">
          <cell r="J152">
            <v>9591154402</v>
          </cell>
        </row>
        <row r="154">
          <cell r="H154" t="str">
            <v>Perkiraan</v>
          </cell>
          <cell r="I154" t="str">
            <v>Harga</v>
          </cell>
          <cell r="J154" t="str">
            <v>Jumlah</v>
          </cell>
        </row>
        <row r="155">
          <cell r="C155" t="str">
            <v>No. Mata</v>
          </cell>
          <cell r="E155" t="str">
            <v>Uraian</v>
          </cell>
          <cell r="G155" t="str">
            <v>Satuan</v>
          </cell>
          <cell r="H155" t="str">
            <v>Kuantitas</v>
          </cell>
          <cell r="I155" t="str">
            <v>Satuan</v>
          </cell>
          <cell r="J155" t="str">
            <v>Harga-Harga</v>
          </cell>
        </row>
        <row r="156">
          <cell r="C156" t="str">
            <v>Pembayaran</v>
          </cell>
          <cell r="I156" t="str">
            <v>(Rupiah)</v>
          </cell>
          <cell r="J156" t="str">
            <v>(Rupiah)</v>
          </cell>
        </row>
        <row r="157">
          <cell r="C157" t="str">
            <v>a</v>
          </cell>
          <cell r="E157" t="str">
            <v>b</v>
          </cell>
          <cell r="G157" t="str">
            <v>c</v>
          </cell>
          <cell r="H157" t="str">
            <v>d</v>
          </cell>
          <cell r="I157" t="str">
            <v>e</v>
          </cell>
          <cell r="J157" t="str">
            <v>f = (d x e)</v>
          </cell>
        </row>
        <row r="159">
          <cell r="E159" t="str">
            <v>Divisi 6. PERKERASAN ASPAL</v>
          </cell>
        </row>
        <row r="161">
          <cell r="C161" t="str">
            <v>6.1 (1)</v>
          </cell>
          <cell r="E161" t="str">
            <v>Lapis Resap Pengikat</v>
          </cell>
          <cell r="G161" t="str">
            <v>Liter</v>
          </cell>
          <cell r="H161">
            <v>177154.6</v>
          </cell>
          <cell r="I161">
            <v>3488</v>
          </cell>
          <cell r="J161">
            <v>617915244</v>
          </cell>
        </row>
        <row r="163">
          <cell r="C163" t="str">
            <v>6.1 (2)</v>
          </cell>
          <cell r="E163" t="str">
            <v>Lapis perekat</v>
          </cell>
          <cell r="G163" t="str">
            <v>Liter</v>
          </cell>
          <cell r="H163">
            <v>100811.1</v>
          </cell>
          <cell r="I163">
            <v>3812</v>
          </cell>
          <cell r="J163">
            <v>384291913</v>
          </cell>
        </row>
        <row r="165">
          <cell r="C165" t="str">
            <v>6.2 (1)</v>
          </cell>
          <cell r="E165" t="str">
            <v>Agregat Penutup BURTU</v>
          </cell>
          <cell r="G165" t="str">
            <v>M2</v>
          </cell>
          <cell r="I165">
            <v>0</v>
          </cell>
          <cell r="J165">
            <v>0</v>
          </cell>
        </row>
        <row r="167">
          <cell r="C167" t="str">
            <v>6.2 (2)</v>
          </cell>
          <cell r="E167" t="str">
            <v>Agregat Penutup BURDA</v>
          </cell>
          <cell r="G167" t="str">
            <v>M2</v>
          </cell>
          <cell r="I167">
            <v>0</v>
          </cell>
          <cell r="J167">
            <v>0</v>
          </cell>
        </row>
        <row r="169">
          <cell r="C169" t="str">
            <v>6.2 (3)</v>
          </cell>
          <cell r="E169" t="str">
            <v>Bahan Aspal untuk Pekerjaan Pelaburan</v>
          </cell>
          <cell r="G169" t="str">
            <v>Liter</v>
          </cell>
          <cell r="I169">
            <v>0</v>
          </cell>
          <cell r="J169">
            <v>0</v>
          </cell>
        </row>
        <row r="170">
          <cell r="I170">
            <v>0</v>
          </cell>
          <cell r="J170">
            <v>0</v>
          </cell>
        </row>
        <row r="171">
          <cell r="C171" t="str">
            <v>6.3 (1)</v>
          </cell>
          <cell r="E171" t="str">
            <v>Latasir (SS    - A)</v>
          </cell>
          <cell r="G171" t="str">
            <v>M2</v>
          </cell>
          <cell r="I171">
            <v>0</v>
          </cell>
          <cell r="J171">
            <v>0</v>
          </cell>
        </row>
        <row r="173">
          <cell r="C173" t="str">
            <v>6.3 (2)</v>
          </cell>
          <cell r="E173" t="str">
            <v>Latasir (SS   -  B)</v>
          </cell>
          <cell r="G173" t="str">
            <v>M2</v>
          </cell>
          <cell r="I173">
            <v>0</v>
          </cell>
          <cell r="J173">
            <v>0</v>
          </cell>
        </row>
        <row r="175">
          <cell r="C175" t="str">
            <v>6.3 (3)</v>
          </cell>
          <cell r="E175" t="str">
            <v>Lataston  - Lapis Aus (HRS - WC)</v>
          </cell>
          <cell r="G175" t="str">
            <v>M2</v>
          </cell>
          <cell r="I175">
            <v>0</v>
          </cell>
          <cell r="J175">
            <v>0</v>
          </cell>
        </row>
        <row r="177">
          <cell r="C177" t="str">
            <v>6.3 (4)</v>
          </cell>
          <cell r="E177" t="str">
            <v>Lataston  - Lapis Pondasi  (HRS - Base)</v>
          </cell>
          <cell r="G177" t="str">
            <v>M3</v>
          </cell>
          <cell r="I177">
            <v>0</v>
          </cell>
          <cell r="J177">
            <v>0</v>
          </cell>
        </row>
        <row r="179">
          <cell r="C179" t="str">
            <v>6.3 (5)</v>
          </cell>
          <cell r="E179" t="str">
            <v>Laston - Lapis Aus (AC - WC )</v>
          </cell>
          <cell r="G179" t="str">
            <v>M2</v>
          </cell>
          <cell r="H179">
            <v>229116</v>
          </cell>
          <cell r="I179">
            <v>33391</v>
          </cell>
          <cell r="J179">
            <v>7650412356</v>
          </cell>
        </row>
        <row r="181">
          <cell r="C181" t="str">
            <v>6.3 (6)</v>
          </cell>
          <cell r="E181" t="str">
            <v>Laston - Lapis Pengikat (AC - BC )</v>
          </cell>
          <cell r="G181" t="str">
            <v>M3</v>
          </cell>
          <cell r="H181">
            <v>11532.17</v>
          </cell>
          <cell r="I181">
            <v>814323</v>
          </cell>
          <cell r="J181">
            <v>9390911270</v>
          </cell>
        </row>
        <row r="183">
          <cell r="C183" t="str">
            <v>6.3 (7)</v>
          </cell>
          <cell r="E183" t="str">
            <v>Laston - Lapis Pondasi (AC - Base )</v>
          </cell>
          <cell r="G183" t="str">
            <v>M3</v>
          </cell>
          <cell r="H183">
            <v>10407.58</v>
          </cell>
          <cell r="I183">
            <v>814321</v>
          </cell>
          <cell r="J183">
            <v>8475110953</v>
          </cell>
        </row>
        <row r="185">
          <cell r="C185" t="str">
            <v>6.4 (1)</v>
          </cell>
          <cell r="E185" t="str">
            <v>Lasbutag</v>
          </cell>
          <cell r="G185" t="str">
            <v>M2</v>
          </cell>
          <cell r="I185">
            <v>0</v>
          </cell>
          <cell r="J185">
            <v>0</v>
          </cell>
        </row>
        <row r="187">
          <cell r="C187" t="str">
            <v>6.4 (2)</v>
          </cell>
          <cell r="E187" t="str">
            <v>Latasbusir Kelas A</v>
          </cell>
          <cell r="G187" t="str">
            <v>M2</v>
          </cell>
          <cell r="I187">
            <v>0</v>
          </cell>
          <cell r="J187">
            <v>0</v>
          </cell>
        </row>
        <row r="189">
          <cell r="C189" t="str">
            <v>6.4 (3)</v>
          </cell>
          <cell r="E189" t="str">
            <v>Latasbusir Kelas B</v>
          </cell>
          <cell r="G189" t="str">
            <v>M2</v>
          </cell>
          <cell r="I189">
            <v>0</v>
          </cell>
          <cell r="J189">
            <v>0</v>
          </cell>
        </row>
        <row r="191">
          <cell r="C191" t="str">
            <v>6.4 (4)</v>
          </cell>
          <cell r="E191" t="str">
            <v>Bitumen Asbuton</v>
          </cell>
          <cell r="G191" t="str">
            <v>Ton</v>
          </cell>
          <cell r="I191">
            <v>0</v>
          </cell>
          <cell r="J191">
            <v>0</v>
          </cell>
        </row>
        <row r="193">
          <cell r="C193" t="str">
            <v>6.4 (5)</v>
          </cell>
          <cell r="E193" t="str">
            <v>Bitumen Bahan Peremaja</v>
          </cell>
          <cell r="G193" t="str">
            <v>Ton</v>
          </cell>
          <cell r="I193">
            <v>0</v>
          </cell>
          <cell r="J193">
            <v>0</v>
          </cell>
        </row>
        <row r="195">
          <cell r="C195" t="str">
            <v>6.4 (6)</v>
          </cell>
          <cell r="E195" t="str">
            <v>Bahan Anti Pengelupas ( Anti Striping Agent )</v>
          </cell>
          <cell r="G195" t="str">
            <v>Liter</v>
          </cell>
          <cell r="I195">
            <v>0</v>
          </cell>
          <cell r="J195">
            <v>0</v>
          </cell>
        </row>
        <row r="197">
          <cell r="C197" t="str">
            <v>6.5 (1)</v>
          </cell>
          <cell r="E197" t="str">
            <v>Aspal Campuran Dingin untuk Pelapisan</v>
          </cell>
          <cell r="G197" t="str">
            <v>M3</v>
          </cell>
          <cell r="I197">
            <v>0</v>
          </cell>
          <cell r="J197">
            <v>0</v>
          </cell>
        </row>
        <row r="199">
          <cell r="C199">
            <v>6.6</v>
          </cell>
          <cell r="E199" t="str">
            <v>Lapis Perata  Penetrasi  Macadam</v>
          </cell>
          <cell r="G199" t="str">
            <v>M3</v>
          </cell>
          <cell r="I199">
            <v>0</v>
          </cell>
          <cell r="J199">
            <v>0</v>
          </cell>
        </row>
        <row r="202">
          <cell r="E202" t="str">
            <v>Jumlah Harga Penawaran Divisi 6 (masuk pada Rekapitulasi Daftar Kuantitas dan Harga )</v>
          </cell>
        </row>
        <row r="203">
          <cell r="J203">
            <v>26518641736</v>
          </cell>
        </row>
        <row r="205">
          <cell r="H205" t="str">
            <v>Perkiraan</v>
          </cell>
          <cell r="I205" t="str">
            <v>Harga</v>
          </cell>
          <cell r="J205" t="str">
            <v>Jumlah</v>
          </cell>
        </row>
        <row r="206">
          <cell r="C206" t="str">
            <v>Mata</v>
          </cell>
          <cell r="E206" t="str">
            <v>Uraian</v>
          </cell>
          <cell r="G206" t="str">
            <v>Satuan</v>
          </cell>
          <cell r="H206" t="str">
            <v>Kuantitas</v>
          </cell>
          <cell r="I206" t="str">
            <v>Satuan</v>
          </cell>
          <cell r="J206" t="str">
            <v>Harga-Harga</v>
          </cell>
        </row>
        <row r="207">
          <cell r="C207" t="str">
            <v>Pembayaran</v>
          </cell>
          <cell r="I207" t="str">
            <v>(Rupiah)</v>
          </cell>
          <cell r="J207" t="str">
            <v>(Rupiah)</v>
          </cell>
        </row>
        <row r="208">
          <cell r="C208" t="str">
            <v>a</v>
          </cell>
          <cell r="E208" t="str">
            <v>b</v>
          </cell>
          <cell r="G208" t="str">
            <v>c</v>
          </cell>
          <cell r="H208" t="str">
            <v>d</v>
          </cell>
          <cell r="I208" t="str">
            <v>e</v>
          </cell>
          <cell r="J208" t="str">
            <v>f = (d x e)</v>
          </cell>
        </row>
        <row r="210">
          <cell r="E210" t="str">
            <v>Divisi 7. STRUKTUR</v>
          </cell>
        </row>
        <row r="212">
          <cell r="C212" t="str">
            <v>7.1 (1)</v>
          </cell>
          <cell r="E212" t="str">
            <v>Beton K500</v>
          </cell>
          <cell r="G212" t="str">
            <v>M3</v>
          </cell>
          <cell r="I212">
            <v>0</v>
          </cell>
          <cell r="J212">
            <v>0</v>
          </cell>
        </row>
        <row r="213">
          <cell r="C213" t="str">
            <v>7.1 (2)</v>
          </cell>
          <cell r="E213" t="str">
            <v>Beton K400</v>
          </cell>
          <cell r="G213" t="str">
            <v>M3</v>
          </cell>
          <cell r="I213">
            <v>0</v>
          </cell>
          <cell r="J213">
            <v>0</v>
          </cell>
        </row>
        <row r="214">
          <cell r="C214" t="str">
            <v>7.1 (3)</v>
          </cell>
          <cell r="E214" t="str">
            <v>Beton K350</v>
          </cell>
          <cell r="G214" t="str">
            <v>M3</v>
          </cell>
          <cell r="I214">
            <v>0</v>
          </cell>
          <cell r="J214">
            <v>0</v>
          </cell>
        </row>
        <row r="215">
          <cell r="C215" t="str">
            <v>7.1 (4)</v>
          </cell>
          <cell r="E215" t="str">
            <v>Beton K300</v>
          </cell>
          <cell r="G215" t="str">
            <v>M3</v>
          </cell>
          <cell r="I215">
            <v>0</v>
          </cell>
          <cell r="J215">
            <v>0</v>
          </cell>
        </row>
        <row r="216">
          <cell r="C216" t="str">
            <v>7.1 (5)</v>
          </cell>
          <cell r="E216" t="str">
            <v>Beton K250</v>
          </cell>
          <cell r="G216" t="str">
            <v>M3</v>
          </cell>
          <cell r="H216">
            <v>101.4</v>
          </cell>
          <cell r="I216">
            <v>526805</v>
          </cell>
          <cell r="J216">
            <v>53418027</v>
          </cell>
        </row>
        <row r="217">
          <cell r="C217" t="str">
            <v>7.1 (6)</v>
          </cell>
          <cell r="E217" t="str">
            <v>Beton K175</v>
          </cell>
          <cell r="G217" t="str">
            <v>M3</v>
          </cell>
          <cell r="I217">
            <v>0</v>
          </cell>
          <cell r="J217">
            <v>0</v>
          </cell>
        </row>
        <row r="218">
          <cell r="C218" t="str">
            <v>7.1 (7)</v>
          </cell>
          <cell r="E218" t="str">
            <v>Beton Siklop K175</v>
          </cell>
          <cell r="G218" t="str">
            <v>M3</v>
          </cell>
        </row>
        <row r="219">
          <cell r="C219" t="str">
            <v>7.1 (8)</v>
          </cell>
          <cell r="E219" t="str">
            <v>Beton K125</v>
          </cell>
          <cell r="G219" t="str">
            <v>M3</v>
          </cell>
          <cell r="H219">
            <v>2.54</v>
          </cell>
          <cell r="I219">
            <v>432989</v>
          </cell>
          <cell r="J219">
            <v>1099792</v>
          </cell>
        </row>
        <row r="221">
          <cell r="C221" t="str">
            <v>7.2 (1)</v>
          </cell>
          <cell r="E221" t="str">
            <v>Unit Pracetak Gelagar Tipe I Bentang 16 meter</v>
          </cell>
          <cell r="G221" t="str">
            <v>Buah</v>
          </cell>
          <cell r="I221">
            <v>0</v>
          </cell>
          <cell r="J221">
            <v>0</v>
          </cell>
        </row>
        <row r="222">
          <cell r="C222" t="str">
            <v>7.2 (2)</v>
          </cell>
          <cell r="E222" t="str">
            <v>Unit Pracetak Gelagar Tipe I Bentang 19 meter</v>
          </cell>
          <cell r="G222" t="str">
            <v>Buah</v>
          </cell>
          <cell r="I222">
            <v>0</v>
          </cell>
          <cell r="J222">
            <v>0</v>
          </cell>
        </row>
        <row r="223">
          <cell r="C223" t="str">
            <v>7.2 (3)</v>
          </cell>
          <cell r="E223" t="str">
            <v>Unit Pracetak Gelagar Tipe I Bentang 22 meter</v>
          </cell>
          <cell r="G223" t="str">
            <v>Buah</v>
          </cell>
          <cell r="I223">
            <v>0</v>
          </cell>
          <cell r="J223">
            <v>0</v>
          </cell>
        </row>
        <row r="224">
          <cell r="C224" t="str">
            <v>7.2 (4)</v>
          </cell>
          <cell r="E224" t="str">
            <v>Unit Pracetak Gelagar Tipe I Bentang 25 meter</v>
          </cell>
          <cell r="G224" t="str">
            <v>Buah</v>
          </cell>
          <cell r="I224">
            <v>0</v>
          </cell>
          <cell r="J224">
            <v>0</v>
          </cell>
        </row>
        <row r="225">
          <cell r="C225" t="str">
            <v>7.2 (5)</v>
          </cell>
          <cell r="E225" t="str">
            <v>Unit Pracetak Gelagar Tipe I Bentang 28 meter</v>
          </cell>
          <cell r="G225" t="str">
            <v>Buah</v>
          </cell>
          <cell r="I225">
            <v>0</v>
          </cell>
          <cell r="J225">
            <v>0</v>
          </cell>
        </row>
        <row r="226">
          <cell r="C226" t="str">
            <v>7.2 (6)</v>
          </cell>
          <cell r="E226" t="str">
            <v>Unit Pracetak Gelagar Tipe I Bentang 31 meter</v>
          </cell>
          <cell r="G226" t="str">
            <v>Buah</v>
          </cell>
          <cell r="I226">
            <v>0</v>
          </cell>
          <cell r="J226">
            <v>0</v>
          </cell>
        </row>
        <row r="227">
          <cell r="C227" t="str">
            <v>7.2 (7)</v>
          </cell>
          <cell r="E227" t="str">
            <v>Unit Pracetak Gelagar Tipe I Bentang 34 meter</v>
          </cell>
          <cell r="G227" t="str">
            <v>Buah</v>
          </cell>
          <cell r="I227">
            <v>0</v>
          </cell>
          <cell r="J227">
            <v>0</v>
          </cell>
        </row>
        <row r="228">
          <cell r="C228" t="str">
            <v>7.2 (8)</v>
          </cell>
          <cell r="E228" t="str">
            <v>Unit Pracetak Gelagar Tipe I Bentang 36 meter</v>
          </cell>
          <cell r="G228" t="str">
            <v>Buah</v>
          </cell>
          <cell r="I228">
            <v>0</v>
          </cell>
          <cell r="J228">
            <v>0</v>
          </cell>
        </row>
        <row r="229">
          <cell r="C229" t="str">
            <v>7.2 (9)</v>
          </cell>
          <cell r="E229" t="str">
            <v>Baja Prategang</v>
          </cell>
          <cell r="G229" t="str">
            <v>Kg</v>
          </cell>
          <cell r="I229">
            <v>0</v>
          </cell>
          <cell r="J229">
            <v>0</v>
          </cell>
        </row>
        <row r="230">
          <cell r="C230" t="str">
            <v>7.2 (10)</v>
          </cell>
          <cell r="E230" t="str">
            <v>Plat Berongga ( Hollow Slab ) Pracetak Bentang 15 meter</v>
          </cell>
          <cell r="G230" t="str">
            <v>Buah</v>
          </cell>
          <cell r="I230">
            <v>0</v>
          </cell>
          <cell r="J230">
            <v>0</v>
          </cell>
        </row>
        <row r="231">
          <cell r="C231" t="str">
            <v>7.2 (11)</v>
          </cell>
          <cell r="E231" t="str">
            <v>Beton Diafragma K350 termasuk pekerjaan Pra Penegangan</v>
          </cell>
          <cell r="G231" t="str">
            <v>M3</v>
          </cell>
          <cell r="I231">
            <v>0</v>
          </cell>
          <cell r="J231">
            <v>0</v>
          </cell>
        </row>
        <row r="233">
          <cell r="C233" t="str">
            <v>7.3 (1)</v>
          </cell>
          <cell r="E233" t="str">
            <v>Baja Tulangan U24 Polos</v>
          </cell>
          <cell r="G233" t="str">
            <v>Kg</v>
          </cell>
          <cell r="H233">
            <v>10025</v>
          </cell>
          <cell r="I233">
            <v>4499</v>
          </cell>
          <cell r="J233">
            <v>45102475</v>
          </cell>
        </row>
        <row r="234">
          <cell r="C234" t="str">
            <v>7.3 (2)</v>
          </cell>
          <cell r="E234" t="str">
            <v>Baja Tulangan U32 Polos</v>
          </cell>
          <cell r="G234" t="str">
            <v>Kg</v>
          </cell>
          <cell r="I234">
            <v>0</v>
          </cell>
          <cell r="J234">
            <v>0</v>
          </cell>
        </row>
        <row r="235">
          <cell r="C235" t="str">
            <v>7.3 (3)</v>
          </cell>
          <cell r="E235" t="str">
            <v>Baja Tulangan U32 Ulir</v>
          </cell>
          <cell r="G235" t="str">
            <v>Kg</v>
          </cell>
          <cell r="I235">
            <v>0</v>
          </cell>
          <cell r="J235">
            <v>0</v>
          </cell>
        </row>
        <row r="236">
          <cell r="C236" t="str">
            <v>7.3 (4)</v>
          </cell>
          <cell r="E236" t="str">
            <v>Baja Tulangan U39 Ulir</v>
          </cell>
          <cell r="G236" t="str">
            <v>Kg</v>
          </cell>
          <cell r="I236">
            <v>0</v>
          </cell>
          <cell r="J236">
            <v>0</v>
          </cell>
        </row>
        <row r="237">
          <cell r="C237" t="str">
            <v>7.3 (5)</v>
          </cell>
          <cell r="E237" t="str">
            <v>Baja Tulangan U48 Ulir</v>
          </cell>
          <cell r="G237" t="str">
            <v>Kg</v>
          </cell>
          <cell r="I237">
            <v>0</v>
          </cell>
          <cell r="J237">
            <v>0</v>
          </cell>
        </row>
        <row r="238">
          <cell r="C238" t="str">
            <v>7.3 (6)</v>
          </cell>
          <cell r="E238" t="str">
            <v>Anyaman kawat yang dilas ( Welded Wire Mesh )</v>
          </cell>
          <cell r="G238" t="str">
            <v>Kg</v>
          </cell>
          <cell r="I238">
            <v>0</v>
          </cell>
          <cell r="J238">
            <v>0</v>
          </cell>
        </row>
        <row r="240">
          <cell r="C240" t="str">
            <v>7.4 (1)</v>
          </cell>
          <cell r="E240" t="str">
            <v>Baja Struktur Ttk leleh 2500 kg/cm2</v>
          </cell>
          <cell r="G240" t="str">
            <v>Kg</v>
          </cell>
          <cell r="I240">
            <v>0</v>
          </cell>
          <cell r="J240">
            <v>0</v>
          </cell>
        </row>
        <row r="241">
          <cell r="C241" t="str">
            <v>7.4 (2)</v>
          </cell>
          <cell r="E241" t="str">
            <v xml:space="preserve">Baja Struktur Ttk leleh 2800 kg/cm2 </v>
          </cell>
          <cell r="G241" t="str">
            <v>Kg</v>
          </cell>
          <cell r="I241">
            <v>0</v>
          </cell>
          <cell r="J241">
            <v>0</v>
          </cell>
        </row>
        <row r="242">
          <cell r="C242" t="str">
            <v>7.4 (3)</v>
          </cell>
          <cell r="E242" t="str">
            <v xml:space="preserve">Baja Struktur Ttk leleh 3500 kg/cm2 </v>
          </cell>
          <cell r="G242" t="str">
            <v>Kg</v>
          </cell>
          <cell r="I242">
            <v>0</v>
          </cell>
          <cell r="J242">
            <v>0</v>
          </cell>
        </row>
        <row r="244">
          <cell r="C244" t="str">
            <v>7.5 (1)</v>
          </cell>
          <cell r="E244" t="str">
            <v xml:space="preserve">Pemasangan Jembatan Rangka Baja A </v>
          </cell>
          <cell r="G244" t="str">
            <v>Kg</v>
          </cell>
          <cell r="I244">
            <v>0</v>
          </cell>
          <cell r="J244">
            <v>0</v>
          </cell>
        </row>
        <row r="245">
          <cell r="C245" t="str">
            <v>7.5 (2)</v>
          </cell>
          <cell r="E245" t="str">
            <v>Pengangkutan Material Jembatan</v>
          </cell>
          <cell r="G245" t="str">
            <v>Kg</v>
          </cell>
          <cell r="I245">
            <v>0</v>
          </cell>
          <cell r="J245">
            <v>0</v>
          </cell>
        </row>
        <row r="247">
          <cell r="C247" t="str">
            <v>7.6 (1)</v>
          </cell>
          <cell r="E247" t="str">
            <v>Pondasi Cerucuk , Penyediaan dan Pemancangan</v>
          </cell>
          <cell r="G247" t="str">
            <v>M1</v>
          </cell>
          <cell r="I247">
            <v>0</v>
          </cell>
          <cell r="J247">
            <v>0</v>
          </cell>
        </row>
        <row r="248">
          <cell r="C248" t="str">
            <v>7.6 (2)</v>
          </cell>
          <cell r="E248" t="str">
            <v>Dinding Turap Kayu Tanpa Pengawetan</v>
          </cell>
          <cell r="G248" t="str">
            <v>M2</v>
          </cell>
          <cell r="I248">
            <v>0</v>
          </cell>
          <cell r="J248">
            <v>0</v>
          </cell>
        </row>
        <row r="249">
          <cell r="C249" t="str">
            <v>7.6 (3)</v>
          </cell>
          <cell r="E249" t="str">
            <v>Dinding Turap Kayu Dengan Pengawetan</v>
          </cell>
          <cell r="G249" t="str">
            <v>M2</v>
          </cell>
          <cell r="I249">
            <v>0</v>
          </cell>
          <cell r="J249">
            <v>0</v>
          </cell>
        </row>
        <row r="250">
          <cell r="C250" t="str">
            <v>7.6 (4)</v>
          </cell>
          <cell r="E250" t="str">
            <v>Dinding Turap Baja</v>
          </cell>
          <cell r="G250" t="str">
            <v>M2</v>
          </cell>
          <cell r="I250">
            <v>0</v>
          </cell>
          <cell r="J250">
            <v>0</v>
          </cell>
        </row>
        <row r="251">
          <cell r="C251" t="str">
            <v>7.6 (5)</v>
          </cell>
          <cell r="E251" t="str">
            <v>Dinding Turap Beton</v>
          </cell>
          <cell r="G251" t="str">
            <v>M2</v>
          </cell>
          <cell r="I251">
            <v>0</v>
          </cell>
          <cell r="J251">
            <v>0</v>
          </cell>
        </row>
        <row r="252">
          <cell r="C252" t="str">
            <v>7.6 (6)</v>
          </cell>
          <cell r="E252" t="str">
            <v>Penyediaan Tiang Pancang Kayu Tanpa Pengawetan</v>
          </cell>
          <cell r="G252" t="str">
            <v>M1</v>
          </cell>
          <cell r="I252">
            <v>0</v>
          </cell>
          <cell r="J252">
            <v>0</v>
          </cell>
        </row>
        <row r="255">
          <cell r="E255" t="str">
            <v>Divisi 7 ( Bersambung ke halaman berikut )</v>
          </cell>
        </row>
        <row r="258">
          <cell r="H258" t="str">
            <v>Perkiraan</v>
          </cell>
          <cell r="I258" t="str">
            <v>Harga</v>
          </cell>
          <cell r="J258" t="str">
            <v>Jumlah</v>
          </cell>
        </row>
        <row r="259">
          <cell r="C259" t="str">
            <v>Mata</v>
          </cell>
          <cell r="E259" t="str">
            <v>Uraian</v>
          </cell>
          <cell r="G259" t="str">
            <v>Satuan</v>
          </cell>
          <cell r="H259" t="str">
            <v>Kuantitas</v>
          </cell>
          <cell r="I259" t="str">
            <v>Satuan</v>
          </cell>
          <cell r="J259" t="str">
            <v>Harga-Harga</v>
          </cell>
        </row>
        <row r="260">
          <cell r="C260" t="str">
            <v>Pembayaran</v>
          </cell>
          <cell r="I260" t="str">
            <v>(Rupiah)</v>
          </cell>
          <cell r="J260" t="str">
            <v>(Rupiah)</v>
          </cell>
        </row>
        <row r="261">
          <cell r="C261" t="str">
            <v>a</v>
          </cell>
          <cell r="E261" t="str">
            <v>b</v>
          </cell>
          <cell r="G261" t="str">
            <v>c</v>
          </cell>
          <cell r="H261" t="str">
            <v>d</v>
          </cell>
          <cell r="I261" t="str">
            <v>e</v>
          </cell>
          <cell r="J261" t="str">
            <v>f = (d x e)</v>
          </cell>
        </row>
        <row r="263">
          <cell r="C263" t="str">
            <v>7.6 (7)</v>
          </cell>
          <cell r="E263" t="str">
            <v>Penyediaan Tiang Pancang Kayu Dengan Pengawetan</v>
          </cell>
          <cell r="G263" t="str">
            <v>M1</v>
          </cell>
        </row>
        <row r="264">
          <cell r="C264" t="str">
            <v>7.6 (8)</v>
          </cell>
          <cell r="E264" t="str">
            <v>Penyediaan Tiang Pancang Baja</v>
          </cell>
          <cell r="G264" t="str">
            <v>Kg</v>
          </cell>
          <cell r="I264">
            <v>0</v>
          </cell>
          <cell r="J264">
            <v>0</v>
          </cell>
        </row>
        <row r="265">
          <cell r="C265" t="str">
            <v>7.6 (9)</v>
          </cell>
          <cell r="E265" t="str">
            <v>Penyediaan Tiang Pancang Beton Bertulang Pracetak 35 x 35 cm</v>
          </cell>
          <cell r="G265" t="str">
            <v>M1</v>
          </cell>
          <cell r="I265">
            <v>0</v>
          </cell>
          <cell r="J265">
            <v>0</v>
          </cell>
        </row>
        <row r="266">
          <cell r="C266" t="str">
            <v>7.6 (10)</v>
          </cell>
          <cell r="E266" t="str">
            <v>Penyediaan Tiang Pancang Beton Bertulang Pracetak 40 x 40 cm</v>
          </cell>
          <cell r="G266" t="str">
            <v>M1</v>
          </cell>
          <cell r="I266">
            <v>0</v>
          </cell>
          <cell r="J266">
            <v>0</v>
          </cell>
        </row>
        <row r="267">
          <cell r="C267" t="str">
            <v>7.6 (11)</v>
          </cell>
          <cell r="E267" t="str">
            <v>Penyediaan Tiang Pancang Beton Bertulang Pracetak 45 x 45 cm</v>
          </cell>
          <cell r="G267" t="str">
            <v>M1</v>
          </cell>
          <cell r="I267">
            <v>0</v>
          </cell>
          <cell r="J267">
            <v>0</v>
          </cell>
        </row>
        <row r="268">
          <cell r="C268" t="str">
            <v>7.6 (12)</v>
          </cell>
          <cell r="E268" t="str">
            <v>Penyediaan Tiang Pancang Beton Pratekan Pracetak 35 x 35 cm</v>
          </cell>
          <cell r="G268" t="str">
            <v>M1</v>
          </cell>
          <cell r="I268">
            <v>0</v>
          </cell>
          <cell r="J268">
            <v>0</v>
          </cell>
        </row>
        <row r="269">
          <cell r="C269" t="str">
            <v>7.6 (13)</v>
          </cell>
          <cell r="E269" t="str">
            <v>Penyediaan Tiang Pancang Beton Pratekan Pracetak 40 x 40 cm</v>
          </cell>
          <cell r="G269" t="str">
            <v>M1</v>
          </cell>
          <cell r="I269">
            <v>0</v>
          </cell>
          <cell r="J269">
            <v>0</v>
          </cell>
        </row>
        <row r="270">
          <cell r="C270" t="str">
            <v>7.6 (14)</v>
          </cell>
          <cell r="E270" t="str">
            <v>Penyediaan Tiang Pancang Beton Pratekan Pracetak 45 x 45 cm</v>
          </cell>
          <cell r="G270" t="str">
            <v>M1</v>
          </cell>
          <cell r="I270">
            <v>0</v>
          </cell>
          <cell r="J270">
            <v>0</v>
          </cell>
        </row>
        <row r="271">
          <cell r="C271" t="str">
            <v>7.6 (15)</v>
          </cell>
          <cell r="E271" t="str">
            <v>Penyediaan Tiang Pancang Beton Pratekan Pracetak 35 x 35 cm</v>
          </cell>
          <cell r="G271" t="str">
            <v>M1</v>
          </cell>
          <cell r="I271">
            <v>0</v>
          </cell>
          <cell r="J271">
            <v>0</v>
          </cell>
        </row>
        <row r="272">
          <cell r="C272" t="str">
            <v>7.6 (16)</v>
          </cell>
          <cell r="E272" t="str">
            <v>Penyediaan Tiang Pancang Beton Pratekan Pracetak dia. 40 cm</v>
          </cell>
          <cell r="G272" t="str">
            <v>M1</v>
          </cell>
          <cell r="I272">
            <v>0</v>
          </cell>
          <cell r="J272">
            <v>0</v>
          </cell>
        </row>
        <row r="273">
          <cell r="C273" t="str">
            <v>7.6 (17)</v>
          </cell>
          <cell r="E273" t="str">
            <v>Penyediaan Tiang Pancang Beton Pratekan Pracetak dia. 50 cm</v>
          </cell>
          <cell r="G273" t="str">
            <v>M1</v>
          </cell>
          <cell r="I273">
            <v>0</v>
          </cell>
          <cell r="J273">
            <v>0</v>
          </cell>
        </row>
        <row r="274">
          <cell r="C274" t="str">
            <v>7.6 (18)</v>
          </cell>
          <cell r="E274" t="str">
            <v>Penyediaan Tiang Pancang Beton Pratekan Pracetak dia. 60 cm</v>
          </cell>
          <cell r="G274" t="str">
            <v>M1</v>
          </cell>
          <cell r="I274">
            <v>0</v>
          </cell>
          <cell r="J274">
            <v>0</v>
          </cell>
        </row>
        <row r="275">
          <cell r="C275" t="str">
            <v>7.6 (19)</v>
          </cell>
          <cell r="E275" t="str">
            <v>Pemancangan Tiang Pancang Pipa Baja, Diameter 400 mm</v>
          </cell>
          <cell r="G275" t="str">
            <v>M1</v>
          </cell>
          <cell r="I275">
            <v>0</v>
          </cell>
          <cell r="J275">
            <v>0</v>
          </cell>
        </row>
        <row r="276">
          <cell r="C276" t="str">
            <v>7.6(20)</v>
          </cell>
          <cell r="E276" t="str">
            <v>Pemancangan Tiang Pancang Pipa Baja, Diameter 500 mm</v>
          </cell>
          <cell r="G276" t="str">
            <v>M1</v>
          </cell>
          <cell r="I276">
            <v>0</v>
          </cell>
          <cell r="J276">
            <v>0</v>
          </cell>
        </row>
        <row r="277">
          <cell r="C277" t="str">
            <v>7.6(21)</v>
          </cell>
          <cell r="E277" t="str">
            <v>Pemancangan Tiang Pancang Pipa Baja, Diameter 600 mm</v>
          </cell>
          <cell r="G277" t="str">
            <v>M1</v>
          </cell>
          <cell r="I277">
            <v>0</v>
          </cell>
          <cell r="J277">
            <v>0</v>
          </cell>
        </row>
        <row r="278">
          <cell r="C278" t="str">
            <v>7.6(22)</v>
          </cell>
          <cell r="E278" t="str">
            <v>Pemancangan Tiang Pancang Beton Pracetak , 35 cm x 35 cm</v>
          </cell>
          <cell r="G278" t="str">
            <v>M1</v>
          </cell>
          <cell r="I278">
            <v>0</v>
          </cell>
          <cell r="J278">
            <v>0</v>
          </cell>
        </row>
        <row r="279">
          <cell r="C279" t="str">
            <v>7.6(23)</v>
          </cell>
          <cell r="E279" t="str">
            <v>Pemancangan Tiang Pancang Beton Pracetak , 40 cm x 40 cm</v>
          </cell>
          <cell r="G279" t="str">
            <v>M1</v>
          </cell>
          <cell r="I279">
            <v>0</v>
          </cell>
          <cell r="J279">
            <v>0</v>
          </cell>
        </row>
        <row r="280">
          <cell r="C280" t="str">
            <v>7.6(24)</v>
          </cell>
          <cell r="E280" t="str">
            <v>Pemancangan Tiang Pancang Beton Pracetak , 45 cm x 45 cm</v>
          </cell>
          <cell r="G280" t="str">
            <v>M1</v>
          </cell>
          <cell r="I280">
            <v>0</v>
          </cell>
          <cell r="J280">
            <v>0</v>
          </cell>
        </row>
        <row r="281">
          <cell r="C281" t="str">
            <v>7.6(25)</v>
          </cell>
          <cell r="E281" t="str">
            <v>Pemancangan Tiang Pancang Beton Pratekan Pracetak dia. 40 cm</v>
          </cell>
          <cell r="G281" t="str">
            <v>M1</v>
          </cell>
          <cell r="I281">
            <v>0</v>
          </cell>
          <cell r="J281">
            <v>0</v>
          </cell>
        </row>
        <row r="282">
          <cell r="C282" t="str">
            <v>7.6(26)</v>
          </cell>
          <cell r="E282" t="str">
            <v>Pemancangan Tiang Pancang Beton Pratekan Pracetak dia. 50 cm</v>
          </cell>
          <cell r="G282" t="str">
            <v>M1</v>
          </cell>
          <cell r="I282">
            <v>0</v>
          </cell>
          <cell r="J282">
            <v>0</v>
          </cell>
        </row>
        <row r="283">
          <cell r="C283" t="str">
            <v>7.6(27)</v>
          </cell>
          <cell r="E283" t="str">
            <v>Pemancangan Tiang Pancang Beton Pratekan Pracetak dia. 60 cm</v>
          </cell>
          <cell r="G283" t="str">
            <v>M1</v>
          </cell>
          <cell r="I283">
            <v>0</v>
          </cell>
          <cell r="J283">
            <v>0</v>
          </cell>
        </row>
        <row r="284">
          <cell r="C284" t="str">
            <v>7.6 (28)</v>
          </cell>
          <cell r="E284" t="str">
            <v>Tiang Bor Beton, Diameter 60 cm</v>
          </cell>
          <cell r="G284" t="str">
            <v>M1</v>
          </cell>
          <cell r="I284">
            <v>0</v>
          </cell>
          <cell r="J284">
            <v>0</v>
          </cell>
        </row>
        <row r="285">
          <cell r="C285" t="str">
            <v>7.6 (29)</v>
          </cell>
          <cell r="E285" t="str">
            <v>Tiang Bor Beton, Diameter 80 cm</v>
          </cell>
          <cell r="G285" t="str">
            <v>M1</v>
          </cell>
          <cell r="I285">
            <v>0</v>
          </cell>
          <cell r="J285">
            <v>0</v>
          </cell>
        </row>
        <row r="286">
          <cell r="C286" t="str">
            <v>7.6 (30)</v>
          </cell>
          <cell r="E286" t="str">
            <v>Tiang Bor Beton, Diameter 100 cm</v>
          </cell>
          <cell r="G286" t="str">
            <v>M1</v>
          </cell>
          <cell r="I286">
            <v>0</v>
          </cell>
          <cell r="J286">
            <v>0</v>
          </cell>
        </row>
        <row r="287">
          <cell r="C287" t="str">
            <v>7.6 (31)</v>
          </cell>
          <cell r="E287" t="str">
            <v>Tiang Bor Beton, Diameter 120 cm</v>
          </cell>
          <cell r="G287" t="str">
            <v>M1</v>
          </cell>
          <cell r="I287">
            <v>0</v>
          </cell>
          <cell r="J287">
            <v>0</v>
          </cell>
        </row>
        <row r="288">
          <cell r="C288" t="str">
            <v>7.6 (32)</v>
          </cell>
          <cell r="E288" t="str">
            <v>Tiang Bor Beton, Diameter 150 cm</v>
          </cell>
          <cell r="G288" t="str">
            <v>M1</v>
          </cell>
          <cell r="I288">
            <v>0</v>
          </cell>
          <cell r="J288">
            <v>0</v>
          </cell>
        </row>
        <row r="289">
          <cell r="C289" t="str">
            <v>7.6 (33)</v>
          </cell>
          <cell r="E289" t="str">
            <v>Tambahan Biaya untuk Nomor Mata Pembayaran 7.6 (10) s/d</v>
          </cell>
          <cell r="G289" t="str">
            <v>M1</v>
          </cell>
          <cell r="I289">
            <v>0</v>
          </cell>
          <cell r="J289">
            <v>0</v>
          </cell>
        </row>
        <row r="290">
          <cell r="E290" t="str">
            <v>7.6 (17) bila Tiang Pancang Beton dikerjakan ditempat berair</v>
          </cell>
          <cell r="I290">
            <v>0</v>
          </cell>
          <cell r="J290">
            <v>0</v>
          </cell>
        </row>
        <row r="291">
          <cell r="C291" t="str">
            <v>7.6 (34)</v>
          </cell>
          <cell r="E291" t="str">
            <v>Tambahan Biaya untuk Nomor Mata Pembayaran 7.6 (18) s/d</v>
          </cell>
          <cell r="G291" t="str">
            <v>M1</v>
          </cell>
          <cell r="I291">
            <v>0</v>
          </cell>
          <cell r="J291">
            <v>0</v>
          </cell>
        </row>
        <row r="292">
          <cell r="E292" t="str">
            <v>7.6 (22) bila Tiang Bor Beton dikerjakan ditempat berair</v>
          </cell>
          <cell r="I292">
            <v>0</v>
          </cell>
          <cell r="J292">
            <v>0</v>
          </cell>
        </row>
        <row r="293">
          <cell r="C293" t="str">
            <v>7.6 (35)</v>
          </cell>
          <cell r="E293" t="str">
            <v>Pengujian Pembebanan (statik) tiang dengan dia s/d 60 cm</v>
          </cell>
          <cell r="G293" t="str">
            <v>Buah</v>
          </cell>
          <cell r="I293">
            <v>0</v>
          </cell>
          <cell r="J293">
            <v>0</v>
          </cell>
        </row>
        <row r="294">
          <cell r="C294" t="str">
            <v>7.6 (36)</v>
          </cell>
          <cell r="E294" t="str">
            <v>Pengujian Pembebanan (statik) tiang dengan dia diatas 60 cm</v>
          </cell>
          <cell r="G294" t="str">
            <v>Buah</v>
          </cell>
          <cell r="I294">
            <v>0</v>
          </cell>
          <cell r="J294">
            <v>0</v>
          </cell>
        </row>
        <row r="295">
          <cell r="C295" t="str">
            <v>7.6 (37)</v>
          </cell>
          <cell r="E295" t="str">
            <v>Pengujian Pembebanan (dinamis) tiang dengan dia s/d 60 cm</v>
          </cell>
          <cell r="G295" t="str">
            <v>Buah</v>
          </cell>
        </row>
        <row r="296">
          <cell r="C296" t="str">
            <v>7.6 (38)</v>
          </cell>
          <cell r="E296" t="str">
            <v>Pengujian Pembebanan (dinamis) tiang dengan dia diatas 60 cm</v>
          </cell>
          <cell r="G296" t="str">
            <v>Buah</v>
          </cell>
          <cell r="I296">
            <v>0</v>
          </cell>
          <cell r="J296">
            <v>0</v>
          </cell>
        </row>
        <row r="298">
          <cell r="C298" t="str">
            <v>7.7 (1)</v>
          </cell>
          <cell r="E298" t="str">
            <v>Penyediaan dinding sumuran silinder , diameter 250 cm</v>
          </cell>
          <cell r="G298" t="str">
            <v>M1</v>
          </cell>
          <cell r="I298">
            <v>0</v>
          </cell>
          <cell r="J298">
            <v>0</v>
          </cell>
        </row>
        <row r="299">
          <cell r="C299" t="str">
            <v>7.7 (2)</v>
          </cell>
          <cell r="E299" t="str">
            <v>Penyediaan dinding sumuran silinder , diameter 300 cm</v>
          </cell>
          <cell r="G299" t="str">
            <v>M1</v>
          </cell>
          <cell r="I299">
            <v>0</v>
          </cell>
          <cell r="J299">
            <v>0</v>
          </cell>
        </row>
        <row r="300">
          <cell r="C300" t="str">
            <v>7.7 (3)</v>
          </cell>
          <cell r="E300" t="str">
            <v>Penyediaan dinding sumuran silinder , diameter 350 cm</v>
          </cell>
          <cell r="G300" t="str">
            <v>M1</v>
          </cell>
          <cell r="I300">
            <v>0</v>
          </cell>
          <cell r="J300">
            <v>0</v>
          </cell>
        </row>
        <row r="301">
          <cell r="C301" t="str">
            <v>7.7 (4)</v>
          </cell>
          <cell r="E301" t="str">
            <v>Penyediaan dinding sumuran silinder , diameter 400 cm</v>
          </cell>
          <cell r="G301" t="str">
            <v>M1</v>
          </cell>
          <cell r="I301">
            <v>0</v>
          </cell>
          <cell r="J301">
            <v>0</v>
          </cell>
        </row>
        <row r="302">
          <cell r="C302" t="str">
            <v>7.7 (5)</v>
          </cell>
          <cell r="E302" t="str">
            <v>Penyediaan dinding sumuran silinder , diameter 250 cm</v>
          </cell>
          <cell r="G302" t="str">
            <v>M1</v>
          </cell>
          <cell r="I302">
            <v>0</v>
          </cell>
          <cell r="J302">
            <v>0</v>
          </cell>
        </row>
        <row r="303">
          <cell r="C303" t="str">
            <v>7.7 (6)</v>
          </cell>
          <cell r="E303" t="str">
            <v>Penyediaan dinding sumuran silinder , diameter 300 cm</v>
          </cell>
          <cell r="G303" t="str">
            <v>M1</v>
          </cell>
          <cell r="I303">
            <v>0</v>
          </cell>
          <cell r="J303">
            <v>0</v>
          </cell>
        </row>
        <row r="304">
          <cell r="C304" t="str">
            <v>7.7 (7)</v>
          </cell>
          <cell r="E304" t="str">
            <v>Penyediaan dinding sumuran silinder , diameter 350 cm</v>
          </cell>
          <cell r="G304" t="str">
            <v>M1</v>
          </cell>
          <cell r="I304">
            <v>0</v>
          </cell>
          <cell r="J304">
            <v>0</v>
          </cell>
        </row>
        <row r="305">
          <cell r="C305" t="str">
            <v>7.7 (8)</v>
          </cell>
          <cell r="E305" t="str">
            <v>Penyediaan dinding sumuran silinder , diameter 400 cm</v>
          </cell>
          <cell r="G305" t="str">
            <v>M1</v>
          </cell>
          <cell r="I305">
            <v>0</v>
          </cell>
          <cell r="J305">
            <v>0</v>
          </cell>
        </row>
        <row r="306">
          <cell r="I306">
            <v>0</v>
          </cell>
          <cell r="J306">
            <v>0</v>
          </cell>
        </row>
        <row r="308">
          <cell r="E308" t="str">
            <v>Divisi 7 ( Berlanjut ke halaman berikut )</v>
          </cell>
        </row>
        <row r="309">
          <cell r="J309">
            <v>0</v>
          </cell>
        </row>
        <row r="311">
          <cell r="H311" t="str">
            <v>Perkiraan</v>
          </cell>
          <cell r="I311" t="str">
            <v>Harga</v>
          </cell>
          <cell r="J311" t="str">
            <v>Jumlah</v>
          </cell>
        </row>
        <row r="312">
          <cell r="C312" t="str">
            <v>No. Mata</v>
          </cell>
          <cell r="E312" t="str">
            <v>Uraian</v>
          </cell>
          <cell r="G312" t="str">
            <v>Satuan</v>
          </cell>
          <cell r="H312" t="str">
            <v>Kuantitas</v>
          </cell>
          <cell r="I312" t="str">
            <v>Satuan</v>
          </cell>
          <cell r="J312" t="str">
            <v>Harga-Harga</v>
          </cell>
        </row>
        <row r="313">
          <cell r="C313" t="str">
            <v>Pembayaran</v>
          </cell>
          <cell r="I313" t="str">
            <v>(Rupiah)</v>
          </cell>
          <cell r="J313" t="str">
            <v>(Rupiah)</v>
          </cell>
        </row>
        <row r="314">
          <cell r="C314" t="str">
            <v>a</v>
          </cell>
          <cell r="E314" t="str">
            <v>b</v>
          </cell>
          <cell r="G314" t="str">
            <v>c</v>
          </cell>
          <cell r="H314" t="str">
            <v>d</v>
          </cell>
          <cell r="I314" t="str">
            <v>e</v>
          </cell>
          <cell r="J314" t="str">
            <v>f = (d x e)</v>
          </cell>
        </row>
        <row r="316">
          <cell r="C316">
            <v>7.9</v>
          </cell>
          <cell r="E316" t="str">
            <v>Pasangan Batu</v>
          </cell>
          <cell r="G316" t="str">
            <v>M3</v>
          </cell>
          <cell r="H316">
            <v>983.8</v>
          </cell>
          <cell r="I316">
            <v>318378</v>
          </cell>
          <cell r="J316">
            <v>313220276</v>
          </cell>
        </row>
        <row r="317">
          <cell r="C317" t="str">
            <v>7.10 (1)</v>
          </cell>
          <cell r="E317" t="str">
            <v>Pasangan Batu Kosong diisi adukan</v>
          </cell>
          <cell r="G317" t="str">
            <v>M3</v>
          </cell>
          <cell r="I317">
            <v>0</v>
          </cell>
          <cell r="J317">
            <v>0</v>
          </cell>
        </row>
        <row r="318">
          <cell r="C318" t="str">
            <v>7.10 (2)</v>
          </cell>
          <cell r="E318" t="str">
            <v>Pasangan Batu Kosong</v>
          </cell>
          <cell r="G318" t="str">
            <v>M3</v>
          </cell>
          <cell r="I318">
            <v>0</v>
          </cell>
          <cell r="J318">
            <v>0</v>
          </cell>
        </row>
        <row r="319">
          <cell r="C319" t="str">
            <v>7.10 (3)</v>
          </cell>
          <cell r="E319" t="str">
            <v>Bronjong</v>
          </cell>
          <cell r="G319" t="str">
            <v>M3</v>
          </cell>
          <cell r="I319">
            <v>0</v>
          </cell>
          <cell r="J319">
            <v>0</v>
          </cell>
        </row>
        <row r="320">
          <cell r="C320" t="str">
            <v>7.11 (1)</v>
          </cell>
          <cell r="E320" t="str">
            <v>Expansion Joint Tipe Torma</v>
          </cell>
          <cell r="G320" t="str">
            <v>M1</v>
          </cell>
          <cell r="I320">
            <v>0</v>
          </cell>
          <cell r="J320">
            <v>0</v>
          </cell>
        </row>
        <row r="321">
          <cell r="C321" t="str">
            <v>7.11 (2)</v>
          </cell>
          <cell r="E321" t="str">
            <v>Expansion Joint Tipe Rubber 1 (celah 21 - 41  mm)</v>
          </cell>
          <cell r="G321" t="str">
            <v>M1</v>
          </cell>
          <cell r="I321">
            <v>0</v>
          </cell>
          <cell r="J321">
            <v>0</v>
          </cell>
        </row>
        <row r="322">
          <cell r="C322" t="str">
            <v>7.11 (3)</v>
          </cell>
          <cell r="E322" t="str">
            <v>Expansion Joint Tipe Rubber 2 (celah 32 - 62 mm)</v>
          </cell>
          <cell r="G322" t="str">
            <v>M1</v>
          </cell>
          <cell r="I322">
            <v>0</v>
          </cell>
          <cell r="J322">
            <v>0</v>
          </cell>
        </row>
        <row r="323">
          <cell r="C323" t="str">
            <v>7.11 (4)</v>
          </cell>
          <cell r="E323" t="str">
            <v>Expansion Joint Tipe Rubber 3 (celah 42 - 82 mm)</v>
          </cell>
          <cell r="G323" t="str">
            <v>M1</v>
          </cell>
          <cell r="I323">
            <v>0</v>
          </cell>
          <cell r="J323">
            <v>0</v>
          </cell>
        </row>
        <row r="324">
          <cell r="C324" t="str">
            <v>7.11 (5)</v>
          </cell>
          <cell r="E324" t="str">
            <v>Joint Filler untuk sambungan konstruksi</v>
          </cell>
          <cell r="G324" t="str">
            <v>M1</v>
          </cell>
          <cell r="I324">
            <v>0</v>
          </cell>
          <cell r="J324">
            <v>0</v>
          </cell>
        </row>
        <row r="325">
          <cell r="C325" t="str">
            <v>7.11 (6)</v>
          </cell>
          <cell r="E325" t="str">
            <v>Expansion Joint Tipe Baja Siku</v>
          </cell>
          <cell r="G325" t="str">
            <v>M1</v>
          </cell>
          <cell r="I325">
            <v>0</v>
          </cell>
          <cell r="J325">
            <v>0</v>
          </cell>
        </row>
        <row r="326">
          <cell r="I326">
            <v>0</v>
          </cell>
          <cell r="J326">
            <v>0</v>
          </cell>
        </row>
        <row r="327">
          <cell r="C327" t="str">
            <v>7.12 (1)</v>
          </cell>
          <cell r="E327" t="str">
            <v>Perletakan Logam</v>
          </cell>
          <cell r="G327" t="str">
            <v>Buah</v>
          </cell>
          <cell r="I327">
            <v>0</v>
          </cell>
          <cell r="J327">
            <v>0</v>
          </cell>
        </row>
        <row r="328">
          <cell r="C328" t="str">
            <v>7.12 (2)</v>
          </cell>
          <cell r="E328" t="str">
            <v xml:space="preserve">Perletakan Elastomerik Jenis 1 (280 x 406 x 46 ) </v>
          </cell>
          <cell r="G328" t="str">
            <v>Buah</v>
          </cell>
          <cell r="I328">
            <v>0</v>
          </cell>
          <cell r="J328">
            <v>0</v>
          </cell>
        </row>
        <row r="329">
          <cell r="C329" t="str">
            <v>7.12 (3)</v>
          </cell>
          <cell r="E329" t="str">
            <v xml:space="preserve">Perletakan Elastomerik Jenis 1 (280 x 406 x 67 ) </v>
          </cell>
          <cell r="G329" t="str">
            <v>Buah</v>
          </cell>
          <cell r="I329">
            <v>0</v>
          </cell>
          <cell r="J329">
            <v>0</v>
          </cell>
        </row>
        <row r="330">
          <cell r="C330" t="str">
            <v>7.12 (4)</v>
          </cell>
          <cell r="E330" t="str">
            <v xml:space="preserve">Perletakan Elastomerik Jenis 1 (300 x 492 x 87 ) </v>
          </cell>
          <cell r="G330" t="str">
            <v>Buah</v>
          </cell>
          <cell r="I330">
            <v>0</v>
          </cell>
          <cell r="J330">
            <v>0</v>
          </cell>
        </row>
        <row r="331">
          <cell r="C331" t="str">
            <v>7.12 (5)</v>
          </cell>
          <cell r="E331" t="str">
            <v>Perletakan Strip Karet ( 20 x 95 x L )</v>
          </cell>
          <cell r="G331" t="str">
            <v>M1</v>
          </cell>
          <cell r="I331">
            <v>0</v>
          </cell>
          <cell r="J331">
            <v>0</v>
          </cell>
        </row>
        <row r="332">
          <cell r="I332">
            <v>0</v>
          </cell>
          <cell r="J332">
            <v>0</v>
          </cell>
        </row>
        <row r="333">
          <cell r="C333">
            <v>7.13</v>
          </cell>
          <cell r="E333" t="str">
            <v>Sandaran Jembatan Baja</v>
          </cell>
          <cell r="G333" t="str">
            <v>M1</v>
          </cell>
          <cell r="I333">
            <v>0</v>
          </cell>
          <cell r="J333">
            <v>0</v>
          </cell>
        </row>
        <row r="334">
          <cell r="C334">
            <v>7.14</v>
          </cell>
          <cell r="E334" t="str">
            <v>Papan Nama Jembatan</v>
          </cell>
          <cell r="G334" t="str">
            <v>Buah</v>
          </cell>
          <cell r="I334">
            <v>0</v>
          </cell>
          <cell r="J334">
            <v>0</v>
          </cell>
        </row>
        <row r="335">
          <cell r="I335">
            <v>0</v>
          </cell>
          <cell r="J335">
            <v>0</v>
          </cell>
        </row>
        <row r="336">
          <cell r="C336" t="str">
            <v>7.15 (1)</v>
          </cell>
          <cell r="E336" t="str">
            <v>Pembongkaran Pasangan Batu</v>
          </cell>
          <cell r="G336" t="str">
            <v>M2</v>
          </cell>
          <cell r="I336">
            <v>0</v>
          </cell>
          <cell r="J336">
            <v>0</v>
          </cell>
        </row>
        <row r="337">
          <cell r="C337" t="str">
            <v>7.15 (2)</v>
          </cell>
          <cell r="E337" t="str">
            <v>Pembongkaran Beton</v>
          </cell>
          <cell r="G337" t="str">
            <v>M3</v>
          </cell>
          <cell r="I337">
            <v>0</v>
          </cell>
          <cell r="J337">
            <v>0</v>
          </cell>
        </row>
        <row r="338">
          <cell r="C338" t="str">
            <v>7.15 (3)</v>
          </cell>
          <cell r="E338" t="str">
            <v xml:space="preserve">Pembongkaran Beton Pratekan </v>
          </cell>
          <cell r="G338" t="str">
            <v>M3</v>
          </cell>
          <cell r="I338">
            <v>0</v>
          </cell>
          <cell r="J338">
            <v>0</v>
          </cell>
        </row>
        <row r="339">
          <cell r="C339" t="str">
            <v>7.15 (4)</v>
          </cell>
          <cell r="E339" t="str">
            <v>Pembongkaran Bangunan Gedung</v>
          </cell>
          <cell r="G339" t="str">
            <v>M2</v>
          </cell>
          <cell r="I339">
            <v>0</v>
          </cell>
          <cell r="J339">
            <v>0</v>
          </cell>
        </row>
        <row r="340">
          <cell r="C340" t="str">
            <v>7.15 (5)</v>
          </cell>
          <cell r="E340" t="str">
            <v>Pembongkaran Rangka Baja</v>
          </cell>
          <cell r="G340" t="str">
            <v>M2</v>
          </cell>
          <cell r="I340">
            <v>0</v>
          </cell>
          <cell r="J340">
            <v>0</v>
          </cell>
        </row>
        <row r="341">
          <cell r="C341" t="str">
            <v>7.15 (6)</v>
          </cell>
          <cell r="E341" t="str">
            <v>Pembongkaran Balok Baja ( Steel Stringers )</v>
          </cell>
          <cell r="G341" t="str">
            <v>M1</v>
          </cell>
          <cell r="I341">
            <v>0</v>
          </cell>
          <cell r="J341">
            <v>0</v>
          </cell>
        </row>
        <row r="342">
          <cell r="C342" t="str">
            <v>7.15 (7)</v>
          </cell>
          <cell r="E342" t="str">
            <v>Pembongkaran Lantai Jembatan Kayu</v>
          </cell>
          <cell r="G342" t="str">
            <v>M2</v>
          </cell>
          <cell r="I342">
            <v>0</v>
          </cell>
          <cell r="J342">
            <v>0</v>
          </cell>
        </row>
        <row r="343">
          <cell r="C343" t="str">
            <v>7.15 (8)</v>
          </cell>
          <cell r="E343" t="str">
            <v>Pembongkaran Jembatan Kayu</v>
          </cell>
          <cell r="G343" t="str">
            <v>M2</v>
          </cell>
          <cell r="I343">
            <v>0</v>
          </cell>
          <cell r="J343">
            <v>0</v>
          </cell>
        </row>
        <row r="344">
          <cell r="C344" t="str">
            <v>7.15 (9)</v>
          </cell>
          <cell r="E344" t="str">
            <v>Pengangkutan Hasil Bongkaran yang melebihi 5 km</v>
          </cell>
          <cell r="G344" t="str">
            <v>M3/km</v>
          </cell>
          <cell r="I344">
            <v>0</v>
          </cell>
          <cell r="J344">
            <v>0</v>
          </cell>
        </row>
        <row r="346">
          <cell r="C346" t="str">
            <v>7.16 (1)</v>
          </cell>
          <cell r="E346" t="str">
            <v>Perkerasan Beton ( t =21 cm )</v>
          </cell>
          <cell r="G346" t="str">
            <v>M2</v>
          </cell>
        </row>
        <row r="347">
          <cell r="C347" t="str">
            <v>7.16 (2)</v>
          </cell>
          <cell r="E347" t="str">
            <v>Perkerasan Beton ( t =23 cm )</v>
          </cell>
          <cell r="G347" t="str">
            <v>M2</v>
          </cell>
        </row>
        <row r="348">
          <cell r="C348" t="str">
            <v>7.16 (3)</v>
          </cell>
          <cell r="E348" t="str">
            <v>Perkerasan Beton ( t =25 cm )</v>
          </cell>
          <cell r="G348" t="str">
            <v>M2</v>
          </cell>
        </row>
        <row r="349">
          <cell r="C349" t="str">
            <v>7.16 (4)</v>
          </cell>
          <cell r="E349" t="str">
            <v>Perkerasan Beton ( t =27 cm )</v>
          </cell>
          <cell r="G349" t="str">
            <v>M2</v>
          </cell>
        </row>
        <row r="350">
          <cell r="C350" t="str">
            <v>7.16 (5)</v>
          </cell>
          <cell r="E350" t="str">
            <v>Perkerasan Beton dengan baja tulangan ( t = 21 cm)</v>
          </cell>
          <cell r="G350" t="str">
            <v>M2</v>
          </cell>
        </row>
        <row r="351">
          <cell r="C351" t="str">
            <v>7.16 (6)</v>
          </cell>
          <cell r="E351" t="str">
            <v>Perkerasan Beton dengan baja tulangan ( t = 23 cm)</v>
          </cell>
          <cell r="G351" t="str">
            <v>M2</v>
          </cell>
        </row>
        <row r="352">
          <cell r="C352" t="str">
            <v>7.16 (7)</v>
          </cell>
          <cell r="E352" t="str">
            <v>Perkerasan Beton dengan baja tulangan ( t = 25 cm)</v>
          </cell>
          <cell r="G352" t="str">
            <v>M2</v>
          </cell>
          <cell r="H352">
            <v>28000</v>
          </cell>
          <cell r="I352">
            <v>189955</v>
          </cell>
          <cell r="J352">
            <v>5318740000</v>
          </cell>
        </row>
        <row r="353">
          <cell r="C353" t="str">
            <v>7.16 (8)</v>
          </cell>
          <cell r="E353" t="str">
            <v>Perkerasan Beton dengan baja tulangan ( t = 27 cm)</v>
          </cell>
          <cell r="G353" t="str">
            <v>M2</v>
          </cell>
        </row>
        <row r="355">
          <cell r="C355" t="str">
            <v>7.17 (1)</v>
          </cell>
          <cell r="E355" t="str">
            <v>Lapis Kerja Beton ( Wet Lean Concrete t =10 cm )</v>
          </cell>
          <cell r="G355" t="str">
            <v>M2</v>
          </cell>
          <cell r="H355">
            <v>30000</v>
          </cell>
          <cell r="I355">
            <v>38506</v>
          </cell>
          <cell r="J355">
            <v>1155180000</v>
          </cell>
        </row>
        <row r="356">
          <cell r="C356" t="str">
            <v>7.17 (2)</v>
          </cell>
          <cell r="E356" t="str">
            <v>Sand Bedding (t= 4 cm)</v>
          </cell>
          <cell r="G356" t="str">
            <v>M2</v>
          </cell>
          <cell r="I356">
            <v>0</v>
          </cell>
          <cell r="J356">
            <v>0</v>
          </cell>
        </row>
        <row r="358">
          <cell r="E358" t="str">
            <v>Jumlah Harga Penawaran Divisi 7 (masuk pada Rekapitulasi Daftar Kuantitas dan Harga)</v>
          </cell>
        </row>
        <row r="359">
          <cell r="J359">
            <v>6886760570</v>
          </cell>
        </row>
        <row r="361">
          <cell r="H361" t="str">
            <v>Perkiraan</v>
          </cell>
          <cell r="I361" t="str">
            <v>Harga</v>
          </cell>
          <cell r="J361" t="str">
            <v>Jumlah</v>
          </cell>
        </row>
        <row r="362">
          <cell r="C362" t="str">
            <v>No. Mata</v>
          </cell>
          <cell r="E362" t="str">
            <v>Uraian</v>
          </cell>
          <cell r="G362" t="str">
            <v>Satuan</v>
          </cell>
          <cell r="H362" t="str">
            <v>Kuantitas</v>
          </cell>
          <cell r="I362" t="str">
            <v>Satuan</v>
          </cell>
          <cell r="J362" t="str">
            <v>Harga-Harga</v>
          </cell>
        </row>
        <row r="363">
          <cell r="C363" t="str">
            <v>Pembayaran</v>
          </cell>
          <cell r="I363" t="str">
            <v>(Rupiah)</v>
          </cell>
          <cell r="J363" t="str">
            <v>(Rupiah)</v>
          </cell>
        </row>
        <row r="364">
          <cell r="C364" t="str">
            <v>a</v>
          </cell>
          <cell r="E364" t="str">
            <v>b</v>
          </cell>
          <cell r="G364" t="str">
            <v>c</v>
          </cell>
          <cell r="H364" t="str">
            <v>d</v>
          </cell>
          <cell r="I364" t="str">
            <v>e</v>
          </cell>
          <cell r="J364" t="str">
            <v>f = (d x e)</v>
          </cell>
        </row>
        <row r="366">
          <cell r="E366" t="str">
            <v>Divisi 8. PENGEMBANGAN KONDISI DAN PEKERJAAN MINOR</v>
          </cell>
        </row>
        <row r="368">
          <cell r="C368" t="str">
            <v>8.1 (1)</v>
          </cell>
          <cell r="E368" t="str">
            <v>Lapis Pondasi agregat Kelas A untuk Pekerjaan Minor</v>
          </cell>
          <cell r="G368" t="str">
            <v>M3</v>
          </cell>
          <cell r="H368">
            <v>739</v>
          </cell>
          <cell r="I368">
            <v>260352</v>
          </cell>
          <cell r="J368">
            <v>192400128</v>
          </cell>
        </row>
        <row r="369">
          <cell r="C369" t="str">
            <v>8.1 (2)</v>
          </cell>
          <cell r="E369" t="str">
            <v>Lapis Pondasi agregat Kelas B untuk Pekerjaan Minor</v>
          </cell>
          <cell r="G369" t="str">
            <v>M3</v>
          </cell>
          <cell r="H369">
            <v>369.5</v>
          </cell>
          <cell r="I369">
            <v>198252</v>
          </cell>
          <cell r="J369">
            <v>73254114</v>
          </cell>
        </row>
        <row r="370">
          <cell r="C370" t="str">
            <v>8.1 (3)</v>
          </cell>
          <cell r="E370" t="str">
            <v>Agregat untuk Lapis pondasi jalan Tanpa penutup utk. Pek Minor</v>
          </cell>
          <cell r="G370" t="str">
            <v>M3</v>
          </cell>
          <cell r="I370">
            <v>0</v>
          </cell>
          <cell r="J370">
            <v>0</v>
          </cell>
        </row>
        <row r="371">
          <cell r="C371" t="str">
            <v>8.1 (4)</v>
          </cell>
          <cell r="E371" t="str">
            <v>Waterbound Macadam untuk Pekerjaan Minor</v>
          </cell>
          <cell r="G371" t="str">
            <v>M3</v>
          </cell>
          <cell r="I371">
            <v>0</v>
          </cell>
          <cell r="J371">
            <v>0</v>
          </cell>
        </row>
        <row r="372">
          <cell r="C372" t="str">
            <v>8.1 (5)</v>
          </cell>
          <cell r="E372" t="str">
            <v>Campuran Aspal panas untuk Pekerjaan Minor</v>
          </cell>
          <cell r="G372" t="str">
            <v>M3</v>
          </cell>
          <cell r="H372">
            <v>295.60000000000002</v>
          </cell>
          <cell r="I372">
            <v>812043</v>
          </cell>
          <cell r="J372">
            <v>240039910</v>
          </cell>
        </row>
        <row r="373">
          <cell r="C373" t="str">
            <v>8.1 (6)</v>
          </cell>
          <cell r="E373" t="str">
            <v>Lasbutag atau Latasbusir untuk Pekerjaan Minor</v>
          </cell>
          <cell r="G373" t="str">
            <v>M3</v>
          </cell>
          <cell r="I373">
            <v>0</v>
          </cell>
          <cell r="J373">
            <v>0</v>
          </cell>
        </row>
        <row r="374">
          <cell r="C374" t="str">
            <v>8.1 (7)</v>
          </cell>
          <cell r="E374" t="str">
            <v>Penetrasi Macadam untuk Pekerjaan Minor</v>
          </cell>
          <cell r="G374" t="str">
            <v>M3</v>
          </cell>
          <cell r="I374">
            <v>0</v>
          </cell>
          <cell r="J374">
            <v>0</v>
          </cell>
        </row>
        <row r="375">
          <cell r="C375" t="str">
            <v>8.1 (8)</v>
          </cell>
          <cell r="E375" t="str">
            <v>Campuran Aspal Dingin untuk Pekerjaan Minor</v>
          </cell>
          <cell r="G375" t="str">
            <v>M3</v>
          </cell>
          <cell r="I375">
            <v>0</v>
          </cell>
          <cell r="J375">
            <v>0</v>
          </cell>
        </row>
        <row r="376">
          <cell r="C376" t="str">
            <v>8.1 (9)</v>
          </cell>
          <cell r="E376" t="str">
            <v>Bitumen residual untuk Pekerjaan minor</v>
          </cell>
          <cell r="G376" t="str">
            <v>Liter</v>
          </cell>
          <cell r="I376">
            <v>0</v>
          </cell>
          <cell r="J376">
            <v>0</v>
          </cell>
        </row>
        <row r="377">
          <cell r="C377" t="str">
            <v>8.2 (1)</v>
          </cell>
          <cell r="E377" t="str">
            <v>Galian Untuk bahu Jalan dan Pekerjaan Minor Lainnya</v>
          </cell>
          <cell r="G377" t="str">
            <v>M3</v>
          </cell>
          <cell r="I377">
            <v>0</v>
          </cell>
          <cell r="J377">
            <v>0</v>
          </cell>
        </row>
        <row r="378">
          <cell r="C378" t="str">
            <v>8.2 (2)</v>
          </cell>
          <cell r="E378" t="str">
            <v>Pembersihan dan Pembongkaran tanaman (diameter &lt; 30 cm)</v>
          </cell>
          <cell r="G378" t="str">
            <v>M2</v>
          </cell>
          <cell r="I378">
            <v>0</v>
          </cell>
          <cell r="J378">
            <v>0</v>
          </cell>
        </row>
        <row r="379">
          <cell r="C379" t="str">
            <v>8.2 (3)</v>
          </cell>
          <cell r="E379" t="str">
            <v>Penebangan Pohon Diameter 30 - 50 cm</v>
          </cell>
          <cell r="G379" t="str">
            <v>Buah</v>
          </cell>
          <cell r="I379">
            <v>0</v>
          </cell>
          <cell r="J379">
            <v>0</v>
          </cell>
        </row>
        <row r="380">
          <cell r="C380" t="str">
            <v>8.2 (4)</v>
          </cell>
          <cell r="E380" t="str">
            <v>Penebangan Pohon Diameter 50 - 75 cm</v>
          </cell>
          <cell r="G380" t="str">
            <v>Buah</v>
          </cell>
          <cell r="I380">
            <v>0</v>
          </cell>
          <cell r="J380">
            <v>0</v>
          </cell>
        </row>
        <row r="381">
          <cell r="C381" t="str">
            <v>8.2 (5)</v>
          </cell>
          <cell r="E381" t="str">
            <v>Penebangan Pohon Diameter &gt; 75 cm</v>
          </cell>
          <cell r="G381" t="str">
            <v>Buah</v>
          </cell>
          <cell r="I381">
            <v>0</v>
          </cell>
          <cell r="J381">
            <v>0</v>
          </cell>
        </row>
        <row r="382">
          <cell r="C382" t="str">
            <v>8.3 (1)</v>
          </cell>
          <cell r="E382" t="str">
            <v>Stabilisasi dengan tanaman</v>
          </cell>
          <cell r="G382" t="str">
            <v>M2</v>
          </cell>
          <cell r="I382">
            <v>0</v>
          </cell>
          <cell r="J382">
            <v>0</v>
          </cell>
        </row>
        <row r="383">
          <cell r="C383" t="str">
            <v>8.3 (2)</v>
          </cell>
          <cell r="E383" t="str">
            <v>Semak / Perdu</v>
          </cell>
          <cell r="G383" t="str">
            <v>M2</v>
          </cell>
          <cell r="I383">
            <v>0</v>
          </cell>
          <cell r="J383">
            <v>0</v>
          </cell>
        </row>
        <row r="384">
          <cell r="C384" t="str">
            <v>8.3 (3)</v>
          </cell>
          <cell r="E384" t="str">
            <v>Pohon</v>
          </cell>
          <cell r="G384" t="str">
            <v>Buah</v>
          </cell>
          <cell r="I384">
            <v>0</v>
          </cell>
          <cell r="J384">
            <v>0</v>
          </cell>
        </row>
        <row r="385">
          <cell r="C385" t="str">
            <v>8.4 (1)</v>
          </cell>
          <cell r="E385" t="str">
            <v>Marka Jalan Thermoplastic</v>
          </cell>
          <cell r="G385" t="str">
            <v>M2</v>
          </cell>
          <cell r="H385">
            <v>2281.5</v>
          </cell>
          <cell r="I385">
            <v>59097</v>
          </cell>
          <cell r="J385">
            <v>134829805</v>
          </cell>
        </row>
        <row r="386">
          <cell r="C386" t="str">
            <v>8.4 (2)</v>
          </cell>
          <cell r="E386" t="str">
            <v>Marka Jalan Bukan Thermoplastic</v>
          </cell>
          <cell r="G386" t="str">
            <v>M2</v>
          </cell>
          <cell r="I386">
            <v>0</v>
          </cell>
        </row>
        <row r="387">
          <cell r="C387" t="str">
            <v>8.4 (3) (a)</v>
          </cell>
          <cell r="E387" t="str">
            <v>Rambu Jalan Tunggal dng Perm Pemantul Engineering Grade</v>
          </cell>
          <cell r="G387" t="str">
            <v>Buah</v>
          </cell>
          <cell r="I387">
            <v>0</v>
          </cell>
          <cell r="J387">
            <v>0</v>
          </cell>
        </row>
        <row r="388">
          <cell r="C388" t="str">
            <v>8.4 (3) (b)</v>
          </cell>
          <cell r="E388" t="str">
            <v>Rambu Jalan Ganda dng Perm Pemantul Engineering Grade</v>
          </cell>
          <cell r="G388" t="str">
            <v>Buah</v>
          </cell>
          <cell r="I388">
            <v>0</v>
          </cell>
          <cell r="J388">
            <v>0</v>
          </cell>
        </row>
        <row r="389">
          <cell r="C389" t="str">
            <v>8.4 (4) (a)</v>
          </cell>
          <cell r="E389" t="str">
            <v>Rambu Jalan Tunggal dng Perm Pemantul High Intensity Grade</v>
          </cell>
          <cell r="G389" t="str">
            <v>Buah</v>
          </cell>
          <cell r="I389">
            <v>0</v>
          </cell>
          <cell r="J389">
            <v>0</v>
          </cell>
        </row>
        <row r="390">
          <cell r="C390" t="str">
            <v>8.4 (4) (b)</v>
          </cell>
          <cell r="E390" t="str">
            <v>Rambu Jalan Ganda dng Perm Pemantul High Inensity Grade</v>
          </cell>
          <cell r="G390" t="str">
            <v>Buah</v>
          </cell>
          <cell r="H390">
            <v>20</v>
          </cell>
          <cell r="I390">
            <v>971645</v>
          </cell>
          <cell r="J390">
            <v>19432900</v>
          </cell>
        </row>
        <row r="391">
          <cell r="C391" t="str">
            <v>8.4 (5)</v>
          </cell>
          <cell r="E391" t="str">
            <v>Patok Pengarah</v>
          </cell>
          <cell r="G391" t="str">
            <v>Buah</v>
          </cell>
          <cell r="I391">
            <v>0</v>
          </cell>
          <cell r="J391">
            <v>0</v>
          </cell>
        </row>
        <row r="392">
          <cell r="C392" t="str">
            <v>8.4 (6) (a)</v>
          </cell>
          <cell r="E392" t="str">
            <v>Patok Kilometer</v>
          </cell>
          <cell r="G392" t="str">
            <v>Buah</v>
          </cell>
          <cell r="H392">
            <v>25</v>
          </cell>
          <cell r="I392">
            <v>195077</v>
          </cell>
          <cell r="J392">
            <v>4876925</v>
          </cell>
        </row>
        <row r="393">
          <cell r="C393" t="str">
            <v>8.4 (6) (b)</v>
          </cell>
          <cell r="E393" t="str">
            <v>Patok Hektometer</v>
          </cell>
          <cell r="G393" t="str">
            <v>Buah</v>
          </cell>
        </row>
        <row r="394">
          <cell r="C394" t="str">
            <v>8.4 (7)</v>
          </cell>
          <cell r="E394" t="str">
            <v>Rel Pengaman</v>
          </cell>
          <cell r="G394" t="str">
            <v>M1</v>
          </cell>
          <cell r="I394">
            <v>0</v>
          </cell>
          <cell r="J394">
            <v>0</v>
          </cell>
        </row>
        <row r="395">
          <cell r="C395" t="str">
            <v>8.4 (8)</v>
          </cell>
          <cell r="E395" t="str">
            <v>Paku Jalan ( Road Stud )</v>
          </cell>
          <cell r="G395" t="str">
            <v>Buah</v>
          </cell>
          <cell r="I395">
            <v>0</v>
          </cell>
          <cell r="J395">
            <v>0</v>
          </cell>
        </row>
        <row r="396">
          <cell r="C396" t="str">
            <v>8.4 (9)</v>
          </cell>
          <cell r="E396" t="str">
            <v>Mata Kucing ( Cat Eyes )</v>
          </cell>
          <cell r="G396" t="str">
            <v>Buah</v>
          </cell>
          <cell r="I396">
            <v>0</v>
          </cell>
          <cell r="J396">
            <v>0</v>
          </cell>
        </row>
        <row r="397">
          <cell r="C397" t="str">
            <v>8.4 (10)</v>
          </cell>
          <cell r="E397" t="str">
            <v>Kerb Pracetak</v>
          </cell>
          <cell r="G397" t="str">
            <v>M1</v>
          </cell>
          <cell r="I397">
            <v>0</v>
          </cell>
          <cell r="J397">
            <v>0</v>
          </cell>
        </row>
        <row r="398">
          <cell r="C398" t="str">
            <v>8.4 (11)</v>
          </cell>
          <cell r="E398" t="str">
            <v>Kerb yang digunakan kembali</v>
          </cell>
          <cell r="G398" t="str">
            <v>M1</v>
          </cell>
          <cell r="I398">
            <v>0</v>
          </cell>
          <cell r="J398">
            <v>0</v>
          </cell>
        </row>
        <row r="399">
          <cell r="C399" t="str">
            <v>8.4 (12)</v>
          </cell>
          <cell r="E399" t="str">
            <v>Perkerasan Blok Beton Pada Trotoar dan Median</v>
          </cell>
          <cell r="G399" t="str">
            <v>M2</v>
          </cell>
          <cell r="I399">
            <v>0</v>
          </cell>
          <cell r="J399">
            <v>0</v>
          </cell>
        </row>
        <row r="400">
          <cell r="C400" t="str">
            <v>8.5 (1)</v>
          </cell>
          <cell r="E400" t="str">
            <v>Pengembalian Kondisi lantai jembatan Beton</v>
          </cell>
          <cell r="G400" t="str">
            <v>M2</v>
          </cell>
          <cell r="I400">
            <v>0</v>
          </cell>
          <cell r="J400">
            <v>0</v>
          </cell>
        </row>
        <row r="401">
          <cell r="C401" t="str">
            <v>8.5 (2)</v>
          </cell>
          <cell r="E401" t="str">
            <v>Pengembalian Kondisi lantai jembatan Kayu</v>
          </cell>
          <cell r="G401" t="str">
            <v>M2</v>
          </cell>
          <cell r="I401">
            <v>0</v>
          </cell>
          <cell r="J401">
            <v>0</v>
          </cell>
        </row>
        <row r="402">
          <cell r="C402" t="str">
            <v>8.5 (3)</v>
          </cell>
          <cell r="E402" t="str">
            <v>Pengembalian Kondisi Pelapisan Permukaan Baja Struktur</v>
          </cell>
          <cell r="G402" t="str">
            <v>M2</v>
          </cell>
          <cell r="I402">
            <v>0</v>
          </cell>
          <cell r="J402">
            <v>0</v>
          </cell>
        </row>
        <row r="404">
          <cell r="E404" t="str">
            <v>Jumlah Harga Pekerjaan Divisi 8 (masuk pada Rekapitulasi Daftar Kuantitas   dan Harga )</v>
          </cell>
        </row>
        <row r="405">
          <cell r="J405">
            <v>664833782</v>
          </cell>
        </row>
        <row r="407">
          <cell r="H407" t="str">
            <v>Perkiraan</v>
          </cell>
          <cell r="I407" t="str">
            <v>Harga</v>
          </cell>
          <cell r="J407" t="str">
            <v>Jumlah</v>
          </cell>
        </row>
        <row r="408">
          <cell r="C408" t="str">
            <v>No. Mata</v>
          </cell>
          <cell r="E408" t="str">
            <v>Uraian</v>
          </cell>
          <cell r="G408" t="str">
            <v>Satuan</v>
          </cell>
          <cell r="H408" t="str">
            <v>Kuantitas</v>
          </cell>
          <cell r="I408" t="str">
            <v>Satuan</v>
          </cell>
          <cell r="J408" t="str">
            <v>Harga-Harga</v>
          </cell>
        </row>
        <row r="409">
          <cell r="C409" t="str">
            <v>Pembayaran</v>
          </cell>
          <cell r="I409" t="str">
            <v>(Rupiah)</v>
          </cell>
          <cell r="J409" t="str">
            <v>(Rupiah)</v>
          </cell>
        </row>
        <row r="410">
          <cell r="C410" t="str">
            <v>a</v>
          </cell>
          <cell r="E410" t="str">
            <v>b</v>
          </cell>
          <cell r="G410" t="str">
            <v>c</v>
          </cell>
          <cell r="H410" t="str">
            <v>d</v>
          </cell>
          <cell r="I410" t="str">
            <v>e</v>
          </cell>
          <cell r="J410" t="str">
            <v>f = (d x e)</v>
          </cell>
        </row>
        <row r="411">
          <cell r="E411" t="str">
            <v>Divisi 9. PEKERJAAN HARIAN</v>
          </cell>
        </row>
        <row r="413">
          <cell r="C413" t="str">
            <v>9.1 (1)</v>
          </cell>
          <cell r="E413" t="str">
            <v>Mandor</v>
          </cell>
          <cell r="G413" t="str">
            <v>Jam</v>
          </cell>
          <cell r="I413">
            <v>0</v>
          </cell>
          <cell r="J413">
            <v>0</v>
          </cell>
        </row>
        <row r="414">
          <cell r="C414" t="str">
            <v>9.1 (2)</v>
          </cell>
          <cell r="E414" t="str">
            <v>Pekerja Biasa</v>
          </cell>
          <cell r="G414" t="str">
            <v>Jam</v>
          </cell>
          <cell r="I414">
            <v>0</v>
          </cell>
          <cell r="J414">
            <v>0</v>
          </cell>
        </row>
        <row r="415">
          <cell r="C415" t="str">
            <v>9.1 (3)</v>
          </cell>
          <cell r="E415" t="str">
            <v>Tukang Kayu, Tukang Batu dsb</v>
          </cell>
          <cell r="G415" t="str">
            <v>Jam</v>
          </cell>
          <cell r="I415">
            <v>0</v>
          </cell>
          <cell r="J415">
            <v>0</v>
          </cell>
        </row>
        <row r="416">
          <cell r="C416" t="str">
            <v>9.1 (4)</v>
          </cell>
          <cell r="E416" t="str">
            <v>Dump truck 3-4 M3</v>
          </cell>
          <cell r="G416" t="str">
            <v>Jam</v>
          </cell>
          <cell r="I416">
            <v>0</v>
          </cell>
          <cell r="J416">
            <v>0</v>
          </cell>
        </row>
        <row r="417">
          <cell r="C417" t="str">
            <v>9.1 (5)</v>
          </cell>
          <cell r="E417" t="str">
            <v>Truk dengan bak terbuka kapasitas 3-4 M3</v>
          </cell>
          <cell r="G417" t="str">
            <v>Jam</v>
          </cell>
          <cell r="I417">
            <v>0</v>
          </cell>
          <cell r="J417">
            <v>0</v>
          </cell>
        </row>
        <row r="418">
          <cell r="C418" t="str">
            <v>9.1 (6)</v>
          </cell>
          <cell r="E418" t="str">
            <v>Tangki air 3000-4500 Liter</v>
          </cell>
          <cell r="G418" t="str">
            <v>Jam</v>
          </cell>
          <cell r="I418">
            <v>0</v>
          </cell>
          <cell r="J418">
            <v>0</v>
          </cell>
        </row>
        <row r="419">
          <cell r="C419" t="str">
            <v>9.1 (7)</v>
          </cell>
          <cell r="E419" t="str">
            <v>Bulldozer 100-150 HP</v>
          </cell>
          <cell r="G419" t="str">
            <v>Jam</v>
          </cell>
          <cell r="I419">
            <v>0</v>
          </cell>
          <cell r="J419">
            <v>0</v>
          </cell>
        </row>
        <row r="420">
          <cell r="C420" t="str">
            <v>9.1 (8)</v>
          </cell>
          <cell r="E420" t="str">
            <v>Motor Grader min 100 Hp</v>
          </cell>
          <cell r="G420" t="str">
            <v>Jam</v>
          </cell>
          <cell r="I420">
            <v>0</v>
          </cell>
          <cell r="J420">
            <v>0</v>
          </cell>
        </row>
        <row r="421">
          <cell r="C421" t="str">
            <v>9.1 (9)</v>
          </cell>
          <cell r="E421" t="str">
            <v>Wheel Loader 1.0 - 1.6 M3</v>
          </cell>
          <cell r="G421" t="str">
            <v>Jam</v>
          </cell>
          <cell r="I421">
            <v>0</v>
          </cell>
          <cell r="J421">
            <v>0</v>
          </cell>
        </row>
        <row r="422">
          <cell r="C422" t="str">
            <v>9.1 (10)</v>
          </cell>
          <cell r="E422" t="str">
            <v>Track Loader 75 - 100 HP</v>
          </cell>
          <cell r="G422" t="str">
            <v>Jam</v>
          </cell>
          <cell r="I422">
            <v>0</v>
          </cell>
          <cell r="J422">
            <v>0</v>
          </cell>
        </row>
        <row r="423">
          <cell r="C423" t="str">
            <v>9.1 (11)</v>
          </cell>
          <cell r="E423" t="str">
            <v>Excavator 80 - 140 HP</v>
          </cell>
          <cell r="G423" t="str">
            <v>Jam</v>
          </cell>
          <cell r="I423">
            <v>0</v>
          </cell>
          <cell r="J423">
            <v>0</v>
          </cell>
        </row>
        <row r="424">
          <cell r="C424" t="str">
            <v>9.1 (12)</v>
          </cell>
          <cell r="E424" t="str">
            <v>Crane 10 - 15 Ton</v>
          </cell>
          <cell r="G424" t="str">
            <v>Jam</v>
          </cell>
          <cell r="I424">
            <v>0</v>
          </cell>
          <cell r="J424">
            <v>0</v>
          </cell>
        </row>
        <row r="425">
          <cell r="C425" t="str">
            <v>9.1 (13)</v>
          </cell>
          <cell r="E425" t="str">
            <v>Mesin Gilas Roda Besi 6 - 9 Ton</v>
          </cell>
          <cell r="G425" t="str">
            <v>Jam</v>
          </cell>
          <cell r="I425">
            <v>0</v>
          </cell>
          <cell r="J425">
            <v>0</v>
          </cell>
        </row>
        <row r="426">
          <cell r="C426" t="str">
            <v>9.1 (14)</v>
          </cell>
          <cell r="E426" t="str">
            <v>Mesin Gilas Bervibrasi 5 - 8 Ton</v>
          </cell>
          <cell r="G426" t="str">
            <v>Jam</v>
          </cell>
          <cell r="I426">
            <v>0</v>
          </cell>
          <cell r="J426">
            <v>0</v>
          </cell>
        </row>
        <row r="427">
          <cell r="C427" t="str">
            <v>9.1 (15)</v>
          </cell>
          <cell r="E427" t="str">
            <v>Pemadat dengan Bervibrasi 1.5 - 3 HP</v>
          </cell>
          <cell r="G427" t="str">
            <v>Jam</v>
          </cell>
          <cell r="I427">
            <v>0</v>
          </cell>
          <cell r="J427">
            <v>0</v>
          </cell>
        </row>
        <row r="428">
          <cell r="C428" t="str">
            <v>9.1 (16)</v>
          </cell>
          <cell r="E428" t="str">
            <v>Mesin Gilas Roda Karet 8 - 10 Ton</v>
          </cell>
          <cell r="G428" t="str">
            <v>Jam</v>
          </cell>
          <cell r="I428">
            <v>0</v>
          </cell>
          <cell r="J428">
            <v>0</v>
          </cell>
        </row>
        <row r="429">
          <cell r="C429" t="str">
            <v>9.1 (17)</v>
          </cell>
          <cell r="E429" t="str">
            <v>Kompresor 4000 - 6500 Ltr/mnt</v>
          </cell>
          <cell r="G429" t="str">
            <v>Jam</v>
          </cell>
          <cell r="I429">
            <v>0</v>
          </cell>
          <cell r="J429">
            <v>0</v>
          </cell>
        </row>
        <row r="430">
          <cell r="C430" t="str">
            <v>9.1 (18)</v>
          </cell>
          <cell r="E430" t="str">
            <v>Mesin Pengaduk Beton 0.3 - 0.6 M3</v>
          </cell>
          <cell r="G430" t="str">
            <v>Jam</v>
          </cell>
          <cell r="I430">
            <v>0</v>
          </cell>
          <cell r="J430">
            <v>0</v>
          </cell>
        </row>
        <row r="431">
          <cell r="C431" t="str">
            <v>9.1 (19)</v>
          </cell>
          <cell r="E431" t="str">
            <v>Pompa Air 70 - 100 MM</v>
          </cell>
          <cell r="G431" t="str">
            <v>Jam</v>
          </cell>
          <cell r="I431">
            <v>0</v>
          </cell>
          <cell r="J431">
            <v>0</v>
          </cell>
        </row>
        <row r="436">
          <cell r="E436" t="str">
            <v>Jumlah Harga Pekerjaan Divisi 9 (masuk pada Rekapitulasi Dfatar Kuantitas dan Harga )</v>
          </cell>
          <cell r="J436">
            <v>0</v>
          </cell>
        </row>
        <row r="439">
          <cell r="H439" t="str">
            <v>Perkiraan</v>
          </cell>
          <cell r="I439" t="str">
            <v>Harga</v>
          </cell>
          <cell r="J439" t="str">
            <v>Jumlah</v>
          </cell>
        </row>
        <row r="440">
          <cell r="C440" t="str">
            <v>No. Mata</v>
          </cell>
          <cell r="E440" t="str">
            <v>Uraian</v>
          </cell>
          <cell r="G440" t="str">
            <v>Satuan</v>
          </cell>
          <cell r="H440" t="str">
            <v>Kuantitas</v>
          </cell>
          <cell r="I440" t="str">
            <v>Satuan</v>
          </cell>
          <cell r="J440" t="str">
            <v>Harga-Harga</v>
          </cell>
        </row>
        <row r="441">
          <cell r="C441" t="str">
            <v>Pembayaran</v>
          </cell>
          <cell r="I441" t="str">
            <v>(Rupiah)</v>
          </cell>
          <cell r="J441" t="str">
            <v>(Rupiah)</v>
          </cell>
        </row>
        <row r="442">
          <cell r="C442" t="str">
            <v>a</v>
          </cell>
          <cell r="E442" t="str">
            <v>b</v>
          </cell>
          <cell r="G442" t="str">
            <v>c</v>
          </cell>
          <cell r="H442" t="str">
            <v>d</v>
          </cell>
          <cell r="I442" t="str">
            <v>e</v>
          </cell>
          <cell r="J442" t="str">
            <v>f = (d x e)</v>
          </cell>
        </row>
        <row r="444">
          <cell r="E444" t="str">
            <v>Divisi 10. PEKERJAAN PEMELIHARAAN RUTIN</v>
          </cell>
        </row>
        <row r="446">
          <cell r="C446" t="str">
            <v>10.1 (1)</v>
          </cell>
          <cell r="E446" t="str">
            <v>Pemeliharaan Rutin Perkerasan</v>
          </cell>
          <cell r="G446" t="str">
            <v>Ls</v>
          </cell>
          <cell r="H446">
            <v>1</v>
          </cell>
          <cell r="I446">
            <v>426785971</v>
          </cell>
          <cell r="J446">
            <v>426785971</v>
          </cell>
        </row>
        <row r="447">
          <cell r="C447" t="str">
            <v>10.1 (2)</v>
          </cell>
          <cell r="E447" t="str">
            <v>Pemeliharaan Rutin Bahu jalan</v>
          </cell>
          <cell r="G447" t="str">
            <v>Ls</v>
          </cell>
          <cell r="H447">
            <v>1</v>
          </cell>
          <cell r="I447">
            <v>107134586</v>
          </cell>
          <cell r="J447">
            <v>107134586</v>
          </cell>
        </row>
        <row r="448">
          <cell r="C448" t="str">
            <v>10.1 (3)</v>
          </cell>
          <cell r="E448" t="str">
            <v>Pemeliharaan Rutin Selokan, Sal. Air, Galian &amp; Timbunan</v>
          </cell>
          <cell r="G448" t="str">
            <v>Ls</v>
          </cell>
          <cell r="H448">
            <v>1</v>
          </cell>
          <cell r="I448">
            <v>229404312</v>
          </cell>
          <cell r="J448">
            <v>229404312</v>
          </cell>
        </row>
        <row r="449">
          <cell r="C449" t="str">
            <v>10.1 (4)</v>
          </cell>
          <cell r="E449" t="str">
            <v>Pemeliharaan Rutin Perlengkapan Jalan</v>
          </cell>
          <cell r="G449" t="str">
            <v>Ls</v>
          </cell>
          <cell r="H449">
            <v>1</v>
          </cell>
          <cell r="I449">
            <v>22841775</v>
          </cell>
          <cell r="J449">
            <v>22841775</v>
          </cell>
        </row>
        <row r="450">
          <cell r="C450" t="str">
            <v>10.1 (5)</v>
          </cell>
          <cell r="E450" t="str">
            <v>Pemeliharaan Rutin Jembatan</v>
          </cell>
          <cell r="G450" t="str">
            <v>Ls</v>
          </cell>
          <cell r="H450">
            <v>1</v>
          </cell>
          <cell r="I450">
            <v>22841775</v>
          </cell>
          <cell r="J450">
            <v>22841775</v>
          </cell>
        </row>
        <row r="454">
          <cell r="E454" t="str">
            <v>Jumlah Harga Pekerjaan Divisi 10 (masuk pada Rekapitulasi Daftar Kuantitas dan Harga)</v>
          </cell>
        </row>
        <row r="455">
          <cell r="J455">
            <v>809008419</v>
          </cell>
        </row>
      </sheetData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>
        <row r="14">
          <cell r="E14" t="str">
            <v>Divisi 1. UMUM</v>
          </cell>
        </row>
      </sheetData>
      <sheetData sheetId="75">
        <row r="14">
          <cell r="E14" t="str">
            <v>Divisi 1. UMUM</v>
          </cell>
        </row>
      </sheetData>
      <sheetData sheetId="76"/>
      <sheetData sheetId="77"/>
      <sheetData sheetId="78"/>
      <sheetData sheetId="79">
        <row r="14">
          <cell r="E14" t="str">
            <v>Divisi 1. UMUM</v>
          </cell>
        </row>
      </sheetData>
      <sheetData sheetId="80">
        <row r="14">
          <cell r="E14" t="str">
            <v>Divisi 1. UMUM</v>
          </cell>
        </row>
      </sheetData>
      <sheetData sheetId="81"/>
      <sheetData sheetId="82"/>
      <sheetData sheetId="83"/>
      <sheetData sheetId="84">
        <row r="14">
          <cell r="E14" t="str">
            <v>Divisi 1. UMUM</v>
          </cell>
        </row>
      </sheetData>
      <sheetData sheetId="85">
        <row r="14">
          <cell r="E14" t="str">
            <v>Divisi 1. UMUM</v>
          </cell>
        </row>
      </sheetData>
      <sheetData sheetId="86"/>
      <sheetData sheetId="87"/>
      <sheetData sheetId="88"/>
      <sheetData sheetId="89">
        <row r="14">
          <cell r="E14" t="str">
            <v>Divisi 1. UMUM</v>
          </cell>
        </row>
      </sheetData>
      <sheetData sheetId="90">
        <row r="14">
          <cell r="E14" t="str">
            <v>Divisi 1. UMUM</v>
          </cell>
        </row>
      </sheetData>
      <sheetData sheetId="91"/>
      <sheetData sheetId="92"/>
      <sheetData sheetId="93"/>
      <sheetData sheetId="94">
        <row r="14">
          <cell r="E14" t="str">
            <v>Divisi 1. UMUM</v>
          </cell>
        </row>
      </sheetData>
      <sheetData sheetId="95">
        <row r="14">
          <cell r="E14" t="str">
            <v>Divisi 1. UMUM</v>
          </cell>
        </row>
      </sheetData>
      <sheetData sheetId="96"/>
      <sheetData sheetId="97"/>
      <sheetData sheetId="98"/>
      <sheetData sheetId="99">
        <row r="14">
          <cell r="E14" t="str">
            <v>Divisi 1. UMUM</v>
          </cell>
        </row>
      </sheetData>
      <sheetData sheetId="100">
        <row r="14">
          <cell r="E14" t="str">
            <v>Divisi 1. UMUM</v>
          </cell>
        </row>
      </sheetData>
      <sheetData sheetId="101"/>
      <sheetData sheetId="102"/>
      <sheetData sheetId="103"/>
      <sheetData sheetId="104">
        <row r="14">
          <cell r="E14" t="str">
            <v>Divisi 1. UMUM</v>
          </cell>
        </row>
      </sheetData>
      <sheetData sheetId="105">
        <row r="14">
          <cell r="E14" t="str">
            <v>Divisi 1. UMUM</v>
          </cell>
        </row>
      </sheetData>
      <sheetData sheetId="106"/>
      <sheetData sheetId="107"/>
      <sheetData sheetId="108"/>
      <sheetData sheetId="109">
        <row r="14">
          <cell r="E14" t="str">
            <v>Divisi 1. UMUM</v>
          </cell>
        </row>
      </sheetData>
      <sheetData sheetId="110">
        <row r="14">
          <cell r="E14" t="str">
            <v>Divisi 1. UMUM</v>
          </cell>
        </row>
      </sheetData>
      <sheetData sheetId="111"/>
      <sheetData sheetId="112"/>
      <sheetData sheetId="113"/>
      <sheetData sheetId="114">
        <row r="14">
          <cell r="E14" t="str">
            <v>Divisi 1. UMUM</v>
          </cell>
        </row>
      </sheetData>
      <sheetData sheetId="115">
        <row r="14">
          <cell r="E14" t="str">
            <v>Divisi 1. UMUM</v>
          </cell>
        </row>
      </sheetData>
      <sheetData sheetId="116"/>
      <sheetData sheetId="117"/>
      <sheetData sheetId="118"/>
      <sheetData sheetId="119">
        <row r="14">
          <cell r="E14" t="str">
            <v>Divisi 1. UMUM</v>
          </cell>
        </row>
      </sheetData>
      <sheetData sheetId="120">
        <row r="14">
          <cell r="E14" t="str">
            <v>Divisi 1. UMUM</v>
          </cell>
        </row>
      </sheetData>
      <sheetData sheetId="121"/>
      <sheetData sheetId="122"/>
      <sheetData sheetId="123"/>
      <sheetData sheetId="124">
        <row r="14">
          <cell r="E14" t="str">
            <v>Divisi 1. UMUM</v>
          </cell>
        </row>
      </sheetData>
      <sheetData sheetId="125">
        <row r="14">
          <cell r="E14" t="str">
            <v>Divisi 1. UMUM</v>
          </cell>
        </row>
      </sheetData>
      <sheetData sheetId="126"/>
      <sheetData sheetId="127"/>
      <sheetData sheetId="128"/>
      <sheetData sheetId="129">
        <row r="14">
          <cell r="E14" t="str">
            <v>Divisi 1. UMUM</v>
          </cell>
        </row>
      </sheetData>
      <sheetData sheetId="130">
        <row r="14">
          <cell r="E14" t="str">
            <v>Divisi 1. UMUM</v>
          </cell>
        </row>
      </sheetData>
      <sheetData sheetId="131"/>
      <sheetData sheetId="132"/>
      <sheetData sheetId="133"/>
      <sheetData sheetId="134">
        <row r="14">
          <cell r="E14" t="str">
            <v>Divisi 1. UMUM</v>
          </cell>
        </row>
      </sheetData>
      <sheetData sheetId="135">
        <row r="14">
          <cell r="E14" t="str">
            <v>Divisi 1. UMUM</v>
          </cell>
        </row>
      </sheetData>
      <sheetData sheetId="136"/>
      <sheetData sheetId="137"/>
      <sheetData sheetId="138"/>
      <sheetData sheetId="139">
        <row r="14">
          <cell r="E14" t="str">
            <v>Divisi 1. UMUM</v>
          </cell>
        </row>
      </sheetData>
      <sheetData sheetId="140">
        <row r="14">
          <cell r="E14" t="str">
            <v>Divisi 1. UMUM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>
        <row r="14">
          <cell r="E14" t="str">
            <v>Divisi 1. UMUM</v>
          </cell>
        </row>
      </sheetData>
      <sheetData sheetId="163">
        <row r="14">
          <cell r="E14" t="str">
            <v>Divisi 1. UMUM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>
        <row r="14">
          <cell r="E14" t="str">
            <v>Divisi 1. UMUM</v>
          </cell>
        </row>
      </sheetData>
      <sheetData sheetId="185">
        <row r="14">
          <cell r="E14" t="str">
            <v>Divisi 1. UMUM</v>
          </cell>
        </row>
      </sheetData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Biaya"/>
      <sheetName val="Kuantitas &amp; Harga"/>
      <sheetName val="Pekerjaan Utama"/>
      <sheetName val="%"/>
      <sheetName val="DIV-03"/>
      <sheetName val="BOQ"/>
      <sheetName val="L-2a"/>
      <sheetName val="Sheet1"/>
      <sheetName val="L-4a,b"/>
    </sheetNames>
    <sheetDataSet>
      <sheetData sheetId="0"/>
      <sheetData sheetId="1" refreshError="1">
        <row r="24">
          <cell r="G24">
            <v>645217278.32999992</v>
          </cell>
        </row>
        <row r="46">
          <cell r="G46">
            <v>547227210.27600002</v>
          </cell>
        </row>
        <row r="80">
          <cell r="G80">
            <v>3217299102.942657</v>
          </cell>
        </row>
        <row r="95">
          <cell r="G95">
            <v>1801837712.4399996</v>
          </cell>
        </row>
        <row r="115">
          <cell r="G115">
            <v>12160568404.820002</v>
          </cell>
        </row>
        <row r="150">
          <cell r="G150">
            <v>6945701605.4257116</v>
          </cell>
        </row>
        <row r="298">
          <cell r="G298">
            <v>2828563959.4469938</v>
          </cell>
        </row>
        <row r="350">
          <cell r="G350">
            <v>1103476282.7100003</v>
          </cell>
        </row>
        <row r="380">
          <cell r="G380">
            <v>192809023.49160981</v>
          </cell>
        </row>
        <row r="393">
          <cell r="G393">
            <v>120696132.70000002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NF-AMP "/>
      <sheetName val="KONF-CRUSHER"/>
      <sheetName val="TERBILANG"/>
      <sheetName val="S-PEN"/>
      <sheetName val="REKAP"/>
      <sheetName val="KUANT &amp; HRG"/>
      <sheetName val="negos (1)"/>
      <sheetName val="Sheet1"/>
      <sheetName val="negos"/>
      <sheetName val="negos (2)"/>
      <sheetName val="ANMOB"/>
      <sheetName val="DIV-3"/>
      <sheetName val="DIV-4"/>
      <sheetName val="DIV-5"/>
      <sheetName val="DIV-6"/>
      <sheetName val="DIV-7"/>
      <sheetName val="DIV-8"/>
      <sheetName val="SCHED"/>
      <sheetName val="DFTR HRG"/>
      <sheetName val="SUB"/>
      <sheetName val="MPU"/>
      <sheetName val="ANLAT"/>
      <sheetName val="LAMPIRAN"/>
      <sheetName val="Srt-Mohon BidBond"/>
      <sheetName val="Srt-Mohon DukBank mdri"/>
      <sheetName val="alat-PENWR"/>
      <sheetName val="sonil Penwr"/>
      <sheetName val="Kuantitas &amp; Harga"/>
      <sheetName val="BOQ"/>
    </sheetNames>
    <sheetDataSet>
      <sheetData sheetId="0"/>
      <sheetData sheetId="1"/>
      <sheetData sheetId="2"/>
      <sheetData sheetId="3"/>
      <sheetData sheetId="4"/>
      <sheetData sheetId="5">
        <row r="2">
          <cell r="A2" t="str">
            <v>DAFTAR  KUANTITAS DAN HARGA</v>
          </cell>
        </row>
        <row r="4">
          <cell r="A4" t="str">
            <v>Nama SNVT</v>
          </cell>
          <cell r="B4" t="str">
            <v xml:space="preserve">  :</v>
          </cell>
          <cell r="C4" t="str">
            <v>Non Vertikal Tertentu Pembangunan Jalan dan Jembatan Perbatasan Kalimantan Barat</v>
          </cell>
        </row>
        <row r="5">
          <cell r="A5" t="str">
            <v>Nama Paket</v>
          </cell>
          <cell r="B5" t="str">
            <v xml:space="preserve">  :</v>
          </cell>
          <cell r="C5" t="str">
            <v>Penggantian Jembatan Perbatasan Belantian</v>
          </cell>
        </row>
        <row r="6">
          <cell r="A6" t="str">
            <v>Penawar</v>
          </cell>
          <cell r="B6" t="str">
            <v xml:space="preserve">  :</v>
          </cell>
          <cell r="C6" t="str">
            <v>PT. HUTAMA KARYA ( Persero)</v>
          </cell>
        </row>
        <row r="8">
          <cell r="D8">
            <v>0</v>
          </cell>
          <cell r="E8">
            <v>0</v>
          </cell>
        </row>
        <row r="9">
          <cell r="A9" t="str">
            <v>No. Mata</v>
          </cell>
          <cell r="B9" t="str">
            <v>Uraian</v>
          </cell>
          <cell r="D9" t="str">
            <v>Satuan</v>
          </cell>
          <cell r="E9" t="str">
            <v>Perkiraan</v>
          </cell>
          <cell r="F9" t="str">
            <v>Harga</v>
          </cell>
          <cell r="G9" t="str">
            <v>Jumlah</v>
          </cell>
        </row>
        <row r="10">
          <cell r="A10" t="str">
            <v>Pembayaran</v>
          </cell>
          <cell r="E10" t="str">
            <v>Kuantitas</v>
          </cell>
          <cell r="F10" t="str">
            <v>Satuan</v>
          </cell>
          <cell r="G10" t="str">
            <v>Harga-Harga</v>
          </cell>
        </row>
        <row r="11">
          <cell r="F11" t="str">
            <v>(Rupiah)</v>
          </cell>
          <cell r="G11" t="str">
            <v>(Rupiah)</v>
          </cell>
        </row>
        <row r="12">
          <cell r="A12" t="str">
            <v>a</v>
          </cell>
          <cell r="C12" t="str">
            <v>b</v>
          </cell>
          <cell r="D12" t="str">
            <v>c</v>
          </cell>
          <cell r="E12" t="str">
            <v>d</v>
          </cell>
          <cell r="F12" t="str">
            <v>e</v>
          </cell>
          <cell r="G12" t="str">
            <v>f = (d x e)</v>
          </cell>
        </row>
        <row r="14">
          <cell r="C14" t="str">
            <v>DIVISI 1. UMUM</v>
          </cell>
        </row>
        <row r="16">
          <cell r="A16" t="str">
            <v>1.2</v>
          </cell>
          <cell r="C16" t="str">
            <v>Mobilisasi</v>
          </cell>
          <cell r="D16" t="str">
            <v>LS</v>
          </cell>
          <cell r="G16">
            <v>0</v>
          </cell>
        </row>
        <row r="21">
          <cell r="C21" t="str">
            <v>Jumlah Harga Pekerjaan DIVISI 1  (masuk pada Rekapitulasi Perkiraan Harga Pekerjaan)</v>
          </cell>
          <cell r="G21">
            <v>0</v>
          </cell>
        </row>
        <row r="24">
          <cell r="C24" t="str">
            <v>DIVISI 2. DRAINASE</v>
          </cell>
        </row>
        <row r="26">
          <cell r="A26" t="str">
            <v>2.1</v>
          </cell>
          <cell r="C26" t="str">
            <v xml:space="preserve">Galian untuk Selokan Drainase dan Saluran Air </v>
          </cell>
          <cell r="D26" t="str">
            <v>M3</v>
          </cell>
        </row>
        <row r="28">
          <cell r="A28" t="str">
            <v>2.2</v>
          </cell>
          <cell r="C28" t="str">
            <v>Pasangan Batu dengan Mortar</v>
          </cell>
          <cell r="D28" t="str">
            <v>M3</v>
          </cell>
        </row>
        <row r="30">
          <cell r="A30" t="str">
            <v>2.3 (1)</v>
          </cell>
          <cell r="C30" t="str">
            <v>Gorong-Gorong Pipa Beton Bertulang, Diameter Dalam &lt; 45 cm</v>
          </cell>
          <cell r="D30" t="str">
            <v>M1</v>
          </cell>
        </row>
        <row r="31">
          <cell r="A31" t="str">
            <v>2.3 (2)</v>
          </cell>
          <cell r="C31" t="str">
            <v>Gorong-Gorong Pipa Beton Bertulang, Diameter Dalam 45-&lt;75 cm</v>
          </cell>
          <cell r="D31" t="str">
            <v>M1</v>
          </cell>
        </row>
        <row r="32">
          <cell r="A32" t="str">
            <v>2.3 (3)</v>
          </cell>
          <cell r="C32" t="str">
            <v xml:space="preserve">Gorong-Gorong Pipa Beton Bertulang, Diameter Dalam 75-&lt;95 cm </v>
          </cell>
          <cell r="D32" t="str">
            <v>M1</v>
          </cell>
        </row>
        <row r="33">
          <cell r="A33" t="str">
            <v>2.3 (4)</v>
          </cell>
          <cell r="C33" t="str">
            <v xml:space="preserve">Gorong-Gorong Pipa Beton Bertulang, Diameter Dalam 95-120 cm </v>
          </cell>
          <cell r="D33" t="str">
            <v>M1</v>
          </cell>
        </row>
        <row r="34">
          <cell r="A34" t="str">
            <v>2.3 (5)</v>
          </cell>
          <cell r="C34" t="str">
            <v>Gorong-Gorong Beton Tanpa Tulang Diameter Dalam 20-30 Cm</v>
          </cell>
          <cell r="D34" t="str">
            <v>M1</v>
          </cell>
        </row>
        <row r="35">
          <cell r="A35" t="str">
            <v>2.3 (6)</v>
          </cell>
          <cell r="C35" t="str">
            <v>Gorong-Gorong Pipa Baja Bergelombang</v>
          </cell>
          <cell r="D35" t="str">
            <v>Ton</v>
          </cell>
        </row>
        <row r="37">
          <cell r="A37" t="str">
            <v>2.4 (1)</v>
          </cell>
          <cell r="C37" t="str">
            <v>Timbunan Porus atau Bahan Penyaring</v>
          </cell>
          <cell r="D37" t="str">
            <v>M3</v>
          </cell>
        </row>
        <row r="38">
          <cell r="A38" t="str">
            <v>2.4 (2)</v>
          </cell>
          <cell r="C38" t="str">
            <v>Anyaman Filter Plastik</v>
          </cell>
          <cell r="D38" t="str">
            <v>M2</v>
          </cell>
        </row>
        <row r="39">
          <cell r="A39" t="str">
            <v>2.4 (3)</v>
          </cell>
          <cell r="C39" t="str">
            <v>Pipa Berlubang Banyak Untuk Pek. Drainase di Bawah Permukaan</v>
          </cell>
          <cell r="D39" t="str">
            <v>M1</v>
          </cell>
        </row>
        <row r="43">
          <cell r="B43" t="str">
            <v>Jumlah Harga Pekerjaan DIVISI 2  (masuk pada Rekapitulasi Perkiraan Harga Pekerjaan)</v>
          </cell>
          <cell r="G43">
            <v>0</v>
          </cell>
        </row>
        <row r="46">
          <cell r="C46" t="str">
            <v>DIVISI  3.  PEKERJAAN  TANAH</v>
          </cell>
        </row>
        <row r="48">
          <cell r="A48" t="str">
            <v>3.1 (1)</v>
          </cell>
          <cell r="C48" t="str">
            <v>Galian Biasa</v>
          </cell>
          <cell r="D48" t="str">
            <v>M3</v>
          </cell>
        </row>
        <row r="49">
          <cell r="A49" t="str">
            <v>3.1 (2)</v>
          </cell>
          <cell r="C49" t="str">
            <v>Galian Batu</v>
          </cell>
          <cell r="D49" t="str">
            <v>M3</v>
          </cell>
        </row>
        <row r="50">
          <cell r="A50" t="str">
            <v>3.1 (3)</v>
          </cell>
          <cell r="C50" t="str">
            <v>Galian Struktur dengan Kedalaman 0 - 2 meter</v>
          </cell>
          <cell r="D50" t="str">
            <v>M3</v>
          </cell>
          <cell r="E50">
            <v>18.7</v>
          </cell>
          <cell r="F50">
            <v>45148.159267425552</v>
          </cell>
          <cell r="G50">
            <v>844270.5783008578</v>
          </cell>
        </row>
        <row r="51">
          <cell r="A51" t="str">
            <v>3.1 (4)</v>
          </cell>
          <cell r="C51" t="str">
            <v>Galian Struktur dengan Kedalaman 2 - 4 meter</v>
          </cell>
          <cell r="D51" t="str">
            <v>M3</v>
          </cell>
        </row>
        <row r="52">
          <cell r="A52" t="str">
            <v>3.1 (5)</v>
          </cell>
          <cell r="C52" t="str">
            <v>Galian Struktur dengan Kedalaman 4 - 6 meter</v>
          </cell>
          <cell r="D52" t="str">
            <v>M3</v>
          </cell>
        </row>
        <row r="53">
          <cell r="A53" t="str">
            <v>3.1 (6)</v>
          </cell>
          <cell r="C53" t="str">
            <v>Cofferdam, Penyokong, Pengaku dan Pekerjaan yang Berkaitan</v>
          </cell>
          <cell r="D53" t="str">
            <v>LS</v>
          </cell>
        </row>
        <row r="54">
          <cell r="A54" t="str">
            <v>3.1 (7)</v>
          </cell>
          <cell r="C54" t="str">
            <v xml:space="preserve">Galian Perkerasan Beraspal Dengan Cold Milling Machine </v>
          </cell>
          <cell r="D54" t="str">
            <v>M3</v>
          </cell>
        </row>
        <row r="55">
          <cell r="A55" t="str">
            <v>3.1 (8)</v>
          </cell>
          <cell r="C55" t="str">
            <v xml:space="preserve">Galian Perkerasan Beraspal Tanpa Cold Milling Machine </v>
          </cell>
          <cell r="D55" t="str">
            <v>M3</v>
          </cell>
        </row>
        <row r="56">
          <cell r="A56" t="str">
            <v>3.1 (9)</v>
          </cell>
          <cell r="C56" t="str">
            <v>Biaya Tambahan Utk. Pengangkutan yang Melebihi 5 Km.</v>
          </cell>
          <cell r="D56" t="str">
            <v>M3/Km</v>
          </cell>
        </row>
        <row r="58">
          <cell r="A58" t="str">
            <v>3.2 (1)</v>
          </cell>
          <cell r="C58" t="str">
            <v>Timbunan Biasa dari Selain Galian Sumber Bahan</v>
          </cell>
          <cell r="D58" t="str">
            <v>M3</v>
          </cell>
        </row>
        <row r="59">
          <cell r="A59" t="str">
            <v>3.2 (2)</v>
          </cell>
          <cell r="C59" t="str">
            <v>Timbunan Pilihan</v>
          </cell>
          <cell r="D59" t="str">
            <v>M3</v>
          </cell>
        </row>
        <row r="60">
          <cell r="A60" t="str">
            <v>3.2 (3)</v>
          </cell>
          <cell r="C60" t="str">
            <v>Timbunan Pilihan di Atas Tanah Rawa (diukur di atas bak truk)</v>
          </cell>
          <cell r="D60" t="str">
            <v>M3</v>
          </cell>
        </row>
        <row r="61">
          <cell r="A61" t="str">
            <v>3.2 (4)</v>
          </cell>
          <cell r="C61" t="str">
            <v xml:space="preserve">Timbunan Batu dengan Manual </v>
          </cell>
          <cell r="D61" t="str">
            <v>M3</v>
          </cell>
        </row>
        <row r="62">
          <cell r="A62" t="str">
            <v>3.2 (5)</v>
          </cell>
          <cell r="C62" t="str">
            <v>Timbunan Batu dengan Derek</v>
          </cell>
          <cell r="D62" t="str">
            <v>Ton</v>
          </cell>
        </row>
        <row r="63">
          <cell r="A63" t="str">
            <v>3.2 (6)</v>
          </cell>
          <cell r="C63" t="str">
            <v>Timbunan Batu dengan Derek</v>
          </cell>
          <cell r="D63" t="str">
            <v>M2</v>
          </cell>
        </row>
        <row r="65">
          <cell r="A65">
            <v>3.3</v>
          </cell>
          <cell r="C65" t="str">
            <v xml:space="preserve">Penyiapan Badan Jalan </v>
          </cell>
          <cell r="D65" t="str">
            <v>M2</v>
          </cell>
        </row>
        <row r="66">
          <cell r="A66" t="str">
            <v>3.3a</v>
          </cell>
          <cell r="C66" t="str">
            <v>Geotextile</v>
          </cell>
          <cell r="D66" t="str">
            <v>M2</v>
          </cell>
        </row>
        <row r="67">
          <cell r="A67">
            <v>3.4</v>
          </cell>
          <cell r="C67" t="str">
            <v>Pengupasan Permukaan Aspal Lama dan Pencampuran Kembali</v>
          </cell>
          <cell r="D67" t="str">
            <v>M2</v>
          </cell>
        </row>
        <row r="69">
          <cell r="A69" t="str">
            <v>A.39</v>
          </cell>
          <cell r="C69" t="str">
            <v>Urugan Pasir</v>
          </cell>
          <cell r="D69" t="str">
            <v>M3</v>
          </cell>
        </row>
        <row r="72">
          <cell r="B72" t="str">
            <v>Jumlah Harga Pekerjaan DIVISI 3  (masuk pada Rekapitulasi Perkiraan Harga Pekerjaan)</v>
          </cell>
          <cell r="G72">
            <v>844270.5783008578</v>
          </cell>
        </row>
        <row r="75">
          <cell r="C75" t="str">
            <v>DIVISI  4.  PELEBARAN PERKERASAN DAN BAHU JALAN</v>
          </cell>
        </row>
        <row r="77">
          <cell r="A77" t="str">
            <v>4.2 (1)</v>
          </cell>
          <cell r="C77" t="str">
            <v>Lapis Pondasi Agregat Kelas A</v>
          </cell>
          <cell r="D77" t="str">
            <v>M3</v>
          </cell>
        </row>
        <row r="78">
          <cell r="A78" t="str">
            <v>4.2 (2)</v>
          </cell>
          <cell r="C78" t="str">
            <v>Lapis Pondasi Agregat Kelas B</v>
          </cell>
          <cell r="D78" t="str">
            <v>M3</v>
          </cell>
        </row>
        <row r="79">
          <cell r="A79" t="str">
            <v>4.2 (3)</v>
          </cell>
          <cell r="C79" t="str">
            <v>Lapis Pondasi Semen Tanah</v>
          </cell>
          <cell r="D79" t="str">
            <v>M3</v>
          </cell>
        </row>
        <row r="80">
          <cell r="A80" t="str">
            <v>4.2 (4)</v>
          </cell>
          <cell r="C80" t="str">
            <v>Semen Untuk Lapis Pondasi Semen Tanah</v>
          </cell>
          <cell r="D80" t="str">
            <v>Ton</v>
          </cell>
        </row>
        <row r="81">
          <cell r="A81" t="str">
            <v>4.2 (5)</v>
          </cell>
          <cell r="C81" t="str">
            <v>Laburan Aspal Satu Lapis (BURTU)</v>
          </cell>
          <cell r="D81" t="str">
            <v>M2</v>
          </cell>
        </row>
        <row r="82">
          <cell r="A82" t="str">
            <v>4.2 (6)</v>
          </cell>
          <cell r="C82" t="str">
            <v>Bahan Aspal Untuk Pekerjaan Pelaburan</v>
          </cell>
          <cell r="D82" t="str">
            <v>Liter</v>
          </cell>
        </row>
        <row r="83">
          <cell r="A83" t="str">
            <v>4.2 (7)</v>
          </cell>
          <cell r="C83" t="str">
            <v>Lapis Resap Pengikat</v>
          </cell>
          <cell r="D83" t="str">
            <v>Liter</v>
          </cell>
        </row>
        <row r="87">
          <cell r="B87" t="str">
            <v>Jumlah Harga Pekerjaan DIVISI 4  (masuk pada Rekapitulasi Perkiraan Harga Pekerjaan)</v>
          </cell>
          <cell r="G87">
            <v>0</v>
          </cell>
        </row>
        <row r="90">
          <cell r="C90" t="str">
            <v>DIVISI  5.  PERKERASAN  BERBUTIR</v>
          </cell>
        </row>
        <row r="92">
          <cell r="A92" t="str">
            <v>5.1 (1)</v>
          </cell>
          <cell r="C92" t="str">
            <v>Lapis Pondasi Agregat Kelas A</v>
          </cell>
          <cell r="D92" t="str">
            <v>M3</v>
          </cell>
        </row>
        <row r="93">
          <cell r="A93" t="str">
            <v>5.1 (2)</v>
          </cell>
          <cell r="C93" t="str">
            <v>Lapis Pondasi Agregat Kelas B</v>
          </cell>
          <cell r="D93" t="str">
            <v>M3</v>
          </cell>
        </row>
        <row r="95">
          <cell r="A95" t="str">
            <v>5.2 (1)</v>
          </cell>
          <cell r="C95" t="str">
            <v>Lapis Pondasi Agregat Kelas C</v>
          </cell>
          <cell r="D95" t="str">
            <v>M3</v>
          </cell>
        </row>
        <row r="97">
          <cell r="A97" t="str">
            <v>5.3 (1)</v>
          </cell>
          <cell r="C97" t="str">
            <v>Cement Treated Base (CTB)</v>
          </cell>
          <cell r="D97" t="str">
            <v>M3</v>
          </cell>
        </row>
        <row r="98">
          <cell r="A98" t="str">
            <v>5.3 (2)</v>
          </cell>
          <cell r="C98" t="str">
            <v>Cement Treated Sub Base (CTSB)</v>
          </cell>
          <cell r="D98" t="str">
            <v>M3</v>
          </cell>
        </row>
        <row r="100">
          <cell r="A100" t="str">
            <v>5.4 (1)</v>
          </cell>
          <cell r="C100" t="str">
            <v>Semen Untuk Lapis Pondasi Semen Tanah</v>
          </cell>
          <cell r="D100" t="str">
            <v>Ton</v>
          </cell>
        </row>
        <row r="101">
          <cell r="A101" t="str">
            <v>5.4 (2)</v>
          </cell>
          <cell r="C101" t="str">
            <v>Lapis Pondasi Semen Tanah</v>
          </cell>
          <cell r="D101" t="str">
            <v>M3</v>
          </cell>
        </row>
        <row r="105">
          <cell r="B105" t="str">
            <v>Jumlah Harga Pekerjaan DIVISI 5  (masuk pada Rekapitulasi Perkiraan Harga Pekerjaan)</v>
          </cell>
          <cell r="G105">
            <v>0</v>
          </cell>
        </row>
        <row r="108">
          <cell r="C108" t="str">
            <v>DIVISI  6.  PERKERASAN  ASPAL</v>
          </cell>
        </row>
        <row r="110">
          <cell r="A110" t="str">
            <v>6.1 (1)</v>
          </cell>
          <cell r="C110" t="str">
            <v>Lapis Resap Pengikat</v>
          </cell>
          <cell r="D110" t="str">
            <v>Liter</v>
          </cell>
        </row>
        <row r="111">
          <cell r="A111" t="str">
            <v>6.1 (2)</v>
          </cell>
          <cell r="C111" t="str">
            <v>Lapis Perekat</v>
          </cell>
          <cell r="D111" t="str">
            <v>Liter</v>
          </cell>
        </row>
        <row r="113">
          <cell r="A113" t="str">
            <v>6.2 (1)</v>
          </cell>
          <cell r="C113" t="str">
            <v>Agregat Penutup BURTU</v>
          </cell>
          <cell r="D113" t="str">
            <v>M2</v>
          </cell>
        </row>
        <row r="114">
          <cell r="A114" t="str">
            <v>6.2 (2)</v>
          </cell>
          <cell r="C114" t="str">
            <v>Agregat Penutup BURDA</v>
          </cell>
          <cell r="D114" t="str">
            <v>M2</v>
          </cell>
        </row>
        <row r="115">
          <cell r="A115" t="str">
            <v>6.2 (3)</v>
          </cell>
          <cell r="C115" t="str">
            <v>Bahan Aspal untuk Pekerjaan Laburan</v>
          </cell>
          <cell r="D115" t="str">
            <v>Liter</v>
          </cell>
        </row>
        <row r="118">
          <cell r="A118" t="str">
            <v>6.3 (1)</v>
          </cell>
          <cell r="C118" t="str">
            <v>Latasir (SS) Kelas A</v>
          </cell>
          <cell r="D118" t="str">
            <v>M2</v>
          </cell>
        </row>
        <row r="119">
          <cell r="A119" t="str">
            <v>6.3 (2)</v>
          </cell>
          <cell r="C119" t="str">
            <v>Latasir (SS) Kelas B</v>
          </cell>
          <cell r="D119" t="str">
            <v>M2</v>
          </cell>
        </row>
        <row r="120">
          <cell r="A120" t="str">
            <v>6.3 (3)</v>
          </cell>
          <cell r="C120" t="str">
            <v>Lataston Lapis Aus (HRS-WC)</v>
          </cell>
          <cell r="D120" t="str">
            <v>M2</v>
          </cell>
        </row>
        <row r="121">
          <cell r="A121" t="str">
            <v>6.3 (4)</v>
          </cell>
          <cell r="C121" t="str">
            <v>Lataston Lapis Pondasi (HRS-Base)</v>
          </cell>
          <cell r="D121" t="str">
            <v>M3</v>
          </cell>
        </row>
        <row r="122">
          <cell r="A122" t="str">
            <v>6.3 (5)</v>
          </cell>
          <cell r="C122" t="str">
            <v>Lapis Aus Aspal Beton (AC-WC) t = 5 cm</v>
          </cell>
          <cell r="D122" t="str">
            <v>M2</v>
          </cell>
        </row>
        <row r="123">
          <cell r="A123" t="str">
            <v>6.3 (6)</v>
          </cell>
          <cell r="C123" t="str">
            <v>Lapis Pengikat Aspal Beton (AC-BC) t = 5 cm</v>
          </cell>
          <cell r="D123" t="str">
            <v>M3</v>
          </cell>
        </row>
        <row r="124">
          <cell r="A124" t="str">
            <v>6.3 (6)a</v>
          </cell>
          <cell r="C124" t="str">
            <v>Laston lapis Antara (AC-BC)</v>
          </cell>
          <cell r="D124" t="str">
            <v>M2</v>
          </cell>
        </row>
        <row r="125">
          <cell r="A125" t="str">
            <v>6.3 (7)</v>
          </cell>
          <cell r="C125" t="str">
            <v>Laston lapis pondasi (AC-Base)</v>
          </cell>
          <cell r="D125" t="str">
            <v>M2</v>
          </cell>
        </row>
        <row r="127">
          <cell r="A127" t="str">
            <v>6.4 (1)</v>
          </cell>
          <cell r="C127" t="str">
            <v>Lasbutag</v>
          </cell>
          <cell r="D127" t="str">
            <v>M2</v>
          </cell>
        </row>
        <row r="128">
          <cell r="A128" t="str">
            <v>6.4 (2)</v>
          </cell>
          <cell r="C128" t="str">
            <v>Latasbusir Kelas A</v>
          </cell>
          <cell r="D128" t="str">
            <v>M2</v>
          </cell>
        </row>
        <row r="129">
          <cell r="A129" t="str">
            <v>6.4 (3)</v>
          </cell>
          <cell r="C129" t="str">
            <v>Latasbusir Kelas B</v>
          </cell>
          <cell r="D129" t="str">
            <v>M2</v>
          </cell>
        </row>
        <row r="130">
          <cell r="A130" t="str">
            <v>6.4 (4)</v>
          </cell>
          <cell r="C130" t="str">
            <v>Bitumen Asbuton</v>
          </cell>
          <cell r="D130" t="str">
            <v>Ton</v>
          </cell>
        </row>
        <row r="131">
          <cell r="A131" t="str">
            <v>6.4 (5)</v>
          </cell>
          <cell r="C131" t="str">
            <v>Bitumen Bahan Peremaja</v>
          </cell>
          <cell r="D131" t="str">
            <v>Ton</v>
          </cell>
        </row>
        <row r="132">
          <cell r="A132" t="str">
            <v>6.4 (6)</v>
          </cell>
          <cell r="C132" t="str">
            <v>Bahan Anti-Stripping</v>
          </cell>
          <cell r="D132" t="str">
            <v>Liter</v>
          </cell>
        </row>
        <row r="134">
          <cell r="A134" t="str">
            <v>6.5 (1)</v>
          </cell>
          <cell r="C134" t="str">
            <v>Campuran Aspal Dingin Untuk Pelapisan Kembali</v>
          </cell>
          <cell r="D134" t="str">
            <v>M3</v>
          </cell>
        </row>
        <row r="136">
          <cell r="A136" t="str">
            <v>6.6</v>
          </cell>
          <cell r="C136" t="str">
            <v>Lapis Penetrasi Macadam Perata (Levelling)</v>
          </cell>
          <cell r="D136" t="str">
            <v>M3</v>
          </cell>
        </row>
        <row r="137">
          <cell r="A137" t="str">
            <v>6.6 (1)</v>
          </cell>
          <cell r="C137" t="str">
            <v>Lapis Penetrasi Macadam (Permukaan)</v>
          </cell>
          <cell r="D137" t="str">
            <v>M3</v>
          </cell>
        </row>
        <row r="140">
          <cell r="B140" t="str">
            <v>Jumlah Harga Pekerjaan DIVISI 6  (masuk pada Rekapitulasi Perkiraan Harga Pekerjaan)</v>
          </cell>
          <cell r="G140">
            <v>0</v>
          </cell>
        </row>
        <row r="143">
          <cell r="C143" t="str">
            <v>DIVISI  7.  STRUKTUR</v>
          </cell>
        </row>
        <row r="145">
          <cell r="A145" t="str">
            <v>7.1 (1)</v>
          </cell>
          <cell r="C145" t="str">
            <v>Beton K500</v>
          </cell>
          <cell r="D145" t="str">
            <v>M3</v>
          </cell>
        </row>
        <row r="146">
          <cell r="A146" t="str">
            <v>7.1 (2)</v>
          </cell>
          <cell r="C146" t="str">
            <v>Beton K400</v>
          </cell>
          <cell r="D146" t="str">
            <v>M3</v>
          </cell>
        </row>
        <row r="147">
          <cell r="A147" t="str">
            <v>7.1 (3)</v>
          </cell>
          <cell r="C147" t="str">
            <v>Beton K350</v>
          </cell>
          <cell r="D147" t="str">
            <v>M3</v>
          </cell>
          <cell r="E147">
            <v>166.5</v>
          </cell>
          <cell r="F147">
            <v>1103187.6101242118</v>
          </cell>
          <cell r="G147">
            <v>183680737.08568126</v>
          </cell>
        </row>
        <row r="148">
          <cell r="A148" t="str">
            <v>7.1 (4)</v>
          </cell>
          <cell r="C148" t="str">
            <v>Beton K300</v>
          </cell>
          <cell r="D148" t="str">
            <v>M3</v>
          </cell>
        </row>
        <row r="149">
          <cell r="A149" t="str">
            <v>7.1 (5)</v>
          </cell>
          <cell r="C149" t="str">
            <v>Beton K250</v>
          </cell>
          <cell r="D149" t="str">
            <v>M3</v>
          </cell>
          <cell r="E149">
            <v>14.5</v>
          </cell>
          <cell r="F149">
            <v>968890.53437595256</v>
          </cell>
          <cell r="G149">
            <v>14048912.748451311</v>
          </cell>
        </row>
        <row r="150">
          <cell r="A150" t="str">
            <v>7.1 (6)</v>
          </cell>
          <cell r="C150" t="str">
            <v>Beton K175</v>
          </cell>
          <cell r="D150" t="str">
            <v>M3</v>
          </cell>
          <cell r="E150">
            <v>14</v>
          </cell>
          <cell r="F150">
            <v>884073.73581290268</v>
          </cell>
          <cell r="G150">
            <v>12377032.301380638</v>
          </cell>
        </row>
        <row r="151">
          <cell r="A151" t="str">
            <v>7.1 (7)</v>
          </cell>
          <cell r="C151" t="str">
            <v>Beton Siklop K175</v>
          </cell>
          <cell r="D151" t="str">
            <v>M3</v>
          </cell>
        </row>
        <row r="152">
          <cell r="A152" t="str">
            <v>7.1 (8)</v>
          </cell>
          <cell r="C152" t="str">
            <v>Beton K125</v>
          </cell>
          <cell r="D152" t="str">
            <v>M3</v>
          </cell>
          <cell r="E152">
            <v>4.2</v>
          </cell>
          <cell r="F152">
            <v>706843.63548838207</v>
          </cell>
          <cell r="G152">
            <v>2968743.2690512049</v>
          </cell>
        </row>
        <row r="154">
          <cell r="A154" t="str">
            <v xml:space="preserve">7.2 (1) </v>
          </cell>
          <cell r="C154" t="str">
            <v>Unit Pracetak Gelagar Tipe I Bentang 16 meter</v>
          </cell>
          <cell r="D154" t="str">
            <v>Buah</v>
          </cell>
        </row>
        <row r="155">
          <cell r="A155" t="str">
            <v xml:space="preserve">7.2 (2) </v>
          </cell>
          <cell r="C155" t="str">
            <v>Unit Pracetak Gelagar Tipe I Bentang 20 meter</v>
          </cell>
          <cell r="D155" t="str">
            <v>Buah</v>
          </cell>
        </row>
        <row r="156">
          <cell r="A156" t="str">
            <v xml:space="preserve">7.2 (3) </v>
          </cell>
          <cell r="C156" t="str">
            <v>Unit Pracetak Gelagar Tipe I Bentang 22 meter</v>
          </cell>
          <cell r="D156" t="str">
            <v>Buah</v>
          </cell>
        </row>
        <row r="157">
          <cell r="A157" t="str">
            <v xml:space="preserve">7.2 (4) </v>
          </cell>
          <cell r="C157" t="str">
            <v>Unit Pracetak Gelagar Tipe I Bentang 25 meter</v>
          </cell>
          <cell r="D157" t="str">
            <v>Buah</v>
          </cell>
        </row>
        <row r="158">
          <cell r="A158" t="str">
            <v xml:space="preserve">7.2 (5) </v>
          </cell>
          <cell r="C158" t="str">
            <v>Unit Pracetak Gelagar Tipe I Bentang 28 meter</v>
          </cell>
          <cell r="D158" t="str">
            <v>Buah</v>
          </cell>
        </row>
        <row r="159">
          <cell r="A159" t="str">
            <v xml:space="preserve">7.2 (6) </v>
          </cell>
          <cell r="C159" t="str">
            <v>Unit Pracetak Gelagar Tipe I Bentang 30 meter</v>
          </cell>
          <cell r="D159" t="str">
            <v>Buah</v>
          </cell>
        </row>
        <row r="160">
          <cell r="A160" t="str">
            <v xml:space="preserve">7.2 (7) </v>
          </cell>
          <cell r="C160" t="str">
            <v>Unit Pracetak Gelagar Tipe I Bentang 31 meter</v>
          </cell>
          <cell r="D160" t="str">
            <v>Buah</v>
          </cell>
        </row>
        <row r="161">
          <cell r="A161" t="str">
            <v xml:space="preserve">7.2 (8) </v>
          </cell>
          <cell r="C161" t="str">
            <v>Unit Pracetak Gelagar Tipe I Bentang 35 meter</v>
          </cell>
          <cell r="D161" t="str">
            <v>Buah</v>
          </cell>
        </row>
        <row r="162">
          <cell r="A162" t="str">
            <v>7.2 (9)</v>
          </cell>
          <cell r="C162" t="str">
            <v>Baja Prategang</v>
          </cell>
          <cell r="D162" t="str">
            <v>Kg</v>
          </cell>
        </row>
        <row r="163">
          <cell r="A163" t="str">
            <v>7.2 (10)</v>
          </cell>
          <cell r="C163" t="str">
            <v>Plat Berongga (Hollow Slab) Pracetak Bentang 21 meter Beton</v>
          </cell>
          <cell r="D163" t="str">
            <v>Buah</v>
          </cell>
        </row>
        <row r="164">
          <cell r="A164" t="str">
            <v xml:space="preserve">7.2 (11) </v>
          </cell>
          <cell r="C164" t="str">
            <v>Beton Diafragma K350 termasuk pekerjaan setelah pengecoran</v>
          </cell>
          <cell r="D164" t="str">
            <v>M3</v>
          </cell>
        </row>
        <row r="165">
          <cell r="C165" t="str">
            <v>setelah pengecoran ( post tension )</v>
          </cell>
        </row>
        <row r="167">
          <cell r="A167" t="str">
            <v>7.3 (1)</v>
          </cell>
          <cell r="C167" t="str">
            <v>Baja Tulangan U24 Polos</v>
          </cell>
          <cell r="D167" t="str">
            <v>Kg</v>
          </cell>
          <cell r="E167">
            <v>23451.82</v>
          </cell>
          <cell r="F167">
            <v>11445.5</v>
          </cell>
          <cell r="G167">
            <v>268417805.81</v>
          </cell>
        </row>
        <row r="168">
          <cell r="A168" t="str">
            <v>7.3 (2)</v>
          </cell>
          <cell r="C168" t="str">
            <v>Baja Tulangan U32 Polos</v>
          </cell>
          <cell r="D168" t="str">
            <v>Kg</v>
          </cell>
        </row>
        <row r="169">
          <cell r="A169" t="str">
            <v>7.3 (3)</v>
          </cell>
          <cell r="C169" t="str">
            <v>Baja Tulangan D32 Ulir</v>
          </cell>
          <cell r="D169" t="str">
            <v>Kg</v>
          </cell>
        </row>
        <row r="170">
          <cell r="A170" t="str">
            <v>7.3 (4)</v>
          </cell>
          <cell r="C170" t="str">
            <v>Baja Tulangan D39 Ulir</v>
          </cell>
          <cell r="D170" t="str">
            <v>Kg</v>
          </cell>
        </row>
        <row r="171">
          <cell r="A171" t="str">
            <v>7.3 (5)</v>
          </cell>
          <cell r="C171" t="str">
            <v>Baja Tulangan D48 Ulir</v>
          </cell>
          <cell r="D171" t="str">
            <v>Kg</v>
          </cell>
        </row>
        <row r="172">
          <cell r="A172" t="str">
            <v>7.3 (6)</v>
          </cell>
          <cell r="C172" t="str">
            <v>Anyaman Kawat yang Dilas (Welded Wire Mesh)</v>
          </cell>
          <cell r="D172" t="str">
            <v>Kg</v>
          </cell>
        </row>
        <row r="174">
          <cell r="A174" t="str">
            <v>7.4 (1)</v>
          </cell>
          <cell r="C174" t="str">
            <v>Baja struktur titik leleh 2500 kg/cm2, penyediaan &amp; pemasangan</v>
          </cell>
          <cell r="D174" t="str">
            <v>Kg</v>
          </cell>
        </row>
        <row r="175">
          <cell r="A175" t="str">
            <v xml:space="preserve">7.4 (2) </v>
          </cell>
          <cell r="C175" t="str">
            <v>Baja struktur titik leleh 2800 kg/cm2, penyediaan &amp; pemasangan</v>
          </cell>
          <cell r="D175" t="str">
            <v>Kg</v>
          </cell>
        </row>
        <row r="176">
          <cell r="A176" t="str">
            <v>7.4 (3)</v>
          </cell>
          <cell r="C176" t="str">
            <v>Baja struktur titik leleh 3500 kg/cm2, penyediaan &amp; pemasangan</v>
          </cell>
          <cell r="D176" t="str">
            <v>Kg</v>
          </cell>
          <cell r="E176">
            <v>169750</v>
          </cell>
          <cell r="F176">
            <v>23895.181467844868</v>
          </cell>
          <cell r="G176">
            <v>4056207054.1666665</v>
          </cell>
        </row>
        <row r="177">
          <cell r="A177" t="str">
            <v>7.5 (1)</v>
          </cell>
          <cell r="C177" t="str">
            <v>Pemasangan Jembatan Rangka</v>
          </cell>
          <cell r="D177" t="str">
            <v>Kg</v>
          </cell>
        </row>
        <row r="178">
          <cell r="A178" t="str">
            <v>7.5 (2)</v>
          </cell>
          <cell r="C178" t="str">
            <v>Pengangkutan Bahan Jembatan</v>
          </cell>
          <cell r="D178" t="str">
            <v>Kg</v>
          </cell>
          <cell r="E178">
            <v>169750</v>
          </cell>
          <cell r="F178">
            <v>3865.7740181019517</v>
          </cell>
          <cell r="G178">
            <v>656215139.57280636</v>
          </cell>
        </row>
        <row r="180">
          <cell r="A180" t="str">
            <v>7.5 (1)</v>
          </cell>
          <cell r="C180" t="str">
            <v>Lantai Kayu Jembatan</v>
          </cell>
          <cell r="D180" t="str">
            <v>M3</v>
          </cell>
        </row>
        <row r="181">
          <cell r="A181" t="str">
            <v>7.5 (2)</v>
          </cell>
          <cell r="C181" t="str">
            <v>Struktur Kayu Jembatan</v>
          </cell>
          <cell r="D181" t="str">
            <v>M3</v>
          </cell>
        </row>
        <row r="183">
          <cell r="A183" t="str">
            <v>7.6 (1)</v>
          </cell>
          <cell r="C183" t="str">
            <v>Pondasi Cerucuk, Pengadaan dan Pemancangan</v>
          </cell>
          <cell r="D183" t="str">
            <v>M1</v>
          </cell>
        </row>
        <row r="184">
          <cell r="A184" t="str">
            <v>7.6 (2)</v>
          </cell>
          <cell r="C184" t="str">
            <v>Dinding Turap Kayu Tanpa Pengawetan</v>
          </cell>
          <cell r="D184" t="str">
            <v>M2</v>
          </cell>
        </row>
        <row r="185">
          <cell r="A185" t="str">
            <v>7.6 (3)</v>
          </cell>
          <cell r="C185" t="str">
            <v>Dinding Turap Kayu Dengan Pengawetan</v>
          </cell>
          <cell r="D185" t="str">
            <v>M2</v>
          </cell>
        </row>
        <row r="186">
          <cell r="A186" t="str">
            <v>7.6 (4)</v>
          </cell>
          <cell r="C186" t="str">
            <v>Dinding Turap Baja</v>
          </cell>
          <cell r="D186" t="str">
            <v>M2</v>
          </cell>
        </row>
        <row r="187">
          <cell r="A187" t="str">
            <v>7.6 (5)</v>
          </cell>
          <cell r="C187" t="str">
            <v>Dinding Turap Beton</v>
          </cell>
          <cell r="D187" t="str">
            <v>M2</v>
          </cell>
        </row>
        <row r="188">
          <cell r="A188" t="str">
            <v>7.6 (6)</v>
          </cell>
          <cell r="C188" t="str">
            <v>Pengadaan Tiang Pancang Kayu Tanpa Pengawetan</v>
          </cell>
          <cell r="D188" t="str">
            <v>M3</v>
          </cell>
        </row>
        <row r="189">
          <cell r="A189" t="str">
            <v>7.6 (7)</v>
          </cell>
          <cell r="C189" t="str">
            <v>Pengadaan Tiang Pancang Kayu Dengan Pengawetan</v>
          </cell>
          <cell r="D189" t="str">
            <v>M3</v>
          </cell>
        </row>
        <row r="195">
          <cell r="H195" t="str">
            <v xml:space="preserve">DIVISI 7 berlanjut ke halaman berikut.  </v>
          </cell>
        </row>
        <row r="198">
          <cell r="A198" t="str">
            <v>7.6 (8)</v>
          </cell>
          <cell r="C198" t="str">
            <v>Penyediaan Tiang Pancang Baja</v>
          </cell>
          <cell r="D198" t="str">
            <v>Kg</v>
          </cell>
        </row>
        <row r="199">
          <cell r="A199" t="str">
            <v xml:space="preserve">7.6 (9) </v>
          </cell>
          <cell r="C199" t="str">
            <v>Pengadaan Tiang Pancang Beton Bertulang Pracetak 40 cm x 40 cm</v>
          </cell>
          <cell r="D199" t="str">
            <v>M3</v>
          </cell>
        </row>
        <row r="200">
          <cell r="A200" t="str">
            <v xml:space="preserve">7.6 (10) </v>
          </cell>
          <cell r="C200" t="str">
            <v xml:space="preserve">Pengadaan Tiang Pancang Beton Pratekan Pracetak </v>
          </cell>
          <cell r="D200" t="str">
            <v>M3</v>
          </cell>
        </row>
        <row r="201">
          <cell r="A201" t="str">
            <v xml:space="preserve">7.6 (11) </v>
          </cell>
          <cell r="C201" t="str">
            <v xml:space="preserve">Pemancangan Tiang Pancang Kayu </v>
          </cell>
          <cell r="D201" t="str">
            <v>M1</v>
          </cell>
        </row>
        <row r="202">
          <cell r="A202" t="str">
            <v xml:space="preserve">7.6 (12) </v>
          </cell>
          <cell r="C202" t="str">
            <v>Pemancangan Tiang Pancang Pipa Baja : Diameter 400 mm</v>
          </cell>
          <cell r="D202" t="str">
            <v>M1</v>
          </cell>
        </row>
        <row r="203">
          <cell r="A203" t="str">
            <v xml:space="preserve">7.6 (13) </v>
          </cell>
          <cell r="C203" t="str">
            <v>Pemancangan Tiang Pancang Pipa Baja : Diameter 500 mm</v>
          </cell>
          <cell r="D203" t="str">
            <v>M1</v>
          </cell>
        </row>
        <row r="204">
          <cell r="A204" t="str">
            <v xml:space="preserve">7.6 (14) </v>
          </cell>
          <cell r="C204" t="str">
            <v>Pemancangan Tiang Pancang Pipa Baja : Diameter 600 mm</v>
          </cell>
          <cell r="D204" t="str">
            <v>M1</v>
          </cell>
        </row>
        <row r="205">
          <cell r="A205" t="str">
            <v>7.6 (15)</v>
          </cell>
          <cell r="C205" t="str">
            <v>Pemancangan Tiang Pancang Beton Pracetak :</v>
          </cell>
          <cell r="D205" t="str">
            <v>M1</v>
          </cell>
        </row>
        <row r="206">
          <cell r="C206" t="str">
            <v>30 cm x 30 cm atau diameter 300 mm</v>
          </cell>
        </row>
        <row r="207">
          <cell r="A207" t="str">
            <v>7.6 (16)</v>
          </cell>
          <cell r="C207" t="str">
            <v>Pemancangan Tiang Pancang Beton Pracetak :</v>
          </cell>
          <cell r="D207" t="str">
            <v>M1</v>
          </cell>
        </row>
        <row r="208">
          <cell r="C208" t="str">
            <v>40 cm x 40 cm atau diameter 400 mm</v>
          </cell>
        </row>
        <row r="209">
          <cell r="A209" t="str">
            <v>7.6 (17)</v>
          </cell>
          <cell r="C209" t="str">
            <v>Pemancangan Tiang Pancang Beton Pracetak :</v>
          </cell>
          <cell r="D209" t="str">
            <v>M1</v>
          </cell>
        </row>
        <row r="210">
          <cell r="C210" t="str">
            <v>50 cm x 50 cm atau diameter 500 mm</v>
          </cell>
        </row>
        <row r="211">
          <cell r="A211" t="str">
            <v>7.6 (18)</v>
          </cell>
          <cell r="C211" t="str">
            <v>Tiang Bor Beton, Diameter 600 mm</v>
          </cell>
          <cell r="D211" t="str">
            <v>M1</v>
          </cell>
        </row>
        <row r="212">
          <cell r="A212" t="str">
            <v>7.6 (19)</v>
          </cell>
          <cell r="C212" t="str">
            <v>Tiang Bor Beton, Diameter 800 mm</v>
          </cell>
          <cell r="D212" t="str">
            <v>M1</v>
          </cell>
        </row>
        <row r="213">
          <cell r="A213" t="str">
            <v>7.6 (20)</v>
          </cell>
          <cell r="C213" t="str">
            <v>Tiang Bor Beton, Diameter 1000 mm</v>
          </cell>
          <cell r="D213" t="str">
            <v>M1</v>
          </cell>
        </row>
        <row r="214">
          <cell r="A214" t="str">
            <v>7.6 (21)</v>
          </cell>
          <cell r="C214" t="str">
            <v>Tiang Bor Beton, Diameter 1200 mm</v>
          </cell>
          <cell r="D214" t="str">
            <v>M1</v>
          </cell>
        </row>
        <row r="215">
          <cell r="A215" t="str">
            <v>7.6 (22)</v>
          </cell>
          <cell r="C215" t="str">
            <v>Tiang Bor Beton, Diameter 1500 mm</v>
          </cell>
          <cell r="D215" t="str">
            <v>M1</v>
          </cell>
        </row>
        <row r="216">
          <cell r="A216" t="str">
            <v>7.6 (23)</v>
          </cell>
          <cell r="C216" t="str">
            <v>Tambahan Biaya untuk Nomor Mata Pembayaran 7.6 (11) s/d</v>
          </cell>
          <cell r="D216" t="str">
            <v>M1</v>
          </cell>
        </row>
        <row r="217">
          <cell r="C217" t="str">
            <v>7.6(17) bila Tiang Pancang Dikerjakan di Tempat Berair</v>
          </cell>
        </row>
        <row r="218">
          <cell r="A218" t="str">
            <v>7.6 (24)</v>
          </cell>
          <cell r="C218" t="str">
            <v>Tambahan Biaya untuk Nomor Mata Pembayaran 7.6 (18) s/d</v>
          </cell>
          <cell r="D218" t="str">
            <v>M1</v>
          </cell>
        </row>
        <row r="219">
          <cell r="C219" t="str">
            <v>7.6(22) bila Tiang Bor Beton Dikerjakan di Tempat Berair</v>
          </cell>
        </row>
        <row r="220">
          <cell r="A220" t="str">
            <v>7.6 (25)</v>
          </cell>
          <cell r="C220" t="str">
            <v>Pengujian Pembebanan Pada Tiang dgn. Dia. sampai 600 mm</v>
          </cell>
          <cell r="D220" t="str">
            <v>Buah</v>
          </cell>
        </row>
        <row r="221">
          <cell r="A221" t="str">
            <v>7.6 (26)</v>
          </cell>
          <cell r="C221" t="str">
            <v>Pengujian Pembebanan Pada Tiang dgn. Dia. sampai 600 mm</v>
          </cell>
          <cell r="D221" t="str">
            <v>Buah</v>
          </cell>
        </row>
        <row r="223">
          <cell r="A223" t="str">
            <v xml:space="preserve">7.7 (1) </v>
          </cell>
          <cell r="C223" t="str">
            <v>Penyediaan Dinding Sumuran Silinder, Diameter 250 cm</v>
          </cell>
          <cell r="D223" t="str">
            <v>M1</v>
          </cell>
        </row>
        <row r="224">
          <cell r="A224" t="str">
            <v xml:space="preserve">7.7 (2) </v>
          </cell>
          <cell r="C224" t="str">
            <v>Penyediaan Dinding Sumuran Silinder, Diameter 300 cm</v>
          </cell>
          <cell r="D224" t="str">
            <v>M1</v>
          </cell>
        </row>
        <row r="225">
          <cell r="A225" t="str">
            <v xml:space="preserve">7.7 (3) </v>
          </cell>
          <cell r="C225" t="str">
            <v>Penyediaan Dinding Sumuran Silinder, Diameter 350 cm</v>
          </cell>
          <cell r="D225" t="str">
            <v>M1</v>
          </cell>
        </row>
        <row r="226">
          <cell r="A226" t="str">
            <v xml:space="preserve">7.7 (4) </v>
          </cell>
          <cell r="C226" t="str">
            <v>Penyediaan Dinding Sumuran Silinder, Diameter 400 cm</v>
          </cell>
          <cell r="D226" t="str">
            <v>M1</v>
          </cell>
        </row>
        <row r="227">
          <cell r="A227" t="str">
            <v xml:space="preserve">7.7 (5) </v>
          </cell>
          <cell r="C227" t="str">
            <v>Penurunan Dinding Sumuran Silinder, Diameter 250 cm</v>
          </cell>
          <cell r="D227" t="str">
            <v>M1</v>
          </cell>
        </row>
        <row r="228">
          <cell r="A228" t="str">
            <v xml:space="preserve">7.7 (6) </v>
          </cell>
          <cell r="C228" t="str">
            <v>Penurunan Dinding Sumuran Silinder, Diameter 300 cm</v>
          </cell>
          <cell r="D228" t="str">
            <v>M1</v>
          </cell>
        </row>
        <row r="229">
          <cell r="A229" t="str">
            <v xml:space="preserve">7.7 (7) </v>
          </cell>
          <cell r="C229" t="str">
            <v>Penurunan Dinding Sumuran Silinder, Diameter 350 cm</v>
          </cell>
          <cell r="D229" t="str">
            <v>M1</v>
          </cell>
        </row>
        <row r="230">
          <cell r="A230" t="str">
            <v xml:space="preserve">7.7 (8) </v>
          </cell>
          <cell r="C230" t="str">
            <v>Penurunan Dinding Sumuran Silinder, Diameter 400 cm</v>
          </cell>
          <cell r="D230" t="str">
            <v>M1</v>
          </cell>
        </row>
        <row r="232">
          <cell r="A232" t="str">
            <v>7.9</v>
          </cell>
          <cell r="C232" t="str">
            <v>Pasangan Batu</v>
          </cell>
          <cell r="D232" t="str">
            <v>M3</v>
          </cell>
          <cell r="E232">
            <v>86.83</v>
          </cell>
          <cell r="F232">
            <v>534846.15704868722</v>
          </cell>
          <cell r="G232">
            <v>46440691.816537514</v>
          </cell>
        </row>
        <row r="234">
          <cell r="A234" t="str">
            <v>7.10 (1)</v>
          </cell>
          <cell r="C234" t="str">
            <v>Pasangan Batu Kosong Yang Diisi Adukan</v>
          </cell>
          <cell r="D234" t="str">
            <v>M3</v>
          </cell>
        </row>
        <row r="235">
          <cell r="A235" t="str">
            <v>7.10 (2)</v>
          </cell>
          <cell r="C235" t="str">
            <v>Pasangan Batu Kosong</v>
          </cell>
          <cell r="D235" t="str">
            <v>M3</v>
          </cell>
        </row>
        <row r="236">
          <cell r="A236" t="str">
            <v>7.10 (3)</v>
          </cell>
          <cell r="C236" t="str">
            <v>Bronjong</v>
          </cell>
          <cell r="D236" t="str">
            <v>M3</v>
          </cell>
        </row>
        <row r="240">
          <cell r="H240" t="str">
            <v xml:space="preserve">DIVISI 7 berlanjut ke halaman berikut.  </v>
          </cell>
        </row>
        <row r="243">
          <cell r="A243" t="str">
            <v xml:space="preserve">7.11 (1) </v>
          </cell>
          <cell r="C243" t="str">
            <v>Expansion Joint Tipe Asphaltic Plug</v>
          </cell>
          <cell r="D243" t="str">
            <v>M1</v>
          </cell>
        </row>
        <row r="244">
          <cell r="A244" t="str">
            <v xml:space="preserve">7.11 (2) </v>
          </cell>
          <cell r="C244" t="str">
            <v>Expansion Joint Tipe Rubber 1 (celah 21 - 41 mm)</v>
          </cell>
          <cell r="D244" t="str">
            <v>M1</v>
          </cell>
        </row>
        <row r="245">
          <cell r="A245" t="str">
            <v xml:space="preserve">7.11 (3) </v>
          </cell>
          <cell r="C245" t="str">
            <v>Expansion Joint Tipe Rubber 2 (celah 32 - 62 mm)</v>
          </cell>
          <cell r="D245" t="str">
            <v>M1</v>
          </cell>
        </row>
        <row r="246">
          <cell r="A246" t="str">
            <v xml:space="preserve">7.11 (4) </v>
          </cell>
          <cell r="C246" t="str">
            <v>Expansion Joint Tipe Rubber 3 (celah 42 - 82 mm)</v>
          </cell>
          <cell r="D246" t="str">
            <v>M1</v>
          </cell>
        </row>
        <row r="247">
          <cell r="A247" t="str">
            <v>7.11 (5)</v>
          </cell>
          <cell r="C247" t="str">
            <v>Joint Filler untuk Sambungan Konstruksi</v>
          </cell>
          <cell r="D247" t="str">
            <v>M1</v>
          </cell>
        </row>
        <row r="248">
          <cell r="A248" t="str">
            <v>7.11 (6)</v>
          </cell>
          <cell r="C248" t="str">
            <v>Expansion Joint Tipe Baja Bersudut</v>
          </cell>
          <cell r="D248" t="str">
            <v>M1</v>
          </cell>
        </row>
        <row r="250">
          <cell r="A250" t="str">
            <v xml:space="preserve">7.12 (1) </v>
          </cell>
          <cell r="C250" t="str">
            <v xml:space="preserve">Perletakan Logam Tipe </v>
          </cell>
          <cell r="D250" t="str">
            <v>Buah</v>
          </cell>
        </row>
        <row r="251">
          <cell r="A251" t="str">
            <v xml:space="preserve">7.12 (2) </v>
          </cell>
          <cell r="C251" t="str">
            <v>Perletakan Elastomerik Jenis 1 (300 x 350 x 36)</v>
          </cell>
          <cell r="D251" t="str">
            <v>Buah</v>
          </cell>
        </row>
        <row r="252">
          <cell r="A252" t="str">
            <v xml:space="preserve">7.12 (3) </v>
          </cell>
          <cell r="C252" t="str">
            <v>Perletakan Elastomerik Jenis 2 (350 x 400 x 39)</v>
          </cell>
          <cell r="D252" t="str">
            <v>Buah</v>
          </cell>
        </row>
        <row r="253">
          <cell r="A253" t="str">
            <v xml:space="preserve">7.12 (4) </v>
          </cell>
          <cell r="C253" t="str">
            <v>Perletakan Elastomerik Jenis 3 (400 x 450 x 45)</v>
          </cell>
          <cell r="D253" t="str">
            <v>Buah</v>
          </cell>
        </row>
        <row r="254">
          <cell r="A254" t="str">
            <v xml:space="preserve">7.12 (5) </v>
          </cell>
          <cell r="C254" t="str">
            <v>Perletakan Strip</v>
          </cell>
          <cell r="D254" t="str">
            <v>M1</v>
          </cell>
        </row>
        <row r="256">
          <cell r="A256" t="str">
            <v>7.13</v>
          </cell>
          <cell r="C256" t="str">
            <v>Sandaran (Railing)</v>
          </cell>
          <cell r="D256" t="str">
            <v>M1</v>
          </cell>
        </row>
        <row r="258">
          <cell r="A258" t="str">
            <v>7.14</v>
          </cell>
          <cell r="C258" t="str">
            <v>Papan Nama Jembatan</v>
          </cell>
          <cell r="D258" t="str">
            <v>Buah</v>
          </cell>
          <cell r="E258">
            <v>2</v>
          </cell>
          <cell r="F258">
            <v>450000</v>
          </cell>
          <cell r="G258">
            <v>900000</v>
          </cell>
        </row>
        <row r="260">
          <cell r="A260" t="str">
            <v>7.15 (1)</v>
          </cell>
          <cell r="C260" t="str">
            <v>Pembongkaran Pasangan Batu</v>
          </cell>
          <cell r="D260" t="str">
            <v>M2</v>
          </cell>
        </row>
        <row r="261">
          <cell r="A261" t="str">
            <v>7.15 (2)</v>
          </cell>
          <cell r="C261" t="str">
            <v>Pembongkaran Beton</v>
          </cell>
          <cell r="D261" t="str">
            <v>M3</v>
          </cell>
        </row>
        <row r="262">
          <cell r="A262" t="str">
            <v>7.15 (3)</v>
          </cell>
          <cell r="C262" t="str">
            <v>Pembongkaran Beton Pratekan</v>
          </cell>
          <cell r="D262" t="str">
            <v>M3</v>
          </cell>
        </row>
        <row r="263">
          <cell r="A263" t="str">
            <v>7.15 (4)</v>
          </cell>
          <cell r="C263" t="str">
            <v>Pembongkaran Bangunan Gedung</v>
          </cell>
          <cell r="D263" t="str">
            <v>M2</v>
          </cell>
        </row>
        <row r="264">
          <cell r="A264" t="str">
            <v>7.15 (5)</v>
          </cell>
          <cell r="C264" t="str">
            <v>Pembongkaran Rangka Baja</v>
          </cell>
          <cell r="D264" t="str">
            <v>M2</v>
          </cell>
        </row>
        <row r="265">
          <cell r="A265" t="str">
            <v>7.15 (6)</v>
          </cell>
          <cell r="C265" t="str">
            <v>Pembongkaran Balok Baja (Steel Stringers)</v>
          </cell>
          <cell r="D265" t="str">
            <v>M1</v>
          </cell>
        </row>
        <row r="266">
          <cell r="A266" t="str">
            <v>7.15 (7)</v>
          </cell>
          <cell r="C266" t="str">
            <v>Pembongkaran Lantai Jembatan Kayu</v>
          </cell>
          <cell r="D266" t="str">
            <v>M2</v>
          </cell>
        </row>
        <row r="267">
          <cell r="A267" t="str">
            <v>7.15 (8)</v>
          </cell>
          <cell r="C267" t="str">
            <v>Pembongkaran Jembatan Kayu</v>
          </cell>
          <cell r="D267" t="str">
            <v>M2</v>
          </cell>
        </row>
        <row r="268">
          <cell r="A268" t="str">
            <v>7.15 (9)</v>
          </cell>
          <cell r="C268" t="str">
            <v>Pengangkutan Hasil Bongkaran yang Melebihi 5 Km.</v>
          </cell>
          <cell r="D268" t="str">
            <v>M3/Km</v>
          </cell>
        </row>
        <row r="272">
          <cell r="B272" t="str">
            <v>Jumlah Harga Pekerjaan DIVISI 7  (masuk pada Rekapitulasi Perkiraan Harga Pekerjaan)</v>
          </cell>
          <cell r="G272">
            <v>5241256116.7705755</v>
          </cell>
        </row>
        <row r="275">
          <cell r="C275" t="str">
            <v>DIVISI  8.  PENGEMBALIAN  KONDISI  DAN  PEKERJAAN  MINOR</v>
          </cell>
        </row>
        <row r="277">
          <cell r="A277" t="str">
            <v>8.1 (1)</v>
          </cell>
          <cell r="C277" t="str">
            <v>Lapis Pondasi agregat Kelas A untuk Pekerjaan Minor</v>
          </cell>
          <cell r="D277" t="str">
            <v>M3</v>
          </cell>
        </row>
        <row r="278">
          <cell r="A278" t="str">
            <v>8.1 (2)</v>
          </cell>
          <cell r="C278" t="str">
            <v>Lapis Pondasi agregat Kelas B untuk Pekerjaan Minor</v>
          </cell>
          <cell r="D278" t="str">
            <v>M3</v>
          </cell>
        </row>
        <row r="279">
          <cell r="A279" t="str">
            <v>8.1 (3)</v>
          </cell>
          <cell r="C279" t="str">
            <v>Agregat utk.Lapis Pondasi Jalan Tanpa Aspal utk. Pek. Minor</v>
          </cell>
          <cell r="D279" t="str">
            <v>M3</v>
          </cell>
        </row>
        <row r="280">
          <cell r="A280" t="str">
            <v>8.1 (4)</v>
          </cell>
          <cell r="C280" t="str">
            <v>Waterbound Macadam untuk Pekerjaan Minor</v>
          </cell>
          <cell r="D280" t="str">
            <v>M3</v>
          </cell>
        </row>
        <row r="281">
          <cell r="A281" t="str">
            <v>8.1 (5)</v>
          </cell>
          <cell r="C281" t="str">
            <v>Campuran Aspal Panas untuk Pekerjaan Minor</v>
          </cell>
          <cell r="D281" t="str">
            <v>M3</v>
          </cell>
        </row>
        <row r="282">
          <cell r="A282" t="str">
            <v>8.1 (6)</v>
          </cell>
          <cell r="C282" t="str">
            <v>Lasbutag atau Latasbusir untuk Pekerjaan Minor</v>
          </cell>
          <cell r="D282" t="str">
            <v>M3</v>
          </cell>
        </row>
        <row r="283">
          <cell r="A283" t="str">
            <v>8.1 (7)</v>
          </cell>
          <cell r="C283" t="str">
            <v>Penetrasi Macadam untuk Pekerjaan Minor</v>
          </cell>
          <cell r="D283" t="str">
            <v>M3</v>
          </cell>
        </row>
        <row r="284">
          <cell r="A284" t="str">
            <v>8.1 (8)</v>
          </cell>
          <cell r="C284" t="str">
            <v>Campuran Aspal Dingin untuk Pekerjaan Minor</v>
          </cell>
          <cell r="D284" t="str">
            <v>M3</v>
          </cell>
        </row>
        <row r="285">
          <cell r="A285" t="str">
            <v>8.1 (9)</v>
          </cell>
          <cell r="C285" t="str">
            <v>Bitumen Residual untuk Pekerjaan Minor</v>
          </cell>
          <cell r="D285" t="str">
            <v>Liter</v>
          </cell>
        </row>
        <row r="287">
          <cell r="A287" t="str">
            <v>8.2 (1)</v>
          </cell>
          <cell r="C287" t="str">
            <v>Galian untuk Bahu Jalan dan Pekerjaan Minor Lainnya</v>
          </cell>
          <cell r="D287" t="str">
            <v>M3</v>
          </cell>
        </row>
        <row r="288">
          <cell r="A288" t="str">
            <v>8.2 (2)</v>
          </cell>
          <cell r="C288" t="str">
            <v>Pembersihan dan Pembongkaran Tanaman (diameter &lt; 30 cm)</v>
          </cell>
          <cell r="D288" t="str">
            <v>M2</v>
          </cell>
        </row>
        <row r="289">
          <cell r="A289" t="str">
            <v>8.2 (3)</v>
          </cell>
          <cell r="C289" t="str">
            <v>Penebang Pohon Diameter 30 - 50 cm</v>
          </cell>
          <cell r="D289" t="str">
            <v>Buah</v>
          </cell>
        </row>
        <row r="290">
          <cell r="A290" t="str">
            <v>8.2 (4)</v>
          </cell>
          <cell r="C290" t="str">
            <v>Penebang Pohon Diameter 50 - 75 cm</v>
          </cell>
          <cell r="D290" t="str">
            <v>Buah</v>
          </cell>
        </row>
        <row r="291">
          <cell r="A291" t="str">
            <v>8.2 (5)</v>
          </cell>
          <cell r="C291" t="str">
            <v>Penebang Pohon Diameter &gt; 75 cm</v>
          </cell>
          <cell r="D291" t="str">
            <v>Buah</v>
          </cell>
        </row>
        <row r="293">
          <cell r="A293" t="str">
            <v>8.3 (1)</v>
          </cell>
          <cell r="C293" t="str">
            <v>Stabilisasi dengan Tanaman</v>
          </cell>
          <cell r="D293" t="str">
            <v>M2</v>
          </cell>
        </row>
        <row r="294">
          <cell r="A294" t="str">
            <v>8.3 (2)</v>
          </cell>
          <cell r="C294" t="str">
            <v>Semak/Perdu</v>
          </cell>
          <cell r="D294" t="str">
            <v>M2</v>
          </cell>
        </row>
        <row r="295">
          <cell r="A295" t="str">
            <v>8.3 (3)</v>
          </cell>
          <cell r="C295" t="str">
            <v>Pohon</v>
          </cell>
          <cell r="D295" t="str">
            <v>Buah</v>
          </cell>
        </row>
        <row r="296">
          <cell r="A296" t="str">
            <v xml:space="preserve">8.4 (1) </v>
          </cell>
          <cell r="C296" t="str">
            <v>Marka Jalan dengan Thermoplastic</v>
          </cell>
          <cell r="D296" t="str">
            <v>M2</v>
          </cell>
        </row>
        <row r="297">
          <cell r="A297" t="str">
            <v xml:space="preserve">8.4 (2) </v>
          </cell>
          <cell r="C297" t="str">
            <v>Marka Jalan bukan Thermoplastic</v>
          </cell>
          <cell r="D297" t="str">
            <v>M2</v>
          </cell>
        </row>
        <row r="298">
          <cell r="A298" t="str">
            <v>8.4 (3) a</v>
          </cell>
          <cell r="C298" t="str">
            <v xml:space="preserve">Rambu Jalan Tunggal dgn. Permukaan Pemantul Engineering Grade  </v>
          </cell>
          <cell r="D298" t="str">
            <v>Buah</v>
          </cell>
        </row>
        <row r="299">
          <cell r="A299" t="str">
            <v>8.4 (3) b</v>
          </cell>
          <cell r="C299" t="str">
            <v xml:space="preserve">Rambu Jalan Ganda dgn. Permukaan Pemantul Engineering Grade  </v>
          </cell>
          <cell r="D299" t="str">
            <v>Buah</v>
          </cell>
        </row>
        <row r="300">
          <cell r="A300" t="str">
            <v>8.4 (4) a</v>
          </cell>
          <cell r="C300" t="str">
            <v xml:space="preserve">Rambu Jalan Tunggal dgn. Permukaan Pemantul Intensity Grade  </v>
          </cell>
          <cell r="D300" t="str">
            <v>Buah</v>
          </cell>
        </row>
        <row r="301">
          <cell r="A301" t="str">
            <v>8.4 (4) b</v>
          </cell>
          <cell r="C301" t="str">
            <v xml:space="preserve">Rambu Jalan Ganda dgn. Permukaan Pemantul Intensity Grade  </v>
          </cell>
          <cell r="D301" t="str">
            <v>Buah</v>
          </cell>
        </row>
        <row r="302">
          <cell r="A302" t="str">
            <v>8.4 (5)</v>
          </cell>
          <cell r="C302" t="str">
            <v>Patok Pengarah</v>
          </cell>
          <cell r="D302" t="str">
            <v>Buah</v>
          </cell>
        </row>
        <row r="303">
          <cell r="A303" t="str">
            <v>8.4 (6) a</v>
          </cell>
          <cell r="C303" t="str">
            <v>Patok Kilometer</v>
          </cell>
          <cell r="D303" t="str">
            <v>Buah</v>
          </cell>
        </row>
        <row r="304">
          <cell r="A304" t="str">
            <v>8.4 (6) b</v>
          </cell>
          <cell r="C304" t="str">
            <v>Patok Hektometer</v>
          </cell>
          <cell r="D304" t="str">
            <v>Buah</v>
          </cell>
        </row>
        <row r="305">
          <cell r="A305" t="str">
            <v>8.4 (7)</v>
          </cell>
          <cell r="C305" t="str">
            <v>Rel Pengaman</v>
          </cell>
          <cell r="D305" t="str">
            <v>M1</v>
          </cell>
        </row>
        <row r="306">
          <cell r="A306" t="str">
            <v xml:space="preserve">8.4 (8) </v>
          </cell>
          <cell r="C306" t="str">
            <v xml:space="preserve">Paku Jalan </v>
          </cell>
          <cell r="D306" t="str">
            <v>Buah</v>
          </cell>
        </row>
        <row r="307">
          <cell r="A307" t="str">
            <v xml:space="preserve">8.4 (9) </v>
          </cell>
          <cell r="C307" t="str">
            <v xml:space="preserve">Mata Kucing </v>
          </cell>
          <cell r="D307" t="str">
            <v>Buah</v>
          </cell>
        </row>
        <row r="308">
          <cell r="A308" t="str">
            <v xml:space="preserve">8.4 (10) </v>
          </cell>
          <cell r="C308" t="str">
            <v>Kerb Pracetak</v>
          </cell>
          <cell r="D308" t="str">
            <v>Buah</v>
          </cell>
        </row>
        <row r="309">
          <cell r="A309" t="str">
            <v xml:space="preserve">8.4 (11) </v>
          </cell>
          <cell r="C309" t="str">
            <v>Kerb Yang Digunakan Kembali</v>
          </cell>
          <cell r="D309" t="str">
            <v>Buah</v>
          </cell>
        </row>
        <row r="310">
          <cell r="A310" t="str">
            <v>8.4 (12)</v>
          </cell>
          <cell r="C310" t="str">
            <v>Perkerasan Blok Beton</v>
          </cell>
          <cell r="D310" t="str">
            <v>M2</v>
          </cell>
        </row>
        <row r="312">
          <cell r="A312" t="str">
            <v>8.5 (1)</v>
          </cell>
          <cell r="C312" t="str">
            <v>Pengembalian Kondisi Lantai Jembatan Beton</v>
          </cell>
          <cell r="D312" t="str">
            <v>M2</v>
          </cell>
        </row>
        <row r="313">
          <cell r="A313" t="str">
            <v>8.5 (2)</v>
          </cell>
          <cell r="C313" t="str">
            <v>Pengembalian Kondisi Lantai Jembatan Kayu</v>
          </cell>
          <cell r="D313" t="str">
            <v>M2</v>
          </cell>
        </row>
        <row r="314">
          <cell r="A314" t="str">
            <v xml:space="preserve">8.5 (3) </v>
          </cell>
          <cell r="C314" t="str">
            <v xml:space="preserve">Pengembalian Kond. Pelapisan Permukaan Baja Struktur </v>
          </cell>
          <cell r="D314" t="str">
            <v>M2</v>
          </cell>
        </row>
        <row r="316">
          <cell r="A316" t="str">
            <v xml:space="preserve">8.5 (4) </v>
          </cell>
          <cell r="C316" t="str">
            <v>Kerb Pracetak Pemisah Jalan (Concrete Barrier)</v>
          </cell>
          <cell r="D316" t="str">
            <v>M1</v>
          </cell>
        </row>
        <row r="318">
          <cell r="A318" t="str">
            <v xml:space="preserve">8.7 (1) </v>
          </cell>
          <cell r="C318" t="str">
            <v>Unit Lampu Penerangan Jalan Lengan Tunggal Tipe Sodium 250 Watt</v>
          </cell>
          <cell r="D318" t="str">
            <v>Buah</v>
          </cell>
        </row>
        <row r="319">
          <cell r="A319" t="str">
            <v xml:space="preserve">8.7 (2) </v>
          </cell>
          <cell r="C319" t="str">
            <v>Unit Lampu Penerangan Jalan Lengan Ganda Tipe Sodium 250 Watt</v>
          </cell>
          <cell r="D319" t="str">
            <v>Buah</v>
          </cell>
        </row>
        <row r="320">
          <cell r="A320" t="str">
            <v xml:space="preserve">8.7 (3) </v>
          </cell>
          <cell r="C320" t="str">
            <v>Unit Lampu Penerangan Jalan Lengan Tunggal Tipe Merkuri 250 Watt</v>
          </cell>
          <cell r="D320" t="str">
            <v>Buah</v>
          </cell>
        </row>
        <row r="321">
          <cell r="A321" t="str">
            <v xml:space="preserve">8.7 (4) </v>
          </cell>
          <cell r="C321" t="str">
            <v>Unit Lampu Penerangan Jalan Lengan Ganda Tipe Merkuri 250 Watt</v>
          </cell>
          <cell r="D321" t="str">
            <v>Buah</v>
          </cell>
        </row>
        <row r="322">
          <cell r="A322" t="str">
            <v xml:space="preserve">8.7 (5) </v>
          </cell>
          <cell r="C322" t="str">
            <v>Unit Lampu Penerangan Jalan Lengan Tunggal Tipe Merkuri 400 Watt</v>
          </cell>
          <cell r="D322" t="str">
            <v>Buah</v>
          </cell>
        </row>
        <row r="323">
          <cell r="A323" t="str">
            <v xml:space="preserve">8.7 (6) </v>
          </cell>
          <cell r="C323" t="str">
            <v>Unit Lampu Penerangan Jalan Lengan Ganda Tipe Merkuri 400 Watt</v>
          </cell>
          <cell r="D323" t="str">
            <v>Buah</v>
          </cell>
        </row>
        <row r="325">
          <cell r="A325" t="str">
            <v>8.8 (1)</v>
          </cell>
          <cell r="C325" t="str">
            <v>Pagar Pemisah Pedestrian Carbon Steel</v>
          </cell>
          <cell r="D325" t="str">
            <v>M1</v>
          </cell>
        </row>
        <row r="326">
          <cell r="A326" t="str">
            <v>8.8 (2)</v>
          </cell>
          <cell r="C326" t="str">
            <v xml:space="preserve">Pagar Pemisah Pedestrian Galvanised </v>
          </cell>
          <cell r="D326" t="str">
            <v>M1</v>
          </cell>
        </row>
        <row r="330">
          <cell r="B330" t="str">
            <v>Jumlah Harga Pekerjaan DIVISI 8  (masuk pada Rekapitulasi Perkiraan Harga Pekerjaan)</v>
          </cell>
          <cell r="G330">
            <v>0</v>
          </cell>
        </row>
        <row r="333">
          <cell r="C333" t="str">
            <v>DIVISI  9.  PEKERJAAN  HARIAN</v>
          </cell>
        </row>
        <row r="335">
          <cell r="A335">
            <v>9.1</v>
          </cell>
          <cell r="C335" t="str">
            <v>Mandor</v>
          </cell>
          <cell r="D335" t="str">
            <v>Jam</v>
          </cell>
          <cell r="E335">
            <v>39</v>
          </cell>
          <cell r="F335">
            <v>8000</v>
          </cell>
          <cell r="G335">
            <v>312000</v>
          </cell>
        </row>
        <row r="336">
          <cell r="A336">
            <v>9.1999999999999993</v>
          </cell>
          <cell r="C336" t="str">
            <v>Pekerja Biasa</v>
          </cell>
          <cell r="D336" t="str">
            <v>Jam</v>
          </cell>
          <cell r="E336">
            <v>1275</v>
          </cell>
          <cell r="F336">
            <v>5000</v>
          </cell>
          <cell r="G336">
            <v>6375000</v>
          </cell>
        </row>
        <row r="337">
          <cell r="A337">
            <v>9.3000000000000007</v>
          </cell>
          <cell r="C337" t="str">
            <v>Tukang Kayu, Tukang Batu, dsb</v>
          </cell>
          <cell r="D337" t="str">
            <v>Jam</v>
          </cell>
        </row>
        <row r="338">
          <cell r="A338">
            <v>9.4</v>
          </cell>
          <cell r="C338" t="str">
            <v>Dump Truck 3 - 4 M3</v>
          </cell>
          <cell r="D338" t="str">
            <v>Jam</v>
          </cell>
          <cell r="E338">
            <v>289</v>
          </cell>
          <cell r="F338">
            <v>167000</v>
          </cell>
          <cell r="G338">
            <v>48263000</v>
          </cell>
        </row>
        <row r="339">
          <cell r="A339">
            <v>9.5</v>
          </cell>
          <cell r="C339" t="str">
            <v>Truk Bak Datar 3 - 4 M3</v>
          </cell>
          <cell r="D339" t="str">
            <v>Jam</v>
          </cell>
        </row>
        <row r="340">
          <cell r="A340">
            <v>9.6</v>
          </cell>
          <cell r="C340" t="str">
            <v>Truk Tangki 3000 - 4500 Liter</v>
          </cell>
          <cell r="D340" t="str">
            <v>Jam</v>
          </cell>
        </row>
        <row r="341">
          <cell r="A341">
            <v>9.6999999999999993</v>
          </cell>
          <cell r="C341" t="str">
            <v>Bulldozer 100 - 150 HP</v>
          </cell>
          <cell r="D341" t="str">
            <v>Jam</v>
          </cell>
        </row>
        <row r="342">
          <cell r="A342">
            <v>9.8000000000000007</v>
          </cell>
          <cell r="C342" t="str">
            <v>Motor Grader min 100 HP</v>
          </cell>
          <cell r="D342" t="str">
            <v>Jam</v>
          </cell>
        </row>
        <row r="343">
          <cell r="A343">
            <v>9.9</v>
          </cell>
          <cell r="C343" t="str">
            <v>Loader Roda Karet 1.0 - 1.6 M3</v>
          </cell>
          <cell r="D343" t="str">
            <v>Jam</v>
          </cell>
        </row>
        <row r="344">
          <cell r="A344" t="str">
            <v>9.10</v>
          </cell>
          <cell r="C344" t="str">
            <v>Loader Roda Berantai 75 - 100 HP</v>
          </cell>
          <cell r="D344" t="str">
            <v>Jam</v>
          </cell>
        </row>
        <row r="345">
          <cell r="A345">
            <v>9.11</v>
          </cell>
          <cell r="C345" t="str">
            <v>Alat Penggali (Excavator) 80 - 140 HP</v>
          </cell>
          <cell r="D345" t="str">
            <v>Jam</v>
          </cell>
        </row>
        <row r="346">
          <cell r="A346">
            <v>9.1199999999999992</v>
          </cell>
          <cell r="C346" t="str">
            <v>Crane 10 - 15 Ton</v>
          </cell>
          <cell r="D346" t="str">
            <v>Jam</v>
          </cell>
        </row>
        <row r="347">
          <cell r="A347">
            <v>9.1300000000000008</v>
          </cell>
          <cell r="C347" t="str">
            <v>Penggilas Roda Besi 6 - 9 Ton</v>
          </cell>
          <cell r="D347" t="str">
            <v>Jam</v>
          </cell>
        </row>
        <row r="348">
          <cell r="A348">
            <v>9.14</v>
          </cell>
          <cell r="C348" t="str">
            <v>Penggilas Bervibrasi  5 - 8  Ton</v>
          </cell>
          <cell r="D348" t="str">
            <v>Jam</v>
          </cell>
        </row>
        <row r="349">
          <cell r="A349">
            <v>9.15</v>
          </cell>
          <cell r="C349" t="str">
            <v>Pemadat Bervibrasi 1.5 - 3.0 HP</v>
          </cell>
          <cell r="D349" t="str">
            <v>Jam</v>
          </cell>
        </row>
        <row r="350">
          <cell r="A350">
            <v>9.16</v>
          </cell>
          <cell r="C350" t="str">
            <v>Penggilas Roda Karet 8 - 10 Ton</v>
          </cell>
          <cell r="D350" t="str">
            <v>Jam</v>
          </cell>
        </row>
        <row r="351">
          <cell r="A351">
            <v>9.17</v>
          </cell>
          <cell r="C351" t="str">
            <v>Kompresor 4000 - 6500 Ltr/mnt</v>
          </cell>
          <cell r="D351" t="str">
            <v>Jam</v>
          </cell>
        </row>
        <row r="352">
          <cell r="A352">
            <v>9.18</v>
          </cell>
          <cell r="C352" t="str">
            <v>Beton Molen 0.3 - 0.6 M3</v>
          </cell>
          <cell r="D352" t="str">
            <v>Jam</v>
          </cell>
        </row>
        <row r="353">
          <cell r="A353">
            <v>9.19</v>
          </cell>
          <cell r="C353" t="str">
            <v>Pompa Air 70 - 100 MM</v>
          </cell>
          <cell r="D353" t="str">
            <v>Jam</v>
          </cell>
        </row>
        <row r="354">
          <cell r="A354">
            <v>9.1999999999999993</v>
          </cell>
          <cell r="C354" t="str">
            <v>Jack Hammer</v>
          </cell>
          <cell r="D354" t="str">
            <v>Jam</v>
          </cell>
        </row>
        <row r="355">
          <cell r="A355" t="str">
            <v>A.9.1 (21)</v>
          </cell>
          <cell r="C355" t="str">
            <v>Bahan</v>
          </cell>
          <cell r="D355" t="str">
            <v>Ls</v>
          </cell>
        </row>
        <row r="358">
          <cell r="B358" t="str">
            <v>Jumlah Harga Pekerjaan DIVISI 9  (masuk pada Rekapitulasi Perkiraan Harga Pekerjaan)</v>
          </cell>
          <cell r="G358">
            <v>54950000</v>
          </cell>
        </row>
        <row r="361">
          <cell r="C361" t="str">
            <v>DIVISI  10.  PEKERJAAN PEMELIHARAAN RUTIN</v>
          </cell>
        </row>
        <row r="363">
          <cell r="A363" t="str">
            <v>10.1 (1)</v>
          </cell>
          <cell r="C363" t="str">
            <v>Pemeliharaan Rutin Perkerasan</v>
          </cell>
          <cell r="D363" t="str">
            <v>Ls</v>
          </cell>
        </row>
        <row r="364">
          <cell r="A364" t="str">
            <v>10.1 (2)</v>
          </cell>
          <cell r="C364" t="str">
            <v>Pemeliharaan Rutin Bahu Jalan</v>
          </cell>
          <cell r="D364" t="str">
            <v>Ls</v>
          </cell>
        </row>
        <row r="365">
          <cell r="A365" t="str">
            <v>10.1 (3)</v>
          </cell>
          <cell r="C365" t="str">
            <v>Pemeliharaan Rutin Selokan, Saluran Air, Galian &amp; Timbunan</v>
          </cell>
          <cell r="D365" t="str">
            <v>Ls</v>
          </cell>
        </row>
        <row r="366">
          <cell r="A366" t="str">
            <v>10.1 (4)</v>
          </cell>
          <cell r="C366" t="str">
            <v>Pemeliharaan Rutin Perlengkapan Jalan</v>
          </cell>
          <cell r="D366" t="str">
            <v>Ls</v>
          </cell>
        </row>
        <row r="367">
          <cell r="A367" t="str">
            <v>10.1 (5)</v>
          </cell>
          <cell r="C367" t="str">
            <v>Pemeliharaan Rutin Jembatan</v>
          </cell>
          <cell r="D367" t="str">
            <v>Ls</v>
          </cell>
        </row>
        <row r="371">
          <cell r="B371" t="str">
            <v>Jumlah Harga Pekerjaan DIVISI 10  (masuk pada Rekapitulasi Perkiraan Harga Pekerjaan)</v>
          </cell>
          <cell r="G371">
            <v>0</v>
          </cell>
        </row>
      </sheetData>
      <sheetData sheetId="6"/>
      <sheetData sheetId="7"/>
      <sheetData sheetId="8"/>
      <sheetData sheetId="9"/>
      <sheetData sheetId="10"/>
      <sheetData sheetId="11">
        <row r="7">
          <cell r="A7" t="str">
            <v>ITEM PEMBAYARAN NO.</v>
          </cell>
        </row>
      </sheetData>
      <sheetData sheetId="12"/>
      <sheetData sheetId="13"/>
      <sheetData sheetId="14"/>
      <sheetData sheetId="15">
        <row r="196">
          <cell r="T196" t="str">
            <v>Analisa EI-715</v>
          </cell>
        </row>
      </sheetData>
      <sheetData sheetId="16">
        <row r="1">
          <cell r="A1" t="str">
            <v>ITEM PEMBAYARAN NO.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ftr-SIMAK"/>
      <sheetName val="Srt-Permohonan"/>
      <sheetName val="Srt-MINAT"/>
      <sheetName val="dftr urut minat"/>
      <sheetName val="Perhit-SKK"/>
      <sheetName val="Srt-PERNYATAAN"/>
      <sheetName val="Pakta Integritas (F-1b)"/>
      <sheetName val="Form Isian"/>
      <sheetName val="Administrasi"/>
      <sheetName val="neraca pst"/>
      <sheetName val="neraca wil"/>
      <sheetName val="sedang"/>
      <sheetName val="ref-Air bersih"/>
      <sheetName val="alat-PQ"/>
      <sheetName val="alat-PENWR"/>
      <sheetName val="dft-alat induk"/>
      <sheetName val="dft-isi-SKA"/>
      <sheetName val="sonil PQ"/>
      <sheetName val="sonil Penwr"/>
      <sheetName val="Srt-Mohon BidBond"/>
      <sheetName val="Srt-Mohon DukBank mdri"/>
      <sheetName val="cv-1"/>
      <sheetName val="ALAMAT"/>
      <sheetName val="SAMPUL PERBTS"/>
      <sheetName val="Modal Kerja"/>
      <sheetName val="ALAMAT (2)"/>
      <sheetName val="KUANT &amp; HRG"/>
      <sheetName val="Kuantitas &amp; Harg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lldozer-A"/>
      <sheetName val="Bulldozer-S"/>
      <sheetName val="Excavator-S"/>
      <sheetName val="Dump-S"/>
      <sheetName val="Bulldozer-P"/>
      <sheetName val="Compactors-P"/>
      <sheetName val="Excavator-G"/>
      <sheetName val="Dump-G1"/>
      <sheetName val="Dump-G2"/>
      <sheetName val="Dump-G3"/>
      <sheetName val="Dump-G4"/>
      <sheetName val="Motor Grader"/>
      <sheetName val="Vibro_Roller"/>
      <sheetName val="Sheet1"/>
      <sheetName val="Sheet2"/>
      <sheetName val="Sheet3"/>
      <sheetName val="Modal Kerja"/>
      <sheetName val="KUANT &amp; HRG"/>
      <sheetName val="Koefisien"/>
      <sheetName val="REKAP ARSITEKTUR"/>
      <sheetName val="REKAP STRKTR"/>
      <sheetName val="Motor_Grader1"/>
      <sheetName val="Modal_Kerja1"/>
      <sheetName val="REKAP_ARSITEKTUR1"/>
      <sheetName val="REKAP_STRKTR1"/>
      <sheetName val="Motor_Grader"/>
      <sheetName val="Modal_Kerja"/>
      <sheetName val="REKAP_ARSITEKTUR"/>
      <sheetName val="REKAP_STRKTR"/>
      <sheetName val="Motor_Grader2"/>
      <sheetName val="Modal_Kerja2"/>
      <sheetName val="REKAP_ARSITEKTUR2"/>
      <sheetName val="REKAP_STRKTR2"/>
      <sheetName val="Motor_Grader3"/>
      <sheetName val="Modal_Kerja3"/>
      <sheetName val="REKAP_ARSITEKTUR3"/>
      <sheetName val="REKAP_STRKTR3"/>
      <sheetName val="baladewa"/>
      <sheetName val="Material"/>
      <sheetName val="Py.Schedule"/>
      <sheetName val="Statprod gab"/>
      <sheetName val="Rekap"/>
      <sheetName val="DIV-7"/>
      <sheetName val="subkon"/>
      <sheetName val="ESCON"/>
      <sheetName val="Motor_Grader4"/>
      <sheetName val="Modal_Kerja4"/>
      <sheetName val="REKAP_ARSITEKTUR4"/>
      <sheetName val="REKAP_STRKTR4"/>
      <sheetName val="KUANT_&amp;_HRG"/>
      <sheetName val="Motor_Grader5"/>
      <sheetName val="Modal_Kerja5"/>
      <sheetName val="REKAP_ARSITEKTUR5"/>
      <sheetName val="REKAP_STRKTR5"/>
      <sheetName val="KUANT_&amp;_HRG1"/>
      <sheetName val="Motor_Grader6"/>
      <sheetName val="Modal_Kerja6"/>
      <sheetName val="REKAP_ARSITEKTUR6"/>
      <sheetName val="REKAP_STRKTR6"/>
      <sheetName val="KUANT_&amp;_HRG2"/>
      <sheetName val="Py_Schedule"/>
      <sheetName val="Statprod_gab"/>
      <sheetName val="SAP"/>
      <sheetName val="Info"/>
      <sheetName val="alat"/>
      <sheetName val="Data-Masukan"/>
      <sheetName val="1.Unit Price"/>
      <sheetName val="vill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26">
          <cell r="F26" t="str">
            <v>SAKAI</v>
          </cell>
        </row>
        <row r="27">
          <cell r="F27" t="str">
            <v>6-8</v>
          </cell>
          <cell r="G27" t="str">
            <v>( ton )</v>
          </cell>
        </row>
        <row r="28">
          <cell r="F28" t="str">
            <v>2-8</v>
          </cell>
          <cell r="G28" t="str">
            <v>( km/hr )</v>
          </cell>
          <cell r="H28" t="str">
            <v xml:space="preserve">     HP =</v>
          </cell>
          <cell r="I28">
            <v>92</v>
          </cell>
        </row>
        <row r="29">
          <cell r="F29">
            <v>1.27</v>
          </cell>
          <cell r="G29" t="str">
            <v>( meter )</v>
          </cell>
          <cell r="H29" t="str">
            <v xml:space="preserve">      V   =</v>
          </cell>
          <cell r="I29">
            <v>2</v>
          </cell>
          <cell r="J29" t="str">
            <v>( km/hr )</v>
          </cell>
        </row>
        <row r="30">
          <cell r="H30" t="str">
            <v xml:space="preserve">      W   =</v>
          </cell>
          <cell r="I30">
            <v>1.07</v>
          </cell>
          <cell r="J30" t="str">
            <v>( meter )</v>
          </cell>
        </row>
        <row r="31">
          <cell r="H31" t="str">
            <v xml:space="preserve">      N   =</v>
          </cell>
          <cell r="I31">
            <v>6</v>
          </cell>
          <cell r="J31" t="str">
            <v xml:space="preserve"> Pass</v>
          </cell>
        </row>
        <row r="32">
          <cell r="H32" t="str">
            <v xml:space="preserve">      H   =</v>
          </cell>
          <cell r="I32">
            <v>0.4</v>
          </cell>
        </row>
        <row r="33">
          <cell r="H33" t="str">
            <v xml:space="preserve">      Ejm =</v>
          </cell>
          <cell r="I33">
            <v>0.75</v>
          </cell>
          <cell r="J33">
            <v>0</v>
          </cell>
        </row>
        <row r="34">
          <cell r="H34" t="str">
            <v xml:space="preserve">      Et  =</v>
          </cell>
          <cell r="I34">
            <v>0.83</v>
          </cell>
          <cell r="J34">
            <v>0</v>
          </cell>
        </row>
        <row r="35">
          <cell r="H35" t="str">
            <v xml:space="preserve">      Em  =</v>
          </cell>
          <cell r="I35">
            <v>0.8</v>
          </cell>
          <cell r="J35">
            <v>0</v>
          </cell>
        </row>
        <row r="38">
          <cell r="E38" t="str">
            <v xml:space="preserve">               1000 x V x W x H x Ejm x Et x Em</v>
          </cell>
        </row>
        <row r="39">
          <cell r="H39" t="str">
            <v xml:space="preserve">  (m3/hr)</v>
          </cell>
        </row>
        <row r="40">
          <cell r="F40" t="str">
            <v>N</v>
          </cell>
        </row>
        <row r="42">
          <cell r="E42">
            <v>71.048000000000002</v>
          </cell>
          <cell r="F42" t="str">
            <v xml:space="preserve">  m3/hr </v>
          </cell>
        </row>
        <row r="68">
          <cell r="F68" t="str">
            <v>KD 120 B</v>
          </cell>
        </row>
        <row r="69">
          <cell r="F69" t="str">
            <v>KD 7610</v>
          </cell>
        </row>
        <row r="70">
          <cell r="F70" t="str">
            <v>KD 7606 B / KD 7608 B</v>
          </cell>
        </row>
        <row r="71">
          <cell r="F71" t="str">
            <v>R 1</v>
          </cell>
        </row>
        <row r="72">
          <cell r="F72" t="str">
            <v>R 2</v>
          </cell>
        </row>
        <row r="73">
          <cell r="F73" t="str">
            <v>TS 360</v>
          </cell>
        </row>
        <row r="74">
          <cell r="F74" t="str">
            <v>TS 290</v>
          </cell>
        </row>
        <row r="75">
          <cell r="F75" t="str">
            <v>TS 150</v>
          </cell>
        </row>
        <row r="76">
          <cell r="F76" t="str">
            <v>TS 80</v>
          </cell>
        </row>
        <row r="77">
          <cell r="F77" t="str">
            <v>TS 45</v>
          </cell>
        </row>
        <row r="78">
          <cell r="F78" t="str">
            <v>TS 30</v>
          </cell>
        </row>
        <row r="79">
          <cell r="F79" t="str">
            <v>FT 80 with D 50 - D 65</v>
          </cell>
        </row>
        <row r="80">
          <cell r="F80" t="str">
            <v>FT 40 with D 20 - D 50</v>
          </cell>
        </row>
        <row r="81">
          <cell r="F81" t="str">
            <v>FT   2 with D 80 - D 355</v>
          </cell>
        </row>
        <row r="82">
          <cell r="F82" t="str">
            <v>FT 1  with D 50 - D 85</v>
          </cell>
        </row>
        <row r="83">
          <cell r="F83" t="str">
            <v>FT 03 with D 30 - D 65</v>
          </cell>
        </row>
        <row r="84">
          <cell r="F84" t="str">
            <v>FT 06  with D 50 - D 85</v>
          </cell>
        </row>
        <row r="85">
          <cell r="F85" t="str">
            <v>FT 09  with D 80 - D 355</v>
          </cell>
        </row>
        <row r="86">
          <cell r="F86" t="str">
            <v>WF 22 T</v>
          </cell>
        </row>
        <row r="87">
          <cell r="F87" t="str">
            <v>WF 22 A</v>
          </cell>
        </row>
        <row r="88">
          <cell r="F88" t="str">
            <v>VT 8</v>
          </cell>
        </row>
        <row r="89">
          <cell r="F89" t="str">
            <v>VT 7</v>
          </cell>
        </row>
        <row r="90">
          <cell r="F90" t="str">
            <v>VT 6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 scen"/>
      <sheetName val="sales"/>
      <sheetName val="var-cost"/>
      <sheetName val="cogs calc"/>
      <sheetName val="capex-used"/>
      <sheetName val="investment"/>
      <sheetName val="cash budget"/>
      <sheetName val="a-r schedule"/>
      <sheetName val="a-p schedule"/>
      <sheetName val="report"/>
      <sheetName val="CF"/>
      <sheetName val="highlight"/>
      <sheetName val="chtop-cashidr"/>
      <sheetName val="title"/>
      <sheetName val="Sheet1"/>
      <sheetName val="se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+EXP"/>
      <sheetName val="Annual-Plan-1998-A-US$-Rupiah-F"/>
      <sheetName val="Annual_Plan_1998_A_US__Rupiah_F"/>
      <sheetName val="report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5yr"/>
      <sheetName val="sales98"/>
      <sheetName val="summary exp"/>
      <sheetName val="statement"/>
      <sheetName val="FS-RUPIAH"/>
      <sheetName val="deffered"/>
      <sheetName val="leased-assets"/>
      <sheetName val="assets"/>
      <sheetName val="capex"/>
      <sheetName val="SWAP-hedge"/>
      <sheetName val="SWAP-hedge (2)"/>
      <sheetName val="Annual-Plan-1998-A-US$-Rupiah-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Klaifikasi Engineer"/>
      <sheetName val="Keahlian Engineer EPC"/>
      <sheetName val="Dftr Engineer EPC"/>
      <sheetName val="Dftr engineering epc"/>
      <sheetName val="Rekap"/>
      <sheetName val="30 Jun  (2)"/>
      <sheetName val="Statprod gab"/>
      <sheetName val="Statprod epc"/>
      <sheetName val="Statprod hkpole"/>
      <sheetName val="30 Jun "/>
      <sheetName val="Kapro EPC"/>
      <sheetName val="pola sdm"/>
      <sheetName val="kaos epc"/>
      <sheetName val="GP2001"/>
      <sheetName val="Material"/>
      <sheetName val="Vibro_Roller"/>
      <sheetName val="Modal Kerja"/>
      <sheetName val="rinci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3">
          <cell r="B13" t="str">
            <v xml:space="preserve">   Total Pegawai  **)</v>
          </cell>
          <cell r="D13">
            <v>132673072.44827586</v>
          </cell>
        </row>
        <row r="14">
          <cell r="B14" t="str">
            <v xml:space="preserve">   a.  Tetap</v>
          </cell>
          <cell r="D14">
            <v>192375955.05000001</v>
          </cell>
        </row>
        <row r="15">
          <cell r="B15" t="str">
            <v xml:space="preserve">   b.  Tidak Tetap</v>
          </cell>
          <cell r="D15">
            <v>427502122.33333331</v>
          </cell>
        </row>
        <row r="17">
          <cell r="B17" t="str">
            <v xml:space="preserve">   Total Engineer  ***)</v>
          </cell>
          <cell r="D17">
            <v>274822792.9285714</v>
          </cell>
        </row>
        <row r="18">
          <cell r="B18" t="str">
            <v xml:space="preserve">   a.  Tetap</v>
          </cell>
          <cell r="D18">
            <v>427502122.33333331</v>
          </cell>
        </row>
        <row r="19">
          <cell r="B19" t="str">
            <v xml:space="preserve">   b.  Tidak Tetap</v>
          </cell>
          <cell r="D19">
            <v>769503820.20000005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"/>
      <sheetName val="anal2"/>
      <sheetName val="tw1"/>
      <sheetName val="TW-PDLEUNYI"/>
      <sheetName val="REkap"/>
      <sheetName val="METHODE"/>
      <sheetName val="owning cost"/>
      <sheetName val="ANALISA-CKR"/>
      <sheetName val="tw-cikarang"/>
      <sheetName val="analisa"/>
      <sheetName val="shedule-cikarang"/>
      <sheetName val="shedule"/>
      <sheetName val="H-DASAR"/>
      <sheetName val="bahan-mos"/>
      <sheetName val="DRAINASE"/>
      <sheetName val="PEK.TANAH"/>
      <sheetName val="BAHU JALAN"/>
      <sheetName val="PEK.BERBUTIR"/>
      <sheetName val="PEK.ASPAL"/>
      <sheetName val="STRUKTUR"/>
      <sheetName val="Statprod gab"/>
      <sheetName val="Vibro_Roll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-KAMAR"/>
      <sheetName val="Coll-KAMAR"/>
      <sheetName val="II.MAIN-LOB"/>
      <sheetName val="III.FASADE"/>
      <sheetName val="IV. POOL DECK"/>
      <sheetName val="V.BALLROOM"/>
      <sheetName val="VI.CANOPY"/>
      <sheetName val="VII.CAR &amp; LIFT"/>
      <sheetName val="IX.ATRIUM"/>
      <sheetName val="X.LANDSCAPE"/>
      <sheetName val="Cover"/>
      <sheetName val="Summary "/>
      <sheetName val="Cover-OP"/>
      <sheetName val="Summary-op"/>
      <sheetName val="Rb"/>
      <sheetName val="I_KAMAR"/>
      <sheetName val="D3.1"/>
      <sheetName val="REKAP"/>
      <sheetName val="GTS I PS"/>
      <sheetName val="escon"/>
      <sheetName val="PPC"/>
      <sheetName val="Analisa"/>
      <sheetName val="chitimc"/>
      <sheetName val="THPDMoi  (2)"/>
      <sheetName val="dongia (2)"/>
      <sheetName val="gtrinh"/>
      <sheetName val="phuluc1"/>
      <sheetName val="TONG HOP VL-NC"/>
      <sheetName val="lam-moi"/>
      <sheetName val="chitiet"/>
      <sheetName val="TONGKE3p "/>
      <sheetName val="giathanh1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LKVL-CK-HT-GD1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Statprod gab"/>
      <sheetName val="Bill.1.VAC-Supply-A"/>
      <sheetName val="Penjumlahan"/>
      <sheetName val="Summary"/>
      <sheetName val="3.1"/>
      <sheetName val="3.2"/>
      <sheetName val="3.3"/>
      <sheetName val="3.4"/>
      <sheetName val="Sum"/>
      <sheetName val="B4-TC "/>
      <sheetName val="FinSum"/>
      <sheetName val="Instalasi"/>
      <sheetName val="Instalasi EAP"/>
      <sheetName val="Round Duct IMP"/>
      <sheetName val="Air Reg"/>
      <sheetName val="Cable power"/>
      <sheetName val="Pasang AC Split "/>
      <sheetName val="Panel Intimuara 22 Sept 10"/>
      <sheetName val="SUM 200"/>
      <sheetName val="Plat"/>
      <sheetName val="bahan"/>
      <sheetName val="SUB ME"/>
      <sheetName val="mechanical asrama"/>
      <sheetName val="electrical asrama"/>
      <sheetName val="ME. Kelas"/>
      <sheetName val="umum"/>
      <sheetName val="analisa alat"/>
      <sheetName val="alat"/>
      <sheetName val="upah"/>
      <sheetName val="SUB LAIN2"/>
      <sheetName val="SUB KUSEN"/>
      <sheetName val="analisa pekerjaan"/>
      <sheetName val="ars asrama "/>
      <sheetName val="str asrama"/>
      <sheetName val="ars kelas"/>
      <sheetName val="str kelas"/>
      <sheetName val="REKAP MERAH"/>
      <sheetName val="CBD"/>
      <sheetName val="daffin"/>
      <sheetName val="fas"/>
      <sheetName val="typ 10_25"/>
      <sheetName val="ph26"/>
      <sheetName val="ph27"/>
      <sheetName val="kor_un"/>
      <sheetName val="kor"/>
      <sheetName val="I. Prelim"/>
      <sheetName val="SEX"/>
      <sheetName val="II_MAIN-LOB"/>
      <sheetName val="III_FASADE"/>
      <sheetName val="IV__POOL_DECK"/>
      <sheetName val="V_BALLROOM"/>
      <sheetName val="VI_CANOPY"/>
      <sheetName val="VII_CAR_&amp;_LIFT"/>
      <sheetName val="IX_ATRIUM"/>
      <sheetName val="X_LANDSCAPE"/>
      <sheetName val="Summary_"/>
      <sheetName val="D3_1"/>
      <sheetName val="GTS_I_PS"/>
      <sheetName val="VAC-1"/>
      <sheetName val="304_06"/>
      <sheetName val="daftar harsat"/>
      <sheetName val="G_SUMMARY"/>
      <sheetName val="daily (12)"/>
      <sheetName val="THPDMoi__(2)"/>
      <sheetName val="dongia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Bill_1_VAC-Supply-A"/>
      <sheetName val="3_1"/>
      <sheetName val="3_2"/>
      <sheetName val="3_3"/>
      <sheetName val="3_4"/>
      <sheetName val="B4-TC_"/>
      <sheetName val="Instalasi_EAP"/>
      <sheetName val="Round_Duct_IMP"/>
      <sheetName val="Air_Reg"/>
      <sheetName val="Cable_power"/>
      <sheetName val="Pasang_AC_Split_"/>
      <sheetName val="Panel_Intimuara_22_Sept_10"/>
      <sheetName val="SUM_200"/>
      <sheetName val="Bill_1_VAC_Supply_A"/>
      <sheetName val="BAG_2"/>
      <sheetName val="4"/>
      <sheetName val="iTEM hARSAT"/>
      <sheetName val="main summary"/>
      <sheetName val="Pek.Luar"/>
      <sheetName val="r.tank"/>
      <sheetName val="prelim"/>
      <sheetName val="HB "/>
      <sheetName val="harga"/>
      <sheetName val="Bag_9"/>
      <sheetName val="Evaluasi"/>
      <sheetName val="BAG-2"/>
      <sheetName val="A"/>
      <sheetName val="5.1-5.4(1)-5.4(2)"/>
      <sheetName val="jobhist"/>
      <sheetName val="Hrg.Sat"/>
      <sheetName val="REKAP TOTAL (1)"/>
      <sheetName val="Elektrikal"/>
      <sheetName val="AHAS1"/>
      <sheetName val="DETAIL LT11-13"/>
      <sheetName val="Harga ME "/>
      <sheetName val="RINC FIN T4  _3_"/>
      <sheetName val="RINC FIN T4  _2_"/>
      <sheetName val="PL"/>
      <sheetName val="PK"/>
      <sheetName val="DAF-4"/>
      <sheetName val="Fill this out first___"/>
      <sheetName val="DAF_2"/>
      <sheetName val="bill 3.9"/>
      <sheetName val="Anal"/>
      <sheetName val="RAB-NEGO"/>
      <sheetName val="Harsat"/>
      <sheetName val="Fire Fighting"/>
      <sheetName val="Plumbing"/>
      <sheetName val="HSP"/>
      <sheetName val="Coll_KAMAR"/>
      <sheetName val="Pembongkaran"/>
      <sheetName val="STR"/>
      <sheetName val="Kolom UT"/>
      <sheetName val="OHD"/>
      <sheetName val="cargo"/>
      <sheetName val="AHS"/>
      <sheetName val="Har-mat"/>
      <sheetName val="BQ"/>
      <sheetName val="NET?"/>
      <sheetName val="BQ?"/>
      <sheetName val="ALL"/>
      <sheetName val="PLB-Basement 2.8.2-R1"/>
      <sheetName val="Resume"/>
      <sheetName val="Kuantitas &amp; Harga"/>
      <sheetName val="Analisa &amp; Upah"/>
      <sheetName val="Analisa _ Upah"/>
      <sheetName val="Analisa Harga"/>
      <sheetName val="hst  LAMP_1 _2_"/>
      <sheetName val="Daf 1"/>
      <sheetName val="HARGA DASAR"/>
      <sheetName val="DIV.8"/>
      <sheetName val="DIV.9"/>
      <sheetName val="LBK"/>
      <sheetName val="EST-1CV"/>
      <sheetName val="3.a LBK"/>
      <sheetName val="Cover Daf-2"/>
      <sheetName val="Kode Bahan"/>
      <sheetName val="STR _A_"/>
      <sheetName val="boq"/>
      <sheetName val="struktur tdk dipakai"/>
      <sheetName val="Harga Satuan"/>
      <sheetName val="Cash Flow bulanan"/>
      <sheetName val="TOTAL"/>
      <sheetName val="ubah"/>
      <sheetName val="SPK"/>
      <sheetName val="HARGA ALAT"/>
      <sheetName val="BASIC"/>
      <sheetName val="TU"/>
      <sheetName val="PROTECTION "/>
      <sheetName val="Sat Bahan"/>
      <sheetName val="Sat Alat"/>
      <sheetName val="Sat Upah"/>
      <sheetName val="luar"/>
      <sheetName val="RINC hotel"/>
      <sheetName val="RINC FIN T4 "/>
      <sheetName val="BANGUNAN PENUNJANG"/>
      <sheetName val="3"/>
      <sheetName val="Sheet1"/>
      <sheetName val="bahan+upah"/>
      <sheetName val="D_6"/>
      <sheetName val="D_7"/>
      <sheetName val="HARGA MATERIAL"/>
      <sheetName val="Urai _Resap pengikat"/>
      <sheetName val="Bill rekap"/>
      <sheetName val="Bill of Qty"/>
      <sheetName val="TOWN"/>
      <sheetName val="BQ ARS"/>
      <sheetName val="1+580"/>
      <sheetName val="MK"/>
      <sheetName val="NAMES"/>
      <sheetName val="CH-RANC"/>
      <sheetName val="BAG_III"/>
      <sheetName val="Junior PTI"/>
      <sheetName val="SMP"/>
      <sheetName val="II_MAIN-LOB1"/>
      <sheetName val="III_FASADE1"/>
      <sheetName val="IV__POOL_DECK1"/>
      <sheetName val="V_BALLROOM1"/>
      <sheetName val="VI_CANOPY1"/>
      <sheetName val="VII_CAR_&amp;_LIFT1"/>
      <sheetName val="IX_ATRIUM1"/>
      <sheetName val="X_LANDSCAPE1"/>
      <sheetName val="Summary_1"/>
      <sheetName val="GTS_I_PS1"/>
      <sheetName val="D3_11"/>
      <sheetName val="daftar_harsat"/>
      <sheetName val="Estimate"/>
      <sheetName val="BAHAN STRUKTUR"/>
      <sheetName val="Analisa "/>
      <sheetName val="BAHAN "/>
      <sheetName val="typ_10_25"/>
      <sheetName val="I__Prelim"/>
      <sheetName val="List_Berat"/>
      <sheetName val="Mat_Tower1"/>
      <sheetName val="Mat_Tower"/>
      <sheetName val="Internal_Summary"/>
      <sheetName val="BS_pricing"/>
      <sheetName val="NMS_Configuration"/>
      <sheetName val="63_Swap"/>
      <sheetName val="Antenna"/>
      <sheetName val="Parameter"/>
      <sheetName val="bobot"/>
      <sheetName val="Harga_Baut"/>
      <sheetName val="Pipe"/>
      <sheetName val="BOM"/>
      <sheetName val="Project_Summary"/>
      <sheetName val="DATA-BASE"/>
      <sheetName val="Factors"/>
      <sheetName val="Assumptions"/>
      <sheetName val="Rekapsub-total-ME"/>
      <sheetName val="lookup"/>
      <sheetName val="Factor"/>
      <sheetName val="margin"/>
      <sheetName val="X-file"/>
      <sheetName val="KURS"/>
      <sheetName val="Data"/>
      <sheetName val="GLP-DISCOUNT"/>
      <sheetName val="GLP_s_changed_from_previous"/>
      <sheetName val="CONV_TAB"/>
      <sheetName val="GLP_2001"/>
      <sheetName val="Cap_Mah"/>
      <sheetName val="MU&amp;MB"/>
      <sheetName val="Ladder"/>
      <sheetName val="Material_Mounting1"/>
      <sheetName val="Lampiran_MTO1"/>
      <sheetName val="Rekap-ME"/>
      <sheetName val="Calc__Overview"/>
      <sheetName val="Sheet2"/>
      <sheetName val="PriceList"/>
      <sheetName val="SALES_ITEMS"/>
      <sheetName val="General"/>
      <sheetName val="PSPC_LE_Pnext_Current"/>
      <sheetName val="Input_Log__Set-up"/>
      <sheetName val="Sch-5"/>
      <sheetName val="AM-MARGIN"/>
      <sheetName val="Material_List_T_55_M_"/>
      <sheetName val="GLP's_and_PSPC's"/>
      <sheetName val="US_indoor_vs_macro_outdoor"/>
      <sheetName val="koef"/>
      <sheetName val="III_FA_x0000_u_x0012__x0003_"/>
      <sheetName val="_x0000_~X3_x0000__x0000__x0000__x0000__x0000__x0000__x0000__x0000__x0000_HV3_x0000_`²/~X3_x0000_~V3_x0000_._x0000_"/>
      <sheetName val="!_x0004__x0000__x0000_"/>
      <sheetName val="_x0000_"/>
      <sheetName val=""/>
      <sheetName val="Analisa ARS"/>
      <sheetName val="Bill No.1"/>
      <sheetName val="BASEMENT"/>
      <sheetName val="Anls"/>
      <sheetName val="harga bahan"/>
      <sheetName val="LISTRIK"/>
      <sheetName val="harga "/>
      <sheetName val="3_x0000_`²/~X3_x0000_~V3_x0000_._x0000__x0000__x0000_._x0000__x0000__x0000__x0001__x0000__x0000__x0000_tÏ 0!"/>
      <sheetName val="_x0000_~X3_x0000__x0000__x0000__x0000__x0000__x0000__x0000__x0000__x0000_HV3_x0000_�`�/~X3_x0000_~V3_x0000_._x0000_"/>
      <sheetName val="III_FA?u_x0012__x0003_"/>
      <sheetName val="?~X3?????????HV3?`²/~X3?~V3?.?"/>
      <sheetName val="!_x0004_??"/>
      <sheetName val="?"/>
      <sheetName val="?~X3?????????HV3?�`�/~X3?~V3?.?"/>
      <sheetName val="304-06"/>
      <sheetName val="DAF-7"/>
      <sheetName val="NET_"/>
      <sheetName val="BQ_"/>
      <sheetName val="III_FA"/>
      <sheetName val="!_x0004_"/>
      <sheetName val="III_FA_u_x0012__x0003_"/>
      <sheetName val="_~X3_________HV3_`²_~X3_~V3_._"/>
      <sheetName val="!_x0004___"/>
      <sheetName val="_"/>
      <sheetName val="_~X3_________HV3_�`�_~X3_~V3_._"/>
      <sheetName val="3?`²/~X3?~V3?.???.???_x0001_???tÏ 0!"/>
      <sheetName val="_x0000__x0019_E_x0005_"/>
      <sheetName val="_x0000_R2&lt;_x0000__x0000__x0000__x0000__x0000__x0000__x0000__x0000__x0000__x001c_0&lt;_x0000_;be/R2&lt;_x0000_R0&lt;_x0000_._x0000_"/>
      <sheetName val="RAB_DK"/>
      <sheetName val="概総括1"/>
      <sheetName val="Valve"/>
      <sheetName val="Unit ahu-fcu"/>
      <sheetName val="Pipa"/>
      <sheetName val="Grille"/>
      <sheetName val="Duct"/>
      <sheetName val="PU"/>
      <sheetName val="TE TS FA LAN MATV"/>
      <sheetName val="RAB"/>
      <sheetName val="_x0000_~X3_x0000__x0000__x0000__x0000__x0000__x0000__x0000__x0000__x0000_HV3_x0000_?`?/~X3_x0000_~V3_x0000_._x0000_"/>
      <sheetName val="3_x0000_?`?/~X3_x0000_~V3_x0000_._x0000__x0000__x0000_._x0000__x0000__x0000__x0001__x0000__x0000__x0000_t??0!"/>
      <sheetName val="3??`?/~X3?~V3?.???.???_x0001_???t??0!"/>
      <sheetName val="?~X3?????????HV3??`?/~X3?~V3?.?"/>
      <sheetName val="LAMP-A"/>
      <sheetName val="Hargamat"/>
      <sheetName val="THPDMoi__(2)1"/>
      <sheetName val="dongia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Bill_1_VAC-Supply-A1"/>
      <sheetName val="3_11"/>
      <sheetName val="3_21"/>
      <sheetName val="3_31"/>
      <sheetName val="3_41"/>
      <sheetName val="B4-TC_1"/>
      <sheetName val="Instalasi_EAP1"/>
      <sheetName val="Round_Duct_IMP1"/>
      <sheetName val="Air_Reg1"/>
      <sheetName val="Cable_power1"/>
      <sheetName val="Pasang_AC_Split_1"/>
      <sheetName val="Panel_Intimuara_22_Sept_101"/>
      <sheetName val="SUM_2001"/>
      <sheetName val="daily_(12)"/>
      <sheetName val="SUB_ME"/>
      <sheetName val="mechanical_asrama"/>
      <sheetName val="electrical_asrama"/>
      <sheetName val="ME__Kelas"/>
      <sheetName val="analisa_alat"/>
      <sheetName val="SUB_LAIN2"/>
      <sheetName val="SUB_KUSEN"/>
      <sheetName val="analisa_pekerjaan"/>
      <sheetName val="ars_asrama_"/>
      <sheetName val="str_asrama"/>
      <sheetName val="ars_kelas"/>
      <sheetName val="str_kelas"/>
      <sheetName val="REKAP_MERAH"/>
      <sheetName val="HB_"/>
      <sheetName val="Statprod_gab"/>
      <sheetName val="5_1-5_4(1)-5_4(2)"/>
      <sheetName val="main_summary"/>
      <sheetName val="Pek_Luar"/>
      <sheetName val="r_tank"/>
      <sheetName val="iTEM_hARSAT"/>
      <sheetName val="Hrg_Sat"/>
      <sheetName val="DETAIL_LT11-13"/>
      <sheetName val="Harga_ME_"/>
      <sheetName val="Fill_this_out_first___"/>
      <sheetName val="RINC_FIN_T4___3_"/>
      <sheetName val="RINC_FIN_T4___2_"/>
      <sheetName val="bill_3_9"/>
      <sheetName val="Vibro_Roller"/>
      <sheetName val="STRUKTUR"/>
      <sheetName val="3_`²_~X3_~V3_.___.____x0001____tÏ 0!"/>
      <sheetName val="__x0019_E_x0005_"/>
      <sheetName val="_R2&lt;__________x001c_0&lt;_;be_R2&lt;_R0&lt;_._"/>
      <sheetName val="PNT"/>
      <sheetName val="Perm. Test"/>
      <sheetName val="Normalisasi"/>
      <sheetName val="PROGRESS"/>
      <sheetName val="ahs_utama"/>
      <sheetName val="FISIK"/>
      <sheetName val="schtng"/>
      <sheetName val="schbhn"/>
      <sheetName val="schalt"/>
      <sheetName val="UPAH BAHAN"/>
      <sheetName val="bahan-mos"/>
      <sheetName val="ASPAL"/>
      <sheetName val="PLB-Basement_2_8_2-R1"/>
      <sheetName val="Kuantitas_&amp;_Harga"/>
      <sheetName val="3__`__~X3_~V3_.___.____x0001____t__0!"/>
      <sheetName val="_~X3_________HV3__`__~X3_~V3_._"/>
      <sheetName val="?_x0019_E_x0005_"/>
      <sheetName val="?R2&lt;?????????_x001c_0&lt;?;be/R2&lt;?R0&lt;?.?"/>
      <sheetName val="Rincian "/>
      <sheetName val="TH Vÿÿÿÿÿÿÿÿÿÿÿÿÿÿÿÿÿÿîîü3"/>
      <sheetName val="revisiSTR-pondasi"/>
      <sheetName val="baja"/>
      <sheetName val="Material"/>
      <sheetName val="BQ Elektrikal"/>
      <sheetName val="ES_PARK"/>
      <sheetName val="RAB AR&amp;STR"/>
      <sheetName val="ARS "/>
      <sheetName val="p_luar"/>
      <sheetName val="fin SB"/>
      <sheetName val="FIN PARKIR"/>
      <sheetName val="Bill No 6 Koord &amp; Attendance"/>
      <sheetName val="AC_C"/>
      <sheetName val="Bill_2_ PL_6_ FF _ SUPPLY A"/>
      <sheetName val="PL_FF_SUPPLY A final"/>
      <sheetName val="List PO"/>
      <sheetName val="DAF-1"/>
      <sheetName val="sipil"/>
      <sheetName val="Roman"/>
      <sheetName val="Str Green lake"/>
      <sheetName val="QTO-11P"/>
      <sheetName val="_x0000_~X3_x0000__x0000__x0000__x0000__x0000__x0000__x0000__x0000__x0000_HV3_x0000_ˆ`²/~X3_x0000_~V3_x0000_._x0000_"/>
      <sheetName val="_~X3_________HV3_ˆ`²_~X3_~V3_._"/>
      <sheetName val="?~X3?????????HV3?ˆ`²/~X3?~V3?.?"/>
      <sheetName val="SAP"/>
      <sheetName val="DAF-2"/>
      <sheetName val="???1"/>
      <sheetName val="_~X3_________HV3_?`?_~X3_~V3_._"/>
      <sheetName val="___1"/>
      <sheetName val="&lt;_x0000_;be/R2&lt;_x0000_R0&lt;_x0000_._x0000__x0000__x0000_._x0000__x0000__x0000__x0001__x0000__x0000__x0000_/Z0!"/>
      <sheetName val="KH-Q1,Q2,01"/>
      <sheetName val="INDEX"/>
      <sheetName val="PERALATAN UTAMA AC"/>
      <sheetName val="PERLATAN UTAMA PL"/>
      <sheetName val="PEMIPAAN PL"/>
      <sheetName val="PANEL TR"/>
      <sheetName val="STRUKTUR ATAS"/>
      <sheetName val="Panel"/>
      <sheetName val="SAT-BHN"/>
      <sheetName val="BOQ-E"/>
      <sheetName val="Pt"/>
      <sheetName val="HARGA_DASAR"/>
      <sheetName val="DIV_8"/>
      <sheetName val="DIV_9"/>
      <sheetName val="Concrete"/>
      <sheetName val="Pekerjaan "/>
      <sheetName val="Basic Price"/>
      <sheetName val="당초"/>
      <sheetName val="수입"/>
      <sheetName val="telp"/>
      <sheetName val="Elektronik"/>
      <sheetName val="Electrikal"/>
      <sheetName val="AC"/>
      <sheetName val="Item Kompensasi"/>
      <sheetName val="&lt;?;be/R2&lt;?R0&lt;?.???.???_x0001_???/Z0!"/>
      <sheetName val="!_x005f_x0004_"/>
      <sheetName val="III_FA_x005f_x0000_u_x005f_x0012__x005f_x0003_"/>
      <sheetName val="_x005f_x0000_~X3_x005f_x0000__x005f_x0000__x005f_x0000_"/>
      <sheetName val="!_x005f_x0004__x005f_x0000__x005f_x0000_"/>
      <sheetName val="_x005f_x0000_"/>
      <sheetName val="III_FA_u_x005f_x0012__x005f_x0003_"/>
      <sheetName val="!_x005f_x0004___"/>
      <sheetName val="III_FA?u_x005f_x0012__x005f_x0003_"/>
      <sheetName val="!_x005f_x0004_??"/>
      <sheetName val="Ch"/>
      <sheetName val="instalasi penerangan"/>
      <sheetName val="kabel tray&amp;ladder"/>
      <sheetName val="steel data sheet"/>
      <sheetName val="Non JO"/>
      <sheetName val="PEKAN 23"/>
      <sheetName val="Renc &amp; real Non KSO"/>
      <sheetName val="Sheet9"/>
      <sheetName val="Rekap Addendum"/>
      <sheetName val="lkalibrasi BENENAIN"/>
      <sheetName val="Rencana Anggaran Biaya"/>
      <sheetName val="REKAP_Akap"/>
      <sheetName val="Peralatan"/>
      <sheetName val="HA/´|`_x0000__x0000_Ó_x0000_0.Ó_x0000_"/>
      <sheetName val="D7(1)"/>
      <sheetName val="4-Basic Price"/>
      <sheetName val="D2"/>
      <sheetName val="lanscap_All"/>
      <sheetName val="3_x005f_x0000_`²_~X3_x005f_x0000_~V3_x0000"/>
      <sheetName val="3_`²_~X3_~V3_.___.____x005f_x0001___"/>
      <sheetName val="_x005f_x0000__x005f_x0019_E_x005f_x0005_"/>
      <sheetName val="_x005f_x0000_R2&lt;_x005f_x0000__x005f_x0000__x005f_x0000_"/>
      <sheetName val="Rupiah"/>
      <sheetName val="??"/>
      <sheetName val="Currency Rate"/>
      <sheetName val="Bill.2. PL - SUPPLY A"/>
      <sheetName val="BM"/>
      <sheetName val="NP (2)"/>
      <sheetName val="NP"/>
      <sheetName val="MPK"/>
      <sheetName val="BQ Gdg 7&amp;8"/>
      <sheetName val="BQ Gdg 5&amp;6"/>
      <sheetName val="BOQ-Indonesia"/>
      <sheetName val="RAB Pintu Gerbang&amp;Ticket"/>
      <sheetName val="RAW MATERIALS "/>
      <sheetName val="COST-PERSON-J.O."/>
      <sheetName val="RENTAL1"/>
      <sheetName val="Rekapitulasi"/>
      <sheetName val="%"/>
      <sheetName val="Volume"/>
      <sheetName val="Data alat"/>
      <sheetName val="금액내역서"/>
      <sheetName val="UP MINOR"/>
      <sheetName val="ADDENDUM"/>
      <sheetName val="Harsat_marina"/>
      <sheetName val="SCH"/>
      <sheetName val="MOKDONG(1)"/>
      <sheetName val="LT.2"/>
      <sheetName val="LT.3"/>
      <sheetName val="LT.4"/>
      <sheetName val="LT.5"/>
      <sheetName val="LT.11"/>
      <sheetName val="LT.ATAP"/>
      <sheetName val="SELASAR"/>
      <sheetName val="인원계획"/>
      <sheetName val="KBB_CIB BANK"/>
      <sheetName val="4-MVAC"/>
      <sheetName val="Bill of Qty MEP"/>
      <sheetName val="DKH"/>
      <sheetName val="LOADDAT"/>
      <sheetName val="SMK3"/>
      <sheetName val="scedule "/>
      <sheetName val="Perhit.Alat"/>
      <sheetName val="!_x005f_x005f_x005f_x0004_"/>
      <sheetName val="III_FA_u_x005f_x005f_x005f_x0012__x005f_x005f_x00"/>
      <sheetName val="!_x005f_x005f_x005f_x0004___"/>
      <sheetName val="3_`²_~X3_~V3_.___.____x005f_x005f_x0"/>
      <sheetName val="3__`__~X3_~V3_.___.____x005f_x005f_x0"/>
      <sheetName val="__x005f_x005f_x005f_x0019_E_x005f_x005f_x005f_x0005_"/>
      <sheetName val="_R2&lt;__________x005f_x005f_x005f_x001c_0&lt;_;b"/>
      <sheetName val="3__`__~X3_~V3_.___.____x005f_x0001___"/>
      <sheetName val="__x005f_x0019_E_x005f_x0005_"/>
      <sheetName val="_R2&lt;__________x005f_x001c_0&lt;_;be_R2&lt;_"/>
      <sheetName val="Ahs.1"/>
      <sheetName val="Ahs.2"/>
      <sheetName val="Bill_2"/>
      <sheetName val="KURVA_S"/>
      <sheetName val="Bill-2"/>
      <sheetName val="anal (4)"/>
      <sheetName val="Vol-Selatan"/>
      <sheetName val="U&amp;M-Selatan"/>
      <sheetName val="BoQ (3)"/>
      <sheetName val="가격조사서"/>
      <sheetName val="?????"/>
      <sheetName val="Kolom"/>
      <sheetName val="Bill of Quantity"/>
      <sheetName val="PileCap"/>
      <sheetName val="TB"/>
      <sheetName val="예가표"/>
      <sheetName val="Cash2"/>
      <sheetName val="Z"/>
      <sheetName val="대비표"/>
      <sheetName val="TJ1Q47"/>
      <sheetName val="3_x005f_x0000_`²/~X3_x005f_x0000_~V3_x0000"/>
      <sheetName val="III_FA_x005f_x005f_x005f_x0000_u_x005f_x005f_x001"/>
      <sheetName val="_x005f_x005f_x005f_x0000_~X3_x005f_x005f_x005f_x0000__x"/>
      <sheetName val="!_x005f_x005f_x005f_x0004__x005f_x005f_x005f_x0000__x00"/>
      <sheetName val="_x005f_x005f_x005f_x0000_"/>
      <sheetName val="&lt;_;be_R2&lt;_R0&lt;_.___.____x0001_____Z0!"/>
      <sheetName val="Sat. Pek."/>
      <sheetName val="PE-F-42 Rev 01 Manpower"/>
      <sheetName val="În_x0003_"/>
      <sheetName val="_x0000_nf_x0013__x0000__x0000__x0000__x0000__x0000__x0000__x0000__x0000__x0000_8d_x0013__x0000_`Â/nf_x0013__x0000_nd_x0013__x0000_._x0000_"/>
      <sheetName val=" _x0004__x0000__x0000_"/>
      <sheetName val="FINISHING"/>
      <sheetName val="DAFTAR HARGA"/>
      <sheetName val="Anl"/>
      <sheetName val="3?`²/~X3?~V3?.???.???_x005f_x0001_??"/>
      <sheetName val="3_x005f_x0000_?`?/~X3_x005f_x0000_~V3_x0000"/>
      <sheetName val="GRAFIK BULAN"/>
      <sheetName val="H.Satuan"/>
      <sheetName val="Up"/>
      <sheetName val="DAF-HARSAT"/>
      <sheetName val="prodalt"/>
      <sheetName val="harga satuan bahan"/>
      <sheetName val="BAG-III"/>
      <sheetName val="JAD-PEL"/>
      <sheetName val="ME-LT.2 utility Dacen"/>
      <sheetName val="ME-Lt.3"/>
      <sheetName val="A3 "/>
      <sheetName val="pek. str"/>
      <sheetName val="bhn,upah,alat"/>
      <sheetName val="Ans Kom Precast"/>
      <sheetName val="8LT 12"/>
      <sheetName val="Tabel"/>
      <sheetName val="Mob"/>
      <sheetName val="Galian 1"/>
      <sheetName val="laporan"/>
      <sheetName val="Compare"/>
      <sheetName val="Analysis"/>
      <sheetName val="Cover_Daf-2"/>
      <sheetName val="Kode_Bahan"/>
      <sheetName val="PROTECTION_"/>
      <sheetName val="HARGA_SATUAN"/>
      <sheetName val="ANA"/>
      <sheetName val="Currency_Rate"/>
      <sheetName val="HRG_BHN"/>
      <sheetName val="DAFTAR_HARGA_SATUAN_MATERIAL"/>
      <sheetName val="BQ_E20_02_Rp_"/>
      <sheetName val="HSBU_ANA"/>
      <sheetName val="rumus"/>
      <sheetName val="Daf_12"/>
      <sheetName val="Harsat_Bahan"/>
      <sheetName val="Als_Struk"/>
      <sheetName val="Grand_Rekap"/>
      <sheetName val="REF_ONLY1"/>
      <sheetName val="Isolasi_Luar_Dalam2"/>
      <sheetName val="Isolasi_Luar2"/>
      <sheetName val="Markup"/>
      <sheetName val="Pemadam"/>
      <sheetName val="Bill_of_Qty_MEP"/>
      <sheetName val="REQDELTA"/>
      <sheetName val="Analisa_Upah_&amp;_Bahan_Plum"/>
      <sheetName val="IT"/>
      <sheetName val="Rekap_Direct_Cost"/>
      <sheetName val="16-AC-27JULI"/>
      <sheetName val="ARSITEKTUR"/>
      <sheetName val="Harsat_Upah"/>
      <sheetName val="AN-K"/>
      <sheetName val="Piutang Bermslh Sby"/>
      <sheetName val="piutang konsolidasi MEI"/>
      <sheetName val="SELL-SUMM-COST"/>
      <sheetName val="CF-satu"/>
      <sheetName val="CF Rp-USD"/>
      <sheetName val="EÜ_x0004__x001a__x0000__x0000__x0000_J"/>
      <sheetName val="SAT_BHN"/>
      <sheetName val="CAB 2"/>
      <sheetName val="Analisa Upah &amp; Bahan Plum"/>
      <sheetName val="Analisa Str"/>
      <sheetName val="DAFTAR 7"/>
      <sheetName val="DAFTAR_8"/>
      <sheetName val="DAF_1"/>
      <sheetName val="3-DIV7"/>
      <sheetName val="3-DIV8"/>
      <sheetName val="3-DIV7.B"/>
      <sheetName val="Up &amp; bhn"/>
      <sheetName val="HS_TRG"/>
      <sheetName val="F ALARM"/>
      <sheetName val="Meto"/>
      <sheetName val="IPL_SCHEDULE"/>
      <sheetName val="cp1"/>
      <sheetName val="Jadwal"/>
      <sheetName val="내역표지"/>
      <sheetName val="5-ALAT(1)"/>
      <sheetName val="skeju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/>
      <sheetData sheetId="305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MAJOR"/>
      <sheetName val="%"/>
      <sheetName val="Peta Quarry"/>
      <sheetName val="Perhitungan Mobilisasi Alat"/>
      <sheetName val="Lalu Lintas"/>
      <sheetName val="Jembatan Sementara"/>
      <sheetName val="Informasi"/>
      <sheetName val="Rekap"/>
      <sheetName val="BOQ"/>
      <sheetName val="Mobilisasi"/>
      <sheetName val="4-Basic Price"/>
      <sheetName val="4-Analisa Quarry"/>
      <sheetName val="4-formulir harga bahan"/>
      <sheetName val="5-ALAT(1)"/>
      <sheetName val="5-ALAT (2)"/>
      <sheetName val="Agg Halus &amp; Kasar"/>
      <sheetName val="Agg A"/>
      <sheetName val="Agg B"/>
      <sheetName val="Agg C"/>
      <sheetName val="D2"/>
      <sheetName val="D3"/>
      <sheetName val="D4"/>
      <sheetName val="D5"/>
      <sheetName val="D6"/>
      <sheetName val="D6 ASBT"/>
      <sheetName val="D7(1)"/>
      <sheetName val="D7(2)"/>
      <sheetName val="D7(3)"/>
      <sheetName val="D7(2T)"/>
      <sheetName val="D8(1)"/>
      <sheetName val="D8(2)"/>
      <sheetName val="D8(3)"/>
      <sheetName val="D9"/>
      <sheetName val="D10 LS-Rutin"/>
      <sheetName val="D10 Kuantitas"/>
      <sheetName val="D10 Analisa HSP"/>
      <sheetName val="bahan-mos"/>
      <sheetName val="Statprod g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8">
          <cell r="G28">
            <v>74959750265.356003</v>
          </cell>
        </row>
      </sheetData>
      <sheetData sheetId="9"/>
      <sheetData sheetId="10"/>
      <sheetData sheetId="11">
        <row r="8">
          <cell r="D8" t="str">
            <v>(L01)</v>
          </cell>
          <cell r="E8" t="str">
            <v>Jam</v>
          </cell>
          <cell r="F8">
            <v>7857.1428571428569</v>
          </cell>
        </row>
        <row r="9">
          <cell r="D9" t="str">
            <v>(L02)</v>
          </cell>
          <cell r="E9" t="str">
            <v>Jam</v>
          </cell>
          <cell r="F9">
            <v>10714.285714285714</v>
          </cell>
        </row>
        <row r="10">
          <cell r="D10" t="str">
            <v>(L03)</v>
          </cell>
          <cell r="E10" t="str">
            <v>Jam</v>
          </cell>
          <cell r="F10">
            <v>10714.285714285714</v>
          </cell>
        </row>
        <row r="11">
          <cell r="D11" t="str">
            <v>(L04)</v>
          </cell>
          <cell r="E11" t="str">
            <v>Jam</v>
          </cell>
          <cell r="F11">
            <v>10214.285714285714</v>
          </cell>
        </row>
        <row r="12">
          <cell r="D12" t="str">
            <v>(L05)</v>
          </cell>
          <cell r="E12" t="str">
            <v>Jam</v>
          </cell>
          <cell r="F12">
            <v>7857.1428571428569</v>
          </cell>
        </row>
        <row r="13">
          <cell r="D13" t="str">
            <v>(L06)</v>
          </cell>
          <cell r="E13" t="str">
            <v>Jam</v>
          </cell>
          <cell r="F13">
            <v>8571.4285714285706</v>
          </cell>
        </row>
        <row r="14">
          <cell r="D14" t="str">
            <v>(L07)</v>
          </cell>
          <cell r="E14" t="str">
            <v>Jam</v>
          </cell>
          <cell r="F14">
            <v>7857.1428571428569</v>
          </cell>
        </row>
        <row r="15">
          <cell r="D15" t="str">
            <v>(L08)</v>
          </cell>
          <cell r="E15" t="str">
            <v>Jam</v>
          </cell>
          <cell r="F15">
            <v>10214.285714285714</v>
          </cell>
        </row>
        <row r="16">
          <cell r="D16" t="str">
            <v>(L09)</v>
          </cell>
          <cell r="E16" t="str">
            <v>Jam</v>
          </cell>
          <cell r="F16">
            <v>7142.8571428571431</v>
          </cell>
        </row>
        <row r="17">
          <cell r="D17" t="str">
            <v>(L10)</v>
          </cell>
          <cell r="E17" t="str">
            <v>Jam</v>
          </cell>
          <cell r="F17">
            <v>12142.857142857143</v>
          </cell>
        </row>
        <row r="25">
          <cell r="D25" t="str">
            <v>Harga Satuan</v>
          </cell>
          <cell r="E25" t="str">
            <v>Umur (Hari)</v>
          </cell>
          <cell r="F25" t="str">
            <v>Biaya Per hari / Rp</v>
          </cell>
        </row>
        <row r="26">
          <cell r="D26">
            <v>315000</v>
          </cell>
          <cell r="E26">
            <v>210</v>
          </cell>
          <cell r="F26">
            <v>1500</v>
          </cell>
        </row>
        <row r="27">
          <cell r="D27">
            <v>525000</v>
          </cell>
          <cell r="E27">
            <v>210</v>
          </cell>
          <cell r="F27">
            <v>2500</v>
          </cell>
        </row>
        <row r="28">
          <cell r="D28">
            <v>210000</v>
          </cell>
          <cell r="E28">
            <v>210</v>
          </cell>
          <cell r="F28">
            <v>1000</v>
          </cell>
        </row>
        <row r="29">
          <cell r="F29">
            <v>5000</v>
          </cell>
        </row>
        <row r="52">
          <cell r="F52">
            <v>94300</v>
          </cell>
        </row>
        <row r="59">
          <cell r="F59">
            <v>134100</v>
          </cell>
        </row>
        <row r="61">
          <cell r="F61">
            <v>200120.43513310334</v>
          </cell>
        </row>
        <row r="64">
          <cell r="F64">
            <v>200120.43513310334</v>
          </cell>
        </row>
        <row r="72">
          <cell r="F72">
            <v>6800</v>
          </cell>
        </row>
        <row r="73">
          <cell r="F73">
            <v>6800</v>
          </cell>
        </row>
        <row r="74">
          <cell r="F74">
            <v>50000</v>
          </cell>
        </row>
        <row r="80">
          <cell r="F80">
            <v>103400</v>
          </cell>
        </row>
        <row r="84">
          <cell r="F84">
            <v>17000</v>
          </cell>
        </row>
        <row r="85">
          <cell r="F85">
            <v>3600000</v>
          </cell>
        </row>
        <row r="105">
          <cell r="F105">
            <v>9000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m"/>
      <sheetName val="Du_lieu"/>
      <sheetName val="KH-Q1,Q2,01"/>
      <sheetName val="TONGKE3p "/>
      <sheetName val="TDTKP"/>
      <sheetName val="DON GIA"/>
      <sheetName val="TONG HOP VL-NC"/>
      <sheetName val="TNHCHINH"/>
      <sheetName val="CHITIET VL-NC-TT -1p"/>
      <sheetName val="TDTKP1"/>
      <sheetName val="phuluc1"/>
      <sheetName val="TONG HOP VL-NC TT"/>
      <sheetName val="KPVC-BD "/>
      <sheetName val="#REF"/>
      <sheetName val="gvl"/>
      <sheetName val="Tiepdia"/>
      <sheetName val="CHITIET VL-NC-TT-3p"/>
      <sheetName val="VCV-BE-TONG"/>
      <sheetName val="chitiet"/>
      <sheetName val="VC"/>
      <sheetName val="CHITIET VL-NC"/>
      <sheetName val="THPDMoi  (2)"/>
      <sheetName val="t-h HA THE"/>
      <sheetName val="giathanh1"/>
      <sheetName val="TONGKE-HT"/>
      <sheetName val="LKVL-CK-HT-GD1"/>
      <sheetName val="TH VL, NC, DDHT Thanhphuoc"/>
      <sheetName val="dongia (2)"/>
      <sheetName val="DG"/>
      <sheetName val="DONGIA"/>
      <sheetName val="chitimc"/>
      <sheetName val="dtxl"/>
      <sheetName val="gtrinh"/>
      <sheetName val="lam-moi"/>
      <sheetName val="TH XL"/>
      <sheetName val="thao-go"/>
      <sheetName val="BAOGIATHANG"/>
      <sheetName val="vanchuyen TC"/>
      <sheetName val="DAODAT"/>
      <sheetName val="dongiaXD"/>
      <sheetName val="D7(1)"/>
      <sheetName val="4-Basic Price"/>
      <sheetName val="Rekap"/>
      <sheetName val="bahan-m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rency Rate"/>
      <sheetName val="Unit Price M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7(1)"/>
      <sheetName val="4-Basic Price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L-10"/>
      <sheetName val="L-2b,c"/>
      <sheetName val="L-2a"/>
      <sheetName val="Rekap"/>
      <sheetName val="BoQ"/>
      <sheetName val="L-3a,4"/>
      <sheetName val="L-4a,b"/>
      <sheetName val="L-7"/>
      <sheetName val="L-11"/>
      <sheetName val="Sheet1"/>
      <sheetName val="Sheet3"/>
      <sheetName val="Statprod gab"/>
      <sheetName val="Material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/>
      <sheetData sheetId="7" refreshError="1">
        <row r="32">
          <cell r="F32" t="str">
            <v>M2</v>
          </cell>
          <cell r="H32">
            <v>0</v>
          </cell>
        </row>
        <row r="33">
          <cell r="F33" t="str">
            <v>set</v>
          </cell>
          <cell r="H33">
            <v>0</v>
          </cell>
        </row>
        <row r="34">
          <cell r="F34" t="str">
            <v>set</v>
          </cell>
          <cell r="H34">
            <v>0</v>
          </cell>
        </row>
      </sheetData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M-03"/>
      <sheetName val="BBM-03 (2)"/>
    </sheetNames>
    <sheetDataSet>
      <sheetData sheetId="0">
        <row r="767">
          <cell r="B767">
            <v>739</v>
          </cell>
        </row>
        <row r="768">
          <cell r="B768">
            <v>740</v>
          </cell>
        </row>
        <row r="769">
          <cell r="B769">
            <v>741</v>
          </cell>
        </row>
      </sheetData>
      <sheetData sheetId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VEST02_Vennamei"/>
      <sheetName val="HARVEST02"/>
      <sheetName val="H3"/>
      <sheetName val="H1"/>
      <sheetName val="h-2"/>
      <sheetName val="Sheet2"/>
      <sheetName val="Sheet1"/>
      <sheetName val="CYCLUS"/>
      <sheetName val="P_WEEK"/>
      <sheetName val="AREA_LIST"/>
      <sheetName val="HIII"/>
      <sheetName val="H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_CODE"/>
      <sheetName val="Saldo Awal"/>
      <sheetName val="Okt"/>
      <sheetName val="Nop"/>
      <sheetName val="Des"/>
      <sheetName val="Jurnal 2005"/>
      <sheetName val="Subtotal Akun"/>
      <sheetName val="TB"/>
      <sheetName val="Worksheet 2005"/>
      <sheetName val="Atu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-FIN"/>
      <sheetName val="Spek Kusen"/>
      <sheetName val="Sheet1"/>
      <sheetName val="Kusen"/>
      <sheetName val="AN-Prelim"/>
      <sheetName val="AN-M&amp;E"/>
      <sheetName val="Analisa"/>
      <sheetName val="BD"/>
      <sheetName val="Gross Area"/>
      <sheetName val="Vol-M&amp;E"/>
      <sheetName val="T-Sch"/>
      <sheetName val="Remark"/>
      <sheetName val="TOTAL"/>
      <sheetName val="PRELIM"/>
      <sheetName val="RUKAN"/>
      <sheetName val="Currency Rate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bahan"/>
      <sheetName val="arab"/>
      <sheetName val="Peralatan"/>
      <sheetName val="B _ Norelec"/>
      <sheetName val="harsat"/>
      <sheetName val="ESCON"/>
      <sheetName val="Ahs.2"/>
      <sheetName val="Ahs.1"/>
      <sheetName val="Steel-Twr"/>
      <sheetName val="SAP"/>
      <sheetName val="I-KAMAR"/>
      <sheetName val="BoQ C4"/>
      <sheetName val="RAP"/>
      <sheetName val="DATA"/>
      <sheetName val="PPC"/>
      <sheetName val="G_SUMMARY"/>
      <sheetName val="Daf 1"/>
      <sheetName val="B - Norelec"/>
      <sheetName val="UMUM"/>
      <sheetName val="Spek_Kusen1"/>
      <sheetName val="Gross_Area1"/>
      <sheetName val="Spek_Kusen"/>
      <sheetName val="Gross_Area"/>
      <sheetName val="Material"/>
      <sheetName val="Isolasi Luar Dalam"/>
      <sheetName val="Isolasi Luar"/>
      <sheetName val="Koef"/>
      <sheetName val="rab me (by owner) "/>
      <sheetName val="BQ (by owner)"/>
      <sheetName val="rab me (fisik)"/>
      <sheetName val="A"/>
      <sheetName val="plumbing"/>
      <sheetName val="Kuantitas &amp; Harga"/>
      <sheetName val="AHS Marka"/>
      <sheetName val="BasicPrice"/>
      <sheetName val="STR"/>
      <sheetName val="kode rekening"/>
      <sheetName val="LOADDAT"/>
      <sheetName val="HS_TRG"/>
      <sheetName val="B___Norelec"/>
      <sheetName val="BoQ_C4"/>
      <sheetName val="hrg-sat.pek"/>
      <sheetName val="sub-total.bag-7"/>
      <sheetName val="I-ME"/>
      <sheetName val="Cover"/>
      <sheetName val="HB "/>
      <sheetName val="5-ALAT(1)"/>
      <sheetName val=""/>
      <sheetName val="anal"/>
      <sheetName val="BOQ Permata Senayan 09 Juni 200"/>
      <sheetName val="struktur"/>
      <sheetName val="CH"/>
      <sheetName val="HSD Alat"/>
      <sheetName val="HSD Bahan"/>
      <sheetName val="ANA"/>
      <sheetName val="REK"/>
      <sheetName val="HSD Upah"/>
      <sheetName val="BQ"/>
      <sheetName val="HB"/>
      <sheetName val="Rekapitulasi Harga Satuan"/>
      <sheetName val="Daftar Harga Material"/>
      <sheetName val="HRG BHN"/>
      <sheetName val="Rate"/>
      <sheetName val="Jembatan I"/>
      <sheetName val="SUB-KON"/>
      <sheetName val="STAF"/>
      <sheetName val="ALAT"/>
      <sheetName val="Cash Flow bulanan"/>
      <sheetName val="struktur tdk dipakai"/>
      <sheetName val="SAT-BHN"/>
      <sheetName val="Metode"/>
      <sheetName val="BQ &amp; Harga"/>
      <sheetName val="major tems"/>
      <sheetName val="hrg-dsr"/>
      <sheetName val="Urai _Resap pengikat"/>
      <sheetName val="Bide-bq-int"/>
      <sheetName val="KODE"/>
      <sheetName val="A1"/>
      <sheetName val="Personnel"/>
      <sheetName val="jobhist"/>
      <sheetName val="name"/>
      <sheetName val="SAT UPAH RAPI"/>
      <sheetName val="Rekap Direct Cost"/>
      <sheetName val="Kuantitas"/>
      <sheetName val="BO alat"/>
      <sheetName val="DAF_2"/>
      <sheetName val="Analisa Harga Satuan"/>
      <sheetName val="Analisa Quarry"/>
      <sheetName val="Informasi"/>
      <sheetName val="JSiar"/>
      <sheetName val="B___Norelec1"/>
      <sheetName val="BoQ_C41"/>
      <sheetName val="B_-_Norelec"/>
      <sheetName val="kode_rekening"/>
      <sheetName val="Currency_Rate"/>
      <sheetName val="Q'ty"/>
      <sheetName val="rab"/>
      <sheetName val="railing"/>
      <sheetName val="DAF-1"/>
      <sheetName val="harga"/>
      <sheetName val="Kolam"/>
      <sheetName val="sub_total_bag_7"/>
      <sheetName val="Dashboard"/>
      <sheetName val="Rekap"/>
      <sheetName val="10"/>
      <sheetName val="div2"/>
      <sheetName val="TS add-01"/>
      <sheetName val="H.Satuan"/>
      <sheetName val="BAHAN "/>
      <sheetName val="UPAH"/>
      <sheetName val="Balok_1"/>
      <sheetName val="DAF-4"/>
      <sheetName val="iTEM hARSAT"/>
      <sheetName val="DAF-7"/>
      <sheetName val="HARGA ALAT"/>
      <sheetName val="BASIC"/>
      <sheetName val="Pekerjaan "/>
      <sheetName val="4-Basic Price"/>
      <sheetName val="D7(1)"/>
      <sheetName val="BQ-Tenis"/>
      <sheetName val="Arsitektur"/>
      <sheetName val="BOQ_Aula"/>
      <sheetName val="I_KAMAR"/>
      <sheetName val="Memb Schd"/>
      <sheetName val="L1"/>
      <sheetName val="BAG-2"/>
      <sheetName val="CBD"/>
      <sheetName val="Persiapan"/>
      <sheetName val="Fill this out first___"/>
      <sheetName val="BAG-III"/>
      <sheetName val="bhn"/>
      <sheetName val="MK"/>
      <sheetName val="Surat"/>
      <sheetName val="Input"/>
      <sheetName val="Compare"/>
      <sheetName val="DIV.3"/>
      <sheetName val="DIV.8"/>
      <sheetName val="URAIAN "/>
      <sheetName val="LS-Rutin"/>
      <sheetName val="Analisa STR"/>
      <sheetName val="DAF_1"/>
      <sheetName val="NP 7"/>
      <sheetName val="IPL_SCHEDULE"/>
      <sheetName val="REKAP (2)"/>
      <sheetName val="Spek_Kusen3"/>
      <sheetName val="Gross_Area3"/>
      <sheetName val="BoQ_C43"/>
      <sheetName val="B___Norelec3"/>
      <sheetName val="Isolasi_Luar_Dalam1"/>
      <sheetName val="Isolasi_Luar1"/>
      <sheetName val="Kuantitas_&amp;_Harga1"/>
      <sheetName val="kode_rekening2"/>
      <sheetName val="B_-_Norelec2"/>
      <sheetName val="Currency_Rate2"/>
      <sheetName val="BOQ_Permata_Senayan_09_Juni_201"/>
      <sheetName val="HSD_Alat1"/>
      <sheetName val="HSD_Bahan1"/>
      <sheetName val="HSD_Upah1"/>
      <sheetName val="Rekapitulasi_Harga_Satuan1"/>
      <sheetName val="Daftar_Harga_Material1"/>
      <sheetName val="Ahs_21"/>
      <sheetName val="Ahs_11"/>
      <sheetName val="HRG_BHN1"/>
      <sheetName val="Jembatan_I1"/>
      <sheetName val="Cash_Flow_bulanan1"/>
      <sheetName val="struktur_tdk_dipakai1"/>
      <sheetName val="BQ_&amp;_Harga1"/>
      <sheetName val="major_tems1"/>
      <sheetName val="HB_1"/>
      <sheetName val="Urai__Resap_pengikat1"/>
      <sheetName val="BO_alat1"/>
      <sheetName val="Analisa_Harga_Satuan1"/>
      <sheetName val="Analisa_Quarry1"/>
      <sheetName val="SAT_UPAH_RAPI1"/>
      <sheetName val="Rekap_Direct_Cost1"/>
      <sheetName val="BAHAN_1"/>
      <sheetName val="iTEM_hARSAT1"/>
      <sheetName val="rab_me_(by_owner)_1"/>
      <sheetName val="BQ_(by_owner)1"/>
      <sheetName val="rab_me_(fisik)1"/>
      <sheetName val="H_Satuan1"/>
      <sheetName val="TS_add-011"/>
      <sheetName val="HARGA_ALAT1"/>
      <sheetName val="Pekerjaan_1"/>
      <sheetName val="4-Basic_Price1"/>
      <sheetName val="dongia_(2)1"/>
      <sheetName val="Memb_Schd1"/>
      <sheetName val="Fill_this_out_first___1"/>
      <sheetName val="DIV_31"/>
      <sheetName val="DIV_81"/>
      <sheetName val="URAIAN_1"/>
      <sheetName val="Analisa_STR1"/>
      <sheetName val="NP_71"/>
      <sheetName val="Spek_Kusen2"/>
      <sheetName val="Gross_Area2"/>
      <sheetName val="BoQ_C42"/>
      <sheetName val="B___Norelec2"/>
      <sheetName val="Isolasi_Luar_Dalam"/>
      <sheetName val="Isolasi_Luar"/>
      <sheetName val="Kuantitas_&amp;_Harga"/>
      <sheetName val="kode_rekening1"/>
      <sheetName val="B_-_Norelec1"/>
      <sheetName val="Currency_Rate1"/>
      <sheetName val="BOQ_Permata_Senayan_09_Juni_200"/>
      <sheetName val="HSD_Alat"/>
      <sheetName val="HSD_Bahan"/>
      <sheetName val="HSD_Upah"/>
      <sheetName val="Rekapitulasi_Harga_Satuan"/>
      <sheetName val="Daftar_Harga_Material"/>
      <sheetName val="Ahs_2"/>
      <sheetName val="Ahs_1"/>
      <sheetName val="HRG_BHN"/>
      <sheetName val="Jembatan_I"/>
      <sheetName val="Cash_Flow_bulanan"/>
      <sheetName val="struktur_tdk_dipakai"/>
      <sheetName val="BQ_&amp;_Harga"/>
      <sheetName val="major_tems"/>
      <sheetName val="HB_"/>
      <sheetName val="Urai__Resap_pengikat"/>
      <sheetName val="BO_alat"/>
      <sheetName val="Analisa_Harga_Satuan"/>
      <sheetName val="Analisa_Quarry"/>
      <sheetName val="SAT_UPAH_RAPI"/>
      <sheetName val="Rekap_Direct_Cost"/>
      <sheetName val="BAHAN_"/>
      <sheetName val="iTEM_hARSAT"/>
      <sheetName val="rab_me_(by_owner)_"/>
      <sheetName val="BQ_(by_owner)"/>
      <sheetName val="rab_me_(fisik)"/>
      <sheetName val="H_Satuan"/>
      <sheetName val="TS_add-01"/>
      <sheetName val="HARGA_ALAT"/>
      <sheetName val="Pekerjaan_"/>
      <sheetName val="Analisa_STR"/>
      <sheetName val="NP_7"/>
      <sheetName val="4-Basic_Price"/>
      <sheetName val="dongia_(2)"/>
      <sheetName val="Memb_Schd"/>
      <sheetName val="Fill_this_out_first___"/>
      <sheetName val="DIV_3"/>
      <sheetName val="DIV_8"/>
      <sheetName val="URAIAN_"/>
      <sheetName val="Spek_Kusen4"/>
      <sheetName val="Gross_Area4"/>
      <sheetName val="BoQ_C44"/>
      <sheetName val="B___Norelec4"/>
      <sheetName val="Isolasi_Luar_Dalam2"/>
      <sheetName val="Isolasi_Luar2"/>
      <sheetName val="Kuantitas_&amp;_Harga2"/>
      <sheetName val="kode_rekening3"/>
      <sheetName val="B_-_Norelec3"/>
      <sheetName val="Currency_Rate3"/>
      <sheetName val="BOQ_Permata_Senayan_09_Juni_202"/>
      <sheetName val="HSD_Alat2"/>
      <sheetName val="HSD_Bahan2"/>
      <sheetName val="HSD_Upah2"/>
      <sheetName val="Rekapitulasi_Harga_Satuan2"/>
      <sheetName val="Daftar_Harga_Material2"/>
      <sheetName val="Ahs_22"/>
      <sheetName val="Ahs_12"/>
      <sheetName val="HRG_BHN2"/>
      <sheetName val="Jembatan_I2"/>
      <sheetName val="Cash_Flow_bulanan2"/>
      <sheetName val="struktur_tdk_dipakai2"/>
      <sheetName val="BQ_&amp;_Harga2"/>
      <sheetName val="major_tems2"/>
      <sheetName val="HB_2"/>
      <sheetName val="Urai__Resap_pengikat2"/>
      <sheetName val="BO_alat2"/>
      <sheetName val="Analisa_Harga_Satuan2"/>
      <sheetName val="Analisa_Quarry2"/>
      <sheetName val="SAT_UPAH_RAPI2"/>
      <sheetName val="Rekap_Direct_Cost2"/>
      <sheetName val="BAHAN_2"/>
      <sheetName val="iTEM_hARSAT2"/>
      <sheetName val="Daf_11"/>
      <sheetName val="rab_me_(by_owner)_2"/>
      <sheetName val="BQ_(by_owner)2"/>
      <sheetName val="rab_me_(fisik)2"/>
      <sheetName val="H_Satuan2"/>
      <sheetName val="TS_add-012"/>
      <sheetName val="HARGA_ALAT2"/>
      <sheetName val="Pekerjaan_2"/>
      <sheetName val="4-Basic_Price2"/>
      <sheetName val="dongia_(2)2"/>
      <sheetName val="Memb_Schd2"/>
      <sheetName val="Fill_this_out_first___2"/>
      <sheetName val="DIV_32"/>
      <sheetName val="DIV_82"/>
      <sheetName val="URAIAN_2"/>
      <sheetName val="Analisa_STR2"/>
      <sheetName val="NP_72"/>
      <sheetName val="Spek_Kusen5"/>
      <sheetName val="Gross_Area5"/>
      <sheetName val="BoQ_C45"/>
      <sheetName val="B___Norelec5"/>
      <sheetName val="Isolasi_Luar_Dalam3"/>
      <sheetName val="Isolasi_Luar3"/>
      <sheetName val="Kuantitas_&amp;_Harga3"/>
      <sheetName val="kode_rekening4"/>
      <sheetName val="B_-_Norelec4"/>
      <sheetName val="Currency_Rate4"/>
      <sheetName val="BOQ_Permata_Senayan_09_Juni_203"/>
      <sheetName val="HSD_Alat3"/>
      <sheetName val="HSD_Bahan3"/>
      <sheetName val="HSD_Upah3"/>
      <sheetName val="Rekapitulasi_Harga_Satuan3"/>
      <sheetName val="Daftar_Harga_Material3"/>
      <sheetName val="Ahs_23"/>
      <sheetName val="Ahs_13"/>
      <sheetName val="HRG_BHN3"/>
      <sheetName val="Jembatan_I3"/>
      <sheetName val="Cash_Flow_bulanan3"/>
      <sheetName val="struktur_tdk_dipakai3"/>
      <sheetName val="BQ_&amp;_Harga3"/>
      <sheetName val="major_tems3"/>
      <sheetName val="HB_3"/>
      <sheetName val="Urai__Resap_pengikat3"/>
      <sheetName val="BO_alat3"/>
      <sheetName val="Analisa_Harga_Satuan3"/>
      <sheetName val="Analisa_Quarry3"/>
      <sheetName val="SAT_UPAH_RAPI3"/>
      <sheetName val="Rekap_Direct_Cost3"/>
      <sheetName val="BAHAN_3"/>
      <sheetName val="iTEM_hARSAT3"/>
      <sheetName val="Daf_12"/>
      <sheetName val="rab_me_(by_owner)_3"/>
      <sheetName val="BQ_(by_owner)3"/>
      <sheetName val="rab_me_(fisik)3"/>
      <sheetName val="H_Satuan3"/>
      <sheetName val="TS_add-013"/>
      <sheetName val="HARGA_ALAT3"/>
      <sheetName val="Pekerjaan_3"/>
      <sheetName val="Analisa_STR3"/>
      <sheetName val="NP_73"/>
      <sheetName val="4-Basic_Price3"/>
      <sheetName val="dongia_(2)3"/>
      <sheetName val="Memb_Schd3"/>
      <sheetName val="Fill_this_out_first___3"/>
      <sheetName val="DIV_33"/>
      <sheetName val="DIV_83"/>
      <sheetName val="URAIAN_3"/>
      <sheetName val="Concrete"/>
      <sheetName val="Peralatan (2)"/>
      <sheetName val="8LT 12"/>
      <sheetName val="DATA WP"/>
      <sheetName val="Basic Price"/>
      <sheetName val="BOQ"/>
      <sheetName val="ans"/>
      <sheetName val="BOQ_PAKET-1"/>
      <sheetName val="REKAP_PAKEI-1"/>
      <sheetName val="HS"/>
      <sheetName val="Unit-P"/>
      <sheetName val="61004"/>
      <sheetName val="61005"/>
      <sheetName val="61006"/>
      <sheetName val="61007"/>
      <sheetName val="61008"/>
      <sheetName val="Dash"/>
      <sheetName val="BoQ-Gen"/>
      <sheetName val="BREAKSCD"/>
      <sheetName val="Own"/>
      <sheetName val="L-TIGA"/>
      <sheetName val="DAFMAT"/>
      <sheetName val="REKAP_STRUKTUR"/>
      <sheetName val="StanE"/>
      <sheetName val="Antek"/>
      <sheetName val="TSS"/>
      <sheetName val="1.Unit Price"/>
      <sheetName val="7. Comparison of Asphalt etc"/>
      <sheetName val="AN-RC"/>
      <sheetName val="Sheet2"/>
      <sheetName val="Sheet3"/>
      <sheetName val="BQ-1A"/>
      <sheetName val="BQ_E20_02_Rp_"/>
      <sheetName val="351BQMCN"/>
      <sheetName val="ah sanitary"/>
      <sheetName val="Daf.Harga-Upah"/>
      <sheetName val="Up &amp; bhn"/>
      <sheetName val="INPUT 3"/>
      <sheetName val="INPUT 2"/>
      <sheetName val="ana_str"/>
      <sheetName val="Panel,feeder,elek"/>
      <sheetName val="KoefExc_Dump_Vibro"/>
      <sheetName val="analisa ARS"/>
      <sheetName val="INF"/>
      <sheetName val="prog-mgu"/>
      <sheetName val="Fill this out first..."/>
      <sheetName val="KODE BAHAN"/>
      <sheetName val="INPUT AGST"/>
      <sheetName val="KODE UPAH"/>
      <sheetName val="Peralatan Utama"/>
      <sheetName val="DCF"/>
      <sheetName val="REKAP PER BUILDING"/>
      <sheetName val="304-06"/>
      <sheetName val="hst  LAMP_1"/>
      <sheetName val="PRD01-5"/>
      <sheetName val="H_Dasr link"/>
      <sheetName val="ah_sanitary2"/>
      <sheetName val="ah_sanitary"/>
      <sheetName val="ah_sanitary1"/>
      <sheetName val="NP"/>
      <sheetName val="NP (3)"/>
      <sheetName val="NP (2)"/>
      <sheetName val="Additional"/>
      <sheetName val="divII"/>
      <sheetName val="Harga Dasar"/>
      <sheetName val="HARGA MATERIAL"/>
      <sheetName val="BQ ARS"/>
      <sheetName val="Tableau"/>
      <sheetName val="Coef et données"/>
      <sheetName val="satuan_pek_ars"/>
      <sheetName val="Mall"/>
      <sheetName val="arp-3a"/>
      <sheetName val="ARP-10"/>
      <sheetName val="Elektrikal"/>
      <sheetName val="pipcompr"/>
      <sheetName val="NAMES"/>
      <sheetName val="Harsat Bahan"/>
      <sheetName val="Harsat Upah"/>
      <sheetName val="REF.ONLY"/>
      <sheetName val="Pipe"/>
      <sheetName val="Harsat_Bahan"/>
      <sheetName val="Harsat_Upah"/>
      <sheetName val="REF_ONLY"/>
      <sheetName val="Kolom UT"/>
      <sheetName val="RAW MATERIALS "/>
      <sheetName val="COST-PERSON-J.O."/>
      <sheetName val="RENTAL1"/>
      <sheetName val="BQ-Str"/>
      <sheetName val="LAMPIRAN"/>
      <sheetName val="HRG BAHAN &amp; UPAH okk"/>
      <sheetName val="Analis Kusen okk"/>
      <sheetName val="DTR"/>
      <sheetName val="TBL2"/>
      <sheetName val="RAB AR&amp;STR"/>
      <sheetName val="KUANT &amp; HRG"/>
      <sheetName val="DIV-7"/>
      <sheetName val="DIV-3"/>
      <sheetName val="DIV-8"/>
      <sheetName val="Analisa RAP"/>
      <sheetName val="Bahan B"/>
      <sheetName val="Sub"/>
      <sheetName val="Telusur"/>
      <sheetName val="Upah B"/>
      <sheetName val="Analisa RAB"/>
      <sheetName val="MarkUp"/>
      <sheetName val="BBM-03"/>
      <sheetName val="Uraian Teknis"/>
      <sheetName val="Pekerjaan Utama"/>
      <sheetName val="Rekap Biaya"/>
      <sheetName val="Du_lieu"/>
      <sheetName val="gvl"/>
      <sheetName val="KH-Q1,Q2,01"/>
      <sheetName val="salary"/>
      <sheetName val="RnBiaya"/>
      <sheetName val="AKP-01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GeneralInfo"/>
      <sheetName val="TELDEP_RP"/>
      <sheetName val="Tran0104"/>
      <sheetName val="NH-Badan"/>
      <sheetName val="ged"/>
      <sheetName val="PPH1298S"/>
      <sheetName val="BANK"/>
      <sheetName val="laporan"/>
      <sheetName val="LPP-2"/>
      <sheetName val="Tax Rate"/>
      <sheetName val="analisa L-K"/>
      <sheetName val="DbKtr"/>
      <sheetName val="DES 02"/>
      <sheetName val="Ex_Rate"/>
      <sheetName val="RDS"/>
      <sheetName val="DFA"/>
      <sheetName val="12 - CTC"/>
      <sheetName val="Trf"/>
      <sheetName val="JSiar"/>
      <sheetName val="KALIREJO"/>
      <sheetName val="Analisa"/>
    </sheetNames>
    <sheetDataSet>
      <sheetData sheetId="0">
        <row r="2">
          <cell r="M2" t="str">
            <v>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dan Jarak"/>
      <sheetName val="rab asli jakarta (3)"/>
      <sheetName val="Data Volume"/>
      <sheetName val="ts-kurva-s"/>
      <sheetName val="ts-balok"/>
      <sheetName val="U&amp;B"/>
      <sheetName val="HSB"/>
      <sheetName val="Sheet1"/>
      <sheetName val="Ag Hls &amp; Ksr"/>
      <sheetName val="Analisa Quarry"/>
      <sheetName val="INFO"/>
      <sheetName val="DA"/>
      <sheetName val="Upah"/>
      <sheetName val="Bahan"/>
      <sheetName val="Alat"/>
      <sheetName val="An-Alat"/>
      <sheetName val="Daftar Simak"/>
      <sheetName val="REK HARGA"/>
      <sheetName val="semen, aspal"/>
      <sheetName val="BoQ"/>
      <sheetName val="Rek HS"/>
      <sheetName val="AHS"/>
      <sheetName val="PERSIAPAN"/>
      <sheetName val="Analisa"/>
      <sheetName val="Currency Rat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mb"/>
      <sheetName val="Info"/>
      <sheetName val="Rekap"/>
      <sheetName val="BoQ"/>
      <sheetName val="L 9"/>
      <sheetName val="AHS"/>
      <sheetName val="L 4a-b"/>
      <sheetName val="BD Div-2"/>
      <sheetName val="BD Div-3"/>
      <sheetName val="BD Div-4"/>
      <sheetName val="BD Div-5"/>
      <sheetName val="BD Div-6"/>
      <sheetName val="BD Div-7"/>
      <sheetName val="BD Div-8"/>
      <sheetName val="BD Div-10"/>
      <sheetName val="HSD"/>
      <sheetName val="Bahan"/>
      <sheetName val="Ag Hls &amp; Ksr"/>
      <sheetName val="U&amp;B"/>
      <sheetName val="Analisa"/>
    </sheetNames>
    <sheetDataSet>
      <sheetData sheetId="0" refreshError="1"/>
      <sheetData sheetId="1"/>
      <sheetData sheetId="2" refreshError="1"/>
      <sheetData sheetId="3"/>
      <sheetData sheetId="4" refreshError="1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dt"/>
      <sheetName val="Rekapi"/>
      <sheetName val="AHS"/>
      <sheetName val="Bul"/>
      <sheetName val="Alat"/>
      <sheetName val="Subkont"/>
      <sheetName val="Bahan"/>
      <sheetName val="Upah1"/>
      <sheetName val="Rekap"/>
      <sheetName val="Bang A"/>
      <sheetName val="Bang B"/>
      <sheetName val="Sarana"/>
      <sheetName val="Asrama"/>
      <sheetName val="Utility"/>
      <sheetName val="Kamar"/>
      <sheetName val="Material"/>
      <sheetName val="Upah"/>
      <sheetName val="Analisa"/>
      <sheetName val="HSD"/>
      <sheetName val="BD Div-2"/>
      <sheetName val="BD Div-3"/>
      <sheetName val="BD Div-4"/>
      <sheetName val="BD Div-5"/>
      <sheetName val="BD Div-6"/>
      <sheetName val="BD Div-7"/>
      <sheetName val="BD Div-8"/>
      <sheetName val="Ag Hls &amp; Ksr"/>
      <sheetName val="U&amp;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 L"/>
      <sheetName val="COVER"/>
      <sheetName val="SEKAT"/>
      <sheetName val="BATAS"/>
      <sheetName val="DASI"/>
      <sheetName val="MOS"/>
      <sheetName val="1.19"/>
      <sheetName val="M O S"/>
      <sheetName val="IKP"/>
      <sheetName val="ITEM"/>
      <sheetName val="Rekap"/>
      <sheetName val="Sheet1"/>
      <sheetName val="Sheet2"/>
      <sheetName val="JRKT"/>
      <sheetName val="DK &amp; H"/>
      <sheetName val="HS Alat"/>
      <sheetName val="HS Bhn&amp;Upah"/>
      <sheetName val="Form C-1"/>
      <sheetName val="Form C"/>
      <sheetName val="Form D"/>
      <sheetName val="Form H"/>
      <sheetName val="Form I"/>
      <sheetName val="XL4Test5"/>
      <sheetName val="Material"/>
      <sheetName val="HSD"/>
      <sheetName val="BD Div-2"/>
      <sheetName val="BD Div-3"/>
      <sheetName val="BD Div-4"/>
      <sheetName val="BD Div-5"/>
      <sheetName val="BD Div-6"/>
      <sheetName val="BD Div-7"/>
      <sheetName val="BD Div-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ftr-SIMAK"/>
      <sheetName val="Srt-Permohonan"/>
      <sheetName val="Srt-MINAT"/>
      <sheetName val="dftr urut minat"/>
      <sheetName val="Perhit-SKK"/>
      <sheetName val="Srt-PERNYATAAN"/>
      <sheetName val="Pakta Integritas (F-1b)"/>
      <sheetName val="Form Isian"/>
      <sheetName val="Administrasi"/>
      <sheetName val="neraca pst"/>
      <sheetName val="neraca wil"/>
      <sheetName val="sedang"/>
      <sheetName val="ref-Air bersih"/>
      <sheetName val="alat-PQ"/>
      <sheetName val="alat-PENWR"/>
      <sheetName val="dft-alat induk"/>
      <sheetName val="dft-isi-SKA"/>
      <sheetName val="sonil PQ"/>
      <sheetName val="sonil Penwr"/>
      <sheetName val="Srt-Mohon BidBond"/>
      <sheetName val="Srt-Mohon DukBank mdri"/>
      <sheetName val="cv-1"/>
      <sheetName val="ALAMAT"/>
      <sheetName val="SAMPUL PERBTS"/>
      <sheetName val="Modal Kerja"/>
      <sheetName val="ALAMAT (2)"/>
      <sheetName val="DIV-7"/>
      <sheetName val="HS Bhn&amp;Upah"/>
      <sheetName val="Materi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s"/>
      <sheetName val="BS$"/>
      <sheetName val="BS_Rp"/>
      <sheetName val="DGA$"/>
      <sheetName val="DGA_Rp"/>
      <sheetName val="BDN_Giro"/>
      <sheetName val="Kas_Bnk"/>
      <sheetName val="WS"/>
      <sheetName val="Cek2Rek"/>
      <sheetName val="Sheet1"/>
      <sheetName val="ADJ"/>
      <sheetName val="Sale"/>
      <sheetName val="Packing"/>
      <sheetName val="Log"/>
      <sheetName val="Fitting"/>
      <sheetName val="HPP"/>
      <sheetName val="RL"/>
      <sheetName val="Nera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>
        <row r="5">
          <cell r="A5" t="str">
            <v>Ganda Guna BOX</v>
          </cell>
        </row>
      </sheetData>
      <sheetData sheetId="13"/>
      <sheetData sheetId="14"/>
      <sheetData sheetId="15"/>
      <sheetData sheetId="16"/>
      <sheetData sheetId="17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Tata Suara"/>
      <sheetName val="Titik kabel"/>
      <sheetName val="Tata Suara (2)"/>
      <sheetName val="Tata Suara (3)"/>
      <sheetName val="Tata Suara (4)"/>
      <sheetName val="Material"/>
      <sheetName val="Ahs.2"/>
      <sheetName val="Ahs.1"/>
      <sheetName val="ESCON"/>
      <sheetName val="Pekerjaan Utama"/>
      <sheetName val="Kuantitas &amp; Harga"/>
      <sheetName val="Rekap Biaya"/>
      <sheetName val="harsat"/>
      <sheetName val="analisa"/>
      <sheetName val="HRG- UPAH"/>
      <sheetName val="ES_PARK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KPVC-BD "/>
      <sheetName val="VCV-BE-TONG"/>
      <sheetName val="ES-PARK"/>
      <sheetName val="TOTAL"/>
      <sheetName val="PREM"/>
      <sheetName val="HRG BHN"/>
      <sheetName val="bhn-upah"/>
      <sheetName val="Grand summary"/>
      <sheetName val="BAG_2"/>
      <sheetName val="TOWN"/>
      <sheetName val="daf-3(OK)"/>
      <sheetName val="daf-7(OK)"/>
      <sheetName val="VC"/>
      <sheetName val="Tiepdia"/>
      <sheetName val="CHITIET VL-NC-TT-3p"/>
      <sheetName val="TDTKP"/>
      <sheetName val="TDTKP1"/>
      <sheetName val="villa"/>
      <sheetName val="bhn_upah"/>
      <sheetName val="Plumbing"/>
      <sheetName val="Fire Fighting"/>
      <sheetName val="hsd"/>
      <sheetName val="sai"/>
      <sheetName val="bau"/>
      <sheetName val="MAPP"/>
      <sheetName val="rek det 1-3"/>
      <sheetName val="RAB-Bupati"/>
      <sheetName val="Harsat Upah"/>
      <sheetName val="#REF!"/>
      <sheetName val="tng bhn lstrk"/>
      <sheetName val="vol baja"/>
      <sheetName val="ana kusen"/>
      <sheetName val="vol struk"/>
      <sheetName val="Harsat Bahan"/>
      <sheetName val="LAL - PASAR PAGI "/>
      <sheetName val="H.Satuan"/>
      <sheetName val="Pek. Utama"/>
      <sheetName val="GRAND REKAP"/>
      <sheetName val="Bangunan Utama"/>
      <sheetName val="Bahan"/>
      <sheetName val="daf_3_OK_"/>
      <sheetName val="daf_7_OK_"/>
      <sheetName val="AC-C"/>
      <sheetName val="Bill.2. PL - SUPPLY A"/>
      <sheetName val="Mall"/>
      <sheetName val="DAFTAR HARGA"/>
      <sheetName val="SATUAN JADI "/>
      <sheetName val="AM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Curves"/>
      <sheetName val="Tables"/>
      <sheetName val="Bill_2_ PL _ SUPPLY A"/>
      <sheetName val="Tata_Suara"/>
      <sheetName val="Titik_kabel"/>
      <sheetName val="Tata_Suara_(2)"/>
      <sheetName val="Tata_Suara_(3)"/>
      <sheetName val="Tata_Suara_(4)"/>
      <sheetName val="HRG-_UPAH"/>
      <sheetName val="Ahs_2"/>
      <sheetName val="Ahs_1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KPVC-BD_"/>
      <sheetName val="HRG_BHN"/>
      <sheetName val="rek_det_1-3"/>
      <sheetName val="Bill_2__PL___SUPPLY_A"/>
      <sheetName val="CHITIET_VL-NC-TT-3p"/>
      <sheetName val="abcdef"/>
      <sheetName val="Plat"/>
      <sheetName val="Anal. Pancang"/>
      <sheetName val="Sheet1"/>
      <sheetName val="DAF-5"/>
      <sheetName val="D6-1b"/>
      <sheetName val="Sat Pekerjaan"/>
      <sheetName val="ANALISA HARGA SATUAN"/>
      <sheetName val="REKAP AHS Lansekap"/>
      <sheetName val="FINISHING"/>
      <sheetName val="rab lt 2 bo"/>
      <sheetName val="2.1"/>
      <sheetName val="2.2"/>
      <sheetName val="2_1"/>
      <sheetName val="Analisa Harga"/>
      <sheetName val="2_2"/>
      <sheetName val="Summary"/>
      <sheetName val="PMK"/>
      <sheetName val="rumus"/>
      <sheetName val="Daf No.3 Tsuara"/>
      <sheetName val="blok 7"/>
      <sheetName val="Calcu 02"/>
      <sheetName val="BOW"/>
      <sheetName val="PRELI_CAP"/>
      <sheetName val="THPDMoi  _2_"/>
      <sheetName val="dongia _2_"/>
      <sheetName val="TONG HOP VL_NC"/>
      <sheetName val="lam_moi"/>
      <sheetName val="TH VL_ NC_ DDHT Thanhphuoc"/>
      <sheetName val="_REF"/>
      <sheetName val="thao_go"/>
      <sheetName val="TONGKE_HT"/>
      <sheetName val="LKVL_CK_HT_GD1"/>
      <sheetName val="t_h HA THE"/>
      <sheetName val="CHITIET VL_NC_TT _1p"/>
      <sheetName val="TONG HOP VL_NC TT"/>
      <sheetName val="CHITIET VL_NC"/>
      <sheetName val="CHITIET VL_NC_TT_3p"/>
      <sheetName val="KPVC_BD "/>
      <sheetName val="VCV_BE_TONG"/>
      <sheetName val="rekap.c"/>
      <sheetName val="Surat Penawaran"/>
      <sheetName val="BIIL ASLI"/>
      <sheetName val="Hargamat"/>
      <sheetName val="A H S P"/>
      <sheetName val="DUCTING "/>
      <sheetName val="BP"/>
      <sheetName val="upah &amp; bhn"/>
      <sheetName val="RENPEN"/>
      <sheetName val="UPAH &amp; BHN ARS"/>
      <sheetName val="AHS ARS"/>
      <sheetName val="RAB Arsitektur B.Penunjang"/>
      <sheetName val="Alat"/>
      <sheetName val="Upah"/>
      <sheetName val="Isolasi Luar Dalam"/>
      <sheetName val="Isolasi Luar"/>
      <sheetName val="Analisa STR"/>
      <sheetName val="I_KAMAR"/>
      <sheetName val="ANALISA SOFT"/>
      <sheetName val="RPP01 6"/>
      <sheetName val="RPP01 3"/>
      <sheetName val="Rekap 1"/>
      <sheetName val="304_06"/>
      <sheetName val="iTEM hARSAT"/>
      <sheetName val="DAF_7"/>
      <sheetName val="I-KAMAR"/>
      <sheetName val="Sat Upah"/>
      <sheetName val="_bhn_uph"/>
      <sheetName val="Sat Bah _ Up"/>
      <sheetName val="Lt I"/>
      <sheetName val="NP"/>
      <sheetName val="Tata_Suara2"/>
      <sheetName val="Titik_kabel2"/>
      <sheetName val="Tata_Suara_(2)2"/>
      <sheetName val="Tata_Suara_(3)2"/>
      <sheetName val="Tata_Suara_(4)2"/>
      <sheetName val="Ahs_22"/>
      <sheetName val="Ahs_12"/>
      <sheetName val="Pekerjaan_Utama1"/>
      <sheetName val="Kuantitas_&amp;_Harga1"/>
      <sheetName val="Rekap_Biaya1"/>
      <sheetName val="HRG-_UPAH2"/>
      <sheetName val="dongia_(2)2"/>
      <sheetName val="THPDMoi__(2)2"/>
      <sheetName val="TONG_HOP_VL-NC2"/>
      <sheetName val="TONGKE3p_2"/>
      <sheetName val="TH_VL,_NC,_DDHT_Thanhphuoc2"/>
      <sheetName val="DON_GIA2"/>
      <sheetName val="t-h_HA_THE2"/>
      <sheetName val="CHITIET_VL-NC-TT_-1p2"/>
      <sheetName val="TONG_HOP_VL-NC_TT2"/>
      <sheetName val="TH_XL2"/>
      <sheetName val="CHITIET_VL-NC2"/>
      <sheetName val="KPVC-BD_2"/>
      <sheetName val="HRG_BHN2"/>
      <sheetName val="Grand_summary1"/>
      <sheetName val="CHITIET_VL-NC-TT-3p2"/>
      <sheetName val="Fire_Fighting1"/>
      <sheetName val="rek_det_1-32"/>
      <sheetName val="Harsat_Upah1"/>
      <sheetName val="tng_bhn_lstrk1"/>
      <sheetName val="vol_baja1"/>
      <sheetName val="ana_kusen1"/>
      <sheetName val="vol_struk1"/>
      <sheetName val="Harsat_Bahan1"/>
      <sheetName val="LAL_-_PASAR_PAGI_1"/>
      <sheetName val="H_Satuan1"/>
      <sheetName val="Pek__Utama1"/>
      <sheetName val="GRAND_REKAP1"/>
      <sheetName val="Bangunan_Utama1"/>
      <sheetName val="Bill_2__PL_-_SUPPLY_A1"/>
      <sheetName val="DAFTAR_HARGA1"/>
      <sheetName val="SATUAN_JADI_1"/>
      <sheetName val="Bill_2__PL___SUPPLY_A2"/>
      <sheetName val="Anal__Pancang1"/>
      <sheetName val="Sat_Pekerjaan1"/>
      <sheetName val="ANALISA_HARGA_SATUAN1"/>
      <sheetName val="REKAP_AHS_Lansekap1"/>
      <sheetName val="rab_lt_2_bo1"/>
      <sheetName val="2_12"/>
      <sheetName val="2_22"/>
      <sheetName val="Analisa_Harga1"/>
      <sheetName val="Daf_No_3_Tsuara1"/>
      <sheetName val="Calcu_021"/>
      <sheetName val="blok_71"/>
      <sheetName val="THPDMoi___2_1"/>
      <sheetName val="dongia__2_1"/>
      <sheetName val="TONG_HOP_VL_NC1"/>
      <sheetName val="TH_VL__NC__DDHT_Thanhphuoc1"/>
      <sheetName val="t_h_HA_THE1"/>
      <sheetName val="CHITIET_VL_NC_TT__1p1"/>
      <sheetName val="TONG_HOP_VL_NC_TT1"/>
      <sheetName val="CHITIET_VL_NC1"/>
      <sheetName val="CHITIET_VL_NC_TT_3p1"/>
      <sheetName val="KPVC_BD_1"/>
      <sheetName val="rekap_c1"/>
      <sheetName val="Surat_Penawaran1"/>
      <sheetName val="BIIL_ASLI1"/>
      <sheetName val="UPAH_&amp;_BHN_ARS1"/>
      <sheetName val="AHS_ARS1"/>
      <sheetName val="RAB_Arsitektur_B_Penunjang1"/>
      <sheetName val="A_H_S_P1"/>
      <sheetName val="DUCTING_1"/>
      <sheetName val="upah_&amp;_bhn1"/>
      <sheetName val="Isolasi_Luar_Dalam1"/>
      <sheetName val="Isolasi_Luar1"/>
      <sheetName val="Analisa_STR1"/>
      <sheetName val="ANALISA_SOFT1"/>
      <sheetName val="RPP01_61"/>
      <sheetName val="RPP01_31"/>
      <sheetName val="Rekap_11"/>
      <sheetName val="iTEM_hARSAT1"/>
      <sheetName val="Sat_Upah1"/>
      <sheetName val="Sat_Bah___Up1"/>
      <sheetName val="Lt_I1"/>
      <sheetName val="Tata_Suara1"/>
      <sheetName val="Titik_kabel1"/>
      <sheetName val="Tata_Suara_(2)1"/>
      <sheetName val="Tata_Suara_(3)1"/>
      <sheetName val="Tata_Suara_(4)1"/>
      <sheetName val="Ahs_21"/>
      <sheetName val="Ahs_11"/>
      <sheetName val="Pekerjaan_Utama"/>
      <sheetName val="Kuantitas_&amp;_Harga"/>
      <sheetName val="Rekap_Biaya"/>
      <sheetName val="HRG-_UPAH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KPVC-BD_1"/>
      <sheetName val="HRG_BHN1"/>
      <sheetName val="Grand_summary"/>
      <sheetName val="CHITIET_VL-NC-TT-3p1"/>
      <sheetName val="Fire_Fighting"/>
      <sheetName val="rek_det_1-31"/>
      <sheetName val="Harsat_Upah"/>
      <sheetName val="tng_bhn_lstrk"/>
      <sheetName val="vol_baja"/>
      <sheetName val="ana_kusen"/>
      <sheetName val="vol_struk"/>
      <sheetName val="Harsat_Bahan"/>
      <sheetName val="LAL_-_PASAR_PAGI_"/>
      <sheetName val="H_Satuan"/>
      <sheetName val="Pek__Utama"/>
      <sheetName val="GRAND_REKAP"/>
      <sheetName val="Bangunan_Utama"/>
      <sheetName val="Bill_2__PL_-_SUPPLY_A"/>
      <sheetName val="DAFTAR_HARGA"/>
      <sheetName val="SATUAN_JADI_"/>
      <sheetName val="Bill_2__PL___SUPPLY_A1"/>
      <sheetName val="Anal__Pancang"/>
      <sheetName val="Sat_Pekerjaan"/>
      <sheetName val="ANALISA_HARGA_SATUAN"/>
      <sheetName val="REKAP_AHS_Lansekap"/>
      <sheetName val="rab_lt_2_bo"/>
      <sheetName val="2_11"/>
      <sheetName val="2_21"/>
      <sheetName val="Analisa_Harga"/>
      <sheetName val="Daf_No_3_Tsuara"/>
      <sheetName val="blok_7"/>
      <sheetName val="Calcu_02"/>
      <sheetName val="THPDMoi___2_"/>
      <sheetName val="dongia__2_"/>
      <sheetName val="TONG_HOP_VL_NC"/>
      <sheetName val="TH_VL__NC__DDHT_Thanhphuoc"/>
      <sheetName val="t_h_HA_THE"/>
      <sheetName val="CHITIET_VL_NC_TT__1p"/>
      <sheetName val="TONG_HOP_VL_NC_TT"/>
      <sheetName val="CHITIET_VL_NC"/>
      <sheetName val="CHITIET_VL_NC_TT_3p"/>
      <sheetName val="KPVC_BD_"/>
      <sheetName val="rekap_c"/>
      <sheetName val="Surat_Penawaran"/>
      <sheetName val="BIIL_ASLI"/>
      <sheetName val="A_H_S_P"/>
      <sheetName val="DUCTING_"/>
      <sheetName val="upah_&amp;_bhn"/>
      <sheetName val="UPAH_&amp;_BHN_ARS"/>
      <sheetName val="AHS_ARS"/>
      <sheetName val="RAB_Arsitektur_B_Penunjang"/>
      <sheetName val="Isolasi_Luar_Dalam"/>
      <sheetName val="Isolasi_Luar"/>
      <sheetName val="Analisa_STR"/>
      <sheetName val="ANALISA_SOFT"/>
      <sheetName val="RPP01_6"/>
      <sheetName val="RPP01_3"/>
      <sheetName val="Rekap_1"/>
      <sheetName val="iTEM_hARSAT"/>
      <sheetName val="Sat_Upah"/>
      <sheetName val="Sat_Bah___Up"/>
      <sheetName val="Lt_I"/>
      <sheetName val="Tata_Suara3"/>
      <sheetName val="Titik_kabel3"/>
      <sheetName val="Tata_Suara_(2)3"/>
      <sheetName val="Tata_Suara_(3)3"/>
      <sheetName val="Tata_Suara_(4)3"/>
      <sheetName val="Ahs_23"/>
      <sheetName val="Ahs_13"/>
      <sheetName val="Pekerjaan_Utama2"/>
      <sheetName val="Kuantitas_&amp;_Harga2"/>
      <sheetName val="Rekap_Biaya2"/>
      <sheetName val="HRG-_UPAH3"/>
      <sheetName val="dongia_(2)3"/>
      <sheetName val="THPDMoi__(2)3"/>
      <sheetName val="TONG_HOP_VL-NC3"/>
      <sheetName val="TONGKE3p_3"/>
      <sheetName val="TH_VL,_NC,_DDHT_Thanhphuoc3"/>
      <sheetName val="DON_GIA3"/>
      <sheetName val="t-h_HA_THE3"/>
      <sheetName val="CHITIET_VL-NC-TT_-1p3"/>
      <sheetName val="TONG_HOP_VL-NC_TT3"/>
      <sheetName val="TH_XL3"/>
      <sheetName val="CHITIET_VL-NC3"/>
      <sheetName val="KPVC-BD_3"/>
      <sheetName val="HRG_BHN3"/>
      <sheetName val="Grand_summary2"/>
      <sheetName val="CHITIET_VL-NC-TT-3p3"/>
      <sheetName val="Fire_Fighting2"/>
      <sheetName val="rek_det_1-33"/>
      <sheetName val="Harsat_Upah2"/>
      <sheetName val="tng_bhn_lstrk2"/>
      <sheetName val="vol_baja2"/>
      <sheetName val="ana_kusen2"/>
      <sheetName val="vol_struk2"/>
      <sheetName val="Harsat_Bahan2"/>
      <sheetName val="LAL_-_PASAR_PAGI_2"/>
      <sheetName val="H_Satuan2"/>
      <sheetName val="Pek__Utama2"/>
      <sheetName val="GRAND_REKAP2"/>
      <sheetName val="Bangunan_Utama2"/>
      <sheetName val="Bill_2__PL_-_SUPPLY_A2"/>
      <sheetName val="DAFTAR_HARGA2"/>
      <sheetName val="SATUAN_JADI_2"/>
      <sheetName val="Bill_2__PL___SUPPLY_A3"/>
      <sheetName val="Anal__Pancang2"/>
      <sheetName val="Sat_Pekerjaan2"/>
      <sheetName val="ANALISA_HARGA_SATUAN2"/>
      <sheetName val="REKAP_AHS_Lansekap2"/>
      <sheetName val="rab_lt_2_bo2"/>
      <sheetName val="2_13"/>
      <sheetName val="2_23"/>
      <sheetName val="Analisa_Harga2"/>
      <sheetName val="Daf_No_3_Tsuara2"/>
      <sheetName val="Calcu_022"/>
      <sheetName val="blok_72"/>
      <sheetName val="THPDMoi___2_2"/>
      <sheetName val="dongia__2_2"/>
      <sheetName val="TONG_HOP_VL_NC2"/>
      <sheetName val="TH_VL__NC__DDHT_Thanhphuoc2"/>
      <sheetName val="t_h_HA_THE2"/>
      <sheetName val="CHITIET_VL_NC_TT__1p2"/>
      <sheetName val="TONG_HOP_VL_NC_TT2"/>
      <sheetName val="CHITIET_VL_NC2"/>
      <sheetName val="CHITIET_VL_NC_TT_3p2"/>
      <sheetName val="KPVC_BD_2"/>
      <sheetName val="rekap_c2"/>
      <sheetName val="Surat_Penawaran2"/>
      <sheetName val="BIIL_ASLI2"/>
      <sheetName val="UPAH_&amp;_BHN_ARS2"/>
      <sheetName val="AHS_ARS2"/>
      <sheetName val="RAB_Arsitektur_B_Penunjang2"/>
      <sheetName val="A_H_S_P2"/>
      <sheetName val="DUCTING_2"/>
      <sheetName val="upah_&amp;_bhn2"/>
      <sheetName val="Isolasi_Luar_Dalam2"/>
      <sheetName val="Isolasi_Luar2"/>
      <sheetName val="Analisa_STR2"/>
      <sheetName val="ANALISA_SOFT2"/>
      <sheetName val="RPP01_62"/>
      <sheetName val="RPP01_32"/>
      <sheetName val="Rekap_12"/>
      <sheetName val="iTEM_hARSAT2"/>
      <sheetName val="Sat_Upah2"/>
      <sheetName val="Sat_Bah___Up2"/>
      <sheetName val="Lt_I2"/>
      <sheetName val="Tata_Suara4"/>
      <sheetName val="Titik_kabel4"/>
      <sheetName val="Tata_Suara_(2)4"/>
      <sheetName val="Tata_Suara_(3)4"/>
      <sheetName val="Tata_Suara_(4)4"/>
      <sheetName val="Ahs_24"/>
      <sheetName val="Ahs_14"/>
      <sheetName val="Pekerjaan_Utama3"/>
      <sheetName val="Kuantitas_&amp;_Harga3"/>
      <sheetName val="Rekap_Biaya3"/>
      <sheetName val="HRG-_UPAH4"/>
      <sheetName val="dongia_(2)4"/>
      <sheetName val="THPDMoi__(2)4"/>
      <sheetName val="TONG_HOP_VL-NC4"/>
      <sheetName val="TONGKE3p_4"/>
      <sheetName val="TH_VL,_NC,_DDHT_Thanhphuoc4"/>
      <sheetName val="DON_GIA4"/>
      <sheetName val="t-h_HA_THE4"/>
      <sheetName val="CHITIET_VL-NC-TT_-1p4"/>
      <sheetName val="TONG_HOP_VL-NC_TT4"/>
      <sheetName val="TH_XL4"/>
      <sheetName val="CHITIET_VL-NC4"/>
      <sheetName val="KPVC-BD_4"/>
      <sheetName val="HRG_BHN4"/>
      <sheetName val="Grand_summary3"/>
      <sheetName val="CHITIET_VL-NC-TT-3p4"/>
      <sheetName val="Fire_Fighting3"/>
      <sheetName val="rek_det_1-34"/>
      <sheetName val="Harsat_Upah3"/>
      <sheetName val="tng_bhn_lstrk3"/>
      <sheetName val="vol_baja3"/>
      <sheetName val="ana_kusen3"/>
      <sheetName val="vol_struk3"/>
      <sheetName val="Harsat_Bahan3"/>
      <sheetName val="LAL_-_PASAR_PAGI_3"/>
      <sheetName val="H_Satuan3"/>
      <sheetName val="Pek__Utama3"/>
      <sheetName val="GRAND_REKAP3"/>
      <sheetName val="Bangunan_Utama3"/>
      <sheetName val="Bill_2__PL_-_SUPPLY_A3"/>
      <sheetName val="DAFTAR_HARGA3"/>
      <sheetName val="SATUAN_JADI_3"/>
      <sheetName val="Bill_2__PL___SUPPLY_A4"/>
      <sheetName val="Anal__Pancang3"/>
      <sheetName val="Sat_Pekerjaan3"/>
      <sheetName val="ANALISA_HARGA_SATUAN3"/>
      <sheetName val="REKAP_AHS_Lansekap3"/>
      <sheetName val="rab_lt_2_bo3"/>
      <sheetName val="2_14"/>
      <sheetName val="2_24"/>
      <sheetName val="Analisa_Harga3"/>
      <sheetName val="Daf_No_3_Tsuara3"/>
      <sheetName val="blok_73"/>
      <sheetName val="Calcu_023"/>
      <sheetName val="THPDMoi___2_3"/>
      <sheetName val="dongia__2_3"/>
      <sheetName val="TONG_HOP_VL_NC3"/>
      <sheetName val="TH_VL__NC__DDHT_Thanhphuoc3"/>
      <sheetName val="t_h_HA_THE3"/>
      <sheetName val="CHITIET_VL_NC_TT__1p3"/>
      <sheetName val="TONG_HOP_VL_NC_TT3"/>
      <sheetName val="CHITIET_VL_NC3"/>
      <sheetName val="CHITIET_VL_NC_TT_3p3"/>
      <sheetName val="KPVC_BD_3"/>
      <sheetName val="rekap_c3"/>
      <sheetName val="Surat_Penawaran3"/>
      <sheetName val="BIIL_ASLI3"/>
      <sheetName val="A_H_S_P3"/>
      <sheetName val="DUCTING_3"/>
      <sheetName val="upah_&amp;_bhn3"/>
      <sheetName val="UPAH_&amp;_BHN_ARS3"/>
      <sheetName val="AHS_ARS3"/>
      <sheetName val="RAB_Arsitektur_B_Penunjang3"/>
      <sheetName val="Isolasi_Luar_Dalam3"/>
      <sheetName val="Isolasi_Luar3"/>
      <sheetName val="Analisa_STR3"/>
      <sheetName val="ANALISA_SOFT3"/>
      <sheetName val="RPP01_63"/>
      <sheetName val="RPP01_33"/>
      <sheetName val="Rekap_13"/>
      <sheetName val="iTEM_hARSAT3"/>
      <sheetName val="Sat_Upah3"/>
      <sheetName val="Sat_Bah___Up3"/>
      <sheetName val="Lt_I3"/>
      <sheetName val="upah bahan"/>
      <sheetName val="ana"/>
      <sheetName val="Sub"/>
      <sheetName val="H-SAT"/>
      <sheetName val="ANL"/>
      <sheetName val="RAPI"/>
      <sheetName val="Har_mat"/>
      <sheetName val="Progres Rasio LR"/>
      <sheetName val="Harsat Alat"/>
      <sheetName val="RAP Change"/>
      <sheetName val="DATA PROYEK"/>
      <sheetName val="Analisa Harsat"/>
      <sheetName val="Renc Camp"/>
      <sheetName val="Rekap RAP"/>
      <sheetName val="BUL"/>
      <sheetName val="Bantu"/>
      <sheetName val="K5"/>
      <sheetName val="Volume Intern"/>
      <sheetName val="Volume Ekstern"/>
      <sheetName val="RAP"/>
      <sheetName val="Schedule"/>
      <sheetName val="Progress Ekstern"/>
      <sheetName val="Harsat SubKon"/>
      <sheetName val="BA Pemeriksaan"/>
      <sheetName val="Schedule Bahan"/>
      <sheetName val="Rekap K5"/>
      <sheetName val="RAB"/>
      <sheetName val="Koefisien"/>
      <sheetName val="BA Evaluasi"/>
      <sheetName val="Biaya LONSTAD"/>
      <sheetName val="Laporan Mingguan"/>
      <sheetName val="BAP"/>
      <sheetName val="BA Fisik"/>
      <sheetName val="Penilaian Hasil FHO"/>
      <sheetName val="Penilaian Hasil PHO"/>
      <sheetName val="Penyampaian Evaluasi"/>
      <sheetName val="Permhnan FHO"/>
      <sheetName val="Permhnan PHO"/>
      <sheetName val="Proposal"/>
      <sheetName val="Pemakaian Bahan"/>
      <sheetName val="Pengadaan Bahan"/>
      <sheetName val="Volume Mingguan"/>
      <sheetName val="Laporan Bulanan"/>
      <sheetName val="M E N U"/>
      <sheetName val="Schedule I"/>
      <sheetName val="S D"/>
      <sheetName val="Rekap MC"/>
      <sheetName val="Rekap Sisa Bahan"/>
      <sheetName val="RAP Sisa"/>
      <sheetName val="EARNED VALUE"/>
      <sheetName val="Und. RptFHO"/>
      <sheetName val="Und. RptPHO"/>
      <sheetName val="Memb Schd"/>
      <sheetName val="IPL_SCHEDULE"/>
      <sheetName val="Cash Flow"/>
      <sheetName val="1195 B1"/>
      <sheetName val="REF.ONLY"/>
      <sheetName val="Kuantitas _ Harga"/>
      <sheetName val="LPP-201"/>
      <sheetName val="References"/>
      <sheetName val="A_2"/>
      <sheetName val="FORMESTIMASI"/>
      <sheetName val="hrg-sat.pek"/>
      <sheetName val="HOK-K210"/>
      <sheetName val="basic"/>
      <sheetName val="MAP"/>
      <sheetName val="rekap"/>
      <sheetName val="GTS I PS"/>
      <sheetName val="PL1"/>
      <sheetName val="PL2"/>
      <sheetName val="PL3"/>
      <sheetName val="PL4"/>
      <sheetName val="bahan, upah,alat"/>
      <sheetName val="DATA"/>
      <sheetName val="rek det 1_3"/>
      <sheetName val="O&amp;O-Alat"/>
      <sheetName val="Material-mr"/>
      <sheetName val="BQ"/>
      <sheetName val="Daftar Upah"/>
      <sheetName val="Sat~Bahu"/>
      <sheetName val="Penwrn"/>
      <sheetName val="Analisa pre"/>
      <sheetName val="Materials"/>
      <sheetName val="Equipment"/>
      <sheetName val="Labour"/>
      <sheetName val="BQ Rekap"/>
      <sheetName val="REKAPITULASI"/>
      <sheetName val="H Satuan Dasar"/>
      <sheetName val="Satuan Upah &amp; Bahan"/>
      <sheetName val="Analysis"/>
      <sheetName val="Written"/>
      <sheetName val="HB "/>
      <sheetName val="Analisa-S"/>
      <sheetName val="Pile Cap"/>
      <sheetName val="subkon"/>
      <sheetName val="Bahan B"/>
      <sheetName val="Sheet2"/>
      <sheetName val="Sheet3"/>
      <sheetName val="Alat B"/>
      <sheetName val="div-4"/>
      <sheetName val="DIV 2"/>
      <sheetName val="DIV 8"/>
      <sheetName val="UBA"/>
      <sheetName val="DIV 7"/>
      <sheetName val="DIV 3"/>
      <sheetName val="Peralatan"/>
      <sheetName val="ANL_TEK.6"/>
      <sheetName val="pvc"/>
      <sheetName val="Add_trans"/>
      <sheetName val="S_2"/>
      <sheetName val="Pro_Base"/>
      <sheetName val="S_1"/>
      <sheetName val="Revenue"/>
      <sheetName val="Add_rev"/>
      <sheetName val="Exist"/>
      <sheetName val="Tot"/>
      <sheetName val="Tranponder"/>
      <sheetName val="SAT-DAS"/>
      <sheetName val="Analisa (ok punya)"/>
      <sheetName val="Harga satuan"/>
      <sheetName val="BOQ"/>
      <sheetName val="Sheet15"/>
      <sheetName val="SP"/>
      <sheetName val="Tataudara"/>
      <sheetName val="form evaluasi"/>
      <sheetName val="KUANT &amp; HRG"/>
      <sheetName val="DIV-3"/>
      <sheetName val="DIV-7"/>
      <sheetName val="DIV-8"/>
      <sheetName val="3-DIV10"/>
      <sheetName val="Hsatuan-OK"/>
      <sheetName val="Progress"/>
      <sheetName val="Tata_Suara5"/>
      <sheetName val="Titik_kabel5"/>
      <sheetName val="Tata_Suara_(2)5"/>
      <sheetName val="Tata_Suara_(3)5"/>
      <sheetName val="Tata_Suara_(4)5"/>
      <sheetName val="Ahs_25"/>
      <sheetName val="Ahs_15"/>
      <sheetName val="Pekerjaan_Utama4"/>
      <sheetName val="Kuantitas_&amp;_Harga4"/>
      <sheetName val="Rekap_Biaya4"/>
      <sheetName val="HRG-_UPAH5"/>
      <sheetName val="dongia_(2)5"/>
      <sheetName val="THPDMoi__(2)5"/>
      <sheetName val="TONG_HOP_VL-NC5"/>
      <sheetName val="TONGKE3p_5"/>
      <sheetName val="TH_VL,_NC,_DDHT_Thanhphuoc5"/>
      <sheetName val="DON_GIA5"/>
      <sheetName val="t-h_HA_THE5"/>
      <sheetName val="CHITIET_VL-NC-TT_-1p5"/>
      <sheetName val="TONG_HOP_VL-NC_TT5"/>
      <sheetName val="TH_XL5"/>
      <sheetName val="CHITIET_VL-NC5"/>
      <sheetName val="KPVC-BD_5"/>
      <sheetName val="HRG_BHN5"/>
      <sheetName val="Grand_summary4"/>
      <sheetName val="CHITIET_VL-NC-TT-3p5"/>
      <sheetName val="Fire_Fighting4"/>
      <sheetName val="rek_det_1-35"/>
      <sheetName val="Harsat_Upah4"/>
      <sheetName val="tng_bhn_lstrk4"/>
      <sheetName val="vol_baja4"/>
      <sheetName val="ana_kusen4"/>
      <sheetName val="vol_struk4"/>
      <sheetName val="Harsat_Bahan4"/>
      <sheetName val="LAL_-_PASAR_PAGI_4"/>
      <sheetName val="H_Satuan4"/>
      <sheetName val="Pek__Utama4"/>
      <sheetName val="GRAND_REKAP4"/>
      <sheetName val="Bangunan_Utama4"/>
      <sheetName val="Bill_2__PL_-_SUPPLY_A4"/>
      <sheetName val="DAFTAR_HARGA4"/>
      <sheetName val="SATUAN_JADI_4"/>
      <sheetName val="Bill_2__PL___SUPPLY_A5"/>
      <sheetName val="Anal__Pancang4"/>
      <sheetName val="Sat_Pekerjaan4"/>
      <sheetName val="ANALISA_HARGA_SATUAN4"/>
      <sheetName val="REKAP_AHS_Lansekap4"/>
      <sheetName val="rab_lt_2_bo4"/>
      <sheetName val="2_15"/>
      <sheetName val="2_25"/>
      <sheetName val="Analisa_Harga4"/>
      <sheetName val="Daf_No_3_Tsuara4"/>
      <sheetName val="blok_74"/>
      <sheetName val="Calcu_024"/>
      <sheetName val="THPDMoi___2_4"/>
      <sheetName val="dongia__2_4"/>
      <sheetName val="TONG_HOP_VL_NC4"/>
      <sheetName val="TH_VL__NC__DDHT_Thanhphuoc4"/>
      <sheetName val="t_h_HA_THE4"/>
      <sheetName val="CHITIET_VL_NC_TT__1p4"/>
      <sheetName val="TONG_HOP_VL_NC_TT4"/>
      <sheetName val="CHITIET_VL_NC4"/>
      <sheetName val="CHITIET_VL_NC_TT_3p4"/>
      <sheetName val="KPVC_BD_4"/>
      <sheetName val="rekap_c4"/>
      <sheetName val="Surat_Penawaran4"/>
      <sheetName val="BIIL_ASLI4"/>
      <sheetName val="A_H_S_P4"/>
      <sheetName val="DUCTING_4"/>
      <sheetName val="upah_&amp;_bhn4"/>
      <sheetName val="UPAH_&amp;_BHN_ARS4"/>
      <sheetName val="AHS_ARS4"/>
      <sheetName val="RAB_Arsitektur_B_Penunjang4"/>
      <sheetName val="Isolasi_Luar_Dalam4"/>
      <sheetName val="Isolasi_Luar4"/>
      <sheetName val="Analisa_STR4"/>
      <sheetName val="ANALISA_SOFT4"/>
      <sheetName val="RPP01_64"/>
      <sheetName val="RPP01_34"/>
      <sheetName val="Rekap_14"/>
      <sheetName val="iTEM_hARSAT4"/>
      <sheetName val="Sat_Upah4"/>
      <sheetName val="Sat_Bah___Up4"/>
      <sheetName val="Lt_I4"/>
      <sheetName val="upah_bahan"/>
      <sheetName val="Progres_Rasio_LR"/>
      <sheetName val="Harsat_Alat"/>
      <sheetName val="RAP_Change"/>
      <sheetName val="DATA_PROYEK"/>
      <sheetName val="Analisa_Harsat"/>
      <sheetName val="Renc_Camp"/>
      <sheetName val="Rekap_RAP"/>
      <sheetName val="Volume_Intern"/>
      <sheetName val="Volume_Ekstern"/>
      <sheetName val="Progress_Ekstern"/>
      <sheetName val="Harsat_SubKon"/>
      <sheetName val="BA_Pemeriksaan"/>
      <sheetName val="Schedule_Bahan"/>
      <sheetName val="Rekap_K5"/>
      <sheetName val="BA_Evaluasi"/>
      <sheetName val="Biaya_LONSTAD"/>
      <sheetName val="Laporan_Mingguan"/>
      <sheetName val="BA_Fisik"/>
      <sheetName val="Penilaian_Hasil_FHO"/>
      <sheetName val="Penilaian_Hasil_PHO"/>
      <sheetName val="Penyampaian_Evaluasi"/>
      <sheetName val="Permhnan_FHO"/>
      <sheetName val="Permhnan_PHO"/>
      <sheetName val="Pemakaian_Bahan"/>
      <sheetName val="Pengadaan_Bahan"/>
      <sheetName val="Volume_Mingguan"/>
      <sheetName val="Laporan_Bulanan"/>
      <sheetName val="M_E_N_U"/>
      <sheetName val="Schedule_I"/>
      <sheetName val="S_D"/>
      <sheetName val="Rekap_MC"/>
      <sheetName val="Rekap_Sisa_Bahan"/>
      <sheetName val="RAP_Sisa"/>
      <sheetName val="EARNED_VALUE"/>
      <sheetName val="Und__RptFHO"/>
      <sheetName val="Und__RptPHO"/>
      <sheetName val="Memb_Schd"/>
      <sheetName val="Cash_Flow"/>
      <sheetName val="1195_B1"/>
      <sheetName val="REF_ONLY"/>
      <sheetName val="Kuantitas___Harga"/>
      <sheetName val="hrg-sat_pek"/>
      <sheetName val="GTS_I_PS"/>
      <sheetName val="bahan,_upah,alat"/>
      <sheetName val="rek_det_1_3"/>
      <sheetName val="Daftar_Upah"/>
      <sheetName val="Analisa_pre"/>
      <sheetName val="BQ_Rekap"/>
      <sheetName val="H_Satuan_Dasar"/>
      <sheetName val="Satuan_Upah_&amp;_Bahan"/>
      <sheetName val="HB_"/>
      <sheetName val="Pile_Cap"/>
      <sheetName val="Bahan_B"/>
      <sheetName val="Alat_B"/>
      <sheetName val="DIV_2"/>
      <sheetName val="DIV_8"/>
      <sheetName val="DIV_7"/>
      <sheetName val="DIV_3"/>
      <sheetName val="ANL_TEK_6"/>
      <sheetName val="Tata_Suara6"/>
      <sheetName val="Titik_kabel6"/>
      <sheetName val="Tata_Suara_(2)6"/>
      <sheetName val="Tata_Suara_(3)6"/>
      <sheetName val="Tata_Suara_(4)6"/>
      <sheetName val="Ahs_26"/>
      <sheetName val="Ahs_16"/>
      <sheetName val="Pekerjaan_Utama5"/>
      <sheetName val="Kuantitas_&amp;_Harga5"/>
      <sheetName val="Rekap_Biaya5"/>
      <sheetName val="HRG-_UPAH6"/>
      <sheetName val="dongia_(2)6"/>
      <sheetName val="THPDMoi__(2)6"/>
      <sheetName val="TONG_HOP_VL-NC6"/>
      <sheetName val="TONGKE3p_6"/>
      <sheetName val="TH_VL,_NC,_DDHT_Thanhphuoc6"/>
      <sheetName val="DON_GIA6"/>
      <sheetName val="t-h_HA_THE6"/>
      <sheetName val="CHITIET_VL-NC-TT_-1p6"/>
      <sheetName val="TONG_HOP_VL-NC_TT6"/>
      <sheetName val="TH_XL6"/>
      <sheetName val="CHITIET_VL-NC6"/>
      <sheetName val="KPVC-BD_6"/>
      <sheetName val="HRG_BHN6"/>
      <sheetName val="Grand_summary5"/>
      <sheetName val="CHITIET_VL-NC-TT-3p6"/>
      <sheetName val="Fire_Fighting5"/>
      <sheetName val="rek_det_1-36"/>
      <sheetName val="Harsat_Upah5"/>
      <sheetName val="tng_bhn_lstrk5"/>
      <sheetName val="vol_baja5"/>
      <sheetName val="ana_kusen5"/>
      <sheetName val="vol_struk5"/>
      <sheetName val="Harsat_Bahan5"/>
      <sheetName val="LAL_-_PASAR_PAGI_5"/>
      <sheetName val="H_Satuan5"/>
      <sheetName val="Pek__Utama5"/>
      <sheetName val="GRAND_REKAP5"/>
      <sheetName val="Bangunan_Utama5"/>
      <sheetName val="Bill_2__PL_-_SUPPLY_A5"/>
      <sheetName val="DAFTAR_HARGA5"/>
      <sheetName val="SATUAN_JADI_5"/>
      <sheetName val="Bill_2__PL___SUPPLY_A6"/>
      <sheetName val="Anal__Pancang5"/>
      <sheetName val="Sat_Pekerjaan5"/>
      <sheetName val="ANALISA_HARGA_SATUAN5"/>
      <sheetName val="REKAP_AHS_Lansekap5"/>
      <sheetName val="rab_lt_2_bo5"/>
      <sheetName val="2_16"/>
      <sheetName val="2_26"/>
      <sheetName val="Analisa_Harga5"/>
      <sheetName val="Daf_No_3_Tsuara5"/>
      <sheetName val="blok_75"/>
      <sheetName val="Calcu_025"/>
      <sheetName val="THPDMoi___2_5"/>
      <sheetName val="dongia__2_5"/>
      <sheetName val="TONG_HOP_VL_NC5"/>
      <sheetName val="TH_VL__NC__DDHT_Thanhphuoc5"/>
      <sheetName val="t_h_HA_THE5"/>
      <sheetName val="CHITIET_VL_NC_TT__1p5"/>
      <sheetName val="TONG_HOP_VL_NC_TT5"/>
      <sheetName val="CHITIET_VL_NC5"/>
      <sheetName val="CHITIET_VL_NC_TT_3p5"/>
      <sheetName val="KPVC_BD_5"/>
      <sheetName val="rekap_c5"/>
      <sheetName val="Surat_Penawaran5"/>
      <sheetName val="BIIL_ASLI5"/>
      <sheetName val="A_H_S_P5"/>
      <sheetName val="DUCTING_5"/>
      <sheetName val="upah_&amp;_bhn5"/>
      <sheetName val="UPAH_&amp;_BHN_ARS5"/>
      <sheetName val="AHS_ARS5"/>
      <sheetName val="RAB_Arsitektur_B_Penunjang5"/>
      <sheetName val="Isolasi_Luar_Dalam5"/>
      <sheetName val="Isolasi_Luar5"/>
      <sheetName val="Analisa_STR5"/>
      <sheetName val="ANALISA_SOFT5"/>
      <sheetName val="RPP01_65"/>
      <sheetName val="RPP01_35"/>
      <sheetName val="Rekap_15"/>
      <sheetName val="iTEM_hARSAT5"/>
      <sheetName val="Sat_Upah5"/>
      <sheetName val="Sat_Bah___Up5"/>
      <sheetName val="Lt_I5"/>
      <sheetName val="upah_bahan1"/>
      <sheetName val="Progres_Rasio_LR1"/>
      <sheetName val="Harsat_Alat1"/>
      <sheetName val="RAP_Change1"/>
      <sheetName val="DATA_PROYEK1"/>
      <sheetName val="Analisa_Harsat1"/>
      <sheetName val="Renc_Camp1"/>
      <sheetName val="Rekap_RAP1"/>
      <sheetName val="Volume_Intern1"/>
      <sheetName val="Volume_Ekstern1"/>
      <sheetName val="Progress_Ekstern1"/>
      <sheetName val="Harsat_SubKon1"/>
      <sheetName val="BA_Pemeriksaan1"/>
      <sheetName val="Schedule_Bahan1"/>
      <sheetName val="Rekap_K51"/>
      <sheetName val="BA_Evaluasi1"/>
      <sheetName val="Biaya_LONSTAD1"/>
      <sheetName val="Laporan_Mingguan1"/>
      <sheetName val="BA_Fisik1"/>
      <sheetName val="Penilaian_Hasil_FHO1"/>
      <sheetName val="Penilaian_Hasil_PHO1"/>
      <sheetName val="Penyampaian_Evaluasi1"/>
      <sheetName val="Permhnan_FHO1"/>
      <sheetName val="Permhnan_PHO1"/>
      <sheetName val="Pemakaian_Bahan1"/>
      <sheetName val="Pengadaan_Bahan1"/>
      <sheetName val="Volume_Mingguan1"/>
      <sheetName val="Laporan_Bulanan1"/>
      <sheetName val="M_E_N_U1"/>
      <sheetName val="Schedule_I1"/>
      <sheetName val="S_D1"/>
      <sheetName val="Rekap_MC1"/>
      <sheetName val="Rekap_Sisa_Bahan1"/>
      <sheetName val="RAP_Sisa1"/>
      <sheetName val="EARNED_VALUE1"/>
      <sheetName val="Und__RptFHO1"/>
      <sheetName val="Und__RptPHO1"/>
      <sheetName val="Memb_Schd1"/>
      <sheetName val="Cash_Flow1"/>
      <sheetName val="1195_B11"/>
      <sheetName val="REF_ONLY1"/>
      <sheetName val="Kuantitas___Harga1"/>
      <sheetName val="hrg-sat_pek1"/>
      <sheetName val="GTS_I_PS1"/>
      <sheetName val="bahan,_upah,alat1"/>
      <sheetName val="rek_det_1_31"/>
      <sheetName val="Daftar_Upah1"/>
      <sheetName val="Analisa_pre1"/>
      <sheetName val="BQ_Rekap1"/>
      <sheetName val="H_Satuan_Dasar1"/>
      <sheetName val="Satuan_Upah_&amp;_Bahan1"/>
      <sheetName val="HB_1"/>
      <sheetName val="Pile_Cap1"/>
      <sheetName val="Bahan_B1"/>
      <sheetName val="Alat_B1"/>
      <sheetName val="DIV_21"/>
      <sheetName val="DIV_81"/>
      <sheetName val="DIV_71"/>
      <sheetName val="DIV_31"/>
      <sheetName val="ANL_TEK_61"/>
      <sheetName val="CF"/>
      <sheetName val="struktur"/>
      <sheetName val="name"/>
      <sheetName val="Rate"/>
      <sheetName val="Tata_Suara7"/>
      <sheetName val="Titik_kabel7"/>
      <sheetName val="Tata_Suara_(2)7"/>
      <sheetName val="Tata_Suara_(3)7"/>
      <sheetName val="Tata_Suara_(4)7"/>
      <sheetName val="Ahs_27"/>
      <sheetName val="Ahs_17"/>
      <sheetName val="dongia_(2)7"/>
      <sheetName val="THPDMoi__(2)7"/>
      <sheetName val="TONG_HOP_VL-NC7"/>
      <sheetName val="TONGKE3p_7"/>
      <sheetName val="TH_VL,_NC,_DDHT_Thanhphuoc7"/>
      <sheetName val="DON_GIA7"/>
      <sheetName val="t-h_HA_THE7"/>
      <sheetName val="CHITIET_VL-NC-TT_-1p7"/>
      <sheetName val="TONG_HOP_VL-NC_TT7"/>
      <sheetName val="TH_XL7"/>
      <sheetName val="CHITIET_VL-NC7"/>
      <sheetName val="KPVC-BD_7"/>
      <sheetName val="HRG-_UPAH7"/>
      <sheetName val="Fire_Fighting6"/>
      <sheetName val="Grand_summary6"/>
      <sheetName val="THPDMoi___2_6"/>
      <sheetName val="dongia__2_6"/>
      <sheetName val="TONG_HOP_VL_NC6"/>
      <sheetName val="TH_VL__NC__DDHT_Thanhphuoc6"/>
      <sheetName val="t_h_HA_THE6"/>
      <sheetName val="CHITIET_VL_NC_TT__1p6"/>
      <sheetName val="TONG_HOP_VL_NC_TT6"/>
      <sheetName val="CHITIET_VL_NC6"/>
      <sheetName val="CHITIET_VL_NC_TT_3p6"/>
      <sheetName val="KPVC_BD_6"/>
      <sheetName val="HRG_BHN7"/>
      <sheetName val="GRAND_REKAP6"/>
      <sheetName val="rekap_c6"/>
      <sheetName val="rek_det_1-37"/>
      <sheetName val="Harsat_Upah6"/>
      <sheetName val="Lt_I6"/>
      <sheetName val="CHITIET_VL-NC-TT-3p7"/>
      <sheetName val="Pek__Utama6"/>
      <sheetName val="Bill_2__PL_-_SUPPLY_A6"/>
      <sheetName val="2_17"/>
      <sheetName val="2_27"/>
      <sheetName val="Analisa_Harga6"/>
      <sheetName val="rab_lt_2_bo6"/>
      <sheetName val="Harsat_Bahan6"/>
      <sheetName val="LAL_-_PASAR_PAGI_6"/>
      <sheetName val="A_H_S_P6"/>
      <sheetName val="Isolasi_Luar_Dalam6"/>
      <sheetName val="Isolasi_Luar6"/>
      <sheetName val="Daf_No_3_Tsuara6"/>
      <sheetName val="Analisa_STR6"/>
      <sheetName val="ANALISA_SOFT6"/>
      <sheetName val="RPP01_66"/>
      <sheetName val="RPP01_36"/>
      <sheetName val="Rekap_16"/>
      <sheetName val="H_Satuan6"/>
      <sheetName val="DAFTAR_HARGA6"/>
      <sheetName val="SATUAN_JADI_6"/>
      <sheetName val="Surat_Penawaran6"/>
      <sheetName val="BIIL_ASLI6"/>
      <sheetName val="Pekerjaan_Utama6"/>
      <sheetName val="Kuantitas_&amp;_Harga6"/>
      <sheetName val="Rekap_Biaya6"/>
      <sheetName val="tng_bhn_lstrk6"/>
      <sheetName val="vol_baja6"/>
      <sheetName val="ana_kusen6"/>
      <sheetName val="vol_struk6"/>
      <sheetName val="Bangunan_Utama6"/>
      <sheetName val="Bill_2__PL___SUPPLY_A7"/>
      <sheetName val="Anal__Pancang6"/>
      <sheetName val="Sat_Pekerjaan6"/>
      <sheetName val="ANALISA_HARGA_SATUAN6"/>
      <sheetName val="REKAP_AHS_Lansekap6"/>
      <sheetName val="blok_76"/>
      <sheetName val="Calcu_026"/>
      <sheetName val="DUCTING_6"/>
      <sheetName val="upah_&amp;_bhn6"/>
      <sheetName val="UPAH_&amp;_BHN_ARS6"/>
      <sheetName val="AHS_ARS6"/>
      <sheetName val="RAB_Arsitektur_B_Penunjang6"/>
      <sheetName val="iTEM_hARSAT6"/>
      <sheetName val="Sat_Upah6"/>
      <sheetName val="Sat_Bah___Up6"/>
      <sheetName val="upah_bahan2"/>
      <sheetName val="Progres_Rasio_LR2"/>
      <sheetName val="Harsat_Alat2"/>
      <sheetName val="RAP_Change2"/>
      <sheetName val="DATA_PROYEK2"/>
      <sheetName val="Analisa_Harsat2"/>
      <sheetName val="Renc_Camp2"/>
      <sheetName val="Rekap_RAP2"/>
      <sheetName val="Volume_Intern2"/>
      <sheetName val="Volume_Ekstern2"/>
      <sheetName val="Progress_Ekstern2"/>
      <sheetName val="Harsat_SubKon2"/>
      <sheetName val="BA_Pemeriksaan2"/>
      <sheetName val="Schedule_Bahan2"/>
      <sheetName val="Rekap_K52"/>
      <sheetName val="BA_Evaluasi2"/>
      <sheetName val="Biaya_LONSTAD2"/>
      <sheetName val="Laporan_Mingguan2"/>
      <sheetName val="BA_Fisik2"/>
      <sheetName val="Penilaian_Hasil_FHO2"/>
      <sheetName val="Penilaian_Hasil_PHO2"/>
      <sheetName val="Penyampaian_Evaluasi2"/>
      <sheetName val="Permhnan_FHO2"/>
      <sheetName val="Permhnan_PHO2"/>
      <sheetName val="Pemakaian_Bahan2"/>
      <sheetName val="Pengadaan_Bahan2"/>
      <sheetName val="Volume_Mingguan2"/>
      <sheetName val="Laporan_Bulanan2"/>
      <sheetName val="M_E_N_U2"/>
      <sheetName val="Schedule_I2"/>
      <sheetName val="S_D2"/>
      <sheetName val="Rekap_MC2"/>
      <sheetName val="Rekap_Sisa_Bahan2"/>
      <sheetName val="RAP_Sisa2"/>
      <sheetName val="EARNED_VALUE2"/>
      <sheetName val="Und__RptFHO2"/>
      <sheetName val="Und__RptPHO2"/>
      <sheetName val="Memb_Schd2"/>
      <sheetName val="Cash_Flow2"/>
      <sheetName val="1195_B12"/>
      <sheetName val="REF_ONLY2"/>
      <sheetName val="Kuantitas___Harga2"/>
      <sheetName val="hrg-sat_pek2"/>
      <sheetName val="GTS_I_PS2"/>
      <sheetName val="bahan,_upah,alat2"/>
      <sheetName val="rek_det_1_32"/>
      <sheetName val="Daftar_Upah2"/>
      <sheetName val="Analisa_pre2"/>
      <sheetName val="BQ_Rekap2"/>
      <sheetName val="H_Satuan_Dasar2"/>
      <sheetName val="Satuan_Upah_&amp;_Bahan2"/>
      <sheetName val="HB_2"/>
      <sheetName val="Pile_Cap2"/>
      <sheetName val="Bahan_B2"/>
      <sheetName val="Alat_B2"/>
      <sheetName val="DIV_22"/>
      <sheetName val="DIV_82"/>
      <sheetName val="DIV_72"/>
      <sheetName val="DIV_32"/>
      <sheetName val="ANL_TEK_62"/>
      <sheetName val="Harga_satuan"/>
      <sheetName val="Analisa_(ok_punya)"/>
      <sheetName val="form_evaluasi"/>
      <sheetName val="KUANT_&amp;_HRG"/>
      <sheetName val="Projects"/>
      <sheetName val="JOB_Terms"/>
      <sheetName val="Assumption"/>
      <sheetName val="ASUMPTION"/>
      <sheetName val="KSO-Revenue"/>
      <sheetName val="upah_borong"/>
      <sheetName val="satuan_pek"/>
      <sheetName val="Biaya-Lat"/>
      <sheetName val="8LT 12"/>
      <sheetName val="Pasir Hor"/>
      <sheetName val="AKUN"/>
      <sheetName val="MAP-2A"/>
      <sheetName val="alamat"/>
      <sheetName val="UPH,BHN,ALT"/>
      <sheetName val="Analis harga"/>
      <sheetName val="Ner"/>
      <sheetName val="INDIRECT DETAI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 refreshError="1"/>
      <sheetData sheetId="956" refreshError="1"/>
      <sheetData sheetId="957" refreshError="1"/>
      <sheetData sheetId="958" refreshError="1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olume"/>
      <sheetName val="Bangunan Utama"/>
      <sheetName val="Kolam Renang"/>
      <sheetName val="rekap"/>
      <sheetName val="Harga Satuan"/>
      <sheetName val="Bangunan Pengurangan"/>
      <sheetName val="ANALISA"/>
      <sheetName val="Sheet2"/>
      <sheetName val="Sheet3"/>
      <sheetName val="Cover"/>
      <sheetName val="sai"/>
      <sheetName val="hsd"/>
      <sheetName val="BQ-E20-02(Rp)"/>
      <sheetName val="FINISHING"/>
      <sheetName val="Material"/>
      <sheetName val="Jembatan I"/>
      <sheetName val="H.Satuan"/>
      <sheetName val="AN-PIPA"/>
      <sheetName val="BQ_E20_02_Rp_"/>
      <sheetName val="Man Power"/>
      <sheetName val="Currency"/>
      <sheetName val="daf_3_OK_"/>
      <sheetName val="daf_7_OK_"/>
      <sheetName val="Mat.Mek"/>
      <sheetName val="Mat.Elk"/>
      <sheetName val="schedule"/>
      <sheetName val="rab"/>
      <sheetName val="Sheet1"/>
      <sheetName val="UPAH"/>
      <sheetName val="Quantity"/>
      <sheetName val="villa"/>
      <sheetName val="upah_borong"/>
      <sheetName val="satuan_pek"/>
      <sheetName val="bau"/>
      <sheetName val="MAPP"/>
      <sheetName val="rek det 1-3"/>
      <sheetName val="help"/>
      <sheetName val="bahan "/>
      <sheetName val="Bangunan_Utama"/>
      <sheetName val="Kolam_Renang"/>
      <sheetName val="Harga_Satuan"/>
      <sheetName val="Bangunan_Pengurangan"/>
      <sheetName val="Harga bahan"/>
      <sheetName val="OH"/>
      <sheetName val="Harga"/>
      <sheetName val="PASAR+ TERMINAL"/>
      <sheetName val="TOWN"/>
      <sheetName val="daf-3(OK)"/>
      <sheetName val="daf-7(OK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dt"/>
      <sheetName val="Rekapi"/>
      <sheetName val="AHS"/>
      <sheetName val="Bul"/>
      <sheetName val="Alat"/>
      <sheetName val="Subkont"/>
      <sheetName val="Bahan"/>
      <sheetName val="Upah1"/>
      <sheetName val="Rekap"/>
      <sheetName val="Bang A"/>
      <sheetName val="Bang B"/>
      <sheetName val="Sarana"/>
      <sheetName val="Asrama"/>
      <sheetName val="Utility"/>
      <sheetName val="Kamar"/>
      <sheetName val="Material"/>
      <sheetName val="Upah"/>
      <sheetName val="Analisa"/>
      <sheetName val="SAP"/>
      <sheetName val="daf-3(OK)"/>
      <sheetName val="daf-7(OK)"/>
      <sheetName val="HRG BHN"/>
      <sheetName val="daf_3_OK_"/>
      <sheetName val="daf_7_OK_"/>
      <sheetName val="Harga"/>
      <sheetName val="Modal Kerja"/>
      <sheetName val="DIV-7"/>
      <sheetName val="HS Bhn&amp;Upah"/>
      <sheetName val="Mall"/>
      <sheetName val="Cover"/>
      <sheetName val="Harsat"/>
      <sheetName val="Analisa-S"/>
      <sheetName val="MATERIAL-UPAH"/>
      <sheetName val="TONG HOP VL-NC"/>
      <sheetName val="lam-moi"/>
      <sheetName val="LAL - PASAR PAGI "/>
      <sheetName val="BAG_2"/>
      <sheetName val="Peralatan"/>
      <sheetName val="_bhn_uph"/>
      <sheetName val="chitimc"/>
      <sheetName val="dongia (2)"/>
      <sheetName val="LKVL-CK-HT-GD1"/>
      <sheetName val="giathanh1"/>
      <sheetName val="THPDMoi  (2)"/>
      <sheetName val="gtrinh"/>
      <sheetName val="phuluc1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3-DIV10"/>
      <sheetName val="3-DIV7"/>
      <sheetName val="pemel-rutin"/>
      <sheetName val="3-DIV6"/>
      <sheetName val="3-DIV3"/>
      <sheetName val="SPEC"/>
      <sheetName val="DB"/>
      <sheetName val="DAFT_ALAT,UPAH &amp; MAT"/>
      <sheetName val="UPAH &amp; BHN ARS"/>
      <sheetName val="AHS ARS"/>
      <sheetName val="SEX"/>
      <sheetName val="villa"/>
      <sheetName val="TE TS FA LAN MATV"/>
      <sheetName val="KH-Q1,Q2,01"/>
      <sheetName val="BQ PLAMBING - SEMANAN"/>
      <sheetName val="BQ-RSUD1"/>
      <sheetName val="SAT"/>
      <sheetName val="Anal"/>
      <sheetName val="REK"/>
      <sheetName val="Bill rekap"/>
      <sheetName val="Bill of Qty"/>
      <sheetName val="Bahan "/>
      <sheetName val="Pekerjaan "/>
      <sheetName val="DivVII"/>
      <sheetName val="DAFTAR HARGA"/>
      <sheetName val="ESCON"/>
      <sheetName val="Harga Satuan"/>
      <sheetName val="Bldg"/>
      <sheetName val="Bhn"/>
      <sheetName val="UP_an"/>
      <sheetName val="ELEC STIS"/>
      <sheetName val="BoQ C4"/>
      <sheetName val="HARGA ALAT"/>
      <sheetName val="BO alat"/>
      <sheetName val="I-KAMAR"/>
      <sheetName val="Bang_A"/>
      <sheetName val="Bang_B"/>
      <sheetName val="BQ_PLAMBING_-_SEMANAN"/>
      <sheetName val="BQ-E20-02(Rp)"/>
      <sheetName val="Bangunan Utama"/>
      <sheetName val="H.Satuan"/>
      <sheetName val="QTO-11P"/>
      <sheetName val="304_06"/>
      <sheetName val="BQ_E20_02_Rp_"/>
      <sheetName val="I_KAMAR"/>
      <sheetName val="Analisa 2"/>
      <sheetName val="bq"/>
      <sheetName val="Sheet1"/>
      <sheetName val="DivX"/>
      <sheetName val="ANAL KOEF"/>
      <sheetName val="DivVI"/>
      <sheetName val="Plumbing"/>
      <sheetName val="RAB-NEGO"/>
      <sheetName val="Analisa Gabungan"/>
      <sheetName val="Sub"/>
      <sheetName val="D7(1)"/>
      <sheetName val="BOQ"/>
      <sheetName val="4-Basic Price"/>
      <sheetName val="8LT 12"/>
      <sheetName val="H-BHN"/>
      <sheetName val="Elektronik"/>
      <sheetName val="Electrikal"/>
      <sheetName val="AC"/>
      <sheetName val="Fire Fighting"/>
      <sheetName val="Item Kompensasi"/>
      <sheetName val="UMUM"/>
      <sheetName val="Analisa HSP"/>
      <sheetName val="REKAP STR T"/>
      <sheetName val="rumus"/>
      <sheetName val="Metode"/>
      <sheetName val="Analisa DMPU"/>
      <sheetName val="D2.8"/>
      <sheetName val="KUANT &amp; HRG"/>
      <sheetName val="DIV-3"/>
      <sheetName val="DIV-8"/>
      <sheetName val="Basic Price"/>
      <sheetName val="REKAPITULASI"/>
      <sheetName val="Kuantitas"/>
      <sheetName val="SCH"/>
      <sheetName val="ANALISA (2)"/>
      <sheetName val="GTS I PS"/>
      <sheetName val="BQ-1A"/>
      <sheetName val="LS-Rutin"/>
      <sheetName val="str"/>
      <sheetName val="UPH,BHN,ALT"/>
      <sheetName val="Analis harga"/>
      <sheetName val="Vibro_Roller"/>
      <sheetName val="Sat Bah &amp; Up"/>
      <sheetName val="Ch"/>
      <sheetName val="SDY"/>
      <sheetName val="Perhitungan RAB"/>
      <sheetName val="Lamp.2,3&amp;4"/>
      <sheetName val="Dashboard"/>
      <sheetName val="DAF-7"/>
      <sheetName val="Ag Hls &amp; Ksr"/>
      <sheetName val="BDA-01"/>
      <sheetName val="ARP-1 Rekap"/>
      <sheetName val="ES-aLL"/>
      <sheetName val="Analisa Quarry"/>
      <sheetName val="Informasi"/>
      <sheetName val="SAT-BHN"/>
      <sheetName val="Hrg Bhn &amp; Upah"/>
      <sheetName val="arab"/>
      <sheetName val="AM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Master Edit"/>
      <sheetName val="List Plant"/>
      <sheetName val="Lap Mingguan"/>
      <sheetName val="bahn"/>
      <sheetName val="M.18"/>
      <sheetName val="Scedule"/>
      <sheetName val="Currency Rate"/>
      <sheetName val="gvl"/>
      <sheetName val="Rab "/>
      <sheetName val="Bahan_"/>
      <sheetName val="Pekerjaan_"/>
      <sheetName val="Volume"/>
      <sheetName val="HSD"/>
      <sheetName val="BD Div-2"/>
      <sheetName val="BD Div-4"/>
      <sheetName val="BD Div-5"/>
      <sheetName val="BD Div-6"/>
      <sheetName val="BD Div-7"/>
      <sheetName val="BD Div-8"/>
      <sheetName val="dasboard"/>
      <sheetName val="ganda"/>
      <sheetName val="5-ALAT(1)"/>
      <sheetName val="FINISHING"/>
      <sheetName val="PAD-F"/>
      <sheetName val="upbh-1c"/>
      <sheetName val="Panel,feeder,elek"/>
      <sheetName val="Bill of Qty MEP"/>
      <sheetName val="REF.ONLY"/>
      <sheetName val="PIPE"/>
      <sheetName val="Beton"/>
      <sheetName val="Aspal (2)"/>
      <sheetName val="Relok-PJU"/>
      <sheetName val="Spanduk"/>
      <sheetName val="Rekap Daftar Kuantitas"/>
      <sheetName val="SELEBARAN"/>
      <sheetName val="DAFTAR 7"/>
      <sheetName val="DAF_1"/>
      <sheetName val="DAFTAR_8"/>
      <sheetName val="RKP PLUMBING"/>
      <sheetName val="DIV.1"/>
      <sheetName val="B.Dsr"/>
      <sheetName val="uraian bul"/>
      <sheetName val="A LIS"/>
      <sheetName val="NAME"/>
      <sheetName val="A REKAP"/>
      <sheetName val="REKAP BQ"/>
      <sheetName val="Koefisien"/>
      <sheetName val="Surat"/>
      <sheetName val="Input"/>
      <sheetName val="HB "/>
      <sheetName val="STAF"/>
      <sheetName val="MT"/>
      <sheetName val="struktur tdk dipakai"/>
      <sheetName val="DAF-1"/>
      <sheetName val="MAIN BQ"/>
      <sheetName val="D-1"/>
      <sheetName val="S.UPAH"/>
      <sheetName val="Isolasi Luar Dalam"/>
      <sheetName val="Isolasi Luar"/>
      <sheetName val="Schdule"/>
      <sheetName val="BAG-2"/>
      <sheetName val="Bang_A2"/>
      <sheetName val="Bang_B2"/>
      <sheetName val="HRG_BHN1"/>
      <sheetName val="TONG_HOP_VL-NC1"/>
      <sheetName val="LAL_-_PASAR_PAGI_1"/>
      <sheetName val="dongia_(2)1"/>
      <sheetName val="THPDMoi__(2)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DAFT_ALAT,UPAH_&amp;_MAT1"/>
      <sheetName val="UPAH_&amp;_BHN_ARS1"/>
      <sheetName val="AHS_ARS1"/>
      <sheetName val="TE_TS_FA_LAN_MATV1"/>
      <sheetName val="BQ_PLAMBING_-_SEMANAN2"/>
      <sheetName val="Bill_rekap1"/>
      <sheetName val="Bill_of_Qty1"/>
      <sheetName val="Bahan_2"/>
      <sheetName val="Pekerjaan_2"/>
      <sheetName val="DAFTAR_HARGA1"/>
      <sheetName val="Harga_Satuan1"/>
      <sheetName val="ELEC_STIS1"/>
      <sheetName val="BoQ_C41"/>
      <sheetName val="HARGA_ALAT1"/>
      <sheetName val="BO_alat1"/>
      <sheetName val="Bangunan_Utama1"/>
      <sheetName val="H_Satuan1"/>
      <sheetName val="Analisa_21"/>
      <sheetName val="ANAL_KOEF1"/>
      <sheetName val="Analisa_Gabungan1"/>
      <sheetName val="4-Basic_Price1"/>
      <sheetName val="8LT_121"/>
      <sheetName val="Fire_Fighting1"/>
      <sheetName val="Item_Kompensasi1"/>
      <sheetName val="Analisa_HSP1"/>
      <sheetName val="REKAP_STR_T1"/>
      <sheetName val="Analisa_DMPU1"/>
      <sheetName val="D2_81"/>
      <sheetName val="KUANT_&amp;_HRG1"/>
      <sheetName val="Basic_Price1"/>
      <sheetName val="ANALISA_(2)1"/>
      <sheetName val="GTS_I_PS1"/>
      <sheetName val="Analis_harga1"/>
      <sheetName val="Sat_Bah_&amp;_Up1"/>
      <sheetName val="Perhitungan_RAB1"/>
      <sheetName val="Lamp_2,3&amp;41"/>
      <sheetName val="Ag_Hls_&amp;_Ksr1"/>
      <sheetName val="ARP-1_Rekap1"/>
      <sheetName val="Analisa_Quarry1"/>
      <sheetName val="Hrg_Bhn_&amp;_Upah1"/>
      <sheetName val="Master_Edit1"/>
      <sheetName val="List_Plant1"/>
      <sheetName val="Lap_Mingguan1"/>
      <sheetName val="M_181"/>
      <sheetName val="Currency_Rate1"/>
      <sheetName val="Rab_1"/>
      <sheetName val="BD_Div-21"/>
      <sheetName val="BD_Div-41"/>
      <sheetName val="BD_Div-51"/>
      <sheetName val="BD_Div-61"/>
      <sheetName val="BD_Div-71"/>
      <sheetName val="BD_Div-81"/>
      <sheetName val="Bill_of_Qty_MEP1"/>
      <sheetName val="REF_ONLY1"/>
      <sheetName val="Aspal_(2)1"/>
      <sheetName val="Rekap_Daftar_Kuantitas1"/>
      <sheetName val="DAFTAR_71"/>
      <sheetName val="RKP_PLUMBING1"/>
      <sheetName val="DIV_11"/>
      <sheetName val="B_Dsr1"/>
      <sheetName val="uraian_bul1"/>
      <sheetName val="A_LIS1"/>
      <sheetName val="A_REKAP1"/>
      <sheetName val="REKAP_BQ1"/>
      <sheetName val="HB_1"/>
      <sheetName val="struktur_tdk_dipakai1"/>
      <sheetName val="MAIN_BQ1"/>
      <sheetName val="S_UPAH1"/>
      <sheetName val="Isolasi_Luar_Dalam1"/>
      <sheetName val="Isolasi_Luar1"/>
      <sheetName val="Bang_A1"/>
      <sheetName val="Bang_B1"/>
      <sheetName val="HRG_BHN"/>
      <sheetName val="TONG_HOP_VL-NC"/>
      <sheetName val="LAL_-_PASAR_PAGI_"/>
      <sheetName val="dongia_(2)"/>
      <sheetName val="THPDMoi__(2)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DAFT_ALAT,UPAH_&amp;_MAT"/>
      <sheetName val="UPAH_&amp;_BHN_ARS"/>
      <sheetName val="AHS_ARS"/>
      <sheetName val="TE_TS_FA_LAN_MATV"/>
      <sheetName val="BQ_PLAMBING_-_SEMANAN1"/>
      <sheetName val="Bill_rekap"/>
      <sheetName val="Bill_of_Qty"/>
      <sheetName val="Bahan_1"/>
      <sheetName val="Pekerjaan_1"/>
      <sheetName val="DAFTAR_HARGA"/>
      <sheetName val="Harga_Satuan"/>
      <sheetName val="ELEC_STIS"/>
      <sheetName val="BoQ_C4"/>
      <sheetName val="HARGA_ALAT"/>
      <sheetName val="BO_alat"/>
      <sheetName val="Bangunan_Utama"/>
      <sheetName val="H_Satuan"/>
      <sheetName val="Analisa_2"/>
      <sheetName val="ANAL_KOEF"/>
      <sheetName val="Analisa_Gabungan"/>
      <sheetName val="4-Basic_Price"/>
      <sheetName val="8LT_12"/>
      <sheetName val="Fire_Fighting"/>
      <sheetName val="Item_Kompensasi"/>
      <sheetName val="Analisa_HSP"/>
      <sheetName val="REKAP_STR_T"/>
      <sheetName val="Analisa_DMPU"/>
      <sheetName val="D2_8"/>
      <sheetName val="KUANT_&amp;_HRG"/>
      <sheetName val="Basic_Price"/>
      <sheetName val="ANALISA_(2)"/>
      <sheetName val="GTS_I_PS"/>
      <sheetName val="Analis_harga"/>
      <sheetName val="Sat_Bah_&amp;_Up"/>
      <sheetName val="Perhitungan_RAB"/>
      <sheetName val="Lamp_2,3&amp;4"/>
      <sheetName val="Ag_Hls_&amp;_Ksr"/>
      <sheetName val="ARP-1_Rekap"/>
      <sheetName val="Analisa_Quarry"/>
      <sheetName val="Hrg_Bhn_&amp;_Upah"/>
      <sheetName val="Master_Edit"/>
      <sheetName val="List_Plant"/>
      <sheetName val="Lap_Mingguan"/>
      <sheetName val="M_18"/>
      <sheetName val="Currency_Rate"/>
      <sheetName val="Rab_"/>
      <sheetName val="BD_Div-2"/>
      <sheetName val="BD_Div-4"/>
      <sheetName val="BD_Div-5"/>
      <sheetName val="BD_Div-6"/>
      <sheetName val="BD_Div-7"/>
      <sheetName val="BD_Div-8"/>
      <sheetName val="Bill_of_Qty_MEP"/>
      <sheetName val="REF_ONLY"/>
      <sheetName val="Aspal_(2)"/>
      <sheetName val="Rekap_Daftar_Kuantitas"/>
      <sheetName val="DAFTAR_7"/>
      <sheetName val="RKP_PLUMBING"/>
      <sheetName val="DIV_1"/>
      <sheetName val="B_Dsr"/>
      <sheetName val="uraian_bul"/>
      <sheetName val="A_LIS"/>
      <sheetName val="A_REKAP"/>
      <sheetName val="REKAP_BQ"/>
      <sheetName val="HB_"/>
      <sheetName val="struktur_tdk_dipakai"/>
      <sheetName val="MAIN_BQ"/>
      <sheetName val="S_UPAH"/>
      <sheetName val="Isolasi_Luar_Dalam"/>
      <sheetName val="Isolasi_Luar"/>
      <sheetName val="Bang_A3"/>
      <sheetName val="Bang_B3"/>
      <sheetName val="HRG_BHN2"/>
      <sheetName val="TONG_HOP_VL-NC2"/>
      <sheetName val="LAL_-_PASAR_PAGI_2"/>
      <sheetName val="dongia_(2)2"/>
      <sheetName val="THPDMoi__(2)2"/>
      <sheetName val="TONGKE3p_2"/>
      <sheetName val="TH_VL,_NC,_DDHT_Thanhphuoc2"/>
      <sheetName val="DON_GIA2"/>
      <sheetName val="t-h_HA_THE2"/>
      <sheetName val="CHITIET_VL-NC-TT_-1p2"/>
      <sheetName val="TONG_HOP_VL-NC_TT2"/>
      <sheetName val="TH_XL2"/>
      <sheetName val="CHITIET_VL-NC2"/>
      <sheetName val="CHITIET_VL-NC-TT-3p2"/>
      <sheetName val="KPVC-BD_2"/>
      <sheetName val="DAFT_ALAT,UPAH_&amp;_MAT2"/>
      <sheetName val="UPAH_&amp;_BHN_ARS2"/>
      <sheetName val="AHS_ARS2"/>
      <sheetName val="TE_TS_FA_LAN_MATV2"/>
      <sheetName val="BQ_PLAMBING_-_SEMANAN3"/>
      <sheetName val="Bill_rekap2"/>
      <sheetName val="Bill_of_Qty2"/>
      <sheetName val="Bahan_3"/>
      <sheetName val="Pekerjaan_3"/>
      <sheetName val="DAFTAR_HARGA2"/>
      <sheetName val="Harga_Satuan2"/>
      <sheetName val="ELEC_STIS2"/>
      <sheetName val="BoQ_C42"/>
      <sheetName val="HARGA_ALAT2"/>
      <sheetName val="BO_alat2"/>
      <sheetName val="Bangunan_Utama2"/>
      <sheetName val="H_Satuan2"/>
      <sheetName val="Analisa_22"/>
      <sheetName val="ANAL_KOEF2"/>
      <sheetName val="Analisa_Gabungan2"/>
      <sheetName val="4-Basic_Price2"/>
      <sheetName val="8LT_122"/>
      <sheetName val="Fire_Fighting2"/>
      <sheetName val="Item_Kompensasi2"/>
      <sheetName val="Analisa_HSP2"/>
      <sheetName val="REKAP_STR_T2"/>
      <sheetName val="Analisa_DMPU2"/>
      <sheetName val="D2_82"/>
      <sheetName val="KUANT_&amp;_HRG2"/>
      <sheetName val="Basic_Price2"/>
      <sheetName val="ANALISA_(2)2"/>
      <sheetName val="GTS_I_PS2"/>
      <sheetName val="Analis_harga2"/>
      <sheetName val="Sat_Bah_&amp;_Up2"/>
      <sheetName val="Perhitungan_RAB2"/>
      <sheetName val="Lamp_2,3&amp;42"/>
      <sheetName val="Ag_Hls_&amp;_Ksr2"/>
      <sheetName val="ARP-1_Rekap2"/>
      <sheetName val="Analisa_Quarry2"/>
      <sheetName val="Hrg_Bhn_&amp;_Upah2"/>
      <sheetName val="Master_Edit2"/>
      <sheetName val="List_Plant2"/>
      <sheetName val="Lap_Mingguan2"/>
      <sheetName val="M_182"/>
      <sheetName val="Currency_Rate2"/>
      <sheetName val="Rab_2"/>
      <sheetName val="BD_Div-22"/>
      <sheetName val="BD_Div-42"/>
      <sheetName val="BD_Div-52"/>
      <sheetName val="BD_Div-62"/>
      <sheetName val="BD_Div-72"/>
      <sheetName val="BD_Div-82"/>
      <sheetName val="Bill_of_Qty_MEP2"/>
      <sheetName val="REF_ONLY2"/>
      <sheetName val="Aspal_(2)2"/>
      <sheetName val="Rekap_Daftar_Kuantitas2"/>
      <sheetName val="DAFTAR_72"/>
      <sheetName val="RKP_PLUMBING2"/>
      <sheetName val="DIV_12"/>
      <sheetName val="B_Dsr2"/>
      <sheetName val="uraian_bul2"/>
      <sheetName val="A_LIS2"/>
      <sheetName val="A_REKAP2"/>
      <sheetName val="REKAP_BQ2"/>
      <sheetName val="HB_2"/>
      <sheetName val="struktur_tdk_dipakai2"/>
      <sheetName val="MAIN_BQ2"/>
      <sheetName val="S_UPAH2"/>
      <sheetName val="Isolasi_Luar_Dalam2"/>
      <sheetName val="Isolasi_Luar2"/>
      <sheetName val="Bang_A4"/>
      <sheetName val="Bang_B4"/>
      <sheetName val="HRG_BHN3"/>
      <sheetName val="TONG_HOP_VL-NC3"/>
      <sheetName val="LAL_-_PASAR_PAGI_3"/>
      <sheetName val="dongia_(2)3"/>
      <sheetName val="THPDMoi__(2)3"/>
      <sheetName val="TONGKE3p_3"/>
      <sheetName val="TH_VL,_NC,_DDHT_Thanhphuoc3"/>
      <sheetName val="DON_GIA3"/>
      <sheetName val="t-h_HA_THE3"/>
      <sheetName val="CHITIET_VL-NC-TT_-1p3"/>
      <sheetName val="TONG_HOP_VL-NC_TT3"/>
      <sheetName val="TH_XL3"/>
      <sheetName val="CHITIET_VL-NC3"/>
      <sheetName val="CHITIET_VL-NC-TT-3p3"/>
      <sheetName val="KPVC-BD_3"/>
      <sheetName val="DAFT_ALAT,UPAH_&amp;_MAT3"/>
      <sheetName val="UPAH_&amp;_BHN_ARS3"/>
      <sheetName val="AHS_ARS3"/>
      <sheetName val="TE_TS_FA_LAN_MATV3"/>
      <sheetName val="BQ_PLAMBING_-_SEMANAN4"/>
      <sheetName val="Bill_rekap3"/>
      <sheetName val="Bill_of_Qty3"/>
      <sheetName val="Bahan_4"/>
      <sheetName val="Pekerjaan_4"/>
      <sheetName val="DAFTAR_HARGA3"/>
      <sheetName val="Harga_Satuan3"/>
      <sheetName val="ELEC_STIS3"/>
      <sheetName val="BoQ_C43"/>
      <sheetName val="HARGA_ALAT3"/>
      <sheetName val="BO_alat3"/>
      <sheetName val="Bangunan_Utama3"/>
      <sheetName val="H_Satuan3"/>
      <sheetName val="Analisa_23"/>
      <sheetName val="ANAL_KOEF3"/>
      <sheetName val="Analisa_Gabungan3"/>
      <sheetName val="4-Basic_Price3"/>
      <sheetName val="8LT_123"/>
      <sheetName val="Fire_Fighting3"/>
      <sheetName val="Item_Kompensasi3"/>
      <sheetName val="Analisa_HSP3"/>
      <sheetName val="REKAP_STR_T3"/>
      <sheetName val="Analisa_DMPU3"/>
      <sheetName val="D2_83"/>
      <sheetName val="KUANT_&amp;_HRG3"/>
      <sheetName val="Basic_Price3"/>
      <sheetName val="ANALISA_(2)3"/>
      <sheetName val="GTS_I_PS3"/>
      <sheetName val="Analis_harga3"/>
      <sheetName val="Sat_Bah_&amp;_Up3"/>
      <sheetName val="Perhitungan_RAB3"/>
      <sheetName val="Lamp_2,3&amp;43"/>
      <sheetName val="Ag_Hls_&amp;_Ksr3"/>
      <sheetName val="ARP-1_Rekap3"/>
      <sheetName val="Analisa_Quarry3"/>
      <sheetName val="Hrg_Bhn_&amp;_Upah3"/>
      <sheetName val="Master_Edit3"/>
      <sheetName val="List_Plant3"/>
      <sheetName val="Lap_Mingguan3"/>
      <sheetName val="M_183"/>
      <sheetName val="Currency_Rate3"/>
      <sheetName val="Rab_3"/>
      <sheetName val="BD_Div-23"/>
      <sheetName val="BD_Div-43"/>
      <sheetName val="BD_Div-53"/>
      <sheetName val="BD_Div-63"/>
      <sheetName val="BD_Div-73"/>
      <sheetName val="BD_Div-83"/>
      <sheetName val="Bill_of_Qty_MEP3"/>
      <sheetName val="REF_ONLY3"/>
      <sheetName val="Aspal_(2)3"/>
      <sheetName val="Rekap_Daftar_Kuantitas3"/>
      <sheetName val="DAFTAR_73"/>
      <sheetName val="RKP_PLUMBING3"/>
      <sheetName val="DIV_13"/>
      <sheetName val="B_Dsr3"/>
      <sheetName val="uraian_bul3"/>
      <sheetName val="A_LIS3"/>
      <sheetName val="A_REKAP3"/>
      <sheetName val="REKAP_BQ3"/>
      <sheetName val="HB_3"/>
      <sheetName val="struktur_tdk_dipakai3"/>
      <sheetName val="MAIN_BQ3"/>
      <sheetName val="S_UPAH3"/>
      <sheetName val="Isolasi_Luar_Dalam3"/>
      <sheetName val="Isolasi_Luar3"/>
      <sheetName val="struktur"/>
      <sheetName val="Report detil kondisi"/>
      <sheetName val="detil kondisi"/>
      <sheetName val="A+Supl."/>
      <sheetName val="price"/>
      <sheetName val="TOTAL"/>
      <sheetName val="Bahan+Upah"/>
      <sheetName val="BTL-Persiapan"/>
      <sheetName val="BTL-Rupa"/>
      <sheetName val="Div2"/>
      <sheetName val="Realkont"/>
      <sheetName val="upah_borong"/>
      <sheetName val="satuan_pek"/>
      <sheetName val="Hsatuan-OK"/>
      <sheetName val="Elektrikal"/>
      <sheetName val="Analisa Upah &amp; Bahan Plum"/>
      <sheetName val="REQDELTA"/>
      <sheetName val="GRAND REKAP"/>
      <sheetName val="Analisa Harga Satuan"/>
      <sheetName val="DAF_9"/>
      <sheetName val="DATA"/>
      <sheetName val="COST-SUM"/>
      <sheetName val="FLAF&amp;PARTSI"/>
      <sheetName val="Daf-harga"/>
      <sheetName val="Prelim"/>
      <sheetName val="daftar harga satuan"/>
      <sheetName val="DAF_7"/>
      <sheetName val="Daftar Upah"/>
      <sheetName val="rab me (by owner) "/>
      <sheetName val="BQ (by owner)"/>
      <sheetName val="rab me (fisik)"/>
      <sheetName val="SAT EL"/>
      <sheetName val="analisa Str"/>
      <sheetName val="01A- RAB"/>
      <sheetName val="Koef"/>
      <sheetName val="ANLS_ BETON R. KELAS"/>
      <sheetName val="SUM_Steel-Strc"/>
      <sheetName val="TSS"/>
      <sheetName val="Harsat BHN AR,M"/>
      <sheetName val="DAF-2"/>
      <sheetName val="Bill sipil"/>
      <sheetName val="mat&amp;upah"/>
      <sheetName val="EE-PROP"/>
      <sheetName val="Coef"/>
      <sheetName val="RAB"/>
      <sheetName val="DAF-9"/>
      <sheetName val="TABEL-DETASIR"/>
      <sheetName val="RPP01 6"/>
      <sheetName val="ANA"/>
      <sheetName val="DATA-PPC"/>
      <sheetName val="LIST"/>
      <sheetName val="DATA1"/>
      <sheetName val="EK"/>
      <sheetName val="UPAH _ ALAT"/>
      <sheetName val="D3.1"/>
      <sheetName val="Hrg.Sat"/>
      <sheetName val="Analisa Upah _ Bahan Plum"/>
      <sheetName val="BQ ARS"/>
      <sheetName val="Daf.Harga-Upah"/>
      <sheetName val="Kuantitas &amp; Harga"/>
      <sheetName val="g. CAPEX"/>
      <sheetName val="Pricing"/>
      <sheetName val="Kolom UT"/>
      <sheetName val="DAFTAR HARGA SATUAN MATERIAL"/>
      <sheetName val="ANALISA SOFT"/>
      <sheetName val="HARSAT_BAH"/>
      <sheetName val="Str BT"/>
      <sheetName val="TOWN"/>
      <sheetName val="Material-mr"/>
      <sheetName val="bhn "/>
      <sheetName val="Agregat A"/>
      <sheetName val="Mat.Mek"/>
      <sheetName val="Mat.Elk"/>
      <sheetName val="Cash Flow bulanan"/>
      <sheetName val="VAC-1"/>
      <sheetName val="Penjumlahan"/>
      <sheetName val="Bill-19"/>
      <sheetName val="sum-bill22"/>
      <sheetName val="An Arsitektur"/>
      <sheetName val="An Struktur"/>
      <sheetName val="Analisa -Baku"/>
      <sheetName val="Rekap Direct Cost"/>
      <sheetName val="WS Pabrikasi"/>
      <sheetName val="WS SSE"/>
      <sheetName val="Analisa Baku STR ARS"/>
      <sheetName val="index"/>
      <sheetName val="BQ HS"/>
      <sheetName val="FORM 3A"/>
      <sheetName val="A.HARSAT ARS"/>
      <sheetName val="Notes"/>
      <sheetName val="ORGAN"/>
      <sheetName val="SAA"/>
      <sheetName val="Analisa ME"/>
      <sheetName val="STAFF"/>
      <sheetName val="D2.2"/>
      <sheetName val="Evaluasi div  (4)"/>
      <sheetName val="seijin"/>
      <sheetName val="AYU REZKI"/>
      <sheetName val="KET"/>
      <sheetName val="anal rab"/>
      <sheetName val="U,B"/>
      <sheetName val="rab-SAPHIR"/>
      <sheetName val="BQ_HS1"/>
      <sheetName val="Str_BT1"/>
      <sheetName val="Daf_Harga-Upah1"/>
      <sheetName val="Kuantitas_&amp;_Harga1"/>
      <sheetName val="bhn_1"/>
      <sheetName val="Agregat_A1"/>
      <sheetName val="Mat_Mek1"/>
      <sheetName val="Mat_Elk1"/>
      <sheetName val="analisa_Str1"/>
      <sheetName val="Cash_Flow_bulanan1"/>
      <sheetName val="Daftar_Upah1"/>
      <sheetName val="01A-_RAB1"/>
      <sheetName val="An_Arsitektur1"/>
      <sheetName val="An_Struktur1"/>
      <sheetName val="Analisa_-Baku1"/>
      <sheetName val="Rekap_Direct_Cost1"/>
      <sheetName val="WS_Pabrikasi1"/>
      <sheetName val="WS_SSE1"/>
      <sheetName val="Analisa_Baku_STR_ARS1"/>
      <sheetName val="daftar_harga_satuan1"/>
      <sheetName val="SAT_EL1"/>
      <sheetName val="Bill_sipil1"/>
      <sheetName val="Harsat_BHN_AR,M1"/>
      <sheetName val="rab_me_(by_owner)_1"/>
      <sheetName val="BQ_(by_owner)1"/>
      <sheetName val="rab_me_(fisik)1"/>
      <sheetName val="Kolom_UT1"/>
      <sheetName val="Analisa_Harga_Satuan1"/>
      <sheetName val="UPAH___ALAT1"/>
      <sheetName val="D3_11"/>
      <sheetName val="Hrg_Sat1"/>
      <sheetName val="DAFTAR_HARGA_SATUAN_MATERIAL1"/>
      <sheetName val="ANALISA_SOFT1"/>
      <sheetName val="Analisa_ME1"/>
      <sheetName val="ANLS__BETON_R__KELAS1"/>
      <sheetName val="D2_21"/>
      <sheetName val="RPP01_61"/>
      <sheetName val="Evaluasi_div__(4)1"/>
      <sheetName val="AYU_REZKI1"/>
      <sheetName val="anal_rab1"/>
      <sheetName val="Analisa_Upah_&amp;_Bahan_Plum1"/>
      <sheetName val="g__CAPEX1"/>
      <sheetName val="BQ_HS"/>
      <sheetName val="Str_BT"/>
      <sheetName val="Daf_Harga-Upah"/>
      <sheetName val="Kuantitas_&amp;_Harga"/>
      <sheetName val="bhn_"/>
      <sheetName val="Agregat_A"/>
      <sheetName val="Mat_Mek"/>
      <sheetName val="Mat_Elk"/>
      <sheetName val="analisa_Str"/>
      <sheetName val="Cash_Flow_bulanan"/>
      <sheetName val="Daftar_Upah"/>
      <sheetName val="01A-_RAB"/>
      <sheetName val="An_Arsitektur"/>
      <sheetName val="An_Struktur"/>
      <sheetName val="Analisa_-Baku"/>
      <sheetName val="Rekap_Direct_Cost"/>
      <sheetName val="WS_Pabrikasi"/>
      <sheetName val="WS_SSE"/>
      <sheetName val="Analisa_Baku_STR_ARS"/>
      <sheetName val="daftar_harga_satuan"/>
      <sheetName val="SAT_EL"/>
      <sheetName val="Bill_sipil"/>
      <sheetName val="Harsat_BHN_AR,M"/>
      <sheetName val="rab_me_(by_owner)_"/>
      <sheetName val="BQ_(by_owner)"/>
      <sheetName val="rab_me_(fisik)"/>
      <sheetName val="Kolom_UT"/>
      <sheetName val="Analisa_Harga_Satuan"/>
      <sheetName val="UPAH___ALAT"/>
      <sheetName val="D3_1"/>
      <sheetName val="Hrg_Sat"/>
      <sheetName val="DAFTAR_HARGA_SATUAN_MATERIAL"/>
      <sheetName val="ANALISA_SOFT"/>
      <sheetName val="Analisa_ME"/>
      <sheetName val="ANLS__BETON_R__KELAS"/>
      <sheetName val="D2_2"/>
      <sheetName val="RPP01_6"/>
      <sheetName val="Evaluasi_div__(4)"/>
      <sheetName val="AYU_REZKI"/>
      <sheetName val="anal_rab"/>
      <sheetName val="Analisa_Upah_&amp;_Bahan_Plum"/>
      <sheetName val="g__CAPEX"/>
      <sheetName val="BQ_HS2"/>
      <sheetName val="Str_BT2"/>
      <sheetName val="Daf_Harga-Upah2"/>
      <sheetName val="Kuantitas_&amp;_Harga2"/>
      <sheetName val="bhn_2"/>
      <sheetName val="Agregat_A2"/>
      <sheetName val="Mat_Mek2"/>
      <sheetName val="Mat_Elk2"/>
      <sheetName val="analisa_Str2"/>
      <sheetName val="Cash_Flow_bulanan2"/>
      <sheetName val="Daftar_Upah2"/>
      <sheetName val="01A-_RAB2"/>
      <sheetName val="An_Arsitektur2"/>
      <sheetName val="An_Struktur2"/>
      <sheetName val="Analisa_-Baku2"/>
      <sheetName val="Rekap_Direct_Cost2"/>
      <sheetName val="WS_Pabrikasi2"/>
      <sheetName val="WS_SSE2"/>
      <sheetName val="Analisa_Baku_STR_ARS2"/>
      <sheetName val="daftar_harga_satuan2"/>
      <sheetName val="SAT_EL2"/>
      <sheetName val="Bill_sipil2"/>
      <sheetName val="Harsat_BHN_AR,M2"/>
      <sheetName val="rab_me_(by_owner)_2"/>
      <sheetName val="BQ_(by_owner)2"/>
      <sheetName val="rab_me_(fisik)2"/>
      <sheetName val="Kolom_UT2"/>
      <sheetName val="Analisa_Harga_Satuan2"/>
      <sheetName val="UPAH___ALAT2"/>
      <sheetName val="D3_12"/>
      <sheetName val="Hrg_Sat2"/>
      <sheetName val="DAFTAR_HARGA_SATUAN_MATERIAL2"/>
      <sheetName val="ANALISA_SOFT2"/>
      <sheetName val="Analisa_ME2"/>
      <sheetName val="ANLS__BETON_R__KELAS2"/>
      <sheetName val="D2_22"/>
      <sheetName val="RPP01_62"/>
      <sheetName val="Evaluasi_div__(4)2"/>
      <sheetName val="AYU_REZKI2"/>
      <sheetName val="anal_rab2"/>
      <sheetName val="Analisa_Upah_&amp;_Bahan_Plum2"/>
      <sheetName val="g__CAPEX2"/>
      <sheetName val="HRG_BHN4"/>
      <sheetName val="H_Satuan4"/>
      <sheetName val="BQ_HS3"/>
      <sheetName val="Str_BT3"/>
      <sheetName val="Bill_rekap4"/>
      <sheetName val="Bill_of_Qty4"/>
      <sheetName val="Harga_Satuan4"/>
      <sheetName val="Daf_Harga-Upah3"/>
      <sheetName val="Kuantitas_&amp;_Harga3"/>
      <sheetName val="bhn_3"/>
      <sheetName val="Agregat_A3"/>
      <sheetName val="Mat_Mek3"/>
      <sheetName val="Mat_Elk3"/>
      <sheetName val="analisa_Str3"/>
      <sheetName val="Cash_Flow_bulanan3"/>
      <sheetName val="Daftar_Upah3"/>
      <sheetName val="01A-_RAB3"/>
      <sheetName val="An_Arsitektur3"/>
      <sheetName val="An_Struktur3"/>
      <sheetName val="Analisa_-Baku3"/>
      <sheetName val="Rekap_Direct_Cost3"/>
      <sheetName val="WS_Pabrikasi3"/>
      <sheetName val="WS_SSE3"/>
      <sheetName val="Analisa_Baku_STR_ARS3"/>
      <sheetName val="daftar_harga_satuan3"/>
      <sheetName val="SAT_EL3"/>
      <sheetName val="Bill_sipil3"/>
      <sheetName val="Harsat_BHN_AR,M3"/>
      <sheetName val="rab_me_(by_owner)_3"/>
      <sheetName val="BQ_(by_owner)3"/>
      <sheetName val="rab_me_(fisik)3"/>
      <sheetName val="Kolom_UT3"/>
      <sheetName val="Analisa_Harga_Satuan3"/>
      <sheetName val="UPAH___ALAT3"/>
      <sheetName val="D3_13"/>
      <sheetName val="Hrg_Sat3"/>
      <sheetName val="DAFTAR_HARGA_SATUAN_MATERIAL3"/>
      <sheetName val="ANALISA_SOFT3"/>
      <sheetName val="Analisa_ME3"/>
      <sheetName val="ANLS__BETON_R__KELAS3"/>
      <sheetName val="D2_23"/>
      <sheetName val="RPP01_63"/>
      <sheetName val="Evaluasi_div__(4)3"/>
      <sheetName val="AYU_REZKI3"/>
      <sheetName val="anal_rab3"/>
      <sheetName val="Analisa_Upah_&amp;_Bahan_Plum3"/>
      <sheetName val="g__CAPEX3"/>
      <sheetName val="TP ALAT"/>
      <sheetName val="TRE TABLE"/>
      <sheetName val="smu"/>
      <sheetName val="Wheel Grp"/>
      <sheetName val="me"/>
      <sheetName val="DTMx"/>
      <sheetName val="Anls teknis"/>
      <sheetName val="faktor"/>
      <sheetName val="FORM_3A1"/>
      <sheetName val="A_HARSAT_ARS1"/>
      <sheetName val="GRAND_REKAP1"/>
      <sheetName val="Analisa_Upah___Bahan_Plum1"/>
      <sheetName val="BQ_ARS1"/>
      <sheetName val="Anls_teknis1"/>
      <sheetName val="FORM_3A"/>
      <sheetName val="A_HARSAT_ARS"/>
      <sheetName val="GRAND_REKAP"/>
      <sheetName val="Analisa_Upah___Bahan_Plum"/>
      <sheetName val="BQ_ARS"/>
      <sheetName val="Anls_teknis"/>
      <sheetName val="FORM_3A2"/>
      <sheetName val="A_HARSAT_ARS2"/>
      <sheetName val="GRAND_REKAP2"/>
      <sheetName val="Analisa_Upah___Bahan_Plum2"/>
      <sheetName val="BQ_ARS2"/>
      <sheetName val="Anls_teknis2"/>
      <sheetName val="FORM_3A3"/>
      <sheetName val="A_HARSAT_ARS3"/>
      <sheetName val="GRAND_REKAP3"/>
      <sheetName val="Analisa_Upah___Bahan_Plum3"/>
      <sheetName val="BQ_ARS3"/>
      <sheetName val="Anls_teknis3"/>
      <sheetName val="Gal tanah"/>
      <sheetName val="Pancang"/>
      <sheetName val="CV"/>
      <sheetName val="Balok L.1"/>
      <sheetName val="Sat Bah _ Up"/>
      <sheetName val="Up &amp; bhn"/>
      <sheetName val="K"/>
      <sheetName val="Man Power"/>
      <sheetName val="Agregat Halus &amp; Kasar"/>
      <sheetName val="Harga Satuan Bahan"/>
      <sheetName val="jobhist"/>
      <sheetName val="cal"/>
      <sheetName val="Harga Dasar"/>
      <sheetName val="Gal_tanah1"/>
      <sheetName val="Balok_L_11"/>
      <sheetName val="Sat_Bah___Up1"/>
      <sheetName val="Up_&amp;_bhn1"/>
      <sheetName val="Man_Power1"/>
      <sheetName val="Agregat_Halus_&amp;_Kasar1"/>
      <sheetName val="Harga_Satuan_Bahan1"/>
      <sheetName val="Gal_tanah"/>
      <sheetName val="Up_&amp;_bhn"/>
      <sheetName val="Man_Power"/>
      <sheetName val="Sat_Bah___Up"/>
      <sheetName val="Agregat_Halus_&amp;_Kasar"/>
      <sheetName val="Harga_Satuan_Bahan"/>
      <sheetName val="Balok_L_1"/>
      <sheetName val="Gal_tanah2"/>
      <sheetName val="Balok_L_12"/>
      <sheetName val="Sat_Bah___Up2"/>
      <sheetName val="Up_&amp;_bhn2"/>
      <sheetName val="Man_Power2"/>
      <sheetName val="Agregat_Halus_&amp;_Kasar2"/>
      <sheetName val="Harga_Satuan_Bahan2"/>
      <sheetName val="Gal_tanah3"/>
      <sheetName val="Up_&amp;_bhn3"/>
      <sheetName val="Man_Power3"/>
      <sheetName val="Sat_Bah___Up3"/>
      <sheetName val="Agregat_Halus_&amp;_Kasar3"/>
      <sheetName val="Harga_Satuan_Bahan3"/>
      <sheetName val="Balok_L_13"/>
      <sheetName val="Up _ bhn"/>
      <sheetName val="Busang1"/>
      <sheetName val="Busang2"/>
      <sheetName val="Busang3"/>
      <sheetName val="Jonggon2"/>
      <sheetName val="Jonggon3"/>
      <sheetName val="Remarks"/>
      <sheetName val="Coal"/>
      <sheetName val="Block"/>
      <sheetName val="CondDaily"/>
      <sheetName val="epei "/>
      <sheetName val="Input2"/>
      <sheetName val="Safety"/>
      <sheetName val="CondMonthly"/>
      <sheetName val="Weather"/>
      <sheetName val="Rekap A"/>
      <sheetName val="Hargamat"/>
      <sheetName val="atap"/>
      <sheetName val="Nama"/>
      <sheetName val="L2"/>
      <sheetName val="hs-str"/>
      <sheetName val="upah &amp; bhn"/>
      <sheetName val="Mob"/>
      <sheetName val="INLAND FACTOR DISTANCE"/>
      <sheetName val="Bid Summary"/>
      <sheetName val="A"/>
      <sheetName val="LATIH1"/>
      <sheetName val="Rekap RAB_kl"/>
      <sheetName val="RAB_KL"/>
      <sheetName val="Rekap RAB_Amd"/>
      <sheetName val="RAB_Amd"/>
      <sheetName val="REKAP_Dftr_Kuan_Hrg_Amd"/>
      <sheetName val="Dftr_Kuan_Hrg Amd"/>
      <sheetName val="box culvert"/>
      <sheetName val="ALAT-2"/>
      <sheetName val="Gal Sal"/>
      <sheetName val="Rincian"/>
      <sheetName val="GE_1_2"/>
      <sheetName val="Master Schedule"/>
      <sheetName val="prog-mgu"/>
      <sheetName val="Sum"/>
      <sheetName val="KODE BAHAN"/>
      <sheetName val="INPUT AGST"/>
      <sheetName val="KODE UPAH"/>
      <sheetName val="Kode kategori Nas+DVO III"/>
      <sheetName val="lap.harian -bl-juni"/>
      <sheetName val="harga sat"/>
      <sheetName val="REKAP.LAP-HARIAN"/>
      <sheetName val="A-BANTU"/>
      <sheetName val="pemasaran2013"/>
      <sheetName val="3. KONTRAK(stu)"/>
      <sheetName val="SNI"/>
      <sheetName val="Harga Bahan"/>
      <sheetName val="DbKtr"/>
      <sheetName val="rekap-analis"/>
      <sheetName val="Paint Type B"/>
      <sheetName val="Summary"/>
      <sheetName val="Harga S Dasar UNTUK IDISI"/>
      <sheetName val="isian"/>
      <sheetName val="AO-UMUM"/>
      <sheetName val="Material&amp;Alat"/>
      <sheetName val="Har-mat"/>
      <sheetName val="POWER"/>
      <sheetName val="As"/>
      <sheetName val="Daya"/>
      <sheetName val="Pasir Hor"/>
      <sheetName val="Bang_A5"/>
      <sheetName val="Bang_B5"/>
      <sheetName val="TONG_HOP_VL-NC4"/>
      <sheetName val="LAL_-_PASAR_PAGI_4"/>
      <sheetName val="dongia_(2)4"/>
      <sheetName val="THPDMoi__(2)4"/>
      <sheetName val="TONGKE3p_4"/>
      <sheetName val="TH_VL,_NC,_DDHT_Thanhphuoc4"/>
      <sheetName val="DON_GIA4"/>
      <sheetName val="t-h_HA_THE4"/>
      <sheetName val="CHITIET_VL-NC-TT_-1p4"/>
      <sheetName val="TONG_HOP_VL-NC_TT4"/>
      <sheetName val="TH_XL4"/>
      <sheetName val="CHITIET_VL-NC4"/>
      <sheetName val="CHITIET_VL-NC-TT-3p4"/>
      <sheetName val="KPVC-BD_4"/>
      <sheetName val="DAFT_ALAT,UPAH_&amp;_MAT4"/>
      <sheetName val="UPAH_&amp;_BHN_ARS4"/>
      <sheetName val="AHS_ARS4"/>
      <sheetName val="TE_TS_FA_LAN_MATV4"/>
      <sheetName val="BQ_PLAMBING_-_SEMANAN5"/>
      <sheetName val="Bahan_5"/>
      <sheetName val="Pekerjaan_5"/>
      <sheetName val="DAFTAR_HARGA4"/>
      <sheetName val="ELEC_STIS4"/>
      <sheetName val="BoQ_C44"/>
      <sheetName val="HARGA_ALAT4"/>
      <sheetName val="BO_alat4"/>
      <sheetName val="Bangunan_Utama4"/>
      <sheetName val="Analisa_24"/>
      <sheetName val="ANAL_KOEF4"/>
      <sheetName val="Analisa_Gabungan4"/>
      <sheetName val="4-Basic_Price4"/>
      <sheetName val="8LT_124"/>
      <sheetName val="Fire_Fighting4"/>
      <sheetName val="Item_Kompensasi4"/>
      <sheetName val="Analisa_HSP4"/>
      <sheetName val="REKAP_STR_T4"/>
      <sheetName val="Analisa_DMPU4"/>
      <sheetName val="D2_84"/>
      <sheetName val="KUANT_&amp;_HRG4"/>
      <sheetName val="Basic_Price4"/>
      <sheetName val="ANALISA_(2)4"/>
      <sheetName val="GTS_I_PS4"/>
      <sheetName val="Analis_harga4"/>
      <sheetName val="Sat_Bah_&amp;_Up4"/>
      <sheetName val="Perhitungan_RAB4"/>
      <sheetName val="Lamp_2,3&amp;44"/>
      <sheetName val="Ag_Hls_&amp;_Ksr4"/>
      <sheetName val="ARP-1_Rekap4"/>
      <sheetName val="Analisa_Quarry4"/>
      <sheetName val="Hrg_Bhn_&amp;_Upah4"/>
      <sheetName val="Master_Edit4"/>
      <sheetName val="List_Plant4"/>
      <sheetName val="Lap_Mingguan4"/>
      <sheetName val="M_184"/>
      <sheetName val="Currency_Rate4"/>
      <sheetName val="Rab_4"/>
      <sheetName val="BD_Div-24"/>
      <sheetName val="BD_Div-44"/>
      <sheetName val="BD_Div-54"/>
      <sheetName val="BD_Div-64"/>
      <sheetName val="BD_Div-74"/>
      <sheetName val="BD_Div-84"/>
      <sheetName val="Bill_of_Qty_MEP4"/>
      <sheetName val="REF_ONLY4"/>
      <sheetName val="Aspal_(2)4"/>
      <sheetName val="Rekap_Daftar_Kuantitas4"/>
      <sheetName val="DAFTAR_74"/>
      <sheetName val="RKP_PLUMBING4"/>
      <sheetName val="DIV_14"/>
      <sheetName val="B_Dsr4"/>
      <sheetName val="uraian_bul4"/>
      <sheetName val="A_LIS4"/>
      <sheetName val="A_REKAP4"/>
      <sheetName val="REKAP_BQ4"/>
      <sheetName val="HB_4"/>
      <sheetName val="struktur_tdk_dipakai4"/>
      <sheetName val="MAIN_BQ4"/>
      <sheetName val="S_UPAH4"/>
      <sheetName val="Isolasi_Luar_Dalam4"/>
      <sheetName val="Isolasi_Luar4"/>
      <sheetName val="Modal_Kerja"/>
      <sheetName val="A+Supl_"/>
      <sheetName val="Report_detil_kondisi"/>
      <sheetName val="detil_kondisi"/>
      <sheetName val="Bang_A6"/>
      <sheetName val="Bang_B6"/>
      <sheetName val="HRG_BHN5"/>
      <sheetName val="TONG_HOP_VL-NC5"/>
      <sheetName val="LAL_-_PASAR_PAGI_5"/>
      <sheetName val="dongia_(2)5"/>
      <sheetName val="THPDMoi__(2)5"/>
      <sheetName val="TONGKE3p_5"/>
      <sheetName val="TH_VL,_NC,_DDHT_Thanhphuoc5"/>
      <sheetName val="DON_GIA5"/>
      <sheetName val="t-h_HA_THE5"/>
      <sheetName val="CHITIET_VL-NC-TT_-1p5"/>
      <sheetName val="TONG_HOP_VL-NC_TT5"/>
      <sheetName val="TH_XL5"/>
      <sheetName val="CHITIET_VL-NC5"/>
      <sheetName val="CHITIET_VL-NC-TT-3p5"/>
      <sheetName val="KPVC-BD_5"/>
      <sheetName val="DAFT_ALAT,UPAH_&amp;_MAT5"/>
      <sheetName val="UPAH_&amp;_BHN_ARS5"/>
      <sheetName val="AHS_ARS5"/>
      <sheetName val="TE_TS_FA_LAN_MATV5"/>
      <sheetName val="BQ_PLAMBING_-_SEMANAN6"/>
      <sheetName val="Bill_rekap5"/>
      <sheetName val="Bill_of_Qty5"/>
      <sheetName val="Bahan_6"/>
      <sheetName val="Pekerjaan_6"/>
      <sheetName val="DAFTAR_HARGA5"/>
      <sheetName val="Harga_Satuan5"/>
      <sheetName val="ELEC_STIS5"/>
      <sheetName val="BoQ_C45"/>
      <sheetName val="HARGA_ALAT5"/>
      <sheetName val="BO_alat5"/>
      <sheetName val="Bangunan_Utama5"/>
      <sheetName val="H_Satuan5"/>
      <sheetName val="Analisa_25"/>
      <sheetName val="ANAL_KOEF5"/>
      <sheetName val="Analisa_Gabungan5"/>
      <sheetName val="4-Basic_Price5"/>
      <sheetName val="8LT_125"/>
      <sheetName val="Fire_Fighting5"/>
      <sheetName val="Item_Kompensasi5"/>
      <sheetName val="Analisa_HSP5"/>
      <sheetName val="REKAP_STR_T5"/>
      <sheetName val="Analisa_DMPU5"/>
      <sheetName val="D2_85"/>
      <sheetName val="KUANT_&amp;_HRG5"/>
      <sheetName val="Basic_Price5"/>
      <sheetName val="ANALISA_(2)5"/>
      <sheetName val="GTS_I_PS5"/>
      <sheetName val="Analis_harga5"/>
      <sheetName val="Sat_Bah_&amp;_Up5"/>
      <sheetName val="Perhitungan_RAB5"/>
      <sheetName val="Lamp_2,3&amp;45"/>
      <sheetName val="Ag_Hls_&amp;_Ksr5"/>
      <sheetName val="ARP-1_Rekap5"/>
      <sheetName val="Analisa_Quarry5"/>
      <sheetName val="Hrg_Bhn_&amp;_Upah5"/>
      <sheetName val="Master_Edit5"/>
      <sheetName val="List_Plant5"/>
      <sheetName val="Lap_Mingguan5"/>
      <sheetName val="M_185"/>
      <sheetName val="Currency_Rate5"/>
      <sheetName val="Rab_5"/>
      <sheetName val="BD_Div-25"/>
      <sheetName val="BD_Div-45"/>
      <sheetName val="BD_Div-55"/>
      <sheetName val="BD_Div-65"/>
      <sheetName val="BD_Div-75"/>
      <sheetName val="BD_Div-85"/>
      <sheetName val="Bill_of_Qty_MEP5"/>
      <sheetName val="REF_ONLY5"/>
      <sheetName val="Aspal_(2)5"/>
      <sheetName val="Rekap_Daftar_Kuantitas5"/>
      <sheetName val="DAFTAR_75"/>
      <sheetName val="RKP_PLUMBING5"/>
      <sheetName val="DIV_15"/>
      <sheetName val="B_Dsr5"/>
      <sheetName val="uraian_bul5"/>
      <sheetName val="A_LIS5"/>
      <sheetName val="A_REKAP5"/>
      <sheetName val="REKAP_BQ5"/>
      <sheetName val="HB_5"/>
      <sheetName val="struktur_tdk_dipakai5"/>
      <sheetName val="MAIN_BQ5"/>
      <sheetName val="S_UPAH5"/>
      <sheetName val="Isolasi_Luar_Dalam5"/>
      <sheetName val="Isolasi_Luar5"/>
      <sheetName val="Modal_Kerja1"/>
      <sheetName val="A+Supl_1"/>
      <sheetName val="Report_detil_kondisi1"/>
      <sheetName val="detil_kondisi1"/>
      <sheetName val="Df-Kuan"/>
      <sheetName val="Bang_A7"/>
      <sheetName val="Bang_B7"/>
      <sheetName val="HRG_BHN6"/>
      <sheetName val="TONG_HOP_VL-NC6"/>
      <sheetName val="LAL_-_PASAR_PAGI_6"/>
      <sheetName val="dongia_(2)6"/>
      <sheetName val="THPDMoi__(2)6"/>
      <sheetName val="TONGKE3p_6"/>
      <sheetName val="TH_VL,_NC,_DDHT_Thanhphuoc6"/>
      <sheetName val="DON_GIA6"/>
      <sheetName val="t-h_HA_THE6"/>
      <sheetName val="CHITIET_VL-NC-TT_-1p6"/>
      <sheetName val="TONG_HOP_VL-NC_TT6"/>
      <sheetName val="TH_XL6"/>
      <sheetName val="CHITIET_VL-NC6"/>
      <sheetName val="CHITIET_VL-NC-TT-3p6"/>
      <sheetName val="KPVC-BD_6"/>
      <sheetName val="DAFT_ALAT,UPAH_&amp;_MAT6"/>
      <sheetName val="UPAH_&amp;_BHN_ARS6"/>
      <sheetName val="AHS_ARS6"/>
      <sheetName val="TE_TS_FA_LAN_MATV6"/>
      <sheetName val="BQ_PLAMBING_-_SEMANAN7"/>
      <sheetName val="Bill_rekap6"/>
      <sheetName val="Bill_of_Qty6"/>
      <sheetName val="Bahan_7"/>
      <sheetName val="Pekerjaan_7"/>
      <sheetName val="DAFTAR_HARGA6"/>
      <sheetName val="Harga_Satuan6"/>
      <sheetName val="ELEC_STIS6"/>
      <sheetName val="BoQ_C46"/>
      <sheetName val="HARGA_ALAT6"/>
      <sheetName val="BO_alat6"/>
      <sheetName val="Bangunan_Utama6"/>
      <sheetName val="H_Satuan6"/>
      <sheetName val="Analisa_26"/>
      <sheetName val="ANAL_KOEF6"/>
      <sheetName val="Analisa_Gabungan6"/>
      <sheetName val="4-Basic_Price6"/>
      <sheetName val="8LT_126"/>
      <sheetName val="Fire_Fighting6"/>
      <sheetName val="Item_Kompensasi6"/>
      <sheetName val="Analisa_HSP6"/>
      <sheetName val="REKAP_STR_T6"/>
      <sheetName val="Analisa_DMPU6"/>
      <sheetName val="D2_86"/>
      <sheetName val="KUANT_&amp;_HRG6"/>
      <sheetName val="Basic_Price6"/>
      <sheetName val="ANALISA_(2)6"/>
      <sheetName val="GTS_I_PS6"/>
      <sheetName val="Analis_harga6"/>
      <sheetName val="Sat_Bah_&amp;_Up6"/>
      <sheetName val="Perhitungan_RAB6"/>
      <sheetName val="Lamp_2,3&amp;46"/>
      <sheetName val="Ag_Hls_&amp;_Ksr6"/>
      <sheetName val="ARP-1_Rekap6"/>
      <sheetName val="Analisa_Quarry6"/>
      <sheetName val="Hrg_Bhn_&amp;_Upah6"/>
      <sheetName val="Master_Edit6"/>
      <sheetName val="List_Plant6"/>
      <sheetName val="Lap_Mingguan6"/>
      <sheetName val="M_186"/>
      <sheetName val="Currency_Rate6"/>
      <sheetName val="Rab_6"/>
      <sheetName val="BD_Div-26"/>
      <sheetName val="BD_Div-46"/>
      <sheetName val="BD_Div-56"/>
      <sheetName val="BD_Div-66"/>
      <sheetName val="BD_Div-76"/>
      <sheetName val="BD_Div-86"/>
      <sheetName val="Bill_of_Qty_MEP6"/>
      <sheetName val="REF_ONLY6"/>
      <sheetName val="Aspal_(2)6"/>
      <sheetName val="Rekap_Daftar_Kuantitas6"/>
      <sheetName val="DAFTAR_76"/>
      <sheetName val="RKP_PLUMBING6"/>
      <sheetName val="DIV_16"/>
      <sheetName val="B_Dsr6"/>
      <sheetName val="uraian_bul6"/>
      <sheetName val="A_LIS6"/>
      <sheetName val="A_REKAP6"/>
      <sheetName val="REKAP_BQ6"/>
      <sheetName val="HB_6"/>
      <sheetName val="struktur_tdk_dipakai6"/>
      <sheetName val="MAIN_BQ6"/>
      <sheetName val="S_UPAH6"/>
      <sheetName val="Isolasi_Luar_Dalam6"/>
      <sheetName val="Isolasi_Luar6"/>
      <sheetName val="Modal_Kerja2"/>
      <sheetName val="A+Supl_2"/>
      <sheetName val="Report_detil_kondisi2"/>
      <sheetName val="detil_kondisi2"/>
      <sheetName val="Analisa_Upah_&amp;_Bahan_Plum4"/>
      <sheetName val="GRAND_REKAP4"/>
      <sheetName val="Analisa_Harga_Satuan4"/>
      <sheetName val="daftar_harga_satuan4"/>
      <sheetName val="Daftar_Upah4"/>
      <sheetName val="rab_me_(by_owner)_4"/>
      <sheetName val="BQ_(by_owner)4"/>
      <sheetName val="rab_me_(fisik)4"/>
      <sheetName val="SAT_EL4"/>
      <sheetName val="analisa_Str4"/>
      <sheetName val="01A-_RAB4"/>
      <sheetName val="ANLS__BETON_R__KELAS4"/>
      <sheetName val="Harsat_BHN_AR,M4"/>
      <sheetName val="Bill_sipil4"/>
      <sheetName val="RPP01_64"/>
      <sheetName val="UPAH___ALAT4"/>
      <sheetName val="D3_14"/>
      <sheetName val="Hrg_Sat4"/>
      <sheetName val="Analisa_Upah___Bahan_Plum4"/>
      <sheetName val="BQ_ARS4"/>
      <sheetName val="Daf_Harga-Upah4"/>
      <sheetName val="Kuantitas_&amp;_Harga4"/>
      <sheetName val="g__CAPEX4"/>
      <sheetName val="Kolom_UT4"/>
      <sheetName val="DAFTAR_HARGA_SATUAN_MATERIAL4"/>
      <sheetName val="ANALISA_SOFT4"/>
      <sheetName val="Str_BT4"/>
      <sheetName val="bhn_4"/>
      <sheetName val="Agregat_A4"/>
      <sheetName val="Mat_Mek4"/>
      <sheetName val="Mat_Elk4"/>
      <sheetName val="Cash_Flow_bulanan4"/>
      <sheetName val="An_Arsitektur4"/>
      <sheetName val="An_Struktur4"/>
      <sheetName val="Analisa_-Baku4"/>
      <sheetName val="Rekap_Direct_Cost4"/>
      <sheetName val="WS_Pabrikasi4"/>
      <sheetName val="WS_SSE4"/>
      <sheetName val="Analisa_Baku_STR_ARS4"/>
      <sheetName val="BQ_HS4"/>
      <sheetName val="FORM_3A4"/>
      <sheetName val="A_HARSAT_ARS4"/>
      <sheetName val="Analisa_ME4"/>
      <sheetName val="D2_24"/>
      <sheetName val="Evaluasi_div__(4)4"/>
      <sheetName val="AYU_REZKI4"/>
      <sheetName val="anal_rab4"/>
      <sheetName val="TP_ALAT"/>
      <sheetName val="TRE_TABLE"/>
      <sheetName val="Wheel_Grp"/>
      <sheetName val="Anls_teknis4"/>
      <sheetName val="Gal_tanah4"/>
      <sheetName val="Balok_L_14"/>
      <sheetName val="Sat_Bah___Up4"/>
      <sheetName val="Up_&amp;_bhn4"/>
      <sheetName val="Man_Power4"/>
      <sheetName val="Agregat_Halus_&amp;_Kasar4"/>
      <sheetName val="Harga_Satuan_Bahan4"/>
      <sheetName val="Harga_Dasar"/>
      <sheetName val="Up___bhn"/>
      <sheetName val="epei_"/>
      <sheetName val="Rekap_A"/>
      <sheetName val="upah_&amp;_bhn"/>
      <sheetName val="INLAND_FACTOR_DISTANCE"/>
      <sheetName val="Bid_Summary"/>
      <sheetName val="Rekap_RAB_kl"/>
      <sheetName val="Rekap_RAB_Amd"/>
      <sheetName val="Dftr_Kuan_Hrg_Amd"/>
      <sheetName val="box_culvert"/>
      <sheetName val="Gal_Sal"/>
      <sheetName val="Master_Schedule"/>
      <sheetName val="KODE_BAHAN"/>
      <sheetName val="INPUT_AGST"/>
      <sheetName val="KODE_UPAH"/>
      <sheetName val="Kode_kategori_Nas+DVO_III"/>
      <sheetName val="lap_harian_-bl-juni"/>
      <sheetName val="harga_sat"/>
      <sheetName val="REKAP_LAP-HARIAN"/>
      <sheetName val="3__KONTRAK(stu)"/>
      <sheetName val="Harga_Bahan"/>
      <sheetName val="Paint_Type_B"/>
      <sheetName val="Harga_S_Dasar_UNTUK_IDISI"/>
      <sheetName val="Pasir_Hor"/>
      <sheetName val="Rencana Anggaran Biaya"/>
      <sheetName val="DAFT_HARG_SAT_PEK."/>
      <sheetName val="DAF-5"/>
      <sheetName val="MAPP"/>
      <sheetName val="rek det 1-3"/>
      <sheetName val="Market Positioning"/>
      <sheetName val="Rate"/>
      <sheetName val="Add_trans"/>
      <sheetName val="S_2"/>
      <sheetName val="Pro_Base"/>
      <sheetName val="S_1"/>
      <sheetName val="Revenue"/>
      <sheetName val="Add_rev"/>
      <sheetName val="Exist"/>
      <sheetName val="Tot"/>
      <sheetName val="Tranponder"/>
      <sheetName val="LAL _ PASAR PAGI "/>
      <sheetName val="AO_UMUM"/>
      <sheetName val="JAD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 refreshError="1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/>
      <sheetData sheetId="1357"/>
      <sheetData sheetId="1358"/>
      <sheetData sheetId="1359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PN 2002"/>
      <sheetName val="DEPN 2001"/>
    </sheetNames>
    <sheetDataSet>
      <sheetData sheetId="0"/>
      <sheetData sheetId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*****"/>
      <sheetName val="Locas"/>
      <sheetName val="BOQ sph"/>
      <sheetName val="PEDOMAN"/>
      <sheetName val="SUM BOQ"/>
      <sheetName val="BOQ"/>
      <sheetName val="ANALISA"/>
      <sheetName val="DAFTAR HARGA"/>
      <sheetName val="SUMDA"/>
      <sheetName val="MOB-DEMOB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Bangunan Utama"/>
      <sheetName val="Cover"/>
      <sheetName val="TOW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-Rutin"/>
      <sheetName val="Kuantitas"/>
      <sheetName val="Analisa HSP"/>
      <sheetName val="DAFTAR HARGA"/>
      <sheetName val="Bangunan Utama"/>
      <sheetName val="Cover"/>
    </sheetNames>
    <sheetDataSet>
      <sheetData sheetId="0"/>
      <sheetData sheetId="1"/>
      <sheetData sheetId="2">
        <row r="51">
          <cell r="U51">
            <v>291769.12320098752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-Rutin"/>
      <sheetName val="Kuantitas"/>
      <sheetName val="Analisa HSP"/>
      <sheetName val="DAFTAR HARGA"/>
      <sheetName val="Bangunan Utama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INAL"/>
      <sheetName val="CRUSER"/>
      <sheetName val="AMP"/>
      <sheetName val="HarSat"/>
      <sheetName val="B_Down"/>
      <sheetName val="BD-LS"/>
      <sheetName val="BIA-LUMPSUM"/>
      <sheetName val="Bill_Qua"/>
      <sheetName val="REKAP"/>
      <sheetName val="ANTEK-GAL"/>
      <sheetName val="ANTEK-TIMB"/>
      <sheetName val="ANTEK-AGGA"/>
      <sheetName val="ANTEK-PRIME"/>
      <sheetName val="BURDA"/>
      <sheetName val="HRS-ATB"/>
      <sheetName val="KEBALAT"/>
      <sheetName val="GROUPKERJA"/>
      <sheetName val="SCEDUL"/>
      <sheetName val="Sheet4"/>
      <sheetName val="iso-Mat"/>
      <sheetName val="iso-Upah"/>
      <sheetName val="iso-Alt"/>
      <sheetName val="b-lsg"/>
      <sheetName val="bia-LS"/>
      <sheetName val="ars-kas"/>
      <sheetName val="BU"/>
      <sheetName val="fin"/>
      <sheetName val="DAFTAR HARGA"/>
      <sheetName val="Bangunan Utama"/>
      <sheetName val="Analisa HSP"/>
      <sheetName val="analisa"/>
      <sheetName val="alat"/>
      <sheetName val="Kuantitas &amp; Harga"/>
      <sheetName val="BAHAN"/>
      <sheetName val="Basic Price"/>
      <sheetName val="M.18"/>
      <sheetName val="Sheet3"/>
      <sheetName val="Material"/>
      <sheetName val="DIV.1"/>
      <sheetName val="Cover"/>
      <sheetName val="TOWN"/>
      <sheetName val="daf-3(OK)"/>
      <sheetName val="daf-7(OK)"/>
      <sheetName val="harsat undip"/>
      <sheetName val="upah"/>
      <sheetName val="Sub"/>
      <sheetName val="a.2"/>
      <sheetName val="DAFTAR_HARGA1"/>
      <sheetName val="Bangunan_Utama1"/>
      <sheetName val="Kuantitas_&amp;_Harga1"/>
      <sheetName val="Basic_Price1"/>
      <sheetName val="M_181"/>
      <sheetName val="DIV_11"/>
      <sheetName val="Analisa_HSP1"/>
      <sheetName val="harsat_undip1"/>
      <sheetName val="a_21"/>
      <sheetName val="DAFTAR_HARGA"/>
      <sheetName val="Bangunan_Utama"/>
      <sheetName val="Kuantitas_&amp;_Harga"/>
      <sheetName val="Basic_Price"/>
      <sheetName val="M_18"/>
      <sheetName val="DIV_1"/>
      <sheetName val="Analisa_HSP"/>
      <sheetName val="harsat_undip"/>
      <sheetName val="a_2"/>
      <sheetName val="DAFTAR_HARGA2"/>
      <sheetName val="Bangunan_Utama2"/>
      <sheetName val="Kuantitas_&amp;_Harga2"/>
      <sheetName val="Basic_Price2"/>
      <sheetName val="M_182"/>
      <sheetName val="DIV_12"/>
      <sheetName val="Analisa_HSP2"/>
      <sheetName val="harsat_undip2"/>
      <sheetName val="a_22"/>
      <sheetName val="DAFTAR_HARGA3"/>
      <sheetName val="Bangunan_Utama3"/>
      <sheetName val="Kuantitas_&amp;_Harga3"/>
      <sheetName val="Basic_Price3"/>
      <sheetName val="M_183"/>
      <sheetName val="DIV_13"/>
      <sheetName val="Analisa_HSP3"/>
      <sheetName val="harsat_undip3"/>
      <sheetName val="a_23"/>
      <sheetName val="Harga Satuan"/>
      <sheetName val="Rekap Analisa"/>
      <sheetName val="DaftarHS"/>
      <sheetName val="Enc14"/>
      <sheetName val="rincian A"/>
      <sheetName val="Perm. Test"/>
      <sheetName val="Harga Upah"/>
      <sheetName val="KURVA S"/>
      <sheetName val="HARGA ALAT"/>
      <sheetName val="gvl"/>
      <sheetName val="UPH,BHN,ALT"/>
      <sheetName val="rumus"/>
      <sheetName val="UPAH BAHAN"/>
      <sheetName val="HSP(Perhitungan)"/>
      <sheetName val="Analis harga"/>
      <sheetName val="RAB_DK"/>
      <sheetName val="Pekerjaan Utama"/>
      <sheetName val="Analisa Gabungan"/>
      <sheetName val="An_pdkg"/>
      <sheetName val="DAFTAR_HARGA4"/>
      <sheetName val="Bangunan_Utama4"/>
      <sheetName val="Kuantitas_&amp;_Harga4"/>
      <sheetName val="Basic_Price4"/>
      <sheetName val="M_184"/>
      <sheetName val="DIV_14"/>
      <sheetName val="Analisa_HSP4"/>
      <sheetName val="harsat_undip4"/>
      <sheetName val="a_24"/>
      <sheetName val="Harga_Satuan"/>
      <sheetName val="Rekap_Analisa"/>
      <sheetName val="DAFTAR_HARGA5"/>
      <sheetName val="Bangunan_Utama5"/>
      <sheetName val="Kuantitas_&amp;_Harga5"/>
      <sheetName val="Basic_Price5"/>
      <sheetName val="M_185"/>
      <sheetName val="DIV_15"/>
      <sheetName val="Analisa_HSP5"/>
      <sheetName val="harsat_undip5"/>
      <sheetName val="a_25"/>
      <sheetName val="Harga_Satuan1"/>
      <sheetName val="Rekap_Analisa1"/>
      <sheetName val="DAFTAR_HARGA6"/>
      <sheetName val="Bangunan_Utama6"/>
      <sheetName val="Kuantitas_&amp;_Harga6"/>
      <sheetName val="Basic_Price6"/>
      <sheetName val="M_186"/>
      <sheetName val="DIV_16"/>
      <sheetName val="Analisa_HSP6"/>
      <sheetName val="harsat_undip6"/>
      <sheetName val="a_26"/>
      <sheetName val="Harga_Satuan2"/>
      <sheetName val="Rekap_Analisa2"/>
      <sheetName val="rincian_A"/>
      <sheetName val="Perm__Test"/>
      <sheetName val="Harga_Upah"/>
      <sheetName val="KURVA_S"/>
      <sheetName val="HARGA_ALAT"/>
      <sheetName val="UPAH_BAHAN"/>
      <sheetName val="Analis_harga"/>
      <sheetName val="Pekerjaan_Utama"/>
      <sheetName val="Analisa_Gabungan"/>
      <sheetName val="SUPPORT1"/>
      <sheetName val="arab"/>
      <sheetName val="Modal Kerja"/>
      <sheetName val="Input Variables"/>
      <sheetName val="NOPAT_VDF"/>
      <sheetName val="Agregat Halus &amp; Kasar"/>
      <sheetName val="BQ-E20-02(Rp)"/>
      <sheetName val="Invested capital_VDF"/>
      <sheetName val="DCF_VDF"/>
      <sheetName val="WACC_VDF"/>
      <sheetName val="Summary Page_VDF"/>
      <sheetName val="Generation &amp; Fuel"/>
      <sheetName val="PV of Op Leases_VDF"/>
      <sheetName val="Income Statement_VDF"/>
      <sheetName val="Peralatan"/>
      <sheetName val="Penjumlahan"/>
      <sheetName val="Sat Bah _ Up"/>
    </sheetNames>
    <sheetDataSet>
      <sheetData sheetId="0">
        <row r="1">
          <cell r="A1" t="str">
            <v>LAMPIRAN  2d - 1  PENAWARAN</v>
          </cell>
        </row>
      </sheetData>
      <sheetData sheetId="1">
        <row r="1">
          <cell r="A1" t="str">
            <v>LAMPIRAN  2d - 1  PENAWARAN</v>
          </cell>
        </row>
      </sheetData>
      <sheetData sheetId="2">
        <row r="1">
          <cell r="A1" t="str">
            <v>LAMPIRAN  2d - 1  PENAWARAN</v>
          </cell>
        </row>
      </sheetData>
      <sheetData sheetId="3">
        <row r="1">
          <cell r="A1" t="str">
            <v>LAMPIRAN  2d - 2  PENAWARAN</v>
          </cell>
        </row>
      </sheetData>
      <sheetData sheetId="4">
        <row r="1">
          <cell r="A1" t="str">
            <v>LAMPIRAN  2d - 2  PENAWARAN</v>
          </cell>
        </row>
      </sheetData>
      <sheetData sheetId="5">
        <row r="1">
          <cell r="A1" t="str">
            <v>LAMPIRAN  2d - 1  PENAWARAN</v>
          </cell>
        </row>
      </sheetData>
      <sheetData sheetId="6">
        <row r="1">
          <cell r="A1" t="str">
            <v>LAMPIRAN  2d - 1  PENAWARAN</v>
          </cell>
        </row>
      </sheetData>
      <sheetData sheetId="7">
        <row r="1">
          <cell r="A1" t="str">
            <v>LAMPIRAN  2d - 2  PENAWARAN</v>
          </cell>
        </row>
      </sheetData>
      <sheetData sheetId="8">
        <row r="1">
          <cell r="A1" t="str">
            <v>LAMPIRAN  2d - 2  PENAWARAN</v>
          </cell>
        </row>
      </sheetData>
      <sheetData sheetId="9">
        <row r="1">
          <cell r="A1" t="str">
            <v>LAMPIRAN  2d - 2  PENAWARAN</v>
          </cell>
        </row>
      </sheetData>
      <sheetData sheetId="10">
        <row r="1">
          <cell r="A1" t="str">
            <v>LAMPIRAN  2d - 2  PENAWARAN</v>
          </cell>
        </row>
      </sheetData>
      <sheetData sheetId="11">
        <row r="1">
          <cell r="A1" t="str">
            <v>LAMPIRAN  2d - 1  PENAWARAN</v>
          </cell>
        </row>
      </sheetData>
      <sheetData sheetId="12">
        <row r="1">
          <cell r="A1" t="str">
            <v>LAMPIRAN  2d - 1  PENAWARAN</v>
          </cell>
        </row>
      </sheetData>
      <sheetData sheetId="13">
        <row r="1">
          <cell r="A1" t="str">
            <v>LAMPIRAN  2d - 2  PENAWARAN</v>
          </cell>
        </row>
      </sheetData>
      <sheetData sheetId="14">
        <row r="1">
          <cell r="A1" t="str">
            <v>LAMPIRAN  2d - 1  PENAWARAN</v>
          </cell>
        </row>
      </sheetData>
      <sheetData sheetId="15">
        <row r="1">
          <cell r="A1" t="str">
            <v>LAMPIRAN  2d - 2  PENAWARAN</v>
          </cell>
        </row>
      </sheetData>
      <sheetData sheetId="16">
        <row r="1">
          <cell r="A1" t="str">
            <v>LAMPIRAN  2d - 2  PENAWARAN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 Harga"/>
      <sheetName val="Sum"/>
      <sheetName val="Daf 1"/>
      <sheetName val="Daf 2"/>
      <sheetName val="Daf 3"/>
      <sheetName val="Daf 4"/>
      <sheetName val="Peralatan"/>
      <sheetName val="Analisa Quarry"/>
      <sheetName val="Informasi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Analisa HS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-C"/>
      <sheetName val="BS-P"/>
      <sheetName val="IS-C"/>
      <sheetName val="IS-P"/>
      <sheetName val="SE-C"/>
      <sheetName val="SE-P"/>
      <sheetName val="CF-C"/>
      <sheetName val="CF-P"/>
      <sheetName val="Mutation CF"/>
      <sheetName val="Detail-C+P"/>
      <sheetName val="Catatan-C"/>
      <sheetName val="Catatan-P"/>
      <sheetName val="Investment-P"/>
      <sheetName val="FA-C"/>
      <sheetName val="FA-P"/>
      <sheetName val="Retained Earnings"/>
      <sheetName val="Intercompany-C"/>
      <sheetName val="Intercompany-P"/>
      <sheetName val="Restructuring"/>
      <sheetName val="Foreign Currency-C"/>
      <sheetName val="Foreign Currency-P"/>
      <sheetName val="Allowance-P"/>
      <sheetName val="Freeze+Resticted fund"/>
      <sheetName val="Consolidation Entries"/>
      <sheetName val="Combine Entries"/>
      <sheetName val="CAJE-CRJE BLOK I"/>
      <sheetName val="EXCHANGE RATE"/>
      <sheetName val="FA-C (2)"/>
      <sheetName val="Freeze Account"/>
      <sheetName val="GT_Custom"/>
      <sheetName val="BS-RTI"/>
      <sheetName val="IS-RTI"/>
      <sheetName val="SE-RTI"/>
      <sheetName val="Catatan-RTI"/>
      <sheetName val="FA-RTI"/>
      <sheetName val="Rekon-Fiskal"/>
      <sheetName val="Detail-RTI"/>
      <sheetName val="Account Payable"/>
      <sheetName val="Original Currency"/>
      <sheetName val="CAJE+CRJE-RTI"/>
      <sheetName val="PAJE-RTI"/>
      <sheetName val="PRJE-RTI"/>
      <sheetName val="T-ACC-RTI"/>
      <sheetName val="Data Fiskal"/>
      <sheetName val="DIT"/>
      <sheetName val="Rugi Fiskal"/>
      <sheetName val="Mutation CF-BE"/>
      <sheetName val="ID-CF-RTI"/>
      <sheetName val="Loans-Principal"/>
      <sheetName val="Gain on Restructuring"/>
      <sheetName val="SUMMARY RATIO"/>
      <sheetName val="Analytical"/>
      <sheetName val="BS_RTI"/>
      <sheetName val="EFECTIF"/>
      <sheetName val="Jrnl_Kas"/>
      <sheetName val="master supplier"/>
      <sheetName val="LVMAY"/>
      <sheetName val="bunga"/>
      <sheetName val="AGUNAND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arameter"/>
      <sheetName val="CostAlloct"/>
      <sheetName val="DownloadOPEX"/>
      <sheetName val="DownloadLifting"/>
      <sheetName val="DownloadCAPEX"/>
      <sheetName val="Cond&amp;GasLift"/>
      <sheetName val="R-1"/>
      <sheetName val="R-2(A)"/>
      <sheetName val="R-3"/>
      <sheetName val="R-4"/>
      <sheetName val="Att-4"/>
      <sheetName val="R-8"/>
      <sheetName val="Att-8"/>
      <sheetName val="R-11"/>
      <sheetName val="Att-11"/>
      <sheetName val="R-14.0"/>
      <sheetName val="R-14.0.1"/>
      <sheetName val="R-14.0.2"/>
      <sheetName val="R-14.0.3"/>
      <sheetName val="15"/>
      <sheetName val="R-16.1"/>
      <sheetName val="Att-16.1(lifting)"/>
      <sheetName val="Att-16.1(DMO)"/>
      <sheetName val="R-16.2"/>
      <sheetName val="Att-16.2"/>
      <sheetName val="R-17"/>
      <sheetName val="cover-LTR"/>
      <sheetName val="Ca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arameter"/>
      <sheetName val="CostAlloct"/>
      <sheetName val="DownloadOPEX"/>
      <sheetName val="DownloadLifting"/>
      <sheetName val="DownloadCAPEX"/>
      <sheetName val="Cond&amp;GasLift"/>
      <sheetName val="R-1"/>
      <sheetName val="R-2(A)"/>
      <sheetName val="R-3"/>
      <sheetName val="R-4"/>
      <sheetName val="Att-4"/>
      <sheetName val="R-8"/>
      <sheetName val="Att-8"/>
      <sheetName val="R-11"/>
      <sheetName val="Att-11"/>
      <sheetName val="R-14.0"/>
      <sheetName val="R-14.0.1"/>
      <sheetName val="R-14.0.2"/>
      <sheetName val="R-14.0.3"/>
      <sheetName val="15"/>
      <sheetName val="R-16.1"/>
      <sheetName val="Att-16.1(lifting)"/>
      <sheetName val="Att-16.1(DMO)"/>
      <sheetName val="R-16.2"/>
      <sheetName val="Att-16.2"/>
      <sheetName val="R-17"/>
      <sheetName val="cover-LTR"/>
      <sheetName val="Cap"/>
      <sheetName val="R_16_1"/>
      <sheetName val="R_16_2"/>
      <sheetName val="Thai"/>
      <sheetName val="IND"/>
      <sheetName val="CBD"/>
      <sheetName val="MALE"/>
      <sheetName val="PNG"/>
      <sheetName val="VIET"/>
      <sheetName val="BPW-Europ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JE"/>
      <sheetName val="PRJE"/>
      <sheetName val="WBS1 (2)"/>
      <sheetName val="WBS2 (2)"/>
      <sheetName val="WPL_WP"/>
      <sheetName val="WBS1"/>
      <sheetName val="WBS2"/>
      <sheetName val="WPL"/>
      <sheetName val="A-1 05"/>
      <sheetName val=" A-1"/>
      <sheetName val="A-2"/>
      <sheetName val="A-2-1."/>
      <sheetName val="A-2-1.1"/>
      <sheetName val="A-2-2"/>
      <sheetName val="Receivable (B)"/>
      <sheetName val="B-1"/>
      <sheetName val="B-1-1"/>
      <sheetName val="B-2"/>
      <sheetName val="B-3"/>
      <sheetName val="B-4"/>
      <sheetName val="B-5"/>
      <sheetName val="Rec. Affiliate (C)"/>
      <sheetName val="Inventories  (D)"/>
      <sheetName val="D-1"/>
      <sheetName val="D-1-2"/>
      <sheetName val="D-1-1"/>
      <sheetName val="D-2"/>
      <sheetName val="D-3"/>
      <sheetName val="D-4"/>
      <sheetName val="Abs 2004"/>
      <sheetName val="D-5"/>
      <sheetName val="prepaid Taxes (E)"/>
      <sheetName val="E-1"/>
      <sheetName val="F"/>
      <sheetName val="F-1"/>
      <sheetName val="F-2"/>
      <sheetName val="AR Others (G)"/>
      <sheetName val="H"/>
      <sheetName val="Investment in Shares (I)"/>
      <sheetName val="FIxed Assets (J)"/>
      <sheetName val="List of Fixed Assets"/>
      <sheetName val=" J-1"/>
      <sheetName val="J-2"/>
      <sheetName val=" J-3"/>
      <sheetName val="J-4"/>
      <sheetName val="J-5"/>
      <sheetName val=" J-6"/>
      <sheetName val="J-7"/>
      <sheetName val="J-8"/>
      <sheetName val="J-9"/>
      <sheetName val="J-10"/>
      <sheetName val="goodwill"/>
      <sheetName val="M-1"/>
      <sheetName val="Account Payable"/>
      <sheetName val="AA-1"/>
      <sheetName val="AA-1-1"/>
      <sheetName val="AA-2"/>
      <sheetName val="Bank Loan (BB)"/>
      <sheetName val="BB-2"/>
      <sheetName val="BB-1"/>
      <sheetName val="Taxes Payable (CC)"/>
      <sheetName val="CC-1"/>
      <sheetName val="CC-1-1"/>
      <sheetName val="CC-1-2"/>
      <sheetName val="CC-1-3"/>
      <sheetName val="Other Payable (DD)"/>
      <sheetName val="DD-1"/>
      <sheetName val="Advance Received (EE)"/>
      <sheetName val="EE-1"/>
      <sheetName val="EE-2"/>
      <sheetName val="Accrued Expenses (HH)"/>
      <sheetName val="HH-1"/>
      <sheetName val="JJ"/>
      <sheetName val="JJ-1"/>
      <sheetName val=" Equity"/>
      <sheetName val="Revenue (10)"/>
      <sheetName val="10-1"/>
      <sheetName val="10-1-1"/>
      <sheetName val="10-2"/>
      <sheetName val="COS (20)"/>
      <sheetName val="20-1"/>
      <sheetName val="20-2"/>
      <sheetName val="20-3"/>
      <sheetName val="OPEX (30)"/>
      <sheetName val="30-1"/>
      <sheetName val="30-2"/>
      <sheetName val="WBS-1"/>
      <sheetName val="WBS-2 "/>
      <sheetName val="W.Pl"/>
      <sheetName val="COGS"/>
      <sheetName val="OPEX"/>
      <sheetName val="GT_Custom"/>
      <sheetName val="AA_1"/>
      <sheetName val="AA_1_1"/>
      <sheetName val="AA_2"/>
      <sheetName val="Bank Loan _BB_"/>
      <sheetName val="BB_2"/>
      <sheetName val="BB_1"/>
      <sheetName val="Taxes Payable _CC_"/>
      <sheetName val="CC_1"/>
      <sheetName val="CC_1_1"/>
      <sheetName val="CC_1_2"/>
      <sheetName val="CC_1_3"/>
      <sheetName val="Other Payable _DD_"/>
      <sheetName val="DD_1"/>
      <sheetName val="Advance Received _EE_"/>
      <sheetName val="EE_1"/>
      <sheetName val="EE_2"/>
      <sheetName val="Accrued Expenses _HH_"/>
      <sheetName val="HH_1"/>
      <sheetName val="JJ_1"/>
      <sheetName val="_Equity"/>
      <sheetName val="Revenue _10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>
        <row r="3">
          <cell r="D3">
            <v>0</v>
          </cell>
        </row>
        <row r="14">
          <cell r="H14">
            <v>7703079714</v>
          </cell>
        </row>
        <row r="15">
          <cell r="H15">
            <v>2631633</v>
          </cell>
        </row>
        <row r="16">
          <cell r="H16">
            <v>34395323</v>
          </cell>
        </row>
        <row r="17">
          <cell r="H17">
            <v>495000</v>
          </cell>
        </row>
        <row r="18">
          <cell r="H18">
            <v>750000</v>
          </cell>
        </row>
        <row r="22">
          <cell r="G22">
            <v>0</v>
          </cell>
          <cell r="H22">
            <v>7741351670</v>
          </cell>
        </row>
        <row r="35">
          <cell r="H35">
            <v>0</v>
          </cell>
        </row>
      </sheetData>
      <sheetData sheetId="54" refreshError="1">
        <row r="5">
          <cell r="A5" t="str">
            <v>PT Asphalt Bangun Sarana</v>
          </cell>
        </row>
        <row r="13">
          <cell r="F13">
            <v>9090</v>
          </cell>
        </row>
        <row r="14">
          <cell r="F14">
            <v>9090</v>
          </cell>
        </row>
        <row r="15">
          <cell r="F15">
            <v>9090</v>
          </cell>
        </row>
        <row r="16">
          <cell r="F16">
            <v>9019.8679200000006</v>
          </cell>
          <cell r="G16">
            <v>6229189337</v>
          </cell>
          <cell r="H16" t="str">
            <v>Vo</v>
          </cell>
        </row>
        <row r="17">
          <cell r="F17">
            <v>9018</v>
          </cell>
          <cell r="G17">
            <v>1473890377</v>
          </cell>
          <cell r="H17" t="str">
            <v>Vo</v>
          </cell>
        </row>
        <row r="18">
          <cell r="G18" t="str">
            <v>C</v>
          </cell>
          <cell r="H18">
            <v>7703079714</v>
          </cell>
        </row>
        <row r="20">
          <cell r="F20">
            <v>9090</v>
          </cell>
        </row>
        <row r="21">
          <cell r="F21">
            <v>9090</v>
          </cell>
        </row>
        <row r="22">
          <cell r="F22">
            <v>9090</v>
          </cell>
        </row>
        <row r="23">
          <cell r="F23">
            <v>9018</v>
          </cell>
          <cell r="G23">
            <v>2631633</v>
          </cell>
        </row>
        <row r="24">
          <cell r="F24">
            <v>5420.6</v>
          </cell>
          <cell r="G24">
            <v>5312188</v>
          </cell>
        </row>
        <row r="25">
          <cell r="F25">
            <v>5464.39</v>
          </cell>
          <cell r="G25">
            <v>5355102</v>
          </cell>
        </row>
        <row r="26">
          <cell r="F26">
            <v>5464.39</v>
          </cell>
          <cell r="G26">
            <v>5355102</v>
          </cell>
        </row>
        <row r="27">
          <cell r="F27">
            <v>5464.39</v>
          </cell>
          <cell r="G27">
            <v>5355102</v>
          </cell>
        </row>
        <row r="28">
          <cell r="F28">
            <v>5492.7550000000001</v>
          </cell>
          <cell r="G28">
            <v>7634929</v>
          </cell>
        </row>
        <row r="29">
          <cell r="F29">
            <v>5492.7550000000001</v>
          </cell>
          <cell r="G29">
            <v>5382900</v>
          </cell>
        </row>
        <row r="30">
          <cell r="G30">
            <v>495000</v>
          </cell>
        </row>
        <row r="31">
          <cell r="G31">
            <v>750000</v>
          </cell>
        </row>
        <row r="32">
          <cell r="H32">
            <v>38271956</v>
          </cell>
        </row>
        <row r="33">
          <cell r="H33">
            <v>7741351670</v>
          </cell>
        </row>
        <row r="36">
          <cell r="H36">
            <v>7741351670</v>
          </cell>
        </row>
        <row r="37">
          <cell r="H37" t="str">
            <v>^</v>
          </cell>
        </row>
      </sheetData>
      <sheetData sheetId="55" refreshError="1">
        <row r="5">
          <cell r="A5" t="e">
            <v>#REF!</v>
          </cell>
        </row>
        <row r="14">
          <cell r="F14" t="str">
            <v>Vo</v>
          </cell>
          <cell r="G14">
            <v>163438.72</v>
          </cell>
          <cell r="H14" t="str">
            <v>to AA-1</v>
          </cell>
        </row>
        <row r="15">
          <cell r="G15">
            <v>854046.32</v>
          </cell>
          <cell r="H15" t="str">
            <v>to AA-2</v>
          </cell>
        </row>
      </sheetData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r"/>
      <sheetName val="peta"/>
      <sheetName val="Sheet1"/>
      <sheetName val="diagrm"/>
      <sheetName val="rekvol"/>
      <sheetName val="band_05"/>
      <sheetName val="rek"/>
      <sheetName val="boq"/>
      <sheetName val="umum"/>
      <sheetName val="div1"/>
      <sheetName val="div2"/>
      <sheetName val="div3"/>
      <sheetName val="div4"/>
      <sheetName val="div5"/>
      <sheetName val="div6"/>
      <sheetName val="div7"/>
      <sheetName val="div8"/>
      <sheetName val="div9"/>
      <sheetName val="div10"/>
      <sheetName val="basic"/>
      <sheetName val="angk_nonlok"/>
      <sheetName val="nonlok"/>
      <sheetName val="angkt_quary"/>
      <sheetName val="alat"/>
      <sheetName val="aggr"/>
      <sheetName val="mpu"/>
      <sheetName val="dft_Luf"/>
      <sheetName val="Link_Luf"/>
      <sheetName val="back_up"/>
      <sheetName val="jbt"/>
      <sheetName val="mortar"/>
      <sheetName val="T.P"/>
      <sheetName val="gorong2"/>
      <sheetName val="plot_item"/>
      <sheetName val="plot(item)"/>
      <sheetName val="Material"/>
      <sheetName val="DAFTAR HARGA"/>
      <sheetName val="Daf 1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Analisa HSP"/>
    </sheetNames>
    <sheetDataSet>
      <sheetData sheetId="0">
        <row r="1">
          <cell r="A1" t="str">
            <v>DAFTAR KUANTITAS DAN HARGA</v>
          </cell>
        </row>
      </sheetData>
      <sheetData sheetId="1"/>
      <sheetData sheetId="2"/>
      <sheetData sheetId="3"/>
      <sheetData sheetId="4"/>
      <sheetData sheetId="5"/>
      <sheetData sheetId="6">
        <row r="1">
          <cell r="A1" t="str">
            <v>DAFTAR KUANTITAS DAN HARGA</v>
          </cell>
        </row>
      </sheetData>
      <sheetData sheetId="7">
        <row r="1">
          <cell r="A1" t="str">
            <v>DAFTAR KUANTITAS DAN HARGA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boq"/>
      <sheetName val="rek_band"/>
      <sheetName val="boq_band"/>
      <sheetName val="boq_p3jj"/>
      <sheetName val="bsic_band"/>
      <sheetName val="EIP-26"/>
      <sheetName val="kEIP-26"/>
      <sheetName val="peta"/>
      <sheetName val="diagrm"/>
      <sheetName val="ev_EE"/>
      <sheetName val="umum"/>
      <sheetName val="div1"/>
      <sheetName val="div2"/>
      <sheetName val="div3"/>
      <sheetName val="div4"/>
      <sheetName val="div5"/>
      <sheetName val="div6"/>
      <sheetName val="div7"/>
      <sheetName val="div8"/>
      <sheetName val="div9"/>
      <sheetName val="div10"/>
      <sheetName val="basic"/>
      <sheetName val="alat"/>
      <sheetName val="aggr"/>
      <sheetName val="mpu"/>
      <sheetName val="VOLUME"/>
      <sheetName val="Daf 1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</sheetNames>
    <sheetDataSet>
      <sheetData sheetId="0">
        <row r="493">
          <cell r="A493" t="str">
            <v>DAFTAR KUANTITAS DAN HARGA</v>
          </cell>
        </row>
      </sheetData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boq"/>
      <sheetName val="rek_band"/>
      <sheetName val="boq_band"/>
      <sheetName val="boq_p3jj"/>
      <sheetName val="bsic_band"/>
      <sheetName val="EIP-26"/>
      <sheetName val="kEIP-26"/>
      <sheetName val="peta"/>
      <sheetName val="diagrm"/>
      <sheetName val="ev_EE"/>
      <sheetName val="umum"/>
      <sheetName val="div1"/>
      <sheetName val="div2"/>
      <sheetName val="div3"/>
      <sheetName val="div4"/>
      <sheetName val="div5"/>
      <sheetName val="div6"/>
      <sheetName val="div7"/>
      <sheetName val="div8"/>
      <sheetName val="div9"/>
      <sheetName val="div10"/>
      <sheetName val="basic"/>
      <sheetName val="alat"/>
      <sheetName val="aggr"/>
      <sheetName val="mpu"/>
      <sheetName val="VOLUME"/>
      <sheetName val="Daf 1"/>
    </sheetNames>
    <sheetDataSet>
      <sheetData sheetId="0">
        <row r="493">
          <cell r="A493" t="str">
            <v>DAFTAR KUANTITAS DAN HARGA</v>
          </cell>
        </row>
      </sheetData>
      <sheetData sheetId="1">
        <row r="493">
          <cell r="A493" t="str">
            <v>DAFTAR KUANTITAS DAN HARGA</v>
          </cell>
        </row>
        <row r="495">
          <cell r="A495" t="str">
            <v>No. Paket Kontrak</v>
          </cell>
          <cell r="D495" t="str">
            <v>:</v>
          </cell>
          <cell r="E495" t="str">
            <v>EIB - 57</v>
          </cell>
        </row>
        <row r="496">
          <cell r="A496" t="str">
            <v>Nama Paket</v>
          </cell>
          <cell r="D496" t="str">
            <v>:</v>
          </cell>
          <cell r="E496" t="str">
            <v>Pembangunan Jalan Aegela - Gako</v>
          </cell>
        </row>
        <row r="497">
          <cell r="A497" t="str">
            <v>Prop/Kab/Kodya</v>
          </cell>
          <cell r="D497" t="str">
            <v>:</v>
          </cell>
          <cell r="E497" t="str">
            <v>Nusa Tenggara Timur / Ngada</v>
          </cell>
        </row>
        <row r="498">
          <cell r="A498" t="str">
            <v>Nama Peserta Lelang</v>
          </cell>
          <cell r="D498" t="str">
            <v>:</v>
          </cell>
          <cell r="E498" t="str">
            <v xml:space="preserve"> -</v>
          </cell>
        </row>
        <row r="500">
          <cell r="A500" t="str">
            <v>Mata</v>
          </cell>
          <cell r="G500" t="str">
            <v>Perkiraan</v>
          </cell>
          <cell r="H500" t="str">
            <v>Harga</v>
          </cell>
          <cell r="I500" t="str">
            <v>Jumlah</v>
          </cell>
        </row>
        <row r="501">
          <cell r="A501" t="str">
            <v>Pemba-</v>
          </cell>
          <cell r="C501" t="str">
            <v>Uraian</v>
          </cell>
          <cell r="F501" t="str">
            <v>Satuan</v>
          </cell>
          <cell r="G501" t="str">
            <v>Kuantitas</v>
          </cell>
          <cell r="H501" t="str">
            <v>Satuan</v>
          </cell>
          <cell r="I501" t="str">
            <v>Harga</v>
          </cell>
        </row>
        <row r="502">
          <cell r="A502" t="str">
            <v>yaran</v>
          </cell>
          <cell r="H502" t="str">
            <v>(Rupiah)</v>
          </cell>
          <cell r="I502" t="str">
            <v>Rupiah)</v>
          </cell>
        </row>
        <row r="503">
          <cell r="A503" t="str">
            <v>a</v>
          </cell>
          <cell r="B503" t="str">
            <v>b</v>
          </cell>
          <cell r="F503" t="str">
            <v>c</v>
          </cell>
          <cell r="G503" t="str">
            <v>d</v>
          </cell>
          <cell r="H503" t="str">
            <v>e</v>
          </cell>
          <cell r="I503" t="str">
            <v>f=(d x e)</v>
          </cell>
        </row>
        <row r="505">
          <cell r="C505" t="str">
            <v>Divisi 10. PEKERJAAN PEMELIHARAAN RUTIN</v>
          </cell>
        </row>
        <row r="508">
          <cell r="A508" t="str">
            <v>10.1(1)</v>
          </cell>
          <cell r="C508" t="str">
            <v>Pemeliharaan Rutin Perkerasan</v>
          </cell>
          <cell r="F508" t="str">
            <v>Ls</v>
          </cell>
          <cell r="G508">
            <v>1</v>
          </cell>
          <cell r="H508">
            <v>79352500</v>
          </cell>
          <cell r="I508">
            <v>79352500</v>
          </cell>
        </row>
        <row r="510">
          <cell r="A510" t="str">
            <v>10.1(2)</v>
          </cell>
          <cell r="C510" t="str">
            <v>Pemeliharaan Rutin Bahu Jalan</v>
          </cell>
          <cell r="F510" t="str">
            <v>Ls</v>
          </cell>
          <cell r="G510">
            <v>1</v>
          </cell>
          <cell r="H510">
            <v>34395500</v>
          </cell>
          <cell r="I510">
            <v>34395500</v>
          </cell>
        </row>
        <row r="512">
          <cell r="A512" t="str">
            <v>10.1(3)</v>
          </cell>
          <cell r="C512" t="str">
            <v>Pemeliharaan Rutin Selokan, Saluran Air, Galian &amp; Timbunan</v>
          </cell>
          <cell r="F512" t="str">
            <v>Ls</v>
          </cell>
          <cell r="G512">
            <v>1</v>
          </cell>
          <cell r="H512">
            <v>23114900</v>
          </cell>
          <cell r="I512">
            <v>23114900</v>
          </cell>
        </row>
        <row r="514">
          <cell r="A514" t="str">
            <v>10.1(4)</v>
          </cell>
          <cell r="C514" t="str">
            <v>Pemeliharaan Rutin Perlengkapan Jalan</v>
          </cell>
          <cell r="F514" t="str">
            <v>Ls</v>
          </cell>
          <cell r="G514">
            <v>1</v>
          </cell>
          <cell r="H514">
            <v>12377046.867175315</v>
          </cell>
          <cell r="I514">
            <v>12377046.867175315</v>
          </cell>
        </row>
        <row r="516">
          <cell r="A516" t="str">
            <v>10.1(5)</v>
          </cell>
          <cell r="C516" t="str">
            <v>Pemeliharaan Rutin Jembatan</v>
          </cell>
          <cell r="F516" t="str">
            <v>Ls</v>
          </cell>
          <cell r="G516">
            <v>1</v>
          </cell>
          <cell r="H516">
            <v>9768027.9375403151</v>
          </cell>
          <cell r="I516">
            <v>9768027.9375403151</v>
          </cell>
        </row>
        <row r="522">
          <cell r="C522" t="str">
            <v>Jumlah Harga Penawaran Divisi 10  (masuk pada Rekapitulasi Daftar Kuantitas dan Harga)</v>
          </cell>
          <cell r="I522">
            <v>159007974.80471563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men, Aspal"/>
      <sheetName val="Ag Hls &amp; Ksr"/>
      <sheetName val="An. Quarry"/>
      <sheetName val="Pertanyaan"/>
      <sheetName val="Data Penawaran"/>
      <sheetName val="Deskripsi"/>
      <sheetName val="Data Proyek"/>
      <sheetName val="Sheet1"/>
      <sheetName val="REKAP(est)"/>
      <sheetName val="DK&amp;H (est)"/>
      <sheetName val="Hitungan"/>
      <sheetName val="1.19"/>
      <sheetName val="Peralatan"/>
      <sheetName val="Check L"/>
      <sheetName val="REKAP(bid)"/>
      <sheetName val="DK&amp;H (bid)"/>
      <sheetName val="Form C -ATHSP"/>
      <sheetName val="Umum"/>
      <sheetName val="BDA-01"/>
      <sheetName val="BDA-02"/>
      <sheetName val="DHSD"/>
      <sheetName val="Form D -ATMDL"/>
      <sheetName val="Form H -JRKT"/>
      <sheetName val="JRKT (Detail)"/>
      <sheetName val="boq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boq"/>
      <sheetName val="rek_band"/>
      <sheetName val="boq_band"/>
      <sheetName val="boq_p3jj"/>
      <sheetName val="bsic_band"/>
      <sheetName val="EIP-26"/>
      <sheetName val="kEIP-26"/>
      <sheetName val="peta"/>
      <sheetName val="diagrm"/>
      <sheetName val="ev_EE"/>
      <sheetName val="umum"/>
      <sheetName val="div1"/>
      <sheetName val="div2"/>
      <sheetName val="div3"/>
      <sheetName val="div4"/>
      <sheetName val="div5"/>
      <sheetName val="div6"/>
      <sheetName val="div7"/>
      <sheetName val="div8"/>
      <sheetName val="div9"/>
      <sheetName val="div10"/>
      <sheetName val="basic"/>
      <sheetName val="alat"/>
      <sheetName val="aggr"/>
      <sheetName val="mpu"/>
      <sheetName val="VOLUME"/>
      <sheetName val="An. Quarry"/>
      <sheetName val="Ag Hls &amp; Ksr"/>
      <sheetName val="BDA-01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boq"/>
      <sheetName val="An. Quarry"/>
      <sheetName val="Ag Hls &amp; Ksr"/>
      <sheetName val="BDA-0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EE"/>
      <sheetName val="RAB2EE"/>
      <sheetName val="RekapOE"/>
      <sheetName val="RAB2OE"/>
      <sheetName val="RekapKosong"/>
      <sheetName val="RAB2Kosong"/>
      <sheetName val="B.T"/>
      <sheetName val="Coba-coba"/>
      <sheetName val="Sheet1"/>
      <sheetName val="boq"/>
      <sheetName val="An. Quarry"/>
      <sheetName val="Ag Hls &amp; Ksr"/>
      <sheetName val="BDA-0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EE"/>
      <sheetName val="RAB2EE"/>
      <sheetName val="RekapOE"/>
      <sheetName val="RAB2OE"/>
      <sheetName val="RekapKosong"/>
      <sheetName val="RAB2Kosong"/>
      <sheetName val="RAB1"/>
      <sheetName val="Analisa"/>
      <sheetName val="AnalisaKosong"/>
      <sheetName val="Harga"/>
      <sheetName val="HitunganUtama"/>
      <sheetName val="B.T"/>
      <sheetName val="Hit Besi Puskesmas "/>
      <sheetName val="Hit Besi Gudang"/>
      <sheetName val="Sheet1"/>
      <sheetName val="boq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5">
          <cell r="C5">
            <v>0.22195352097611887</v>
          </cell>
        </row>
      </sheetData>
      <sheetData sheetId="12"/>
      <sheetData sheetId="13"/>
      <sheetData sheetId="14" refreshError="1"/>
      <sheetData sheetId="15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INAL"/>
      <sheetName val="CRUSER"/>
      <sheetName val="AMP"/>
      <sheetName val="iso-Mat"/>
      <sheetName val="iso-Upah"/>
      <sheetName val="iso-Alt"/>
      <sheetName val="ISO-ALAT"/>
      <sheetName val="b-lsg"/>
      <sheetName val="bia-LS"/>
      <sheetName val="ars-kas"/>
      <sheetName val="BU"/>
      <sheetName val="fin"/>
      <sheetName val="HarSat"/>
      <sheetName val="EV_PNWR"/>
      <sheetName val="B_Down"/>
      <sheetName val="BD-LS"/>
      <sheetName val="BIALUMSUM"/>
      <sheetName val="Bill_Qua"/>
      <sheetName val="REKAP"/>
      <sheetName val="ANTEK-GAL"/>
      <sheetName val="ANTEK-TIMB"/>
      <sheetName val="ANTEK-AGGA"/>
      <sheetName val="ANTEK-PRIME"/>
      <sheetName val="BURDA"/>
      <sheetName val="HRS-ATB"/>
      <sheetName val="KEBALAT"/>
      <sheetName val="GROUPKERJA"/>
      <sheetName val="SCEDUL"/>
      <sheetName val="Sheet4"/>
      <sheetName val="boq"/>
      <sheetName val="B.T"/>
      <sheetName val="Har-sat"/>
      <sheetName val="Material"/>
      <sheetName val="Harga Upah"/>
      <sheetName val="Bhn"/>
      <sheetName val="Lamp. Bahan"/>
      <sheetName val="R.A.B."/>
      <sheetName val="form"/>
      <sheetName val="Analisa"/>
      <sheetName val="harsat undip"/>
      <sheetName val="Analisa &amp; Upah"/>
      <sheetName val="3.Mob"/>
      <sheetName val="A"/>
      <sheetName val="DIV.1"/>
      <sheetName val="Bangunan Utama"/>
      <sheetName val="BQ-IABK"/>
      <sheetName val="DAF-2"/>
      <sheetName val="B_T1"/>
      <sheetName val="Harga_Upah1"/>
      <sheetName val="Lamp__Bahan1"/>
      <sheetName val="R_A_B_1"/>
      <sheetName val="harsat_undip1"/>
      <sheetName val="Analisa_&amp;_Upah1"/>
      <sheetName val="3_Mob1"/>
      <sheetName val="DIV_11"/>
      <sheetName val="Bangunan_Utama1"/>
      <sheetName val="B_T"/>
      <sheetName val="Harga_Upah"/>
      <sheetName val="Lamp__Bahan"/>
      <sheetName val="R_A_B_"/>
      <sheetName val="harsat_undip"/>
      <sheetName val="Analisa_&amp;_Upah"/>
      <sheetName val="3_Mob"/>
      <sheetName val="DIV_1"/>
      <sheetName val="Bangunan_Utama"/>
      <sheetName val="B_T2"/>
      <sheetName val="Harga_Upah2"/>
      <sheetName val="Lamp__Bahan2"/>
      <sheetName val="R_A_B_2"/>
      <sheetName val="harsat_undip2"/>
      <sheetName val="Analisa_&amp;_Upah2"/>
      <sheetName val="3_Mob2"/>
      <sheetName val="DIV_12"/>
      <sheetName val="Bangunan_Utama2"/>
      <sheetName val="B_T3"/>
      <sheetName val="Harga_Upah3"/>
      <sheetName val="Lamp__Bahan3"/>
      <sheetName val="R_A_B_3"/>
      <sheetName val="harsat_undip3"/>
      <sheetName val="Analisa_&amp;_Upah3"/>
      <sheetName val="3_Mob3"/>
      <sheetName val="DIV_13"/>
      <sheetName val="Bangunan_Utama3"/>
      <sheetName val="An. Quarry"/>
      <sheetName val="Ag Hls &amp; Ksr"/>
      <sheetName val="BDA-01"/>
      <sheetName val="BAHAN"/>
      <sheetName val="Alat"/>
      <sheetName val="UPAH"/>
      <sheetName val="AHS - Riel"/>
      <sheetName val="DONGIA"/>
      <sheetName val="Mob"/>
      <sheetName val="Daftar Harga"/>
      <sheetName val="Daftar Upah"/>
      <sheetName val="H.Satuan"/>
      <sheetName val="Bill"/>
      <sheetName val="Daf Harga"/>
      <sheetName val="An_ Harga"/>
      <sheetName val="Bill 2.4."/>
      <sheetName val="an. struktur"/>
      <sheetName val="Dashboard"/>
      <sheetName val="Sis Hidrol"/>
      <sheetName val="Brk Dwn Sipil"/>
      <sheetName val="Pipa 10 mm"/>
      <sheetName val="Pipa 8 mm"/>
      <sheetName val="Pipa Fiber"/>
      <sheetName val="Pipa PE"/>
      <sheetName val="Rekap Tot"/>
      <sheetName val="O&amp;O-Alat"/>
      <sheetName val="hs_str"/>
      <sheetName val="BQ"/>
      <sheetName val="Analisa STR"/>
      <sheetName val="rumus"/>
      <sheetName val="B_T4"/>
      <sheetName val="Harga_Upah4"/>
      <sheetName val="Lamp__Bahan4"/>
      <sheetName val="R_A_B_4"/>
      <sheetName val="harsat_undip4"/>
      <sheetName val="Analisa_&amp;_Upah4"/>
      <sheetName val="3_Mob4"/>
      <sheetName val="DIV_14"/>
      <sheetName val="Bangunan_Utama4"/>
      <sheetName val="An__Quarry"/>
      <sheetName val="Ag_Hls_&amp;_Ksr"/>
      <sheetName val="AHS_-_Riel"/>
      <sheetName val="B_T5"/>
      <sheetName val="Harga_Upah5"/>
      <sheetName val="Lamp__Bahan5"/>
      <sheetName val="R_A_B_5"/>
      <sheetName val="harsat_undip5"/>
      <sheetName val="Analisa_&amp;_Upah5"/>
      <sheetName val="3_Mob5"/>
      <sheetName val="DIV_15"/>
      <sheetName val="Bangunan_Utama5"/>
      <sheetName val="An__Quarry1"/>
      <sheetName val="Ag_Hls_&amp;_Ksr1"/>
      <sheetName val="AHS_-_Riel1"/>
      <sheetName val="TP ALAT"/>
      <sheetName val="B_T6"/>
      <sheetName val="Harga_Upah6"/>
      <sheetName val="Lamp__Bahan6"/>
      <sheetName val="R_A_B_6"/>
      <sheetName val="harsat_undip6"/>
      <sheetName val="Analisa_&amp;_Upah6"/>
      <sheetName val="3_Mob6"/>
      <sheetName val="DIV_16"/>
      <sheetName val="Bangunan_Utama6"/>
      <sheetName val="An__Quarry2"/>
      <sheetName val="Ag_Hls_&amp;_Ksr2"/>
      <sheetName val="AHS_-_Riel2"/>
      <sheetName val="Daftar_Harga"/>
      <sheetName val="Daftar_Upah"/>
      <sheetName val="H_Satuan"/>
      <sheetName val="Daf_Harga"/>
      <sheetName val="An__Harga"/>
      <sheetName val="Bill_2_4_"/>
      <sheetName val="an__struktur"/>
      <sheetName val="Sis_Hidrol"/>
      <sheetName val="Brk_Dwn_Sipil"/>
      <sheetName val="Pipa_10_mm"/>
      <sheetName val="Pipa_8_mm"/>
      <sheetName val="Pipa_Fiber"/>
      <sheetName val="Pipa_PE"/>
      <sheetName val="Rekap_Tot"/>
      <sheetName val="Analisa_STR"/>
      <sheetName val="bau"/>
      <sheetName val="FS-FORECAST"/>
      <sheetName val="daf-3(OK)"/>
      <sheetName val="LEADSCHEDULE"/>
      <sheetName val="daf-7(OK)"/>
      <sheetName val="A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 refreshError="1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Das"/>
      <sheetName val="00000"/>
      <sheetName val="MATERIAL"/>
      <sheetName val="BM"/>
      <sheetName val="COST_MAT-ONSITE"/>
      <sheetName val="UPAH"/>
      <sheetName val="ALATSEWA"/>
      <sheetName val="pol"/>
      <sheetName val="Prod-Alt"/>
      <sheetName val="BIALANG"/>
      <sheetName val="BOQ"/>
      <sheetName val="SUMMARY"/>
      <sheetName val="BU "/>
      <sheetName val="FINALIS"/>
      <sheetName val="Support"/>
      <sheetName val="BD-TAMPIL"/>
      <sheetName val="BD-LUMPSUM"/>
      <sheetName val="BD-LUMPSUM-2"/>
      <sheetName val="BD-LUMPSUM-3"/>
      <sheetName val="BIALANGSUNG"/>
      <sheetName val="Pasbatu"/>
      <sheetName val="Beton"/>
      <sheetName val="Mixdesign"/>
      <sheetName val="Bill_Qua"/>
      <sheetName val="REKAP"/>
      <sheetName val="B.T"/>
      <sheetName val="BAHAN"/>
      <sheetName val="Harga"/>
      <sheetName val="DivVII"/>
      <sheetName val="alat"/>
      <sheetName val="DivIV"/>
      <sheetName val="DivV"/>
      <sheetName val="DivVIII"/>
      <sheetName val="DivIII"/>
      <sheetName val="divII"/>
      <sheetName val="mobilisation"/>
      <sheetName val="rekI"/>
      <sheetName val="srtberkas"/>
      <sheetName val="rekap bul"/>
      <sheetName val="Harga Upah"/>
      <sheetName val="har-sat"/>
      <sheetName val="Bhn"/>
      <sheetName val="Sheet1"/>
      <sheetName val="BQ"/>
      <sheetName val="BasicPrice"/>
      <sheetName val="ch"/>
      <sheetName val="harsat"/>
      <sheetName val="ANALISA"/>
      <sheetName val="REKAP ANALISA TO PRINT"/>
      <sheetName val="ANALISA STRUKTUR "/>
      <sheetName val="H.Satuan"/>
      <sheetName val="I_KAMAR"/>
      <sheetName val="DAFTAR HARGA"/>
      <sheetName val="BQ-IABK"/>
      <sheetName val="DAF-2"/>
      <sheetName val="BU_1"/>
      <sheetName val="rekap_bul1"/>
      <sheetName val="Harga_Upah1"/>
      <sheetName val="B_T1"/>
      <sheetName val="REKAP_ANALISA_TO_PRINT1"/>
      <sheetName val="ANALISA_STRUKTUR_1"/>
      <sheetName val="H_Satuan1"/>
      <sheetName val="DAFTAR_HARGA1"/>
      <sheetName val="BU_"/>
      <sheetName val="rekap_bul"/>
      <sheetName val="Harga_Upah"/>
      <sheetName val="B_T"/>
      <sheetName val="REKAP_ANALISA_TO_PRINT"/>
      <sheetName val="ANALISA_STRUKTUR_"/>
      <sheetName val="H_Satuan"/>
      <sheetName val="DAFTAR_HARGA"/>
      <sheetName val="BU_2"/>
      <sheetName val="rekap_bul2"/>
      <sheetName val="Harga_Upah2"/>
      <sheetName val="B_T2"/>
      <sheetName val="REKAP_ANALISA_TO_PRINT2"/>
      <sheetName val="ANALISA_STRUKTUR_2"/>
      <sheetName val="H_Satuan2"/>
      <sheetName val="DAFTAR_HARGA2"/>
      <sheetName val="BU_3"/>
      <sheetName val="rekap_bul3"/>
      <sheetName val="Harga_Upah3"/>
      <sheetName val="B_T3"/>
      <sheetName val="REKAP_ANALISA_TO_PRINT3"/>
      <sheetName val="ANALISA_STRUKTUR_3"/>
      <sheetName val="H_Satuan3"/>
      <sheetName val="DAFTAR_HARGA3"/>
      <sheetName val="AC"/>
      <sheetName val="Strategic Map"/>
      <sheetName val="bahan+upah"/>
      <sheetName val="3-DIV6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RAB"/>
      <sheetName val="DAF-BAHAN"/>
      <sheetName val="DAF-UPAH"/>
      <sheetName val="Material-mr"/>
      <sheetName val="HASAT DASAR"/>
      <sheetName val="H-Dasar"/>
      <sheetName val="61004"/>
      <sheetName val="BU_4"/>
      <sheetName val="rekap_bul4"/>
      <sheetName val="Harga_Upah4"/>
      <sheetName val="B_T4"/>
      <sheetName val="REKAP_ANALISA_TO_PRINT4"/>
      <sheetName val="ANALISA_STRUKTUR_4"/>
      <sheetName val="H_Satuan4"/>
      <sheetName val="DAFTAR_HARGA4"/>
      <sheetName val="Strategic_Map"/>
      <sheetName val="BU_5"/>
      <sheetName val="rekap_bul5"/>
      <sheetName val="Harga_Upah5"/>
      <sheetName val="B_T5"/>
      <sheetName val="REKAP_ANALISA_TO_PRINT5"/>
      <sheetName val="ANALISA_STRUKTUR_5"/>
      <sheetName val="H_Satuan5"/>
      <sheetName val="DAFTAR_HARGA5"/>
      <sheetName val="Strategic_Map1"/>
      <sheetName val="BU_6"/>
      <sheetName val="rekap_bul6"/>
      <sheetName val="Harga_Upah6"/>
      <sheetName val="B_T6"/>
      <sheetName val="REKAP_ANALISA_TO_PRINT6"/>
      <sheetName val="ANALISA_STRUKTUR_6"/>
      <sheetName val="H_Satuan6"/>
      <sheetName val="DAFTAR_HARGA6"/>
      <sheetName val="Strategic_Map2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SAT_DASAR"/>
      <sheetName val="Ref"/>
      <sheetName val="HSD"/>
      <sheetName val="Data"/>
      <sheetName val="MAPDC"/>
      <sheetName val="Rincian"/>
      <sheetName val="As Is"/>
      <sheetName val="Assumptions"/>
      <sheetName val="Marsh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Inc&amp;Exp"/>
      <sheetName val="FA"/>
      <sheetName val="IBA&amp;HP"/>
      <sheetName val="Inc_Exp"/>
      <sheetName val="IBA_HP"/>
    </sheetNames>
    <sheetDataSet>
      <sheetData sheetId="0" refreshError="1">
        <row r="7">
          <cell r="D7">
            <v>0.255</v>
          </cell>
        </row>
        <row r="9">
          <cell r="D9">
            <v>0</v>
          </cell>
        </row>
        <row r="11">
          <cell r="D11">
            <v>0</v>
          </cell>
        </row>
        <row r="13">
          <cell r="D13">
            <v>2001</v>
          </cell>
        </row>
        <row r="16">
          <cell r="I16">
            <v>12</v>
          </cell>
        </row>
        <row r="72">
          <cell r="M72">
            <v>1</v>
          </cell>
          <cell r="N72" t="str">
            <v>31 January</v>
          </cell>
        </row>
        <row r="73">
          <cell r="M73">
            <v>2</v>
          </cell>
          <cell r="N73" t="str">
            <v>28 February</v>
          </cell>
        </row>
        <row r="74">
          <cell r="M74">
            <v>3</v>
          </cell>
          <cell r="N74" t="str">
            <v>31 March</v>
          </cell>
        </row>
        <row r="75">
          <cell r="M75">
            <v>4</v>
          </cell>
          <cell r="N75" t="str">
            <v>30 April</v>
          </cell>
        </row>
        <row r="76">
          <cell r="M76">
            <v>5</v>
          </cell>
          <cell r="N76" t="str">
            <v>31 May</v>
          </cell>
        </row>
        <row r="77">
          <cell r="M77">
            <v>6</v>
          </cell>
          <cell r="N77" t="str">
            <v>30 June</v>
          </cell>
        </row>
        <row r="78">
          <cell r="M78">
            <v>7</v>
          </cell>
          <cell r="N78" t="str">
            <v>31 July</v>
          </cell>
        </row>
        <row r="79">
          <cell r="M79">
            <v>8</v>
          </cell>
          <cell r="N79" t="str">
            <v>31 August</v>
          </cell>
        </row>
        <row r="80">
          <cell r="M80">
            <v>9</v>
          </cell>
          <cell r="N80" t="str">
            <v>30 September</v>
          </cell>
        </row>
        <row r="81">
          <cell r="M81">
            <v>10</v>
          </cell>
          <cell r="N81" t="str">
            <v>31 October</v>
          </cell>
        </row>
        <row r="82">
          <cell r="M82">
            <v>11</v>
          </cell>
          <cell r="N82" t="str">
            <v>30 November</v>
          </cell>
        </row>
        <row r="83">
          <cell r="M83">
            <v>12</v>
          </cell>
          <cell r="N83" t="str">
            <v>31 December</v>
          </cell>
        </row>
      </sheetData>
      <sheetData sheetId="1" refreshError="1">
        <row r="32">
          <cell r="K32">
            <v>-3626170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"/>
      <sheetName val="DafProyek"/>
      <sheetName val="AHS"/>
      <sheetName val="Bhn"/>
      <sheetName val="Bul"/>
      <sheetName val="Bul (2)"/>
      <sheetName val="Alt"/>
      <sheetName val="Alt (2)"/>
      <sheetName val="DafAlt"/>
      <sheetName val="Sheet2"/>
      <sheetName val="RAB"/>
      <sheetName val="harsat"/>
      <sheetName val="2_2"/>
      <sheetName val="BOQ"/>
      <sheetName val="Bill_Qua"/>
      <sheetName val="REKAP"/>
      <sheetName val="B.T"/>
      <sheetName val="BQ29"/>
      <sheetName val="SD"/>
      <sheetName val="BQ25"/>
      <sheetName val="REK ADD"/>
      <sheetName val="BQ22"/>
      <sheetName val="BQ23"/>
      <sheetName val="DONGIA"/>
      <sheetName val="anal"/>
      <sheetName val="Mob"/>
      <sheetName val="2"/>
      <sheetName val="4"/>
      <sheetName val="Ana-ALAT"/>
      <sheetName val="BAHAN"/>
      <sheetName val="Material"/>
      <sheetName val="DAFTAR HARGA"/>
      <sheetName val="Listrik"/>
      <sheetName val="Analisa HSP"/>
      <sheetName val="Modal Kerja"/>
      <sheetName val="BL"/>
      <sheetName val="SBDY"/>
      <sheetName val="ANALISA"/>
      <sheetName val="HM.MEK."/>
      <sheetName val="Factor"/>
      <sheetName val="ANALISA STR _ ARS"/>
      <sheetName val="Strategic Map"/>
      <sheetName val="an. struktur"/>
      <sheetName val="Dashboard"/>
      <sheetName val="H.Satuan"/>
      <sheetName val="Sheet1"/>
      <sheetName val="H-Dasar"/>
      <sheetName val="61004"/>
      <sheetName val="FINISHING"/>
      <sheetName val="DAF-2"/>
      <sheetName val="BQ"/>
      <sheetName val="owner_estimate"/>
      <sheetName val="Harga Satuan"/>
      <sheetName val="TE TS FA LAN MATV"/>
      <sheetName val="RL-01"/>
      <sheetName val="Hsatbahan"/>
      <sheetName val="upah"/>
      <sheetName val="Breakdown"/>
      <sheetName val="Rate"/>
      <sheetName val="Sis Hidrol"/>
      <sheetName val="Brk Dwn Sipil"/>
      <sheetName val="Pipa 10 mm"/>
      <sheetName val="Pipa 8 mm"/>
      <sheetName val="Pipa Fiber"/>
      <sheetName val="Pipa PE"/>
      <sheetName val="rekap TOT"/>
      <sheetName val="Cashflow"/>
      <sheetName val="3.Mob"/>
      <sheetName val="CH"/>
      <sheetName val="CF"/>
      <sheetName val="DAF_2"/>
      <sheetName val="M+MC"/>
      <sheetName val="ANALISA ALAT BERAT"/>
      <sheetName val="Harga bahan"/>
      <sheetName val="REKAP  (3)"/>
      <sheetName val="Analisa STR"/>
      <sheetName val="blk-1"/>
      <sheetName val="HARGA"/>
      <sheetName val="Data"/>
      <sheetName val="AHS - Riel"/>
      <sheetName val="Daft.Kuantitas"/>
      <sheetName val="telp"/>
      <sheetName val="An_pdkg"/>
      <sheetName val="rumus"/>
      <sheetName val="Bul_(2)"/>
      <sheetName val="Alt_(2)"/>
      <sheetName val="B_T"/>
      <sheetName val="REK_ADD"/>
      <sheetName val="DAFTAR_HARGA"/>
      <sheetName val="Analisa_HSP"/>
      <sheetName val="Modal_Kerja"/>
      <sheetName val="HM_MEK_"/>
      <sheetName val="ANALISA_STR___ARS"/>
      <sheetName val="Strategic_Map"/>
      <sheetName val="an__struktur"/>
      <sheetName val="H_Satuan"/>
      <sheetName val="Bul_(2)1"/>
      <sheetName val="Alt_(2)1"/>
      <sheetName val="B_T1"/>
      <sheetName val="REK_ADD1"/>
      <sheetName val="DAFTAR_HARGA1"/>
      <sheetName val="Analisa_HSP1"/>
      <sheetName val="Modal_Kerja1"/>
      <sheetName val="HM_MEK_1"/>
      <sheetName val="ANALISA_STR___ARS1"/>
      <sheetName val="Strategic_Map1"/>
      <sheetName val="an__struktur1"/>
      <sheetName val="H_Satuan1"/>
      <sheetName val="REF.ONLY"/>
      <sheetName val="HargaAPP"/>
      <sheetName val="HS"/>
    </sheetNames>
    <sheetDataSet>
      <sheetData sheetId="0" refreshError="1"/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un94"/>
    </sheetNames>
    <sheetDataSet>
      <sheetData sheetId="0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CAT-HRG "/>
      <sheetName val="TOTAL"/>
      <sheetName val="DAF-1"/>
      <sheetName val="DAF-2"/>
      <sheetName val="DAF-3"/>
      <sheetName val="DAF- 4"/>
      <sheetName val="DAF-5"/>
      <sheetName val="DAF-6"/>
      <sheetName val="DAF-7"/>
      <sheetName val="DAF-8"/>
      <sheetName val="DAF-9"/>
      <sheetName val="DAF-10"/>
      <sheetName val="DAF-11"/>
      <sheetName val="DAFT-12"/>
      <sheetName val="DAF_2"/>
      <sheetName val="CATATAN-HARGA"/>
      <sheetName val="DAF-NO.1"/>
      <sheetName val="DAF-NO.2"/>
      <sheetName val="DAF NO.3"/>
      <sheetName val="DAF-NO.4"/>
      <sheetName val="komponen"/>
      <sheetName val="Isolasi Luar Dalam"/>
      <sheetName val="Isolasi Luar"/>
      <sheetName val="analisa Str"/>
      <sheetName val="Analisa"/>
      <sheetName val="dasboard"/>
      <sheetName val="upah"/>
      <sheetName val="RAB"/>
      <sheetName val="Data"/>
      <sheetName val="Mon Upah+Alat+Material"/>
      <sheetName val="Bhn"/>
      <sheetName val="ana drainase"/>
      <sheetName val="Sheet5"/>
      <sheetName val="PT."/>
      <sheetName val="Input"/>
      <sheetName val="FINISHING"/>
      <sheetName val="harsat"/>
      <sheetName val="CF"/>
      <sheetName val="TAMKUR "/>
      <sheetName val="Sat Bah &amp; Up"/>
      <sheetName val="Bill No.13.1"/>
      <sheetName val="NAMES"/>
      <sheetName val="I-KAMAR"/>
      <sheetName val="CAT-HRG_"/>
      <sheetName val="DAF-_4"/>
      <sheetName val="DAF-NO_1"/>
      <sheetName val="DAF-NO_2"/>
      <sheetName val="DAF_NO_3"/>
      <sheetName val="DAF-NO_4"/>
      <sheetName val="Isolasi_Luar_Dalam"/>
      <sheetName val="Isolasi_Luar"/>
      <sheetName val="analisa_Str"/>
      <sheetName val="Anls"/>
      <sheetName val="BASEMENT"/>
      <sheetName val="Daf 1"/>
      <sheetName val="AHS ASLI"/>
      <sheetName val="BQ mep"/>
      <sheetName val="ANALISA ALAT BERAT"/>
      <sheetName val="Analisa &amp; Upah"/>
      <sheetName val="Bahan"/>
      <sheetName val="Sat. Pek."/>
      <sheetName val="2_2"/>
      <sheetName val="DAFTAR (2)"/>
      <sheetName val="REF.ONLY"/>
      <sheetName val="PT_"/>
      <sheetName val="ana_drainase"/>
      <sheetName val="Sat_Bah_&amp;_Up"/>
      <sheetName val="Bill_No_13_1"/>
      <sheetName val="Brd Unit Rate"/>
      <sheetName val="Basic Price"/>
      <sheetName val="pricing"/>
      <sheetName val="hg sat 2"/>
      <sheetName val="hg sat BM"/>
      <sheetName val="BU"/>
      <sheetName val="DAF)6"/>
      <sheetName val="DAF-NO._x005f_x0012_"/>
      <sheetName val="daf_3_OK_"/>
      <sheetName val="daf_7_OK_"/>
      <sheetName val="H.Satuan"/>
      <sheetName val="STR"/>
      <sheetName val="boq"/>
      <sheetName val="DAF_1"/>
      <sheetName val="Bahan _ Upah"/>
      <sheetName val="Analisa Harga"/>
      <sheetName val="Summary"/>
      <sheetName val="Harsat Bahan"/>
      <sheetName val="Harsat Upah"/>
      <sheetName val="trial balance"/>
      <sheetName val="FAKTOR"/>
      <sheetName val="Cover"/>
      <sheetName val="Pt"/>
      <sheetName val="2.2"/>
      <sheetName val="BAG-2"/>
      <sheetName val="an. struktur"/>
      <sheetName val="Dashboard"/>
      <sheetName val="STRUKTUR"/>
      <sheetName val="4-MVAC"/>
      <sheetName val="DAF_3"/>
      <sheetName val="DAF_4"/>
      <sheetName val="DHS"/>
      <sheetName val="Anal"/>
      <sheetName val="MATERIAL"/>
      <sheetName val="ARSITEKTUR"/>
      <sheetName val="Blk A"/>
      <sheetName val="Bill rekap"/>
      <sheetName val="Bill of Qty"/>
      <sheetName val="I_KAMAR"/>
      <sheetName val="Code"/>
      <sheetName val="rumus"/>
      <sheetName val="BAG_2"/>
      <sheetName val="RAP"/>
      <sheetName val="ES_aLL"/>
      <sheetName val="Har_mat"/>
      <sheetName val="B.T"/>
      <sheetName val="Mon_Upah+Alat+Material"/>
      <sheetName val="Sheet3"/>
      <sheetName val="Sheet1"/>
      <sheetName val="DAF-NO._x0012_"/>
      <sheetName val="Analisa ME "/>
      <sheetName val="AHAS PANEL"/>
      <sheetName val="4"/>
      <sheetName val="Elektrikal"/>
      <sheetName val="daf-3(OK)"/>
      <sheetName val="daf-7(OK)"/>
      <sheetName val="DAF-4"/>
      <sheetName val="black_out"/>
      <sheetName val="Unit-P"/>
      <sheetName val="Sub"/>
      <sheetName val="BQ-Str"/>
      <sheetName val="Sat Bahan"/>
      <sheetName val="Sat Alat"/>
      <sheetName val="Sat Upah"/>
      <sheetName val="Ahs.2"/>
      <sheetName val="Ahs.1"/>
      <sheetName val="BQ-Tenis"/>
      <sheetName val="BOQ_Aula"/>
      <sheetName val="an_ struktur"/>
      <sheetName val="Ana"/>
      <sheetName val="FORM X COST"/>
      <sheetName val="BQ"/>
      <sheetName val="hsp-STR-ARS"/>
      <sheetName val="#REF!"/>
      <sheetName val="CAT-HRG_1"/>
      <sheetName val="DAF-_41"/>
      <sheetName val="DAF-NO_11"/>
      <sheetName val="DAF-NO_21"/>
      <sheetName val="DAF_NO_31"/>
      <sheetName val="DAF-NO_41"/>
      <sheetName val="Isolasi_Luar_Dalam1"/>
      <sheetName val="Isolasi_Luar1"/>
      <sheetName val="analisa_Str1"/>
      <sheetName val="Sat__Pek_"/>
      <sheetName val="REF_ONLY"/>
      <sheetName val="Analisa_&amp;_Upah"/>
      <sheetName val="AHS_ASLI"/>
      <sheetName val="an mek"/>
      <sheetName val="lap-bulan"/>
      <sheetName val="Lap-Minggu"/>
      <sheetName val="An Arsitektur"/>
      <sheetName val="An Struktur"/>
      <sheetName val="Unit Rate"/>
      <sheetName val="Batasan"/>
      <sheetName val="SAP"/>
      <sheetName val="BIAYA UMUM"/>
      <sheetName val="SDM"/>
      <sheetName val="PAD-F"/>
      <sheetName val="PRICE-COMP"/>
      <sheetName val="Listrik"/>
      <sheetName val="2(SI-23mrt-PIT)"/>
      <sheetName val="UPL"/>
      <sheetName val="HRG BHN"/>
      <sheetName val="Har-mat"/>
      <sheetName val="PileCap"/>
      <sheetName val="By"/>
      <sheetName val="Gaji"/>
      <sheetName val="analisa SNI"/>
      <sheetName val="HARGA ALAT"/>
      <sheetName val="BASE-PL1(H-shape)(OLD)"/>
      <sheetName val="ana-str"/>
      <sheetName val="ANALISA MARET 09"/>
      <sheetName val="NP"/>
      <sheetName val="Analisa _ Upah"/>
      <sheetName val="TOT_RAP"/>
      <sheetName val="XL4Poppy"/>
      <sheetName val="PileClm"/>
      <sheetName val="2"/>
      <sheetName val="Ana-ALAT"/>
      <sheetName val="Daftar Harga"/>
      <sheetName val="Daftar Upah"/>
      <sheetName val="BQ-IABK"/>
      <sheetName val="Harga Satuan"/>
      <sheetName val="An_hrg"/>
      <sheetName val="BQ29"/>
      <sheetName val="SD"/>
      <sheetName val="Als Struk"/>
      <sheetName val="AHS"/>
      <sheetName val="DAFTAR HARGA SATUAN MATERIAL"/>
      <sheetName val="STRUKTUR-1"/>
      <sheetName val="Breakdown"/>
      <sheetName val="Rate"/>
      <sheetName val="bhn-upah"/>
      <sheetName val="320000 CABANG VI"/>
      <sheetName val="upah bahan"/>
      <sheetName val="alat CETAK"/>
      <sheetName val="Sheet8"/>
      <sheetName val="BASIC"/>
      <sheetName val="Bahan Upah"/>
      <sheetName val="Rekapitulasi"/>
      <sheetName val="villa"/>
      <sheetName val="Traf&amp;Genst"/>
      <sheetName val="CH"/>
      <sheetName val="REKAP"/>
      <sheetName val="Harga ME "/>
      <sheetName val="DAF-NO._x005f_x005f_x005f_x0012_"/>
      <sheetName val="DAF-NO._x005f_x005f_x005f_x005f_x005f_x005f_x0012"/>
      <sheetName val="NM"/>
      <sheetName val="MK"/>
      <sheetName val="Cap DUL"/>
      <sheetName val="AHSbj"/>
      <sheetName val="ref"/>
      <sheetName val="REKAP_Akap"/>
      <sheetName val="ESCON"/>
      <sheetName val="bobot"/>
      <sheetName val="CC"/>
      <sheetName val="BSC ENG"/>
      <sheetName val="LOG"/>
      <sheetName val="OPR"/>
      <sheetName val="QC"/>
      <sheetName val="SM"/>
      <sheetName val="SO"/>
      <sheetName val="Mat"/>
      <sheetName val="01A- RAB"/>
      <sheetName val="H Satuan Dasar"/>
      <sheetName val="IDC tahap II"/>
      <sheetName val="Bahan(WK)"/>
      <sheetName val="HB"/>
      <sheetName val="dt-bum"/>
      <sheetName val="notasi"/>
      <sheetName val="RAPA"/>
      <sheetName val="dt-sub"/>
      <sheetName val="Costing Tata suara"/>
      <sheetName val="Sum"/>
      <sheetName val="Price"/>
      <sheetName val="A_2"/>
      <sheetName val="Level"/>
      <sheetName val="ANALISA GRS TENGAH"/>
      <sheetName val="Alat "/>
      <sheetName val="SUBKON"/>
      <sheetName val="RAB (A) (2)"/>
      <sheetName val="CASF LOW f"/>
      <sheetName val="Bulanan"/>
      <sheetName val="gvl"/>
      <sheetName val="Harga Bahan"/>
      <sheetName val="R A B"/>
      <sheetName val="BQ-Jawa"/>
      <sheetName val="Tabel"/>
      <sheetName val="TRANS"/>
      <sheetName val="mVAC"/>
      <sheetName val="LAB me"/>
      <sheetName val="Harga"/>
      <sheetName val="ALAT_MKNK"/>
      <sheetName val="OH Transportasi"/>
      <sheetName val="OH Insentif"/>
      <sheetName val="DETAIL"/>
      <sheetName val="BOW"/>
      <sheetName val="Contract-Data"/>
      <sheetName val="BAG_III"/>
      <sheetName val="DONGIA"/>
      <sheetName val="CashFlow"/>
      <sheetName val="M+MC"/>
      <sheetName val="daf isi (xref)"/>
      <sheetName val="01A_ RAB"/>
      <sheetName val="Bahan &amp; Upah"/>
      <sheetName val="satuan_pek"/>
      <sheetName val="Bill 5 Summary"/>
      <sheetName val="LEGEND"/>
      <sheetName val="BUDGET"/>
      <sheetName val="DBAR"/>
      <sheetName val="data grafik"/>
      <sheetName val="HM.MEK."/>
      <sheetName val="Factor"/>
      <sheetName val="Bangunan Utama"/>
      <sheetName val="BQ-E20-02(Rp)"/>
      <sheetName val="ISIAN"/>
      <sheetName val="DAF-BAHAN"/>
      <sheetName val="DAF-UPAH"/>
      <sheetName val="REKAP UTAMA"/>
      <sheetName val="BoQ  Struktur Darat &amp; Laut"/>
      <sheetName val="Resources"/>
      <sheetName val="Analysis"/>
      <sheetName val="H-Bahan &amp; Tenaga"/>
      <sheetName val="satuan_pek_str"/>
      <sheetName val="ANalat"/>
      <sheetName val="VLOOK"/>
      <sheetName val="Pipe"/>
      <sheetName val="B _ Norelec"/>
      <sheetName val="MAPDC"/>
      <sheetName val="BULAN"/>
      <sheetName val="PO"/>
      <sheetName val="Rinci PO"/>
      <sheetName val="list_material"/>
      <sheetName val="BESI"/>
      <sheetName val="Kas Bon"/>
      <sheetName val="MasterSheet"/>
      <sheetName val="ana_drainase1"/>
      <sheetName val="PT_1"/>
      <sheetName val="Sat_Bah_&amp;_Up1"/>
      <sheetName val="Bill_No_13_11"/>
      <sheetName val="DAFTAR_(2)"/>
      <sheetName val="Bahan___Upah"/>
      <sheetName val="Analisa_Harga"/>
      <sheetName val="ANALISA_ALAT_BERAT"/>
      <sheetName val="hg_sat_2"/>
      <sheetName val="hg_sat_BM"/>
      <sheetName val="BQ_mep"/>
      <sheetName val="H_Satuan"/>
      <sheetName val="2_21"/>
      <sheetName val="an__struktur"/>
      <sheetName val="H.SAT"/>
      <sheetName val="Analisa Gabungan"/>
      <sheetName val="Unit Rate (2)"/>
      <sheetName val="RumusTB 1 bln"/>
      <sheetName val="RPP 12 SEPT"/>
      <sheetName val="Harga Bahan &amp; Upah "/>
      <sheetName val="ES-aLL"/>
      <sheetName val="HSBU ANA"/>
      <sheetName val="Sheet"/>
      <sheetName val="HB "/>
      <sheetName val="rab - persiapan &amp; lantai-1"/>
      <sheetName val="Rincian"/>
      <sheetName val="Prelim"/>
      <sheetName val="CAPITOL MEKANIKAL"/>
      <sheetName val="2_1"/>
      <sheetName val="Sheet29"/>
      <sheetName val="Sheet6"/>
      <sheetName val="Sheet4"/>
      <sheetName val="Sheet9"/>
      <sheetName val="Sheet20"/>
      <sheetName val="Sheet7"/>
      <sheetName val="Sheet12"/>
      <sheetName val="Uph"/>
      <sheetName val="Lt. 1 (A)"/>
      <sheetName val="Rekap Direct Cost"/>
      <sheetName val="DAF-NO._x005f_x005f_x005f_x005f_x005f_x005f_x005f"/>
      <sheetName val="TE TS FA LAN MATV"/>
      <sheetName val="UTYLITAS"/>
      <sheetName val="POLY"/>
      <sheetName val="IRNA B"/>
      <sheetName val="CMU 2"/>
      <sheetName val="MU"/>
      <sheetName val="tng bhn lstrk"/>
      <sheetName val="vol baja"/>
      <sheetName val="ana kusen"/>
      <sheetName val="vol struk"/>
      <sheetName val="#REF"/>
      <sheetName val="ASAT"/>
      <sheetName val="D-ANS"/>
      <sheetName val="BIAYA SISA PEK."/>
      <sheetName val="Jurnal"/>
      <sheetName val="SD (1)"/>
      <sheetName val="BL"/>
      <sheetName val="SBDY"/>
      <sheetName val="BASE_PL1_H_shape__OLD_"/>
      <sheetName val="Tabel material"/>
      <sheetName val="Ind.MP Sch."/>
      <sheetName val="003"/>
      <sheetName val="Instalasi Bengkel"/>
      <sheetName val="alat"/>
      <sheetName val="BSD (2)"/>
      <sheetName val="bhn,upah,alat"/>
      <sheetName val="Ans Kom Precast"/>
      <sheetName val="bu alat"/>
      <sheetName val="sche kons"/>
      <sheetName val="bu mat"/>
      <sheetName val="bu tenaga"/>
      <sheetName val="Bill"/>
      <sheetName val="Recapitulation"/>
      <sheetName val="HASAT DASAR"/>
      <sheetName val="an-aspal"/>
      <sheetName val="ANALISA "/>
      <sheetName val="Strategic Map"/>
      <sheetName val="meth hsl nego"/>
      <sheetName val="Hargapek"/>
      <sheetName val="DAF-NO._x005f_x005f_x0012"/>
      <sheetName val="schbhn"/>
      <sheetName val="rap rinci"/>
      <sheetName val="310000 CABANG V"/>
      <sheetName val="BQ-FINAL"/>
      <sheetName val="REKAP GSE ROAD"/>
      <sheetName val="Penwrn"/>
      <sheetName val="Scd_RAB"/>
      <sheetName val="Master Supplier"/>
      <sheetName val="cargo"/>
      <sheetName val="Pek. Tanah"/>
      <sheetName val="Pek. Pondasi"/>
      <sheetName val="Pek. Dinding"/>
      <sheetName val="Pek. Plesteran"/>
      <sheetName val="Pek. Kayu"/>
      <sheetName val="Pek. Beton"/>
      <sheetName val="Pek. Penutup Atap"/>
      <sheetName val="Pek. Langit-langit"/>
      <sheetName val="Pek. Sanitasi"/>
      <sheetName val="Pek. Besi &amp; Alumunium"/>
      <sheetName val="Pek. Kunci &amp; Kaca"/>
      <sheetName val="Pek. Penutup Lantai &amp; dinding"/>
      <sheetName val="Pek. Pengecatan"/>
      <sheetName val="manhour"/>
      <sheetName val="Motor Data"/>
      <sheetName val="Cost_BD_Steel"/>
      <sheetName val="SCH_GG &amp; SAS"/>
      <sheetName val="MixBed"/>
      <sheetName val="CondPol"/>
      <sheetName val="Fuel Oil"/>
      <sheetName val="Bunga"/>
      <sheetName val="Sat Bah _ Up"/>
      <sheetName val="Bill_Qua"/>
      <sheetName val="SCHEDULE"/>
      <sheetName val="Database"/>
      <sheetName val="ANALISA STR D-3-2"/>
      <sheetName val="ANALISA STR D-3-3 "/>
      <sheetName val="BONBIRU"/>
      <sheetName val="WTP-BLD"/>
      <sheetName val="BOQ1a"/>
      <sheetName val="BOQ1b"/>
      <sheetName val="BOQ WIKA"/>
      <sheetName val="ANALISA-HST"/>
      <sheetName val="PIVOT"/>
      <sheetName val="Pintu-Jend."/>
      <sheetName val="harga-alat"/>
      <sheetName val="MAPP"/>
      <sheetName val="rek det 1_3"/>
      <sheetName val="RESUME"/>
      <sheetName val="FINAL"/>
      <sheetName val="DAPRO"/>
      <sheetName val=" R A B"/>
      <sheetName val="B.O.Q"/>
      <sheetName val="Informasi"/>
      <sheetName val="Daftar Kuantitas"/>
      <sheetName val="terbilang"/>
      <sheetName val="H.BAHAN"/>
      <sheetName val="alok_bunga"/>
      <sheetName val="UBA RAB"/>
      <sheetName val="HARGA PIPA"/>
      <sheetName val="610.07A"/>
      <sheetName val="CAT-HRG_3"/>
      <sheetName val="DAF-_43"/>
      <sheetName val="DAF-NO_13"/>
      <sheetName val="DAF-NO_23"/>
      <sheetName val="DAF_NO_33"/>
      <sheetName val="DAF-NO_43"/>
      <sheetName val="Isolasi_Luar_Dalam3"/>
      <sheetName val="Isolasi_Luar3"/>
      <sheetName val="analisa_Str3"/>
      <sheetName val="Mon_Upah+Alat+Material2"/>
      <sheetName val="ana_drainase3"/>
      <sheetName val="PT_3"/>
      <sheetName val="Sat_Bah_&amp;_Up3"/>
      <sheetName val="Bill_No_13_13"/>
      <sheetName val="TAMKUR_1"/>
      <sheetName val="BQ_mep2"/>
      <sheetName val="AHS_ASLI2"/>
      <sheetName val="DAF-NO_"/>
      <sheetName val="ANALISA_ALAT_BERAT2"/>
      <sheetName val="Brd_Unit_Rate1"/>
      <sheetName val="Basic_Price1"/>
      <sheetName val="Analisa_&amp;_Upah2"/>
      <sheetName val="Sat__Pek_2"/>
      <sheetName val="DAFTAR_(2)2"/>
      <sheetName val="REF_ONLY2"/>
      <sheetName val="hg_sat_22"/>
      <sheetName val="hg_sat_BM2"/>
      <sheetName val="Bahan___Upah2"/>
      <sheetName val="Analisa_Harga2"/>
      <sheetName val="H_Satuan2"/>
      <sheetName val="Harsat_Bahan1"/>
      <sheetName val="Harsat_Upah1"/>
      <sheetName val="trial_balance1"/>
      <sheetName val="2_23"/>
      <sheetName val="an__struktur3"/>
      <sheetName val="Blk_A1"/>
      <sheetName val="Bill_rekap1"/>
      <sheetName val="Bill_of_Qty1"/>
      <sheetName val="BIAYA_UMUM1"/>
      <sheetName val="Ahs_21"/>
      <sheetName val="Ahs_11"/>
      <sheetName val="HRG_BHN1"/>
      <sheetName val="AHAS_PANEL1"/>
      <sheetName val="Sat_Bahan1"/>
      <sheetName val="Sat_Alat1"/>
      <sheetName val="Sat_Upah1"/>
      <sheetName val="FORM_X_COST1"/>
      <sheetName val="an_mek1"/>
      <sheetName val="Alat_1"/>
      <sheetName val="DAF-NO__x005f_x0012_1"/>
      <sheetName val="DAF-NO__x005f_x005f_x005f_x0012_1"/>
      <sheetName val="An_Arsitektur1"/>
      <sheetName val="An_Struktur1"/>
      <sheetName val="Unit_Rate1"/>
      <sheetName val="Analisa_ME_1"/>
      <sheetName val="an__struktur4"/>
      <sheetName val="RAB_(A)_(2)1"/>
      <sheetName val="B_T1"/>
      <sheetName val="CASF_LOW_f1"/>
      <sheetName val="Analisa___Upah1"/>
      <sheetName val="Bahan_Upah1"/>
      <sheetName val="Cap_DUL1"/>
      <sheetName val="ANALISA_MARET_091"/>
      <sheetName val="LAB_me1"/>
      <sheetName val="HARGA_ALAT1"/>
      <sheetName val="analisa_SNI1"/>
      <sheetName val="Als_Struk1"/>
      <sheetName val="daf_isi_(xref)1"/>
      <sheetName val="upah_bahan1"/>
      <sheetName val="Harga_Bahan1"/>
      <sheetName val="320000_CABANG_VI1"/>
      <sheetName val="bu_alat1"/>
      <sheetName val="sche_kons1"/>
      <sheetName val="bu_mat1"/>
      <sheetName val="bu_tenaga1"/>
      <sheetName val="HASAT_DASAR1"/>
      <sheetName val="tng_bhn_lstrk1"/>
      <sheetName val="vol_baja1"/>
      <sheetName val="ana_kusen1"/>
      <sheetName val="vol_struk1"/>
      <sheetName val="Daftar_Harga1"/>
      <sheetName val="ANALISA_1"/>
      <sheetName val="Strategic_Map1"/>
      <sheetName val="HM_MEK_1"/>
      <sheetName val="Bangunan_Utama1"/>
      <sheetName val="Daftar_Upah1"/>
      <sheetName val="Harga_Satuan1"/>
      <sheetName val="Costing_Tata_suara1"/>
      <sheetName val="01A-_RAB1"/>
      <sheetName val="H_Satuan_Dasar1"/>
      <sheetName val="BSC_ENG1"/>
      <sheetName val="ANALISA_STR_D-3-21"/>
      <sheetName val="Harga_ME_1"/>
      <sheetName val="DAF-NO__x005f_x005f_x005f_x005f_x005f_x005f_x0011"/>
      <sheetName val="ANALISA_GRS_TENGAH1"/>
      <sheetName val="ANALISA_STR_D-3-3_1"/>
      <sheetName val="alat_CETAK1"/>
      <sheetName val="IDC_tahap_II1"/>
      <sheetName val="BOQ_WIKA1"/>
      <sheetName val="R_A_B1"/>
      <sheetName val="OH_Transportasi1"/>
      <sheetName val="OH_Insentif1"/>
      <sheetName val="data_grafik1"/>
      <sheetName val="Bahan_&amp;_Upah1"/>
      <sheetName val="Bill_5_Summary1"/>
      <sheetName val="H-Bahan_&amp;_Tenaga1"/>
      <sheetName val="Unit_Rate_(2)1"/>
      <sheetName val="Rinci_PO1"/>
      <sheetName val="Kas_Bon1"/>
      <sheetName val="REKAP_UTAMA1"/>
      <sheetName val="Pintu-Jend_1"/>
      <sheetName val="rek_det_1_31"/>
      <sheetName val="Ind_MP_Sch_1"/>
      <sheetName val="BSD_(2)1"/>
      <sheetName val="H_SAT1"/>
      <sheetName val="Analisa_Gabungan1"/>
      <sheetName val="01A__RAB1"/>
      <sheetName val="HB_1"/>
      <sheetName val="rab_-_persiapan_&amp;_lantai-11"/>
      <sheetName val="Lt__1_(A)1"/>
      <sheetName val="CAPITOL_MEKANIKAL1"/>
      <sheetName val="Rekap_Direct_Cost1"/>
      <sheetName val="RumusTB_1_bln1"/>
      <sheetName val="RPP_12_SEPT1"/>
      <sheetName val="Harga_Bahan_&amp;_Upah_1"/>
      <sheetName val="HSBU_ANA1"/>
      <sheetName val="B___Norelec1"/>
      <sheetName val="SD_(1)1"/>
      <sheetName val="UBA_RAB1"/>
      <sheetName val="CAT-HRG_2"/>
      <sheetName val="DAF-_42"/>
      <sheetName val="DAF-NO_12"/>
      <sheetName val="DAF-NO_22"/>
      <sheetName val="DAF_NO_32"/>
      <sheetName val="DAF-NO_42"/>
      <sheetName val="Isolasi_Luar_Dalam2"/>
      <sheetName val="Isolasi_Luar2"/>
      <sheetName val="analisa_Str2"/>
      <sheetName val="Mon_Upah+Alat+Material1"/>
      <sheetName val="ana_drainase2"/>
      <sheetName val="PT_2"/>
      <sheetName val="Sat_Bah_&amp;_Up2"/>
      <sheetName val="Bill_No_13_12"/>
      <sheetName val="TAMKUR_"/>
      <sheetName val="BQ_mep1"/>
      <sheetName val="AHS_ASLI1"/>
      <sheetName val="ANALISA_ALAT_BERAT1"/>
      <sheetName val="Brd_Unit_Rate"/>
      <sheetName val="Basic_Price"/>
      <sheetName val="Analisa_&amp;_Upah1"/>
      <sheetName val="Sat__Pek_1"/>
      <sheetName val="DAFTAR_(2)1"/>
      <sheetName val="REF_ONLY1"/>
      <sheetName val="hg_sat_21"/>
      <sheetName val="hg_sat_BM1"/>
      <sheetName val="Bahan___Upah1"/>
      <sheetName val="Analisa_Harga1"/>
      <sheetName val="H_Satuan1"/>
      <sheetName val="Harsat_Bahan"/>
      <sheetName val="Harsat_Upah"/>
      <sheetName val="trial_balance"/>
      <sheetName val="2_22"/>
      <sheetName val="an__struktur1"/>
      <sheetName val="Blk_A"/>
      <sheetName val="Bill_rekap"/>
      <sheetName val="Bill_of_Qty"/>
      <sheetName val="BIAYA_UMUM"/>
      <sheetName val="Ahs_2"/>
      <sheetName val="Ahs_1"/>
      <sheetName val="HRG_BHN"/>
      <sheetName val="AHAS_PANEL"/>
      <sheetName val="Sat_Bahan"/>
      <sheetName val="Sat_Alat"/>
      <sheetName val="Sat_Upah"/>
      <sheetName val="FORM_X_COST"/>
      <sheetName val="an_mek"/>
      <sheetName val="Alat_"/>
      <sheetName val="DAF-NO__x005f_x0012_"/>
      <sheetName val="DAF-NO__x005f_x005f_x005f_x0012_"/>
      <sheetName val="An_Arsitektur"/>
      <sheetName val="An_Struktur"/>
      <sheetName val="Unit_Rate"/>
      <sheetName val="Analisa_ME_"/>
      <sheetName val="an__struktur2"/>
      <sheetName val="RAB_(A)_(2)"/>
      <sheetName val="B_T"/>
      <sheetName val="CASF_LOW_f"/>
      <sheetName val="Analisa___Upah"/>
      <sheetName val="Bahan_Upah"/>
      <sheetName val="Cap_DUL"/>
      <sheetName val="ANALISA_MARET_09"/>
      <sheetName val="LAB_me"/>
      <sheetName val="HARGA_ALAT"/>
      <sheetName val="analisa_SNI"/>
      <sheetName val="Als_Struk"/>
      <sheetName val="daf_isi_(xref)"/>
      <sheetName val="upah_bahan"/>
      <sheetName val="Harga_Bahan"/>
      <sheetName val="320000_CABANG_VI"/>
      <sheetName val="bu_alat"/>
      <sheetName val="sche_kons"/>
      <sheetName val="bu_mat"/>
      <sheetName val="bu_tenaga"/>
      <sheetName val="HASAT_DASAR"/>
      <sheetName val="tng_bhn_lstrk"/>
      <sheetName val="vol_baja"/>
      <sheetName val="ana_kusen"/>
      <sheetName val="vol_struk"/>
      <sheetName val="Daftar_Harga"/>
      <sheetName val="ANALISA_"/>
      <sheetName val="HM_MEK_"/>
      <sheetName val="Bangunan_Utama"/>
      <sheetName val="Strategic_Map"/>
      <sheetName val="Daftar_Upah"/>
      <sheetName val="Harga_Satuan"/>
      <sheetName val="Costing_Tata_suara"/>
      <sheetName val="01A-_RAB"/>
      <sheetName val="H_Satuan_Dasar"/>
      <sheetName val="BSC_ENG"/>
      <sheetName val="ANALISA_STR_D-3-2"/>
      <sheetName val="Harga_ME_"/>
      <sheetName val="DAF-NO__x005f_x005f_x005f_x005f_x005f_x005f_x0012"/>
      <sheetName val="ANALISA_GRS_TENGAH"/>
      <sheetName val="ANALISA_STR_D-3-3_"/>
      <sheetName val="alat_CETAK"/>
      <sheetName val="IDC_tahap_II"/>
      <sheetName val="BOQ_WIKA"/>
      <sheetName val="R_A_B"/>
      <sheetName val="OH_Transportasi"/>
      <sheetName val="OH_Insentif"/>
      <sheetName val="data_grafik"/>
      <sheetName val="Bahan_&amp;_Upah"/>
      <sheetName val="Bill_5_Summary"/>
      <sheetName val="H-Bahan_&amp;_Tenaga"/>
      <sheetName val="Unit_Rate_(2)"/>
      <sheetName val="Rinci_PO"/>
      <sheetName val="Kas_Bon"/>
      <sheetName val="REKAP_UTAMA"/>
      <sheetName val="Pintu-Jend_"/>
      <sheetName val="rek_det_1_3"/>
      <sheetName val="Ind_MP_Sch_"/>
      <sheetName val="BSD_(2)"/>
      <sheetName val="01A__RAB"/>
      <sheetName val="H_SAT"/>
      <sheetName val="Analisa_Gabungan"/>
      <sheetName val="IRNA_B"/>
      <sheetName val="CMU_2"/>
      <sheetName val="HB_"/>
      <sheetName val="rab_-_persiapan_&amp;_lantai-1"/>
      <sheetName val="Lt__1_(A)"/>
      <sheetName val="CAPITOL_MEKANIKAL"/>
      <sheetName val="Rekap_Direct_Cost"/>
      <sheetName val="RumusTB_1_bln"/>
      <sheetName val="RPP_12_SEPT"/>
      <sheetName val="Harga_Bahan_&amp;_Upah_"/>
      <sheetName val="HSBU_ANA"/>
      <sheetName val="Rates"/>
      <sheetName val="B___Norelec"/>
      <sheetName val="SD_(1)"/>
      <sheetName val="UBA_RAB"/>
      <sheetName val="IRNA_B1"/>
      <sheetName val="CMU_21"/>
      <sheetName val="CAT-HRG_4"/>
      <sheetName val="DAF-_44"/>
      <sheetName val="DAF-NO_14"/>
      <sheetName val="DAF-NO_24"/>
      <sheetName val="DAF_NO_34"/>
      <sheetName val="DAF-NO_44"/>
      <sheetName val="Isolasi_Luar_Dalam4"/>
      <sheetName val="Isolasi_Luar4"/>
      <sheetName val="analisa_Str4"/>
      <sheetName val="M"/>
      <sheetName val="Construction Progress"/>
      <sheetName val="Dec"/>
      <sheetName val="OwningCost"/>
      <sheetName val="BAPP 1"/>
      <sheetName val="SPK 1"/>
      <sheetName val="bank"/>
      <sheetName val="An.alat"/>
      <sheetName val="RAB "/>
      <sheetName val="Daf_Anl"/>
      <sheetName val="Mon_Upah+Alat+Material3"/>
      <sheetName val="ana_drainase4"/>
      <sheetName val="PT_4"/>
      <sheetName val="Sat_Bah_&amp;_Up4"/>
      <sheetName val="Bill_No_13_14"/>
      <sheetName val="TAMKUR_2"/>
      <sheetName val="Daf_11"/>
      <sheetName val="BQ_mep3"/>
      <sheetName val="AHS_ASLI3"/>
      <sheetName val="ANALISA_ALAT_BERAT3"/>
      <sheetName val="Brd_Unit_Rate2"/>
      <sheetName val="Basic_Price2"/>
      <sheetName val="Analisa_&amp;_Upah3"/>
      <sheetName val="Sat__Pek_3"/>
      <sheetName val="DAFTAR_(2)3"/>
      <sheetName val="REF_ONLY3"/>
      <sheetName val="hg_sat_23"/>
      <sheetName val="hg_sat_BM3"/>
      <sheetName val="Bahan___Upah3"/>
      <sheetName val="Analisa_Harga3"/>
      <sheetName val="H_Satuan3"/>
      <sheetName val="Harsat_Bahan2"/>
      <sheetName val="Harsat_Upah2"/>
      <sheetName val="trial_balance2"/>
      <sheetName val="2_24"/>
      <sheetName val="an__struktur5"/>
      <sheetName val="Blk_A2"/>
      <sheetName val="Bill_rekap2"/>
      <sheetName val="Bill_of_Qty2"/>
      <sheetName val="BIAYA_UMUM2"/>
      <sheetName val="Ahs_22"/>
      <sheetName val="Ahs_12"/>
      <sheetName val="HRG_BHN2"/>
      <sheetName val="AHAS_PANEL2"/>
      <sheetName val="Sat_Bahan2"/>
      <sheetName val="Sat_Alat2"/>
      <sheetName val="Sat_Upah2"/>
      <sheetName val="FORM_X_COST2"/>
      <sheetName val="an_mek2"/>
      <sheetName val="Alat_2"/>
      <sheetName val="DAF-NO__x005f_x0012_2"/>
      <sheetName val="DAF-NO__x005f_x005f_x005f_x0012_2"/>
      <sheetName val="An_Arsitektur2"/>
      <sheetName val="An_Struktur2"/>
      <sheetName val="Unit_Rate2"/>
      <sheetName val="Analisa_ME_2"/>
      <sheetName val="an__struktur6"/>
      <sheetName val="RAB_(A)_(2)2"/>
      <sheetName val="B_T2"/>
      <sheetName val="CASF_LOW_f2"/>
      <sheetName val="Analisa___Upah2"/>
      <sheetName val="Bahan_Upah2"/>
      <sheetName val="Cap_DUL2"/>
      <sheetName val="ANALISA_MARET_092"/>
      <sheetName val="LAB_me2"/>
      <sheetName val="HARGA_ALAT2"/>
      <sheetName val="analisa_SNI2"/>
      <sheetName val="Als_Struk2"/>
      <sheetName val="daf_isi_(xref)2"/>
      <sheetName val="upah_bahan2"/>
      <sheetName val="Harga_Bahan2"/>
      <sheetName val="320000_CABANG_VI2"/>
      <sheetName val="bu_alat2"/>
      <sheetName val="sche_kons2"/>
      <sheetName val="bu_mat2"/>
      <sheetName val="bu_tenaga2"/>
      <sheetName val="HASAT_DASAR2"/>
      <sheetName val="tng_bhn_lstrk2"/>
      <sheetName val="vol_baja2"/>
      <sheetName val="ana_kusen2"/>
      <sheetName val="vol_struk2"/>
      <sheetName val="Daftar_Harga2"/>
      <sheetName val="ANALISA_2"/>
      <sheetName val="Strategic_Map2"/>
      <sheetName val="HM_MEK_2"/>
      <sheetName val="Bangunan_Utama2"/>
      <sheetName val="Daftar_Upah2"/>
      <sheetName val="Harga_Satuan2"/>
      <sheetName val="Costing_Tata_suara2"/>
      <sheetName val="01A-_RAB2"/>
      <sheetName val="H_Satuan_Dasar2"/>
      <sheetName val="BSC_ENG2"/>
      <sheetName val="ANALISA_STR_D-3-22"/>
      <sheetName val="Harga_ME_2"/>
      <sheetName val="DAF-NO__x005f_x005f_x005f_x005f_x005f_x005f_x0013"/>
      <sheetName val="ANALISA_GRS_TENGAH2"/>
      <sheetName val="ANALISA_STR_D-3-3_2"/>
      <sheetName val="alat_CETAK2"/>
      <sheetName val="IDC_tahap_II2"/>
      <sheetName val="BOQ_WIKA2"/>
      <sheetName val="R_A_B2"/>
      <sheetName val="OH_Transportasi2"/>
      <sheetName val="OH_Insentif2"/>
      <sheetName val="data_grafik2"/>
      <sheetName val="Bahan_&amp;_Upah2"/>
      <sheetName val="Bill_5_Summary2"/>
      <sheetName val="H-Bahan_&amp;_Tenaga2"/>
      <sheetName val="Unit_Rate_(2)2"/>
      <sheetName val="Rinci_PO2"/>
      <sheetName val="Kas_Bon2"/>
      <sheetName val="REKAP_UTAMA2"/>
      <sheetName val="Pintu-Jend_2"/>
      <sheetName val="rek_det_1_32"/>
      <sheetName val="Ind_MP_Sch_2"/>
      <sheetName val="BSD_(2)2"/>
      <sheetName val="H_SAT2"/>
      <sheetName val="Analisa_Gabungan2"/>
      <sheetName val="01A__RAB2"/>
      <sheetName val="HB_2"/>
      <sheetName val="rab_-_persiapan_&amp;_lantai-12"/>
      <sheetName val="Lt__1_(A)2"/>
      <sheetName val="CAPITOL_MEKANIKAL2"/>
      <sheetName val="Rekap_Direct_Cost2"/>
      <sheetName val="RumusTB_1_bln2"/>
      <sheetName val="RPP_12_SEPT2"/>
      <sheetName val="Harga_Bahan_&amp;_Upah_2"/>
      <sheetName val="HSBU_ANA2"/>
      <sheetName val="B___Norelec2"/>
      <sheetName val="SD_(1)2"/>
      <sheetName val="UBA_RAB2"/>
      <sheetName val="IRNA_B2"/>
      <sheetName val="CMU_22"/>
      <sheetName val="CAT-HRG_5"/>
      <sheetName val="DAF-_45"/>
      <sheetName val="DAF-NO_15"/>
      <sheetName val="DAF-NO_25"/>
      <sheetName val="DAF_NO_35"/>
      <sheetName val="DAF-NO_45"/>
      <sheetName val="Isolasi_Luar_Dalam5"/>
      <sheetName val="Isolasi_Luar5"/>
      <sheetName val="analisa_Str5"/>
      <sheetName val="Mon_Upah+Alat+Material4"/>
      <sheetName val="ana_drainase5"/>
      <sheetName val="PT_5"/>
      <sheetName val="Sat_Bah_&amp;_Up5"/>
      <sheetName val="Bill_No_13_15"/>
      <sheetName val="TAMKUR_3"/>
      <sheetName val="Daf_12"/>
      <sheetName val="BQ_mep4"/>
      <sheetName val="AHS_ASLI4"/>
      <sheetName val="ANALISA_ALAT_BERAT4"/>
      <sheetName val="Brd_Unit_Rate3"/>
      <sheetName val="Basic_Price3"/>
      <sheetName val="Analisa_&amp;_Upah4"/>
      <sheetName val="Sat__Pek_4"/>
      <sheetName val="DAFTAR_(2)4"/>
      <sheetName val="REF_ONLY4"/>
      <sheetName val="hg_sat_24"/>
      <sheetName val="hg_sat_BM4"/>
      <sheetName val="Bahan___Upah4"/>
      <sheetName val="Analisa_Harga4"/>
      <sheetName val="H_Satuan4"/>
      <sheetName val="Harsat_Bahan3"/>
      <sheetName val="Harsat_Upah3"/>
      <sheetName val="trial_balance3"/>
      <sheetName val="2_25"/>
      <sheetName val="an__struktur7"/>
      <sheetName val="Blk_A3"/>
      <sheetName val="Bill_rekap3"/>
      <sheetName val="Bill_of_Qty3"/>
      <sheetName val="BIAYA_UMUM3"/>
      <sheetName val="Ahs_23"/>
      <sheetName val="Ahs_13"/>
      <sheetName val="HRG_BHN3"/>
      <sheetName val="AHAS_PANEL3"/>
      <sheetName val="Sat_Bahan3"/>
      <sheetName val="Sat_Alat3"/>
      <sheetName val="Sat_Upah3"/>
      <sheetName val="FORM_X_COST3"/>
      <sheetName val="an_mek3"/>
      <sheetName val="Alat_3"/>
      <sheetName val="DAF-NO__x005f_x0012_3"/>
      <sheetName val="DAF-NO__x005f_x005f_x005f_x0012_3"/>
      <sheetName val="An_Arsitektur3"/>
      <sheetName val="An_Struktur3"/>
      <sheetName val="Unit_Rate3"/>
      <sheetName val="Analisa_ME_3"/>
      <sheetName val="an__struktur8"/>
      <sheetName val="RAB_(A)_(2)3"/>
      <sheetName val="B_T3"/>
      <sheetName val="CASF_LOW_f3"/>
      <sheetName val="Analisa___Upah3"/>
      <sheetName val="Bahan_Upah3"/>
      <sheetName val="Cap_DUL3"/>
      <sheetName val="ANALISA_MARET_093"/>
      <sheetName val="LAB_me3"/>
      <sheetName val="HARGA_ALAT3"/>
      <sheetName val="analisa_SNI3"/>
      <sheetName val="Als_Struk3"/>
      <sheetName val="daf_isi_(xref)3"/>
      <sheetName val="upah_bahan3"/>
      <sheetName val="Harga_Bahan3"/>
      <sheetName val="320000_CABANG_VI3"/>
      <sheetName val="bu_alat3"/>
      <sheetName val="sche_kons3"/>
      <sheetName val="bu_mat3"/>
      <sheetName val="bu_tenaga3"/>
      <sheetName val="HASAT_DASAR3"/>
      <sheetName val="tng_bhn_lstrk3"/>
      <sheetName val="vol_baja3"/>
      <sheetName val="ana_kusen3"/>
      <sheetName val="vol_struk3"/>
      <sheetName val="Daftar_Harga3"/>
      <sheetName val="ANALISA_3"/>
      <sheetName val="HM_MEK_3"/>
      <sheetName val="Bangunan_Utama3"/>
      <sheetName val="Strategic_Map3"/>
      <sheetName val="Daftar_Upah3"/>
      <sheetName val="Harga_Satuan3"/>
      <sheetName val="Costing_Tata_suara3"/>
      <sheetName val="01A-_RAB3"/>
      <sheetName val="H_Satuan_Dasar3"/>
      <sheetName val="BSC_ENG3"/>
      <sheetName val="ANALISA_STR_D-3-23"/>
      <sheetName val="Harga_ME_3"/>
      <sheetName val="DAF-NO__x005f_x005f_x005f_x005f_x005f_x005f_x0014"/>
      <sheetName val="ANALISA_GRS_TENGAH3"/>
      <sheetName val="ANALISA_STR_D-3-3_3"/>
      <sheetName val="alat_CETAK3"/>
      <sheetName val="IDC_tahap_II3"/>
      <sheetName val="BOQ_WIKA3"/>
      <sheetName val="R_A_B3"/>
      <sheetName val="OH_Transportasi3"/>
      <sheetName val="OH_Insentif3"/>
      <sheetName val="data_grafik3"/>
      <sheetName val="Bahan_&amp;_Upah3"/>
      <sheetName val="Bill_5_Summary3"/>
      <sheetName val="H-Bahan_&amp;_Tenaga3"/>
      <sheetName val="Unit_Rate_(2)3"/>
      <sheetName val="Rinci_PO3"/>
      <sheetName val="Kas_Bon3"/>
      <sheetName val="REKAP_UTAMA3"/>
      <sheetName val="Pintu-Jend_3"/>
      <sheetName val="rek_det_1_33"/>
      <sheetName val="Ind_MP_Sch_3"/>
      <sheetName val="BSD_(2)3"/>
      <sheetName val="01A__RAB3"/>
      <sheetName val="H_SAT3"/>
      <sheetName val="Analisa_Gabungan3"/>
      <sheetName val="IRNA_B3"/>
      <sheetName val="CMU_23"/>
      <sheetName val="HB_3"/>
      <sheetName val="rab_-_persiapan_&amp;_lantai-13"/>
      <sheetName val="Lt__1_(A)3"/>
      <sheetName val="CAPITOL_MEKANIKAL3"/>
      <sheetName val="Rekap_Direct_Cost3"/>
      <sheetName val="RumusTB_1_bln3"/>
      <sheetName val="RPP_12_SEPT3"/>
      <sheetName val="Harga_Bahan_&amp;_Upah_3"/>
      <sheetName val="HSBU_ANA3"/>
      <sheetName val="B___Norelec3"/>
      <sheetName val="SD_(1)3"/>
      <sheetName val="UBA_RAB3"/>
      <sheetName val="Sat_Bah___Up"/>
      <sheetName val="HARGA_PIPA"/>
      <sheetName val="Du_lieu"/>
      <sheetName val="Analisa Harga Satuan"/>
      <sheetName val="POL"/>
      <sheetName val="May"/>
      <sheetName val="PO2"/>
      <sheetName val="Monthly"/>
      <sheetName val="Manpower"/>
      <sheetName val="SITE-E"/>
      <sheetName val="Master Schedule"/>
      <sheetName val="BOQ_INT"/>
      <sheetName val="BILL of QUANTITY"/>
      <sheetName val="Analisa Ars"/>
      <sheetName val="Satpek"/>
      <sheetName val="Check"/>
      <sheetName val="UNIT PRICE ANALISYS"/>
      <sheetName val="DATA1"/>
      <sheetName val="Rekap Biaya"/>
      <sheetName val="A"/>
      <sheetName val="ANL."/>
      <sheetName val="BAPP 2"/>
      <sheetName val="Satdas"/>
      <sheetName val="330000 CABANG VII"/>
      <sheetName val="LMKC"/>
      <sheetName val="Laba JO"/>
      <sheetName val="hsp_STR_ARS"/>
      <sheetName val="RC-ANLPP"/>
      <sheetName val="map"/>
      <sheetName val="rkp"/>
      <sheetName val="HS ALAT"/>
      <sheetName val="HS UPAH"/>
      <sheetName val="PRODALAT"/>
      <sheetName val="LIST ANHARSAT"/>
      <sheetName val="Tabel Berat"/>
      <sheetName val="BoQ C4"/>
      <sheetName val="BSC"/>
      <sheetName val="ENG"/>
      <sheetName val="HSatuan"/>
      <sheetName val="Harian"/>
      <sheetName val="BQ PL - ST. HELENA"/>
      <sheetName val="PROGRESS"/>
      <sheetName val="D7(1)"/>
      <sheetName val="4-Basic Price"/>
      <sheetName val="List"/>
      <sheetName val="2.Hydrant"/>
      <sheetName val="3. Plumbing"/>
      <sheetName val="7.firealarm"/>
      <sheetName val="8.listrik&amp;ptr"/>
      <sheetName val="6.ts"/>
      <sheetName val="5.tlp"/>
      <sheetName val="Bill 3 Summary"/>
      <sheetName val="DAF-NO._x005f_x005f_x005f"/>
      <sheetName val="PO-2"/>
      <sheetName val="analisa stroke"/>
      <sheetName val="hsd"/>
      <sheetName val="sai"/>
      <sheetName val="Bill of Qty MEP"/>
      <sheetName val="Analisa Alat"/>
      <sheetName val="Rekap Analisa"/>
      <sheetName val="Mat'l"/>
      <sheetName val="Wiw"/>
      <sheetName val="ARP-2 Cfutama"/>
      <sheetName val="작성기준"/>
      <sheetName val="LAP   (4)"/>
      <sheetName val="LAP   (11)"/>
      <sheetName val="ALEK"/>
      <sheetName val="HargaDasar"/>
      <sheetName val="R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 refreshError="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E.4"/>
      <sheetName val="jun94"/>
      <sheetName val="BP1_23"/>
      <sheetName val="Marshal"/>
      <sheetName val="data Slip  (4)"/>
      <sheetName val="FKT_PJK"/>
      <sheetName val="Input"/>
      <sheetName val="General"/>
      <sheetName val="ListVariables"/>
      <sheetName val="Assumption"/>
      <sheetName val="CGS"/>
      <sheetName val="RMCONS"/>
      <sheetName val="B.S."/>
      <sheetName val="Input Sheet"/>
      <sheetName val="Cover Sheet"/>
      <sheetName val="PRO"/>
      <sheetName val="BTS"/>
      <sheetName val="instalasi disp Mei"/>
      <sheetName val="TB98,oct99&amp;sap99-WPL"/>
      <sheetName val="BS"/>
      <sheetName val="Detail"/>
      <sheetName val="IS"/>
      <sheetName val="Coding"/>
      <sheetName val="A-Material  value "/>
      <sheetName val="AsiaConso-B_1-01 JP2"/>
      <sheetName val="RAB"/>
      <sheetName val="RAP"/>
      <sheetName val="EVA1"/>
      <sheetName val="Direct Exp"/>
      <sheetName val="OPEX"/>
    </sheetNames>
    <sheetDataSet>
      <sheetData sheetId="0">
        <row r="5">
          <cell r="C5">
            <v>37256</v>
          </cell>
        </row>
        <row r="6">
          <cell r="C6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"/>
      <sheetName val="PL"/>
      <sheetName val="CF"/>
      <sheetName val="CF ws"/>
      <sheetName val="WORKSHEET"/>
      <sheetName val="HOLDING-TB"/>
      <sheetName val="Jr Entry"/>
      <sheetName val="Supprting Schd"/>
      <sheetName val="IMPORT"/>
    </sheetNames>
    <sheetDataSet>
      <sheetData sheetId="0"/>
      <sheetData sheetId="1"/>
      <sheetData sheetId="2"/>
      <sheetData sheetId="3"/>
      <sheetData sheetId="4"/>
      <sheetData sheetId="5">
        <row r="3">
          <cell r="N3" t="str">
            <v>None</v>
          </cell>
        </row>
        <row r="4">
          <cell r="N4" t="str">
            <v>110101000000000000 - CITIBANK HK DOLLAR - A/C 08505942</v>
          </cell>
        </row>
        <row r="5">
          <cell r="N5" t="str">
            <v>120301000000000000 - PT ENERGI TIMUR JAUH</v>
          </cell>
        </row>
        <row r="6">
          <cell r="N6" t="str">
            <v>120303000000000000 - KONDUR PETROLEUM SA (CORP)</v>
          </cell>
        </row>
        <row r="7">
          <cell r="N7" t="str">
            <v>120306000000000000 - LAPINDO BRANTAS</v>
          </cell>
        </row>
        <row r="8">
          <cell r="N8" t="str">
            <v>120307000000000000 - LAPINDO BRANTAS INC. ( JV )</v>
          </cell>
        </row>
        <row r="9">
          <cell r="N9" t="str">
            <v>120309000000000000 - PT. INSANI MITRASANI GELAM</v>
          </cell>
        </row>
        <row r="10">
          <cell r="N10" t="str">
            <v>120313000000000000 - DUE FROM RARL</v>
          </cell>
        </row>
        <row r="11">
          <cell r="N11" t="str">
            <v>120314000000000000 - RHI</v>
          </cell>
        </row>
        <row r="12">
          <cell r="N12" t="str">
            <v>120321000000000000 - PAN ASIA ENTERPRISE</v>
          </cell>
        </row>
        <row r="13">
          <cell r="N13" t="str">
            <v>120327000000000000 - PT SEMCO - OPERATOR</v>
          </cell>
        </row>
        <row r="14">
          <cell r="N14" t="str">
            <v>120339000000000000 - PT. KALILA ENERGI HIJAU</v>
          </cell>
        </row>
        <row r="15">
          <cell r="N15" t="str">
            <v>120359000000000000 - PT. ENERGI DAYA PERSADA</v>
          </cell>
        </row>
        <row r="16">
          <cell r="N16" t="str">
            <v>120363000000000000 - PT. ENERGI MEGA PERSADA</v>
          </cell>
        </row>
        <row r="17">
          <cell r="N17" t="str">
            <v>120364000000000000 - PT. GUNUNG LATIMOJONG</v>
          </cell>
        </row>
        <row r="18">
          <cell r="N18" t="str">
            <v>120365000000000000 - PT. ENERGI BUMI PERSADA</v>
          </cell>
        </row>
        <row r="19">
          <cell r="N19" t="str">
            <v>120387000000000000 - MALACCA BRANTAS FINANCE B.V</v>
          </cell>
        </row>
        <row r="20">
          <cell r="N20" t="str">
            <v>120498000000000000 - A/R OTHER</v>
          </cell>
        </row>
        <row r="21">
          <cell r="N21" t="str">
            <v>120501000001000000 - DUE FROM SHAREHOLDERS : ABURIZAL BAKRIE</v>
          </cell>
        </row>
        <row r="22">
          <cell r="N22" t="str">
            <v>120501000003000000 - DUE FROM SHAREHOLDERS : NIRWAN D. BAKRIE</v>
          </cell>
        </row>
        <row r="23">
          <cell r="N23" t="str">
            <v>120501000004000000 - DUE FROM SHAREHOLDERS : ROOSMANIA K.</v>
          </cell>
        </row>
        <row r="24">
          <cell r="N24" t="str">
            <v>120501000005000000 - DUE FROM SHAREHOLDERS : BANGUN S. K</v>
          </cell>
        </row>
        <row r="25">
          <cell r="N25" t="str">
            <v>140306000000000000 - SECURITY DEPOSIT</v>
          </cell>
        </row>
        <row r="26">
          <cell r="N26" t="str">
            <v>140601000000000000 - VAT INPUT</v>
          </cell>
        </row>
        <row r="27">
          <cell r="N27" t="str">
            <v>210103000000000000 - INVESTMENT IN BRANTAS</v>
          </cell>
        </row>
        <row r="28">
          <cell r="N28" t="str">
            <v>210105000000000000 - INVESTMENT IN SEMBERAH</v>
          </cell>
        </row>
        <row r="29">
          <cell r="N29" t="str">
            <v>210201000000000000 - FAIR VALUE ADJUSTMENT</v>
          </cell>
        </row>
        <row r="30">
          <cell r="N30" t="str">
            <v>240601000000000000 - ACCUMULATED AMORTIZATION OF FAIR VALUE ADJUSTMENT</v>
          </cell>
        </row>
        <row r="31">
          <cell r="N31" t="str">
            <v>330605000000000000 - OTHER ACCRUALS - AUIDT FEE</v>
          </cell>
        </row>
        <row r="32">
          <cell r="N32" t="str">
            <v>380198000000000000 - OTHER DEFFERED CHARGES CREDIT</v>
          </cell>
        </row>
        <row r="33">
          <cell r="N33" t="str">
            <v>410101000000000000 - COMMON STOCK</v>
          </cell>
        </row>
        <row r="34">
          <cell r="N34" t="str">
            <v>410201000000000000 - PAID IN CAPITAL</v>
          </cell>
        </row>
        <row r="35">
          <cell r="N35" t="str">
            <v>410301000000000000 - R/E - PREVIOUS YEAR</v>
          </cell>
        </row>
        <row r="36">
          <cell r="N36" t="str">
            <v>811102000000000000 - SALARIES NATIONALS</v>
          </cell>
        </row>
        <row r="37">
          <cell r="N37" t="str">
            <v>811203000000000000 - THR</v>
          </cell>
        </row>
        <row r="38">
          <cell r="N38" t="str">
            <v>811501000000000000 - AUDIT FEE</v>
          </cell>
        </row>
        <row r="39">
          <cell r="N39" t="str">
            <v>811504000000000000 - TAX SERVICE</v>
          </cell>
        </row>
        <row r="40">
          <cell r="N40" t="str">
            <v>811507000000000000 - PROFFESSIONAL SERVICE</v>
          </cell>
        </row>
        <row r="41">
          <cell r="N41" t="str">
            <v>812098000000000000 - OFFICE COST - OTHER</v>
          </cell>
        </row>
        <row r="42">
          <cell r="N42" t="str">
            <v>812501000000000000 - BANK CHARGES</v>
          </cell>
        </row>
        <row r="43">
          <cell r="N43" t="str">
            <v>850301000001000000 - FOREIGN EXCHANGE</v>
          </cell>
        </row>
        <row r="44">
          <cell r="N44" t="str">
            <v>850304000000000000 - OTHER INCOME</v>
          </cell>
        </row>
        <row r="45">
          <cell r="N45" t="str">
            <v>910798000001000000 - OTHER EXPENSE - OTHER</v>
          </cell>
        </row>
        <row r="46">
          <cell r="N46" t="str">
            <v>910806000000000000 - PENALTY CHARGES</v>
          </cell>
        </row>
        <row r="47">
          <cell r="N47" t="str">
            <v>910902000000000000 - TAX EXPENSE</v>
          </cell>
        </row>
        <row r="48">
          <cell r="N48" t="str">
            <v xml:space="preserve"> - </v>
          </cell>
        </row>
        <row r="49">
          <cell r="N49" t="str">
            <v xml:space="preserve"> - </v>
          </cell>
        </row>
        <row r="50">
          <cell r="N50" t="str">
            <v xml:space="preserve"> - </v>
          </cell>
        </row>
        <row r="51">
          <cell r="N51" t="str">
            <v xml:space="preserve"> - </v>
          </cell>
        </row>
        <row r="52">
          <cell r="N52" t="str">
            <v xml:space="preserve"> - </v>
          </cell>
        </row>
        <row r="53">
          <cell r="N53" t="str">
            <v xml:space="preserve"> - </v>
          </cell>
        </row>
        <row r="54">
          <cell r="N54" t="str">
            <v xml:space="preserve"> - </v>
          </cell>
        </row>
        <row r="55">
          <cell r="N55" t="str">
            <v xml:space="preserve"> - </v>
          </cell>
        </row>
        <row r="56">
          <cell r="N56" t="str">
            <v xml:space="preserve"> - </v>
          </cell>
        </row>
        <row r="57">
          <cell r="N57" t="str">
            <v xml:space="preserve"> - </v>
          </cell>
        </row>
        <row r="58">
          <cell r="N58" t="str">
            <v xml:space="preserve"> - </v>
          </cell>
        </row>
        <row r="59">
          <cell r="N59" t="str">
            <v xml:space="preserve"> - </v>
          </cell>
        </row>
        <row r="60">
          <cell r="N60" t="str">
            <v xml:space="preserve"> - </v>
          </cell>
        </row>
        <row r="61">
          <cell r="N61" t="str">
            <v xml:space="preserve"> - </v>
          </cell>
        </row>
        <row r="62">
          <cell r="N62" t="str">
            <v xml:space="preserve"> - </v>
          </cell>
        </row>
        <row r="63">
          <cell r="N63" t="str">
            <v xml:space="preserve"> - </v>
          </cell>
        </row>
        <row r="64">
          <cell r="N64" t="str">
            <v xml:space="preserve"> - </v>
          </cell>
        </row>
        <row r="65">
          <cell r="N65" t="str">
            <v xml:space="preserve"> - </v>
          </cell>
        </row>
        <row r="66">
          <cell r="N66" t="str">
            <v xml:space="preserve"> - </v>
          </cell>
        </row>
        <row r="67">
          <cell r="N67" t="str">
            <v xml:space="preserve"> - </v>
          </cell>
        </row>
        <row r="68">
          <cell r="N68" t="str">
            <v xml:space="preserve"> - </v>
          </cell>
        </row>
        <row r="69">
          <cell r="N69" t="str">
            <v xml:space="preserve"> - </v>
          </cell>
        </row>
        <row r="70">
          <cell r="N70" t="str">
            <v xml:space="preserve"> - </v>
          </cell>
        </row>
        <row r="71">
          <cell r="N71" t="str">
            <v xml:space="preserve"> - </v>
          </cell>
        </row>
        <row r="72">
          <cell r="N72" t="str">
            <v xml:space="preserve"> - </v>
          </cell>
        </row>
        <row r="73">
          <cell r="N73" t="str">
            <v xml:space="preserve"> - </v>
          </cell>
        </row>
        <row r="74">
          <cell r="N74" t="str">
            <v xml:space="preserve"> - </v>
          </cell>
        </row>
        <row r="75">
          <cell r="N75" t="str">
            <v xml:space="preserve"> - </v>
          </cell>
        </row>
        <row r="76">
          <cell r="N76" t="str">
            <v xml:space="preserve"> - </v>
          </cell>
        </row>
        <row r="77">
          <cell r="N77" t="str">
            <v xml:space="preserve"> - </v>
          </cell>
        </row>
        <row r="78">
          <cell r="N78" t="str">
            <v xml:space="preserve"> - </v>
          </cell>
        </row>
        <row r="79">
          <cell r="N79" t="str">
            <v xml:space="preserve"> - </v>
          </cell>
        </row>
        <row r="80">
          <cell r="N80" t="str">
            <v xml:space="preserve"> - </v>
          </cell>
        </row>
        <row r="81">
          <cell r="N81" t="str">
            <v xml:space="preserve"> - </v>
          </cell>
        </row>
        <row r="82">
          <cell r="N82" t="str">
            <v xml:space="preserve"> - </v>
          </cell>
        </row>
        <row r="83">
          <cell r="N83" t="str">
            <v xml:space="preserve"> - </v>
          </cell>
        </row>
        <row r="84">
          <cell r="N84" t="str">
            <v xml:space="preserve"> - </v>
          </cell>
        </row>
        <row r="85">
          <cell r="N85" t="str">
            <v xml:space="preserve"> - </v>
          </cell>
        </row>
        <row r="86">
          <cell r="N86" t="str">
            <v xml:space="preserve"> - </v>
          </cell>
        </row>
        <row r="87">
          <cell r="N87" t="str">
            <v xml:space="preserve"> - </v>
          </cell>
        </row>
        <row r="88">
          <cell r="N88" t="str">
            <v xml:space="preserve"> - </v>
          </cell>
        </row>
        <row r="89">
          <cell r="N89" t="str">
            <v xml:space="preserve"> - </v>
          </cell>
        </row>
        <row r="90">
          <cell r="N90" t="str">
            <v xml:space="preserve"> - </v>
          </cell>
        </row>
        <row r="91">
          <cell r="N91" t="str">
            <v xml:space="preserve"> - </v>
          </cell>
        </row>
        <row r="92">
          <cell r="N92" t="str">
            <v xml:space="preserve"> - </v>
          </cell>
        </row>
        <row r="93">
          <cell r="N93" t="str">
            <v xml:space="preserve"> - </v>
          </cell>
        </row>
        <row r="94">
          <cell r="N94" t="str">
            <v xml:space="preserve"> - </v>
          </cell>
        </row>
        <row r="95">
          <cell r="N95" t="str">
            <v xml:space="preserve"> - </v>
          </cell>
        </row>
        <row r="96">
          <cell r="N96" t="str">
            <v xml:space="preserve"> - </v>
          </cell>
        </row>
        <row r="97">
          <cell r="N97" t="str">
            <v xml:space="preserve"> - </v>
          </cell>
        </row>
        <row r="98">
          <cell r="N98" t="str">
            <v xml:space="preserve"> - </v>
          </cell>
        </row>
        <row r="99">
          <cell r="N99" t="str">
            <v xml:space="preserve"> - </v>
          </cell>
        </row>
        <row r="100">
          <cell r="N100" t="str">
            <v xml:space="preserve"> - </v>
          </cell>
        </row>
        <row r="101">
          <cell r="N101" t="str">
            <v xml:space="preserve"> - </v>
          </cell>
        </row>
        <row r="102">
          <cell r="N102" t="str">
            <v xml:space="preserve"> - </v>
          </cell>
        </row>
        <row r="103">
          <cell r="N103" t="str">
            <v xml:space="preserve"> - </v>
          </cell>
        </row>
        <row r="104">
          <cell r="N104" t="str">
            <v xml:space="preserve"> - </v>
          </cell>
        </row>
        <row r="105">
          <cell r="N105" t="str">
            <v xml:space="preserve"> - </v>
          </cell>
        </row>
        <row r="106">
          <cell r="N106" t="str">
            <v xml:space="preserve"> - </v>
          </cell>
        </row>
        <row r="107">
          <cell r="N107" t="str">
            <v xml:space="preserve"> - </v>
          </cell>
        </row>
        <row r="108">
          <cell r="N108" t="str">
            <v xml:space="preserve"> - </v>
          </cell>
        </row>
        <row r="109">
          <cell r="N109" t="str">
            <v xml:space="preserve"> - </v>
          </cell>
        </row>
        <row r="110">
          <cell r="N110" t="str">
            <v xml:space="preserve"> - </v>
          </cell>
        </row>
        <row r="111">
          <cell r="N111" t="str">
            <v xml:space="preserve"> - </v>
          </cell>
        </row>
        <row r="112">
          <cell r="N112" t="str">
            <v xml:space="preserve"> - </v>
          </cell>
        </row>
        <row r="113">
          <cell r="N113" t="str">
            <v xml:space="preserve"> - </v>
          </cell>
        </row>
        <row r="114">
          <cell r="N114" t="str">
            <v xml:space="preserve"> - </v>
          </cell>
        </row>
        <row r="115">
          <cell r="N115" t="str">
            <v xml:space="preserve"> - </v>
          </cell>
        </row>
        <row r="116">
          <cell r="N116" t="str">
            <v xml:space="preserve"> - </v>
          </cell>
        </row>
        <row r="117">
          <cell r="N117" t="str">
            <v xml:space="preserve"> - </v>
          </cell>
        </row>
        <row r="118">
          <cell r="N118" t="str">
            <v xml:space="preserve"> - </v>
          </cell>
        </row>
        <row r="119">
          <cell r="N119" t="str">
            <v xml:space="preserve"> - </v>
          </cell>
        </row>
        <row r="120">
          <cell r="N120" t="str">
            <v xml:space="preserve"> - </v>
          </cell>
        </row>
        <row r="121">
          <cell r="N121" t="str">
            <v xml:space="preserve"> - </v>
          </cell>
        </row>
        <row r="122">
          <cell r="N122" t="str">
            <v xml:space="preserve"> - </v>
          </cell>
        </row>
        <row r="123">
          <cell r="N123" t="str">
            <v xml:space="preserve"> - </v>
          </cell>
        </row>
        <row r="124">
          <cell r="N124" t="str">
            <v xml:space="preserve"> - </v>
          </cell>
        </row>
        <row r="125">
          <cell r="N125" t="str">
            <v xml:space="preserve"> - </v>
          </cell>
        </row>
        <row r="126">
          <cell r="N126" t="str">
            <v xml:space="preserve"> - </v>
          </cell>
        </row>
        <row r="127">
          <cell r="N127" t="str">
            <v xml:space="preserve"> - </v>
          </cell>
        </row>
        <row r="128">
          <cell r="N128" t="str">
            <v xml:space="preserve"> - </v>
          </cell>
        </row>
        <row r="129">
          <cell r="N129" t="str">
            <v xml:space="preserve"> - </v>
          </cell>
        </row>
        <row r="130">
          <cell r="N130" t="str">
            <v xml:space="preserve"> - </v>
          </cell>
        </row>
        <row r="131">
          <cell r="N131" t="str">
            <v xml:space="preserve"> - </v>
          </cell>
        </row>
        <row r="132">
          <cell r="N132" t="str">
            <v xml:space="preserve"> - </v>
          </cell>
        </row>
        <row r="133">
          <cell r="N133" t="str">
            <v xml:space="preserve"> - </v>
          </cell>
        </row>
        <row r="134">
          <cell r="N134" t="str">
            <v xml:space="preserve"> - </v>
          </cell>
        </row>
        <row r="135">
          <cell r="N135" t="str">
            <v xml:space="preserve"> - </v>
          </cell>
        </row>
        <row r="136">
          <cell r="N136" t="str">
            <v xml:space="preserve"> - </v>
          </cell>
        </row>
        <row r="137">
          <cell r="N137" t="str">
            <v xml:space="preserve"> - </v>
          </cell>
        </row>
        <row r="138">
          <cell r="N138" t="str">
            <v xml:space="preserve"> - </v>
          </cell>
        </row>
        <row r="139">
          <cell r="N139" t="str">
            <v xml:space="preserve"> - </v>
          </cell>
        </row>
        <row r="140">
          <cell r="N140" t="str">
            <v xml:space="preserve"> - </v>
          </cell>
        </row>
        <row r="141">
          <cell r="N141" t="str">
            <v xml:space="preserve"> - </v>
          </cell>
        </row>
        <row r="142">
          <cell r="N142" t="str">
            <v xml:space="preserve"> - </v>
          </cell>
        </row>
        <row r="143">
          <cell r="N143" t="str">
            <v xml:space="preserve"> - </v>
          </cell>
        </row>
        <row r="144">
          <cell r="N144" t="str">
            <v xml:space="preserve"> - </v>
          </cell>
        </row>
        <row r="145">
          <cell r="N145" t="str">
            <v xml:space="preserve"> - </v>
          </cell>
        </row>
        <row r="146">
          <cell r="N146" t="str">
            <v xml:space="preserve"> - </v>
          </cell>
        </row>
        <row r="147">
          <cell r="N147" t="str">
            <v xml:space="preserve"> - </v>
          </cell>
        </row>
        <row r="148">
          <cell r="N148" t="str">
            <v xml:space="preserve"> - </v>
          </cell>
        </row>
        <row r="149">
          <cell r="N149" t="str">
            <v xml:space="preserve"> - </v>
          </cell>
        </row>
        <row r="150">
          <cell r="N150" t="str">
            <v xml:space="preserve"> - </v>
          </cell>
        </row>
        <row r="151">
          <cell r="N151" t="str">
            <v xml:space="preserve"> - </v>
          </cell>
        </row>
        <row r="152">
          <cell r="N152" t="str">
            <v xml:space="preserve"> - </v>
          </cell>
        </row>
        <row r="153">
          <cell r="N153" t="str">
            <v xml:space="preserve"> - </v>
          </cell>
        </row>
        <row r="154">
          <cell r="N154" t="str">
            <v xml:space="preserve"> - </v>
          </cell>
        </row>
        <row r="155">
          <cell r="N155" t="str">
            <v xml:space="preserve"> - </v>
          </cell>
        </row>
        <row r="156">
          <cell r="N156" t="str">
            <v xml:space="preserve"> - </v>
          </cell>
        </row>
        <row r="157">
          <cell r="N157" t="str">
            <v xml:space="preserve"> - </v>
          </cell>
        </row>
        <row r="158">
          <cell r="N158" t="str">
            <v xml:space="preserve"> - </v>
          </cell>
        </row>
        <row r="159">
          <cell r="N159" t="str">
            <v xml:space="preserve"> - </v>
          </cell>
        </row>
        <row r="160">
          <cell r="N160" t="str">
            <v xml:space="preserve"> - </v>
          </cell>
        </row>
        <row r="161">
          <cell r="N161" t="str">
            <v xml:space="preserve"> - </v>
          </cell>
        </row>
        <row r="162">
          <cell r="N162" t="str">
            <v xml:space="preserve"> - </v>
          </cell>
        </row>
        <row r="163">
          <cell r="N163" t="str">
            <v xml:space="preserve"> - </v>
          </cell>
        </row>
        <row r="164">
          <cell r="N164" t="str">
            <v xml:space="preserve"> - </v>
          </cell>
        </row>
        <row r="165">
          <cell r="N165" t="str">
            <v xml:space="preserve"> - </v>
          </cell>
        </row>
        <row r="166">
          <cell r="N166" t="str">
            <v xml:space="preserve"> - </v>
          </cell>
        </row>
        <row r="167">
          <cell r="N167" t="str">
            <v xml:space="preserve"> - </v>
          </cell>
        </row>
        <row r="168">
          <cell r="N168" t="str">
            <v xml:space="preserve"> - </v>
          </cell>
        </row>
        <row r="169">
          <cell r="N169" t="str">
            <v xml:space="preserve"> - </v>
          </cell>
        </row>
        <row r="170">
          <cell r="N170" t="str">
            <v xml:space="preserve"> - </v>
          </cell>
        </row>
        <row r="171">
          <cell r="N171" t="str">
            <v xml:space="preserve"> - </v>
          </cell>
        </row>
        <row r="172">
          <cell r="N172" t="str">
            <v xml:space="preserve"> - </v>
          </cell>
        </row>
        <row r="173">
          <cell r="N173" t="str">
            <v xml:space="preserve"> - </v>
          </cell>
        </row>
        <row r="174">
          <cell r="N174" t="str">
            <v xml:space="preserve"> - </v>
          </cell>
        </row>
        <row r="175">
          <cell r="N175" t="str">
            <v xml:space="preserve"> - </v>
          </cell>
        </row>
        <row r="176">
          <cell r="N176" t="str">
            <v xml:space="preserve"> - </v>
          </cell>
        </row>
        <row r="177">
          <cell r="N177" t="str">
            <v xml:space="preserve"> - </v>
          </cell>
        </row>
        <row r="178">
          <cell r="N178" t="str">
            <v xml:space="preserve"> - </v>
          </cell>
        </row>
        <row r="179">
          <cell r="N179" t="str">
            <v xml:space="preserve"> - </v>
          </cell>
        </row>
        <row r="180">
          <cell r="N180" t="str">
            <v xml:space="preserve"> - </v>
          </cell>
        </row>
        <row r="181">
          <cell r="N181" t="str">
            <v xml:space="preserve"> - </v>
          </cell>
        </row>
        <row r="182">
          <cell r="N182" t="str">
            <v xml:space="preserve"> - </v>
          </cell>
        </row>
        <row r="183">
          <cell r="N183" t="str">
            <v xml:space="preserve"> - </v>
          </cell>
        </row>
        <row r="184">
          <cell r="N184" t="str">
            <v xml:space="preserve"> - </v>
          </cell>
        </row>
        <row r="185">
          <cell r="N185" t="str">
            <v xml:space="preserve"> - </v>
          </cell>
        </row>
        <row r="186">
          <cell r="N186" t="str">
            <v xml:space="preserve"> - </v>
          </cell>
        </row>
        <row r="187">
          <cell r="N187" t="str">
            <v xml:space="preserve"> - </v>
          </cell>
        </row>
        <row r="188">
          <cell r="N188" t="str">
            <v xml:space="preserve"> - </v>
          </cell>
        </row>
        <row r="189">
          <cell r="N189" t="str">
            <v xml:space="preserve"> - </v>
          </cell>
        </row>
        <row r="190">
          <cell r="N190" t="str">
            <v xml:space="preserve"> - </v>
          </cell>
        </row>
        <row r="191">
          <cell r="N191" t="str">
            <v xml:space="preserve"> - </v>
          </cell>
        </row>
        <row r="192">
          <cell r="N192" t="str">
            <v xml:space="preserve"> - </v>
          </cell>
        </row>
        <row r="193">
          <cell r="N193" t="str">
            <v xml:space="preserve"> - </v>
          </cell>
        </row>
        <row r="194">
          <cell r="N194" t="str">
            <v xml:space="preserve"> - </v>
          </cell>
        </row>
        <row r="195">
          <cell r="N195" t="str">
            <v xml:space="preserve"> - </v>
          </cell>
        </row>
        <row r="196">
          <cell r="N196" t="str">
            <v xml:space="preserve"> - </v>
          </cell>
        </row>
        <row r="197">
          <cell r="N197" t="str">
            <v xml:space="preserve"> - </v>
          </cell>
        </row>
        <row r="198">
          <cell r="N198" t="str">
            <v xml:space="preserve"> - </v>
          </cell>
        </row>
        <row r="199">
          <cell r="N199" t="str">
            <v xml:space="preserve"> - </v>
          </cell>
        </row>
        <row r="200">
          <cell r="N200" t="str">
            <v xml:space="preserve"> - </v>
          </cell>
        </row>
        <row r="201">
          <cell r="N201" t="str">
            <v xml:space="preserve"> - </v>
          </cell>
        </row>
        <row r="202">
          <cell r="N202" t="str">
            <v xml:space="preserve"> - </v>
          </cell>
        </row>
        <row r="203">
          <cell r="N203" t="str">
            <v xml:space="preserve"> - </v>
          </cell>
        </row>
        <row r="204">
          <cell r="N204" t="str">
            <v xml:space="preserve"> - </v>
          </cell>
        </row>
        <row r="205">
          <cell r="N205" t="str">
            <v xml:space="preserve"> - </v>
          </cell>
        </row>
        <row r="206">
          <cell r="N206" t="str">
            <v xml:space="preserve"> - </v>
          </cell>
        </row>
        <row r="207">
          <cell r="N207" t="str">
            <v xml:space="preserve"> - </v>
          </cell>
        </row>
        <row r="208">
          <cell r="N208" t="str">
            <v xml:space="preserve"> - </v>
          </cell>
        </row>
        <row r="209">
          <cell r="N209" t="str">
            <v xml:space="preserve"> - </v>
          </cell>
        </row>
        <row r="210">
          <cell r="N210" t="str">
            <v xml:space="preserve"> - </v>
          </cell>
        </row>
        <row r="211">
          <cell r="N211" t="str">
            <v xml:space="preserve"> - </v>
          </cell>
        </row>
        <row r="212">
          <cell r="N212" t="str">
            <v xml:space="preserve"> - </v>
          </cell>
        </row>
        <row r="213">
          <cell r="N213" t="str">
            <v xml:space="preserve"> - </v>
          </cell>
        </row>
        <row r="214">
          <cell r="N214" t="str">
            <v xml:space="preserve"> - </v>
          </cell>
        </row>
        <row r="215">
          <cell r="N215" t="str">
            <v xml:space="preserve"> - </v>
          </cell>
        </row>
        <row r="216">
          <cell r="N216" t="str">
            <v xml:space="preserve"> - </v>
          </cell>
        </row>
        <row r="217">
          <cell r="N217" t="str">
            <v xml:space="preserve"> - </v>
          </cell>
        </row>
        <row r="218">
          <cell r="N218" t="str">
            <v xml:space="preserve"> - </v>
          </cell>
        </row>
        <row r="219">
          <cell r="N219" t="str">
            <v xml:space="preserve"> - </v>
          </cell>
        </row>
        <row r="220">
          <cell r="N220" t="str">
            <v xml:space="preserve"> - </v>
          </cell>
        </row>
        <row r="221">
          <cell r="N221" t="str">
            <v xml:space="preserve"> - </v>
          </cell>
        </row>
        <row r="222">
          <cell r="N222" t="str">
            <v xml:space="preserve"> - </v>
          </cell>
        </row>
        <row r="223">
          <cell r="N223" t="str">
            <v xml:space="preserve"> - </v>
          </cell>
        </row>
        <row r="224">
          <cell r="N224" t="str">
            <v xml:space="preserve"> - </v>
          </cell>
        </row>
        <row r="225">
          <cell r="N225" t="str">
            <v xml:space="preserve"> - </v>
          </cell>
        </row>
        <row r="226">
          <cell r="N226" t="str">
            <v xml:space="preserve"> - </v>
          </cell>
        </row>
        <row r="227">
          <cell r="N227" t="str">
            <v xml:space="preserve"> - </v>
          </cell>
        </row>
        <row r="228">
          <cell r="N228" t="str">
            <v xml:space="preserve"> - </v>
          </cell>
        </row>
        <row r="229">
          <cell r="N229" t="str">
            <v xml:space="preserve"> - </v>
          </cell>
        </row>
        <row r="230">
          <cell r="N230" t="str">
            <v xml:space="preserve"> - </v>
          </cell>
        </row>
        <row r="231">
          <cell r="N231" t="str">
            <v xml:space="preserve"> - </v>
          </cell>
        </row>
        <row r="232">
          <cell r="N232" t="str">
            <v xml:space="preserve"> - </v>
          </cell>
        </row>
        <row r="233">
          <cell r="N233" t="str">
            <v xml:space="preserve"> - </v>
          </cell>
        </row>
        <row r="234">
          <cell r="N234" t="str">
            <v xml:space="preserve"> - </v>
          </cell>
        </row>
        <row r="235">
          <cell r="N235" t="str">
            <v xml:space="preserve"> - </v>
          </cell>
        </row>
        <row r="236">
          <cell r="N236" t="str">
            <v xml:space="preserve"> - </v>
          </cell>
        </row>
        <row r="237">
          <cell r="N237" t="str">
            <v xml:space="preserve"> - </v>
          </cell>
        </row>
        <row r="238">
          <cell r="N238" t="str">
            <v xml:space="preserve"> - </v>
          </cell>
        </row>
        <row r="239">
          <cell r="N239" t="str">
            <v xml:space="preserve"> - </v>
          </cell>
        </row>
        <row r="240">
          <cell r="N240" t="str">
            <v xml:space="preserve"> - </v>
          </cell>
        </row>
        <row r="241">
          <cell r="N241" t="str">
            <v xml:space="preserve"> - </v>
          </cell>
        </row>
        <row r="242">
          <cell r="N242" t="str">
            <v xml:space="preserve"> - </v>
          </cell>
        </row>
        <row r="243">
          <cell r="N243" t="str">
            <v xml:space="preserve"> - </v>
          </cell>
        </row>
        <row r="244">
          <cell r="N244" t="str">
            <v xml:space="preserve"> - </v>
          </cell>
        </row>
        <row r="245">
          <cell r="N245" t="str">
            <v xml:space="preserve"> - </v>
          </cell>
        </row>
        <row r="246">
          <cell r="N246" t="str">
            <v xml:space="preserve"> - </v>
          </cell>
        </row>
        <row r="247">
          <cell r="N247" t="str">
            <v xml:space="preserve"> - </v>
          </cell>
        </row>
        <row r="248">
          <cell r="N248" t="str">
            <v xml:space="preserve"> - </v>
          </cell>
        </row>
        <row r="249">
          <cell r="N249" t="str">
            <v xml:space="preserve"> - </v>
          </cell>
        </row>
        <row r="250">
          <cell r="N250" t="str">
            <v xml:space="preserve"> - </v>
          </cell>
        </row>
        <row r="251">
          <cell r="N251" t="str">
            <v xml:space="preserve"> - </v>
          </cell>
        </row>
        <row r="252">
          <cell r="N252" t="str">
            <v xml:space="preserve"> - </v>
          </cell>
        </row>
        <row r="253">
          <cell r="N253" t="str">
            <v xml:space="preserve"> - </v>
          </cell>
        </row>
        <row r="254">
          <cell r="N254" t="str">
            <v xml:space="preserve"> - </v>
          </cell>
        </row>
        <row r="255">
          <cell r="N255" t="str">
            <v xml:space="preserve"> - </v>
          </cell>
        </row>
        <row r="256">
          <cell r="N256" t="str">
            <v xml:space="preserve"> - </v>
          </cell>
        </row>
        <row r="257">
          <cell r="N257" t="str">
            <v xml:space="preserve"> - </v>
          </cell>
        </row>
        <row r="258">
          <cell r="N258" t="str">
            <v xml:space="preserve"> - </v>
          </cell>
        </row>
        <row r="259">
          <cell r="N259" t="str">
            <v xml:space="preserve"> - </v>
          </cell>
        </row>
        <row r="260">
          <cell r="N260" t="str">
            <v xml:space="preserve"> - </v>
          </cell>
        </row>
        <row r="261">
          <cell r="N261" t="str">
            <v xml:space="preserve"> - </v>
          </cell>
        </row>
        <row r="262">
          <cell r="N262" t="str">
            <v xml:space="preserve"> - </v>
          </cell>
        </row>
        <row r="263">
          <cell r="N263" t="str">
            <v xml:space="preserve"> - </v>
          </cell>
        </row>
        <row r="264">
          <cell r="N264" t="str">
            <v xml:space="preserve"> - </v>
          </cell>
        </row>
        <row r="265">
          <cell r="N265" t="str">
            <v xml:space="preserve"> - </v>
          </cell>
        </row>
        <row r="266">
          <cell r="N266" t="str">
            <v xml:space="preserve"> - </v>
          </cell>
        </row>
        <row r="267">
          <cell r="N267" t="str">
            <v xml:space="preserve"> - </v>
          </cell>
        </row>
        <row r="268">
          <cell r="N268" t="str">
            <v xml:space="preserve"> - </v>
          </cell>
        </row>
        <row r="269">
          <cell r="N269" t="str">
            <v xml:space="preserve"> - </v>
          </cell>
        </row>
        <row r="270">
          <cell r="N270" t="str">
            <v xml:space="preserve"> - </v>
          </cell>
        </row>
        <row r="271">
          <cell r="N271" t="str">
            <v xml:space="preserve"> - </v>
          </cell>
        </row>
        <row r="272">
          <cell r="N272" t="str">
            <v xml:space="preserve"> - </v>
          </cell>
        </row>
        <row r="273">
          <cell r="N273" t="str">
            <v xml:space="preserve"> - </v>
          </cell>
        </row>
        <row r="274">
          <cell r="N274" t="str">
            <v xml:space="preserve"> - </v>
          </cell>
        </row>
        <row r="275">
          <cell r="N275" t="str">
            <v xml:space="preserve"> - </v>
          </cell>
        </row>
        <row r="276">
          <cell r="N276" t="str">
            <v xml:space="preserve"> - </v>
          </cell>
        </row>
        <row r="277">
          <cell r="N277" t="str">
            <v xml:space="preserve"> - </v>
          </cell>
        </row>
        <row r="278">
          <cell r="N278" t="str">
            <v xml:space="preserve"> - </v>
          </cell>
        </row>
        <row r="279">
          <cell r="N279" t="str">
            <v xml:space="preserve"> - </v>
          </cell>
        </row>
        <row r="280">
          <cell r="N280" t="str">
            <v xml:space="preserve"> - </v>
          </cell>
        </row>
        <row r="281">
          <cell r="N281" t="str">
            <v xml:space="preserve"> - </v>
          </cell>
        </row>
        <row r="282">
          <cell r="N282" t="str">
            <v xml:space="preserve"> - </v>
          </cell>
        </row>
        <row r="283">
          <cell r="N283" t="str">
            <v xml:space="preserve"> - </v>
          </cell>
        </row>
        <row r="284">
          <cell r="N284" t="str">
            <v xml:space="preserve"> - </v>
          </cell>
        </row>
        <row r="285">
          <cell r="N285" t="str">
            <v xml:space="preserve"> - </v>
          </cell>
        </row>
        <row r="286">
          <cell r="N286" t="str">
            <v xml:space="preserve"> - </v>
          </cell>
        </row>
        <row r="287">
          <cell r="N287" t="str">
            <v xml:space="preserve"> - </v>
          </cell>
        </row>
        <row r="288">
          <cell r="N288" t="str">
            <v xml:space="preserve"> - </v>
          </cell>
        </row>
        <row r="289">
          <cell r="N289" t="str">
            <v xml:space="preserve"> - </v>
          </cell>
        </row>
        <row r="290">
          <cell r="N290" t="str">
            <v xml:space="preserve"> - </v>
          </cell>
        </row>
        <row r="291">
          <cell r="N291" t="str">
            <v xml:space="preserve"> - </v>
          </cell>
        </row>
        <row r="292">
          <cell r="N292" t="str">
            <v xml:space="preserve"> - </v>
          </cell>
        </row>
        <row r="293">
          <cell r="N293" t="str">
            <v xml:space="preserve"> - </v>
          </cell>
        </row>
        <row r="294">
          <cell r="N294" t="str">
            <v xml:space="preserve"> - </v>
          </cell>
        </row>
        <row r="295">
          <cell r="N295" t="str">
            <v xml:space="preserve"> - </v>
          </cell>
        </row>
        <row r="296">
          <cell r="N296" t="str">
            <v xml:space="preserve"> - </v>
          </cell>
        </row>
        <row r="297">
          <cell r="N297" t="str">
            <v xml:space="preserve"> - </v>
          </cell>
        </row>
        <row r="298">
          <cell r="N298" t="str">
            <v xml:space="preserve"> - </v>
          </cell>
        </row>
        <row r="299">
          <cell r="N299" t="str">
            <v xml:space="preserve"> - </v>
          </cell>
        </row>
        <row r="300">
          <cell r="N300" t="str">
            <v xml:space="preserve"> - </v>
          </cell>
        </row>
        <row r="301">
          <cell r="N301" t="str">
            <v xml:space="preserve"> - </v>
          </cell>
        </row>
        <row r="302">
          <cell r="N302" t="str">
            <v xml:space="preserve"> - </v>
          </cell>
        </row>
        <row r="303">
          <cell r="N303" t="str">
            <v xml:space="preserve"> - </v>
          </cell>
        </row>
        <row r="304">
          <cell r="N304" t="str">
            <v xml:space="preserve"> - </v>
          </cell>
        </row>
        <row r="305">
          <cell r="N305" t="str">
            <v xml:space="preserve"> - </v>
          </cell>
        </row>
        <row r="306">
          <cell r="N306" t="str">
            <v xml:space="preserve"> - </v>
          </cell>
        </row>
        <row r="307">
          <cell r="N307" t="str">
            <v xml:space="preserve"> - </v>
          </cell>
        </row>
        <row r="308">
          <cell r="N308" t="str">
            <v xml:space="preserve"> - </v>
          </cell>
        </row>
        <row r="309">
          <cell r="N309" t="str">
            <v xml:space="preserve"> - </v>
          </cell>
        </row>
        <row r="310">
          <cell r="N310" t="str">
            <v xml:space="preserve"> - </v>
          </cell>
        </row>
        <row r="311">
          <cell r="N311" t="str">
            <v xml:space="preserve"> - </v>
          </cell>
        </row>
        <row r="312">
          <cell r="N312" t="str">
            <v xml:space="preserve"> - </v>
          </cell>
        </row>
        <row r="313">
          <cell r="N313" t="str">
            <v xml:space="preserve"> - </v>
          </cell>
        </row>
        <row r="314">
          <cell r="N314" t="str">
            <v xml:space="preserve"> - </v>
          </cell>
        </row>
        <row r="315">
          <cell r="N315" t="str">
            <v xml:space="preserve"> - </v>
          </cell>
        </row>
        <row r="316">
          <cell r="N316" t="str">
            <v xml:space="preserve"> - </v>
          </cell>
        </row>
        <row r="317">
          <cell r="N317" t="str">
            <v xml:space="preserve"> - </v>
          </cell>
        </row>
        <row r="318">
          <cell r="N318" t="str">
            <v xml:space="preserve"> - </v>
          </cell>
        </row>
        <row r="319">
          <cell r="N319" t="str">
            <v xml:space="preserve"> - </v>
          </cell>
        </row>
        <row r="320">
          <cell r="N320" t="str">
            <v xml:space="preserve"> - </v>
          </cell>
        </row>
        <row r="321">
          <cell r="N321" t="str">
            <v xml:space="preserve"> - </v>
          </cell>
        </row>
        <row r="322">
          <cell r="N322" t="str">
            <v xml:space="preserve"> - </v>
          </cell>
        </row>
        <row r="323">
          <cell r="N323" t="str">
            <v xml:space="preserve"> - </v>
          </cell>
        </row>
        <row r="324">
          <cell r="N324" t="str">
            <v xml:space="preserve"> - </v>
          </cell>
        </row>
        <row r="325">
          <cell r="N325" t="str">
            <v xml:space="preserve"> - </v>
          </cell>
        </row>
        <row r="326">
          <cell r="N326" t="str">
            <v xml:space="preserve"> - </v>
          </cell>
        </row>
        <row r="327">
          <cell r="N327" t="str">
            <v xml:space="preserve"> - </v>
          </cell>
        </row>
        <row r="328">
          <cell r="N328" t="str">
            <v xml:space="preserve"> - </v>
          </cell>
        </row>
        <row r="329">
          <cell r="N329" t="str">
            <v xml:space="preserve"> - </v>
          </cell>
        </row>
        <row r="330">
          <cell r="N330" t="str">
            <v xml:space="preserve"> - </v>
          </cell>
        </row>
        <row r="331">
          <cell r="N331" t="str">
            <v xml:space="preserve"> - </v>
          </cell>
        </row>
        <row r="332">
          <cell r="N332" t="str">
            <v xml:space="preserve"> - </v>
          </cell>
        </row>
        <row r="333">
          <cell r="N333" t="str">
            <v xml:space="preserve"> - </v>
          </cell>
        </row>
        <row r="334">
          <cell r="N334" t="str">
            <v xml:space="preserve"> - </v>
          </cell>
        </row>
        <row r="335">
          <cell r="N335" t="str">
            <v xml:space="preserve"> - </v>
          </cell>
        </row>
        <row r="336">
          <cell r="N336" t="str">
            <v xml:space="preserve"> - </v>
          </cell>
        </row>
        <row r="337">
          <cell r="N337" t="str">
            <v xml:space="preserve"> - </v>
          </cell>
        </row>
        <row r="338">
          <cell r="N338" t="str">
            <v xml:space="preserve"> - </v>
          </cell>
        </row>
        <row r="339">
          <cell r="N339" t="str">
            <v xml:space="preserve"> - </v>
          </cell>
        </row>
        <row r="340">
          <cell r="N340" t="str">
            <v xml:space="preserve"> - </v>
          </cell>
        </row>
        <row r="341">
          <cell r="N341" t="str">
            <v xml:space="preserve"> - </v>
          </cell>
        </row>
        <row r="342">
          <cell r="N342" t="str">
            <v xml:space="preserve"> - </v>
          </cell>
        </row>
        <row r="343">
          <cell r="N343" t="str">
            <v xml:space="preserve"> - </v>
          </cell>
        </row>
        <row r="344">
          <cell r="N344" t="str">
            <v xml:space="preserve"> - </v>
          </cell>
        </row>
        <row r="345">
          <cell r="N345" t="str">
            <v xml:space="preserve"> - </v>
          </cell>
        </row>
        <row r="346">
          <cell r="N346" t="str">
            <v xml:space="preserve"> - </v>
          </cell>
        </row>
        <row r="347">
          <cell r="N347" t="str">
            <v xml:space="preserve"> - </v>
          </cell>
        </row>
        <row r="348">
          <cell r="N348" t="str">
            <v xml:space="preserve"> - </v>
          </cell>
        </row>
        <row r="349">
          <cell r="N349" t="str">
            <v xml:space="preserve"> - </v>
          </cell>
        </row>
        <row r="350">
          <cell r="N350" t="str">
            <v xml:space="preserve"> - </v>
          </cell>
        </row>
        <row r="351">
          <cell r="N351" t="str">
            <v xml:space="preserve"> - </v>
          </cell>
        </row>
        <row r="352">
          <cell r="N352" t="str">
            <v xml:space="preserve"> - </v>
          </cell>
        </row>
        <row r="353">
          <cell r="N353" t="str">
            <v xml:space="preserve"> - </v>
          </cell>
        </row>
        <row r="354">
          <cell r="N354" t="str">
            <v xml:space="preserve"> - </v>
          </cell>
        </row>
        <row r="355">
          <cell r="N355" t="str">
            <v xml:space="preserve"> - </v>
          </cell>
        </row>
        <row r="356">
          <cell r="N356" t="str">
            <v xml:space="preserve"> - </v>
          </cell>
        </row>
        <row r="357">
          <cell r="N357" t="str">
            <v xml:space="preserve"> - </v>
          </cell>
        </row>
        <row r="358">
          <cell r="N358" t="str">
            <v xml:space="preserve"> - </v>
          </cell>
        </row>
        <row r="359">
          <cell r="N359" t="str">
            <v xml:space="preserve"> - </v>
          </cell>
        </row>
        <row r="360">
          <cell r="N360" t="str">
            <v xml:space="preserve"> - </v>
          </cell>
        </row>
        <row r="361">
          <cell r="N361" t="str">
            <v xml:space="preserve"> - </v>
          </cell>
        </row>
        <row r="362">
          <cell r="N362" t="str">
            <v xml:space="preserve"> - </v>
          </cell>
        </row>
        <row r="363">
          <cell r="N363" t="str">
            <v xml:space="preserve"> - </v>
          </cell>
        </row>
        <row r="364">
          <cell r="N364" t="str">
            <v xml:space="preserve"> - </v>
          </cell>
        </row>
        <row r="365">
          <cell r="N365" t="str">
            <v xml:space="preserve"> - </v>
          </cell>
        </row>
        <row r="366">
          <cell r="N366" t="str">
            <v xml:space="preserve"> - </v>
          </cell>
        </row>
        <row r="367">
          <cell r="N367" t="str">
            <v xml:space="preserve"> - </v>
          </cell>
        </row>
        <row r="368">
          <cell r="N368" t="str">
            <v xml:space="preserve"> - </v>
          </cell>
        </row>
        <row r="369">
          <cell r="N369" t="str">
            <v xml:space="preserve"> - </v>
          </cell>
        </row>
        <row r="370">
          <cell r="N370" t="str">
            <v xml:space="preserve"> - </v>
          </cell>
        </row>
        <row r="371">
          <cell r="N371" t="str">
            <v xml:space="preserve"> - </v>
          </cell>
        </row>
        <row r="372">
          <cell r="N372" t="str">
            <v xml:space="preserve"> - </v>
          </cell>
        </row>
        <row r="373">
          <cell r="N373" t="str">
            <v xml:space="preserve"> - </v>
          </cell>
        </row>
        <row r="374">
          <cell r="N374" t="str">
            <v xml:space="preserve"> - </v>
          </cell>
        </row>
        <row r="375">
          <cell r="N375" t="str">
            <v xml:space="preserve"> - </v>
          </cell>
        </row>
        <row r="376">
          <cell r="N376" t="str">
            <v xml:space="preserve"> - </v>
          </cell>
        </row>
        <row r="377">
          <cell r="N377" t="str">
            <v xml:space="preserve"> - </v>
          </cell>
        </row>
        <row r="378">
          <cell r="N378" t="str">
            <v xml:space="preserve"> - </v>
          </cell>
        </row>
        <row r="379">
          <cell r="N379" t="str">
            <v xml:space="preserve"> - </v>
          </cell>
        </row>
        <row r="380">
          <cell r="N380" t="str">
            <v xml:space="preserve"> - </v>
          </cell>
        </row>
        <row r="381">
          <cell r="N381" t="str">
            <v xml:space="preserve"> - </v>
          </cell>
        </row>
        <row r="382">
          <cell r="N382" t="str">
            <v xml:space="preserve"> - </v>
          </cell>
        </row>
        <row r="383">
          <cell r="N383" t="str">
            <v xml:space="preserve"> - </v>
          </cell>
        </row>
        <row r="384">
          <cell r="N384" t="str">
            <v xml:space="preserve"> - </v>
          </cell>
        </row>
        <row r="385">
          <cell r="N385" t="str">
            <v xml:space="preserve"> - </v>
          </cell>
        </row>
        <row r="386">
          <cell r="N386" t="str">
            <v xml:space="preserve"> - </v>
          </cell>
        </row>
        <row r="387">
          <cell r="N387" t="str">
            <v xml:space="preserve"> - </v>
          </cell>
        </row>
        <row r="388">
          <cell r="N388" t="str">
            <v xml:space="preserve"> - </v>
          </cell>
        </row>
        <row r="389">
          <cell r="N389" t="str">
            <v xml:space="preserve"> - </v>
          </cell>
        </row>
        <row r="390">
          <cell r="N390" t="str">
            <v xml:space="preserve"> - </v>
          </cell>
        </row>
        <row r="391">
          <cell r="N391" t="str">
            <v xml:space="preserve"> - </v>
          </cell>
        </row>
        <row r="392">
          <cell r="N392" t="str">
            <v xml:space="preserve"> - </v>
          </cell>
        </row>
        <row r="393">
          <cell r="N393" t="str">
            <v xml:space="preserve"> - </v>
          </cell>
        </row>
        <row r="394">
          <cell r="N394" t="str">
            <v xml:space="preserve"> - </v>
          </cell>
        </row>
        <row r="395">
          <cell r="N395" t="str">
            <v xml:space="preserve"> - </v>
          </cell>
        </row>
        <row r="396">
          <cell r="N396" t="str">
            <v xml:space="preserve"> - </v>
          </cell>
        </row>
        <row r="397">
          <cell r="N397" t="str">
            <v xml:space="preserve"> - </v>
          </cell>
        </row>
        <row r="398">
          <cell r="N398" t="str">
            <v xml:space="preserve"> - </v>
          </cell>
        </row>
        <row r="399">
          <cell r="N399" t="str">
            <v xml:space="preserve"> - </v>
          </cell>
        </row>
        <row r="400">
          <cell r="N400" t="str">
            <v xml:space="preserve"> - </v>
          </cell>
        </row>
        <row r="401">
          <cell r="N401" t="str">
            <v xml:space="preserve"> - </v>
          </cell>
        </row>
        <row r="402">
          <cell r="N402" t="str">
            <v xml:space="preserve"> - </v>
          </cell>
        </row>
        <row r="403">
          <cell r="N403" t="str">
            <v xml:space="preserve"> - </v>
          </cell>
        </row>
        <row r="404">
          <cell r="N404" t="str">
            <v xml:space="preserve"> - </v>
          </cell>
        </row>
        <row r="405">
          <cell r="N405" t="str">
            <v xml:space="preserve"> - </v>
          </cell>
        </row>
        <row r="406">
          <cell r="N406" t="str">
            <v xml:space="preserve"> - </v>
          </cell>
        </row>
        <row r="407">
          <cell r="N407" t="str">
            <v xml:space="preserve"> - </v>
          </cell>
        </row>
        <row r="408">
          <cell r="N408" t="str">
            <v xml:space="preserve"> - </v>
          </cell>
        </row>
        <row r="409">
          <cell r="N409" t="str">
            <v xml:space="preserve"> - </v>
          </cell>
        </row>
        <row r="410">
          <cell r="N410" t="str">
            <v xml:space="preserve"> - </v>
          </cell>
        </row>
        <row r="411">
          <cell r="N411" t="str">
            <v xml:space="preserve"> - </v>
          </cell>
        </row>
        <row r="412">
          <cell r="N412" t="str">
            <v xml:space="preserve"> - </v>
          </cell>
        </row>
        <row r="413">
          <cell r="N413" t="str">
            <v xml:space="preserve"> - </v>
          </cell>
        </row>
        <row r="414">
          <cell r="N414" t="str">
            <v xml:space="preserve"> - </v>
          </cell>
        </row>
        <row r="415">
          <cell r="N415" t="str">
            <v xml:space="preserve"> - </v>
          </cell>
        </row>
        <row r="416">
          <cell r="N416" t="str">
            <v xml:space="preserve"> - </v>
          </cell>
        </row>
        <row r="417">
          <cell r="N417" t="str">
            <v xml:space="preserve"> - </v>
          </cell>
        </row>
        <row r="418">
          <cell r="N418" t="str">
            <v xml:space="preserve"> - </v>
          </cell>
        </row>
        <row r="419">
          <cell r="N419" t="str">
            <v xml:space="preserve"> - </v>
          </cell>
        </row>
        <row r="420">
          <cell r="N420" t="str">
            <v xml:space="preserve"> - </v>
          </cell>
        </row>
        <row r="421">
          <cell r="N421" t="str">
            <v xml:space="preserve"> - </v>
          </cell>
        </row>
        <row r="422">
          <cell r="N422" t="str">
            <v xml:space="preserve"> - </v>
          </cell>
        </row>
        <row r="423">
          <cell r="N423" t="str">
            <v xml:space="preserve"> - </v>
          </cell>
        </row>
        <row r="424">
          <cell r="N424" t="str">
            <v xml:space="preserve"> - </v>
          </cell>
        </row>
        <row r="425">
          <cell r="N425" t="str">
            <v xml:space="preserve"> - </v>
          </cell>
        </row>
        <row r="426">
          <cell r="N426" t="str">
            <v xml:space="preserve"> - </v>
          </cell>
        </row>
        <row r="427">
          <cell r="N427" t="str">
            <v xml:space="preserve"> - </v>
          </cell>
        </row>
        <row r="428">
          <cell r="N428" t="str">
            <v xml:space="preserve"> - </v>
          </cell>
        </row>
        <row r="429">
          <cell r="N429" t="str">
            <v xml:space="preserve"> - </v>
          </cell>
        </row>
        <row r="430">
          <cell r="N430" t="str">
            <v xml:space="preserve"> - </v>
          </cell>
        </row>
        <row r="431">
          <cell r="N431" t="str">
            <v xml:space="preserve"> - </v>
          </cell>
        </row>
        <row r="432">
          <cell r="N432" t="str">
            <v xml:space="preserve"> - </v>
          </cell>
        </row>
        <row r="433">
          <cell r="N433" t="str">
            <v xml:space="preserve"> - </v>
          </cell>
        </row>
        <row r="434">
          <cell r="N434" t="str">
            <v xml:space="preserve"> - </v>
          </cell>
        </row>
        <row r="435">
          <cell r="N435" t="str">
            <v xml:space="preserve"> - </v>
          </cell>
        </row>
        <row r="436">
          <cell r="N436" t="str">
            <v xml:space="preserve"> - </v>
          </cell>
        </row>
        <row r="437">
          <cell r="N437" t="str">
            <v xml:space="preserve"> - </v>
          </cell>
        </row>
        <row r="438">
          <cell r="N438" t="str">
            <v xml:space="preserve"> - </v>
          </cell>
        </row>
        <row r="439">
          <cell r="N439" t="str">
            <v xml:space="preserve"> - </v>
          </cell>
        </row>
        <row r="440">
          <cell r="N440" t="str">
            <v xml:space="preserve"> - </v>
          </cell>
        </row>
        <row r="441">
          <cell r="N441" t="str">
            <v xml:space="preserve"> - </v>
          </cell>
        </row>
        <row r="442">
          <cell r="N442" t="str">
            <v xml:space="preserve"> - </v>
          </cell>
        </row>
        <row r="443">
          <cell r="N443" t="str">
            <v xml:space="preserve"> - </v>
          </cell>
        </row>
        <row r="444">
          <cell r="N444" t="str">
            <v xml:space="preserve"> - </v>
          </cell>
        </row>
        <row r="445">
          <cell r="N445" t="str">
            <v xml:space="preserve"> - </v>
          </cell>
        </row>
        <row r="446">
          <cell r="N446" t="str">
            <v xml:space="preserve"> - </v>
          </cell>
        </row>
        <row r="447">
          <cell r="N447" t="str">
            <v xml:space="preserve"> - </v>
          </cell>
        </row>
        <row r="448">
          <cell r="N448" t="str">
            <v xml:space="preserve"> - </v>
          </cell>
        </row>
        <row r="449">
          <cell r="N449" t="str">
            <v xml:space="preserve"> - </v>
          </cell>
        </row>
        <row r="450">
          <cell r="N450" t="str">
            <v xml:space="preserve"> - </v>
          </cell>
        </row>
        <row r="451">
          <cell r="N451" t="str">
            <v xml:space="preserve"> - </v>
          </cell>
        </row>
        <row r="452">
          <cell r="N452" t="str">
            <v xml:space="preserve"> - </v>
          </cell>
        </row>
        <row r="453">
          <cell r="N453" t="str">
            <v xml:space="preserve"> - </v>
          </cell>
        </row>
        <row r="454">
          <cell r="N454" t="str">
            <v xml:space="preserve"> - </v>
          </cell>
        </row>
        <row r="455">
          <cell r="N455" t="str">
            <v xml:space="preserve"> - </v>
          </cell>
        </row>
        <row r="456">
          <cell r="N456" t="str">
            <v xml:space="preserve"> - </v>
          </cell>
        </row>
        <row r="457">
          <cell r="N457" t="str">
            <v xml:space="preserve"> - </v>
          </cell>
        </row>
        <row r="458">
          <cell r="N458" t="str">
            <v xml:space="preserve"> - </v>
          </cell>
        </row>
        <row r="459">
          <cell r="N459" t="str">
            <v xml:space="preserve"> - </v>
          </cell>
        </row>
        <row r="460">
          <cell r="N460" t="str">
            <v xml:space="preserve"> - </v>
          </cell>
        </row>
        <row r="461">
          <cell r="N461" t="str">
            <v xml:space="preserve"> - </v>
          </cell>
        </row>
        <row r="462">
          <cell r="N462" t="str">
            <v xml:space="preserve"> - </v>
          </cell>
        </row>
        <row r="463">
          <cell r="N463" t="str">
            <v xml:space="preserve"> - </v>
          </cell>
        </row>
        <row r="464">
          <cell r="N464" t="str">
            <v xml:space="preserve"> - </v>
          </cell>
        </row>
        <row r="465">
          <cell r="N465" t="str">
            <v xml:space="preserve"> - </v>
          </cell>
        </row>
        <row r="466">
          <cell r="N466" t="str">
            <v xml:space="preserve"> - </v>
          </cell>
        </row>
        <row r="467">
          <cell r="N467" t="str">
            <v xml:space="preserve"> - </v>
          </cell>
        </row>
        <row r="468">
          <cell r="N468" t="str">
            <v xml:space="preserve"> - </v>
          </cell>
        </row>
        <row r="469">
          <cell r="N469" t="str">
            <v xml:space="preserve"> - </v>
          </cell>
        </row>
        <row r="470">
          <cell r="N470" t="str">
            <v xml:space="preserve"> - </v>
          </cell>
        </row>
        <row r="471">
          <cell r="N471" t="str">
            <v xml:space="preserve"> - </v>
          </cell>
        </row>
        <row r="472">
          <cell r="N472" t="str">
            <v xml:space="preserve"> - </v>
          </cell>
        </row>
        <row r="473">
          <cell r="N473" t="str">
            <v xml:space="preserve"> - </v>
          </cell>
        </row>
        <row r="474">
          <cell r="N474" t="str">
            <v xml:space="preserve"> - </v>
          </cell>
        </row>
        <row r="475">
          <cell r="N475" t="str">
            <v xml:space="preserve"> - </v>
          </cell>
        </row>
        <row r="476">
          <cell r="N476" t="str">
            <v xml:space="preserve"> - </v>
          </cell>
        </row>
        <row r="477">
          <cell r="N477" t="str">
            <v xml:space="preserve"> - </v>
          </cell>
        </row>
        <row r="478">
          <cell r="N478" t="str">
            <v xml:space="preserve"> - </v>
          </cell>
        </row>
        <row r="479">
          <cell r="N479" t="str">
            <v xml:space="preserve"> - </v>
          </cell>
        </row>
        <row r="480">
          <cell r="N480" t="str">
            <v xml:space="preserve"> - </v>
          </cell>
        </row>
        <row r="481">
          <cell r="N481" t="str">
            <v xml:space="preserve"> - </v>
          </cell>
        </row>
        <row r="482">
          <cell r="N482" t="str">
            <v xml:space="preserve"> - </v>
          </cell>
        </row>
        <row r="483">
          <cell r="N483" t="str">
            <v xml:space="preserve"> - </v>
          </cell>
        </row>
        <row r="484">
          <cell r="N484" t="str">
            <v xml:space="preserve"> - </v>
          </cell>
        </row>
        <row r="485">
          <cell r="N485" t="str">
            <v xml:space="preserve"> - </v>
          </cell>
        </row>
        <row r="486">
          <cell r="N486" t="str">
            <v xml:space="preserve"> - </v>
          </cell>
        </row>
        <row r="487">
          <cell r="N487" t="str">
            <v xml:space="preserve"> - </v>
          </cell>
        </row>
        <row r="488">
          <cell r="N488" t="str">
            <v xml:space="preserve"> - </v>
          </cell>
        </row>
        <row r="489">
          <cell r="N489" t="str">
            <v xml:space="preserve"> - </v>
          </cell>
        </row>
        <row r="490">
          <cell r="N490" t="str">
            <v xml:space="preserve"> - </v>
          </cell>
        </row>
        <row r="491">
          <cell r="N491" t="str">
            <v xml:space="preserve"> - </v>
          </cell>
        </row>
        <row r="492">
          <cell r="N492" t="str">
            <v xml:space="preserve"> - </v>
          </cell>
        </row>
        <row r="493">
          <cell r="N493" t="str">
            <v xml:space="preserve"> - </v>
          </cell>
        </row>
        <row r="494">
          <cell r="N494" t="str">
            <v xml:space="preserve"> - </v>
          </cell>
        </row>
        <row r="495">
          <cell r="N495" t="str">
            <v xml:space="preserve"> - </v>
          </cell>
        </row>
        <row r="496">
          <cell r="N496" t="str">
            <v xml:space="preserve"> - </v>
          </cell>
        </row>
        <row r="497">
          <cell r="N497" t="str">
            <v xml:space="preserve"> - </v>
          </cell>
        </row>
        <row r="498">
          <cell r="N498" t="str">
            <v xml:space="preserve"> - </v>
          </cell>
        </row>
        <row r="499">
          <cell r="N499" t="str">
            <v xml:space="preserve"> - </v>
          </cell>
        </row>
        <row r="500">
          <cell r="N500" t="str">
            <v xml:space="preserve"> - </v>
          </cell>
        </row>
        <row r="501">
          <cell r="N501" t="str">
            <v xml:space="preserve"> - </v>
          </cell>
        </row>
        <row r="502">
          <cell r="N502" t="str">
            <v xml:space="preserve"> - </v>
          </cell>
        </row>
        <row r="503">
          <cell r="N503" t="str">
            <v xml:space="preserve"> - </v>
          </cell>
        </row>
        <row r="504">
          <cell r="N504" t="str">
            <v xml:space="preserve"> - </v>
          </cell>
        </row>
        <row r="505">
          <cell r="N505" t="str">
            <v xml:space="preserve"> - </v>
          </cell>
        </row>
        <row r="506">
          <cell r="N506" t="str">
            <v xml:space="preserve"> - </v>
          </cell>
        </row>
        <row r="507">
          <cell r="N507" t="str">
            <v xml:space="preserve"> - </v>
          </cell>
        </row>
        <row r="508">
          <cell r="N508" t="str">
            <v xml:space="preserve"> - </v>
          </cell>
        </row>
        <row r="509">
          <cell r="N509" t="str">
            <v xml:space="preserve"> - </v>
          </cell>
        </row>
        <row r="510">
          <cell r="N510" t="str">
            <v xml:space="preserve"> - </v>
          </cell>
        </row>
        <row r="511">
          <cell r="N511" t="str">
            <v xml:space="preserve"> - </v>
          </cell>
        </row>
        <row r="512">
          <cell r="N512" t="str">
            <v xml:space="preserve"> - </v>
          </cell>
        </row>
        <row r="513">
          <cell r="N513" t="str">
            <v xml:space="preserve"> - </v>
          </cell>
        </row>
        <row r="514">
          <cell r="N514" t="str">
            <v xml:space="preserve"> - </v>
          </cell>
        </row>
        <row r="515">
          <cell r="N515" t="str">
            <v xml:space="preserve"> - </v>
          </cell>
        </row>
        <row r="516">
          <cell r="N516" t="str">
            <v xml:space="preserve"> - </v>
          </cell>
        </row>
        <row r="517">
          <cell r="N517" t="str">
            <v xml:space="preserve"> - </v>
          </cell>
        </row>
        <row r="518">
          <cell r="N518" t="str">
            <v xml:space="preserve"> - </v>
          </cell>
        </row>
        <row r="519">
          <cell r="N519" t="str">
            <v xml:space="preserve"> - </v>
          </cell>
        </row>
        <row r="520">
          <cell r="N520" t="str">
            <v xml:space="preserve"> - </v>
          </cell>
        </row>
        <row r="521">
          <cell r="N521" t="str">
            <v xml:space="preserve"> - </v>
          </cell>
        </row>
        <row r="522">
          <cell r="N522" t="str">
            <v xml:space="preserve"> - </v>
          </cell>
        </row>
        <row r="523">
          <cell r="N523" t="str">
            <v xml:space="preserve"> - </v>
          </cell>
        </row>
        <row r="524">
          <cell r="N524" t="str">
            <v xml:space="preserve"> - </v>
          </cell>
        </row>
        <row r="525">
          <cell r="N525" t="str">
            <v xml:space="preserve"> - </v>
          </cell>
        </row>
        <row r="526">
          <cell r="N526" t="str">
            <v xml:space="preserve"> - </v>
          </cell>
        </row>
        <row r="527">
          <cell r="N527" t="str">
            <v xml:space="preserve"> - </v>
          </cell>
        </row>
        <row r="528">
          <cell r="N528" t="str">
            <v xml:space="preserve"> - </v>
          </cell>
        </row>
        <row r="529">
          <cell r="N529" t="str">
            <v xml:space="preserve"> - </v>
          </cell>
        </row>
        <row r="530">
          <cell r="N530" t="str">
            <v xml:space="preserve"> - </v>
          </cell>
        </row>
        <row r="531">
          <cell r="N531" t="str">
            <v xml:space="preserve"> - </v>
          </cell>
        </row>
        <row r="532">
          <cell r="N532" t="str">
            <v xml:space="preserve"> - </v>
          </cell>
        </row>
        <row r="533">
          <cell r="N533" t="str">
            <v xml:space="preserve"> - </v>
          </cell>
        </row>
        <row r="534">
          <cell r="N534" t="str">
            <v xml:space="preserve"> - </v>
          </cell>
        </row>
        <row r="535">
          <cell r="N535" t="str">
            <v xml:space="preserve"> - </v>
          </cell>
        </row>
        <row r="536">
          <cell r="N536" t="str">
            <v xml:space="preserve"> - </v>
          </cell>
        </row>
        <row r="537">
          <cell r="N537" t="str">
            <v xml:space="preserve"> - </v>
          </cell>
        </row>
        <row r="538">
          <cell r="N538" t="str">
            <v xml:space="preserve"> - </v>
          </cell>
        </row>
        <row r="539">
          <cell r="N539" t="str">
            <v xml:space="preserve"> - </v>
          </cell>
        </row>
        <row r="540">
          <cell r="N540" t="str">
            <v xml:space="preserve"> - </v>
          </cell>
        </row>
        <row r="541">
          <cell r="N541" t="str">
            <v xml:space="preserve"> - </v>
          </cell>
        </row>
        <row r="542">
          <cell r="N542" t="str">
            <v xml:space="preserve"> - </v>
          </cell>
        </row>
        <row r="543">
          <cell r="N543" t="str">
            <v xml:space="preserve"> - </v>
          </cell>
        </row>
        <row r="544">
          <cell r="N544" t="str">
            <v xml:space="preserve"> - </v>
          </cell>
        </row>
        <row r="545">
          <cell r="N545" t="str">
            <v xml:space="preserve"> - </v>
          </cell>
        </row>
        <row r="546">
          <cell r="N546" t="str">
            <v xml:space="preserve"> - </v>
          </cell>
        </row>
        <row r="547">
          <cell r="N547" t="str">
            <v xml:space="preserve"> - </v>
          </cell>
        </row>
        <row r="548">
          <cell r="N548" t="str">
            <v xml:space="preserve"> - </v>
          </cell>
        </row>
        <row r="549">
          <cell r="N549" t="str">
            <v xml:space="preserve"> - </v>
          </cell>
        </row>
        <row r="550">
          <cell r="N550" t="str">
            <v xml:space="preserve"> - </v>
          </cell>
        </row>
        <row r="551">
          <cell r="N551" t="str">
            <v xml:space="preserve"> - </v>
          </cell>
        </row>
        <row r="552">
          <cell r="N552" t="str">
            <v xml:space="preserve"> - </v>
          </cell>
        </row>
        <row r="553">
          <cell r="N553" t="str">
            <v xml:space="preserve"> - </v>
          </cell>
        </row>
        <row r="554">
          <cell r="N554" t="str">
            <v xml:space="preserve"> - </v>
          </cell>
        </row>
        <row r="555">
          <cell r="N555" t="str">
            <v xml:space="preserve"> - </v>
          </cell>
        </row>
        <row r="556">
          <cell r="N556" t="str">
            <v xml:space="preserve"> - </v>
          </cell>
        </row>
        <row r="557">
          <cell r="N557" t="str">
            <v xml:space="preserve"> - </v>
          </cell>
        </row>
        <row r="558">
          <cell r="N558" t="str">
            <v xml:space="preserve"> - </v>
          </cell>
        </row>
        <row r="559">
          <cell r="N559" t="str">
            <v xml:space="preserve"> - </v>
          </cell>
        </row>
        <row r="560">
          <cell r="N560" t="str">
            <v xml:space="preserve"> - </v>
          </cell>
        </row>
        <row r="561">
          <cell r="N561" t="str">
            <v xml:space="preserve"> - </v>
          </cell>
        </row>
        <row r="562">
          <cell r="N562" t="str">
            <v xml:space="preserve"> - </v>
          </cell>
        </row>
        <row r="563">
          <cell r="N563" t="str">
            <v xml:space="preserve"> - </v>
          </cell>
        </row>
        <row r="564">
          <cell r="N564" t="str">
            <v xml:space="preserve"> - </v>
          </cell>
        </row>
        <row r="565">
          <cell r="N565" t="str">
            <v xml:space="preserve"> - </v>
          </cell>
        </row>
        <row r="566">
          <cell r="N566" t="str">
            <v xml:space="preserve"> - </v>
          </cell>
        </row>
        <row r="567">
          <cell r="N567" t="str">
            <v xml:space="preserve"> - </v>
          </cell>
        </row>
        <row r="568">
          <cell r="N568" t="str">
            <v xml:space="preserve"> - </v>
          </cell>
        </row>
        <row r="569">
          <cell r="N569" t="str">
            <v xml:space="preserve"> - </v>
          </cell>
        </row>
        <row r="570">
          <cell r="N570" t="str">
            <v xml:space="preserve"> - </v>
          </cell>
        </row>
        <row r="571">
          <cell r="N571" t="str">
            <v xml:space="preserve"> - </v>
          </cell>
        </row>
        <row r="572">
          <cell r="N572" t="str">
            <v xml:space="preserve"> - </v>
          </cell>
        </row>
        <row r="573">
          <cell r="N573" t="str">
            <v xml:space="preserve"> - </v>
          </cell>
        </row>
        <row r="574">
          <cell r="N574" t="str">
            <v xml:space="preserve"> - </v>
          </cell>
        </row>
        <row r="575">
          <cell r="N575" t="str">
            <v xml:space="preserve"> - </v>
          </cell>
        </row>
        <row r="576">
          <cell r="N576" t="str">
            <v xml:space="preserve"> - </v>
          </cell>
        </row>
        <row r="577">
          <cell r="N577" t="str">
            <v xml:space="preserve"> - </v>
          </cell>
        </row>
        <row r="578">
          <cell r="N578" t="str">
            <v xml:space="preserve"> - </v>
          </cell>
        </row>
        <row r="579">
          <cell r="N579" t="str">
            <v xml:space="preserve"> - </v>
          </cell>
        </row>
        <row r="580">
          <cell r="N580" t="str">
            <v xml:space="preserve"> - </v>
          </cell>
        </row>
        <row r="581">
          <cell r="N581" t="str">
            <v xml:space="preserve"> - </v>
          </cell>
        </row>
        <row r="582">
          <cell r="N582" t="str">
            <v xml:space="preserve"> - </v>
          </cell>
        </row>
        <row r="583">
          <cell r="N583" t="str">
            <v xml:space="preserve"> - </v>
          </cell>
        </row>
        <row r="584">
          <cell r="N584" t="str">
            <v xml:space="preserve"> - </v>
          </cell>
        </row>
        <row r="585">
          <cell r="N585" t="str">
            <v xml:space="preserve"> - </v>
          </cell>
        </row>
        <row r="586">
          <cell r="N586" t="str">
            <v xml:space="preserve"> - </v>
          </cell>
        </row>
        <row r="587">
          <cell r="N587" t="str">
            <v xml:space="preserve"> - </v>
          </cell>
        </row>
        <row r="588">
          <cell r="N588" t="str">
            <v xml:space="preserve"> - </v>
          </cell>
        </row>
        <row r="589">
          <cell r="N589" t="str">
            <v xml:space="preserve"> - </v>
          </cell>
        </row>
        <row r="590">
          <cell r="N590" t="str">
            <v xml:space="preserve"> - </v>
          </cell>
        </row>
        <row r="591">
          <cell r="N591" t="str">
            <v xml:space="preserve"> - </v>
          </cell>
        </row>
        <row r="592">
          <cell r="N592" t="str">
            <v xml:space="preserve"> - </v>
          </cell>
        </row>
        <row r="593">
          <cell r="N593" t="str">
            <v xml:space="preserve"> - </v>
          </cell>
        </row>
        <row r="594">
          <cell r="N594" t="str">
            <v xml:space="preserve"> - </v>
          </cell>
        </row>
        <row r="595">
          <cell r="N595" t="str">
            <v xml:space="preserve"> - </v>
          </cell>
        </row>
        <row r="596">
          <cell r="N596" t="str">
            <v xml:space="preserve"> - </v>
          </cell>
        </row>
        <row r="597">
          <cell r="N597" t="str">
            <v xml:space="preserve"> - </v>
          </cell>
        </row>
        <row r="598">
          <cell r="N598" t="str">
            <v xml:space="preserve"> - </v>
          </cell>
        </row>
        <row r="599">
          <cell r="N599" t="str">
            <v xml:space="preserve"> - </v>
          </cell>
        </row>
        <row r="600">
          <cell r="N600" t="str">
            <v xml:space="preserve"> - </v>
          </cell>
        </row>
        <row r="601">
          <cell r="N601" t="str">
            <v xml:space="preserve"> - </v>
          </cell>
        </row>
        <row r="602">
          <cell r="N602" t="str">
            <v xml:space="preserve"> - </v>
          </cell>
        </row>
        <row r="603">
          <cell r="N603" t="str">
            <v xml:space="preserve"> - </v>
          </cell>
        </row>
        <row r="604">
          <cell r="N604" t="str">
            <v xml:space="preserve"> - </v>
          </cell>
        </row>
        <row r="605">
          <cell r="N605" t="str">
            <v xml:space="preserve"> - </v>
          </cell>
        </row>
        <row r="606">
          <cell r="N606" t="str">
            <v xml:space="preserve"> - </v>
          </cell>
        </row>
        <row r="607">
          <cell r="N607" t="str">
            <v xml:space="preserve"> - </v>
          </cell>
        </row>
        <row r="608">
          <cell r="N608" t="str">
            <v xml:space="preserve"> - </v>
          </cell>
        </row>
        <row r="609">
          <cell r="N609" t="str">
            <v xml:space="preserve"> - </v>
          </cell>
        </row>
        <row r="610">
          <cell r="N610" t="str">
            <v xml:space="preserve"> - </v>
          </cell>
        </row>
        <row r="611">
          <cell r="N611" t="str">
            <v xml:space="preserve"> - </v>
          </cell>
        </row>
        <row r="612">
          <cell r="N612" t="str">
            <v xml:space="preserve"> - </v>
          </cell>
        </row>
        <row r="613">
          <cell r="N613" t="str">
            <v xml:space="preserve"> - </v>
          </cell>
        </row>
        <row r="614">
          <cell r="N614" t="str">
            <v xml:space="preserve"> - </v>
          </cell>
        </row>
        <row r="615">
          <cell r="N615" t="str">
            <v xml:space="preserve"> - </v>
          </cell>
        </row>
        <row r="616">
          <cell r="N616" t="str">
            <v xml:space="preserve"> - </v>
          </cell>
        </row>
        <row r="617">
          <cell r="N617" t="str">
            <v xml:space="preserve"> - </v>
          </cell>
        </row>
        <row r="618">
          <cell r="N618" t="str">
            <v xml:space="preserve"> - </v>
          </cell>
        </row>
        <row r="619">
          <cell r="N619" t="str">
            <v xml:space="preserve"> - </v>
          </cell>
        </row>
        <row r="620">
          <cell r="N620" t="str">
            <v xml:space="preserve"> - </v>
          </cell>
        </row>
        <row r="621">
          <cell r="N621" t="str">
            <v xml:space="preserve"> - </v>
          </cell>
        </row>
        <row r="622">
          <cell r="N622" t="str">
            <v xml:space="preserve"> - </v>
          </cell>
        </row>
        <row r="623">
          <cell r="N623" t="str">
            <v xml:space="preserve"> - </v>
          </cell>
        </row>
        <row r="624">
          <cell r="N624" t="str">
            <v xml:space="preserve"> - </v>
          </cell>
        </row>
        <row r="625">
          <cell r="N625" t="str">
            <v xml:space="preserve"> - </v>
          </cell>
        </row>
        <row r="626">
          <cell r="N626" t="str">
            <v xml:space="preserve"> - </v>
          </cell>
        </row>
        <row r="627">
          <cell r="N627" t="str">
            <v xml:space="preserve"> - </v>
          </cell>
        </row>
        <row r="628">
          <cell r="N628" t="str">
            <v xml:space="preserve"> - </v>
          </cell>
        </row>
        <row r="629">
          <cell r="N629" t="str">
            <v xml:space="preserve"> - </v>
          </cell>
        </row>
        <row r="630">
          <cell r="N630" t="str">
            <v xml:space="preserve"> - </v>
          </cell>
        </row>
        <row r="631">
          <cell r="N631" t="str">
            <v xml:space="preserve"> - </v>
          </cell>
        </row>
        <row r="632">
          <cell r="N632" t="str">
            <v xml:space="preserve"> - </v>
          </cell>
        </row>
        <row r="633">
          <cell r="N633" t="str">
            <v xml:space="preserve"> - </v>
          </cell>
        </row>
        <row r="634">
          <cell r="N634" t="str">
            <v xml:space="preserve"> - </v>
          </cell>
        </row>
        <row r="635">
          <cell r="N635" t="str">
            <v xml:space="preserve"> - </v>
          </cell>
        </row>
        <row r="636">
          <cell r="N636" t="str">
            <v xml:space="preserve"> - </v>
          </cell>
        </row>
        <row r="637">
          <cell r="N637" t="str">
            <v xml:space="preserve"> - </v>
          </cell>
        </row>
        <row r="638">
          <cell r="N638" t="str">
            <v xml:space="preserve"> - </v>
          </cell>
        </row>
        <row r="639">
          <cell r="N639" t="str">
            <v xml:space="preserve"> - </v>
          </cell>
        </row>
        <row r="640">
          <cell r="N640" t="str">
            <v xml:space="preserve"> - </v>
          </cell>
        </row>
        <row r="641">
          <cell r="N641" t="str">
            <v xml:space="preserve"> - </v>
          </cell>
        </row>
        <row r="642">
          <cell r="N642" t="str">
            <v xml:space="preserve"> - </v>
          </cell>
        </row>
        <row r="643">
          <cell r="N643" t="str">
            <v xml:space="preserve"> - </v>
          </cell>
        </row>
        <row r="644">
          <cell r="N644" t="str">
            <v xml:space="preserve"> - </v>
          </cell>
        </row>
        <row r="645">
          <cell r="N645" t="str">
            <v xml:space="preserve"> - </v>
          </cell>
        </row>
        <row r="646">
          <cell r="N646" t="str">
            <v xml:space="preserve"> - </v>
          </cell>
        </row>
        <row r="647">
          <cell r="N647" t="str">
            <v xml:space="preserve"> - </v>
          </cell>
        </row>
        <row r="648">
          <cell r="N648" t="str">
            <v xml:space="preserve"> - </v>
          </cell>
        </row>
        <row r="649">
          <cell r="N649" t="str">
            <v xml:space="preserve"> - </v>
          </cell>
        </row>
        <row r="650">
          <cell r="N650" t="str">
            <v xml:space="preserve"> - </v>
          </cell>
        </row>
        <row r="651">
          <cell r="N651" t="str">
            <v xml:space="preserve"> - </v>
          </cell>
        </row>
        <row r="652">
          <cell r="N652" t="str">
            <v xml:space="preserve"> - </v>
          </cell>
        </row>
        <row r="653">
          <cell r="N653" t="str">
            <v xml:space="preserve"> - </v>
          </cell>
        </row>
        <row r="654">
          <cell r="N654" t="str">
            <v xml:space="preserve"> - </v>
          </cell>
        </row>
        <row r="655">
          <cell r="N655" t="str">
            <v xml:space="preserve"> - </v>
          </cell>
        </row>
        <row r="656">
          <cell r="N656" t="str">
            <v xml:space="preserve"> - </v>
          </cell>
        </row>
        <row r="657">
          <cell r="N657" t="str">
            <v xml:space="preserve"> - </v>
          </cell>
        </row>
        <row r="658">
          <cell r="N658" t="str">
            <v xml:space="preserve"> - </v>
          </cell>
        </row>
        <row r="659">
          <cell r="N659" t="str">
            <v xml:space="preserve"> - </v>
          </cell>
        </row>
        <row r="660">
          <cell r="N660" t="str">
            <v xml:space="preserve"> - </v>
          </cell>
        </row>
        <row r="661">
          <cell r="N661" t="str">
            <v xml:space="preserve"> - </v>
          </cell>
        </row>
        <row r="662">
          <cell r="N662" t="str">
            <v xml:space="preserve"> - </v>
          </cell>
        </row>
        <row r="663">
          <cell r="N663" t="str">
            <v xml:space="preserve"> - </v>
          </cell>
        </row>
        <row r="664">
          <cell r="N664" t="str">
            <v xml:space="preserve"> - </v>
          </cell>
        </row>
        <row r="665">
          <cell r="N665" t="str">
            <v xml:space="preserve"> - </v>
          </cell>
        </row>
        <row r="666">
          <cell r="N666" t="str">
            <v xml:space="preserve"> - </v>
          </cell>
        </row>
        <row r="667">
          <cell r="N667" t="str">
            <v xml:space="preserve"> - </v>
          </cell>
        </row>
        <row r="668">
          <cell r="N668" t="str">
            <v xml:space="preserve"> - </v>
          </cell>
        </row>
        <row r="669">
          <cell r="N669" t="str">
            <v xml:space="preserve"> - </v>
          </cell>
        </row>
        <row r="670">
          <cell r="N670" t="str">
            <v xml:space="preserve"> - </v>
          </cell>
        </row>
        <row r="671">
          <cell r="N671" t="str">
            <v xml:space="preserve"> - </v>
          </cell>
        </row>
        <row r="672">
          <cell r="N672" t="str">
            <v xml:space="preserve"> - </v>
          </cell>
        </row>
        <row r="673">
          <cell r="N673" t="str">
            <v xml:space="preserve"> - </v>
          </cell>
        </row>
        <row r="674">
          <cell r="N674" t="str">
            <v xml:space="preserve"> - </v>
          </cell>
        </row>
        <row r="675">
          <cell r="N675" t="str">
            <v xml:space="preserve"> - </v>
          </cell>
        </row>
        <row r="676">
          <cell r="N676" t="str">
            <v xml:space="preserve"> - </v>
          </cell>
        </row>
        <row r="677">
          <cell r="N677" t="str">
            <v xml:space="preserve"> - </v>
          </cell>
        </row>
        <row r="678">
          <cell r="N678" t="str">
            <v xml:space="preserve"> - </v>
          </cell>
        </row>
        <row r="679">
          <cell r="N679" t="str">
            <v xml:space="preserve"> - </v>
          </cell>
        </row>
        <row r="680">
          <cell r="N680" t="str">
            <v xml:space="preserve"> - </v>
          </cell>
        </row>
        <row r="681">
          <cell r="N681" t="str">
            <v xml:space="preserve"> - </v>
          </cell>
        </row>
        <row r="682">
          <cell r="N682" t="str">
            <v xml:space="preserve"> - </v>
          </cell>
        </row>
        <row r="683">
          <cell r="N683" t="str">
            <v xml:space="preserve"> - </v>
          </cell>
        </row>
        <row r="684">
          <cell r="N684" t="str">
            <v xml:space="preserve"> - </v>
          </cell>
        </row>
        <row r="685">
          <cell r="N685" t="str">
            <v xml:space="preserve"> - </v>
          </cell>
        </row>
        <row r="686">
          <cell r="N686" t="str">
            <v xml:space="preserve"> - </v>
          </cell>
        </row>
        <row r="687">
          <cell r="N687" t="str">
            <v xml:space="preserve"> - </v>
          </cell>
        </row>
        <row r="688">
          <cell r="N688" t="str">
            <v xml:space="preserve"> - </v>
          </cell>
        </row>
        <row r="689">
          <cell r="N689" t="str">
            <v xml:space="preserve"> - </v>
          </cell>
        </row>
        <row r="690">
          <cell r="N690" t="str">
            <v xml:space="preserve"> - </v>
          </cell>
        </row>
        <row r="691">
          <cell r="N691" t="str">
            <v xml:space="preserve"> - </v>
          </cell>
        </row>
        <row r="692">
          <cell r="N692" t="str">
            <v xml:space="preserve"> - </v>
          </cell>
        </row>
        <row r="693">
          <cell r="N693" t="str">
            <v xml:space="preserve"> - </v>
          </cell>
        </row>
        <row r="694">
          <cell r="N694" t="str">
            <v xml:space="preserve"> - </v>
          </cell>
        </row>
        <row r="695">
          <cell r="N695" t="str">
            <v xml:space="preserve"> - </v>
          </cell>
        </row>
        <row r="696">
          <cell r="N696" t="str">
            <v xml:space="preserve"> - </v>
          </cell>
        </row>
        <row r="697">
          <cell r="N697" t="str">
            <v xml:space="preserve"> - </v>
          </cell>
        </row>
        <row r="698">
          <cell r="N698" t="str">
            <v xml:space="preserve"> - </v>
          </cell>
        </row>
        <row r="699">
          <cell r="N699" t="str">
            <v xml:space="preserve"> - </v>
          </cell>
        </row>
        <row r="700">
          <cell r="N700" t="str">
            <v xml:space="preserve"> - </v>
          </cell>
        </row>
        <row r="701">
          <cell r="N701" t="str">
            <v xml:space="preserve"> - </v>
          </cell>
        </row>
        <row r="702">
          <cell r="N702" t="str">
            <v xml:space="preserve"> - </v>
          </cell>
        </row>
        <row r="703">
          <cell r="N703" t="str">
            <v xml:space="preserve"> - </v>
          </cell>
        </row>
        <row r="704">
          <cell r="N704" t="str">
            <v xml:space="preserve"> - </v>
          </cell>
        </row>
        <row r="705">
          <cell r="N705" t="str">
            <v xml:space="preserve"> - </v>
          </cell>
        </row>
        <row r="706">
          <cell r="N706" t="str">
            <v xml:space="preserve"> - </v>
          </cell>
        </row>
        <row r="707">
          <cell r="N707" t="str">
            <v xml:space="preserve"> - </v>
          </cell>
        </row>
        <row r="708">
          <cell r="N708" t="str">
            <v xml:space="preserve"> - </v>
          </cell>
        </row>
        <row r="709">
          <cell r="N709" t="str">
            <v xml:space="preserve"> - </v>
          </cell>
        </row>
        <row r="710">
          <cell r="N710" t="str">
            <v xml:space="preserve"> - </v>
          </cell>
        </row>
        <row r="711">
          <cell r="N711" t="str">
            <v xml:space="preserve"> - </v>
          </cell>
        </row>
        <row r="712">
          <cell r="N712" t="str">
            <v xml:space="preserve"> - </v>
          </cell>
        </row>
        <row r="713">
          <cell r="N713" t="str">
            <v xml:space="preserve"> - </v>
          </cell>
        </row>
        <row r="714">
          <cell r="N714" t="str">
            <v xml:space="preserve"> - </v>
          </cell>
        </row>
        <row r="715">
          <cell r="N715" t="str">
            <v xml:space="preserve"> - </v>
          </cell>
        </row>
        <row r="716">
          <cell r="N716" t="str">
            <v xml:space="preserve"> - </v>
          </cell>
        </row>
        <row r="717">
          <cell r="N717" t="str">
            <v xml:space="preserve"> - </v>
          </cell>
        </row>
        <row r="718">
          <cell r="N718" t="str">
            <v xml:space="preserve"> - </v>
          </cell>
        </row>
        <row r="719">
          <cell r="N719" t="str">
            <v xml:space="preserve"> - </v>
          </cell>
        </row>
        <row r="720">
          <cell r="N720" t="str">
            <v xml:space="preserve"> - </v>
          </cell>
        </row>
        <row r="721">
          <cell r="N721" t="str">
            <v xml:space="preserve"> - </v>
          </cell>
        </row>
        <row r="722">
          <cell r="N722" t="str">
            <v xml:space="preserve"> - </v>
          </cell>
        </row>
        <row r="723">
          <cell r="N723" t="str">
            <v xml:space="preserve"> - </v>
          </cell>
        </row>
        <row r="724">
          <cell r="N724" t="str">
            <v xml:space="preserve"> - </v>
          </cell>
        </row>
        <row r="725">
          <cell r="N725" t="str">
            <v xml:space="preserve"> - </v>
          </cell>
        </row>
        <row r="726">
          <cell r="N726" t="str">
            <v xml:space="preserve"> - </v>
          </cell>
        </row>
        <row r="727">
          <cell r="N727" t="str">
            <v xml:space="preserve"> - </v>
          </cell>
        </row>
        <row r="728">
          <cell r="N728" t="str">
            <v xml:space="preserve"> - </v>
          </cell>
        </row>
        <row r="729">
          <cell r="N729" t="str">
            <v xml:space="preserve"> - </v>
          </cell>
        </row>
        <row r="730">
          <cell r="N730" t="str">
            <v xml:space="preserve"> - </v>
          </cell>
        </row>
        <row r="731">
          <cell r="N731" t="str">
            <v xml:space="preserve"> - </v>
          </cell>
        </row>
        <row r="732">
          <cell r="N732" t="str">
            <v xml:space="preserve"> - </v>
          </cell>
        </row>
        <row r="733">
          <cell r="N733" t="str">
            <v xml:space="preserve"> - </v>
          </cell>
        </row>
        <row r="734">
          <cell r="N734" t="str">
            <v xml:space="preserve"> - </v>
          </cell>
        </row>
        <row r="735">
          <cell r="N735" t="str">
            <v xml:space="preserve"> - </v>
          </cell>
        </row>
        <row r="736">
          <cell r="N736" t="str">
            <v xml:space="preserve"> - </v>
          </cell>
        </row>
        <row r="737">
          <cell r="N737" t="str">
            <v xml:space="preserve"> - </v>
          </cell>
        </row>
        <row r="738">
          <cell r="N738" t="str">
            <v xml:space="preserve"> - </v>
          </cell>
        </row>
        <row r="739">
          <cell r="N739" t="str">
            <v xml:space="preserve"> - </v>
          </cell>
        </row>
        <row r="740">
          <cell r="N740" t="str">
            <v xml:space="preserve"> - </v>
          </cell>
        </row>
        <row r="741">
          <cell r="N741" t="str">
            <v xml:space="preserve"> - </v>
          </cell>
        </row>
        <row r="742">
          <cell r="N742" t="str">
            <v xml:space="preserve"> - </v>
          </cell>
        </row>
        <row r="743">
          <cell r="N743" t="str">
            <v xml:space="preserve"> - </v>
          </cell>
        </row>
        <row r="744">
          <cell r="N744" t="str">
            <v xml:space="preserve"> - </v>
          </cell>
        </row>
        <row r="745">
          <cell r="N745" t="str">
            <v xml:space="preserve"> - </v>
          </cell>
        </row>
        <row r="746">
          <cell r="N746" t="str">
            <v xml:space="preserve"> - </v>
          </cell>
        </row>
        <row r="747">
          <cell r="N747" t="str">
            <v xml:space="preserve"> - </v>
          </cell>
        </row>
        <row r="748">
          <cell r="N748" t="str">
            <v xml:space="preserve"> - </v>
          </cell>
        </row>
        <row r="749">
          <cell r="N749" t="str">
            <v xml:space="preserve"> - </v>
          </cell>
        </row>
        <row r="750">
          <cell r="N750" t="str">
            <v xml:space="preserve"> - </v>
          </cell>
        </row>
        <row r="751">
          <cell r="N751" t="str">
            <v xml:space="preserve"> - </v>
          </cell>
        </row>
        <row r="752">
          <cell r="N752" t="str">
            <v xml:space="preserve"> - </v>
          </cell>
        </row>
        <row r="753">
          <cell r="N753" t="str">
            <v xml:space="preserve"> - </v>
          </cell>
        </row>
        <row r="754">
          <cell r="N754" t="str">
            <v xml:space="preserve"> - </v>
          </cell>
        </row>
        <row r="755">
          <cell r="N755" t="str">
            <v xml:space="preserve"> - </v>
          </cell>
        </row>
        <row r="756">
          <cell r="N756" t="str">
            <v xml:space="preserve"> - </v>
          </cell>
        </row>
        <row r="757">
          <cell r="N757" t="str">
            <v xml:space="preserve"> - </v>
          </cell>
        </row>
        <row r="758">
          <cell r="N758" t="str">
            <v xml:space="preserve"> - </v>
          </cell>
        </row>
        <row r="759">
          <cell r="N759" t="str">
            <v xml:space="preserve"> - </v>
          </cell>
        </row>
        <row r="760">
          <cell r="N760" t="str">
            <v xml:space="preserve"> - </v>
          </cell>
        </row>
        <row r="761">
          <cell r="N761" t="str">
            <v xml:space="preserve"> - </v>
          </cell>
        </row>
        <row r="762">
          <cell r="N762" t="str">
            <v xml:space="preserve"> - </v>
          </cell>
        </row>
        <row r="763">
          <cell r="N763" t="str">
            <v xml:space="preserve"> - </v>
          </cell>
        </row>
        <row r="764">
          <cell r="N764" t="str">
            <v xml:space="preserve"> - </v>
          </cell>
        </row>
        <row r="765">
          <cell r="N765" t="str">
            <v xml:space="preserve"> - </v>
          </cell>
        </row>
        <row r="766">
          <cell r="N766" t="str">
            <v xml:space="preserve"> - </v>
          </cell>
        </row>
        <row r="767">
          <cell r="N767" t="str">
            <v xml:space="preserve"> - </v>
          </cell>
        </row>
        <row r="768">
          <cell r="N768" t="str">
            <v xml:space="preserve"> - </v>
          </cell>
        </row>
        <row r="769">
          <cell r="N769" t="str">
            <v xml:space="preserve"> - </v>
          </cell>
        </row>
        <row r="770">
          <cell r="N770" t="str">
            <v xml:space="preserve"> - </v>
          </cell>
        </row>
        <row r="771">
          <cell r="N771" t="str">
            <v xml:space="preserve"> - </v>
          </cell>
        </row>
        <row r="772">
          <cell r="N772" t="str">
            <v xml:space="preserve"> - </v>
          </cell>
        </row>
        <row r="773">
          <cell r="N773" t="str">
            <v xml:space="preserve"> - </v>
          </cell>
        </row>
        <row r="774">
          <cell r="N774" t="str">
            <v xml:space="preserve"> - </v>
          </cell>
        </row>
        <row r="775">
          <cell r="N775" t="str">
            <v xml:space="preserve"> - </v>
          </cell>
        </row>
        <row r="776">
          <cell r="N776" t="str">
            <v xml:space="preserve"> - </v>
          </cell>
        </row>
        <row r="777">
          <cell r="N777" t="str">
            <v xml:space="preserve"> - </v>
          </cell>
        </row>
        <row r="778">
          <cell r="N778" t="str">
            <v xml:space="preserve"> - </v>
          </cell>
        </row>
        <row r="779">
          <cell r="N779" t="str">
            <v xml:space="preserve"> - </v>
          </cell>
        </row>
        <row r="780">
          <cell r="N780" t="str">
            <v xml:space="preserve"> - </v>
          </cell>
        </row>
        <row r="781">
          <cell r="N781" t="str">
            <v xml:space="preserve"> - </v>
          </cell>
        </row>
        <row r="782">
          <cell r="N782" t="str">
            <v xml:space="preserve"> - </v>
          </cell>
        </row>
        <row r="783">
          <cell r="N783" t="str">
            <v xml:space="preserve"> - </v>
          </cell>
        </row>
        <row r="784">
          <cell r="N784" t="str">
            <v xml:space="preserve"> - </v>
          </cell>
        </row>
        <row r="785">
          <cell r="N785" t="str">
            <v xml:space="preserve"> - </v>
          </cell>
        </row>
        <row r="786">
          <cell r="N786" t="str">
            <v xml:space="preserve"> - </v>
          </cell>
        </row>
        <row r="787">
          <cell r="N787" t="str">
            <v xml:space="preserve"> - </v>
          </cell>
        </row>
        <row r="788">
          <cell r="N788" t="str">
            <v xml:space="preserve"> - </v>
          </cell>
        </row>
        <row r="789">
          <cell r="N789" t="str">
            <v xml:space="preserve"> - </v>
          </cell>
        </row>
        <row r="790">
          <cell r="N790" t="str">
            <v xml:space="preserve"> - </v>
          </cell>
        </row>
        <row r="791">
          <cell r="N791" t="str">
            <v xml:space="preserve"> - </v>
          </cell>
        </row>
        <row r="792">
          <cell r="N792" t="str">
            <v xml:space="preserve"> - </v>
          </cell>
        </row>
        <row r="793">
          <cell r="N793" t="str">
            <v xml:space="preserve"> - </v>
          </cell>
        </row>
        <row r="794">
          <cell r="N794" t="str">
            <v xml:space="preserve"> - </v>
          </cell>
        </row>
        <row r="795">
          <cell r="N795" t="str">
            <v xml:space="preserve"> - </v>
          </cell>
        </row>
        <row r="796">
          <cell r="N796" t="str">
            <v xml:space="preserve"> - </v>
          </cell>
        </row>
        <row r="797">
          <cell r="N797" t="str">
            <v xml:space="preserve"> - </v>
          </cell>
        </row>
        <row r="798">
          <cell r="N798" t="str">
            <v xml:space="preserve"> - </v>
          </cell>
        </row>
        <row r="799">
          <cell r="N799" t="str">
            <v xml:space="preserve"> - </v>
          </cell>
        </row>
        <row r="800">
          <cell r="N800" t="str">
            <v xml:space="preserve"> - </v>
          </cell>
        </row>
        <row r="801">
          <cell r="N801" t="str">
            <v xml:space="preserve"> - </v>
          </cell>
        </row>
        <row r="802">
          <cell r="N802" t="str">
            <v xml:space="preserve"> - </v>
          </cell>
        </row>
        <row r="1402">
          <cell r="B1402" t="str">
            <v>None</v>
          </cell>
        </row>
        <row r="1403">
          <cell r="B1403" t="str">
            <v>111-111 -Cash-Ina Rupiah</v>
          </cell>
        </row>
        <row r="1404">
          <cell r="B1404" t="str">
            <v>111-112 -Cash-US Dollar</v>
          </cell>
        </row>
        <row r="1405">
          <cell r="B1405" t="str">
            <v>111-113 -Cash-Euro</v>
          </cell>
        </row>
        <row r="1406">
          <cell r="B1406" t="str">
            <v>111-114 -Cash-HK Dollar</v>
          </cell>
        </row>
        <row r="1407">
          <cell r="B1407" t="str">
            <v>111-199 -Cash-Other Currency</v>
          </cell>
        </row>
        <row r="1408">
          <cell r="B1408" t="str">
            <v>111-201 -IDR-Bank Central Asia</v>
          </cell>
        </row>
        <row r="1409">
          <cell r="B1409" t="str">
            <v>111-202 -IDR-Bank Danamon  Tbk</v>
          </cell>
        </row>
        <row r="1410">
          <cell r="B1410" t="str">
            <v>111-203 -IDR-Bank Global</v>
          </cell>
        </row>
        <row r="1411">
          <cell r="B1411" t="str">
            <v>111-204 -IDR-Bank Internasional Indonesia Tbk</v>
          </cell>
        </row>
        <row r="1412">
          <cell r="B1412" t="str">
            <v>111-205 -IDR-Bank Lippo</v>
          </cell>
        </row>
        <row r="1413">
          <cell r="B1413" t="str">
            <v>111-206 -IDR-Bank Mandiri Syariah</v>
          </cell>
        </row>
        <row r="1414">
          <cell r="B1414" t="str">
            <v>111-207 -IDR-Bank Mandiri Tbk</v>
          </cell>
        </row>
        <row r="1415">
          <cell r="B1415" t="str">
            <v>111-208 -IDR-Bank Mega Tbk</v>
          </cell>
        </row>
        <row r="1416">
          <cell r="B1416" t="str">
            <v>111-209 -IDR-Bank Negara Indonesia Tbk</v>
          </cell>
        </row>
        <row r="1417">
          <cell r="B1417" t="str">
            <v>111-210 -IDR-Bank Niaga</v>
          </cell>
        </row>
        <row r="1418">
          <cell r="B1418" t="str">
            <v>111-211 -IDR-Bank Nusa</v>
          </cell>
        </row>
        <row r="1419">
          <cell r="B1419" t="str">
            <v>111-212 -IDR-Bank of New York</v>
          </cell>
        </row>
        <row r="1420">
          <cell r="B1420" t="str">
            <v>111-213 -IDR-Bank Pan Indonesia Tbk</v>
          </cell>
        </row>
        <row r="1421">
          <cell r="B1421" t="str">
            <v>111-214 -IDR-Bank Permata</v>
          </cell>
        </row>
        <row r="1422">
          <cell r="B1422" t="str">
            <v>111-215 -IDR-Bank Resona Perdania</v>
          </cell>
        </row>
        <row r="1423">
          <cell r="B1423" t="str">
            <v>111-216 -IDR-Citibank N.A.</v>
          </cell>
        </row>
        <row r="1424">
          <cell r="B1424" t="str">
            <v>111-217 -IDR-Credit Suisee FB</v>
          </cell>
        </row>
        <row r="1425">
          <cell r="B1425" t="str">
            <v xml:space="preserve">111-218 -IDR-Deutsche Bank </v>
          </cell>
        </row>
        <row r="1426">
          <cell r="B1426" t="str">
            <v>111-219 -IDR-Fortis Bank</v>
          </cell>
        </row>
        <row r="1427">
          <cell r="B1427" t="str">
            <v>111-220 -IDR-Hongkong Shanghai BC</v>
          </cell>
        </row>
        <row r="1428">
          <cell r="B1428" t="str">
            <v>111-221 -IDR-Standard Chartered Bank</v>
          </cell>
        </row>
        <row r="1429">
          <cell r="B1429" t="str">
            <v>111-299 -IDR-Other Banks</v>
          </cell>
        </row>
        <row r="1430">
          <cell r="B1430" t="str">
            <v>111-301 -USD-Bank Central Asia</v>
          </cell>
        </row>
        <row r="1431">
          <cell r="B1431" t="str">
            <v>111-302 -USD-Bank Danamon  Tbk</v>
          </cell>
        </row>
        <row r="1432">
          <cell r="B1432" t="str">
            <v>111-303 -USD-Bank Global</v>
          </cell>
        </row>
        <row r="1433">
          <cell r="B1433" t="str">
            <v>111-304 -USD-Bank Internasional Indonesia Tbk</v>
          </cell>
        </row>
        <row r="1434">
          <cell r="B1434" t="str">
            <v>111-305 -USD-Bank Lippo</v>
          </cell>
        </row>
        <row r="1435">
          <cell r="B1435" t="str">
            <v>111-306 -USD-Bank Mandiri Syariah</v>
          </cell>
        </row>
        <row r="1436">
          <cell r="B1436" t="str">
            <v>111-307 -USD-Bank Mandiri Tbk</v>
          </cell>
        </row>
        <row r="1437">
          <cell r="B1437" t="str">
            <v>111-308 -USD-Bank Mega Tbk</v>
          </cell>
        </row>
        <row r="1438">
          <cell r="B1438" t="str">
            <v>111-309 -USD-Bank Negara Indonesia Tbk</v>
          </cell>
        </row>
        <row r="1439">
          <cell r="B1439" t="str">
            <v>111-310 -USD-Bank Niaga</v>
          </cell>
        </row>
        <row r="1440">
          <cell r="B1440" t="str">
            <v>111-311 -USD-Bank Nusa</v>
          </cell>
        </row>
        <row r="1441">
          <cell r="B1441" t="str">
            <v>111-312 -USD-Bank of New York</v>
          </cell>
        </row>
        <row r="1442">
          <cell r="B1442" t="str">
            <v>111-313 -USD-Bank Pan Indonesia Tbk</v>
          </cell>
        </row>
        <row r="1443">
          <cell r="B1443" t="str">
            <v>111-314 -USD-Bank Permata</v>
          </cell>
        </row>
        <row r="1444">
          <cell r="B1444" t="str">
            <v>111-315 -USD-Bank Resona Perdania</v>
          </cell>
        </row>
        <row r="1445">
          <cell r="B1445" t="str">
            <v>111-316 -USD-Citibank N.A.</v>
          </cell>
        </row>
        <row r="1446">
          <cell r="B1446" t="str">
            <v>111-317 -USD-Credit Suisee FB</v>
          </cell>
        </row>
        <row r="1447">
          <cell r="B1447" t="str">
            <v xml:space="preserve">111-318 -USD-Deutsche Bank </v>
          </cell>
        </row>
        <row r="1448">
          <cell r="B1448" t="str">
            <v>111-319 -USD-Fortis Bank</v>
          </cell>
        </row>
        <row r="1449">
          <cell r="B1449" t="str">
            <v>111-320 -USD-Hongkong Shanghai BC</v>
          </cell>
        </row>
        <row r="1450">
          <cell r="B1450" t="str">
            <v>111-321 -USD-Standard Chartered Bank</v>
          </cell>
        </row>
        <row r="1451">
          <cell r="B1451" t="str">
            <v>111-399 -USD-Other Banks</v>
          </cell>
        </row>
        <row r="1452">
          <cell r="B1452" t="str">
            <v>111-401 -EUR-Bank Central Asia</v>
          </cell>
        </row>
        <row r="1453">
          <cell r="B1453" t="str">
            <v>111-402 -EUR-Bank Danamon  Tbk</v>
          </cell>
        </row>
        <row r="1454">
          <cell r="B1454" t="str">
            <v>111-403 -EUR-Bank Global</v>
          </cell>
        </row>
        <row r="1455">
          <cell r="B1455" t="str">
            <v>111-404 -EUR-Bank Internasional Indonesia Tbk</v>
          </cell>
        </row>
        <row r="1456">
          <cell r="B1456" t="str">
            <v>111-405 -EUR-Bank Lippo</v>
          </cell>
        </row>
        <row r="1457">
          <cell r="B1457" t="str">
            <v>111-406 -EUR-Bank Mandiri Syariah</v>
          </cell>
        </row>
        <row r="1458">
          <cell r="B1458" t="str">
            <v>111-407 -EUR-Bank Mandiri Tbk</v>
          </cell>
        </row>
        <row r="1459">
          <cell r="B1459" t="str">
            <v>111-408 -EUR-Bank Mega Tbk</v>
          </cell>
        </row>
        <row r="1460">
          <cell r="B1460" t="str">
            <v>111-409 -EUR-Bank Negara Indonesia Tbk</v>
          </cell>
        </row>
        <row r="1461">
          <cell r="B1461" t="str">
            <v>111-410 -EUR-Bank Niaga</v>
          </cell>
        </row>
        <row r="1462">
          <cell r="B1462" t="str">
            <v>111-411 -EUR-Bank Nusa</v>
          </cell>
        </row>
        <row r="1463">
          <cell r="B1463" t="str">
            <v>111-412 -EUR-Bank of New York</v>
          </cell>
        </row>
        <row r="1464">
          <cell r="B1464" t="str">
            <v>111-413 -EUR-Bank Pan Indonesia Tbk</v>
          </cell>
        </row>
        <row r="1465">
          <cell r="B1465" t="str">
            <v>111-414 -EUR-Bank Permata</v>
          </cell>
        </row>
        <row r="1466">
          <cell r="B1466" t="str">
            <v>111-415 -EUR-Bank Resona Perdania</v>
          </cell>
        </row>
        <row r="1467">
          <cell r="B1467" t="str">
            <v>111-416 -EUR-Citibank N.A.</v>
          </cell>
        </row>
        <row r="1468">
          <cell r="B1468" t="str">
            <v>111-417 -EUR-Credit Suisee FB</v>
          </cell>
        </row>
        <row r="1469">
          <cell r="B1469" t="str">
            <v xml:space="preserve">111-418 -EUR-Deutsche Bank </v>
          </cell>
        </row>
        <row r="1470">
          <cell r="B1470" t="str">
            <v>111-419 -EUR-Fortis Bank</v>
          </cell>
        </row>
        <row r="1471">
          <cell r="B1471" t="str">
            <v>111-420 -EUR-Hongkong Shanghai BC</v>
          </cell>
        </row>
        <row r="1472">
          <cell r="B1472" t="str">
            <v>111-421 -EUR-Standard Chartered Bank</v>
          </cell>
        </row>
        <row r="1473">
          <cell r="B1473" t="str">
            <v>111-499 -EUR-Other Banks</v>
          </cell>
        </row>
        <row r="1474">
          <cell r="B1474" t="str">
            <v>111-501 -HKD-Citibank N.A.</v>
          </cell>
        </row>
        <row r="1475">
          <cell r="B1475" t="str">
            <v>111-502 -HKD-Hongkong Shanghai BC</v>
          </cell>
        </row>
        <row r="1476">
          <cell r="B1476" t="str">
            <v>111-503 -HKD-Other Bank-01</v>
          </cell>
        </row>
        <row r="1477">
          <cell r="B1477" t="str">
            <v>111-504 -HKD-Other Bank-02</v>
          </cell>
        </row>
        <row r="1478">
          <cell r="B1478" t="str">
            <v>111-551 -Other Curr Bank-01</v>
          </cell>
        </row>
        <row r="1479">
          <cell r="B1479" t="str">
            <v>111-552 -Other Curr Bank-02</v>
          </cell>
        </row>
        <row r="1480">
          <cell r="B1480" t="str">
            <v>111-601 -IDR-TD-PT Bank Mega Tbk</v>
          </cell>
        </row>
        <row r="1481">
          <cell r="B1481" t="str">
            <v>111-602 -IDR-TD-Citibank NA</v>
          </cell>
        </row>
        <row r="1482">
          <cell r="B1482" t="str">
            <v>111-603 -IDR-TD-Other Bank-01</v>
          </cell>
        </row>
        <row r="1483">
          <cell r="B1483" t="str">
            <v>111-701 -USD-TD-Bank Mega Tbk</v>
          </cell>
        </row>
        <row r="1484">
          <cell r="B1484" t="str">
            <v xml:space="preserve">111-702 -USD-TD-Fortis Bank </v>
          </cell>
        </row>
        <row r="1485">
          <cell r="B1485" t="str">
            <v>111-703 -USD-TD-Bank Mandiri</v>
          </cell>
        </row>
        <row r="1486">
          <cell r="B1486" t="str">
            <v>111-704 -USD-TD-Standard Chartered</v>
          </cell>
        </row>
        <row r="1487">
          <cell r="B1487" t="str">
            <v>111-705 -USD-TD-Bank Internasional Indonesia</v>
          </cell>
        </row>
        <row r="1488">
          <cell r="B1488" t="str">
            <v>111-750 -USD-TD-Other Bank-01</v>
          </cell>
        </row>
        <row r="1489">
          <cell r="B1489" t="str">
            <v>111-751 -EUR-TD-Other Bank-01</v>
          </cell>
        </row>
        <row r="1490">
          <cell r="B1490" t="str">
            <v>111-770 -EUR-TD-Other Bank-02</v>
          </cell>
        </row>
        <row r="1491">
          <cell r="B1491" t="str">
            <v>111-771 -HKD-TD-Other Bank-01</v>
          </cell>
        </row>
        <row r="1492">
          <cell r="B1492" t="str">
            <v>111-780 -Other Curr-TD-Bank-02</v>
          </cell>
        </row>
        <row r="1493">
          <cell r="B1493" t="str">
            <v>111-790 -HKD-TD-Other Bank-02</v>
          </cell>
        </row>
        <row r="1494">
          <cell r="B1494" t="str">
            <v>111-791 -Other Curr-TD-Bank-01</v>
          </cell>
        </row>
        <row r="1495">
          <cell r="B1495" t="str">
            <v>111-801 -Cash in Transit :</v>
          </cell>
        </row>
        <row r="1496">
          <cell r="B1496" t="str">
            <v>111-901 -CSFB-Cash Deposit</v>
          </cell>
        </row>
        <row r="1497">
          <cell r="B1497" t="str">
            <v>111-902 -CSFB-Service Account</v>
          </cell>
        </row>
        <row r="1498">
          <cell r="B1498" t="str">
            <v>111-903 -CSFB-Collection Account</v>
          </cell>
        </row>
        <row r="1499">
          <cell r="B1499" t="str">
            <v>111-904 -STANDCHART-Bank Account</v>
          </cell>
        </row>
        <row r="1500">
          <cell r="B1500" t="str">
            <v>111-905 -BONY-Collection account</v>
          </cell>
        </row>
        <row r="1501">
          <cell r="B1501" t="str">
            <v>111-906 -BONY-Reserve Account</v>
          </cell>
        </row>
        <row r="1502">
          <cell r="B1502" t="str">
            <v xml:space="preserve">111-907 -BONY-DSRAccount </v>
          </cell>
        </row>
        <row r="1503">
          <cell r="B1503" t="str">
            <v>111-908 -BONY-Distribution account</v>
          </cell>
        </row>
        <row r="1504">
          <cell r="B1504" t="str">
            <v>111-999 -Restrict TD-Others</v>
          </cell>
        </row>
        <row r="1505">
          <cell r="B1505" t="str">
            <v>112-101 -Invest in Time Deposit-01</v>
          </cell>
        </row>
        <row r="1506">
          <cell r="B1506" t="str">
            <v>112-199 -Invest in Time Deposit-02</v>
          </cell>
        </row>
        <row r="1507">
          <cell r="B1507" t="str">
            <v>112-201 -Invest in Marketable Sec-01</v>
          </cell>
        </row>
        <row r="1508">
          <cell r="B1508" t="str">
            <v>112-299 -Invest in Marketable Sec-02</v>
          </cell>
        </row>
        <row r="1509">
          <cell r="B1509" t="str">
            <v>112-301 -Invest in Stock-01</v>
          </cell>
        </row>
        <row r="1510">
          <cell r="B1510" t="str">
            <v>112-399 -Invest in Stock-02</v>
          </cell>
        </row>
        <row r="1511">
          <cell r="B1511" t="str">
            <v>113-101 -Receivable-Pertamina</v>
          </cell>
        </row>
        <row r="1512">
          <cell r="B1512" t="str">
            <v>113-102 -Receivable-Malacca Brantas Finance</v>
          </cell>
        </row>
        <row r="1513">
          <cell r="B1513" t="str">
            <v>113-103 -Receivable-PGN</v>
          </cell>
        </row>
        <row r="1514">
          <cell r="B1514" t="str">
            <v>113-104 -Receivable-PLN</v>
          </cell>
        </row>
        <row r="1515">
          <cell r="B1515" t="str">
            <v>113-105 -Receivable-Petrokimia Gresik</v>
          </cell>
        </row>
        <row r="1516">
          <cell r="B1516" t="str">
            <v>113-106 -Receivable-Indogas</v>
          </cell>
        </row>
        <row r="1517">
          <cell r="B1517" t="str">
            <v>113-107 -Receivable-Petrochina Int'l Java Ltd.</v>
          </cell>
        </row>
        <row r="1518">
          <cell r="B1518" t="str">
            <v>113-197 -Receivable-Local Customer-01</v>
          </cell>
        </row>
        <row r="1519">
          <cell r="B1519" t="str">
            <v>113-198 -Receivable-Local Customer-02</v>
          </cell>
        </row>
        <row r="1520">
          <cell r="B1520" t="str">
            <v>113-199 -Receivable-Local Customer-03</v>
          </cell>
        </row>
        <row r="1521">
          <cell r="B1521" t="str">
            <v>113-201 -Receivable-Itochu Petroleum Co (S) Pte Ltd</v>
          </cell>
        </row>
        <row r="1522">
          <cell r="B1522" t="str">
            <v>113-202 -Receivable-BP Singapore Pte Ltd</v>
          </cell>
        </row>
        <row r="1523">
          <cell r="B1523" t="str">
            <v>113-203 -Receivable-Mitsubishi</v>
          </cell>
        </row>
        <row r="1524">
          <cell r="B1524" t="str">
            <v>113-204 -Receivable-Petro Diamond Pte Ltd.</v>
          </cell>
        </row>
        <row r="1525">
          <cell r="B1525" t="str">
            <v>113-297 -Receivable-Foreign Customer-01</v>
          </cell>
        </row>
        <row r="1526">
          <cell r="B1526" t="str">
            <v>113-298 -Receivable-Foreign Customer-02</v>
          </cell>
        </row>
        <row r="1527">
          <cell r="B1527" t="str">
            <v>113-299 -Receivable-Foreign Customer-03</v>
          </cell>
        </row>
        <row r="1528">
          <cell r="B1528" t="str">
            <v>113-301 -Allowance for Doubtfull Account</v>
          </cell>
        </row>
        <row r="1529">
          <cell r="B1529" t="str">
            <v>113-401 -Employee Receivable</v>
          </cell>
        </row>
        <row r="1530">
          <cell r="B1530" t="str">
            <v>113-402 -Pacework</v>
          </cell>
        </row>
        <row r="1531">
          <cell r="B1531" t="str">
            <v>113-403 -Gas Transportation Fee</v>
          </cell>
        </row>
        <row r="1532">
          <cell r="B1532" t="str">
            <v>113-404 -Pertamina-Pipe maintenance</v>
          </cell>
        </row>
        <row r="1533">
          <cell r="B1533" t="str">
            <v>113-405 -Pertamina-Over(Under) Lifting</v>
          </cell>
        </row>
        <row r="1534">
          <cell r="B1534" t="str">
            <v>113-406 -VAT-IN/OUT Receivable</v>
          </cell>
        </row>
        <row r="1535">
          <cell r="B1535" t="str">
            <v>113-407 -Supplier/Vendor Receivable</v>
          </cell>
        </row>
        <row r="1536">
          <cell r="B1536" t="str">
            <v>113-408 -Overhead Income from IJV</v>
          </cell>
        </row>
        <row r="1537">
          <cell r="B1537" t="str">
            <v>113-409 -Interest Receivables</v>
          </cell>
        </row>
        <row r="1538">
          <cell r="B1538" t="str">
            <v>113-410 -Allowance Receivables</v>
          </cell>
        </row>
        <row r="1539">
          <cell r="B1539" t="str">
            <v>113-498 -Other Receivable-Other</v>
          </cell>
        </row>
        <row r="1540">
          <cell r="B1540" t="str">
            <v>113-499 -Allowance for Doubtfull Other Receivables</v>
          </cell>
        </row>
        <row r="1541">
          <cell r="B1541" t="str">
            <v>114-101 -Sparepart Inventories</v>
          </cell>
        </row>
        <row r="1542">
          <cell r="B1542" t="str">
            <v>114-102 -Chemical Inventories</v>
          </cell>
        </row>
        <row r="1543">
          <cell r="B1543" t="str">
            <v>114-103 -Fuel/ Gas Inventories</v>
          </cell>
        </row>
        <row r="1544">
          <cell r="B1544" t="str">
            <v>114-199 -Others Inventories</v>
          </cell>
        </row>
        <row r="1545">
          <cell r="B1545" t="str">
            <v>114-201 -Sparepart Inventories</v>
          </cell>
        </row>
        <row r="1546">
          <cell r="B1546" t="str">
            <v>114-202 -Chemical Inventories</v>
          </cell>
        </row>
        <row r="1547">
          <cell r="B1547" t="str">
            <v>114-203 -Fuel/ Gas Inventories</v>
          </cell>
        </row>
        <row r="1548">
          <cell r="B1548" t="str">
            <v>114-299 -Others Inventories</v>
          </cell>
        </row>
        <row r="1549">
          <cell r="B1549" t="str">
            <v>115-101 -Preaid Exp-Project</v>
          </cell>
        </row>
        <row r="1550">
          <cell r="B1550" t="str">
            <v>115-102 -Preaid Exp-Office Rent</v>
          </cell>
        </row>
        <row r="1551">
          <cell r="B1551" t="str">
            <v>115-103 -Preaid Exp-House Rent</v>
          </cell>
        </row>
        <row r="1552">
          <cell r="B1552" t="str">
            <v>115-104 -Preaid Exp-Service Charge</v>
          </cell>
        </row>
        <row r="1553">
          <cell r="B1553" t="str">
            <v>115-105 -Preaid Exp-Car Rent</v>
          </cell>
        </row>
        <row r="1554">
          <cell r="B1554" t="str">
            <v>115-106 -Preaid Exp-Insurance</v>
          </cell>
        </row>
        <row r="1555">
          <cell r="B1555" t="str">
            <v>115-199 -Preaid Exp-Others</v>
          </cell>
        </row>
        <row r="1556">
          <cell r="B1556" t="str">
            <v>115-201 -Preaid Exp-BPPKA</v>
          </cell>
        </row>
        <row r="1557">
          <cell r="B1557" t="str">
            <v>115-202 -Preaid Exp-Employee</v>
          </cell>
        </row>
        <row r="1558">
          <cell r="B1558" t="str">
            <v>115-203 -Advance Others</v>
          </cell>
        </row>
        <row r="1559">
          <cell r="B1559" t="str">
            <v>115-204 -Prepaid Exp &amp; Other Asset-Fascilities</v>
          </cell>
        </row>
        <row r="1560">
          <cell r="B1560" t="str">
            <v>115-205 -Prepaid Exp &amp; Other Asset-Ofice Relocation</v>
          </cell>
        </row>
        <row r="1561">
          <cell r="B1561" t="str">
            <v>115-206 -Prepaid Exp &amp; Other Asset-Bank Fees</v>
          </cell>
        </row>
        <row r="1562">
          <cell r="B1562" t="str">
            <v>115-207 -Prepaid Exp &amp; Other Asset-Drilling</v>
          </cell>
        </row>
        <row r="1563">
          <cell r="B1563" t="str">
            <v>115-299 -Prepaid Exp &amp; Other Asset-Others</v>
          </cell>
        </row>
        <row r="1564">
          <cell r="B1564" t="str">
            <v>116-101 -Witholding Tax</v>
          </cell>
        </row>
        <row r="1565">
          <cell r="B1565" t="str">
            <v>116-201 -Prepaid Income Tax Art 4 (2)</v>
          </cell>
        </row>
        <row r="1566">
          <cell r="B1566" t="str">
            <v>116-202 -Prepaid Income Tax Art 21</v>
          </cell>
        </row>
        <row r="1567">
          <cell r="B1567" t="str">
            <v>116-203 -Prepaid Income Tax Art 22</v>
          </cell>
        </row>
        <row r="1568">
          <cell r="B1568" t="str">
            <v>116-204 -Prepaid Income Tax Art 23</v>
          </cell>
        </row>
        <row r="1569">
          <cell r="B1569" t="str">
            <v>116-205 -Prepaid Income Tax Art 25</v>
          </cell>
        </row>
        <row r="1570">
          <cell r="B1570" t="str">
            <v>116-206 -Prepaid Income Tax Art 26</v>
          </cell>
        </row>
        <row r="1571">
          <cell r="B1571" t="str">
            <v>116-301 -VAT-IN</v>
          </cell>
        </row>
        <row r="1572">
          <cell r="B1572" t="str">
            <v>116-401 -Prepaid tax Others:</v>
          </cell>
        </row>
        <row r="1573">
          <cell r="B1573" t="str">
            <v>117-101 -Deferred of right issue cost</v>
          </cell>
        </row>
        <row r="1574">
          <cell r="B1574" t="str">
            <v>121-101 -Due from Asian Worldwide Group Ltd</v>
          </cell>
        </row>
        <row r="1575">
          <cell r="B1575" t="str">
            <v>121-102 -Due from Bakrie Capital Indonesia</v>
          </cell>
        </row>
        <row r="1576">
          <cell r="B1576" t="str">
            <v>121-103 -Due from Costa International Group Ltd</v>
          </cell>
        </row>
        <row r="1577">
          <cell r="B1577" t="str">
            <v>121-104 -Due from Eastern Hydro Carbon (FEHL)</v>
          </cell>
        </row>
        <row r="1578">
          <cell r="B1578" t="str">
            <v>121-105 -Due from EMP Exploration</v>
          </cell>
        </row>
        <row r="1579">
          <cell r="B1579" t="str">
            <v>121-106 -Due from EMP Kangean</v>
          </cell>
        </row>
        <row r="1580">
          <cell r="B1580" t="str">
            <v>121-107 -Due from Energi Bumi Persada (EBP)</v>
          </cell>
        </row>
        <row r="1581">
          <cell r="B1581" t="str">
            <v>121-108 -Due from Energi Mega Persada Tbk (Holding)</v>
          </cell>
        </row>
        <row r="1582">
          <cell r="B1582" t="str">
            <v>121-109 -Due from Energi Mega Pratama Inc.</v>
          </cell>
        </row>
        <row r="1583">
          <cell r="B1583" t="str">
            <v>121-110 -Due from Energi Timur Jauh (ETJ)</v>
          </cell>
        </row>
        <row r="1584">
          <cell r="B1584" t="str">
            <v>121-111 -Due from Global Overseas Enterprise</v>
          </cell>
        </row>
        <row r="1585">
          <cell r="B1585" t="str">
            <v>121-112 -Due from Hartindo Adhi Kencana</v>
          </cell>
        </row>
        <row r="1586">
          <cell r="B1586" t="str">
            <v>121-113 -Due from Imbang Tata Alam</v>
          </cell>
        </row>
        <row r="1587">
          <cell r="B1587" t="str">
            <v>121-114 -Due from Insani Mitrasani Gelam (IMG)</v>
          </cell>
        </row>
        <row r="1588">
          <cell r="B1588" t="str">
            <v>121-115 -Due from Jasa Karya Utama</v>
          </cell>
        </row>
        <row r="1589">
          <cell r="B1589" t="str">
            <v>121-116 -Due from Jaya Wijaya Raya (JWR)</v>
          </cell>
        </row>
        <row r="1590">
          <cell r="B1590" t="str">
            <v>121-117 -Due from Kalila (Bentu) Pty Ltd</v>
          </cell>
        </row>
        <row r="1591">
          <cell r="B1591" t="str">
            <v>121-118 -Due from Kalila (Korinci Baru) Pty Ltd</v>
          </cell>
        </row>
        <row r="1592">
          <cell r="B1592" t="str">
            <v>121-119 -Due from Kalila Energi Hijau</v>
          </cell>
        </row>
        <row r="1593">
          <cell r="B1593" t="str">
            <v>121-120 -Due from Kalila Energi Ltd (KEL)</v>
          </cell>
        </row>
        <row r="1594">
          <cell r="B1594" t="str">
            <v>121-121 -Due from Kondur Petroleum SA</v>
          </cell>
        </row>
        <row r="1595">
          <cell r="B1595" t="str">
            <v>121-122 -Due from Ladinda Petro Indo</v>
          </cell>
        </row>
        <row r="1596">
          <cell r="B1596" t="str">
            <v>121-123 -Due from Lapindo Brantas Inc (LBI)</v>
          </cell>
        </row>
        <row r="1597">
          <cell r="B1597" t="str">
            <v>121-124 -Due from Mallaca Bratntas Finance (MBF)</v>
          </cell>
        </row>
        <row r="1598">
          <cell r="B1598" t="str">
            <v>121-125 -Due from Mitra Andalan Mandiri</v>
          </cell>
        </row>
        <row r="1599">
          <cell r="B1599" t="str">
            <v>121-126 -Due from Mitra Guna Tribakti</v>
          </cell>
        </row>
        <row r="1600">
          <cell r="B1600" t="str">
            <v>121-127 -Due from Mitrasani Lestari Nusa</v>
          </cell>
        </row>
        <row r="1601">
          <cell r="B1601" t="str">
            <v>121-128 -Due from Multi Energitama Lestari</v>
          </cell>
        </row>
        <row r="1602">
          <cell r="B1602" t="str">
            <v>121-129 -Due from Pan Asia Enterprise Ltd</v>
          </cell>
        </row>
        <row r="1603">
          <cell r="B1603" t="str">
            <v>121-130 -Due from RHI Corporation</v>
          </cell>
        </row>
        <row r="1604">
          <cell r="B1604" t="str">
            <v>121-131 -Due from Semberani Persada Oil (SEMCO)</v>
          </cell>
        </row>
        <row r="1605">
          <cell r="B1605" t="str">
            <v>121-132 -Due from Tunas Harapan Perkasa (THP)</v>
          </cell>
        </row>
        <row r="1606">
          <cell r="B1606" t="str">
            <v>121-133 -Due from Kalila (Korinci Baru) Ltd.</v>
          </cell>
        </row>
        <row r="1607">
          <cell r="B1607" t="str">
            <v>121-134 -Due from Kalila (Korinci Baru) Opr. Pty. Ltd.</v>
          </cell>
        </row>
        <row r="1608">
          <cell r="B1608" t="str">
            <v>121-135 -Due from Kalila (Bentu) Ltd.</v>
          </cell>
        </row>
        <row r="1609">
          <cell r="B1609" t="str">
            <v>121-136 -Due from Kalila (Bentu) Opr. Pty. Ltd.</v>
          </cell>
        </row>
        <row r="1610">
          <cell r="B1610" t="str">
            <v>121-137 -Due from Energi Daya Persada (Brantas Ind)</v>
          </cell>
        </row>
        <row r="1611">
          <cell r="B1611" t="str">
            <v>121-197 -Due from Other Related parties-01</v>
          </cell>
        </row>
        <row r="1612">
          <cell r="B1612" t="str">
            <v>121-198 -Due from Other Related parties-02</v>
          </cell>
        </row>
        <row r="1613">
          <cell r="B1613" t="str">
            <v>121-199 -Due from Other Related parties-03</v>
          </cell>
        </row>
        <row r="1614">
          <cell r="B1614" t="str">
            <v>121-201 -Due from shold Luxuriance Assets Ltd</v>
          </cell>
        </row>
        <row r="1615">
          <cell r="B1615" t="str">
            <v>121-202 -Due from shold PT Mitra Andalan Mandiri</v>
          </cell>
        </row>
        <row r="1616">
          <cell r="B1616" t="str">
            <v>121-203 -Due from shold Ichsan Rizal</v>
          </cell>
        </row>
        <row r="1617">
          <cell r="B1617" t="str">
            <v>121-297 -Due from shold Other-01</v>
          </cell>
        </row>
        <row r="1618">
          <cell r="B1618" t="str">
            <v>121-298 -Due from shold Other-02</v>
          </cell>
        </row>
        <row r="1619">
          <cell r="B1619" t="str">
            <v>121-299 -Due from shold Other-03</v>
          </cell>
        </row>
        <row r="1620">
          <cell r="B1620" t="str">
            <v>122-101 -Investment in Bentu</v>
          </cell>
        </row>
        <row r="1621">
          <cell r="B1621" t="str">
            <v>122-102 -Investment in Costa</v>
          </cell>
        </row>
        <row r="1622">
          <cell r="B1622" t="str">
            <v>122-103 -Investment in EMP Finance BV</v>
          </cell>
        </row>
        <row r="1623">
          <cell r="B1623" t="str">
            <v>122-104 -Investment in EMP Inc.</v>
          </cell>
        </row>
        <row r="1624">
          <cell r="B1624" t="str">
            <v>122-105 -Investment in IMG</v>
          </cell>
        </row>
        <row r="1625">
          <cell r="B1625" t="str">
            <v>122-106 -Investment in ITA</v>
          </cell>
        </row>
        <row r="1626">
          <cell r="B1626" t="str">
            <v>122-107 -Investment in Kalila Energy Ltd</v>
          </cell>
        </row>
        <row r="1627">
          <cell r="B1627" t="str">
            <v>122-108 -Investment in Korinci</v>
          </cell>
        </row>
        <row r="1628">
          <cell r="B1628" t="str">
            <v>122-109 -Investment in LBI</v>
          </cell>
        </row>
        <row r="1629">
          <cell r="B1629" t="str">
            <v>122-110 -Investment in MBF</v>
          </cell>
        </row>
        <row r="1630">
          <cell r="B1630" t="str">
            <v>122-111 -Investment in PAN</v>
          </cell>
        </row>
        <row r="1631">
          <cell r="B1631" t="str">
            <v>122-112 -Investment in KPSA</v>
          </cell>
        </row>
        <row r="1632">
          <cell r="B1632" t="str">
            <v>122-113 -Investment in RHI</v>
          </cell>
        </row>
        <row r="1633">
          <cell r="B1633" t="str">
            <v>122-114 -Investment in Semco</v>
          </cell>
        </row>
        <row r="1634">
          <cell r="B1634" t="str">
            <v>122-115 -Investment in THP</v>
          </cell>
        </row>
        <row r="1635">
          <cell r="B1635" t="str">
            <v>122-116 -Investment in EMP Exploration, Ltd.</v>
          </cell>
        </row>
        <row r="1636">
          <cell r="B1636" t="str">
            <v>122-117 -Investment in Brantas PSC</v>
          </cell>
        </row>
        <row r="1637">
          <cell r="B1637" t="str">
            <v>122-118 -Investment in Kangean PSC</v>
          </cell>
        </row>
        <row r="1638">
          <cell r="B1638" t="str">
            <v>122-119 -Investment in Malaka PSC</v>
          </cell>
        </row>
        <row r="1639">
          <cell r="B1639" t="str">
            <v>122-120 -Investment in Bentu PSC</v>
          </cell>
        </row>
        <row r="1640">
          <cell r="B1640" t="str">
            <v>122-121 -Investment in Semberah PSC</v>
          </cell>
        </row>
        <row r="1641">
          <cell r="B1641" t="str">
            <v>122-122 -Investment in Gebang PSC</v>
          </cell>
        </row>
        <row r="1642">
          <cell r="B1642" t="str">
            <v>122-123 -Investment in Korinci Baru PSC</v>
          </cell>
        </row>
        <row r="1643">
          <cell r="B1643" t="str">
            <v>122-124 -Investment in Gelam PSC</v>
          </cell>
        </row>
        <row r="1644">
          <cell r="B1644" t="str">
            <v>122-195 -Investment in PSC, Cost Poll Efect</v>
          </cell>
        </row>
        <row r="1645">
          <cell r="B1645" t="str">
            <v>122-196 -Investment in from FOREX Adjustment</v>
          </cell>
        </row>
        <row r="1646">
          <cell r="B1646" t="str">
            <v>122-197 -Investment in other subsidiaries-01</v>
          </cell>
        </row>
        <row r="1647">
          <cell r="B1647" t="str">
            <v>122-198 -Investment in other subsidiaries-02</v>
          </cell>
        </row>
        <row r="1648">
          <cell r="B1648" t="str">
            <v>122-199 -Investment in other subsidiaries-03</v>
          </cell>
        </row>
        <row r="1649">
          <cell r="B1649" t="str">
            <v>123-111 -Cost of Construction Utilities</v>
          </cell>
        </row>
        <row r="1650">
          <cell r="B1650" t="str">
            <v>123-112 -Cost of Drilling &amp; Production</v>
          </cell>
        </row>
        <row r="1651">
          <cell r="B1651" t="str">
            <v>123-113 -Cost of Production Facilities</v>
          </cell>
        </row>
        <row r="1652">
          <cell r="B1652" t="str">
            <v>123-115 -Cost of Furniture &amp; Fixtures-OGP</v>
          </cell>
        </row>
        <row r="1653">
          <cell r="B1653" t="str">
            <v>123-116 -Cost of Office Equipment-OGP</v>
          </cell>
        </row>
        <row r="1654">
          <cell r="B1654" t="str">
            <v>123-117 -Cost of Vehicles-OGP</v>
          </cell>
        </row>
        <row r="1655">
          <cell r="B1655" t="str">
            <v>123-118 -Deffered Cost of Gas</v>
          </cell>
        </row>
        <row r="1656">
          <cell r="B1656" t="str">
            <v>123-119 -Cost of Other Properties-OGP</v>
          </cell>
        </row>
        <row r="1657">
          <cell r="B1657" t="str">
            <v>123-121 -Acc.Depr/Amort of Construction Utilities</v>
          </cell>
        </row>
        <row r="1658">
          <cell r="B1658" t="str">
            <v>123-122 -Acc.Depr/Amort of Drilling &amp; Production</v>
          </cell>
        </row>
        <row r="1659">
          <cell r="B1659" t="str">
            <v>123-123 -Acc.Depr/Amort of Production Facilities</v>
          </cell>
        </row>
        <row r="1660">
          <cell r="B1660" t="str">
            <v>123-125 -Acc.Depr/Amort of Furniture &amp; Fixtures-OGP</v>
          </cell>
        </row>
        <row r="1661">
          <cell r="B1661" t="str">
            <v>123-126 -Acc.Depr/Amort of Office Equipment-OGP</v>
          </cell>
        </row>
        <row r="1662">
          <cell r="B1662" t="str">
            <v>123-127 -Acc.Depr/Amort of Vehicles-OGP</v>
          </cell>
        </row>
        <row r="1663">
          <cell r="B1663" t="str">
            <v>123-128 -Acc.Amort. Deffered Cost of Gas</v>
          </cell>
        </row>
        <row r="1664">
          <cell r="B1664" t="str">
            <v>123-129 -Acc.Depr/Amort of Other Properties-OGP</v>
          </cell>
        </row>
        <row r="1665">
          <cell r="B1665" t="str">
            <v>123-131 -WIP of Construction Utilities</v>
          </cell>
        </row>
        <row r="1666">
          <cell r="B1666" t="str">
            <v>123-132 -WIP of Drilling &amp; Production</v>
          </cell>
        </row>
        <row r="1667">
          <cell r="B1667" t="str">
            <v>123-133 -WIP of Production Facilities</v>
          </cell>
        </row>
        <row r="1668">
          <cell r="B1668" t="str">
            <v>123-139 -WIP of Other Properties-OGP</v>
          </cell>
        </row>
        <row r="1669">
          <cell r="B1669" t="str">
            <v>123-141 -Non recoverable cost</v>
          </cell>
        </row>
        <row r="1670">
          <cell r="B1670" t="str">
            <v>123-142 -Compensation, assistance and production bonus</v>
          </cell>
        </row>
        <row r="1671">
          <cell r="B1671" t="str">
            <v>123-211 -Cost of Furniture &amp; Fixtures-PNE</v>
          </cell>
        </row>
        <row r="1672">
          <cell r="B1672" t="str">
            <v>123-212 -Cost of Office Equipment-PNE</v>
          </cell>
        </row>
        <row r="1673">
          <cell r="B1673" t="str">
            <v>123-213 -Cost of Vehicles-PNE</v>
          </cell>
        </row>
        <row r="1674">
          <cell r="B1674" t="str">
            <v>123-221 -Acc.Depr of Furniture &amp; Fixtures-PNE</v>
          </cell>
        </row>
        <row r="1675">
          <cell r="B1675" t="str">
            <v>123-222 -Acc.Depr of Office Equipment-PNE</v>
          </cell>
        </row>
        <row r="1676">
          <cell r="B1676" t="str">
            <v>123-223 -Acc.Depr of Vehicles-PNE</v>
          </cell>
        </row>
        <row r="1677">
          <cell r="B1677" t="str">
            <v>123-231 -Work in progress of PNE</v>
          </cell>
        </row>
        <row r="1678">
          <cell r="B1678" t="str">
            <v>124-101 -Deftax-Fiscal Loss/ Unrecovered Cost</v>
          </cell>
        </row>
        <row r="1679">
          <cell r="B1679" t="str">
            <v>124-102 -Deftax- Non Capital Inventories</v>
          </cell>
        </row>
        <row r="1680">
          <cell r="B1680" t="str">
            <v>124-103 -Deftax-Depre/ Amortization</v>
          </cell>
        </row>
        <row r="1681">
          <cell r="B1681" t="str">
            <v>124-104 -Deftax-Empoyee Benefits</v>
          </cell>
        </row>
        <row r="1682">
          <cell r="B1682" t="str">
            <v>124-199 -Deftax-Others</v>
          </cell>
        </row>
        <row r="1683">
          <cell r="B1683" t="str">
            <v>125-101 -Abandonment and site restoration fund</v>
          </cell>
        </row>
        <row r="1684">
          <cell r="B1684" t="str">
            <v>125-201 -Unbilled VAT Receivable</v>
          </cell>
        </row>
        <row r="1685">
          <cell r="B1685" t="str">
            <v>126-101 -Cash deposits CFSB</v>
          </cell>
        </row>
        <row r="1686">
          <cell r="B1686" t="str">
            <v>126-199 -Other Long-term Investment</v>
          </cell>
        </row>
        <row r="1687">
          <cell r="B1687" t="str">
            <v>127-101 -Other Non Cur-Asset-Branch profit tax EKEL</v>
          </cell>
        </row>
        <row r="1688">
          <cell r="B1688" t="str">
            <v>127-102 -Other Non Cur-Asset-Branch profit tax KEL</v>
          </cell>
        </row>
        <row r="1689">
          <cell r="B1689" t="str">
            <v>127-103 -Other Non Cur-Asset-Penalties EKEL</v>
          </cell>
        </row>
        <row r="1690">
          <cell r="B1690" t="str">
            <v>127-104 -Other Non Cur-Asset-Penalties KEL</v>
          </cell>
        </row>
        <row r="1691">
          <cell r="B1691" t="str">
            <v>127-105 -Other Non Cur-Asset-Security deposit</v>
          </cell>
        </row>
        <row r="1692">
          <cell r="B1692" t="str">
            <v>127-106 -Other Non Cur-Asset-Deposit for Employee Benefits</v>
          </cell>
        </row>
        <row r="1693">
          <cell r="B1693" t="str">
            <v>127-107 -Other Non Cur-Asset-Employee</v>
          </cell>
        </row>
        <row r="1694">
          <cell r="B1694" t="str">
            <v>127-108 -Other Non Cur-Asset- Petrus Project</v>
          </cell>
        </row>
        <row r="1695">
          <cell r="B1695" t="str">
            <v>127-109 -Other Non Cur-Asset- Koperasi karyawan</v>
          </cell>
        </row>
        <row r="1696">
          <cell r="B1696" t="str">
            <v>127-198 -Other Non Cur-Asset- Other-01</v>
          </cell>
        </row>
        <row r="1697">
          <cell r="B1697" t="str">
            <v>127-199 -Other Non Cur-Asset- Other-02</v>
          </cell>
        </row>
        <row r="1698">
          <cell r="B1698" t="str">
            <v>211-101 -Short-Term CMA</v>
          </cell>
        </row>
        <row r="1699">
          <cell r="B1699" t="str">
            <v>211-102 -Short-Term Amerasia International</v>
          </cell>
        </row>
        <row r="1700">
          <cell r="B1700" t="str">
            <v>211-103 -Short-Term  Bank International Indonesia</v>
          </cell>
        </row>
        <row r="1701">
          <cell r="B1701" t="str">
            <v>211-104 -Short-Term Bank Niaga</v>
          </cell>
        </row>
        <row r="1702">
          <cell r="B1702" t="str">
            <v>211-105 -Short-Term Bank Permata, Tbk.</v>
          </cell>
        </row>
        <row r="1703">
          <cell r="B1703" t="str">
            <v>211-106 -Short-Term Credit Suisse FB</v>
          </cell>
        </row>
        <row r="1704">
          <cell r="B1704" t="str">
            <v>211-107 -Short-Term Mallaca Bratntas Finance (MBF)</v>
          </cell>
        </row>
        <row r="1705">
          <cell r="B1705" t="str">
            <v>211-108 -Short-Term Merill-Lynch</v>
          </cell>
        </row>
        <row r="1706">
          <cell r="B1706" t="str">
            <v>211-109 -Short-Term PMA</v>
          </cell>
        </row>
        <row r="1707">
          <cell r="B1707" t="str">
            <v>211-198 -Short-Term Bank Loan-Other 01</v>
          </cell>
        </row>
        <row r="1708">
          <cell r="B1708" t="str">
            <v>211-199 -Short-Term Bank Loan-Other 02</v>
          </cell>
        </row>
        <row r="1709">
          <cell r="B1709" t="str">
            <v>212-101 -Account Payable - Bentu</v>
          </cell>
        </row>
        <row r="1710">
          <cell r="B1710" t="str">
            <v>212-102 -Account Payable - Costa</v>
          </cell>
        </row>
        <row r="1711">
          <cell r="B1711" t="str">
            <v>212-103 -Account Payable - EMP Finance BV</v>
          </cell>
        </row>
        <row r="1712">
          <cell r="B1712" t="str">
            <v>212-104 -Account Payable - EMP Inc.</v>
          </cell>
        </row>
        <row r="1713">
          <cell r="B1713" t="str">
            <v>212-105 -Account Payable - IMG</v>
          </cell>
        </row>
        <row r="1714">
          <cell r="B1714" t="str">
            <v>212-106 -Account Payable - ITA</v>
          </cell>
        </row>
        <row r="1715">
          <cell r="B1715" t="str">
            <v>212-107 -Account Payable - Kalila Energy Ltd</v>
          </cell>
        </row>
        <row r="1716">
          <cell r="B1716" t="str">
            <v>212-108 -Account Payable - Korinci</v>
          </cell>
        </row>
        <row r="1717">
          <cell r="B1717" t="str">
            <v>212-109 -Account Payable - LBI</v>
          </cell>
        </row>
        <row r="1718">
          <cell r="B1718" t="str">
            <v>212-110 -Account Payable - MBF</v>
          </cell>
        </row>
        <row r="1719">
          <cell r="B1719" t="str">
            <v>212-111 -Account Payable - PAN</v>
          </cell>
        </row>
        <row r="1720">
          <cell r="B1720" t="str">
            <v>212-112 -Account Payable - PSC</v>
          </cell>
        </row>
        <row r="1721">
          <cell r="B1721" t="str">
            <v>212-113 -Account Payable - RHI</v>
          </cell>
        </row>
        <row r="1722">
          <cell r="B1722" t="str">
            <v>212-114 -Account Payable - Semco</v>
          </cell>
        </row>
        <row r="1723">
          <cell r="B1723" t="str">
            <v>212-115 -Account Payable - THP</v>
          </cell>
        </row>
        <row r="1724">
          <cell r="B1724" t="str">
            <v>212-116 -Account Payable - Brantas PSC</v>
          </cell>
        </row>
        <row r="1725">
          <cell r="B1725" t="str">
            <v>212-117 -Account Payable - other subsidiaries-01</v>
          </cell>
        </row>
        <row r="1726">
          <cell r="B1726" t="str">
            <v>212-118 -Account Payable - other subsidiaries-02</v>
          </cell>
        </row>
        <row r="1727">
          <cell r="B1727" t="str">
            <v>212-119 -Account Payable - other subsidiaries-03</v>
          </cell>
        </row>
        <row r="1728">
          <cell r="B1728" t="str">
            <v>212-999 -Account Payable - below IDR 100 Million</v>
          </cell>
        </row>
        <row r="1729">
          <cell r="B1729" t="str">
            <v>213-101 -Productions</v>
          </cell>
        </row>
        <row r="1730">
          <cell r="B1730" t="str">
            <v>213-102 -Production Support</v>
          </cell>
        </row>
        <row r="1731">
          <cell r="B1731" t="str">
            <v>213-103 -Project</v>
          </cell>
        </row>
        <row r="1732">
          <cell r="B1732" t="str">
            <v>213-104 -Drilling</v>
          </cell>
        </row>
        <row r="1733">
          <cell r="B1733" t="str">
            <v>213-105 -Profesional fee</v>
          </cell>
        </row>
        <row r="1734">
          <cell r="B1734" t="str">
            <v>213-106 -Geoligical &amp; Geophisical</v>
          </cell>
        </row>
        <row r="1735">
          <cell r="B1735" t="str">
            <v>213-107 -Salaries</v>
          </cell>
        </row>
        <row r="1736">
          <cell r="B1736" t="str">
            <v>213-108 -Interest of Loan</v>
          </cell>
        </row>
        <row r="1737">
          <cell r="B1737" t="str">
            <v>213-109 -Interest &amp; Tax Penalties</v>
          </cell>
        </row>
        <row r="1738">
          <cell r="B1738" t="str">
            <v>213-110 -Material</v>
          </cell>
        </row>
        <row r="1739">
          <cell r="B1739" t="str">
            <v>213-111 -Service Fees</v>
          </cell>
        </row>
        <row r="1740">
          <cell r="B1740" t="str">
            <v>213-112 -Financing costs</v>
          </cell>
        </row>
        <row r="1741">
          <cell r="B1741" t="str">
            <v>213-113 -Accrued-Office relocation</v>
          </cell>
        </row>
        <row r="1742">
          <cell r="B1742" t="str">
            <v>213-114 -Accrued-Office rent</v>
          </cell>
        </row>
        <row r="1743">
          <cell r="B1743" t="str">
            <v>213-115 -Legal &amp; Notary Fees</v>
          </cell>
        </row>
        <row r="1744">
          <cell r="B1744" t="str">
            <v>213-999 -Others Accrued Expenses</v>
          </cell>
        </row>
        <row r="1745">
          <cell r="B1745" t="str">
            <v>214-101 -Other w/holding tax</v>
          </cell>
        </row>
        <row r="1746">
          <cell r="B1746" t="str">
            <v>214-102 -Prior year branch profit tax (w/h tax)</v>
          </cell>
        </row>
        <row r="1747">
          <cell r="B1747" t="str">
            <v>214-201 -Payable Income Tax Art 4 (2)</v>
          </cell>
        </row>
        <row r="1748">
          <cell r="B1748" t="str">
            <v>214-202 -Payable Income Tax Art 21</v>
          </cell>
        </row>
        <row r="1749">
          <cell r="B1749" t="str">
            <v>214-203 -Payable Income Tax Art 22</v>
          </cell>
        </row>
        <row r="1750">
          <cell r="B1750" t="str">
            <v>214-204 -Payable Income Tax Art 23</v>
          </cell>
        </row>
        <row r="1751">
          <cell r="B1751" t="str">
            <v>214-205 -Payable Income Tax Art 25</v>
          </cell>
        </row>
        <row r="1752">
          <cell r="B1752" t="str">
            <v>214-206 -Payable Income Tax Art 26</v>
          </cell>
        </row>
        <row r="1753">
          <cell r="B1753" t="str">
            <v>214-301 -VAT-OUT</v>
          </cell>
        </row>
        <row r="1754">
          <cell r="B1754" t="str">
            <v>214-401 -Deviden Tax</v>
          </cell>
        </row>
        <row r="1755">
          <cell r="B1755" t="str">
            <v>214-501 -Foreign Tax Payable</v>
          </cell>
        </row>
        <row r="1756">
          <cell r="B1756" t="str">
            <v>214-502 -Tax payable others</v>
          </cell>
        </row>
        <row r="1757">
          <cell r="B1757" t="str">
            <v>215-101 -Curent Long-term CMA</v>
          </cell>
        </row>
        <row r="1758">
          <cell r="B1758" t="str">
            <v>215-102 -Current Long-term Amerasia International</v>
          </cell>
        </row>
        <row r="1759">
          <cell r="B1759" t="str">
            <v>215-103 -Current Long-term  Bank International Indonesia</v>
          </cell>
        </row>
        <row r="1760">
          <cell r="B1760" t="str">
            <v>215-104 -Current Long-term Bank Niaga</v>
          </cell>
        </row>
        <row r="1761">
          <cell r="B1761" t="str">
            <v>215-105 -Current Long-term Bank Permata, Tbk.</v>
          </cell>
        </row>
        <row r="1762">
          <cell r="B1762" t="str">
            <v>215-106 -Current Long-term Credit Suisse FB</v>
          </cell>
        </row>
        <row r="1763">
          <cell r="B1763" t="str">
            <v>215-107 -Current Long-term Mallaca Bratntas Finance (MBF)</v>
          </cell>
        </row>
        <row r="1764">
          <cell r="B1764" t="str">
            <v>215-108 -Current Long-term Merill-Lynch</v>
          </cell>
        </row>
        <row r="1765">
          <cell r="B1765" t="str">
            <v>215-109 -Current Long-term PMA</v>
          </cell>
        </row>
        <row r="1766">
          <cell r="B1766" t="str">
            <v>215-998 -Current Long-term Bank Loan-Other 01</v>
          </cell>
        </row>
        <row r="1767">
          <cell r="B1767" t="str">
            <v>215-999 -Current Long-term Bank Loan-Other 02</v>
          </cell>
        </row>
        <row r="1768">
          <cell r="B1768" t="str">
            <v>216-101 -Pertamina Over (Under) Lifting payable</v>
          </cell>
        </row>
        <row r="1769">
          <cell r="B1769" t="str">
            <v>216-102 -Overhead liabilities</v>
          </cell>
        </row>
        <row r="1770">
          <cell r="B1770" t="str">
            <v>216-103 -PGN- Tax or Pay</v>
          </cell>
        </row>
        <row r="1771">
          <cell r="B1771" t="str">
            <v>216-104 -Advance oil sales (net) - Itochu</v>
          </cell>
        </row>
        <row r="1772">
          <cell r="B1772" t="str">
            <v>216-105 -Deferred Financing Cost</v>
          </cell>
        </row>
        <row r="1773">
          <cell r="B1773" t="str">
            <v>216-106 -Holdback retention</v>
          </cell>
        </row>
        <row r="1774">
          <cell r="B1774" t="str">
            <v>216-107 -Merill lynch-Other Payables</v>
          </cell>
        </row>
        <row r="1775">
          <cell r="B1775" t="str">
            <v>216-999 -Other payables-Others</v>
          </cell>
        </row>
        <row r="1776">
          <cell r="B1776" t="str">
            <v>221-101 -Penalties &amp; Tax Pay-Branch profit tax EKEL</v>
          </cell>
        </row>
        <row r="1777">
          <cell r="B1777" t="str">
            <v>221-102 -Penalties &amp; Tax Pay-Branch profit tax KEL</v>
          </cell>
        </row>
        <row r="1778">
          <cell r="B1778" t="str">
            <v>221-103 -Penalties &amp; Tax Pay-Penalties EKEL</v>
          </cell>
        </row>
        <row r="1779">
          <cell r="B1779" t="str">
            <v>221-104 -Penalties &amp; Tax Pay-Penalties KEL</v>
          </cell>
        </row>
        <row r="1780">
          <cell r="B1780" t="str">
            <v>222-101 -Long-term CMA</v>
          </cell>
        </row>
        <row r="1781">
          <cell r="B1781" t="str">
            <v>222-102 -Long-term Amerasia International</v>
          </cell>
        </row>
        <row r="1782">
          <cell r="B1782" t="str">
            <v>222-103 -Long-term  Bank International Indonesia</v>
          </cell>
        </row>
        <row r="1783">
          <cell r="B1783" t="str">
            <v>222-104 -Long-term Bank Niaga</v>
          </cell>
        </row>
        <row r="1784">
          <cell r="B1784" t="str">
            <v>222-105 -Long-term Bank Permata, Tbk.</v>
          </cell>
        </row>
        <row r="1785">
          <cell r="B1785" t="str">
            <v>222-106 -Long-term Credit Suisse FB</v>
          </cell>
        </row>
        <row r="1786">
          <cell r="B1786" t="str">
            <v>222-107 -Long-term Mallaca Bratntas Finance (MBF)</v>
          </cell>
        </row>
        <row r="1787">
          <cell r="B1787" t="str">
            <v>222-108 -Long-term Merill-Lynch</v>
          </cell>
        </row>
        <row r="1788">
          <cell r="B1788" t="str">
            <v>222-109 -Long-term PMA</v>
          </cell>
        </row>
        <row r="1789">
          <cell r="B1789" t="str">
            <v>222-998 -Long-term Bank Loan-Other 01</v>
          </cell>
        </row>
        <row r="1790">
          <cell r="B1790" t="str">
            <v>222-999 -Long-term Bank Loan-Other 02</v>
          </cell>
        </row>
        <row r="1791">
          <cell r="B1791" t="str">
            <v>224-101 -Accrued-Employee benefits</v>
          </cell>
        </row>
        <row r="1792">
          <cell r="B1792" t="str">
            <v>225-101 -Abandonment and site restoration liability</v>
          </cell>
        </row>
        <row r="1793">
          <cell r="B1793" t="str">
            <v>226-101 -Due to Asian Worldwide Group Ltd</v>
          </cell>
        </row>
        <row r="1794">
          <cell r="B1794" t="str">
            <v>226-102 -Due to Bakrie Capital Indonesia</v>
          </cell>
        </row>
        <row r="1795">
          <cell r="B1795" t="str">
            <v>226-103 -Due to Costa International Group Ltd</v>
          </cell>
        </row>
        <row r="1796">
          <cell r="B1796" t="str">
            <v>226-104 -Due to Eastern Hydro Carbon (FEHL)</v>
          </cell>
        </row>
        <row r="1797">
          <cell r="B1797" t="str">
            <v>226-105 -Due to EMP Exploration</v>
          </cell>
        </row>
        <row r="1798">
          <cell r="B1798" t="str">
            <v>226-106 -Due to EMP Kangean</v>
          </cell>
        </row>
        <row r="1799">
          <cell r="B1799" t="str">
            <v>226-107 -Due to Energi Bumi Persada (EBP)</v>
          </cell>
        </row>
        <row r="1800">
          <cell r="B1800" t="str">
            <v>226-108 -Due to Energi Mega Persada Tbk (Holding)</v>
          </cell>
        </row>
        <row r="1801">
          <cell r="B1801" t="str">
            <v>226-109 -Due to Energi Mega Pratama Inc.</v>
          </cell>
        </row>
        <row r="1802">
          <cell r="B1802" t="str">
            <v>226-110 -Due to Energi Timur Jauh (ETJ)</v>
          </cell>
        </row>
        <row r="1803">
          <cell r="B1803" t="str">
            <v>226-111 -Due to Global Overseas Enterprise</v>
          </cell>
        </row>
        <row r="1804">
          <cell r="B1804" t="str">
            <v>226-112 -Due to Hartindo Adhi Kencana</v>
          </cell>
        </row>
        <row r="1805">
          <cell r="B1805" t="str">
            <v>226-113 -Due to Imbang Tata Alam</v>
          </cell>
        </row>
        <row r="1806">
          <cell r="B1806" t="str">
            <v>226-114 -Due to Insani Mitrasani Gelam (IMG)</v>
          </cell>
        </row>
        <row r="1807">
          <cell r="B1807" t="str">
            <v>226-115 -Due to Jasa Karya Utama</v>
          </cell>
        </row>
        <row r="1808">
          <cell r="B1808" t="str">
            <v>226-116 -Due to Jaya Wijaya Raya (JWR)</v>
          </cell>
        </row>
        <row r="1809">
          <cell r="B1809" t="str">
            <v>226-117 -Due to Kalila (Bentu) Pty Ltd</v>
          </cell>
        </row>
        <row r="1810">
          <cell r="B1810" t="str">
            <v>226-118 -Due to Kalila (Korinci Baru) Pty Ltd</v>
          </cell>
        </row>
        <row r="1811">
          <cell r="B1811" t="str">
            <v>226-119 -Due to Kalila Energi Hijau</v>
          </cell>
        </row>
        <row r="1812">
          <cell r="B1812" t="str">
            <v>226-120 -Due to Kalila Energi Ltd (KEL)</v>
          </cell>
        </row>
        <row r="1813">
          <cell r="B1813" t="str">
            <v>226-121 -Due to Kondur Petroleum SA</v>
          </cell>
        </row>
        <row r="1814">
          <cell r="B1814" t="str">
            <v>226-122 -Due to Ladinda Petro Indo</v>
          </cell>
        </row>
        <row r="1815">
          <cell r="B1815" t="str">
            <v>226-123 -Due to Lapindo Brantas Inc (LBI)</v>
          </cell>
        </row>
        <row r="1816">
          <cell r="B1816" t="str">
            <v>226-124 -Due to Mallaca Bratntas Finance (MBF)</v>
          </cell>
        </row>
        <row r="1817">
          <cell r="B1817" t="str">
            <v>226-125 -Due to Mitra Andalan Mandiri</v>
          </cell>
        </row>
        <row r="1818">
          <cell r="B1818" t="str">
            <v>226-126 -Due to Mitra Guna Tribakti</v>
          </cell>
        </row>
        <row r="1819">
          <cell r="B1819" t="str">
            <v>226-127 -Due to Mitrasani Lestari Nusa</v>
          </cell>
        </row>
        <row r="1820">
          <cell r="B1820" t="str">
            <v>226-128 -Due to Multi Energitama Lestari</v>
          </cell>
        </row>
        <row r="1821">
          <cell r="B1821" t="str">
            <v>226-129 -Due to Pan Asia Enterprise Ltd</v>
          </cell>
        </row>
        <row r="1822">
          <cell r="B1822" t="str">
            <v>226-130 -Due to RHI Corporation</v>
          </cell>
        </row>
        <row r="1823">
          <cell r="B1823" t="str">
            <v>226-131 -Due to Semberani Persada Oil (SEMCO)</v>
          </cell>
        </row>
        <row r="1824">
          <cell r="B1824" t="str">
            <v>226-132 -Due to Tunas Harapan Perkasa (THP)</v>
          </cell>
        </row>
        <row r="1825">
          <cell r="B1825" t="str">
            <v>226-133 -Due to Kalila (Korinci Baru) Ltd.</v>
          </cell>
        </row>
        <row r="1826">
          <cell r="B1826" t="str">
            <v>226-134 -Due to Kalila (Korinci Baru) Opr. Pty. Ltd.</v>
          </cell>
        </row>
        <row r="1827">
          <cell r="B1827" t="str">
            <v>226-135 -Due to Kalila (Bentu) Ltd.</v>
          </cell>
        </row>
        <row r="1828">
          <cell r="B1828" t="str">
            <v>226-136 -Due to Kalila (Bentu) Opr. Pty. Ltd.</v>
          </cell>
        </row>
        <row r="1829">
          <cell r="B1829" t="str">
            <v>226-136 -Due to Energi Daya Persada (Brantas Ind)</v>
          </cell>
        </row>
        <row r="1830">
          <cell r="B1830" t="str">
            <v>226-197 -Due to Other Related parties-01</v>
          </cell>
        </row>
        <row r="1831">
          <cell r="B1831" t="str">
            <v>226-198 -Due to Other Related parties-02</v>
          </cell>
        </row>
        <row r="1832">
          <cell r="B1832" t="str">
            <v>226-199 -Due to Other Related parties-03</v>
          </cell>
        </row>
        <row r="1833">
          <cell r="B1833" t="str">
            <v>231-101 -Minority Interest-Beginning Balance</v>
          </cell>
        </row>
        <row r="1834">
          <cell r="B1834" t="str">
            <v>231-102 -Minority Interest-(Addition) Deduction</v>
          </cell>
        </row>
        <row r="1835">
          <cell r="B1835" t="str">
            <v>311-101 -Captital Stock Hold-PT Energi Mega Persada Tbk</v>
          </cell>
        </row>
        <row r="1836">
          <cell r="B1836" t="str">
            <v>311-102 -Captital Stock Hold-Pan Asia Enterprise Ltd.</v>
          </cell>
        </row>
        <row r="1837">
          <cell r="B1837" t="str">
            <v>311-103 -Captital Stock Hold-Julianto Benhayudi</v>
          </cell>
        </row>
        <row r="1838">
          <cell r="B1838" t="str">
            <v>311-104 -Captital Stock Hold-RARL</v>
          </cell>
        </row>
        <row r="1839">
          <cell r="B1839" t="str">
            <v>311-105 -Captital Stock Hold-Others Entities-01</v>
          </cell>
        </row>
        <row r="1840">
          <cell r="B1840" t="str">
            <v>311-106 -Captital Stock Hold-Others Entities-02</v>
          </cell>
        </row>
        <row r="1841">
          <cell r="B1841" t="str">
            <v>311-107 -Captital Stock Hold-Others Entities-03</v>
          </cell>
        </row>
        <row r="1842">
          <cell r="B1842" t="str">
            <v>311-108 -Captital Stock Hold-Others Entities-04</v>
          </cell>
        </row>
        <row r="1843">
          <cell r="B1843" t="str">
            <v>311-109 -Captital Stock Hold-Others Entities-05</v>
          </cell>
        </row>
        <row r="1844">
          <cell r="B1844" t="str">
            <v>321-101 -Paid in capital-RHI</v>
          </cell>
        </row>
        <row r="1845">
          <cell r="B1845" t="str">
            <v>321-102 -Paid in capital-EMP Inc</v>
          </cell>
        </row>
        <row r="1846">
          <cell r="B1846" t="str">
            <v>321-103 -Paid in capital-MBF</v>
          </cell>
        </row>
        <row r="1847">
          <cell r="B1847" t="str">
            <v>321-104 -Paid in capital-THP</v>
          </cell>
        </row>
        <row r="1848">
          <cell r="B1848" t="str">
            <v>321-105 -Paid in capital-EMP Tbk</v>
          </cell>
        </row>
        <row r="1849">
          <cell r="B1849" t="str">
            <v>321-106 -Paid in capital-KEL</v>
          </cell>
        </row>
        <row r="1850">
          <cell r="B1850" t="str">
            <v>321-107 -Paid in capital-LBI</v>
          </cell>
        </row>
        <row r="1851">
          <cell r="B1851" t="str">
            <v>321-108 -Paid in capital-PAN</v>
          </cell>
        </row>
        <row r="1852">
          <cell r="B1852" t="str">
            <v>321-109 -Paid in capital-KPSA</v>
          </cell>
        </row>
        <row r="1853">
          <cell r="B1853" t="str">
            <v>321-110 -Paid in capital-Subsidiaries-01</v>
          </cell>
        </row>
        <row r="1854">
          <cell r="B1854" t="str">
            <v>321-111 -Paid in capital-Subsidiaries-02</v>
          </cell>
        </row>
        <row r="1855">
          <cell r="B1855" t="str">
            <v>321-112 -Paid in capital-Subsidiaries-03</v>
          </cell>
        </row>
        <row r="1856">
          <cell r="B1856" t="str">
            <v>321-113 -Paid in capital-Subsidiaries-04</v>
          </cell>
        </row>
        <row r="1857">
          <cell r="B1857" t="str">
            <v>321-114 -Paid in capital-Subsidiaries-05</v>
          </cell>
        </row>
        <row r="1858">
          <cell r="B1858" t="str">
            <v>331-101 -Under Common Control - ITA</v>
          </cell>
        </row>
        <row r="1859">
          <cell r="B1859" t="str">
            <v>331-102 -Under Common Control - PAN</v>
          </cell>
        </row>
        <row r="1860">
          <cell r="B1860" t="str">
            <v>331-103 -Under Common Control - KEL</v>
          </cell>
        </row>
        <row r="1861">
          <cell r="B1861" t="str">
            <v>331-104 -Under Common Control - LBI</v>
          </cell>
        </row>
        <row r="1862">
          <cell r="B1862" t="str">
            <v>331-105 -Under Common Control - RHI</v>
          </cell>
        </row>
        <row r="1863">
          <cell r="B1863" t="str">
            <v>331-106 -Under Common Control - EMP Inc</v>
          </cell>
        </row>
        <row r="1864">
          <cell r="B1864" t="str">
            <v>331-107 -Under Common Control - IMG</v>
          </cell>
        </row>
        <row r="1865">
          <cell r="B1865" t="str">
            <v>331-108 -Under Common Control - SEMCO</v>
          </cell>
        </row>
        <row r="1866">
          <cell r="B1866" t="str">
            <v>331-109 -Under Common Control - COSTA</v>
          </cell>
        </row>
        <row r="1867">
          <cell r="B1867" t="str">
            <v>331-110 -Under Common Control - BENTU</v>
          </cell>
        </row>
        <row r="1868">
          <cell r="B1868" t="str">
            <v>331-111 -Under Common Control - KORINCI BARU</v>
          </cell>
        </row>
        <row r="1869">
          <cell r="B1869" t="str">
            <v>331-112 -Under Common Control - SEMCO</v>
          </cell>
        </row>
        <row r="1870">
          <cell r="B1870" t="str">
            <v>331-113 -Under Common Control - THP</v>
          </cell>
        </row>
        <row r="1871">
          <cell r="B1871" t="str">
            <v>331-114 -Under Common Control - Subsidiaries-01</v>
          </cell>
        </row>
        <row r="1872">
          <cell r="B1872" t="str">
            <v>331-115 -Under Common Control - Subsidiaries-02</v>
          </cell>
        </row>
        <row r="1873">
          <cell r="B1873" t="str">
            <v>331-116 -Under Common Control - Subsidiaries-03</v>
          </cell>
        </row>
        <row r="1874">
          <cell r="B1874" t="str">
            <v>341-101 -Cash Call</v>
          </cell>
        </row>
        <row r="1875">
          <cell r="B1875" t="str">
            <v>341-201 -Acumulated Expenditures</v>
          </cell>
        </row>
        <row r="1876">
          <cell r="B1876" t="str">
            <v>341-301 -Current Expenditures</v>
          </cell>
        </row>
        <row r="1877">
          <cell r="B1877" t="str">
            <v>341-999 -Other Participant Equity</v>
          </cell>
        </row>
        <row r="1878">
          <cell r="B1878" t="str">
            <v>351-101 -Translation adjustment</v>
          </cell>
        </row>
        <row r="1879">
          <cell r="B1879" t="str">
            <v>361-101 -Retained Eearning - Previous Periode</v>
          </cell>
        </row>
        <row r="1880">
          <cell r="B1880" t="str">
            <v>361-201 -Retained Eearning - Curent Expenditures</v>
          </cell>
        </row>
        <row r="1881">
          <cell r="B1881" t="str">
            <v>811-101 -COGS - Geological &amp; Geophisycal</v>
          </cell>
        </row>
        <row r="1882">
          <cell r="B1882" t="str">
            <v>811-102 -COGS -Exploration Drilling</v>
          </cell>
        </row>
        <row r="1883">
          <cell r="B1883" t="str">
            <v>811-103 -COGS -Development Drilling</v>
          </cell>
        </row>
        <row r="1884">
          <cell r="B1884" t="str">
            <v>811-201 -COGS -Work Over</v>
          </cell>
        </row>
        <row r="1885">
          <cell r="B1885" t="str">
            <v>811-202 -COGS -Project Capital</v>
          </cell>
        </row>
        <row r="1886">
          <cell r="B1886" t="str">
            <v xml:space="preserve">811-203 -COGS -Production </v>
          </cell>
        </row>
        <row r="1887">
          <cell r="B1887" t="str">
            <v xml:space="preserve">811-204 -COGS -Support </v>
          </cell>
        </row>
        <row r="1888">
          <cell r="B1888" t="str">
            <v xml:space="preserve">811-205 -COGS -Depre/ Amortization </v>
          </cell>
        </row>
        <row r="1889">
          <cell r="B1889" t="str">
            <v>811-206 -COGS -Overhead from Operator</v>
          </cell>
        </row>
        <row r="1890">
          <cell r="B1890" t="str">
            <v>811-207 -COGS -Interest Expense</v>
          </cell>
        </row>
        <row r="1891">
          <cell r="B1891" t="str">
            <v xml:space="preserve">811-208 -COGS -General and Admin. </v>
          </cell>
        </row>
        <row r="1892">
          <cell r="B1892" t="str">
            <v>811-299 -COGS -Other Direct Cost</v>
          </cell>
        </row>
        <row r="1893">
          <cell r="B1893" t="str">
            <v>821-101 -Selling Expenses</v>
          </cell>
        </row>
        <row r="1894">
          <cell r="B1894" t="str">
            <v>831-101 -OpExp-Employee Benefit</v>
          </cell>
        </row>
        <row r="1895">
          <cell r="B1895" t="str">
            <v>831-102 -OpExp-Salaries &amp; Wages</v>
          </cell>
        </row>
        <row r="1896">
          <cell r="B1896" t="str">
            <v>831-103 -OpExp-Marketing fees</v>
          </cell>
        </row>
        <row r="1897">
          <cell r="B1897" t="str">
            <v>831-104 -OpExp-Office Supplies &amp; Charges</v>
          </cell>
        </row>
        <row r="1898">
          <cell r="B1898" t="str">
            <v>831-105 -OpExp-Profesional Fees</v>
          </cell>
        </row>
        <row r="1899">
          <cell r="B1899" t="str">
            <v>831-106 -OpExp-Advertising</v>
          </cell>
        </row>
        <row r="1900">
          <cell r="B1900" t="str">
            <v>831-107 -OpExp-Entertainment</v>
          </cell>
        </row>
        <row r="1901">
          <cell r="B1901" t="str">
            <v>831-108 -OpExp-Legal Consulting Fees</v>
          </cell>
        </row>
        <row r="1902">
          <cell r="B1902" t="str">
            <v>831-109 -OpExp-Travelling</v>
          </cell>
        </row>
        <row r="1903">
          <cell r="B1903" t="str">
            <v>831-110 -OpExp-Represenattion &amp; Donation</v>
          </cell>
        </row>
        <row r="1904">
          <cell r="B1904" t="str">
            <v xml:space="preserve">831-111 -OpExp-Rental-Office </v>
          </cell>
        </row>
        <row r="1905">
          <cell r="B1905" t="str">
            <v xml:space="preserve">831-112 -OpExp-Rental-House </v>
          </cell>
        </row>
        <row r="1906">
          <cell r="B1906" t="str">
            <v xml:space="preserve">831-113 -OpExp-Rental-Car </v>
          </cell>
        </row>
        <row r="1907">
          <cell r="B1907" t="str">
            <v xml:space="preserve">831-114 -OpExp-Rental-Others </v>
          </cell>
        </row>
        <row r="1908">
          <cell r="B1908" t="str">
            <v>831-115 -OpExp-Abonement (Langganan)</v>
          </cell>
        </row>
        <row r="1909">
          <cell r="B1909" t="str">
            <v>831-116 -OpExp-Tax</v>
          </cell>
        </row>
        <row r="1910">
          <cell r="B1910" t="str">
            <v>831-117 -OpExp-Offset</v>
          </cell>
        </row>
        <row r="1911">
          <cell r="B1911" t="str">
            <v>831-118 -OpExp-Comunication-Telepone</v>
          </cell>
        </row>
        <row r="1912">
          <cell r="B1912" t="str">
            <v>831-119 -OpExp-Comunication-Inertenet&amp;Fax</v>
          </cell>
        </row>
        <row r="1913">
          <cell r="B1913" t="str">
            <v>831-120 -OpExp-Comunication-Mail</v>
          </cell>
        </row>
        <row r="1914">
          <cell r="B1914" t="str">
            <v>831-121 -OpExp-Electricity</v>
          </cell>
        </row>
        <row r="1915">
          <cell r="B1915" t="str">
            <v>831-122 -OpExp-Bank Charges</v>
          </cell>
        </row>
        <row r="1916">
          <cell r="B1916" t="str">
            <v>831-123 -OpExp-Operational Fees</v>
          </cell>
        </row>
        <row r="1917">
          <cell r="B1917" t="str">
            <v>831-124 -OpExp-Insurance</v>
          </cell>
        </row>
        <row r="1918">
          <cell r="B1918" t="str">
            <v>831-125 -OpExp-Tax Services</v>
          </cell>
        </row>
        <row r="1919">
          <cell r="B1919" t="str">
            <v>831-126 -OpExp-Trainning &amp; Education</v>
          </cell>
        </row>
        <row r="1920">
          <cell r="B1920" t="str">
            <v>831-127 -OpExp-Depre/Amort/Deples</v>
          </cell>
        </row>
        <row r="1921">
          <cell r="B1921" t="str">
            <v>831-197 -OpExp-Other01</v>
          </cell>
        </row>
        <row r="1922">
          <cell r="B1922" t="str">
            <v>831-198 -OpExp-Other02</v>
          </cell>
        </row>
        <row r="1923">
          <cell r="B1923" t="str">
            <v>831-199 -OpExp-Other03</v>
          </cell>
        </row>
        <row r="1924">
          <cell r="B1924" t="str">
            <v>841-101 -Interest Expenses-Bank Charges</v>
          </cell>
        </row>
        <row r="1925">
          <cell r="B1925" t="str">
            <v>841-102 -Interest Expenses-Related Parties</v>
          </cell>
        </row>
        <row r="1926">
          <cell r="B1926" t="str">
            <v>841-103 -Interest Expenses-Leasing</v>
          </cell>
        </row>
        <row r="1927">
          <cell r="B1927" t="str">
            <v>841-104 -Interest Expenses-Others</v>
          </cell>
        </row>
        <row r="1928">
          <cell r="B1928" t="str">
            <v>841-201 -Allocation to Subsidiaries</v>
          </cell>
        </row>
        <row r="1929">
          <cell r="B1929" t="str">
            <v>841-301 -Loss (gain) on foreign exchange</v>
          </cell>
        </row>
        <row r="1930">
          <cell r="B1930" t="str">
            <v>844-101 -Provision/ Aranger Fee - CFSB</v>
          </cell>
        </row>
        <row r="1931">
          <cell r="B1931" t="str">
            <v>844-102 -Provision/ Aranger Fee - CMA</v>
          </cell>
        </row>
        <row r="1932">
          <cell r="B1932" t="str">
            <v>844-103 -Provision/ Aranger Fee - Sinarmas</v>
          </cell>
        </row>
        <row r="1933">
          <cell r="B1933" t="str">
            <v>844-104 -Provision/ Aranger Fee - Amerasia International</v>
          </cell>
        </row>
        <row r="1934">
          <cell r="B1934" t="str">
            <v xml:space="preserve">844-105 -Provision/ Aranger Fee - PMA </v>
          </cell>
        </row>
        <row r="1935">
          <cell r="B1935" t="str">
            <v xml:space="preserve">844-106 -Provision/ Aranger Fee - SCI </v>
          </cell>
        </row>
        <row r="1936">
          <cell r="B1936" t="str">
            <v>844-107 -Provision/ Aranger Fee - MBF</v>
          </cell>
        </row>
        <row r="1937">
          <cell r="B1937" t="str">
            <v>844-108 -Provision/ Aranger Fee - Bank Permata</v>
          </cell>
        </row>
        <row r="1938">
          <cell r="B1938" t="str">
            <v>844-109 -Provision/ Aranger Fee - Bank Niaga</v>
          </cell>
        </row>
        <row r="1939">
          <cell r="B1939" t="str">
            <v>844-110 -Provision/ Aranger Fee - Merill-Liych</v>
          </cell>
        </row>
        <row r="1940">
          <cell r="B1940" t="str">
            <v>844-111 -Provision/ Aranger Fee - BII</v>
          </cell>
        </row>
        <row r="1941">
          <cell r="B1941" t="str">
            <v>844-199 -Provision/ Aranger Fee - Loan Others</v>
          </cell>
        </row>
        <row r="1942">
          <cell r="B1942" t="str">
            <v>844-201 -Interest Expense - CFSB</v>
          </cell>
        </row>
        <row r="1943">
          <cell r="B1943" t="str">
            <v>844-202 -Interest Expense - CMA</v>
          </cell>
        </row>
        <row r="1944">
          <cell r="B1944" t="str">
            <v>844-203 -Interest Expense - Sinarmas</v>
          </cell>
        </row>
        <row r="1945">
          <cell r="B1945" t="str">
            <v>844-204 -Interest Expense - Amerasia International</v>
          </cell>
        </row>
        <row r="1946">
          <cell r="B1946" t="str">
            <v xml:space="preserve">844-205 -Interest Expense - PMA </v>
          </cell>
        </row>
        <row r="1947">
          <cell r="B1947" t="str">
            <v xml:space="preserve">844-206 -Interest Expense - SCI </v>
          </cell>
        </row>
        <row r="1948">
          <cell r="B1948" t="str">
            <v>844-207 -Interest Expense - MBF</v>
          </cell>
        </row>
        <row r="1949">
          <cell r="B1949" t="str">
            <v>844-208 -Interest Expense - Bank Permata</v>
          </cell>
        </row>
        <row r="1950">
          <cell r="B1950" t="str">
            <v>844-209 -Interest Expense - Bank Niaga</v>
          </cell>
        </row>
        <row r="1951">
          <cell r="B1951" t="str">
            <v>844-210 -Interest Expense - Merill-Liych</v>
          </cell>
        </row>
        <row r="1952">
          <cell r="B1952" t="str">
            <v>844-211 -Interest Expense - BII</v>
          </cell>
        </row>
        <row r="1953">
          <cell r="B1953" t="str">
            <v>844-299 -Interest Expense - Loan Others</v>
          </cell>
        </row>
        <row r="1954">
          <cell r="B1954" t="str">
            <v>845-101 -Allocation from ETJ</v>
          </cell>
        </row>
        <row r="1955">
          <cell r="B1955" t="str">
            <v>845-102 -Allocation from EMP Tbk (Holding)</v>
          </cell>
        </row>
        <row r="1960">
          <cell r="B1960" t="str">
            <v>899-103 -Non recoverable expense</v>
          </cell>
        </row>
        <row r="1961">
          <cell r="B1961" t="str">
            <v>899-104 -Marketing agent</v>
          </cell>
        </row>
        <row r="1962">
          <cell r="B1962" t="str">
            <v>899-105 -US Tax Return</v>
          </cell>
        </row>
        <row r="1963">
          <cell r="B1963" t="str">
            <v>899-106 -Insurance Claim</v>
          </cell>
        </row>
        <row r="1964">
          <cell r="B1964" t="str">
            <v>899-107 -Loss on Impairement of Asset</v>
          </cell>
        </row>
        <row r="1965">
          <cell r="B1965" t="str">
            <v>899-999 -Other (Inc)Exp-Others Net</v>
          </cell>
        </row>
        <row r="1966">
          <cell r="B1966" t="str">
            <v>911-101 -Sales-Pertamina</v>
          </cell>
        </row>
        <row r="1967">
          <cell r="B1967" t="str">
            <v>911-102 -Sales-Malacca Brantas Finance</v>
          </cell>
        </row>
        <row r="1968">
          <cell r="B1968" t="str">
            <v>911-103 -Sales-PGN</v>
          </cell>
        </row>
        <row r="1969">
          <cell r="B1969" t="str">
            <v>911-104 -Sales-PLN</v>
          </cell>
        </row>
        <row r="1970">
          <cell r="B1970" t="str">
            <v>911-105 -Sales-Petrokimia Gresik</v>
          </cell>
        </row>
        <row r="1971">
          <cell r="B1971" t="str">
            <v>911-106 -Sales-Indo Gas</v>
          </cell>
        </row>
        <row r="1972">
          <cell r="B1972" t="str">
            <v>911-107 -Sales-Petrochina Int'l Java Ltd.</v>
          </cell>
        </row>
        <row r="1973">
          <cell r="B1973" t="str">
            <v>911-197 -Sales-Other Local -01</v>
          </cell>
        </row>
        <row r="1974">
          <cell r="B1974" t="str">
            <v>911-198 -Sales-Other Local -02</v>
          </cell>
        </row>
        <row r="1975">
          <cell r="B1975" t="str">
            <v>911-199 -Sales-Other Local -03</v>
          </cell>
        </row>
        <row r="1976">
          <cell r="B1976" t="str">
            <v>911-201 -Sales-Itochu Petroleum Co (S) Pte Ltd</v>
          </cell>
        </row>
        <row r="1977">
          <cell r="B1977" t="str">
            <v>911-202 -Sales-BP Singapore Pte Ltd</v>
          </cell>
        </row>
        <row r="1978">
          <cell r="B1978" t="str">
            <v>911-203 -Sales-Mitsubishi</v>
          </cell>
        </row>
        <row r="1979">
          <cell r="B1979" t="str">
            <v>911-204 -Sales-Petro Diamond Pte Ltd.</v>
          </cell>
        </row>
        <row r="1980">
          <cell r="B1980" t="str">
            <v>911-297 -Sales-Foreign -01</v>
          </cell>
        </row>
        <row r="1981">
          <cell r="B1981" t="str">
            <v>911-298 -Sales-Foreign -02</v>
          </cell>
        </row>
        <row r="1982">
          <cell r="B1982" t="str">
            <v>911-299 -Sales-Foreign -03</v>
          </cell>
        </row>
        <row r="1983">
          <cell r="B1983" t="str">
            <v>941-101 -Interest Income-Bank</v>
          </cell>
        </row>
        <row r="1984">
          <cell r="B1984" t="str">
            <v>941-102 -Interest Income-Related Parties</v>
          </cell>
        </row>
        <row r="1985">
          <cell r="B1985" t="str">
            <v>951-101 -Overhead Recovery</v>
          </cell>
        </row>
        <row r="1986">
          <cell r="B1986" t="str">
            <v>953-101 -Net Loss(Income) RHI</v>
          </cell>
        </row>
        <row r="1987">
          <cell r="B1987" t="str">
            <v>953-102 -Net Loss(Income) PAN</v>
          </cell>
        </row>
        <row r="1988">
          <cell r="B1988" t="str">
            <v>953-103 -Net Loss(Income) LBI</v>
          </cell>
        </row>
        <row r="1989">
          <cell r="B1989" t="str">
            <v>953-104 -Net Loss(Income) KEL</v>
          </cell>
        </row>
        <row r="1990">
          <cell r="B1990" t="str">
            <v>953-105 -Net Loss(Income) ITA</v>
          </cell>
        </row>
        <row r="1991">
          <cell r="B1991" t="str">
            <v>953-106 -Net Loss(Income) EMP Inc</v>
          </cell>
        </row>
        <row r="1992">
          <cell r="B1992" t="str">
            <v>953-107 -Net Loss(Income) MBF</v>
          </cell>
        </row>
        <row r="1993">
          <cell r="B1993" t="str">
            <v>953-108 -Net Loss(Income) PSC effect cost poll</v>
          </cell>
        </row>
        <row r="1994">
          <cell r="B1994" t="str">
            <v>953-109 -Net Loss(Income) EMP Finance BV</v>
          </cell>
        </row>
        <row r="1995">
          <cell r="B1995" t="str">
            <v>953-110 -Net Loss(Income) THP</v>
          </cell>
        </row>
        <row r="1996">
          <cell r="B1996" t="str">
            <v>953-197 -Net Loss(Income) Subsidiaries-01</v>
          </cell>
        </row>
        <row r="1997">
          <cell r="B1997" t="str">
            <v>953-198 -Net Loss(Income) Subsidiaries-02</v>
          </cell>
        </row>
        <row r="1998">
          <cell r="B1998" t="str">
            <v>953-199 -Net Loss(Income) Subsidiaries-03</v>
          </cell>
        </row>
      </sheetData>
      <sheetData sheetId="6"/>
      <sheetData sheetId="7"/>
      <sheetData sheetId="8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"/>
      <sheetName val="Harga MAt"/>
      <sheetName val="Foundation"/>
      <sheetName val="SITE-E"/>
      <sheetName val="TONG HOP VL-NC"/>
      <sheetName val="#REF"/>
      <sheetName val="chitiet"/>
      <sheetName val="DONGIA"/>
      <sheetName val="DON GIA"/>
      <sheetName val="DG"/>
      <sheetName val="TONGKE3p "/>
      <sheetName val="VCV-BE-TONG"/>
      <sheetName val="CHITIET VL-NC"/>
      <sheetName val="SAP"/>
      <sheetName val="ALEK"/>
      <sheetName val="H.Satuan"/>
      <sheetName val="DAF-2"/>
      <sheetName val="Fill this out first___"/>
      <sheetName val="Mtd_Pelak"/>
      <sheetName val="Bangunan Utama"/>
      <sheetName val="TE TS FA LAN MATV"/>
      <sheetName val="FINISHING"/>
      <sheetName val="PLUMBING"/>
      <sheetName val="STRUKTUR"/>
      <sheetName val="BAG-III"/>
      <sheetName val="HB"/>
      <sheetName val="Analisa ME"/>
      <sheetName val="REF.ONLY"/>
      <sheetName val="DAFTAR HARGA"/>
      <sheetName val="Fill this out first..."/>
      <sheetName val="BAHAN"/>
      <sheetName val="Elektrikal"/>
      <sheetName val="Anls"/>
      <sheetName val="Harga_MAt"/>
      <sheetName val="anal"/>
      <sheetName val="HRG BHN"/>
      <sheetName val="Material"/>
      <sheetName val="harsat_str"/>
      <sheetName val="Koef"/>
      <sheetName val="BQ"/>
      <sheetName val="Scd_RAB"/>
      <sheetName val="Penwrn"/>
      <sheetName val="Schedule"/>
      <sheetName val="Harsat"/>
      <sheetName val="Harga Satuan"/>
      <sheetName val="UP PL"/>
      <sheetName val="Analisa Bupati"/>
      <sheetName val="Currency Rate"/>
      <sheetName val="Factor"/>
      <sheetName val="ES_aLL"/>
      <sheetName val="Analisa Baku ME"/>
      <sheetName val="Rekap Direct Cost"/>
      <sheetName val="CONSUMABLE"/>
      <sheetName val="Bhn"/>
      <sheetName val="Fill_this_out_first___"/>
      <sheetName val="OFFICE 2 LT"/>
      <sheetName val="Code 02"/>
      <sheetName val="Code 03"/>
      <sheetName val="Code 04"/>
      <sheetName val="Code 05"/>
      <sheetName val="Code 06"/>
      <sheetName val="Code 07"/>
      <sheetName val="Code 09"/>
      <sheetName val="DAF_2"/>
      <sheetName val="ch"/>
      <sheetName val="ANALISA PEK.UMUM"/>
      <sheetName val="TNHCHINH"/>
      <sheetName val="TDTKP"/>
      <sheetName val="Analisa -Baku"/>
      <sheetName val="BQNSC"/>
      <sheetName val="BQ ME"/>
      <sheetName val="BAG_III"/>
      <sheetName val="ES-aLL"/>
      <sheetName val="valve"/>
      <sheetName val="ppr12"/>
      <sheetName val="Summary_BQ"/>
      <sheetName val="SECURITY"/>
      <sheetName val="Telephone"/>
      <sheetName val="S System"/>
      <sheetName val="UPAH-BAHAN."/>
      <sheetName val="BOQ"/>
      <sheetName val="Unit Rate"/>
      <sheetName val="TOWN"/>
      <sheetName val="ESCON"/>
      <sheetName val="DAFTAR HARGA SATUAN MATERIAL"/>
      <sheetName val="Upah_Bahan"/>
      <sheetName val="ARSITEKTUR"/>
      <sheetName val="Hrg.Sat"/>
      <sheetName val="Material&amp;Alat"/>
      <sheetName val="DB"/>
      <sheetName val="csdim"/>
      <sheetName val="cdsload"/>
      <sheetName val="chsload"/>
      <sheetName val="CLAMP"/>
      <sheetName val="cvsload"/>
      <sheetName val="pipe"/>
      <sheetName val="TH VL, NC, DDHT Thanhphuoc"/>
      <sheetName val="Tiepdia"/>
      <sheetName val="Cover"/>
      <sheetName val="Kontrak awal"/>
      <sheetName val="Check List LBP"/>
      <sheetName val="3.g. Ikht.Biaya"/>
      <sheetName val="Prelim"/>
      <sheetName val="Analisa ME "/>
      <sheetName val="Direct Cost"/>
      <sheetName val="price"/>
      <sheetName val="DaftarHarga"/>
      <sheetName val="Analisa Hrg Sat "/>
      <sheetName val="작성기준"/>
      <sheetName val="Total Load List"/>
      <sheetName val="H_Satuan"/>
      <sheetName val="Bangunan_Utama"/>
      <sheetName val="CashFlow"/>
      <sheetName val="Coord"/>
      <sheetName val="Bill rekap"/>
      <sheetName val="Bunga"/>
      <sheetName val="Isolasi Luar Dalam"/>
      <sheetName val="Isolasi Luar"/>
      <sheetName val="rab"/>
      <sheetName val="an. struktur"/>
      <sheetName val="Dashboard"/>
      <sheetName val="Bill sipil"/>
      <sheetName val="BQ-Str"/>
      <sheetName val="MTO REV.0"/>
      <sheetName val="Rekap dpb 11"/>
      <sheetName val="LB 01"/>
      <sheetName val="CATU DAYA LISTRIK PLB"/>
      <sheetName val="PERALATAN UTAMA PK"/>
      <sheetName val="CATU DAYA LISTRIK PK"/>
      <sheetName val="PERALATAN &amp; KATUP2 PK"/>
      <sheetName val="PERALATAN UTAMA PLB"/>
      <sheetName val="PERALATAN &amp; KATUP2 PLB"/>
      <sheetName val="PEMIPAAN PK"/>
      <sheetName val="PEMIPAAN PLB"/>
      <sheetName val="div"/>
      <sheetName val="REF_ONLY"/>
      <sheetName val="BQ-ME"/>
      <sheetName val=" R A B"/>
      <sheetName val="CERT"/>
      <sheetName val="Smry Wk (P I)"/>
      <sheetName val="lap-bulan"/>
      <sheetName val="Lap-Minggu"/>
      <sheetName val="BAG_2"/>
      <sheetName val="A_2"/>
      <sheetName val="div7"/>
      <sheetName val="LABTOTAL"/>
      <sheetName val="hbaup"/>
      <sheetName val="Rekap"/>
      <sheetName val="Sheet1"/>
      <sheetName val="Rekapitulasi"/>
      <sheetName val="COA-17"/>
      <sheetName val="Soil factor"/>
      <sheetName val="Pricing-2"/>
      <sheetName val="Cessie"/>
      <sheetName val="material "/>
      <sheetName val="ref"/>
      <sheetName val="villa"/>
      <sheetName val="Eval TW I 2014"/>
      <sheetName val="Prognosa 2014"/>
      <sheetName val="3"/>
      <sheetName val="surfacing &amp; point..."/>
      <sheetName val="stone mas ARE"/>
      <sheetName val="REKAP ARSITEKTUR"/>
      <sheetName val="ANALISA - PGRKAN"/>
      <sheetName val="REKAP AHS Lansekap"/>
      <sheetName val="daftar timbngn percoba marshal"/>
      <sheetName val="C"/>
      <sheetName val="BasicPrice"/>
      <sheetName val="dft-harga"/>
      <sheetName val="Tabels"/>
      <sheetName val="gabungan (2)"/>
      <sheetName val="clg fin"/>
      <sheetName val="flr fin"/>
      <sheetName val="Col"/>
      <sheetName val="Rif_Col"/>
      <sheetName val="timber frame"/>
      <sheetName val="Wall Qty"/>
      <sheetName val="roof fin"/>
      <sheetName val="Flr, Rf Bm"/>
      <sheetName val="Rif_PCap"/>
      <sheetName val="Flr Slb, stair"/>
      <sheetName val="Gd Bm"/>
      <sheetName val="PC, G.Slab"/>
      <sheetName val="wall fin"/>
      <sheetName val="info"/>
      <sheetName val="Pendahuluan"/>
      <sheetName val="harga"/>
      <sheetName val="FORM X CO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ase"/>
    </sheetNames>
    <sheetDataSet>
      <sheetData sheetId="0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MTO REV.0"/>
      <sheetName val="jobhist"/>
      <sheetName val="MASTERS"/>
      <sheetName val="FE-1770-I"/>
      <sheetName val="FE-1770.P1"/>
      <sheetName val="FE-1770-II"/>
      <sheetName val="Type"/>
      <sheetName val="Input"/>
      <sheetName val="Menu"/>
      <sheetName val="Analisa Piutang"/>
      <sheetName val="Forecast Jan-Apr"/>
      <sheetName val="DBase"/>
      <sheetName val="Info"/>
      <sheetName val="SUMMARY NDE"/>
      <sheetName val="LOOKUP"/>
      <sheetName val="base MANO DE OBRA"/>
    </sheetNames>
    <sheetDataSet>
      <sheetData sheetId="0" refreshError="1">
        <row r="15">
          <cell r="U15">
            <v>1</v>
          </cell>
        </row>
        <row r="17">
          <cell r="I17">
            <v>1998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N DGA IDRPC"/>
      <sheetName val="ABN DGA IDRRK"/>
      <sheetName val="ABN DGA USD PC"/>
      <sheetName val="ABN DGA USDRK"/>
      <sheetName val="ABN BS IDR PC"/>
      <sheetName val="ABN BS IDR RK"/>
      <sheetName val="BSUSDPC"/>
      <sheetName val="BSUSDRK"/>
      <sheetName val="BDN IDRRK"/>
      <sheetName val="BDN USd"/>
      <sheetName val="BDN Loan"/>
      <sheetName val="CIC_IDR"/>
      <sheetName val="CIC_USD"/>
      <sheetName val="Sheet1"/>
      <sheetName val="Kas"/>
      <sheetName val="Kas_bnk"/>
      <sheetName val="WS "/>
      <sheetName val="ADJ"/>
      <sheetName val="Neraca"/>
      <sheetName val="RL"/>
      <sheetName val="HPP"/>
      <sheetName val="Sale"/>
      <sheetName val="Log"/>
      <sheetName val="Komponen"/>
      <sheetName val="Fitting"/>
      <sheetName val="Packing"/>
      <sheetName val="SP"/>
      <sheetName val="Shipping"/>
      <sheetName val="G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1">
          <cell r="A1" t="str">
            <v xml:space="preserve">Laporan Keuangan </v>
          </cell>
        </row>
      </sheetData>
      <sheetData sheetId="16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-Jun "/>
      <sheetName val="KAS"/>
      <sheetName val="bank report"/>
      <sheetName val="933_IDR"/>
      <sheetName val="933_IDRrk"/>
      <sheetName val="933_USDrk"/>
      <sheetName val="933_USDpc"/>
      <sheetName val="833_IDRpc"/>
      <sheetName val="833_IDRrk"/>
      <sheetName val="833_USD"/>
      <sheetName val="833_USDpc"/>
      <sheetName val="833_USDrk"/>
      <sheetName val="BDN_USD"/>
      <sheetName val="BDN_USDrk"/>
      <sheetName val="BDN_IDR"/>
      <sheetName val="BDN_IDRrk"/>
      <sheetName val="bdn_loan"/>
      <sheetName val="CIC_USDrk"/>
      <sheetName val="CIC_USD"/>
      <sheetName val="CIC_IDRrk"/>
      <sheetName val="CIC_IDR"/>
      <sheetName val="Sheet3"/>
      <sheetName val="KAs_bank"/>
      <sheetName val="WS "/>
      <sheetName val="Neraca"/>
      <sheetName val="RL"/>
      <sheetName val="HPP"/>
      <sheetName val="Log"/>
      <sheetName val="Komponen"/>
      <sheetName val="Fitting"/>
      <sheetName val="Packing"/>
      <sheetName val="SP"/>
      <sheetName val="sale"/>
      <sheetName val="Shipping"/>
      <sheetName val="ADJ"/>
      <sheetName val="G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>
        <row r="1">
          <cell r="A1" t="str">
            <v xml:space="preserve">Laporan Keuangan </v>
          </cell>
        </row>
      </sheetData>
      <sheetData sheetId="23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 OF ASSETS"/>
      <sheetName val="Harmoni Deprec Calc"/>
      <sheetName val="Recon Old Vs New"/>
      <sheetName val="Harmoni3 Old&amp;New"/>
      <sheetName val="Rate"/>
      <sheetName val="FA"/>
      <sheetName val="DD&amp;A"/>
      <sheetName val="Parameter"/>
      <sheetName val="Transac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">
          <cell r="A2" t="str">
            <v>A</v>
          </cell>
          <cell r="B2">
            <v>10</v>
          </cell>
          <cell r="C2">
            <v>0.25</v>
          </cell>
          <cell r="D2">
            <v>1</v>
          </cell>
          <cell r="E2" t="str">
            <v>Construction Housing &amp; Walfare - Oil</v>
          </cell>
        </row>
        <row r="3">
          <cell r="A3" t="str">
            <v>A</v>
          </cell>
          <cell r="B3">
            <v>10</v>
          </cell>
          <cell r="C3">
            <v>0.25</v>
          </cell>
          <cell r="D3">
            <v>2</v>
          </cell>
          <cell r="E3" t="str">
            <v>Construction Housing &amp; Walfare - Gas</v>
          </cell>
        </row>
        <row r="4">
          <cell r="A4" t="str">
            <v>A</v>
          </cell>
          <cell r="B4">
            <v>10</v>
          </cell>
          <cell r="C4">
            <v>0.25</v>
          </cell>
          <cell r="D4">
            <v>5</v>
          </cell>
          <cell r="E4" t="str">
            <v>Construction Housing &amp; Walfare - Com</v>
          </cell>
        </row>
        <row r="5">
          <cell r="A5" t="str">
            <v>B</v>
          </cell>
          <cell r="B5">
            <v>9</v>
          </cell>
          <cell r="C5">
            <v>0.25</v>
          </cell>
          <cell r="D5">
            <v>1</v>
          </cell>
          <cell r="E5" t="str">
            <v>Water Transportation Equipment - Oil</v>
          </cell>
        </row>
        <row r="6">
          <cell r="A6" t="str">
            <v>B</v>
          </cell>
          <cell r="B6">
            <v>9</v>
          </cell>
          <cell r="C6">
            <v>0.25</v>
          </cell>
          <cell r="D6">
            <v>2</v>
          </cell>
          <cell r="E6" t="str">
            <v>Water Transportation Equipment - Gas</v>
          </cell>
        </row>
        <row r="7">
          <cell r="A7" t="str">
            <v>B</v>
          </cell>
          <cell r="B7">
            <v>9</v>
          </cell>
          <cell r="C7">
            <v>0.25</v>
          </cell>
          <cell r="D7">
            <v>5</v>
          </cell>
          <cell r="E7" t="str">
            <v>Water Transportation Equipment - Com</v>
          </cell>
        </row>
        <row r="8">
          <cell r="A8" t="str">
            <v>C</v>
          </cell>
          <cell r="B8">
            <v>7.5</v>
          </cell>
          <cell r="C8">
            <v>0.25</v>
          </cell>
          <cell r="D8">
            <v>1</v>
          </cell>
          <cell r="E8" t="str">
            <v>Railroad Cars &amp; Locomotive - Oil</v>
          </cell>
        </row>
        <row r="9">
          <cell r="A9" t="str">
            <v>C</v>
          </cell>
          <cell r="B9">
            <v>7.5</v>
          </cell>
          <cell r="C9">
            <v>0.25</v>
          </cell>
          <cell r="D9">
            <v>2</v>
          </cell>
          <cell r="E9" t="str">
            <v>Railroad Cars &amp; Locomotive - Gas</v>
          </cell>
        </row>
        <row r="10">
          <cell r="A10" t="str">
            <v>C</v>
          </cell>
          <cell r="B10">
            <v>7.5</v>
          </cell>
          <cell r="C10">
            <v>0.25</v>
          </cell>
          <cell r="D10">
            <v>5</v>
          </cell>
          <cell r="E10" t="str">
            <v>Railroad Cars &amp; Locomotive - Com</v>
          </cell>
        </row>
        <row r="11">
          <cell r="A11" t="str">
            <v>D</v>
          </cell>
          <cell r="B11">
            <v>5</v>
          </cell>
          <cell r="C11">
            <v>0.25</v>
          </cell>
          <cell r="D11">
            <v>1</v>
          </cell>
          <cell r="E11" t="str">
            <v>Construction Utilities &amp; Aux - Oil</v>
          </cell>
        </row>
        <row r="12">
          <cell r="A12" t="str">
            <v>D</v>
          </cell>
          <cell r="B12">
            <v>5</v>
          </cell>
          <cell r="C12">
            <v>0.25</v>
          </cell>
          <cell r="D12">
            <v>2</v>
          </cell>
          <cell r="E12" t="str">
            <v>Construction Utilities &amp; Aux - Gas</v>
          </cell>
        </row>
        <row r="13">
          <cell r="A13" t="str">
            <v>D</v>
          </cell>
          <cell r="B13">
            <v>5</v>
          </cell>
          <cell r="C13">
            <v>0.25</v>
          </cell>
          <cell r="D13">
            <v>5</v>
          </cell>
          <cell r="E13" t="str">
            <v>Construction Utilities &amp; Aux - Com</v>
          </cell>
        </row>
        <row r="14">
          <cell r="A14" t="str">
            <v>E</v>
          </cell>
          <cell r="B14">
            <v>5</v>
          </cell>
          <cell r="C14">
            <v>0.25</v>
          </cell>
          <cell r="D14">
            <v>1</v>
          </cell>
          <cell r="E14" t="str">
            <v>Drilling &amp; Production Tools - Oil</v>
          </cell>
        </row>
        <row r="15">
          <cell r="A15" t="str">
            <v>E</v>
          </cell>
          <cell r="B15">
            <v>5</v>
          </cell>
          <cell r="C15">
            <v>0.25</v>
          </cell>
          <cell r="D15">
            <v>2</v>
          </cell>
          <cell r="E15" t="str">
            <v>Drilling &amp; Production Tools - Gas</v>
          </cell>
        </row>
        <row r="16">
          <cell r="A16" t="str">
            <v>E</v>
          </cell>
          <cell r="B16">
            <v>5</v>
          </cell>
          <cell r="C16">
            <v>0.25</v>
          </cell>
          <cell r="D16">
            <v>5</v>
          </cell>
          <cell r="E16" t="str">
            <v>Drilling &amp; Production Tools - Com</v>
          </cell>
        </row>
        <row r="17">
          <cell r="A17" t="str">
            <v>F</v>
          </cell>
          <cell r="B17">
            <v>5</v>
          </cell>
          <cell r="C17">
            <v>0.25</v>
          </cell>
          <cell r="D17">
            <v>1</v>
          </cell>
          <cell r="E17" t="str">
            <v>Production Facilities - Oil</v>
          </cell>
        </row>
        <row r="18">
          <cell r="A18" t="str">
            <v>F</v>
          </cell>
          <cell r="B18">
            <v>5</v>
          </cell>
          <cell r="C18">
            <v>0.25</v>
          </cell>
          <cell r="D18">
            <v>2</v>
          </cell>
          <cell r="E18" t="str">
            <v>Production Facilities - Gas</v>
          </cell>
        </row>
        <row r="19">
          <cell r="A19" t="str">
            <v>F</v>
          </cell>
          <cell r="B19">
            <v>5</v>
          </cell>
          <cell r="C19">
            <v>0.25</v>
          </cell>
          <cell r="D19">
            <v>5</v>
          </cell>
          <cell r="E19" t="str">
            <v>Production Facilities - Com</v>
          </cell>
        </row>
        <row r="20">
          <cell r="A20" t="str">
            <v>G</v>
          </cell>
          <cell r="B20">
            <v>5</v>
          </cell>
          <cell r="C20">
            <v>0.5</v>
          </cell>
          <cell r="D20">
            <v>1</v>
          </cell>
          <cell r="E20" t="str">
            <v>Furniture &amp; Office Equipments - Oil</v>
          </cell>
        </row>
        <row r="21">
          <cell r="A21" t="str">
            <v>G</v>
          </cell>
          <cell r="B21">
            <v>5</v>
          </cell>
          <cell r="C21">
            <v>0.5</v>
          </cell>
          <cell r="D21">
            <v>2</v>
          </cell>
          <cell r="E21" t="str">
            <v>Furniture &amp; Office Equipments - Gas</v>
          </cell>
        </row>
        <row r="22">
          <cell r="A22" t="str">
            <v>G</v>
          </cell>
          <cell r="B22">
            <v>5</v>
          </cell>
          <cell r="C22">
            <v>0.5</v>
          </cell>
          <cell r="D22">
            <v>5</v>
          </cell>
          <cell r="E22" t="str">
            <v>Furniture &amp; Office Equipments - Com</v>
          </cell>
        </row>
        <row r="23">
          <cell r="A23" t="str">
            <v>H</v>
          </cell>
          <cell r="B23">
            <v>4.5</v>
          </cell>
          <cell r="C23">
            <v>0.5</v>
          </cell>
          <cell r="D23">
            <v>1</v>
          </cell>
          <cell r="E23" t="str">
            <v>Buses - Oil</v>
          </cell>
        </row>
        <row r="24">
          <cell r="A24" t="str">
            <v>H</v>
          </cell>
          <cell r="B24">
            <v>4.5</v>
          </cell>
          <cell r="C24">
            <v>0.5</v>
          </cell>
          <cell r="D24">
            <v>2</v>
          </cell>
          <cell r="E24" t="str">
            <v>Buses - Gas</v>
          </cell>
        </row>
        <row r="25">
          <cell r="A25" t="str">
            <v>H</v>
          </cell>
          <cell r="B25">
            <v>4.5</v>
          </cell>
          <cell r="C25">
            <v>0.5</v>
          </cell>
          <cell r="D25">
            <v>5</v>
          </cell>
          <cell r="E25" t="str">
            <v>Buses - Com</v>
          </cell>
        </row>
        <row r="26">
          <cell r="A26" t="str">
            <v>I</v>
          </cell>
          <cell r="B26">
            <v>3</v>
          </cell>
          <cell r="C26">
            <v>0.5</v>
          </cell>
          <cell r="D26">
            <v>1</v>
          </cell>
          <cell r="E26" t="str">
            <v>Aircraft - Oil</v>
          </cell>
        </row>
        <row r="27">
          <cell r="A27" t="str">
            <v>I</v>
          </cell>
          <cell r="B27">
            <v>3</v>
          </cell>
          <cell r="C27">
            <v>0.5</v>
          </cell>
          <cell r="D27">
            <v>2</v>
          </cell>
          <cell r="E27" t="str">
            <v>Aircraft - Gas</v>
          </cell>
        </row>
        <row r="28">
          <cell r="A28" t="str">
            <v>I</v>
          </cell>
          <cell r="B28">
            <v>3</v>
          </cell>
          <cell r="C28">
            <v>0.5</v>
          </cell>
          <cell r="D28">
            <v>5</v>
          </cell>
          <cell r="E28" t="str">
            <v>Aircraft - Com</v>
          </cell>
        </row>
        <row r="29">
          <cell r="A29" t="str">
            <v>J</v>
          </cell>
          <cell r="B29">
            <v>3</v>
          </cell>
          <cell r="C29">
            <v>0.5</v>
          </cell>
          <cell r="D29">
            <v>1</v>
          </cell>
          <cell r="E29" t="str">
            <v>Construction Equipment - Oil</v>
          </cell>
        </row>
        <row r="30">
          <cell r="A30" t="str">
            <v>J</v>
          </cell>
          <cell r="B30">
            <v>3</v>
          </cell>
          <cell r="C30">
            <v>0.5</v>
          </cell>
          <cell r="D30">
            <v>2</v>
          </cell>
          <cell r="E30" t="str">
            <v>Construction Equipment - Gas</v>
          </cell>
        </row>
        <row r="31">
          <cell r="A31" t="str">
            <v>J</v>
          </cell>
          <cell r="B31">
            <v>3</v>
          </cell>
          <cell r="C31">
            <v>0.5</v>
          </cell>
          <cell r="D31">
            <v>5</v>
          </cell>
          <cell r="E31" t="str">
            <v>Construction Equipment - Com</v>
          </cell>
        </row>
        <row r="32">
          <cell r="A32" t="str">
            <v>K</v>
          </cell>
          <cell r="B32">
            <v>3</v>
          </cell>
          <cell r="C32">
            <v>0.5</v>
          </cell>
          <cell r="D32">
            <v>1</v>
          </cell>
          <cell r="E32" t="str">
            <v>Heavy Trucks &amp; Trailers - Oil</v>
          </cell>
        </row>
        <row r="33">
          <cell r="A33" t="str">
            <v>K</v>
          </cell>
          <cell r="B33">
            <v>3</v>
          </cell>
          <cell r="C33">
            <v>0.5</v>
          </cell>
          <cell r="D33">
            <v>2</v>
          </cell>
          <cell r="E33" t="str">
            <v>Heavy Trucks &amp; Trailers - Gas</v>
          </cell>
        </row>
        <row r="34">
          <cell r="A34" t="str">
            <v>K</v>
          </cell>
          <cell r="B34">
            <v>3</v>
          </cell>
          <cell r="C34">
            <v>0.5</v>
          </cell>
          <cell r="D34">
            <v>5</v>
          </cell>
          <cell r="E34" t="str">
            <v>Heavy Trucks &amp; Trailers - Com</v>
          </cell>
        </row>
        <row r="35">
          <cell r="A35" t="str">
            <v>L</v>
          </cell>
          <cell r="B35">
            <v>2</v>
          </cell>
          <cell r="C35">
            <v>0.5</v>
          </cell>
          <cell r="D35">
            <v>1</v>
          </cell>
          <cell r="E35" t="str">
            <v>Light Trucks &amp; Tractor Units - Oil</v>
          </cell>
        </row>
        <row r="36">
          <cell r="A36" t="str">
            <v>L</v>
          </cell>
          <cell r="B36">
            <v>2</v>
          </cell>
          <cell r="C36">
            <v>0.5</v>
          </cell>
          <cell r="D36">
            <v>2</v>
          </cell>
          <cell r="E36" t="str">
            <v>Light Trucks &amp; Tractor Units - Gas</v>
          </cell>
        </row>
        <row r="37">
          <cell r="A37" t="str">
            <v>L</v>
          </cell>
          <cell r="B37">
            <v>2</v>
          </cell>
          <cell r="C37">
            <v>0.5</v>
          </cell>
          <cell r="D37">
            <v>5</v>
          </cell>
          <cell r="E37" t="str">
            <v>Light Trucks &amp; Tractor Units - Com</v>
          </cell>
        </row>
        <row r="38">
          <cell r="A38" t="str">
            <v>M</v>
          </cell>
          <cell r="B38">
            <v>1.5</v>
          </cell>
          <cell r="C38">
            <v>0.5</v>
          </cell>
          <cell r="D38">
            <v>1</v>
          </cell>
          <cell r="E38" t="str">
            <v>Automobiles - Oil</v>
          </cell>
        </row>
        <row r="39">
          <cell r="A39" t="str">
            <v>M</v>
          </cell>
          <cell r="B39">
            <v>1.5</v>
          </cell>
          <cell r="C39">
            <v>0.5</v>
          </cell>
          <cell r="D39">
            <v>2</v>
          </cell>
          <cell r="E39" t="str">
            <v>Automobiles - Gas</v>
          </cell>
        </row>
        <row r="40">
          <cell r="A40" t="str">
            <v>M</v>
          </cell>
          <cell r="B40">
            <v>1.5</v>
          </cell>
          <cell r="C40">
            <v>0.5</v>
          </cell>
          <cell r="D40">
            <v>5</v>
          </cell>
          <cell r="E40" t="str">
            <v>Automobiles - Com</v>
          </cell>
        </row>
      </sheetData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u_lieu"/>
      <sheetName val="Tong_gia"/>
      <sheetName val="Chi_tiet_gia"/>
      <sheetName val="KL_dao_Lap_dat"/>
      <sheetName val="THKP_don_gia_chao"/>
      <sheetName val="Tong_GT_khac_Pbo_vao_GT"/>
      <sheetName val="THKP_XL_Khac"/>
      <sheetName val="Lan_trai_tam"/>
      <sheetName val="Chuyen_quan"/>
      <sheetName val="Den_bu"/>
      <sheetName val="VL_NC_M_XL_khac"/>
      <sheetName val="BT_cot_thep"/>
      <sheetName val="KL_cot_thep"/>
      <sheetName val="Dap_Dat"/>
      <sheetName val="Tinh_CT_dao_dat_Luu"/>
      <sheetName val="Tinh_CT_dao_dat"/>
      <sheetName val="Chi_tiet_cot_pha"/>
      <sheetName val="Chiet_tinh_don_gia"/>
      <sheetName val="Don_gia_VCTC"/>
      <sheetName val="Gia_HTXL+VC"/>
      <sheetName val="XL4Poppy"/>
      <sheetName val="KH-Q1,Q2,01"/>
      <sheetName val="Bahan"/>
      <sheetName val="Analisa"/>
      <sheetName val="Anal C &amp; F"/>
      <sheetName val="Cut &amp; Fill"/>
      <sheetName val="RAB Asrama"/>
      <sheetName val="Aula"/>
      <sheetName val="Mesjid"/>
      <sheetName val="T. Whudu"/>
      <sheetName val="Rekap"/>
      <sheetName val="Time Schdl"/>
      <sheetName val="XXXXXXXX"/>
      <sheetName val="Fill this out first..."/>
      <sheetName val="Elektrikal"/>
      <sheetName val="BQ"/>
      <sheetName val="DAF-2"/>
      <sheetName val="SCHEDULLE (2)"/>
      <sheetName val="SUMMARY"/>
      <sheetName val="Bang ve"/>
      <sheetName val="Bang tong ke"/>
      <sheetName val="Liet ke vat tu"/>
      <sheetName val="SITE-E"/>
      <sheetName val="h.satuan"/>
      <sheetName val="REF.ONLY"/>
      <sheetName val="Material-mr"/>
      <sheetName val="Bhn"/>
      <sheetName val="Database"/>
      <sheetName val="ACC"/>
      <sheetName val="An. Beton"/>
      <sheetName val="eqp-rek"/>
      <sheetName val="Local Cost Centres"/>
      <sheetName val="Data Sheet"/>
      <sheetName val="Currency Code"/>
      <sheetName val="Production Centre"/>
      <sheetName val="Project Groups"/>
      <sheetName val="WF "/>
      <sheetName val="Cover"/>
      <sheetName val="SoCF (contract)"/>
      <sheetName val="SoCF"/>
      <sheetName val="MC_Q"/>
      <sheetName val="HRG BHN"/>
      <sheetName val="Analisa Upah &amp; Bahan Plum"/>
      <sheetName val="Sub-Contractor"/>
      <sheetName val="HargaBahan"/>
      <sheetName val="Fill this out first___"/>
      <sheetName val="material "/>
      <sheetName val="FINISHING"/>
      <sheetName val="PLUMBING"/>
      <sheetName val="STRUKTUR"/>
      <sheetName val="HrgUpahBahan"/>
      <sheetName val="prelim"/>
      <sheetName val="INDEX"/>
      <sheetName val="BQ SPP"/>
      <sheetName val="villa"/>
      <sheetName val="Settings"/>
      <sheetName val="A"/>
      <sheetName val="Fill_this_out_first___"/>
      <sheetName val="Bang_ve"/>
      <sheetName val="Bang_tong_ke"/>
      <sheetName val="Liet_ke_vat_tu"/>
      <sheetName val="SCH2"/>
      <sheetName val="GSMTOWER"/>
      <sheetName val="FORM X COST"/>
      <sheetName val="I-ME"/>
      <sheetName val="I-KAMAR"/>
      <sheetName val="DAF_3"/>
      <sheetName val="Rekap TamKur"/>
      <sheetName val="DAF_5_1"/>
      <sheetName val="DAF_5_2"/>
      <sheetName val="Ijin"/>
      <sheetName val="Elec_ins"/>
      <sheetName val="Elec-ins"/>
      <sheetName val="Local_Cost_Centres"/>
      <sheetName val="Data_Sheet"/>
      <sheetName val="Currency_Code"/>
      <sheetName val="Production_Centre"/>
      <sheetName val="Project_Groups"/>
      <sheetName val="SCHEDULLE_(2)"/>
      <sheetName val="Anal_C_&amp;_F"/>
      <sheetName val="Cut_&amp;_Fill"/>
      <sheetName val="RAB_Asrama"/>
      <sheetName val="T__Whudu"/>
      <sheetName val="Time_Schdl"/>
      <sheetName val="Fill_this_out_first___1"/>
      <sheetName val="Bang_ve1"/>
      <sheetName val="Bang_tong_ke1"/>
      <sheetName val="Liet_ke_vat_tu1"/>
      <sheetName val="Local_Cost_Centres1"/>
      <sheetName val="Data_Sheet1"/>
      <sheetName val="Currency_Code1"/>
      <sheetName val="Production_Centre1"/>
      <sheetName val="Project_Groups1"/>
      <sheetName val="SCHEDULLE_(2)1"/>
      <sheetName val="Anal_C_&amp;_F1"/>
      <sheetName val="Cut_&amp;_Fill1"/>
      <sheetName val="RAB_Asrama1"/>
      <sheetName val="T__Whudu1"/>
      <sheetName val="Time_Schdl1"/>
      <sheetName val="SAP"/>
      <sheetName val="Solieu"/>
      <sheetName val="TMC"/>
      <sheetName val="TMDT"/>
      <sheetName val="GiaQuyen"/>
      <sheetName val="tong hop"/>
      <sheetName val="TONG"/>
      <sheetName val="THXL"/>
      <sheetName val="GT"/>
      <sheetName val="chitiet"/>
      <sheetName val="DG"/>
      <sheetName val="ThuHoiVT"/>
      <sheetName val="vc"/>
      <sheetName val="VCDD"/>
      <sheetName val="THXL-tr"/>
      <sheetName val="CT_tram"/>
      <sheetName val="TK"/>
      <sheetName val="bu"/>
      <sheetName val="bu-tr"/>
      <sheetName val="klth"/>
      <sheetName val="vtthuhoi"/>
      <sheetName val="tram1x25"/>
      <sheetName val="tram1x50"/>
      <sheetName val="tram3x25"/>
      <sheetName val="tram250"/>
      <sheetName val="tram160"/>
      <sheetName val="kldd2"/>
      <sheetName val="kldd1"/>
      <sheetName val="pp3p_NC"/>
      <sheetName val="pp3p "/>
      <sheetName val="pp1p"/>
      <sheetName val="pphtABC"/>
      <sheetName val="pphtAV"/>
      <sheetName val="TienLuong"/>
      <sheetName val="00000000"/>
      <sheetName val="10000000"/>
      <sheetName val="Sheet2"/>
      <sheetName val="Sheet3"/>
      <sheetName val="Sheet4"/>
      <sheetName val="Sheet5"/>
      <sheetName val="XL4Test5"/>
      <sheetName val="Thang02"/>
      <sheetName val="Thang03"/>
      <sheetName val="thang04"/>
      <sheetName val="ch"/>
      <sheetName val="ES-aLL"/>
      <sheetName val="DETAIL"/>
      <sheetName val="BOW"/>
      <sheetName val="Rekap Direct Cost"/>
      <sheetName val="r.tank"/>
      <sheetName val="An_ Beton"/>
      <sheetName val="PROTECTION "/>
      <sheetName val="an. struktur"/>
      <sheetName val="harsat"/>
      <sheetName val="Dashboard"/>
      <sheetName val="Str A"/>
      <sheetName val="Daftar Upah"/>
      <sheetName val="Daftar Harga"/>
      <sheetName val="Subcont"/>
      <sheetName val="BAG_2"/>
      <sheetName val="Foundation"/>
      <sheetName val="bau"/>
      <sheetName val="MAPP"/>
      <sheetName val="rek det 1-3"/>
      <sheetName val="ALEK"/>
      <sheetName val="Sub"/>
      <sheetName val="Steel-Twr"/>
      <sheetName val="MATERIAL+UPAH"/>
      <sheetName val="DAF_2"/>
      <sheetName val="RAB"/>
      <sheetName val="Analisa &amp; Upah"/>
      <sheetName val="Pipe"/>
      <sheetName val="Cont"/>
      <sheetName val="COST"/>
      <sheetName val="Fill_this_out_first___4"/>
      <sheetName val="Bang_ve3"/>
      <sheetName val="Bang_tong_ke3"/>
      <sheetName val="Liet_ke_vat_tu3"/>
      <sheetName val="Local_Cost_Centres3"/>
      <sheetName val="Data_Sheet3"/>
      <sheetName val="Currency_Code3"/>
      <sheetName val="Production_Centre3"/>
      <sheetName val="Project_Groups3"/>
      <sheetName val="SCHEDULLE_(2)3"/>
      <sheetName val="Anal_C_&amp;_F3"/>
      <sheetName val="Cut_&amp;_Fill3"/>
      <sheetName val="RAB_Asrama3"/>
      <sheetName val="T__Whudu3"/>
      <sheetName val="Time_Schdl3"/>
      <sheetName val="h_satuan1"/>
      <sheetName val="REF_ONLY1"/>
      <sheetName val="An__Beton1"/>
      <sheetName val="BQ_SPP1"/>
      <sheetName val="WF_1"/>
      <sheetName val="HRG_BHN1"/>
      <sheetName val="Analisa_Upah_&amp;_Bahan_Plum1"/>
      <sheetName val="FORM_X_COST1"/>
      <sheetName val="Rekap_TamKur1"/>
      <sheetName val="Fill_this_out_first___5"/>
      <sheetName val="Fill_this_out_first___2"/>
      <sheetName val="Bang_ve2"/>
      <sheetName val="Bang_tong_ke2"/>
      <sheetName val="Liet_ke_vat_tu2"/>
      <sheetName val="Local_Cost_Centres2"/>
      <sheetName val="Data_Sheet2"/>
      <sheetName val="Currency_Code2"/>
      <sheetName val="Production_Centre2"/>
      <sheetName val="Project_Groups2"/>
      <sheetName val="SCHEDULLE_(2)2"/>
      <sheetName val="Anal_C_&amp;_F2"/>
      <sheetName val="Cut_&amp;_Fill2"/>
      <sheetName val="RAB_Asrama2"/>
      <sheetName val="T__Whudu2"/>
      <sheetName val="Time_Schdl2"/>
      <sheetName val="h_satuan"/>
      <sheetName val="REF_ONLY"/>
      <sheetName val="An__Beton"/>
      <sheetName val="BQ_SPP"/>
      <sheetName val="WF_"/>
      <sheetName val="HRG_BHN"/>
      <sheetName val="Analisa_Upah_&amp;_Bahan_Plum"/>
      <sheetName val="FORM_X_COST"/>
      <sheetName val="Rekap_TamKur"/>
      <sheetName val="Fill_this_out_first___3"/>
      <sheetName val="name"/>
      <sheetName val="THXM-tr"/>
      <sheetName val="pp3x!"/>
      <sheetName val="THTN"/>
      <sheetName val="DT0156"/>
      <sheetName val="CL0156"/>
      <sheetName val="DT0559"/>
      <sheetName val="CL0559"/>
      <sheetName val="DT0720"/>
      <sheetName val="CL0720"/>
      <sheetName val="DT0829"/>
      <sheetName val="CL0829"/>
      <sheetName val="DT0998"/>
      <sheetName val="CL0998"/>
      <sheetName val="TN01"/>
      <sheetName val="DT1110"/>
      <sheetName val="CL1110"/>
      <sheetName val="DT1207"/>
      <sheetName val="CL1027"/>
      <sheetName val="DT1253"/>
      <sheetName val="CL1253"/>
      <sheetName val="DT1472"/>
      <sheetName val="CL1472"/>
      <sheetName val="DT1595"/>
      <sheetName val="CL1595"/>
      <sheetName val="DT1797"/>
      <sheetName val="CL1797"/>
      <sheetName val="DT1850"/>
      <sheetName val="CL1850"/>
      <sheetName val="DT1924"/>
      <sheetName val="CL1924"/>
      <sheetName val="TN12"/>
      <sheetName val="DT2009"/>
      <sheetName val="CL2009"/>
      <sheetName val="DT2828"/>
      <sheetName val="CL2828"/>
      <sheetName val="DT2895"/>
      <sheetName val="CL2895"/>
      <sheetName val="DT2978"/>
      <sheetName val="CL2978"/>
      <sheetName val="TN23"/>
      <sheetName val="DT3080"/>
      <sheetName val="CL3080"/>
      <sheetName val="DT3235"/>
      <sheetName val="CL3235"/>
      <sheetName val="DT3440"/>
      <sheetName val="CL3440"/>
      <sheetName val="DT3536"/>
      <sheetName val="CL3536"/>
      <sheetName val="DT3625"/>
      <sheetName val="CL3625"/>
      <sheetName val="DT3680"/>
      <sheetName val="CL3680"/>
      <sheetName val="DT3714"/>
      <sheetName val="CL3714"/>
      <sheetName val="DT3730"/>
      <sheetName val="CL3730"/>
      <sheetName val="DT3976"/>
      <sheetName val="CL3976"/>
      <sheetName val="TN34"/>
      <sheetName val="DT4084"/>
      <sheetName val="CL4084"/>
      <sheetName val="DT4172"/>
      <sheetName val="CL4172"/>
      <sheetName val="DT4386"/>
      <sheetName val="CL4386"/>
      <sheetName val="DT4492"/>
      <sheetName val="CL4492"/>
      <sheetName val="DT4509"/>
      <sheetName val="CL4509"/>
      <sheetName val="DT4680"/>
      <sheetName val="CL4680"/>
      <sheetName val="DT4792"/>
      <sheetName val="CL4792"/>
      <sheetName val="DT4974"/>
      <sheetName val="CL4974"/>
      <sheetName val="TN45"/>
      <sheetName val="DT5435"/>
      <sheetName val="CL5435"/>
      <sheetName val="DT5578"/>
      <sheetName val="CL5578"/>
      <sheetName val="DT5679"/>
      <sheetName val="CL5679"/>
      <sheetName val="DT5786"/>
      <sheetName val="CL5786"/>
      <sheetName val="TN56"/>
      <sheetName val="DT6031"/>
      <sheetName val="CL6031"/>
      <sheetName val="DT6463"/>
      <sheetName val="CL6463"/>
      <sheetName val="DT6653"/>
      <sheetName val="CL6653"/>
      <sheetName val="DT6676"/>
      <sheetName val="CL6676"/>
      <sheetName val="DT6803"/>
      <sheetName val="CL6803"/>
      <sheetName val="DT6918"/>
      <sheetName val="CL6918"/>
      <sheetName val="TN67"/>
      <sheetName val="DT7067"/>
      <sheetName val="CL7067"/>
      <sheetName val="DT7181"/>
      <sheetName val="CL7181"/>
      <sheetName val="DT7263"/>
      <sheetName val="CL7263"/>
      <sheetName val="DT7547"/>
      <sheetName val="CL7547"/>
      <sheetName val="DT7786"/>
      <sheetName val="CL7786"/>
      <sheetName val="DT7806"/>
      <sheetName val="CL7806"/>
      <sheetName val="DT7961"/>
      <sheetName val="CL7961"/>
      <sheetName val="TN78"/>
      <sheetName val="DT8118"/>
      <sheetName val="CL8118"/>
      <sheetName val="DT8163"/>
      <sheetName val="CL8163"/>
      <sheetName val="DT8391"/>
      <sheetName val="CL8391"/>
      <sheetName val="DT8654"/>
      <sheetName val="CL8654"/>
      <sheetName val="TN8C"/>
      <sheetName val="XLCau1"/>
      <sheetName val="DTCAU1"/>
      <sheetName val="CLCau1"/>
      <sheetName val="XLCau3"/>
      <sheetName val="DTCAU3"/>
      <sheetName val="CLCau3"/>
      <sheetName val="CVC"/>
      <sheetName val="CVCda"/>
      <sheetName val="K,DTt5-6"/>
      <sheetName val="K,DTt7-11"/>
      <sheetName val="K,DTt5-6 (2)"/>
      <sheetName val="K,DTt7-11 (2)"/>
      <sheetName val="Hung"/>
      <sheetName val="Dau"/>
      <sheetName val="Doan"/>
      <sheetName val="Xanh"/>
      <sheetName val="Tri"/>
      <sheetName val="Chuong"/>
      <sheetName val="Hue"/>
      <sheetName val="Tien"/>
      <sheetName val="Sanh"/>
      <sheetName val="Phuc"/>
      <sheetName val="Hai"/>
      <sheetName val="Chau"/>
      <sheetName val="Lien"/>
      <sheetName val="Trieu"/>
      <sheetName val="Huong"/>
      <sheetName val="Canh"/>
      <sheetName val="Bao"/>
      <sheetName val="Kim"/>
      <sheetName val="Son"/>
      <sheetName val="Phuong"/>
      <sheetName val="Nga"/>
      <sheetName val="BIA HUDA CHAI"/>
      <sheetName val="BIA HUDA LON"/>
      <sheetName val="BIA SG 450"/>
      <sheetName val="BIA SG 330"/>
      <sheetName val="BIA HENIKEN 330"/>
      <sheetName val="BG SUNNY 100g"/>
      <sheetName val="BG SUNNY 200g"/>
      <sheetName val="BG MEO 500g"/>
      <sheetName val="BG SOPHA 200g"/>
      <sheetName val="BG SUNNEW 100g"/>
      <sheetName val="BG SUNNEW 200g"/>
      <sheetName val="BG SUNNEW 500g"/>
      <sheetName val="BG ISO 400g "/>
      <sheetName val="BG ISO 180g"/>
      <sheetName val="PIN DEN CON VOI"/>
      <sheetName val="LOP OTO 500-12"/>
      <sheetName val="LOP OTO 700-16"/>
      <sheetName val="LOP OTO 840-15"/>
      <sheetName val="LOP OTO 900-20 DN"/>
      <sheetName val="LOP OTO 1000-20 DN"/>
      <sheetName val="LOP OTO 1100-20 DN"/>
      <sheetName val="LOP OTO 1200-20 DN"/>
      <sheetName val="LOP SIAM 900"/>
      <sheetName val="LOP SIAM 1000"/>
      <sheetName val="LOP SIAM 1100"/>
      <sheetName val="SAM OTO 1000-20 DN"/>
      <sheetName val="SAM OTO 1100-20 DN"/>
      <sheetName val="SAM OTO 1200-20 DN"/>
      <sheetName val="YEM OTO 1100-20"/>
      <sheetName val="YEM OTO 1200-20"/>
      <sheetName val="ACQUY 50 A"/>
      <sheetName val="ACQUY 70 A"/>
      <sheetName val="ACQUY 100 A"/>
      <sheetName val="ACQUY 120 A"/>
      <sheetName val="ACQUY 150 A"/>
      <sheetName val="ACQUY 200 A"/>
      <sheetName val="TL BASTOR"/>
      <sheetName val="TL ERA DO"/>
      <sheetName val="TL ERA XANH"/>
      <sheetName val="TL NGUA TRANG"/>
      <sheetName val="TL DALAT DO"/>
      <sheetName val="TL DA LAT XANH"/>
      <sheetName val="TL BLU XANH"/>
      <sheetName val="Tl CHO LON"/>
      <sheetName val="MI TALIFOOD"/>
      <sheetName val="MI  SAFOOD"/>
      <sheetName val="PHO BO GA"/>
      <sheetName val="MI BO RAU THOM"/>
      <sheetName val="MI  30 GOI"/>
      <sheetName val="MI BO BIT TET"/>
      <sheetName val="MI LAU THAI"/>
      <sheetName val="MI PH DONG DO"/>
      <sheetName val="NHUA LA PHONG "/>
      <sheetName val="KEO XOP CHANH"/>
      <sheetName val="SAT  4"/>
      <sheetName val="SAT 6"/>
      <sheetName val="SAT 8"/>
      <sheetName val="SAT 10"/>
      <sheetName val="SAT 12"/>
      <sheetName val="THEP BUOC"/>
      <sheetName val="KEM GAI"/>
      <sheetName val="THEP LUOI B40"/>
      <sheetName val="NHOM LA"/>
      <sheetName val="CAN N 5 LIT"/>
      <sheetName val="CAN N 20 LIT"/>
      <sheetName val="CAN N 30 LIT"/>
      <sheetName val="NI LONG (VAI N PVC)"/>
      <sheetName val="N- RUA SUMMER"/>
      <sheetName val="N- RUA SUPER 500 ml"/>
      <sheetName val="N- RUA TLONG"/>
      <sheetName val="DAY DIEN BOC PVC "/>
      <sheetName val="VO (GIAY TRANG)"/>
      <sheetName val="TON KEM"/>
      <sheetName val="QUAT TREO TUONG"/>
      <sheetName val="SUA DAC DD"/>
      <sheetName val="SUATUOI CO DUONG"/>
      <sheetName val="SUA PN XANH"/>
      <sheetName val="SUA ONG THO DO"/>
      <sheetName val="SUA BOT RILAC NGOT"/>
      <sheetName val="SUA  BOT RILAC MAN"/>
      <sheetName val="SUA PHINO"/>
      <sheetName val="SUA BOT 1,2,3"/>
      <sheetName val="MILO 200g"/>
      <sheetName val="MILO HOP 300g"/>
      <sheetName val="MILO 400g"/>
      <sheetName val="NUOC SAM YEN"/>
      <sheetName val="CAFE NET 20 goi"/>
      <sheetName val="CAFE NET 50 goi"/>
      <sheetName val="THCTANG"/>
      <sheetName val="TBHBOI"/>
      <sheetName val="DHKK2"/>
      <sheetName val="MOC"/>
      <sheetName val="TB"/>
      <sheetName val="THCPK"/>
      <sheetName val="THDT"/>
      <sheetName val="NHAN"/>
      <sheetName val="00000001"/>
      <sheetName val="TSDL"/>
      <sheetName val="toketoanCND MSTS"/>
      <sheetName val="TSKH"/>
      <sheetName val="1"/>
      <sheetName val="Tong_GT_khac_Pbo_v!n_GT"/>
      <sheetName val="1-1"/>
      <sheetName val="PTDG"/>
      <sheetName val="DGTHDC"/>
      <sheetName val="GM"/>
      <sheetName val="GVL"/>
      <sheetName val="GNC"/>
      <sheetName val="DKTT"/>
      <sheetName val="CTPTTC"/>
      <sheetName val="NC"/>
      <sheetName val="DIEN GIAI KL"/>
      <sheetName val="KLTHEP"/>
      <sheetName val="KL DUONG GOM"/>
      <sheetName val="Sheet19"/>
      <sheetName val="TGTHUC HIEN"/>
      <sheetName val="KLLK THUC HIEN"/>
      <sheetName val="GTNTTTD1"/>
      <sheetName val="DGTHT"/>
      <sheetName val="PTCT MUONG"/>
      <sheetName val="DGTH MUONG"/>
      <sheetName val="Sheet24"/>
      <sheetName val="Sheet25"/>
      <sheetName val="Sheet26"/>
      <sheetName val="Sheet27"/>
      <sheetName val="Sheet28"/>
      <sheetName val="Sheet29"/>
      <sheetName val="Sheet30"/>
      <sheetName val="Sheet31"/>
      <sheetName val="Sheet32"/>
      <sheetName val="Sheet33"/>
      <sheetName val="Sheet34"/>
      <sheetName val="Sheet35"/>
      <sheetName val="Sheet36"/>
      <sheetName val="Tinh_CT__x0003__x0000_o_dat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TN NEW"/>
      <sheetName val="285"/>
      <sheetName val="phangoithau"/>
      <sheetName val="TDT"/>
      <sheetName val="THCPXD"/>
      <sheetName val="cpkhac"/>
      <sheetName val="CP CBSX"/>
      <sheetName val="TN CT"/>
      <sheetName val="VLNCMTC TN"/>
      <sheetName val="CT day dan su phu kien"/>
      <sheetName val="CT xa - tiep dia"/>
      <sheetName val="THEP HINH"/>
      <sheetName val="CT cot"/>
      <sheetName val="Ct BT mong"/>
      <sheetName val="DatDao"/>
      <sheetName val="K LUONG duong day"/>
      <sheetName val="TH CTO"/>
      <sheetName val="VL-NC CTo"/>
      <sheetName val="CT cong to"/>
      <sheetName val="KL CONG TO"/>
      <sheetName val="VL DAU THAU"/>
      <sheetName val="TH DZ0,4"/>
      <sheetName val="TT"/>
      <sheetName val="VL-NC DZ0,4"/>
      <sheetName val="TH THAO DO"/>
      <sheetName val="VL-NC-MTC thao do"/>
      <sheetName val="CT THAO DO"/>
      <sheetName val="KL Thao Do"/>
      <sheetName val="VL_NC_溼_XL_khac"/>
      <sheetName val="CL200_x0019_"/>
      <sheetName val="CD2895"/>
      <sheetName val="DT41_x0017_2"/>
      <sheetName val="CL6&amp;53"/>
      <sheetName val="DT_x0018_654"/>
      <sheetName val="BIA SG _x0013_30"/>
      <sheetName val="BG MEO 5 0g"/>
      <sheetName val="BG SUNNEW !00g"/>
      <sheetName val="LKP OTO 1000-20 DN"/>
      <sheetName val="LOP OTO 1100%20 DN"/>
      <sheetName val="YEI OTO 1200-20"/>
      <sheetName val="DINH MUC"/>
      <sheetName val="A301"/>
      <sheetName val="cc"/>
      <sheetName val="thau.xls]SAM OTO 1100-20 DN"/>
      <sheetName val="toketoanCLD MSTS"/>
      <sheetName val="KL_dak_Lap_dat"/>
      <sheetName val="KL_cot[thep"/>
      <sheetName val="Phuc Hung "/>
      <sheetName val="Quang An I (3)"/>
      <sheetName val="Quang An I (2)"/>
      <sheetName val="Quang An I"/>
      <sheetName val="Long An (3)"/>
      <sheetName val="Long An (2)"/>
      <sheetName val="Long An"/>
      <sheetName val="Thanh Hung"/>
      <sheetName val="Giai Duc"/>
      <sheetName val="Tan Hoa"/>
      <sheetName val="XMXD Thong Nhat (2)"/>
      <sheetName val="XMXD Thong Nhat"/>
      <sheetName val="Viet Thai (2)"/>
      <sheetName val="Viet Thai"/>
      <sheetName val="The Quang  (3)"/>
      <sheetName val="The Quang  (2)"/>
      <sheetName val="The Quang "/>
      <sheetName val="Mong Phong"/>
      <sheetName val="Manh quang"/>
      <sheetName val="Minh chinh"/>
      <sheetName val="Ynghua"/>
      <sheetName val="Kien Dat (2)"/>
      <sheetName val="Kien Dat"/>
      <sheetName val="Khoa Dien"/>
      <sheetName val="Vi Tan"/>
      <sheetName val="INOUE "/>
      <sheetName val="EAGLE (2)"/>
      <sheetName val="EAGLE"/>
      <sheetName val="Lifan-Zhuoli"/>
      <sheetName val="Dong Thap (2)"/>
      <sheetName val="Dong Thap"/>
      <sheetName val="CKCX TLong"/>
      <sheetName val="Tong hop TT"/>
      <sheetName val="CK120"/>
      <sheetName val="CKCX1 (3)"/>
      <sheetName val="CKCX1 (2)"/>
      <sheetName val="CKCX1"/>
      <sheetName val="SON NAM"/>
      <sheetName val="LFTS"/>
      <sheetName val="Le long"/>
      <sheetName val="TRA"/>
      <sheetName val="Amoro"/>
      <sheetName val="Thien phuc"/>
      <sheetName val="DCCKXK"/>
      <sheetName val="TOAN LUC (Moi)"/>
      <sheetName val="TOAN LUC"/>
      <sheetName val="XL Dong Anh"/>
      <sheetName val="BORAMTEK"/>
      <sheetName val="A LONG"/>
      <sheetName val="DAI MO"/>
      <sheetName val="Thien Ngoc An"/>
      <sheetName val="Sheang nil"/>
      <sheetName val="XCD (2)"/>
      <sheetName val="Meinfa (2)"/>
      <sheetName val="Meinfa"/>
      <sheetName val="jannkc"/>
      <sheetName val="JAN-05"/>
      <sheetName val="FEB-05 -NKC"/>
      <sheetName val="FEB-05"/>
      <sheetName val="NKCMAR05"/>
      <sheetName val="MAR 05"/>
      <sheetName val="APRIL NKC"/>
      <sheetName val="LOTHEPPHULAM"/>
      <sheetName val="loamiang16"/>
      <sheetName val="APRIL"/>
      <sheetName val="may"/>
      <sheetName val="maynkc"/>
      <sheetName val="chi Ngoc"/>
      <sheetName val="NKCJUNE"/>
      <sheetName val="JUNE"/>
      <sheetName val="nkcjuly"/>
      <sheetName val="JULY"/>
      <sheetName val="vtôiuhoi"/>
      <sheetName val="Chart1"/>
      <sheetName val="TDTH"/>
      <sheetName val=""/>
      <sheetName val="dtxl"/>
      <sheetName val="DANHPHAP"/>
      <sheetName val="nhot1"/>
      <sheetName val="nhot0.8"/>
      <sheetName val="nhot0,7"/>
      <sheetName val="F020"/>
      <sheetName val="R020-4"/>
      <sheetName val="R020-6"/>
      <sheetName val="F100"/>
      <sheetName val="R100-4"/>
      <sheetName val="R100-6"/>
      <sheetName val="F200"/>
      <sheetName val="R200-4"/>
      <sheetName val="R200-6"/>
      <sheetName val="F300"/>
      <sheetName val="R300-4"/>
      <sheetName val="R300-6"/>
      <sheetName val="F300VN"/>
      <sheetName val="R300-4VN"/>
      <sheetName val="R300-6VN"/>
      <sheetName val="F400"/>
      <sheetName val="R400-4"/>
      <sheetName val="R400-6"/>
      <sheetName val="S.UPAH"/>
      <sheetName val="Tinh_CT__x0003_"/>
      <sheetName val="DAF.ALAT"/>
      <sheetName val="4-Basic Price"/>
      <sheetName val="Bhn upah"/>
      <sheetName val="3-DIV2"/>
      <sheetName val="alat"/>
      <sheetName val="anal_hs"/>
      <sheetName val="info"/>
      <sheetName val="Analisa HSP"/>
      <sheetName val="Consumable"/>
      <sheetName val="Equipment"/>
      <sheetName val="Basic Price"/>
      <sheetName val="Labor"/>
      <sheetName val="daffin"/>
      <sheetName val="간접비내역-1"/>
      <sheetName val="Chi_tiet_cot_ph۽"/>
      <sheetName val="upah"/>
      <sheetName val="Material&amp;Alat"/>
      <sheetName val="DB"/>
      <sheetName val="Daf 1"/>
      <sheetName val="90-100-SPACY"/>
      <sheetName val="SAM25-50"/>
      <sheetName val="SAM75"/>
      <sheetName val="nhot1-ES"/>
      <sheetName val="nhot 0,8-ES"/>
      <sheetName val="sen AP 428"/>
      <sheetName val="Daftar Bahan"/>
      <sheetName val="PO2"/>
      <sheetName val="Cash DP Lapangan"/>
      <sheetName val="Cash Wilayah"/>
      <sheetName val="Hutang Lap"/>
      <sheetName val="Hutang-Wil"/>
      <sheetName val="ANALISA ALAT BERAT"/>
      <sheetName val="****00"/>
      <sheetName val="analisa alat"/>
      <sheetName val="Currency Rate"/>
      <sheetName val="TS_Q"/>
      <sheetName val="B.T"/>
      <sheetName val="Analisa -Baku"/>
      <sheetName val="BQNSC"/>
      <sheetName val="Deep Well"/>
      <sheetName val="Pek Luar"/>
      <sheetName val="Mall"/>
      <sheetName val="Parkir"/>
      <sheetName val="boq"/>
      <sheetName val="Escalation Code"/>
      <sheetName val="UMUM"/>
      <sheetName val="HSDALAT"/>
      <sheetName val="bukan PNS"/>
      <sheetName val="basic"/>
      <sheetName val="12mar98 electronic"/>
      <sheetName val="Anal_C_&amp;_F5"/>
      <sheetName val="Cut_&amp;_Fill5"/>
      <sheetName val="RAB_Asrama5"/>
      <sheetName val="T__Whudu5"/>
      <sheetName val="Time_Schdl5"/>
      <sheetName val="Fill_this_out_first___8"/>
      <sheetName val="SCHEDULLE_(2)5"/>
      <sheetName val="Bang_ve5"/>
      <sheetName val="Bang_tong_ke5"/>
      <sheetName val="Liet_ke_vat_tu5"/>
      <sheetName val="h_satuan3"/>
      <sheetName val="REF_ONLY3"/>
      <sheetName val="Rekap_Direct_Cost1"/>
      <sheetName val="WF_3"/>
      <sheetName val="An__Beton4"/>
      <sheetName val="Bhn_upah1"/>
      <sheetName val="4-Basic_Price1"/>
      <sheetName val="Analisa_HSP1"/>
      <sheetName val="Local_Cost_Centres5"/>
      <sheetName val="Data_Sheet5"/>
      <sheetName val="Currency_Code5"/>
      <sheetName val="Production_Centre5"/>
      <sheetName val="Project_Groups5"/>
      <sheetName val="Basic_Price1"/>
      <sheetName val="HRG_BHN3"/>
      <sheetName val="Analisa_Upah_&amp;_Bahan_Plum3"/>
      <sheetName val="BQ_SPP3"/>
      <sheetName val="SoCF_(contract)1"/>
      <sheetName val="Daftar_Bahan1"/>
      <sheetName val="Cash_DP_Lapangan1"/>
      <sheetName val="Cash_Wilayah1"/>
      <sheetName val="Hutang_Lap1"/>
      <sheetName val="S_UPAH1"/>
      <sheetName val="DAF_ALAT1"/>
      <sheetName val="ANALISA_ALAT_BERAT1"/>
      <sheetName val="Currency_Rate1"/>
      <sheetName val="analisa_alat1"/>
      <sheetName val="B_T1"/>
      <sheetName val="Daf_11"/>
      <sheetName val="FORM_X_COST3"/>
      <sheetName val="Analisa_-Baku1"/>
      <sheetName val="Deep_Well1"/>
      <sheetName val="Pek_Luar1"/>
      <sheetName val="Escalation_Code1"/>
      <sheetName val="Rekap_TamKur3"/>
      <sheetName val="Fill_this_out_first___9"/>
      <sheetName val="tong_hop1"/>
      <sheetName val="pp3p_1"/>
      <sheetName val="r_tank1"/>
      <sheetName val="An__Beton5"/>
      <sheetName val="PROTECTION_1"/>
      <sheetName val="an__struktur1"/>
      <sheetName val="Str_A1"/>
      <sheetName val="Daftar_Upah1"/>
      <sheetName val="Daftar_Harga1"/>
      <sheetName val="bukan_PNS1"/>
      <sheetName val="rek_det_1-31"/>
      <sheetName val="Anal_C_&amp;_F4"/>
      <sheetName val="Cut_&amp;_Fill4"/>
      <sheetName val="RAB_Asrama4"/>
      <sheetName val="T__Whudu4"/>
      <sheetName val="Time_Schdl4"/>
      <sheetName val="Fill_this_out_first___6"/>
      <sheetName val="SCHEDULLE_(2)4"/>
      <sheetName val="Bang_ve4"/>
      <sheetName val="Bang_tong_ke4"/>
      <sheetName val="Liet_ke_vat_tu4"/>
      <sheetName val="h_satuan2"/>
      <sheetName val="REF_ONLY2"/>
      <sheetName val="Rekap_Direct_Cost"/>
      <sheetName val="WF_2"/>
      <sheetName val="An__Beton2"/>
      <sheetName val="Bhn_upah"/>
      <sheetName val="4-Basic_Price"/>
      <sheetName val="Analisa_HSP"/>
      <sheetName val="Local_Cost_Centres4"/>
      <sheetName val="Data_Sheet4"/>
      <sheetName val="Currency_Code4"/>
      <sheetName val="Production_Centre4"/>
      <sheetName val="Project_Groups4"/>
      <sheetName val="Basic_Price"/>
      <sheetName val="HRG_BHN2"/>
      <sheetName val="Analisa_Upah_&amp;_Bahan_Plum2"/>
      <sheetName val="BQ_SPP2"/>
      <sheetName val="SoCF_(contract)"/>
      <sheetName val="Daftar_Bahan"/>
      <sheetName val="Cash_DP_Lapangan"/>
      <sheetName val="Cash_Wilayah"/>
      <sheetName val="Hutang_Lap"/>
      <sheetName val="S_UPAH"/>
      <sheetName val="DAF_ALAT"/>
      <sheetName val="ANALISA_ALAT_BERAT"/>
      <sheetName val="analisa_alat"/>
      <sheetName val="Currency_Rate"/>
      <sheetName val="B_T"/>
      <sheetName val="Daf_1"/>
      <sheetName val="FORM_X_COST2"/>
      <sheetName val="Analisa_-Baku"/>
      <sheetName val="Deep_Well"/>
      <sheetName val="Pek_Luar"/>
      <sheetName val="Escalation_Code"/>
      <sheetName val="Rekap_TamKur2"/>
      <sheetName val="Fill_this_out_first___7"/>
      <sheetName val="tong_hop"/>
      <sheetName val="pp3p_"/>
      <sheetName val="r_tank"/>
      <sheetName val="An__Beton3"/>
      <sheetName val="PROTECTION_"/>
      <sheetName val="an__struktur"/>
      <sheetName val="Str_A"/>
      <sheetName val="Daftar_Upah"/>
      <sheetName val="Daftar_Harga"/>
      <sheetName val="bukan_PNS"/>
      <sheetName val="rek_det_1-3"/>
      <sheetName val="12mar98_electronic"/>
      <sheetName val="Analisa_&amp;_Upah"/>
      <sheetName val="12mar98_electronic1"/>
      <sheetName val="Analisa_&amp;_Upah1"/>
      <sheetName val="Anal_C_&amp;_F6"/>
      <sheetName val="Cut_&amp;_Fill6"/>
      <sheetName val="RAB_Asrama6"/>
      <sheetName val="T__Whudu6"/>
      <sheetName val="Time_Schdl6"/>
      <sheetName val="Fill_this_out_first___10"/>
      <sheetName val="SCHEDULLE_(2)6"/>
      <sheetName val="Bang_ve6"/>
      <sheetName val="Bang_tong_ke6"/>
      <sheetName val="Liet_ke_vat_tu6"/>
      <sheetName val="h_satuan4"/>
      <sheetName val="REF_ONLY4"/>
      <sheetName val="Rekap_Direct_Cost2"/>
      <sheetName val="WF_4"/>
      <sheetName val="An__Beton6"/>
      <sheetName val="Bhn_upah2"/>
      <sheetName val="4-Basic_Price2"/>
      <sheetName val="Analisa_HSP2"/>
      <sheetName val="Local_Cost_Centres6"/>
      <sheetName val="Data_Sheet6"/>
      <sheetName val="Currency_Code6"/>
      <sheetName val="Production_Centre6"/>
      <sheetName val="Project_Groups6"/>
      <sheetName val="Basic_Price2"/>
      <sheetName val="HRG_BHN4"/>
      <sheetName val="Analisa_Upah_&amp;_Bahan_Plum4"/>
      <sheetName val="BQ_SPP4"/>
      <sheetName val="SoCF_(contract)2"/>
      <sheetName val="Daftar_Bahan2"/>
      <sheetName val="Cash_DP_Lapangan2"/>
      <sheetName val="Cash_Wilayah2"/>
      <sheetName val="Hutang_Lap2"/>
      <sheetName val="S_UPAH2"/>
      <sheetName val="DAF_ALAT2"/>
      <sheetName val="ANALISA_ALAT_BERAT2"/>
      <sheetName val="Currency_Rate2"/>
      <sheetName val="analisa_alat2"/>
      <sheetName val="B_T2"/>
      <sheetName val="Daf_12"/>
      <sheetName val="FORM_X_COST4"/>
      <sheetName val="Analisa_-Baku2"/>
      <sheetName val="Deep_Well2"/>
      <sheetName val="Pek_Luar2"/>
      <sheetName val="Escalation_Code2"/>
      <sheetName val="Rekap_TamKur4"/>
      <sheetName val="Fill_this_out_first___11"/>
      <sheetName val="tong_hop2"/>
      <sheetName val="pp3p_2"/>
      <sheetName val="r_tank2"/>
      <sheetName val="An__Beton7"/>
      <sheetName val="PROTECTION_2"/>
      <sheetName val="an__struktur2"/>
      <sheetName val="Str_A2"/>
      <sheetName val="Daftar_Upah2"/>
      <sheetName val="Daftar_Harga2"/>
      <sheetName val="bukan_PNS2"/>
      <sheetName val="rek_det_1-32"/>
      <sheetName val="12mar98_electronic2"/>
      <sheetName val="Analisa_&amp;_Upah2"/>
      <sheetName val="Anal_C_&amp;_F7"/>
      <sheetName val="Cut_&amp;_Fill7"/>
      <sheetName val="RAB_Asrama7"/>
      <sheetName val="T__Whudu7"/>
      <sheetName val="Time_Schdl7"/>
      <sheetName val="Fill_this_out_first___12"/>
      <sheetName val="SCHEDULLE_(2)7"/>
      <sheetName val="Bang_ve7"/>
      <sheetName val="Bang_tong_ke7"/>
      <sheetName val="Liet_ke_vat_tu7"/>
      <sheetName val="h_satuan5"/>
      <sheetName val="REF_ONLY5"/>
      <sheetName val="Rekap_Direct_Cost3"/>
      <sheetName val="WF_5"/>
      <sheetName val="An__Beton8"/>
      <sheetName val="Bhn_upah3"/>
      <sheetName val="4-Basic_Price3"/>
      <sheetName val="Analisa_HSP3"/>
      <sheetName val="Local_Cost_Centres7"/>
      <sheetName val="Data_Sheet7"/>
      <sheetName val="Currency_Code7"/>
      <sheetName val="Production_Centre7"/>
      <sheetName val="Project_Groups7"/>
      <sheetName val="Basic_Price3"/>
      <sheetName val="HRG_BHN5"/>
      <sheetName val="Analisa_Upah_&amp;_Bahan_Plum5"/>
      <sheetName val="BQ_SPP5"/>
      <sheetName val="SoCF_(contract)3"/>
      <sheetName val="Daftar_Bahan3"/>
      <sheetName val="Cash_DP_Lapangan3"/>
      <sheetName val="Cash_Wilayah3"/>
      <sheetName val="Hutang_Lap3"/>
      <sheetName val="S_UPAH3"/>
      <sheetName val="DAF_ALAT3"/>
      <sheetName val="ANALISA_ALAT_BERAT3"/>
      <sheetName val="analisa_alat3"/>
      <sheetName val="Currency_Rate3"/>
      <sheetName val="B_T3"/>
      <sheetName val="Daf_13"/>
      <sheetName val="FORM_X_COST5"/>
      <sheetName val="Analisa_-Baku3"/>
      <sheetName val="Deep_Well3"/>
      <sheetName val="Pek_Luar3"/>
      <sheetName val="Escalation_Code3"/>
      <sheetName val="Rekap_TamKur5"/>
      <sheetName val="Fill_this_out_first___13"/>
      <sheetName val="tong_hop3"/>
      <sheetName val="pp3p_3"/>
      <sheetName val="r_tank3"/>
      <sheetName val="An__Beton9"/>
      <sheetName val="PROTECTION_3"/>
      <sheetName val="an__struktur3"/>
      <sheetName val="Str_A3"/>
      <sheetName val="Daftar_Upah3"/>
      <sheetName val="Daftar_Harga3"/>
      <sheetName val="bukan_PNS3"/>
      <sheetName val="rek_det_1-33"/>
      <sheetName val="12mar98_electronic3"/>
      <sheetName val="Analisa_&amp;_Upah3"/>
      <sheetName val="____00"/>
      <sheetName val="Analisa Harga Satuan"/>
      <sheetName val="ESCON"/>
      <sheetName val="dongia (2)"/>
      <sheetName val="giathanh1"/>
      <sheetName val="WS"/>
      <sheetName val="Rekap Addendum"/>
      <sheetName val="Rekap "/>
      <sheetName val="Cor Apt"/>
      <sheetName val="Cover (x)"/>
      <sheetName val="BQ-MEK-MB"/>
      <sheetName val="DAF-5"/>
      <sheetName val="ANalat"/>
      <sheetName val="DFT HRG"/>
      <sheetName val="Peralatan (2)"/>
      <sheetName val="5-Peralatan"/>
      <sheetName val="Kuantitas &amp; Harga"/>
      <sheetName val="Hrg. Sat"/>
      <sheetName val="Contract-Data"/>
      <sheetName val="CASH-lapangan"/>
      <sheetName val="CASH-wILAYAH"/>
      <sheetName val="hutang-lapangan "/>
      <sheetName val="Hutang-WILAYAH"/>
      <sheetName val="@UpahBahan"/>
      <sheetName val="Material Baja"/>
      <sheetName val="A-StdUpah"/>
      <sheetName val="Compare"/>
      <sheetName val="Bank"/>
      <sheetName val="Bunga"/>
      <sheetName val="RAP"/>
      <sheetName val="upah bahan"/>
      <sheetName val="COA-17"/>
      <sheetName val="3-DIV3"/>
      <sheetName val="Cash in"/>
      <sheetName val="HM.MEK."/>
      <sheetName val="Factor"/>
      <sheetName val="KODE"/>
      <sheetName val="Schedule"/>
      <sheetName val="Penwrn"/>
      <sheetName val="div7"/>
      <sheetName val="Sch Total"/>
      <sheetName val="MasterMksAgst07"/>
      <sheetName val="ANALISA "/>
      <sheetName val="Progress"/>
      <sheetName val="Direct Cost"/>
      <sheetName val="Analisa ME "/>
      <sheetName val="Inputs"/>
      <sheetName val="Cont-Print"/>
      <sheetName val="HOLDING-TB"/>
      <sheetName val="Core Drill"/>
    </sheetNames>
    <sheetDataSet>
      <sheetData sheetId="0">
        <row r="6">
          <cell r="C6">
            <v>1.5644349070100143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 refreshError="1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 refreshError="1"/>
      <sheetData sheetId="496" refreshError="1"/>
      <sheetData sheetId="497" refreshError="1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 refreshError="1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 refreshError="1"/>
      <sheetData sheetId="58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 refreshError="1"/>
      <sheetData sheetId="657" refreshError="1"/>
      <sheetData sheetId="658"/>
      <sheetData sheetId="659" refreshError="1"/>
      <sheetData sheetId="660" refreshError="1"/>
      <sheetData sheetId="661" refreshError="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 refreshError="1"/>
      <sheetData sheetId="689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/>
      <sheetData sheetId="710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 refreshError="1"/>
      <sheetData sheetId="977"/>
      <sheetData sheetId="978"/>
      <sheetData sheetId="979"/>
      <sheetData sheetId="980" refreshError="1"/>
      <sheetData sheetId="981"/>
      <sheetData sheetId="982"/>
      <sheetData sheetId="983"/>
      <sheetData sheetId="984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/>
      <sheetData sheetId="1001"/>
      <sheetData sheetId="1002"/>
      <sheetData sheetId="1003"/>
      <sheetData sheetId="1004"/>
      <sheetData sheetId="1005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uter"/>
      <sheetName val="F&amp;F"/>
      <sheetName val="Off Equip"/>
      <sheetName val="Equip"/>
      <sheetName val="Dialer"/>
      <sheetName val="sumdepn01"/>
      <sheetName val="Depn (Jan-Apr)"/>
      <sheetName val="Journ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AC1">
            <v>36892</v>
          </cell>
        </row>
        <row r="2">
          <cell r="AC2">
            <v>37256</v>
          </cell>
        </row>
        <row r="11">
          <cell r="C11">
            <v>3</v>
          </cell>
        </row>
      </sheetData>
      <sheetData sheetId="6" refreshError="1"/>
      <sheetData sheetId="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ct"/>
      <sheetName val="dtct"/>
      <sheetName val="gvl"/>
      <sheetName val="Sheet10"/>
      <sheetName val="Sheet11"/>
      <sheetName val="Sheet12"/>
      <sheetName val="Sheet13"/>
      <sheetName val="Sheet14"/>
      <sheetName val="Sheet15"/>
      <sheetName val="Sheet16"/>
      <sheetName val="Du_lieu"/>
      <sheetName val="Analisa"/>
      <sheetName val="DAF-2"/>
    </sheetNames>
    <sheetDataSet>
      <sheetData sheetId="0"/>
      <sheetData sheetId="1"/>
      <sheetData sheetId="2">
        <row r="9">
          <cell r="N9">
            <v>118182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c-cost"/>
      <sheetName val="pc-unit"/>
      <sheetName val="ts-unit"/>
      <sheetName val="ts-cost"/>
      <sheetName val="msmpbl-unit"/>
      <sheetName val="msmpbl-cost"/>
      <sheetName val="mine-unit"/>
      <sheetName val="mine-cost"/>
      <sheetName val="sv-unit"/>
      <sheetName val="sv-cost"/>
      <sheetName val="ms-cost"/>
      <sheetName val="MINING"/>
      <sheetName val="cpp-unit"/>
      <sheetName val="CPP"/>
      <sheetName val="General Affair"/>
      <sheetName val="ga-unit"/>
      <sheetName val="ga-cost"/>
      <sheetName val="F177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11">
          <cell r="A11">
            <v>1</v>
          </cell>
          <cell r="B11" t="str">
            <v>010</v>
          </cell>
          <cell r="G11" t="str">
            <v>Salaries &amp; Wages</v>
          </cell>
        </row>
        <row r="12">
          <cell r="A12">
            <v>2</v>
          </cell>
          <cell r="C12" t="str">
            <v>0</v>
          </cell>
          <cell r="D12" t="str">
            <v>0</v>
          </cell>
          <cell r="E12">
            <v>1</v>
          </cell>
          <cell r="F12">
            <v>0</v>
          </cell>
          <cell r="H12" t="str">
            <v>Salaries of Permanent Employee</v>
          </cell>
        </row>
        <row r="13">
          <cell r="A13">
            <v>3</v>
          </cell>
          <cell r="H13" t="str">
            <v>Grade I - III</v>
          </cell>
        </row>
        <row r="14">
          <cell r="A14">
            <v>4</v>
          </cell>
        </row>
        <row r="15">
          <cell r="A15">
            <v>5</v>
          </cell>
          <cell r="H15" t="str">
            <v>Grade IV - up</v>
          </cell>
        </row>
        <row r="16">
          <cell r="A16">
            <v>6</v>
          </cell>
        </row>
        <row r="17">
          <cell r="A17">
            <v>7</v>
          </cell>
          <cell r="C17" t="str">
            <v>0</v>
          </cell>
          <cell r="D17" t="str">
            <v>0</v>
          </cell>
          <cell r="E17">
            <v>1</v>
          </cell>
          <cell r="F17">
            <v>6</v>
          </cell>
          <cell r="H17" t="str">
            <v>Salaries of Daily Labor</v>
          </cell>
        </row>
        <row r="18">
          <cell r="A18">
            <v>8</v>
          </cell>
        </row>
        <row r="19">
          <cell r="A19">
            <v>9</v>
          </cell>
          <cell r="C19" t="str">
            <v>0</v>
          </cell>
          <cell r="D19" t="str">
            <v>0</v>
          </cell>
          <cell r="E19">
            <v>2</v>
          </cell>
          <cell r="F19">
            <v>0</v>
          </cell>
          <cell r="H19" t="str">
            <v>Overtime</v>
          </cell>
        </row>
        <row r="20">
          <cell r="A20">
            <v>10</v>
          </cell>
          <cell r="C20" t="str">
            <v>0</v>
          </cell>
          <cell r="D20" t="str">
            <v>0</v>
          </cell>
          <cell r="E20">
            <v>4</v>
          </cell>
          <cell r="F20">
            <v>0</v>
          </cell>
          <cell r="H20" t="str">
            <v>Medical</v>
          </cell>
        </row>
        <row r="21">
          <cell r="A21">
            <v>11</v>
          </cell>
          <cell r="C21" t="str">
            <v>0</v>
          </cell>
          <cell r="D21" t="str">
            <v>0</v>
          </cell>
          <cell r="E21">
            <v>4</v>
          </cell>
          <cell r="F21">
            <v>5</v>
          </cell>
          <cell r="H21" t="str">
            <v>Hospitalization</v>
          </cell>
        </row>
        <row r="22">
          <cell r="A22">
            <v>12</v>
          </cell>
          <cell r="C22" t="str">
            <v>0</v>
          </cell>
          <cell r="D22" t="str">
            <v>0</v>
          </cell>
          <cell r="E22">
            <v>5</v>
          </cell>
          <cell r="F22">
            <v>2</v>
          </cell>
          <cell r="H22" t="str">
            <v>Meals Allowances</v>
          </cell>
        </row>
        <row r="23">
          <cell r="A23">
            <v>13</v>
          </cell>
          <cell r="B23" t="str">
            <v>020</v>
          </cell>
          <cell r="G23" t="str">
            <v>Labor Related Cost</v>
          </cell>
        </row>
        <row r="24">
          <cell r="A24">
            <v>14</v>
          </cell>
          <cell r="C24" t="str">
            <v>0</v>
          </cell>
          <cell r="D24">
            <v>2</v>
          </cell>
          <cell r="E24">
            <v>4</v>
          </cell>
          <cell r="F24">
            <v>0</v>
          </cell>
          <cell r="H24" t="str">
            <v>Recreation &amp; Sport</v>
          </cell>
        </row>
        <row r="25">
          <cell r="A25">
            <v>15</v>
          </cell>
          <cell r="C25" t="str">
            <v>0</v>
          </cell>
          <cell r="D25">
            <v>2</v>
          </cell>
          <cell r="E25">
            <v>5</v>
          </cell>
          <cell r="F25">
            <v>0</v>
          </cell>
          <cell r="H25" t="str">
            <v>Employee Donation</v>
          </cell>
        </row>
        <row r="26">
          <cell r="A26">
            <v>16</v>
          </cell>
          <cell r="C26" t="str">
            <v>0</v>
          </cell>
          <cell r="D26">
            <v>2</v>
          </cell>
          <cell r="E26">
            <v>7</v>
          </cell>
          <cell r="F26">
            <v>0</v>
          </cell>
          <cell r="H26" t="str">
            <v>Groceries</v>
          </cell>
        </row>
        <row r="27">
          <cell r="A27">
            <v>17</v>
          </cell>
          <cell r="C27" t="str">
            <v>0</v>
          </cell>
          <cell r="D27">
            <v>2</v>
          </cell>
          <cell r="E27">
            <v>9</v>
          </cell>
          <cell r="F27">
            <v>0</v>
          </cell>
          <cell r="H27" t="str">
            <v>Others Employee Welfare</v>
          </cell>
        </row>
        <row r="28">
          <cell r="A28">
            <v>18</v>
          </cell>
          <cell r="B28" t="str">
            <v>030</v>
          </cell>
          <cell r="G28" t="str">
            <v>Entertainment &amp; Representation</v>
          </cell>
        </row>
        <row r="29">
          <cell r="A29">
            <v>19</v>
          </cell>
          <cell r="B29" t="str">
            <v>040</v>
          </cell>
          <cell r="G29" t="str">
            <v>Travelling Expenses</v>
          </cell>
        </row>
        <row r="30">
          <cell r="A30">
            <v>20</v>
          </cell>
          <cell r="H30" t="str">
            <v>Grade I - III</v>
          </cell>
        </row>
        <row r="31">
          <cell r="A31">
            <v>21</v>
          </cell>
        </row>
        <row r="32">
          <cell r="A32">
            <v>22</v>
          </cell>
          <cell r="H32" t="str">
            <v>Grade IV - up</v>
          </cell>
        </row>
        <row r="33">
          <cell r="A33">
            <v>23</v>
          </cell>
          <cell r="I33" t="str">
            <v>TK</v>
          </cell>
        </row>
        <row r="34">
          <cell r="A34">
            <v>24</v>
          </cell>
        </row>
        <row r="35">
          <cell r="A35">
            <v>25</v>
          </cell>
          <cell r="I35" t="str">
            <v>K/0</v>
          </cell>
        </row>
        <row r="36">
          <cell r="A36">
            <v>26</v>
          </cell>
        </row>
        <row r="37">
          <cell r="A37">
            <v>27</v>
          </cell>
          <cell r="I37" t="str">
            <v>K/1</v>
          </cell>
        </row>
        <row r="38">
          <cell r="A38">
            <v>28</v>
          </cell>
        </row>
        <row r="39">
          <cell r="A39">
            <v>29</v>
          </cell>
          <cell r="I39" t="str">
            <v>K/2</v>
          </cell>
        </row>
        <row r="40">
          <cell r="A40">
            <v>30</v>
          </cell>
        </row>
        <row r="41">
          <cell r="A41">
            <v>31</v>
          </cell>
          <cell r="I41" t="str">
            <v>K/3</v>
          </cell>
        </row>
        <row r="42">
          <cell r="A42">
            <v>32</v>
          </cell>
        </row>
        <row r="43">
          <cell r="A43">
            <v>33</v>
          </cell>
          <cell r="B43" t="str">
            <v>045</v>
          </cell>
          <cell r="G43" t="str">
            <v>Business Trips</v>
          </cell>
        </row>
        <row r="44">
          <cell r="A44">
            <v>34</v>
          </cell>
          <cell r="B44" t="str">
            <v>050</v>
          </cell>
          <cell r="G44" t="str">
            <v>Repair &amp; Maintenance</v>
          </cell>
          <cell r="W44">
            <v>0</v>
          </cell>
        </row>
        <row r="45">
          <cell r="A45">
            <v>35</v>
          </cell>
          <cell r="C45" t="str">
            <v>0</v>
          </cell>
          <cell r="D45">
            <v>5</v>
          </cell>
          <cell r="E45">
            <v>1</v>
          </cell>
          <cell r="F45">
            <v>0</v>
          </cell>
          <cell r="H45" t="str">
            <v>Repair &amp; Maintenance</v>
          </cell>
          <cell r="W45">
            <v>0</v>
          </cell>
        </row>
        <row r="46">
          <cell r="A46">
            <v>36</v>
          </cell>
          <cell r="I46" t="str">
            <v>Accu 70 AH dan kepala Accu</v>
          </cell>
          <cell r="J46" t="str">
            <v>pcs</v>
          </cell>
          <cell r="K46">
            <v>1</v>
          </cell>
          <cell r="W46">
            <v>1</v>
          </cell>
        </row>
        <row r="47">
          <cell r="A47">
            <v>37</v>
          </cell>
          <cell r="I47" t="str">
            <v>Acytelin</v>
          </cell>
          <cell r="J47" t="str">
            <v>btl</v>
          </cell>
          <cell r="K47">
            <v>4</v>
          </cell>
          <cell r="L47">
            <v>4</v>
          </cell>
          <cell r="M47">
            <v>4</v>
          </cell>
          <cell r="N47">
            <v>4</v>
          </cell>
          <cell r="O47">
            <v>4</v>
          </cell>
          <cell r="P47">
            <v>5</v>
          </cell>
          <cell r="Q47">
            <v>5</v>
          </cell>
          <cell r="R47">
            <v>5</v>
          </cell>
          <cell r="S47">
            <v>5</v>
          </cell>
          <cell r="T47">
            <v>5</v>
          </cell>
          <cell r="U47">
            <v>5</v>
          </cell>
          <cell r="V47">
            <v>5</v>
          </cell>
          <cell r="W47">
            <v>55</v>
          </cell>
        </row>
        <row r="48">
          <cell r="A48">
            <v>38</v>
          </cell>
          <cell r="I48" t="str">
            <v>Amplas kasar no. 1</v>
          </cell>
          <cell r="J48" t="str">
            <v>lbr</v>
          </cell>
          <cell r="K48">
            <v>15</v>
          </cell>
          <cell r="O48">
            <v>15</v>
          </cell>
          <cell r="S48">
            <v>15</v>
          </cell>
          <cell r="W48">
            <v>45</v>
          </cell>
        </row>
        <row r="49">
          <cell r="A49">
            <v>39</v>
          </cell>
          <cell r="I49" t="str">
            <v xml:space="preserve">Amplas kasar no.3 </v>
          </cell>
          <cell r="J49" t="str">
            <v>lbr</v>
          </cell>
          <cell r="K49">
            <v>15</v>
          </cell>
          <cell r="O49">
            <v>15</v>
          </cell>
          <cell r="S49">
            <v>15</v>
          </cell>
          <cell r="W49">
            <v>45</v>
          </cell>
        </row>
        <row r="50">
          <cell r="A50">
            <v>40</v>
          </cell>
          <cell r="I50" t="str">
            <v xml:space="preserve">Anti size lubricant </v>
          </cell>
          <cell r="J50" t="str">
            <v>can</v>
          </cell>
          <cell r="K50">
            <v>4</v>
          </cell>
          <cell r="M50">
            <v>4</v>
          </cell>
          <cell r="O50">
            <v>4</v>
          </cell>
          <cell r="Q50">
            <v>4</v>
          </cell>
          <cell r="S50">
            <v>4</v>
          </cell>
          <cell r="U50">
            <v>4</v>
          </cell>
          <cell r="W50">
            <v>24</v>
          </cell>
        </row>
        <row r="51">
          <cell r="A51">
            <v>41</v>
          </cell>
          <cell r="I51" t="str">
            <v>Ball Valve 3/4" inchi merk Kitz</v>
          </cell>
          <cell r="J51" t="str">
            <v>pcs</v>
          </cell>
          <cell r="K51">
            <v>3</v>
          </cell>
          <cell r="P51">
            <v>2</v>
          </cell>
          <cell r="W51">
            <v>5</v>
          </cell>
        </row>
        <row r="52">
          <cell r="A52">
            <v>42</v>
          </cell>
          <cell r="I52" t="str">
            <v>Ball valve 1.5 inchi merk Kitz</v>
          </cell>
          <cell r="J52" t="str">
            <v>pcs</v>
          </cell>
          <cell r="K52">
            <v>3</v>
          </cell>
          <cell r="P52">
            <v>3</v>
          </cell>
          <cell r="W52">
            <v>6</v>
          </cell>
        </row>
        <row r="53">
          <cell r="A53">
            <v>43</v>
          </cell>
          <cell r="I53" t="str">
            <v>Battery Cleaner</v>
          </cell>
          <cell r="J53" t="str">
            <v>can</v>
          </cell>
          <cell r="K53">
            <v>2</v>
          </cell>
          <cell r="L53">
            <v>2</v>
          </cell>
          <cell r="M53">
            <v>2</v>
          </cell>
          <cell r="N53">
            <v>2</v>
          </cell>
          <cell r="O53">
            <v>2</v>
          </cell>
          <cell r="P53">
            <v>2</v>
          </cell>
          <cell r="Q53">
            <v>2</v>
          </cell>
          <cell r="R53">
            <v>2</v>
          </cell>
          <cell r="S53">
            <v>2</v>
          </cell>
          <cell r="T53">
            <v>2</v>
          </cell>
          <cell r="U53">
            <v>2</v>
          </cell>
          <cell r="V53">
            <v>2</v>
          </cell>
          <cell r="W53">
            <v>24</v>
          </cell>
        </row>
        <row r="54">
          <cell r="A54">
            <v>44</v>
          </cell>
          <cell r="I54" t="str">
            <v>Batu Gerinda  8"</v>
          </cell>
          <cell r="J54" t="str">
            <v>pcs</v>
          </cell>
          <cell r="K54">
            <v>10</v>
          </cell>
          <cell r="L54">
            <v>10</v>
          </cell>
          <cell r="M54">
            <v>10</v>
          </cell>
          <cell r="N54">
            <v>10</v>
          </cell>
          <cell r="O54">
            <v>10</v>
          </cell>
          <cell r="P54">
            <v>15</v>
          </cell>
          <cell r="Q54">
            <v>15</v>
          </cell>
          <cell r="R54">
            <v>15</v>
          </cell>
          <cell r="S54">
            <v>15</v>
          </cell>
          <cell r="T54">
            <v>15</v>
          </cell>
          <cell r="U54">
            <v>15</v>
          </cell>
          <cell r="V54">
            <v>10</v>
          </cell>
          <cell r="W54">
            <v>150</v>
          </cell>
        </row>
        <row r="55">
          <cell r="A55">
            <v>45</v>
          </cell>
          <cell r="I55" t="str">
            <v>Bearing 6203 Z NSK</v>
          </cell>
          <cell r="J55" t="str">
            <v>pcs</v>
          </cell>
          <cell r="K55">
            <v>0</v>
          </cell>
          <cell r="W55">
            <v>0</v>
          </cell>
        </row>
        <row r="56">
          <cell r="A56">
            <v>46</v>
          </cell>
          <cell r="I56" t="str">
            <v>Belt - "V" B54</v>
          </cell>
          <cell r="J56" t="str">
            <v>pcs</v>
          </cell>
          <cell r="K56">
            <v>10</v>
          </cell>
          <cell r="P56">
            <v>10</v>
          </cell>
          <cell r="U56">
            <v>10</v>
          </cell>
          <cell r="W56">
            <v>30</v>
          </cell>
        </row>
        <row r="57">
          <cell r="A57">
            <v>47</v>
          </cell>
          <cell r="I57" t="str">
            <v>Belt - "V" SPC 3000</v>
          </cell>
          <cell r="J57" t="str">
            <v>pcs</v>
          </cell>
          <cell r="K57">
            <v>24</v>
          </cell>
          <cell r="N57">
            <v>12</v>
          </cell>
          <cell r="Q57">
            <v>12</v>
          </cell>
          <cell r="T57">
            <v>12</v>
          </cell>
          <cell r="V57">
            <v>6</v>
          </cell>
          <cell r="W57">
            <v>66</v>
          </cell>
        </row>
        <row r="58">
          <cell r="A58">
            <v>48</v>
          </cell>
          <cell r="I58" t="str">
            <v>Besi Profile UNP 125 x 65 x 6 x6000 mm</v>
          </cell>
          <cell r="J58" t="str">
            <v>btg</v>
          </cell>
          <cell r="K58">
            <v>5</v>
          </cell>
          <cell r="P58">
            <v>5</v>
          </cell>
          <cell r="V58">
            <v>15</v>
          </cell>
          <cell r="W58">
            <v>25</v>
          </cell>
        </row>
        <row r="59">
          <cell r="A59">
            <v>49</v>
          </cell>
          <cell r="I59" t="str">
            <v>Besi siku 30 x 30</v>
          </cell>
          <cell r="J59" t="str">
            <v>btg</v>
          </cell>
          <cell r="K59">
            <v>8</v>
          </cell>
          <cell r="L59">
            <v>8</v>
          </cell>
          <cell r="M59">
            <v>8</v>
          </cell>
          <cell r="N59">
            <v>8</v>
          </cell>
          <cell r="O59">
            <v>8</v>
          </cell>
          <cell r="P59">
            <v>8</v>
          </cell>
          <cell r="Q59">
            <v>8</v>
          </cell>
          <cell r="R59">
            <v>8</v>
          </cell>
          <cell r="S59">
            <v>8</v>
          </cell>
          <cell r="T59">
            <v>8</v>
          </cell>
          <cell r="U59">
            <v>8</v>
          </cell>
          <cell r="V59">
            <v>8</v>
          </cell>
          <cell r="W59">
            <v>96</v>
          </cell>
        </row>
        <row r="60">
          <cell r="A60">
            <v>50</v>
          </cell>
          <cell r="I60" t="str">
            <v>Besi siku 50 x 50</v>
          </cell>
          <cell r="J60" t="str">
            <v>btg</v>
          </cell>
          <cell r="K60">
            <v>15</v>
          </cell>
          <cell r="P60">
            <v>15</v>
          </cell>
          <cell r="W60">
            <v>30</v>
          </cell>
        </row>
        <row r="61">
          <cell r="A61">
            <v>51</v>
          </cell>
          <cell r="I61" t="str">
            <v>Besi siku 70x70</v>
          </cell>
          <cell r="J61" t="str">
            <v>btg</v>
          </cell>
          <cell r="K61">
            <v>15</v>
          </cell>
          <cell r="M61">
            <v>5</v>
          </cell>
          <cell r="P61">
            <v>15</v>
          </cell>
          <cell r="Q61">
            <v>5</v>
          </cell>
          <cell r="S61">
            <v>5</v>
          </cell>
          <cell r="U61">
            <v>5</v>
          </cell>
          <cell r="W61">
            <v>50</v>
          </cell>
        </row>
        <row r="62">
          <cell r="A62">
            <v>52</v>
          </cell>
          <cell r="I62" t="str">
            <v>Cat Glotex warna merah</v>
          </cell>
          <cell r="J62" t="str">
            <v>kg</v>
          </cell>
          <cell r="K62">
            <v>2</v>
          </cell>
          <cell r="L62">
            <v>2</v>
          </cell>
          <cell r="M62">
            <v>2</v>
          </cell>
          <cell r="N62">
            <v>2</v>
          </cell>
          <cell r="O62">
            <v>2</v>
          </cell>
          <cell r="P62">
            <v>2</v>
          </cell>
          <cell r="Q62">
            <v>2</v>
          </cell>
          <cell r="R62">
            <v>2</v>
          </cell>
          <cell r="S62">
            <v>2</v>
          </cell>
          <cell r="T62">
            <v>2</v>
          </cell>
          <cell r="U62">
            <v>2</v>
          </cell>
          <cell r="V62">
            <v>2</v>
          </cell>
          <cell r="W62">
            <v>24</v>
          </cell>
        </row>
        <row r="63">
          <cell r="A63">
            <v>53</v>
          </cell>
          <cell r="I63" t="str">
            <v>Cat Glotex warna putih</v>
          </cell>
          <cell r="J63" t="str">
            <v>kg</v>
          </cell>
          <cell r="K63">
            <v>2</v>
          </cell>
          <cell r="L63">
            <v>2</v>
          </cell>
          <cell r="M63">
            <v>2</v>
          </cell>
          <cell r="N63">
            <v>2</v>
          </cell>
          <cell r="O63">
            <v>2</v>
          </cell>
          <cell r="P63">
            <v>2</v>
          </cell>
          <cell r="Q63">
            <v>2</v>
          </cell>
          <cell r="R63">
            <v>2</v>
          </cell>
          <cell r="S63">
            <v>2</v>
          </cell>
          <cell r="T63">
            <v>2</v>
          </cell>
          <cell r="U63">
            <v>2</v>
          </cell>
          <cell r="V63">
            <v>2</v>
          </cell>
          <cell r="W63">
            <v>24</v>
          </cell>
        </row>
        <row r="64">
          <cell r="A64">
            <v>54</v>
          </cell>
          <cell r="I64" t="str">
            <v>Cat meni</v>
          </cell>
          <cell r="J64" t="str">
            <v>kg</v>
          </cell>
          <cell r="K64">
            <v>10</v>
          </cell>
          <cell r="O64">
            <v>10</v>
          </cell>
          <cell r="S64">
            <v>10</v>
          </cell>
          <cell r="W64">
            <v>30</v>
          </cell>
        </row>
        <row r="65">
          <cell r="A65">
            <v>55</v>
          </cell>
          <cell r="I65" t="str">
            <v>Cat Minyak Warna Biru ( utk. Pengecatan kontainer MCC )</v>
          </cell>
          <cell r="J65" t="str">
            <v>kg</v>
          </cell>
          <cell r="K65">
            <v>4</v>
          </cell>
          <cell r="L65">
            <v>4</v>
          </cell>
          <cell r="M65">
            <v>4</v>
          </cell>
          <cell r="N65">
            <v>4</v>
          </cell>
          <cell r="O65">
            <v>4</v>
          </cell>
          <cell r="P65">
            <v>4</v>
          </cell>
          <cell r="Q65">
            <v>4</v>
          </cell>
          <cell r="R65">
            <v>4</v>
          </cell>
          <cell r="S65">
            <v>4</v>
          </cell>
          <cell r="T65">
            <v>4</v>
          </cell>
          <cell r="U65">
            <v>4</v>
          </cell>
          <cell r="V65">
            <v>4</v>
          </cell>
          <cell r="W65">
            <v>48</v>
          </cell>
        </row>
        <row r="66">
          <cell r="A66">
            <v>56</v>
          </cell>
          <cell r="I66" t="str">
            <v>Cat Minyak Warna Kuning ( utk. fixed plant )</v>
          </cell>
          <cell r="J66" t="str">
            <v>liter</v>
          </cell>
          <cell r="K66">
            <v>8</v>
          </cell>
          <cell r="L66">
            <v>8</v>
          </cell>
          <cell r="M66">
            <v>8</v>
          </cell>
          <cell r="N66">
            <v>8</v>
          </cell>
          <cell r="O66">
            <v>8</v>
          </cell>
          <cell r="P66">
            <v>8</v>
          </cell>
          <cell r="Q66">
            <v>8</v>
          </cell>
          <cell r="R66">
            <v>8</v>
          </cell>
          <cell r="S66">
            <v>8</v>
          </cell>
          <cell r="T66">
            <v>8</v>
          </cell>
          <cell r="U66">
            <v>8</v>
          </cell>
          <cell r="V66">
            <v>8</v>
          </cell>
          <cell r="W66">
            <v>96</v>
          </cell>
        </row>
        <row r="67">
          <cell r="A67">
            <v>57</v>
          </cell>
          <cell r="I67" t="str">
            <v>Chemical anti karat ( rust remover )</v>
          </cell>
          <cell r="J67" t="str">
            <v>liter</v>
          </cell>
          <cell r="K67">
            <v>15</v>
          </cell>
          <cell r="P67">
            <v>15</v>
          </cell>
          <cell r="V67">
            <v>15</v>
          </cell>
          <cell r="W67">
            <v>45</v>
          </cell>
        </row>
        <row r="68">
          <cell r="A68">
            <v>58</v>
          </cell>
          <cell r="I68" t="str">
            <v>Connector kabel las</v>
          </cell>
          <cell r="J68" t="str">
            <v>pcs</v>
          </cell>
          <cell r="K68">
            <v>5</v>
          </cell>
          <cell r="N68">
            <v>5</v>
          </cell>
          <cell r="Q68">
            <v>5</v>
          </cell>
          <cell r="T68">
            <v>5</v>
          </cell>
          <cell r="W68">
            <v>20</v>
          </cell>
        </row>
        <row r="69">
          <cell r="A69">
            <v>59</v>
          </cell>
          <cell r="I69" t="str">
            <v>Cover Strip ( Ut. Tutup sambungan belting )</v>
          </cell>
          <cell r="J69" t="str">
            <v>roll</v>
          </cell>
          <cell r="K69">
            <v>2</v>
          </cell>
          <cell r="N69">
            <v>2</v>
          </cell>
          <cell r="P69">
            <v>2</v>
          </cell>
          <cell r="S69">
            <v>2</v>
          </cell>
          <cell r="W69">
            <v>8</v>
          </cell>
        </row>
        <row r="70">
          <cell r="A70">
            <v>60</v>
          </cell>
          <cell r="I70" t="str">
            <v>Cutting Tip (  Nozzle )</v>
          </cell>
          <cell r="J70" t="str">
            <v>pcs</v>
          </cell>
          <cell r="K70">
            <v>2</v>
          </cell>
          <cell r="O70">
            <v>2</v>
          </cell>
          <cell r="P70">
            <v>5</v>
          </cell>
          <cell r="R70">
            <v>5</v>
          </cell>
          <cell r="U70">
            <v>5</v>
          </cell>
          <cell r="W70">
            <v>19</v>
          </cell>
        </row>
        <row r="71">
          <cell r="A71">
            <v>61</v>
          </cell>
          <cell r="I71" t="str">
            <v>Duoble nipple</v>
          </cell>
          <cell r="J71" t="str">
            <v>pcs</v>
          </cell>
          <cell r="K71">
            <v>5</v>
          </cell>
          <cell r="P71">
            <v>5</v>
          </cell>
          <cell r="V71">
            <v>5</v>
          </cell>
          <cell r="W71">
            <v>15</v>
          </cell>
        </row>
        <row r="72">
          <cell r="A72">
            <v>62</v>
          </cell>
          <cell r="I72" t="str">
            <v>Danger Tag</v>
          </cell>
          <cell r="J72" t="str">
            <v>lsn</v>
          </cell>
          <cell r="K72">
            <v>4</v>
          </cell>
          <cell r="N72">
            <v>4</v>
          </cell>
          <cell r="Q72">
            <v>5</v>
          </cell>
          <cell r="T72">
            <v>5</v>
          </cell>
          <cell r="V72">
            <v>5</v>
          </cell>
          <cell r="W72">
            <v>23</v>
          </cell>
        </row>
        <row r="73">
          <cell r="A73">
            <v>63</v>
          </cell>
          <cell r="I73" t="str">
            <v>Electric contact cleaner</v>
          </cell>
          <cell r="J73" t="str">
            <v>can</v>
          </cell>
          <cell r="K73">
            <v>3</v>
          </cell>
          <cell r="L73">
            <v>3</v>
          </cell>
          <cell r="M73">
            <v>3</v>
          </cell>
          <cell r="N73">
            <v>3</v>
          </cell>
          <cell r="O73">
            <v>3</v>
          </cell>
          <cell r="P73">
            <v>4</v>
          </cell>
          <cell r="Q73">
            <v>4</v>
          </cell>
          <cell r="R73">
            <v>4</v>
          </cell>
          <cell r="S73">
            <v>4</v>
          </cell>
          <cell r="T73">
            <v>4</v>
          </cell>
          <cell r="U73">
            <v>4</v>
          </cell>
          <cell r="V73">
            <v>4</v>
          </cell>
          <cell r="W73">
            <v>43</v>
          </cell>
        </row>
        <row r="74">
          <cell r="A74">
            <v>64</v>
          </cell>
          <cell r="I74" t="str">
            <v>Electrode Holder 600 Ampere</v>
          </cell>
          <cell r="J74" t="str">
            <v>pcs</v>
          </cell>
          <cell r="K74">
            <v>2</v>
          </cell>
          <cell r="O74">
            <v>1</v>
          </cell>
          <cell r="S74">
            <v>2</v>
          </cell>
          <cell r="V74">
            <v>1</v>
          </cell>
          <cell r="W74">
            <v>6</v>
          </cell>
        </row>
        <row r="75">
          <cell r="A75">
            <v>65</v>
          </cell>
          <cell r="I75" t="str">
            <v>Engsel Pintu dari Plat besi 4 inch</v>
          </cell>
          <cell r="J75" t="str">
            <v>pcs</v>
          </cell>
          <cell r="W75">
            <v>0</v>
          </cell>
        </row>
        <row r="76">
          <cell r="A76">
            <v>66</v>
          </cell>
          <cell r="I76" t="str">
            <v>Filtrate 1 inchi merk Thurtill</v>
          </cell>
          <cell r="J76" t="str">
            <v>pcs</v>
          </cell>
          <cell r="W76">
            <v>0</v>
          </cell>
        </row>
        <row r="77">
          <cell r="A77">
            <v>67</v>
          </cell>
          <cell r="I77" t="str">
            <v>Flow gun 1 inchi</v>
          </cell>
          <cell r="J77" t="str">
            <v>pcs</v>
          </cell>
          <cell r="W77">
            <v>0</v>
          </cell>
        </row>
        <row r="78">
          <cell r="A78">
            <v>68</v>
          </cell>
          <cell r="I78" t="str">
            <v>Gasket TBA 0.8 mm</v>
          </cell>
          <cell r="J78" t="str">
            <v>meter</v>
          </cell>
          <cell r="K78">
            <v>1</v>
          </cell>
          <cell r="W78">
            <v>1</v>
          </cell>
        </row>
        <row r="79">
          <cell r="A79">
            <v>69</v>
          </cell>
          <cell r="I79" t="str">
            <v xml:space="preserve">Gergaji besi 1mata </v>
          </cell>
          <cell r="J79" t="str">
            <v>pcs</v>
          </cell>
          <cell r="K79">
            <v>6</v>
          </cell>
          <cell r="M79">
            <v>6</v>
          </cell>
          <cell r="O79">
            <v>6</v>
          </cell>
          <cell r="Q79">
            <v>6</v>
          </cell>
          <cell r="T79">
            <v>6</v>
          </cell>
          <cell r="V79">
            <v>6</v>
          </cell>
          <cell r="W79">
            <v>36</v>
          </cell>
        </row>
        <row r="80">
          <cell r="A80">
            <v>70</v>
          </cell>
          <cell r="I80" t="str">
            <v>Gerinda tangan</v>
          </cell>
          <cell r="J80" t="str">
            <v>set</v>
          </cell>
          <cell r="W80">
            <v>0</v>
          </cell>
        </row>
        <row r="81">
          <cell r="A81">
            <v>71</v>
          </cell>
          <cell r="I81" t="str">
            <v>Hardener UTR-20</v>
          </cell>
          <cell r="J81" t="str">
            <v>btl</v>
          </cell>
          <cell r="K81">
            <v>2</v>
          </cell>
          <cell r="L81">
            <v>2</v>
          </cell>
          <cell r="M81">
            <v>2</v>
          </cell>
          <cell r="N81">
            <v>2</v>
          </cell>
          <cell r="O81">
            <v>2</v>
          </cell>
          <cell r="P81">
            <v>2</v>
          </cell>
          <cell r="Q81">
            <v>3</v>
          </cell>
          <cell r="R81">
            <v>3</v>
          </cell>
          <cell r="S81">
            <v>3</v>
          </cell>
          <cell r="T81">
            <v>3</v>
          </cell>
          <cell r="U81">
            <v>3</v>
          </cell>
          <cell r="V81">
            <v>3</v>
          </cell>
          <cell r="W81">
            <v>30</v>
          </cell>
        </row>
        <row r="82">
          <cell r="A82">
            <v>72</v>
          </cell>
          <cell r="I82" t="str">
            <v>Hex Socket CSK Head Screw ( Countersunk ) M12</v>
          </cell>
          <cell r="J82" t="str">
            <v>pcs</v>
          </cell>
          <cell r="K82">
            <v>50</v>
          </cell>
          <cell r="L82">
            <v>50</v>
          </cell>
          <cell r="M82">
            <v>50</v>
          </cell>
          <cell r="N82">
            <v>50</v>
          </cell>
          <cell r="O82">
            <v>50</v>
          </cell>
          <cell r="P82">
            <v>50</v>
          </cell>
          <cell r="Q82">
            <v>50</v>
          </cell>
          <cell r="R82">
            <v>50</v>
          </cell>
          <cell r="S82">
            <v>50</v>
          </cell>
          <cell r="T82">
            <v>50</v>
          </cell>
          <cell r="U82">
            <v>50</v>
          </cell>
          <cell r="V82">
            <v>50</v>
          </cell>
          <cell r="W82">
            <v>600</v>
          </cell>
        </row>
        <row r="83">
          <cell r="A83">
            <v>73</v>
          </cell>
          <cell r="I83" t="str">
            <v>Impeler pump S. Suaran, Binungan, Crushing Plant</v>
          </cell>
          <cell r="J83" t="str">
            <v>set</v>
          </cell>
          <cell r="K83">
            <v>2</v>
          </cell>
          <cell r="W83">
            <v>2</v>
          </cell>
        </row>
        <row r="84">
          <cell r="A84">
            <v>74</v>
          </cell>
          <cell r="I84" t="str">
            <v xml:space="preserve">Kabel las serabut 1/2 inchi </v>
          </cell>
          <cell r="J84" t="str">
            <v>meter</v>
          </cell>
          <cell r="K84">
            <v>50</v>
          </cell>
          <cell r="P84">
            <v>50</v>
          </cell>
          <cell r="W84">
            <v>100</v>
          </cell>
        </row>
        <row r="85">
          <cell r="A85">
            <v>75</v>
          </cell>
          <cell r="I85" t="str">
            <v>Kabel roll</v>
          </cell>
          <cell r="J85" t="str">
            <v>15 m</v>
          </cell>
          <cell r="M85">
            <v>1</v>
          </cell>
          <cell r="W85">
            <v>1</v>
          </cell>
        </row>
        <row r="86">
          <cell r="A86">
            <v>76</v>
          </cell>
          <cell r="I86" t="str">
            <v>Kaca las bening ukuran 105 x 50 x 3 mm</v>
          </cell>
          <cell r="J86" t="str">
            <v>pcs</v>
          </cell>
          <cell r="K86">
            <v>2</v>
          </cell>
          <cell r="L86">
            <v>2</v>
          </cell>
          <cell r="M86">
            <v>2</v>
          </cell>
          <cell r="N86">
            <v>2</v>
          </cell>
          <cell r="O86">
            <v>2</v>
          </cell>
          <cell r="P86">
            <v>2</v>
          </cell>
          <cell r="Q86">
            <v>2</v>
          </cell>
          <cell r="R86">
            <v>3</v>
          </cell>
          <cell r="S86">
            <v>3</v>
          </cell>
          <cell r="T86">
            <v>3</v>
          </cell>
          <cell r="U86">
            <v>3</v>
          </cell>
          <cell r="V86">
            <v>3</v>
          </cell>
          <cell r="W86">
            <v>29</v>
          </cell>
        </row>
        <row r="87">
          <cell r="A87">
            <v>77</v>
          </cell>
          <cell r="I87" t="str">
            <v>Kaca las hitam ukuran 105 x 50 x 3 mm</v>
          </cell>
          <cell r="J87" t="str">
            <v>pcs</v>
          </cell>
          <cell r="K87">
            <v>2</v>
          </cell>
          <cell r="L87">
            <v>2</v>
          </cell>
          <cell r="M87">
            <v>2</v>
          </cell>
          <cell r="N87">
            <v>2</v>
          </cell>
          <cell r="O87">
            <v>2</v>
          </cell>
          <cell r="P87">
            <v>2</v>
          </cell>
          <cell r="Q87">
            <v>2</v>
          </cell>
          <cell r="R87">
            <v>3</v>
          </cell>
          <cell r="S87">
            <v>3</v>
          </cell>
          <cell r="T87">
            <v>3</v>
          </cell>
          <cell r="U87">
            <v>3</v>
          </cell>
          <cell r="V87">
            <v>3</v>
          </cell>
          <cell r="W87">
            <v>29</v>
          </cell>
        </row>
        <row r="88">
          <cell r="A88">
            <v>78</v>
          </cell>
          <cell r="I88" t="str">
            <v>Kapur besi</v>
          </cell>
          <cell r="J88" t="str">
            <v>ktk</v>
          </cell>
          <cell r="K88">
            <v>2</v>
          </cell>
          <cell r="M88">
            <v>2</v>
          </cell>
          <cell r="O88">
            <v>2</v>
          </cell>
          <cell r="P88">
            <v>2</v>
          </cell>
          <cell r="Q88">
            <v>2</v>
          </cell>
          <cell r="R88">
            <v>2</v>
          </cell>
          <cell r="S88">
            <v>2</v>
          </cell>
          <cell r="T88">
            <v>2</v>
          </cell>
          <cell r="U88">
            <v>2</v>
          </cell>
          <cell r="V88">
            <v>2</v>
          </cell>
          <cell r="W88">
            <v>20</v>
          </cell>
        </row>
        <row r="89">
          <cell r="A89">
            <v>79</v>
          </cell>
          <cell r="I89" t="str">
            <v>Kawat las Kuningan</v>
          </cell>
          <cell r="J89" t="str">
            <v>meter</v>
          </cell>
          <cell r="K89">
            <v>5</v>
          </cell>
          <cell r="P89">
            <v>5</v>
          </cell>
          <cell r="U89">
            <v>5</v>
          </cell>
          <cell r="W89">
            <v>15</v>
          </cell>
        </row>
        <row r="90">
          <cell r="A90">
            <v>80</v>
          </cell>
          <cell r="I90" t="str">
            <v>Klemp 1/2 inchi</v>
          </cell>
          <cell r="J90" t="str">
            <v>pcs</v>
          </cell>
          <cell r="K90">
            <v>4</v>
          </cell>
          <cell r="P90">
            <v>4</v>
          </cell>
          <cell r="W90">
            <v>8</v>
          </cell>
        </row>
        <row r="91">
          <cell r="A91">
            <v>81</v>
          </cell>
          <cell r="I91" t="str">
            <v>Knee drat dalam galvanis 1 inchi</v>
          </cell>
          <cell r="J91" t="str">
            <v>pcs</v>
          </cell>
          <cell r="K91">
            <v>0</v>
          </cell>
          <cell r="W91">
            <v>0</v>
          </cell>
        </row>
        <row r="92">
          <cell r="A92">
            <v>82</v>
          </cell>
          <cell r="I92" t="str">
            <v>Knee drat dalam Galvanis 1,5 inchi</v>
          </cell>
          <cell r="J92" t="str">
            <v>pcs</v>
          </cell>
          <cell r="K92">
            <v>10</v>
          </cell>
          <cell r="P92">
            <v>5</v>
          </cell>
          <cell r="W92">
            <v>15</v>
          </cell>
        </row>
        <row r="93">
          <cell r="A93">
            <v>83</v>
          </cell>
          <cell r="I93" t="str">
            <v>Kran Pancur 1/2 inchi</v>
          </cell>
          <cell r="J93" t="str">
            <v>pcs</v>
          </cell>
          <cell r="K93">
            <v>0</v>
          </cell>
          <cell r="W93">
            <v>0</v>
          </cell>
        </row>
        <row r="94">
          <cell r="A94">
            <v>84</v>
          </cell>
          <cell r="I94" t="str">
            <v>Kuas 2"</v>
          </cell>
          <cell r="J94" t="str">
            <v>pcs</v>
          </cell>
          <cell r="K94">
            <v>4</v>
          </cell>
          <cell r="L94">
            <v>4</v>
          </cell>
          <cell r="M94">
            <v>4</v>
          </cell>
          <cell r="N94">
            <v>4</v>
          </cell>
          <cell r="O94">
            <v>4</v>
          </cell>
          <cell r="P94">
            <v>4</v>
          </cell>
          <cell r="Q94">
            <v>4</v>
          </cell>
          <cell r="R94">
            <v>4</v>
          </cell>
          <cell r="S94">
            <v>4</v>
          </cell>
          <cell r="T94">
            <v>4</v>
          </cell>
          <cell r="U94">
            <v>4</v>
          </cell>
          <cell r="V94">
            <v>4</v>
          </cell>
          <cell r="W94">
            <v>48</v>
          </cell>
        </row>
        <row r="95">
          <cell r="A95">
            <v>85</v>
          </cell>
          <cell r="I95" t="str">
            <v>Kuas 3 "</v>
          </cell>
          <cell r="J95" t="str">
            <v>pcs</v>
          </cell>
          <cell r="K95">
            <v>2</v>
          </cell>
          <cell r="L95">
            <v>2</v>
          </cell>
          <cell r="M95">
            <v>2</v>
          </cell>
          <cell r="N95">
            <v>2</v>
          </cell>
          <cell r="O95">
            <v>2</v>
          </cell>
          <cell r="P95">
            <v>2</v>
          </cell>
          <cell r="Q95">
            <v>2</v>
          </cell>
          <cell r="R95">
            <v>2</v>
          </cell>
          <cell r="S95">
            <v>2</v>
          </cell>
          <cell r="T95">
            <v>2</v>
          </cell>
          <cell r="U95">
            <v>2</v>
          </cell>
          <cell r="V95">
            <v>2</v>
          </cell>
          <cell r="W95">
            <v>24</v>
          </cell>
        </row>
        <row r="96">
          <cell r="A96">
            <v>86</v>
          </cell>
          <cell r="I96" t="str">
            <v>Kunci Gembok Kuningan uk. 2 cm</v>
          </cell>
          <cell r="J96" t="str">
            <v>pcs</v>
          </cell>
          <cell r="K96">
            <v>0</v>
          </cell>
          <cell r="W96">
            <v>0</v>
          </cell>
        </row>
        <row r="97">
          <cell r="A97">
            <v>87</v>
          </cell>
          <cell r="I97" t="str">
            <v>Kunci Gembok Uk 60 mm</v>
          </cell>
          <cell r="J97" t="str">
            <v>pcs</v>
          </cell>
          <cell r="K97">
            <v>0</v>
          </cell>
          <cell r="W97">
            <v>0</v>
          </cell>
        </row>
        <row r="98">
          <cell r="A98">
            <v>88</v>
          </cell>
          <cell r="I98" t="str">
            <v>Lem Belting SC-2000</v>
          </cell>
          <cell r="J98" t="str">
            <v>can</v>
          </cell>
          <cell r="K98">
            <v>4</v>
          </cell>
          <cell r="L98">
            <v>4</v>
          </cell>
          <cell r="M98">
            <v>4</v>
          </cell>
          <cell r="N98">
            <v>4</v>
          </cell>
          <cell r="O98">
            <v>4</v>
          </cell>
          <cell r="P98">
            <v>4</v>
          </cell>
          <cell r="Q98">
            <v>4</v>
          </cell>
          <cell r="R98">
            <v>4</v>
          </cell>
          <cell r="S98">
            <v>4</v>
          </cell>
          <cell r="T98">
            <v>4</v>
          </cell>
          <cell r="U98">
            <v>4</v>
          </cell>
          <cell r="V98">
            <v>4</v>
          </cell>
          <cell r="W98">
            <v>48</v>
          </cell>
        </row>
        <row r="99">
          <cell r="A99">
            <v>89</v>
          </cell>
          <cell r="I99" t="str">
            <v>Majun</v>
          </cell>
          <cell r="J99" t="str">
            <v>kg</v>
          </cell>
          <cell r="K99">
            <v>15</v>
          </cell>
          <cell r="L99">
            <v>15</v>
          </cell>
          <cell r="M99">
            <v>15</v>
          </cell>
          <cell r="N99">
            <v>15</v>
          </cell>
          <cell r="O99">
            <v>20</v>
          </cell>
          <cell r="P99">
            <v>20</v>
          </cell>
          <cell r="Q99">
            <v>20</v>
          </cell>
          <cell r="R99">
            <v>20</v>
          </cell>
          <cell r="S99">
            <v>20</v>
          </cell>
          <cell r="T99">
            <v>20</v>
          </cell>
          <cell r="U99">
            <v>20</v>
          </cell>
          <cell r="V99">
            <v>20</v>
          </cell>
          <cell r="W99">
            <v>220</v>
          </cell>
        </row>
        <row r="100">
          <cell r="A100">
            <v>90</v>
          </cell>
          <cell r="I100" t="str">
            <v>Masker Kain</v>
          </cell>
          <cell r="J100" t="str">
            <v>each</v>
          </cell>
          <cell r="K100">
            <v>48</v>
          </cell>
          <cell r="L100">
            <v>48</v>
          </cell>
          <cell r="M100">
            <v>48</v>
          </cell>
          <cell r="N100">
            <v>48</v>
          </cell>
          <cell r="O100">
            <v>48</v>
          </cell>
          <cell r="P100">
            <v>48</v>
          </cell>
          <cell r="Q100">
            <v>48</v>
          </cell>
          <cell r="R100">
            <v>48</v>
          </cell>
          <cell r="S100">
            <v>48</v>
          </cell>
          <cell r="T100">
            <v>48</v>
          </cell>
          <cell r="U100">
            <v>48</v>
          </cell>
          <cell r="V100">
            <v>48</v>
          </cell>
          <cell r="W100">
            <v>576</v>
          </cell>
        </row>
        <row r="101">
          <cell r="A101">
            <v>91</v>
          </cell>
          <cell r="I101" t="str">
            <v>Mata bor HSS 10 mm</v>
          </cell>
          <cell r="J101" t="str">
            <v>set</v>
          </cell>
          <cell r="K101">
            <v>1</v>
          </cell>
          <cell r="W101">
            <v>1</v>
          </cell>
        </row>
        <row r="102">
          <cell r="A102">
            <v>92</v>
          </cell>
          <cell r="I102" t="str">
            <v>Mata bor HSS 12 ,5 mm</v>
          </cell>
          <cell r="J102" t="str">
            <v>pcs</v>
          </cell>
          <cell r="K102">
            <v>1</v>
          </cell>
          <cell r="W102">
            <v>1</v>
          </cell>
        </row>
        <row r="103">
          <cell r="A103">
            <v>93</v>
          </cell>
          <cell r="I103" t="str">
            <v>Mata bor HSS 8 mm</v>
          </cell>
          <cell r="J103" t="str">
            <v>pcs</v>
          </cell>
          <cell r="K103">
            <v>1</v>
          </cell>
          <cell r="W103">
            <v>1</v>
          </cell>
        </row>
        <row r="104">
          <cell r="A104">
            <v>94</v>
          </cell>
          <cell r="I104" t="str">
            <v>Mata Gergaji Besi1 sisi Sandvick</v>
          </cell>
          <cell r="J104" t="str">
            <v>pcs</v>
          </cell>
          <cell r="K104">
            <v>8</v>
          </cell>
          <cell r="M104">
            <v>8</v>
          </cell>
          <cell r="O104">
            <v>8</v>
          </cell>
          <cell r="Q104">
            <v>8</v>
          </cell>
          <cell r="S104">
            <v>8</v>
          </cell>
          <cell r="U104">
            <v>8</v>
          </cell>
          <cell r="V104">
            <v>6</v>
          </cell>
          <cell r="W104">
            <v>54</v>
          </cell>
        </row>
        <row r="105">
          <cell r="A105">
            <v>95</v>
          </cell>
          <cell r="I105" t="str">
            <v xml:space="preserve">Mechanical Seal </v>
          </cell>
          <cell r="J105" t="str">
            <v>pcs</v>
          </cell>
          <cell r="K105">
            <v>0</v>
          </cell>
          <cell r="W105">
            <v>0</v>
          </cell>
        </row>
        <row r="106">
          <cell r="A106">
            <v>96</v>
          </cell>
          <cell r="I106" t="str">
            <v>Meja dudukan Microfone</v>
          </cell>
          <cell r="J106" t="str">
            <v>pcs</v>
          </cell>
          <cell r="K106">
            <v>2</v>
          </cell>
          <cell r="W106">
            <v>2</v>
          </cell>
        </row>
        <row r="107">
          <cell r="A107">
            <v>97</v>
          </cell>
          <cell r="I107" t="str">
            <v>Meteran 7.5 meter</v>
          </cell>
          <cell r="J107" t="str">
            <v>pcs</v>
          </cell>
          <cell r="P107">
            <v>1</v>
          </cell>
          <cell r="U107">
            <v>1</v>
          </cell>
          <cell r="W107">
            <v>2</v>
          </cell>
        </row>
        <row r="108">
          <cell r="A108">
            <v>98</v>
          </cell>
          <cell r="I108" t="str">
            <v>Microfone</v>
          </cell>
          <cell r="J108" t="str">
            <v>pcs</v>
          </cell>
          <cell r="K108">
            <v>2</v>
          </cell>
          <cell r="W108">
            <v>2</v>
          </cell>
        </row>
        <row r="109">
          <cell r="A109">
            <v>99</v>
          </cell>
          <cell r="I109" t="str">
            <v>Mur Baut M10 x 35 mm</v>
          </cell>
          <cell r="J109" t="str">
            <v>pcs</v>
          </cell>
          <cell r="K109">
            <v>50</v>
          </cell>
          <cell r="L109">
            <v>50</v>
          </cell>
          <cell r="M109">
            <v>50</v>
          </cell>
          <cell r="N109">
            <v>50</v>
          </cell>
          <cell r="O109">
            <v>50</v>
          </cell>
          <cell r="P109">
            <v>50</v>
          </cell>
          <cell r="Q109">
            <v>50</v>
          </cell>
          <cell r="R109">
            <v>50</v>
          </cell>
          <cell r="S109">
            <v>50</v>
          </cell>
          <cell r="T109">
            <v>50</v>
          </cell>
          <cell r="U109">
            <v>50</v>
          </cell>
          <cell r="V109">
            <v>50</v>
          </cell>
          <cell r="W109">
            <v>600</v>
          </cell>
        </row>
        <row r="110">
          <cell r="A110">
            <v>100</v>
          </cell>
          <cell r="I110" t="str">
            <v>Mur Baut M12 x 35 mm</v>
          </cell>
          <cell r="J110" t="str">
            <v>pcs</v>
          </cell>
          <cell r="K110">
            <v>50</v>
          </cell>
          <cell r="L110">
            <v>50</v>
          </cell>
          <cell r="M110">
            <v>50</v>
          </cell>
          <cell r="N110">
            <v>50</v>
          </cell>
          <cell r="O110">
            <v>50</v>
          </cell>
          <cell r="P110">
            <v>50</v>
          </cell>
          <cell r="Q110">
            <v>50</v>
          </cell>
          <cell r="R110">
            <v>50</v>
          </cell>
          <cell r="S110">
            <v>50</v>
          </cell>
          <cell r="T110">
            <v>50</v>
          </cell>
          <cell r="U110">
            <v>50</v>
          </cell>
          <cell r="V110">
            <v>50</v>
          </cell>
          <cell r="W110">
            <v>600</v>
          </cell>
        </row>
        <row r="111">
          <cell r="A111">
            <v>101</v>
          </cell>
          <cell r="I111" t="str">
            <v>Mur Baut M16 x 35 mm</v>
          </cell>
          <cell r="J111" t="str">
            <v>pcs</v>
          </cell>
          <cell r="K111">
            <v>50</v>
          </cell>
          <cell r="L111">
            <v>50</v>
          </cell>
          <cell r="M111">
            <v>50</v>
          </cell>
          <cell r="N111">
            <v>50</v>
          </cell>
          <cell r="O111">
            <v>50</v>
          </cell>
          <cell r="P111">
            <v>50</v>
          </cell>
          <cell r="Q111">
            <v>50</v>
          </cell>
          <cell r="R111">
            <v>50</v>
          </cell>
          <cell r="S111">
            <v>50</v>
          </cell>
          <cell r="T111">
            <v>50</v>
          </cell>
          <cell r="U111">
            <v>50</v>
          </cell>
          <cell r="V111">
            <v>50</v>
          </cell>
          <cell r="W111">
            <v>600</v>
          </cell>
        </row>
        <row r="112">
          <cell r="A112">
            <v>102</v>
          </cell>
          <cell r="I112" t="str">
            <v>Marine paint , kuning ( Re-paint Conveyor )</v>
          </cell>
          <cell r="J112" t="str">
            <v>pail</v>
          </cell>
          <cell r="K112">
            <v>10</v>
          </cell>
          <cell r="W112">
            <v>10</v>
          </cell>
        </row>
        <row r="113">
          <cell r="A113">
            <v>103</v>
          </cell>
          <cell r="I113" t="str">
            <v>Oxigen</v>
          </cell>
          <cell r="J113" t="str">
            <v>tube</v>
          </cell>
          <cell r="K113">
            <v>8</v>
          </cell>
          <cell r="L113">
            <v>8</v>
          </cell>
          <cell r="M113">
            <v>8</v>
          </cell>
          <cell r="N113">
            <v>8</v>
          </cell>
          <cell r="O113">
            <v>8</v>
          </cell>
          <cell r="P113">
            <v>8</v>
          </cell>
          <cell r="Q113">
            <v>8</v>
          </cell>
          <cell r="R113">
            <v>8</v>
          </cell>
          <cell r="S113">
            <v>8</v>
          </cell>
          <cell r="T113">
            <v>8</v>
          </cell>
          <cell r="U113">
            <v>8</v>
          </cell>
          <cell r="V113">
            <v>8</v>
          </cell>
          <cell r="W113">
            <v>96</v>
          </cell>
        </row>
        <row r="114">
          <cell r="A114">
            <v>104</v>
          </cell>
          <cell r="I114" t="str">
            <v>Pipa baja tebal  dia. 1,5 inchi</v>
          </cell>
          <cell r="J114" t="str">
            <v>btg</v>
          </cell>
          <cell r="K114">
            <v>4</v>
          </cell>
          <cell r="P114">
            <v>6</v>
          </cell>
          <cell r="W114">
            <v>10</v>
          </cell>
        </row>
        <row r="115">
          <cell r="A115">
            <v>105</v>
          </cell>
          <cell r="I115" t="str">
            <v>Pipa baja tebal dia. 1 inchi</v>
          </cell>
          <cell r="J115" t="str">
            <v>btg</v>
          </cell>
          <cell r="P115">
            <v>3</v>
          </cell>
          <cell r="W115">
            <v>3</v>
          </cell>
        </row>
        <row r="116">
          <cell r="A116">
            <v>106</v>
          </cell>
          <cell r="I116" t="str">
            <v>Pipa Galvanize 3 inchi</v>
          </cell>
          <cell r="J116" t="str">
            <v>btg</v>
          </cell>
          <cell r="K116">
            <v>5</v>
          </cell>
          <cell r="P116">
            <v>2</v>
          </cell>
          <cell r="W116">
            <v>7</v>
          </cell>
        </row>
        <row r="117">
          <cell r="A117">
            <v>107</v>
          </cell>
          <cell r="I117" t="str">
            <v>Pipa Galvanize 1/2 inchi</v>
          </cell>
          <cell r="J117" t="str">
            <v>btg</v>
          </cell>
          <cell r="L117">
            <v>2</v>
          </cell>
          <cell r="P117">
            <v>2</v>
          </cell>
          <cell r="V117">
            <v>2</v>
          </cell>
          <cell r="W117">
            <v>6</v>
          </cell>
        </row>
        <row r="118">
          <cell r="A118">
            <v>108</v>
          </cell>
          <cell r="I118" t="str">
            <v>Plate Bordes 2 mm</v>
          </cell>
          <cell r="J118" t="str">
            <v>lbr</v>
          </cell>
          <cell r="K118">
            <v>4</v>
          </cell>
          <cell r="P118">
            <v>4</v>
          </cell>
          <cell r="T118">
            <v>4</v>
          </cell>
          <cell r="W118">
            <v>12</v>
          </cell>
        </row>
        <row r="119">
          <cell r="A119">
            <v>109</v>
          </cell>
          <cell r="I119" t="str">
            <v>Plate expand</v>
          </cell>
          <cell r="J119" t="str">
            <v>lbr</v>
          </cell>
          <cell r="K119">
            <v>5</v>
          </cell>
          <cell r="P119">
            <v>5</v>
          </cell>
          <cell r="V119">
            <v>5</v>
          </cell>
          <cell r="W119">
            <v>15</v>
          </cell>
        </row>
        <row r="120">
          <cell r="A120">
            <v>110</v>
          </cell>
          <cell r="I120" t="str">
            <v>Plate Mild Steel  t = 5 mm  utk. Perbaikan portable hopper</v>
          </cell>
          <cell r="J120" t="str">
            <v>lbr</v>
          </cell>
          <cell r="K120">
            <v>6</v>
          </cell>
          <cell r="Q120">
            <v>6</v>
          </cell>
          <cell r="V120">
            <v>2</v>
          </cell>
          <cell r="W120">
            <v>14</v>
          </cell>
        </row>
        <row r="121">
          <cell r="A121">
            <v>111</v>
          </cell>
          <cell r="I121" t="str">
            <v>Plate Hardox</v>
          </cell>
          <cell r="J121" t="str">
            <v>lbr</v>
          </cell>
          <cell r="K121">
            <v>4</v>
          </cell>
          <cell r="P121">
            <v>4</v>
          </cell>
          <cell r="V121">
            <v>4</v>
          </cell>
          <cell r="W121">
            <v>12</v>
          </cell>
        </row>
        <row r="122">
          <cell r="A122">
            <v>112</v>
          </cell>
          <cell r="I122" t="str">
            <v>Plate Strip 5 mm</v>
          </cell>
          <cell r="J122" t="str">
            <v>btg</v>
          </cell>
          <cell r="K122">
            <v>5</v>
          </cell>
          <cell r="M122">
            <v>5</v>
          </cell>
          <cell r="P122">
            <v>5</v>
          </cell>
          <cell r="S122">
            <v>5</v>
          </cell>
          <cell r="V122">
            <v>5</v>
          </cell>
          <cell r="W122">
            <v>25</v>
          </cell>
        </row>
        <row r="123">
          <cell r="A123">
            <v>113</v>
          </cell>
          <cell r="I123" t="str">
            <v>Plug drat dalam 1/2 inchi</v>
          </cell>
          <cell r="J123" t="str">
            <v>pcs</v>
          </cell>
          <cell r="W123">
            <v>0</v>
          </cell>
        </row>
        <row r="124">
          <cell r="A124">
            <v>114</v>
          </cell>
          <cell r="I124" t="str">
            <v>Pressure Gauge 1/2 inchi range 1-10 bar</v>
          </cell>
          <cell r="J124" t="str">
            <v>pcs</v>
          </cell>
          <cell r="W124">
            <v>0</v>
          </cell>
        </row>
        <row r="125">
          <cell r="A125">
            <v>115</v>
          </cell>
          <cell r="I125" t="str">
            <v>Regulator (Oxcy &amp; Accy)</v>
          </cell>
          <cell r="J125" t="str">
            <v>set</v>
          </cell>
          <cell r="K125">
            <v>2</v>
          </cell>
          <cell r="P125">
            <v>2</v>
          </cell>
          <cell r="W125">
            <v>4</v>
          </cell>
        </row>
        <row r="126">
          <cell r="A126">
            <v>116</v>
          </cell>
          <cell r="I126" t="str">
            <v>Reducer 1.5 x 1 inchi</v>
          </cell>
          <cell r="J126" t="str">
            <v>pcs</v>
          </cell>
          <cell r="W126">
            <v>0</v>
          </cell>
        </row>
        <row r="127">
          <cell r="A127">
            <v>117</v>
          </cell>
          <cell r="I127" t="str">
            <v>Carrier roller</v>
          </cell>
          <cell r="J127" t="str">
            <v>pcs</v>
          </cell>
          <cell r="K127">
            <v>10</v>
          </cell>
          <cell r="M127">
            <v>10</v>
          </cell>
          <cell r="O127">
            <v>10</v>
          </cell>
          <cell r="Q127">
            <v>10</v>
          </cell>
          <cell r="S127">
            <v>10</v>
          </cell>
          <cell r="U127">
            <v>10</v>
          </cell>
          <cell r="W127">
            <v>60</v>
          </cell>
        </row>
        <row r="128">
          <cell r="A128">
            <v>118</v>
          </cell>
          <cell r="I128" t="str">
            <v>Bend pulley</v>
          </cell>
          <cell r="J128" t="str">
            <v>pcs</v>
          </cell>
          <cell r="K128">
            <v>1</v>
          </cell>
          <cell r="M128">
            <v>1</v>
          </cell>
          <cell r="O128">
            <v>1</v>
          </cell>
          <cell r="W128">
            <v>3</v>
          </cell>
        </row>
        <row r="129">
          <cell r="A129">
            <v>119</v>
          </cell>
          <cell r="I129" t="str">
            <v>Tail pulley</v>
          </cell>
          <cell r="K129">
            <v>1</v>
          </cell>
          <cell r="M129">
            <v>1</v>
          </cell>
          <cell r="P129">
            <v>1</v>
          </cell>
          <cell r="S129">
            <v>1</v>
          </cell>
          <cell r="V129">
            <v>1</v>
          </cell>
          <cell r="W129">
            <v>5</v>
          </cell>
        </row>
        <row r="130">
          <cell r="A130">
            <v>120</v>
          </cell>
          <cell r="I130" t="str">
            <v>Head pulley</v>
          </cell>
          <cell r="J130" t="str">
            <v>pcs</v>
          </cell>
          <cell r="M130">
            <v>1</v>
          </cell>
          <cell r="P130">
            <v>1</v>
          </cell>
          <cell r="S130">
            <v>1</v>
          </cell>
          <cell r="V130">
            <v>1</v>
          </cell>
          <cell r="W130">
            <v>4</v>
          </cell>
        </row>
        <row r="131">
          <cell r="A131">
            <v>121</v>
          </cell>
          <cell r="I131" t="str">
            <v>Return roller</v>
          </cell>
          <cell r="J131" t="str">
            <v>pcs</v>
          </cell>
          <cell r="K131">
            <v>6</v>
          </cell>
          <cell r="M131">
            <v>6</v>
          </cell>
          <cell r="O131">
            <v>6</v>
          </cell>
          <cell r="Q131">
            <v>6</v>
          </cell>
          <cell r="S131">
            <v>6</v>
          </cell>
          <cell r="U131">
            <v>6</v>
          </cell>
          <cell r="W131">
            <v>36</v>
          </cell>
        </row>
        <row r="132">
          <cell r="A132">
            <v>122</v>
          </cell>
          <cell r="I132" t="str">
            <v>Sarung tangan las kulit</v>
          </cell>
          <cell r="J132" t="str">
            <v>psg</v>
          </cell>
          <cell r="K132">
            <v>4</v>
          </cell>
          <cell r="P132">
            <v>4</v>
          </cell>
          <cell r="W132">
            <v>8</v>
          </cell>
        </row>
        <row r="133">
          <cell r="A133">
            <v>123</v>
          </cell>
          <cell r="I133" t="str">
            <v>Sarung tangan katun</v>
          </cell>
          <cell r="J133" t="str">
            <v>psg</v>
          </cell>
          <cell r="K133">
            <v>60</v>
          </cell>
          <cell r="L133">
            <v>60</v>
          </cell>
          <cell r="M133">
            <v>60</v>
          </cell>
          <cell r="N133">
            <v>60</v>
          </cell>
          <cell r="O133">
            <v>60</v>
          </cell>
          <cell r="P133">
            <v>60</v>
          </cell>
          <cell r="Q133">
            <v>60</v>
          </cell>
          <cell r="R133">
            <v>60</v>
          </cell>
          <cell r="S133">
            <v>60</v>
          </cell>
          <cell r="T133">
            <v>60</v>
          </cell>
          <cell r="U133">
            <v>60</v>
          </cell>
          <cell r="V133">
            <v>60</v>
          </cell>
          <cell r="W133">
            <v>720</v>
          </cell>
        </row>
        <row r="134">
          <cell r="A134">
            <v>124</v>
          </cell>
          <cell r="I134" t="str">
            <v>Seal Asbes gulungan</v>
          </cell>
          <cell r="J134" t="str">
            <v>meter</v>
          </cell>
          <cell r="K134">
            <v>10</v>
          </cell>
          <cell r="P134">
            <v>10</v>
          </cell>
          <cell r="W134">
            <v>20</v>
          </cell>
        </row>
        <row r="135">
          <cell r="A135">
            <v>125</v>
          </cell>
          <cell r="I135" t="str">
            <v>Selang serabut 3/4" inchi</v>
          </cell>
          <cell r="J135" t="str">
            <v>meter</v>
          </cell>
          <cell r="K135">
            <v>30</v>
          </cell>
          <cell r="P135">
            <v>30</v>
          </cell>
          <cell r="W135">
            <v>60</v>
          </cell>
        </row>
        <row r="136">
          <cell r="A136">
            <v>126</v>
          </cell>
          <cell r="I136" t="str">
            <v>Selang utk. Las oksigen dan acetelyn</v>
          </cell>
          <cell r="J136" t="str">
            <v>meter</v>
          </cell>
          <cell r="P136">
            <v>50</v>
          </cell>
          <cell r="W136">
            <v>50</v>
          </cell>
        </row>
        <row r="137">
          <cell r="A137">
            <v>127</v>
          </cell>
          <cell r="I137" t="str">
            <v>Sikat Baja</v>
          </cell>
          <cell r="J137" t="str">
            <v>pcs</v>
          </cell>
          <cell r="K137">
            <v>2</v>
          </cell>
          <cell r="N137">
            <v>2</v>
          </cell>
          <cell r="Q137">
            <v>2</v>
          </cell>
          <cell r="T137">
            <v>2</v>
          </cell>
          <cell r="W137">
            <v>8</v>
          </cell>
        </row>
        <row r="138">
          <cell r="A138">
            <v>128</v>
          </cell>
          <cell r="I138" t="str">
            <v>Slurry Pump 2,5 s/d 3 Hp ( Pompa tunel  C plant)</v>
          </cell>
          <cell r="J138" t="str">
            <v>set</v>
          </cell>
          <cell r="K138">
            <v>1</v>
          </cell>
          <cell r="W138">
            <v>1</v>
          </cell>
        </row>
        <row r="139">
          <cell r="A139">
            <v>129</v>
          </cell>
          <cell r="I139" t="str">
            <v>Tee 1/2 inchi</v>
          </cell>
          <cell r="J139" t="str">
            <v>pcs</v>
          </cell>
          <cell r="W139">
            <v>0</v>
          </cell>
        </row>
        <row r="140">
          <cell r="A140">
            <v>130</v>
          </cell>
          <cell r="I140" t="str">
            <v>Tee drat dalam galvanis 1.5 inchi</v>
          </cell>
          <cell r="J140" t="str">
            <v>pcs</v>
          </cell>
          <cell r="W140">
            <v>0</v>
          </cell>
        </row>
        <row r="141">
          <cell r="A141">
            <v>131</v>
          </cell>
          <cell r="I141" t="str">
            <v>Thinner  B</v>
          </cell>
          <cell r="J141" t="str">
            <v>kg</v>
          </cell>
          <cell r="K141">
            <v>6</v>
          </cell>
          <cell r="L141">
            <v>6</v>
          </cell>
          <cell r="M141">
            <v>6</v>
          </cell>
          <cell r="N141">
            <v>6</v>
          </cell>
          <cell r="O141">
            <v>6</v>
          </cell>
          <cell r="P141">
            <v>6</v>
          </cell>
          <cell r="Q141">
            <v>6</v>
          </cell>
          <cell r="R141">
            <v>6</v>
          </cell>
          <cell r="S141">
            <v>6</v>
          </cell>
          <cell r="T141">
            <v>6</v>
          </cell>
          <cell r="U141">
            <v>6</v>
          </cell>
          <cell r="V141">
            <v>6</v>
          </cell>
          <cell r="W141">
            <v>72</v>
          </cell>
        </row>
        <row r="142">
          <cell r="A142">
            <v>132</v>
          </cell>
          <cell r="I142" t="str">
            <v xml:space="preserve">Thinner A special </v>
          </cell>
          <cell r="J142" t="str">
            <v>liter</v>
          </cell>
          <cell r="K142">
            <v>6</v>
          </cell>
          <cell r="N142">
            <v>6</v>
          </cell>
          <cell r="Q142">
            <v>6</v>
          </cell>
          <cell r="T142">
            <v>6</v>
          </cell>
          <cell r="W142">
            <v>24</v>
          </cell>
        </row>
        <row r="143">
          <cell r="A143">
            <v>133</v>
          </cell>
          <cell r="I143" t="str">
            <v>Thinner special untuk Marine paint ( Re-paint Conveyor )</v>
          </cell>
          <cell r="J143" t="str">
            <v>liter</v>
          </cell>
          <cell r="K143">
            <v>125</v>
          </cell>
          <cell r="W143">
            <v>125</v>
          </cell>
        </row>
        <row r="144">
          <cell r="A144">
            <v>134</v>
          </cell>
          <cell r="I144" t="str">
            <v>Tip Cleaner set no 5 s/d 27</v>
          </cell>
          <cell r="J144" t="str">
            <v>Pcs</v>
          </cell>
          <cell r="K144">
            <v>3</v>
          </cell>
          <cell r="O144">
            <v>3</v>
          </cell>
          <cell r="R144">
            <v>3</v>
          </cell>
          <cell r="U144">
            <v>3</v>
          </cell>
          <cell r="W144">
            <v>12</v>
          </cell>
        </row>
        <row r="145">
          <cell r="A145">
            <v>135</v>
          </cell>
          <cell r="I145" t="str">
            <v>TOA Horn Speaker model ZH-5025</v>
          </cell>
          <cell r="J145" t="str">
            <v>pcs</v>
          </cell>
          <cell r="N145">
            <v>1</v>
          </cell>
          <cell r="W145">
            <v>1</v>
          </cell>
        </row>
        <row r="146">
          <cell r="A146">
            <v>136</v>
          </cell>
          <cell r="I146" t="str">
            <v>Tools set Proto  Set No . 98301</v>
          </cell>
          <cell r="J146" t="str">
            <v>Box</v>
          </cell>
          <cell r="K146">
            <v>2</v>
          </cell>
          <cell r="W146">
            <v>2</v>
          </cell>
        </row>
        <row r="147">
          <cell r="A147">
            <v>137</v>
          </cell>
          <cell r="I147" t="str">
            <v>TOA PA Amplifier model ZA-301</v>
          </cell>
          <cell r="J147" t="str">
            <v>pcs</v>
          </cell>
          <cell r="W147">
            <v>0</v>
          </cell>
        </row>
        <row r="148">
          <cell r="A148">
            <v>138</v>
          </cell>
          <cell r="I148" t="str">
            <v>V belt tension gauge</v>
          </cell>
          <cell r="J148" t="str">
            <v>set</v>
          </cell>
          <cell r="K148">
            <v>1</v>
          </cell>
          <cell r="W148">
            <v>1</v>
          </cell>
        </row>
        <row r="149">
          <cell r="A149">
            <v>139</v>
          </cell>
          <cell r="I149" t="str">
            <v>Water moor Galvanis 1,5 inchi</v>
          </cell>
          <cell r="J149" t="str">
            <v>pcs</v>
          </cell>
          <cell r="K149">
            <v>4</v>
          </cell>
          <cell r="W149">
            <v>4</v>
          </cell>
        </row>
        <row r="150">
          <cell r="A150">
            <v>140</v>
          </cell>
          <cell r="I150" t="str">
            <v>Welding Electrodes CIA - 2 (3.2 x 300 mm)</v>
          </cell>
          <cell r="J150" t="str">
            <v>Batang</v>
          </cell>
          <cell r="W150">
            <v>0</v>
          </cell>
        </row>
        <row r="151">
          <cell r="A151">
            <v>141</v>
          </cell>
          <cell r="I151" t="str">
            <v>Welding Electrodes LB 52  (3.2 mm)</v>
          </cell>
          <cell r="J151" t="str">
            <v>kg</v>
          </cell>
          <cell r="K151">
            <v>8</v>
          </cell>
          <cell r="L151">
            <v>8</v>
          </cell>
          <cell r="M151">
            <v>8</v>
          </cell>
          <cell r="N151">
            <v>8</v>
          </cell>
          <cell r="O151">
            <v>10</v>
          </cell>
          <cell r="P151">
            <v>10</v>
          </cell>
          <cell r="Q151">
            <v>10</v>
          </cell>
          <cell r="R151">
            <v>10</v>
          </cell>
          <cell r="S151">
            <v>10</v>
          </cell>
          <cell r="T151">
            <v>10</v>
          </cell>
          <cell r="U151">
            <v>15</v>
          </cell>
          <cell r="V151">
            <v>15</v>
          </cell>
          <cell r="W151">
            <v>122</v>
          </cell>
        </row>
        <row r="152">
          <cell r="A152">
            <v>142</v>
          </cell>
          <cell r="I152" t="str">
            <v>Welding Electrodes LB 52 U (3.2 mm)</v>
          </cell>
          <cell r="J152" t="str">
            <v>kg</v>
          </cell>
          <cell r="K152">
            <v>15</v>
          </cell>
          <cell r="L152">
            <v>15</v>
          </cell>
          <cell r="M152">
            <v>15</v>
          </cell>
          <cell r="N152">
            <v>15</v>
          </cell>
          <cell r="O152">
            <v>20</v>
          </cell>
          <cell r="P152">
            <v>10</v>
          </cell>
          <cell r="Q152">
            <v>10</v>
          </cell>
          <cell r="R152">
            <v>10</v>
          </cell>
          <cell r="S152">
            <v>10</v>
          </cell>
          <cell r="T152">
            <v>10</v>
          </cell>
          <cell r="U152">
            <v>10</v>
          </cell>
          <cell r="V152">
            <v>10</v>
          </cell>
          <cell r="W152">
            <v>150</v>
          </cell>
        </row>
        <row r="153">
          <cell r="A153">
            <v>143</v>
          </cell>
          <cell r="I153" t="str">
            <v>Welding Electrodes LB 52  (4.0  mm)</v>
          </cell>
          <cell r="J153" t="str">
            <v>kg</v>
          </cell>
          <cell r="K153">
            <v>8</v>
          </cell>
          <cell r="L153">
            <v>8</v>
          </cell>
          <cell r="N153">
            <v>8</v>
          </cell>
          <cell r="P153">
            <v>8</v>
          </cell>
          <cell r="R153">
            <v>8</v>
          </cell>
          <cell r="T153">
            <v>8</v>
          </cell>
          <cell r="V153">
            <v>8</v>
          </cell>
          <cell r="W153">
            <v>56</v>
          </cell>
        </row>
        <row r="154">
          <cell r="A154">
            <v>144</v>
          </cell>
          <cell r="I154" t="str">
            <v>Welding Electrodes NC ( 3.2 mm )</v>
          </cell>
          <cell r="J154" t="str">
            <v>kg</v>
          </cell>
          <cell r="K154">
            <v>10</v>
          </cell>
          <cell r="Q154">
            <v>10</v>
          </cell>
          <cell r="W154">
            <v>20</v>
          </cell>
        </row>
        <row r="155">
          <cell r="A155">
            <v>145</v>
          </cell>
          <cell r="I155" t="str">
            <v>Welding Electrodes RB 26 (2.6 mm)</v>
          </cell>
          <cell r="J155" t="str">
            <v>kg</v>
          </cell>
          <cell r="K155">
            <v>8</v>
          </cell>
          <cell r="M155">
            <v>8</v>
          </cell>
          <cell r="O155">
            <v>8</v>
          </cell>
          <cell r="Q155">
            <v>8</v>
          </cell>
          <cell r="S155">
            <v>8</v>
          </cell>
          <cell r="U155">
            <v>8</v>
          </cell>
          <cell r="W155">
            <v>48</v>
          </cell>
        </row>
        <row r="156">
          <cell r="A156">
            <v>146</v>
          </cell>
          <cell r="I156" t="str">
            <v>Welding Electrodes RB 26 (3.2 mm)</v>
          </cell>
          <cell r="J156" t="str">
            <v>kg</v>
          </cell>
          <cell r="K156">
            <v>10</v>
          </cell>
          <cell r="L156">
            <v>10</v>
          </cell>
          <cell r="M156">
            <v>10</v>
          </cell>
          <cell r="N156">
            <v>10</v>
          </cell>
          <cell r="O156">
            <v>10</v>
          </cell>
          <cell r="P156">
            <v>10</v>
          </cell>
          <cell r="Q156">
            <v>10</v>
          </cell>
          <cell r="R156">
            <v>10</v>
          </cell>
          <cell r="S156">
            <v>10</v>
          </cell>
          <cell r="T156">
            <v>10</v>
          </cell>
          <cell r="U156">
            <v>10</v>
          </cell>
          <cell r="V156">
            <v>10</v>
          </cell>
          <cell r="W156">
            <v>120</v>
          </cell>
        </row>
        <row r="157">
          <cell r="A157">
            <v>147</v>
          </cell>
          <cell r="I157" t="str">
            <v>Rubber coupling  pompa electric</v>
          </cell>
          <cell r="J157" t="str">
            <v>pcs</v>
          </cell>
          <cell r="K157">
            <v>6</v>
          </cell>
          <cell r="R157">
            <v>6</v>
          </cell>
          <cell r="W157">
            <v>12</v>
          </cell>
        </row>
        <row r="158">
          <cell r="A158">
            <v>148</v>
          </cell>
          <cell r="I158" t="str">
            <v>Rubber coupling  pompa hydrant binungan</v>
          </cell>
          <cell r="J158" t="str">
            <v>pcs</v>
          </cell>
          <cell r="K158">
            <v>6</v>
          </cell>
          <cell r="R158">
            <v>6</v>
          </cell>
          <cell r="W158">
            <v>12</v>
          </cell>
        </row>
        <row r="159">
          <cell r="A159">
            <v>149</v>
          </cell>
          <cell r="I159" t="str">
            <v>Lampu bohlam 40 watt</v>
          </cell>
          <cell r="J159" t="str">
            <v>pcs</v>
          </cell>
          <cell r="K159">
            <v>4</v>
          </cell>
          <cell r="O159">
            <v>4</v>
          </cell>
          <cell r="S159">
            <v>4</v>
          </cell>
          <cell r="W159">
            <v>12</v>
          </cell>
        </row>
        <row r="160">
          <cell r="A160">
            <v>150</v>
          </cell>
          <cell r="I160" t="str">
            <v>Kapi skrap 2 inchi</v>
          </cell>
          <cell r="J160" t="str">
            <v>Pcs</v>
          </cell>
          <cell r="K160">
            <v>3</v>
          </cell>
          <cell r="O160">
            <v>3</v>
          </cell>
          <cell r="S160">
            <v>3</v>
          </cell>
          <cell r="W160">
            <v>9</v>
          </cell>
        </row>
        <row r="161">
          <cell r="A161">
            <v>151</v>
          </cell>
          <cell r="I161" t="str">
            <v>Sekop</v>
          </cell>
          <cell r="J161" t="str">
            <v>Pcs</v>
          </cell>
          <cell r="K161">
            <v>4</v>
          </cell>
          <cell r="N161">
            <v>4</v>
          </cell>
          <cell r="Q161">
            <v>4</v>
          </cell>
          <cell r="T161">
            <v>4</v>
          </cell>
          <cell r="W161">
            <v>16</v>
          </cell>
        </row>
        <row r="162">
          <cell r="A162">
            <v>152</v>
          </cell>
          <cell r="I162" t="str">
            <v>Gerobak dorong</v>
          </cell>
          <cell r="J162" t="str">
            <v>Pcs</v>
          </cell>
          <cell r="N162">
            <v>2</v>
          </cell>
          <cell r="Q162">
            <v>2</v>
          </cell>
          <cell r="T162">
            <v>2</v>
          </cell>
          <cell r="W162">
            <v>6</v>
          </cell>
        </row>
        <row r="163">
          <cell r="A163">
            <v>153</v>
          </cell>
          <cell r="I163" t="str">
            <v>Battery senter</v>
          </cell>
          <cell r="J163" t="str">
            <v>pcs</v>
          </cell>
          <cell r="K163">
            <v>12</v>
          </cell>
          <cell r="L163">
            <v>12</v>
          </cell>
          <cell r="M163">
            <v>12</v>
          </cell>
          <cell r="N163">
            <v>12</v>
          </cell>
          <cell r="O163">
            <v>12</v>
          </cell>
          <cell r="P163">
            <v>12</v>
          </cell>
          <cell r="Q163">
            <v>12</v>
          </cell>
          <cell r="R163">
            <v>12</v>
          </cell>
          <cell r="S163">
            <v>12</v>
          </cell>
          <cell r="T163">
            <v>12</v>
          </cell>
          <cell r="U163">
            <v>12</v>
          </cell>
          <cell r="V163">
            <v>12</v>
          </cell>
          <cell r="W163">
            <v>144</v>
          </cell>
        </row>
        <row r="164">
          <cell r="A164">
            <v>154</v>
          </cell>
          <cell r="I164" t="str">
            <v>Seal Tape</v>
          </cell>
          <cell r="J164" t="str">
            <v>Lsn</v>
          </cell>
          <cell r="K164">
            <v>2</v>
          </cell>
          <cell r="N164">
            <v>2</v>
          </cell>
          <cell r="Q164">
            <v>2</v>
          </cell>
          <cell r="T164">
            <v>1</v>
          </cell>
          <cell r="W164">
            <v>7</v>
          </cell>
        </row>
        <row r="165">
          <cell r="A165">
            <v>155</v>
          </cell>
          <cell r="I165" t="str">
            <v>Plastic Steel ( Quick Set )</v>
          </cell>
          <cell r="J165" t="str">
            <v>tube</v>
          </cell>
          <cell r="K165">
            <v>3</v>
          </cell>
          <cell r="N165">
            <v>3</v>
          </cell>
          <cell r="Q165">
            <v>3</v>
          </cell>
          <cell r="T165">
            <v>3</v>
          </cell>
          <cell r="W165">
            <v>12</v>
          </cell>
        </row>
        <row r="166">
          <cell r="A166">
            <v>156</v>
          </cell>
          <cell r="W166">
            <v>0</v>
          </cell>
        </row>
        <row r="167">
          <cell r="A167">
            <v>157</v>
          </cell>
          <cell r="C167" t="str">
            <v>0</v>
          </cell>
          <cell r="D167">
            <v>5</v>
          </cell>
          <cell r="E167">
            <v>2</v>
          </cell>
          <cell r="F167">
            <v>0</v>
          </cell>
          <cell r="H167" t="str">
            <v>Spareparts</v>
          </cell>
          <cell r="J167" t="str">
            <v>unit</v>
          </cell>
          <cell r="W167">
            <v>0</v>
          </cell>
        </row>
        <row r="168">
          <cell r="A168">
            <v>158</v>
          </cell>
          <cell r="J168" t="str">
            <v>pcs</v>
          </cell>
          <cell r="W168">
            <v>0</v>
          </cell>
        </row>
        <row r="169">
          <cell r="A169">
            <v>159</v>
          </cell>
          <cell r="J169" t="str">
            <v>unit</v>
          </cell>
          <cell r="W169">
            <v>0</v>
          </cell>
        </row>
        <row r="170">
          <cell r="A170">
            <v>160</v>
          </cell>
          <cell r="J170" t="str">
            <v>pcs</v>
          </cell>
          <cell r="W170">
            <v>0</v>
          </cell>
        </row>
        <row r="171">
          <cell r="A171">
            <v>161</v>
          </cell>
          <cell r="J171" t="str">
            <v>pcs</v>
          </cell>
          <cell r="W171">
            <v>0</v>
          </cell>
        </row>
        <row r="172">
          <cell r="A172">
            <v>162</v>
          </cell>
          <cell r="J172" t="str">
            <v>pcs</v>
          </cell>
          <cell r="W172">
            <v>0</v>
          </cell>
        </row>
        <row r="173">
          <cell r="A173">
            <v>163</v>
          </cell>
          <cell r="J173" t="str">
            <v>pcs</v>
          </cell>
          <cell r="W173">
            <v>0</v>
          </cell>
        </row>
        <row r="174">
          <cell r="A174">
            <v>164</v>
          </cell>
          <cell r="J174" t="str">
            <v>pcs</v>
          </cell>
          <cell r="W174">
            <v>0</v>
          </cell>
        </row>
        <row r="175">
          <cell r="A175">
            <v>165</v>
          </cell>
          <cell r="J175" t="str">
            <v>pcs</v>
          </cell>
          <cell r="W175">
            <v>0</v>
          </cell>
        </row>
        <row r="176">
          <cell r="A176">
            <v>166</v>
          </cell>
          <cell r="J176" t="str">
            <v>pcs</v>
          </cell>
          <cell r="W176">
            <v>0</v>
          </cell>
        </row>
        <row r="177">
          <cell r="A177">
            <v>167</v>
          </cell>
          <cell r="J177" t="str">
            <v>unit</v>
          </cell>
          <cell r="W177">
            <v>0</v>
          </cell>
        </row>
        <row r="178">
          <cell r="A178">
            <v>168</v>
          </cell>
          <cell r="J178" t="str">
            <v>m</v>
          </cell>
          <cell r="W178">
            <v>0</v>
          </cell>
        </row>
        <row r="179">
          <cell r="A179">
            <v>169</v>
          </cell>
          <cell r="J179" t="str">
            <v>pcs</v>
          </cell>
          <cell r="W179">
            <v>0</v>
          </cell>
        </row>
        <row r="180">
          <cell r="A180">
            <v>170</v>
          </cell>
          <cell r="J180" t="str">
            <v>pcs</v>
          </cell>
          <cell r="W180">
            <v>0</v>
          </cell>
        </row>
        <row r="181">
          <cell r="A181">
            <v>171</v>
          </cell>
          <cell r="J181" t="str">
            <v>pcs</v>
          </cell>
          <cell r="W181">
            <v>0</v>
          </cell>
        </row>
        <row r="182">
          <cell r="A182">
            <v>172</v>
          </cell>
          <cell r="J182" t="str">
            <v>pcs</v>
          </cell>
          <cell r="W182">
            <v>0</v>
          </cell>
        </row>
        <row r="183">
          <cell r="A183">
            <v>173</v>
          </cell>
          <cell r="J183" t="str">
            <v>m</v>
          </cell>
          <cell r="W183">
            <v>0</v>
          </cell>
        </row>
        <row r="184">
          <cell r="A184">
            <v>174</v>
          </cell>
          <cell r="J184" t="str">
            <v>pcs</v>
          </cell>
          <cell r="W184">
            <v>0</v>
          </cell>
        </row>
        <row r="185">
          <cell r="A185">
            <v>175</v>
          </cell>
          <cell r="J185" t="str">
            <v>pcs</v>
          </cell>
          <cell r="W185">
            <v>0</v>
          </cell>
        </row>
        <row r="186">
          <cell r="A186">
            <v>176</v>
          </cell>
          <cell r="J186" t="str">
            <v>pcs</v>
          </cell>
          <cell r="W186">
            <v>0</v>
          </cell>
        </row>
        <row r="187">
          <cell r="A187">
            <v>177</v>
          </cell>
          <cell r="J187" t="str">
            <v>pcs</v>
          </cell>
          <cell r="W187">
            <v>0</v>
          </cell>
        </row>
        <row r="188">
          <cell r="A188">
            <v>178</v>
          </cell>
          <cell r="J188" t="str">
            <v>pcs</v>
          </cell>
          <cell r="W188">
            <v>0</v>
          </cell>
        </row>
        <row r="189">
          <cell r="A189">
            <v>179</v>
          </cell>
          <cell r="W189">
            <v>0</v>
          </cell>
        </row>
        <row r="190">
          <cell r="A190">
            <v>180</v>
          </cell>
          <cell r="C190" t="str">
            <v>0</v>
          </cell>
          <cell r="D190">
            <v>5</v>
          </cell>
          <cell r="E190">
            <v>3</v>
          </cell>
          <cell r="F190">
            <v>0</v>
          </cell>
          <cell r="H190" t="str">
            <v>Materials</v>
          </cell>
          <cell r="J190" t="str">
            <v>unit</v>
          </cell>
          <cell r="W190">
            <v>0</v>
          </cell>
        </row>
        <row r="191">
          <cell r="A191">
            <v>181</v>
          </cell>
          <cell r="J191" t="str">
            <v>pcs</v>
          </cell>
          <cell r="W191">
            <v>0</v>
          </cell>
        </row>
        <row r="192">
          <cell r="A192">
            <v>182</v>
          </cell>
          <cell r="J192" t="str">
            <v>pcs</v>
          </cell>
          <cell r="W192">
            <v>0</v>
          </cell>
        </row>
        <row r="193">
          <cell r="A193">
            <v>183</v>
          </cell>
          <cell r="J193" t="str">
            <v>unit</v>
          </cell>
          <cell r="W193">
            <v>0</v>
          </cell>
        </row>
        <row r="194">
          <cell r="A194">
            <v>184</v>
          </cell>
          <cell r="J194" t="str">
            <v>m</v>
          </cell>
          <cell r="W194">
            <v>0</v>
          </cell>
        </row>
        <row r="195">
          <cell r="A195">
            <v>185</v>
          </cell>
          <cell r="J195" t="str">
            <v>roll</v>
          </cell>
          <cell r="W195">
            <v>0</v>
          </cell>
        </row>
        <row r="196">
          <cell r="A196">
            <v>186</v>
          </cell>
          <cell r="W196">
            <v>0</v>
          </cell>
        </row>
        <row r="197">
          <cell r="A197">
            <v>187</v>
          </cell>
          <cell r="C197" t="str">
            <v>0</v>
          </cell>
          <cell r="D197">
            <v>5</v>
          </cell>
          <cell r="E197">
            <v>4</v>
          </cell>
          <cell r="F197">
            <v>0</v>
          </cell>
          <cell r="H197" t="str">
            <v>Others</v>
          </cell>
          <cell r="J197" t="str">
            <v>unit</v>
          </cell>
          <cell r="W197">
            <v>0</v>
          </cell>
        </row>
        <row r="198">
          <cell r="A198">
            <v>188</v>
          </cell>
          <cell r="J198" t="str">
            <v>unit</v>
          </cell>
          <cell r="W198">
            <v>0</v>
          </cell>
        </row>
        <row r="199">
          <cell r="A199">
            <v>189</v>
          </cell>
          <cell r="J199" t="str">
            <v>unit</v>
          </cell>
          <cell r="W199">
            <v>0</v>
          </cell>
        </row>
        <row r="200">
          <cell r="A200">
            <v>190</v>
          </cell>
          <cell r="J200" t="str">
            <v>unit</v>
          </cell>
          <cell r="W200">
            <v>0</v>
          </cell>
        </row>
        <row r="201">
          <cell r="A201">
            <v>191</v>
          </cell>
          <cell r="J201" t="str">
            <v>unit</v>
          </cell>
          <cell r="W201">
            <v>0</v>
          </cell>
        </row>
        <row r="202">
          <cell r="A202">
            <v>192</v>
          </cell>
          <cell r="J202" t="str">
            <v>unit</v>
          </cell>
          <cell r="W202">
            <v>0</v>
          </cell>
        </row>
        <row r="203">
          <cell r="A203">
            <v>193</v>
          </cell>
          <cell r="J203" t="str">
            <v>unit</v>
          </cell>
          <cell r="W203">
            <v>0</v>
          </cell>
        </row>
        <row r="204">
          <cell r="A204">
            <v>194</v>
          </cell>
          <cell r="I204" t="str">
            <v>Fire Hose 1.5 "</v>
          </cell>
          <cell r="J204" t="str">
            <v>unit</v>
          </cell>
          <cell r="W204">
            <v>0</v>
          </cell>
        </row>
        <row r="205">
          <cell r="A205">
            <v>195</v>
          </cell>
          <cell r="I205" t="str">
            <v>Adaptor Coupling PN 24896</v>
          </cell>
          <cell r="J205" t="str">
            <v>unit</v>
          </cell>
          <cell r="W205">
            <v>0</v>
          </cell>
        </row>
        <row r="206">
          <cell r="A206">
            <v>196</v>
          </cell>
          <cell r="I206" t="str">
            <v>Locking Coupling PN 24895</v>
          </cell>
          <cell r="J206" t="str">
            <v>unit</v>
          </cell>
          <cell r="W206">
            <v>0</v>
          </cell>
        </row>
        <row r="207">
          <cell r="A207">
            <v>197</v>
          </cell>
          <cell r="I207" t="str">
            <v>Reaming Shell</v>
          </cell>
          <cell r="J207" t="str">
            <v>unit</v>
          </cell>
          <cell r="W207">
            <v>0</v>
          </cell>
        </row>
        <row r="208">
          <cell r="A208">
            <v>198</v>
          </cell>
          <cell r="I208" t="str">
            <v>Diamond Bit</v>
          </cell>
          <cell r="J208" t="str">
            <v>unit</v>
          </cell>
          <cell r="W208">
            <v>0</v>
          </cell>
        </row>
        <row r="209">
          <cell r="A209">
            <v>199</v>
          </cell>
          <cell r="I209" t="str">
            <v>Three Wing Bit</v>
          </cell>
          <cell r="J209" t="str">
            <v>unit</v>
          </cell>
          <cell r="W209">
            <v>0</v>
          </cell>
        </row>
        <row r="210">
          <cell r="A210">
            <v>200</v>
          </cell>
          <cell r="I210" t="str">
            <v>Widya ( Tungsten )</v>
          </cell>
          <cell r="J210" t="str">
            <v>unit</v>
          </cell>
          <cell r="W210">
            <v>0</v>
          </cell>
        </row>
        <row r="211">
          <cell r="A211">
            <v>201</v>
          </cell>
          <cell r="I211" t="str">
            <v>Tali Rafia</v>
          </cell>
          <cell r="J211" t="str">
            <v>unit</v>
          </cell>
          <cell r="W211">
            <v>0</v>
          </cell>
        </row>
        <row r="212">
          <cell r="A212">
            <v>202</v>
          </cell>
          <cell r="I212" t="str">
            <v>Water Swivel</v>
          </cell>
          <cell r="J212" t="str">
            <v>unit</v>
          </cell>
          <cell r="W212">
            <v>0</v>
          </cell>
        </row>
        <row r="213">
          <cell r="A213">
            <v>203</v>
          </cell>
          <cell r="I213" t="str">
            <v>Tali Starter</v>
          </cell>
          <cell r="J213" t="str">
            <v>unit</v>
          </cell>
          <cell r="W213">
            <v>0</v>
          </cell>
        </row>
        <row r="214">
          <cell r="A214">
            <v>204</v>
          </cell>
          <cell r="I214" t="str">
            <v>Spiral Hose</v>
          </cell>
          <cell r="J214" t="str">
            <v>unit</v>
          </cell>
          <cell r="W214">
            <v>0</v>
          </cell>
        </row>
        <row r="215">
          <cell r="A215">
            <v>205</v>
          </cell>
          <cell r="I215" t="str">
            <v>Water Pump Robin EY 15</v>
          </cell>
          <cell r="J215" t="str">
            <v>unit</v>
          </cell>
          <cell r="W215">
            <v>0</v>
          </cell>
        </row>
        <row r="216">
          <cell r="A216">
            <v>206</v>
          </cell>
          <cell r="I216" t="str">
            <v>Kunci Pas</v>
          </cell>
          <cell r="J216" t="str">
            <v>unit</v>
          </cell>
          <cell r="W216">
            <v>0</v>
          </cell>
        </row>
        <row r="217">
          <cell r="A217">
            <v>207</v>
          </cell>
          <cell r="I217" t="str">
            <v>Obeng</v>
          </cell>
          <cell r="J217" t="str">
            <v>unit</v>
          </cell>
          <cell r="W217">
            <v>0</v>
          </cell>
        </row>
        <row r="218">
          <cell r="A218">
            <v>208</v>
          </cell>
          <cell r="I218" t="str">
            <v>Tang</v>
          </cell>
          <cell r="J218" t="str">
            <v>unit</v>
          </cell>
          <cell r="W218">
            <v>0</v>
          </cell>
        </row>
        <row r="219">
          <cell r="A219">
            <v>209</v>
          </cell>
          <cell r="I219" t="str">
            <v>Gunting</v>
          </cell>
          <cell r="J219" t="str">
            <v>unit</v>
          </cell>
          <cell r="W219">
            <v>0</v>
          </cell>
        </row>
        <row r="220">
          <cell r="A220">
            <v>210</v>
          </cell>
          <cell r="I220" t="str">
            <v>Paku Payung</v>
          </cell>
          <cell r="J220" t="str">
            <v>unit</v>
          </cell>
          <cell r="W220">
            <v>0</v>
          </cell>
        </row>
        <row r="221">
          <cell r="A221">
            <v>211</v>
          </cell>
          <cell r="I221" t="str">
            <v>Paku Ulin 5"</v>
          </cell>
          <cell r="J221" t="str">
            <v>unit</v>
          </cell>
          <cell r="W221">
            <v>0</v>
          </cell>
        </row>
        <row r="222">
          <cell r="A222">
            <v>212</v>
          </cell>
          <cell r="I222" t="str">
            <v>Batu Asah</v>
          </cell>
          <cell r="J222" t="str">
            <v>unit</v>
          </cell>
          <cell r="W222">
            <v>0</v>
          </cell>
        </row>
        <row r="223">
          <cell r="A223">
            <v>213</v>
          </cell>
          <cell r="I223" t="str">
            <v>Parang Tawao</v>
          </cell>
          <cell r="J223" t="str">
            <v>unit</v>
          </cell>
          <cell r="W223">
            <v>0</v>
          </cell>
        </row>
        <row r="224">
          <cell r="A224">
            <v>214</v>
          </cell>
          <cell r="I224" t="str">
            <v xml:space="preserve">Semen </v>
          </cell>
          <cell r="J224" t="str">
            <v>unit</v>
          </cell>
          <cell r="W224">
            <v>0</v>
          </cell>
        </row>
        <row r="225">
          <cell r="A225">
            <v>215</v>
          </cell>
          <cell r="I225" t="str">
            <v>Cat Glotex</v>
          </cell>
          <cell r="J225" t="str">
            <v>unit</v>
          </cell>
          <cell r="W225">
            <v>0</v>
          </cell>
        </row>
        <row r="226">
          <cell r="A226">
            <v>216</v>
          </cell>
          <cell r="I226" t="str">
            <v>Kuas 4 "</v>
          </cell>
          <cell r="J226" t="str">
            <v>unit</v>
          </cell>
          <cell r="W226">
            <v>0</v>
          </cell>
        </row>
        <row r="227">
          <cell r="A227">
            <v>217</v>
          </cell>
          <cell r="I227" t="str">
            <v>Meteran ( 50 meter )</v>
          </cell>
          <cell r="J227" t="str">
            <v>unit</v>
          </cell>
          <cell r="W227">
            <v>0</v>
          </cell>
        </row>
        <row r="228">
          <cell r="A228">
            <v>218</v>
          </cell>
          <cell r="I228" t="str">
            <v>Meteran ( 5 meter )</v>
          </cell>
          <cell r="J228" t="str">
            <v>unit</v>
          </cell>
          <cell r="W228">
            <v>0</v>
          </cell>
        </row>
        <row r="229">
          <cell r="A229">
            <v>219</v>
          </cell>
          <cell r="I229" t="str">
            <v>Meteran ( 3 meter )</v>
          </cell>
          <cell r="J229" t="str">
            <v>unit</v>
          </cell>
          <cell r="W229">
            <v>0</v>
          </cell>
        </row>
        <row r="230">
          <cell r="A230">
            <v>220</v>
          </cell>
          <cell r="W230">
            <v>0</v>
          </cell>
        </row>
        <row r="231">
          <cell r="A231">
            <v>221</v>
          </cell>
          <cell r="B231" t="str">
            <v>060</v>
          </cell>
          <cell r="G231" t="str">
            <v>Transportation Material</v>
          </cell>
          <cell r="J231" t="str">
            <v>unit</v>
          </cell>
          <cell r="W231">
            <v>0</v>
          </cell>
        </row>
        <row r="232">
          <cell r="A232">
            <v>222</v>
          </cell>
          <cell r="W232">
            <v>0</v>
          </cell>
        </row>
        <row r="233">
          <cell r="A233">
            <v>223</v>
          </cell>
          <cell r="B233" t="str">
            <v>070</v>
          </cell>
          <cell r="G233" t="str">
            <v>Insurance</v>
          </cell>
          <cell r="J233" t="str">
            <v>unit</v>
          </cell>
          <cell r="W233">
            <v>0</v>
          </cell>
        </row>
        <row r="234">
          <cell r="A234">
            <v>224</v>
          </cell>
          <cell r="W234">
            <v>0</v>
          </cell>
        </row>
        <row r="235">
          <cell r="A235">
            <v>225</v>
          </cell>
          <cell r="B235" t="str">
            <v>210</v>
          </cell>
          <cell r="G235" t="str">
            <v>Office Supplies</v>
          </cell>
          <cell r="J235" t="str">
            <v>unit</v>
          </cell>
          <cell r="W235">
            <v>0</v>
          </cell>
        </row>
        <row r="236">
          <cell r="A236">
            <v>226</v>
          </cell>
          <cell r="I236" t="str">
            <v>Spidol marker permanen</v>
          </cell>
          <cell r="J236" t="str">
            <v>lusin</v>
          </cell>
          <cell r="W236">
            <v>0</v>
          </cell>
        </row>
        <row r="237">
          <cell r="A237">
            <v>227</v>
          </cell>
          <cell r="I237" t="str">
            <v>Spidol board marker</v>
          </cell>
          <cell r="J237" t="str">
            <v>lusin</v>
          </cell>
          <cell r="W237">
            <v>0</v>
          </cell>
        </row>
        <row r="238">
          <cell r="A238">
            <v>228</v>
          </cell>
          <cell r="I238" t="str">
            <v>White Board</v>
          </cell>
          <cell r="J238" t="str">
            <v>unit</v>
          </cell>
          <cell r="W238">
            <v>0</v>
          </cell>
        </row>
        <row r="239">
          <cell r="A239">
            <v>229</v>
          </cell>
          <cell r="I239" t="str">
            <v>Buku Lapangan A4</v>
          </cell>
          <cell r="J239" t="str">
            <v>pcs</v>
          </cell>
          <cell r="W239">
            <v>0</v>
          </cell>
        </row>
        <row r="240">
          <cell r="A240">
            <v>230</v>
          </cell>
          <cell r="I240" t="str">
            <v>Buku Folio</v>
          </cell>
          <cell r="J240" t="str">
            <v>unit</v>
          </cell>
          <cell r="W240">
            <v>0</v>
          </cell>
        </row>
        <row r="241">
          <cell r="A241">
            <v>231</v>
          </cell>
          <cell r="I241" t="str">
            <v>Kertas A4</v>
          </cell>
          <cell r="J241" t="str">
            <v>rim</v>
          </cell>
          <cell r="W241">
            <v>0</v>
          </cell>
        </row>
        <row r="242">
          <cell r="A242">
            <v>232</v>
          </cell>
          <cell r="I242" t="str">
            <v>Kertas A3</v>
          </cell>
          <cell r="J242" t="str">
            <v>rim</v>
          </cell>
          <cell r="W242">
            <v>0</v>
          </cell>
        </row>
        <row r="243">
          <cell r="A243">
            <v>233</v>
          </cell>
          <cell r="I243" t="str">
            <v xml:space="preserve">Kertas Plotter </v>
          </cell>
          <cell r="J243" t="str">
            <v>rim</v>
          </cell>
          <cell r="W243">
            <v>0</v>
          </cell>
        </row>
        <row r="244">
          <cell r="A244">
            <v>234</v>
          </cell>
          <cell r="I244" t="str">
            <v>Cartridge Plotter</v>
          </cell>
          <cell r="J244" t="str">
            <v>unit</v>
          </cell>
          <cell r="W244">
            <v>0</v>
          </cell>
        </row>
        <row r="245">
          <cell r="A245">
            <v>235</v>
          </cell>
          <cell r="I245" t="str">
            <v>Map Folio</v>
          </cell>
          <cell r="J245" t="str">
            <v>unit</v>
          </cell>
          <cell r="W245">
            <v>0</v>
          </cell>
        </row>
        <row r="246">
          <cell r="A246">
            <v>236</v>
          </cell>
          <cell r="I246" t="str">
            <v>Map Odner</v>
          </cell>
          <cell r="J246" t="str">
            <v>unit</v>
          </cell>
          <cell r="W246">
            <v>0</v>
          </cell>
        </row>
        <row r="247">
          <cell r="A247">
            <v>237</v>
          </cell>
          <cell r="I247" t="str">
            <v>Karet penghapus</v>
          </cell>
          <cell r="J247" t="str">
            <v>unit</v>
          </cell>
          <cell r="W247">
            <v>0</v>
          </cell>
        </row>
        <row r="248">
          <cell r="A248">
            <v>238</v>
          </cell>
          <cell r="I248" t="str">
            <v>Isi Pensil</v>
          </cell>
          <cell r="J248" t="str">
            <v>unit</v>
          </cell>
          <cell r="W248">
            <v>0</v>
          </cell>
        </row>
        <row r="249">
          <cell r="A249">
            <v>239</v>
          </cell>
          <cell r="I249" t="str">
            <v>Stapples</v>
          </cell>
          <cell r="J249" t="str">
            <v>unit</v>
          </cell>
          <cell r="W249">
            <v>0</v>
          </cell>
        </row>
        <row r="250">
          <cell r="A250">
            <v>240</v>
          </cell>
          <cell r="I250" t="str">
            <v>Stappler</v>
          </cell>
          <cell r="J250" t="str">
            <v>unit</v>
          </cell>
          <cell r="W250">
            <v>0</v>
          </cell>
        </row>
        <row r="251">
          <cell r="A251">
            <v>241</v>
          </cell>
          <cell r="I251" t="str">
            <v>Karung sample 50 KG</v>
          </cell>
          <cell r="J251" t="str">
            <v>unit</v>
          </cell>
          <cell r="W251">
            <v>0</v>
          </cell>
        </row>
        <row r="252">
          <cell r="A252">
            <v>242</v>
          </cell>
          <cell r="I252" t="str">
            <v>Kartu sample</v>
          </cell>
          <cell r="J252" t="str">
            <v>unit</v>
          </cell>
          <cell r="W252">
            <v>0</v>
          </cell>
        </row>
        <row r="253">
          <cell r="A253">
            <v>243</v>
          </cell>
          <cell r="I253" t="str">
            <v>Plastik sample</v>
          </cell>
          <cell r="J253" t="str">
            <v>unit</v>
          </cell>
          <cell r="W253">
            <v>0</v>
          </cell>
        </row>
        <row r="254">
          <cell r="A254">
            <v>244</v>
          </cell>
          <cell r="I254" t="str">
            <v>Form Timbangan dan Alat berat</v>
          </cell>
          <cell r="J254" t="str">
            <v>rim</v>
          </cell>
          <cell r="W254">
            <v>0</v>
          </cell>
        </row>
        <row r="255">
          <cell r="A255">
            <v>245</v>
          </cell>
          <cell r="I255" t="str">
            <v>Pita Mapping</v>
          </cell>
          <cell r="J255" t="str">
            <v>roll</v>
          </cell>
          <cell r="W255">
            <v>0</v>
          </cell>
        </row>
        <row r="256">
          <cell r="A256">
            <v>246</v>
          </cell>
          <cell r="I256" t="str">
            <v>Continuous Form ( 2 PLY )</v>
          </cell>
          <cell r="J256" t="str">
            <v>unit</v>
          </cell>
          <cell r="W256">
            <v>0</v>
          </cell>
        </row>
        <row r="257">
          <cell r="A257">
            <v>247</v>
          </cell>
          <cell r="I257" t="str">
            <v>Pita printer Epson LQ-1170</v>
          </cell>
          <cell r="J257" t="str">
            <v>unit</v>
          </cell>
          <cell r="W257">
            <v>0</v>
          </cell>
        </row>
        <row r="258">
          <cell r="A258">
            <v>248</v>
          </cell>
          <cell r="I258" t="str">
            <v>Discette 3.5"</v>
          </cell>
          <cell r="J258" t="str">
            <v>pcs</v>
          </cell>
          <cell r="W258">
            <v>0</v>
          </cell>
        </row>
        <row r="259">
          <cell r="A259">
            <v>249</v>
          </cell>
          <cell r="I259" t="str">
            <v>Cutter kecil</v>
          </cell>
          <cell r="J259" t="str">
            <v>unit</v>
          </cell>
          <cell r="W259">
            <v>0</v>
          </cell>
        </row>
        <row r="260">
          <cell r="A260">
            <v>250</v>
          </cell>
          <cell r="I260" t="str">
            <v>Isi cutter kecil</v>
          </cell>
          <cell r="J260" t="str">
            <v>pcs</v>
          </cell>
          <cell r="W260">
            <v>0</v>
          </cell>
        </row>
        <row r="261">
          <cell r="A261">
            <v>251</v>
          </cell>
          <cell r="I261" t="str">
            <v>Buku saku</v>
          </cell>
          <cell r="J261" t="str">
            <v>unit</v>
          </cell>
          <cell r="W261">
            <v>0</v>
          </cell>
        </row>
        <row r="262">
          <cell r="A262">
            <v>252</v>
          </cell>
          <cell r="I262" t="str">
            <v>Arch Binder</v>
          </cell>
          <cell r="J262" t="str">
            <v>pcs</v>
          </cell>
          <cell r="W262">
            <v>0</v>
          </cell>
        </row>
        <row r="263">
          <cell r="A263">
            <v>253</v>
          </cell>
          <cell r="I263" t="str">
            <v>Cetak Form Pengukuran</v>
          </cell>
          <cell r="J263" t="str">
            <v>unit</v>
          </cell>
          <cell r="W263">
            <v>0</v>
          </cell>
        </row>
        <row r="264">
          <cell r="A264">
            <v>254</v>
          </cell>
          <cell r="I264" t="str">
            <v>Kalkulator FX 3600</v>
          </cell>
          <cell r="J264" t="str">
            <v>unit</v>
          </cell>
          <cell r="W264">
            <v>0</v>
          </cell>
        </row>
        <row r="265">
          <cell r="A265">
            <v>255</v>
          </cell>
          <cell r="I265" t="str">
            <v>Payung</v>
          </cell>
          <cell r="J265" t="str">
            <v>unit</v>
          </cell>
          <cell r="W265">
            <v>0</v>
          </cell>
        </row>
        <row r="266">
          <cell r="A266">
            <v>256</v>
          </cell>
          <cell r="I266" t="str">
            <v>Senter</v>
          </cell>
          <cell r="J266" t="str">
            <v>unit</v>
          </cell>
          <cell r="W266">
            <v>0</v>
          </cell>
        </row>
        <row r="267">
          <cell r="A267">
            <v>257</v>
          </cell>
          <cell r="I267" t="str">
            <v>Bateray Senter</v>
          </cell>
          <cell r="J267" t="str">
            <v>pcs</v>
          </cell>
          <cell r="W267">
            <v>0</v>
          </cell>
        </row>
        <row r="268">
          <cell r="A268">
            <v>258</v>
          </cell>
          <cell r="I268" t="str">
            <v>Sarung tangan</v>
          </cell>
          <cell r="J268" t="str">
            <v>unit</v>
          </cell>
          <cell r="W268">
            <v>0</v>
          </cell>
        </row>
        <row r="269">
          <cell r="A269">
            <v>259</v>
          </cell>
          <cell r="I269" t="str">
            <v>Clinometer (Suunto)</v>
          </cell>
          <cell r="J269" t="str">
            <v>unit</v>
          </cell>
          <cell r="W269">
            <v>0</v>
          </cell>
        </row>
        <row r="270">
          <cell r="A270">
            <v>260</v>
          </cell>
          <cell r="I270" t="str">
            <v>Compass (Suunto)</v>
          </cell>
          <cell r="J270" t="str">
            <v>unit</v>
          </cell>
          <cell r="W270">
            <v>0</v>
          </cell>
        </row>
        <row r="271">
          <cell r="A271">
            <v>261</v>
          </cell>
        </row>
        <row r="272">
          <cell r="A272">
            <v>262</v>
          </cell>
          <cell r="B272" t="str">
            <v>220</v>
          </cell>
          <cell r="G272" t="str">
            <v>Safety Supplies</v>
          </cell>
          <cell r="J272" t="str">
            <v>unit</v>
          </cell>
          <cell r="W272">
            <v>0</v>
          </cell>
        </row>
        <row r="273">
          <cell r="A273">
            <v>263</v>
          </cell>
          <cell r="I273" t="str">
            <v>Safety Shoes</v>
          </cell>
          <cell r="J273" t="str">
            <v>pcs</v>
          </cell>
          <cell r="W273">
            <v>0</v>
          </cell>
        </row>
        <row r="274">
          <cell r="A274">
            <v>264</v>
          </cell>
          <cell r="I274" t="str">
            <v>Helmet</v>
          </cell>
          <cell r="J274" t="str">
            <v>unit</v>
          </cell>
          <cell r="W274">
            <v>0</v>
          </cell>
        </row>
        <row r="275">
          <cell r="A275">
            <v>265</v>
          </cell>
          <cell r="I275" t="str">
            <v>Ear plug</v>
          </cell>
          <cell r="J275" t="str">
            <v>unit</v>
          </cell>
          <cell r="W275">
            <v>0</v>
          </cell>
        </row>
        <row r="276">
          <cell r="A276">
            <v>266</v>
          </cell>
          <cell r="I276" t="str">
            <v>Dust Respirator</v>
          </cell>
          <cell r="J276" t="str">
            <v>pcs</v>
          </cell>
          <cell r="W276">
            <v>0</v>
          </cell>
        </row>
        <row r="277">
          <cell r="A277">
            <v>267</v>
          </cell>
          <cell r="I277" t="str">
            <v>Kaca Mata (Sun Glasses)</v>
          </cell>
          <cell r="J277" t="str">
            <v>pcs</v>
          </cell>
          <cell r="W277">
            <v>0</v>
          </cell>
        </row>
        <row r="278">
          <cell r="A278">
            <v>268</v>
          </cell>
          <cell r="I278" t="str">
            <v>Rain Coat</v>
          </cell>
          <cell r="J278" t="str">
            <v>pcs</v>
          </cell>
          <cell r="W278">
            <v>0</v>
          </cell>
        </row>
        <row r="279">
          <cell r="A279">
            <v>269</v>
          </cell>
          <cell r="I279" t="str">
            <v>Rompi</v>
          </cell>
          <cell r="J279" t="str">
            <v>unit</v>
          </cell>
          <cell r="W279">
            <v>0</v>
          </cell>
        </row>
        <row r="280">
          <cell r="A280">
            <v>270</v>
          </cell>
        </row>
        <row r="281">
          <cell r="A281">
            <v>271</v>
          </cell>
          <cell r="B281" t="str">
            <v>230</v>
          </cell>
          <cell r="G281" t="str">
            <v>Field Equipment</v>
          </cell>
          <cell r="J281" t="str">
            <v>unit</v>
          </cell>
          <cell r="W281">
            <v>0</v>
          </cell>
        </row>
        <row r="282">
          <cell r="A282">
            <v>272</v>
          </cell>
          <cell r="I282" t="str">
            <v>Parang Tawau</v>
          </cell>
          <cell r="J282" t="str">
            <v>pcs</v>
          </cell>
          <cell r="W282">
            <v>0</v>
          </cell>
        </row>
        <row r="283">
          <cell r="A283">
            <v>273</v>
          </cell>
          <cell r="I283" t="str">
            <v>Tali Rafia</v>
          </cell>
          <cell r="J283" t="str">
            <v>pcs</v>
          </cell>
          <cell r="W283">
            <v>0</v>
          </cell>
        </row>
        <row r="284">
          <cell r="A284">
            <v>274</v>
          </cell>
          <cell r="I284" t="str">
            <v>Paku Payung</v>
          </cell>
          <cell r="J284" t="str">
            <v>pcs</v>
          </cell>
          <cell r="W284">
            <v>0</v>
          </cell>
        </row>
        <row r="285">
          <cell r="A285">
            <v>275</v>
          </cell>
          <cell r="I285" t="str">
            <v>Paku Ulin 5"</v>
          </cell>
          <cell r="J285" t="str">
            <v>pcs</v>
          </cell>
          <cell r="W285">
            <v>0</v>
          </cell>
        </row>
        <row r="286">
          <cell r="A286">
            <v>276</v>
          </cell>
          <cell r="I286" t="str">
            <v>Batu Asah</v>
          </cell>
          <cell r="J286" t="str">
            <v>pcs</v>
          </cell>
          <cell r="W286">
            <v>0</v>
          </cell>
        </row>
        <row r="287">
          <cell r="A287">
            <v>277</v>
          </cell>
          <cell r="I287" t="str">
            <v>Semen ( pembuatan Patok beton )</v>
          </cell>
          <cell r="J287" t="str">
            <v>zak</v>
          </cell>
          <cell r="W287">
            <v>0</v>
          </cell>
        </row>
        <row r="288">
          <cell r="A288">
            <v>278</v>
          </cell>
          <cell r="I288" t="str">
            <v>Cat Glotex</v>
          </cell>
          <cell r="J288" t="str">
            <v>kg</v>
          </cell>
          <cell r="W288">
            <v>0</v>
          </cell>
        </row>
        <row r="289">
          <cell r="A289">
            <v>279</v>
          </cell>
          <cell r="I289" t="str">
            <v>Kuas 4 "</v>
          </cell>
          <cell r="J289" t="str">
            <v>pcs</v>
          </cell>
          <cell r="W289">
            <v>0</v>
          </cell>
        </row>
        <row r="290">
          <cell r="A290">
            <v>280</v>
          </cell>
          <cell r="I290" t="str">
            <v>Meteran ( 50 meter )</v>
          </cell>
          <cell r="J290" t="str">
            <v>pcs</v>
          </cell>
          <cell r="W290">
            <v>0</v>
          </cell>
        </row>
        <row r="291">
          <cell r="A291">
            <v>281</v>
          </cell>
          <cell r="I291" t="str">
            <v>Pita survey</v>
          </cell>
          <cell r="J291" t="str">
            <v>roll</v>
          </cell>
        </row>
        <row r="292">
          <cell r="A292">
            <v>282</v>
          </cell>
        </row>
        <row r="293">
          <cell r="A293">
            <v>283</v>
          </cell>
          <cell r="B293" t="str">
            <v>310</v>
          </cell>
          <cell r="G293" t="str">
            <v>Regional Tax</v>
          </cell>
          <cell r="J293" t="str">
            <v>unit</v>
          </cell>
          <cell r="W293">
            <v>0</v>
          </cell>
        </row>
        <row r="294">
          <cell r="A294">
            <v>284</v>
          </cell>
        </row>
        <row r="295">
          <cell r="A295">
            <v>285</v>
          </cell>
          <cell r="B295" t="str">
            <v>315</v>
          </cell>
          <cell r="G295" t="str">
            <v>Reclamation &amp; Environment</v>
          </cell>
          <cell r="J295" t="str">
            <v>unit</v>
          </cell>
          <cell r="W295">
            <v>0</v>
          </cell>
        </row>
        <row r="296">
          <cell r="A296">
            <v>286</v>
          </cell>
        </row>
        <row r="297">
          <cell r="A297">
            <v>287</v>
          </cell>
          <cell r="B297" t="str">
            <v>320</v>
          </cell>
          <cell r="G297" t="str">
            <v>Dead Rent</v>
          </cell>
          <cell r="J297" t="str">
            <v>unit</v>
          </cell>
          <cell r="W297">
            <v>0</v>
          </cell>
        </row>
        <row r="298">
          <cell r="A298">
            <v>288</v>
          </cell>
        </row>
        <row r="299">
          <cell r="A299">
            <v>289</v>
          </cell>
          <cell r="B299" t="str">
            <v>330</v>
          </cell>
          <cell r="G299" t="str">
            <v>Licenses &amp; Permits</v>
          </cell>
          <cell r="J299" t="str">
            <v>unit</v>
          </cell>
          <cell r="W299">
            <v>0</v>
          </cell>
        </row>
        <row r="300">
          <cell r="A300">
            <v>290</v>
          </cell>
        </row>
        <row r="301">
          <cell r="A301">
            <v>291</v>
          </cell>
          <cell r="B301">
            <v>340</v>
          </cell>
          <cell r="G301" t="str">
            <v>Building Expenses</v>
          </cell>
          <cell r="J301" t="str">
            <v>unit</v>
          </cell>
          <cell r="W301">
            <v>0</v>
          </cell>
        </row>
        <row r="302">
          <cell r="A302">
            <v>292</v>
          </cell>
        </row>
        <row r="303">
          <cell r="A303">
            <v>293</v>
          </cell>
          <cell r="B303">
            <v>360</v>
          </cell>
          <cell r="G303" t="str">
            <v>Local Transportations</v>
          </cell>
          <cell r="J303" t="str">
            <v>unit</v>
          </cell>
          <cell r="W303">
            <v>0</v>
          </cell>
        </row>
        <row r="304">
          <cell r="A304">
            <v>294</v>
          </cell>
          <cell r="C304">
            <v>3</v>
          </cell>
          <cell r="D304">
            <v>6</v>
          </cell>
          <cell r="E304">
            <v>1</v>
          </cell>
          <cell r="F304">
            <v>0</v>
          </cell>
          <cell r="H304" t="str">
            <v>Car Hires</v>
          </cell>
          <cell r="J304" t="str">
            <v>unit</v>
          </cell>
          <cell r="W304">
            <v>0</v>
          </cell>
        </row>
        <row r="305">
          <cell r="A305">
            <v>295</v>
          </cell>
        </row>
        <row r="306">
          <cell r="A306">
            <v>296</v>
          </cell>
          <cell r="B306">
            <v>370</v>
          </cell>
          <cell r="G306" t="str">
            <v>Communication</v>
          </cell>
          <cell r="J306" t="str">
            <v>unit</v>
          </cell>
          <cell r="W306">
            <v>0</v>
          </cell>
        </row>
        <row r="307">
          <cell r="A307">
            <v>297</v>
          </cell>
          <cell r="C307">
            <v>3</v>
          </cell>
          <cell r="D307">
            <v>7</v>
          </cell>
          <cell r="F307">
            <v>0</v>
          </cell>
          <cell r="H307" t="str">
            <v>Telephone &amp; Fax (Rental from TCI)</v>
          </cell>
          <cell r="J307" t="str">
            <v>unit</v>
          </cell>
          <cell r="K307">
            <v>1</v>
          </cell>
          <cell r="L307">
            <v>1</v>
          </cell>
          <cell r="M307">
            <v>1</v>
          </cell>
          <cell r="N307">
            <v>1</v>
          </cell>
          <cell r="O307">
            <v>1</v>
          </cell>
          <cell r="P307">
            <v>1</v>
          </cell>
          <cell r="Q307">
            <v>1</v>
          </cell>
          <cell r="R307">
            <v>1</v>
          </cell>
          <cell r="S307">
            <v>1</v>
          </cell>
          <cell r="T307">
            <v>1</v>
          </cell>
          <cell r="U307">
            <v>1</v>
          </cell>
          <cell r="V307">
            <v>1</v>
          </cell>
          <cell r="W307">
            <v>12</v>
          </cell>
        </row>
        <row r="308">
          <cell r="A308">
            <v>298</v>
          </cell>
          <cell r="C308">
            <v>3</v>
          </cell>
          <cell r="D308">
            <v>7</v>
          </cell>
          <cell r="F308">
            <v>0</v>
          </cell>
          <cell r="H308" t="str">
            <v>Radio Mobil</v>
          </cell>
          <cell r="J308" t="str">
            <v>unit</v>
          </cell>
          <cell r="K308">
            <v>1</v>
          </cell>
          <cell r="W308">
            <v>1</v>
          </cell>
        </row>
        <row r="309">
          <cell r="A309">
            <v>299</v>
          </cell>
          <cell r="C309">
            <v>3</v>
          </cell>
          <cell r="D309">
            <v>7</v>
          </cell>
          <cell r="F309">
            <v>0</v>
          </cell>
          <cell r="H309" t="str">
            <v>Facsimile</v>
          </cell>
          <cell r="J309" t="str">
            <v>unit</v>
          </cell>
          <cell r="W309">
            <v>0</v>
          </cell>
        </row>
        <row r="310">
          <cell r="A310">
            <v>300</v>
          </cell>
          <cell r="C310">
            <v>3</v>
          </cell>
          <cell r="D310">
            <v>7</v>
          </cell>
          <cell r="F310">
            <v>0</v>
          </cell>
          <cell r="H310" t="str">
            <v>Postage, Stamp, Etc</v>
          </cell>
          <cell r="J310" t="str">
            <v>unit</v>
          </cell>
          <cell r="W310">
            <v>0</v>
          </cell>
        </row>
        <row r="311">
          <cell r="A311">
            <v>301</v>
          </cell>
          <cell r="C311">
            <v>3</v>
          </cell>
          <cell r="D311">
            <v>7</v>
          </cell>
          <cell r="F311">
            <v>5</v>
          </cell>
          <cell r="H311" t="str">
            <v>Others</v>
          </cell>
          <cell r="J311" t="str">
            <v>unit</v>
          </cell>
          <cell r="W311">
            <v>0</v>
          </cell>
        </row>
        <row r="312">
          <cell r="A312">
            <v>302</v>
          </cell>
          <cell r="I312" t="str">
            <v>Radio HT MOTOROLA</v>
          </cell>
          <cell r="J312" t="str">
            <v>unit</v>
          </cell>
          <cell r="K312">
            <v>2</v>
          </cell>
          <cell r="W312">
            <v>2</v>
          </cell>
        </row>
        <row r="313">
          <cell r="A313">
            <v>303</v>
          </cell>
          <cell r="I313" t="str">
            <v>Bateray Pack Radio HT MOTOROLA</v>
          </cell>
          <cell r="J313" t="str">
            <v>unit</v>
          </cell>
          <cell r="K313">
            <v>4</v>
          </cell>
          <cell r="W313">
            <v>4</v>
          </cell>
        </row>
        <row r="314">
          <cell r="A314">
            <v>304</v>
          </cell>
        </row>
        <row r="315">
          <cell r="A315">
            <v>305</v>
          </cell>
          <cell r="B315">
            <v>380</v>
          </cell>
          <cell r="G315" t="str">
            <v>Consultant Fee</v>
          </cell>
          <cell r="J315" t="str">
            <v>unit</v>
          </cell>
          <cell r="W315">
            <v>0</v>
          </cell>
        </row>
        <row r="316">
          <cell r="A316">
            <v>306</v>
          </cell>
          <cell r="B316">
            <v>385</v>
          </cell>
          <cell r="G316" t="str">
            <v>Education &amp; Training</v>
          </cell>
          <cell r="J316" t="str">
            <v>unit</v>
          </cell>
          <cell r="W316">
            <v>0</v>
          </cell>
        </row>
        <row r="317">
          <cell r="A317">
            <v>307</v>
          </cell>
          <cell r="B317">
            <v>390</v>
          </cell>
          <cell r="G317" t="str">
            <v xml:space="preserve">Seminar </v>
          </cell>
          <cell r="J317" t="str">
            <v>unit</v>
          </cell>
          <cell r="W317">
            <v>0</v>
          </cell>
        </row>
        <row r="318">
          <cell r="A318">
            <v>308</v>
          </cell>
          <cell r="B318">
            <v>415</v>
          </cell>
          <cell r="G318" t="str">
            <v>Donation</v>
          </cell>
          <cell r="J318" t="str">
            <v>unit</v>
          </cell>
          <cell r="W318">
            <v>0</v>
          </cell>
        </row>
        <row r="319">
          <cell r="A319">
            <v>309</v>
          </cell>
          <cell r="B319">
            <v>420</v>
          </cell>
          <cell r="G319" t="str">
            <v xml:space="preserve">Promotion &amp; Publication </v>
          </cell>
          <cell r="J319" t="str">
            <v>unit</v>
          </cell>
          <cell r="W319">
            <v>0</v>
          </cell>
        </row>
        <row r="320">
          <cell r="A320">
            <v>310</v>
          </cell>
        </row>
        <row r="321">
          <cell r="A321">
            <v>311</v>
          </cell>
          <cell r="B321">
            <v>430</v>
          </cell>
          <cell r="G321" t="str">
            <v>Fuel &amp; Lubrication</v>
          </cell>
          <cell r="W321">
            <v>0</v>
          </cell>
        </row>
        <row r="322">
          <cell r="A322">
            <v>312</v>
          </cell>
          <cell r="C322">
            <v>4</v>
          </cell>
          <cell r="D322">
            <v>3</v>
          </cell>
          <cell r="F322">
            <v>0</v>
          </cell>
          <cell r="H322" t="str">
            <v>Diesel fuel</v>
          </cell>
          <cell r="J322" t="str">
            <v>liter</v>
          </cell>
          <cell r="W322">
            <v>0</v>
          </cell>
        </row>
        <row r="323">
          <cell r="A323">
            <v>313</v>
          </cell>
          <cell r="C323">
            <v>4</v>
          </cell>
          <cell r="D323">
            <v>3</v>
          </cell>
          <cell r="F323">
            <v>1</v>
          </cell>
          <cell r="H323" t="str">
            <v>Grease Alvania Ep 2</v>
          </cell>
          <cell r="J323" t="str">
            <v>pail</v>
          </cell>
          <cell r="K323">
            <v>2</v>
          </cell>
          <cell r="N323">
            <v>2</v>
          </cell>
          <cell r="Q323">
            <v>2</v>
          </cell>
          <cell r="R323">
            <v>2</v>
          </cell>
          <cell r="U323">
            <v>2</v>
          </cell>
          <cell r="W323">
            <v>10</v>
          </cell>
        </row>
        <row r="324">
          <cell r="A324">
            <v>314</v>
          </cell>
          <cell r="C324">
            <v>4</v>
          </cell>
          <cell r="D324">
            <v>3</v>
          </cell>
          <cell r="F324">
            <v>2</v>
          </cell>
          <cell r="H324" t="str">
            <v>Grease gun</v>
          </cell>
          <cell r="J324" t="str">
            <v>set</v>
          </cell>
          <cell r="K324">
            <v>4</v>
          </cell>
          <cell r="W324">
            <v>4</v>
          </cell>
        </row>
        <row r="325">
          <cell r="A325">
            <v>315</v>
          </cell>
          <cell r="C325">
            <v>4</v>
          </cell>
          <cell r="D325">
            <v>3</v>
          </cell>
          <cell r="F325">
            <v>3</v>
          </cell>
          <cell r="H325" t="str">
            <v>Hose grease gun</v>
          </cell>
          <cell r="J325" t="str">
            <v>pcs</v>
          </cell>
          <cell r="K325">
            <v>8</v>
          </cell>
          <cell r="W325">
            <v>8</v>
          </cell>
        </row>
        <row r="326">
          <cell r="A326">
            <v>316</v>
          </cell>
          <cell r="C326">
            <v>4</v>
          </cell>
          <cell r="D326">
            <v>3</v>
          </cell>
          <cell r="F326">
            <v>4</v>
          </cell>
          <cell r="H326" t="str">
            <v>Nipple grease 3/8" 450</v>
          </cell>
          <cell r="J326" t="str">
            <v>gross</v>
          </cell>
          <cell r="K326">
            <v>1</v>
          </cell>
          <cell r="W326">
            <v>1</v>
          </cell>
        </row>
        <row r="327">
          <cell r="A327">
            <v>317</v>
          </cell>
          <cell r="C327">
            <v>4</v>
          </cell>
          <cell r="D327">
            <v>3</v>
          </cell>
          <cell r="F327">
            <v>5</v>
          </cell>
          <cell r="H327" t="str">
            <v>Nipple grease 3/8" lurus</v>
          </cell>
          <cell r="J327" t="str">
            <v>gross</v>
          </cell>
          <cell r="K327">
            <v>1</v>
          </cell>
          <cell r="W327">
            <v>1</v>
          </cell>
        </row>
        <row r="328">
          <cell r="A328">
            <v>318</v>
          </cell>
          <cell r="C328">
            <v>4</v>
          </cell>
          <cell r="D328">
            <v>3</v>
          </cell>
          <cell r="F328">
            <v>9</v>
          </cell>
          <cell r="H328" t="str">
            <v>Nipple grease 3/8" tegak lurus</v>
          </cell>
          <cell r="J328" t="str">
            <v>gross</v>
          </cell>
          <cell r="K328">
            <v>1</v>
          </cell>
          <cell r="W328">
            <v>1</v>
          </cell>
        </row>
        <row r="329">
          <cell r="A329">
            <v>319</v>
          </cell>
          <cell r="C329">
            <v>4</v>
          </cell>
          <cell r="D329">
            <v>3</v>
          </cell>
          <cell r="H329" t="str">
            <v>Oli Omala EP 320</v>
          </cell>
          <cell r="J329" t="str">
            <v>drum</v>
          </cell>
          <cell r="O329">
            <v>4</v>
          </cell>
          <cell r="U329">
            <v>3</v>
          </cell>
        </row>
        <row r="330">
          <cell r="A330">
            <v>320</v>
          </cell>
        </row>
        <row r="331">
          <cell r="A331">
            <v>321</v>
          </cell>
        </row>
        <row r="332">
          <cell r="A332">
            <v>322</v>
          </cell>
          <cell r="B332">
            <v>440</v>
          </cell>
          <cell r="G332" t="str">
            <v>Equipment Hire</v>
          </cell>
          <cell r="J332" t="str">
            <v>unit</v>
          </cell>
          <cell r="W332">
            <v>0</v>
          </cell>
        </row>
        <row r="333">
          <cell r="A333">
            <v>323</v>
          </cell>
          <cell r="C333">
            <v>4</v>
          </cell>
          <cell r="D333">
            <v>4</v>
          </cell>
          <cell r="E333">
            <v>1</v>
          </cell>
          <cell r="F333">
            <v>0</v>
          </cell>
          <cell r="H333" t="str">
            <v>Heavy Equipment</v>
          </cell>
          <cell r="J333" t="str">
            <v>contract</v>
          </cell>
          <cell r="K333">
            <v>1</v>
          </cell>
          <cell r="L333">
            <v>1</v>
          </cell>
          <cell r="M333">
            <v>1</v>
          </cell>
          <cell r="N333">
            <v>1</v>
          </cell>
          <cell r="O333">
            <v>1</v>
          </cell>
          <cell r="P333">
            <v>1</v>
          </cell>
          <cell r="Q333">
            <v>1</v>
          </cell>
          <cell r="R333">
            <v>1</v>
          </cell>
          <cell r="S333">
            <v>1</v>
          </cell>
          <cell r="T333">
            <v>1</v>
          </cell>
          <cell r="U333">
            <v>1</v>
          </cell>
          <cell r="V333">
            <v>1</v>
          </cell>
          <cell r="W333">
            <v>12</v>
          </cell>
        </row>
        <row r="334">
          <cell r="A334">
            <v>324</v>
          </cell>
          <cell r="C334">
            <v>4</v>
          </cell>
          <cell r="D334">
            <v>4</v>
          </cell>
          <cell r="E334">
            <v>2</v>
          </cell>
          <cell r="F334">
            <v>0</v>
          </cell>
          <cell r="H334" t="str">
            <v>Barging &amp; Tug Boat</v>
          </cell>
          <cell r="J334" t="str">
            <v>unit</v>
          </cell>
          <cell r="W334">
            <v>0</v>
          </cell>
        </row>
        <row r="335">
          <cell r="A335">
            <v>325</v>
          </cell>
          <cell r="C335">
            <v>4</v>
          </cell>
          <cell r="D335">
            <v>4</v>
          </cell>
          <cell r="E335">
            <v>9</v>
          </cell>
          <cell r="F335">
            <v>5</v>
          </cell>
          <cell r="H335" t="str">
            <v>Others</v>
          </cell>
          <cell r="J335" t="str">
            <v>unit</v>
          </cell>
          <cell r="W335">
            <v>0</v>
          </cell>
        </row>
        <row r="336">
          <cell r="A336">
            <v>326</v>
          </cell>
        </row>
        <row r="337">
          <cell r="A337">
            <v>327</v>
          </cell>
          <cell r="B337">
            <v>480</v>
          </cell>
          <cell r="G337" t="str">
            <v>Road Maintenance</v>
          </cell>
          <cell r="J337" t="str">
            <v>unit</v>
          </cell>
          <cell r="K337">
            <v>68585</v>
          </cell>
          <cell r="L337">
            <v>194692</v>
          </cell>
          <cell r="M337">
            <v>225366</v>
          </cell>
          <cell r="N337">
            <v>222742</v>
          </cell>
          <cell r="O337">
            <v>233579</v>
          </cell>
          <cell r="P337">
            <v>196752</v>
          </cell>
          <cell r="Q337">
            <v>196951</v>
          </cell>
          <cell r="R337">
            <v>176605</v>
          </cell>
          <cell r="S337">
            <v>237093</v>
          </cell>
          <cell r="T337">
            <v>198930</v>
          </cell>
          <cell r="U337">
            <v>178067</v>
          </cell>
          <cell r="V337">
            <v>157541</v>
          </cell>
          <cell r="W337">
            <v>2286903</v>
          </cell>
        </row>
        <row r="338">
          <cell r="A338">
            <v>328</v>
          </cell>
        </row>
        <row r="339">
          <cell r="A339">
            <v>329</v>
          </cell>
          <cell r="B339">
            <v>500</v>
          </cell>
          <cell r="G339" t="str">
            <v>Land Clearing</v>
          </cell>
          <cell r="J339" t="str">
            <v>unit</v>
          </cell>
          <cell r="W339">
            <v>0</v>
          </cell>
        </row>
        <row r="340">
          <cell r="A340">
            <v>330</v>
          </cell>
          <cell r="W340">
            <v>0</v>
          </cell>
        </row>
        <row r="341">
          <cell r="A341">
            <v>331</v>
          </cell>
          <cell r="B341">
            <v>610</v>
          </cell>
          <cell r="G341" t="str">
            <v>Coal Getting</v>
          </cell>
          <cell r="J341" t="str">
            <v>unit</v>
          </cell>
          <cell r="W341">
            <v>0</v>
          </cell>
        </row>
        <row r="342">
          <cell r="A342">
            <v>332</v>
          </cell>
          <cell r="H342" t="str">
            <v>Block 56</v>
          </cell>
          <cell r="J342" t="str">
            <v>unit</v>
          </cell>
          <cell r="W342">
            <v>0</v>
          </cell>
        </row>
        <row r="343">
          <cell r="A343">
            <v>333</v>
          </cell>
          <cell r="H343" t="str">
            <v>Block 7</v>
          </cell>
          <cell r="J343" t="str">
            <v>unit</v>
          </cell>
          <cell r="W343">
            <v>0</v>
          </cell>
        </row>
        <row r="344">
          <cell r="A344">
            <v>334</v>
          </cell>
        </row>
        <row r="345">
          <cell r="A345">
            <v>335</v>
          </cell>
          <cell r="B345">
            <v>620</v>
          </cell>
          <cell r="G345" t="str">
            <v>Adj Coal Hauling &amp; Overburden</v>
          </cell>
          <cell r="J345" t="str">
            <v>unit</v>
          </cell>
          <cell r="W345">
            <v>0</v>
          </cell>
        </row>
        <row r="346">
          <cell r="A346">
            <v>336</v>
          </cell>
          <cell r="G346" t="str">
            <v>- SR Adj</v>
          </cell>
          <cell r="J346" t="str">
            <v>unit</v>
          </cell>
          <cell r="W346">
            <v>0</v>
          </cell>
        </row>
        <row r="347">
          <cell r="A347">
            <v>337</v>
          </cell>
          <cell r="G347" t="str">
            <v>- Coal Hauling Dist. Adj.</v>
          </cell>
          <cell r="J347" t="str">
            <v>unit</v>
          </cell>
          <cell r="W347">
            <v>0</v>
          </cell>
        </row>
        <row r="348">
          <cell r="A348">
            <v>338</v>
          </cell>
          <cell r="G348" t="str">
            <v>- OB Hauling Dist. Adj.</v>
          </cell>
          <cell r="J348" t="str">
            <v>unit</v>
          </cell>
          <cell r="W348">
            <v>0</v>
          </cell>
        </row>
        <row r="349">
          <cell r="A349">
            <v>339</v>
          </cell>
        </row>
        <row r="350">
          <cell r="A350">
            <v>340</v>
          </cell>
          <cell r="B350">
            <v>630</v>
          </cell>
          <cell r="G350" t="str">
            <v>Coal Blending - Out</v>
          </cell>
          <cell r="J350" t="str">
            <v>unit</v>
          </cell>
          <cell r="W350">
            <v>0</v>
          </cell>
        </row>
        <row r="351">
          <cell r="A351">
            <v>341</v>
          </cell>
          <cell r="B351">
            <v>635</v>
          </cell>
          <cell r="G351" t="str">
            <v>Coal Purchase</v>
          </cell>
          <cell r="J351" t="str">
            <v>unit</v>
          </cell>
          <cell r="W351">
            <v>0</v>
          </cell>
        </row>
        <row r="352">
          <cell r="A352">
            <v>342</v>
          </cell>
          <cell r="B352">
            <v>690</v>
          </cell>
          <cell r="G352" t="str">
            <v>Coal Blending - In</v>
          </cell>
          <cell r="J352" t="str">
            <v>unit</v>
          </cell>
          <cell r="W352">
            <v>0</v>
          </cell>
        </row>
        <row r="353">
          <cell r="A353">
            <v>343</v>
          </cell>
          <cell r="B353">
            <v>640</v>
          </cell>
          <cell r="G353" t="str">
            <v>Blasting</v>
          </cell>
          <cell r="J353" t="str">
            <v>unit</v>
          </cell>
          <cell r="W353">
            <v>0</v>
          </cell>
        </row>
        <row r="354">
          <cell r="A354">
            <v>344</v>
          </cell>
          <cell r="B354">
            <v>650</v>
          </cell>
          <cell r="G354" t="str">
            <v>Drilling</v>
          </cell>
          <cell r="J354" t="str">
            <v>unit</v>
          </cell>
          <cell r="W354">
            <v>0</v>
          </cell>
        </row>
        <row r="355">
          <cell r="A355">
            <v>345</v>
          </cell>
          <cell r="B355">
            <v>700</v>
          </cell>
          <cell r="G355" t="str">
            <v>Mapping</v>
          </cell>
          <cell r="J355" t="str">
            <v>unit</v>
          </cell>
          <cell r="W355">
            <v>0</v>
          </cell>
        </row>
        <row r="356">
          <cell r="A356">
            <v>346</v>
          </cell>
        </row>
        <row r="357">
          <cell r="A357">
            <v>347</v>
          </cell>
          <cell r="B357">
            <v>710</v>
          </cell>
          <cell r="G357" t="str">
            <v>Lab. Analysis &amp; Sampling</v>
          </cell>
          <cell r="J357" t="str">
            <v>unit</v>
          </cell>
          <cell r="K357">
            <v>1</v>
          </cell>
          <cell r="L357">
            <v>1</v>
          </cell>
          <cell r="M357">
            <v>1</v>
          </cell>
          <cell r="N357">
            <v>1</v>
          </cell>
          <cell r="O357">
            <v>1</v>
          </cell>
          <cell r="P357">
            <v>1</v>
          </cell>
          <cell r="Q357">
            <v>1</v>
          </cell>
          <cell r="R357">
            <v>1</v>
          </cell>
          <cell r="S357">
            <v>1</v>
          </cell>
          <cell r="T357">
            <v>1</v>
          </cell>
          <cell r="U357">
            <v>1</v>
          </cell>
          <cell r="V357">
            <v>1</v>
          </cell>
          <cell r="W357">
            <v>12</v>
          </cell>
        </row>
        <row r="358">
          <cell r="A358">
            <v>348</v>
          </cell>
          <cell r="I358" t="str">
            <v>Proximate</v>
          </cell>
          <cell r="J358" t="str">
            <v>sample</v>
          </cell>
          <cell r="W358">
            <v>0</v>
          </cell>
        </row>
        <row r="359">
          <cell r="A359">
            <v>349</v>
          </cell>
          <cell r="I359" t="str">
            <v>TM</v>
          </cell>
          <cell r="J359" t="str">
            <v>sample</v>
          </cell>
          <cell r="W359">
            <v>0</v>
          </cell>
        </row>
        <row r="360">
          <cell r="A360">
            <v>350</v>
          </cell>
          <cell r="I360" t="str">
            <v>TS</v>
          </cell>
          <cell r="J360" t="str">
            <v>sample</v>
          </cell>
          <cell r="W360">
            <v>0</v>
          </cell>
        </row>
        <row r="361">
          <cell r="A361">
            <v>351</v>
          </cell>
          <cell r="I361" t="str">
            <v>CV</v>
          </cell>
          <cell r="J361" t="str">
            <v>sample</v>
          </cell>
          <cell r="W361">
            <v>0</v>
          </cell>
        </row>
        <row r="362">
          <cell r="A362">
            <v>352</v>
          </cell>
          <cell r="I362" t="str">
            <v>AA</v>
          </cell>
          <cell r="J362" t="str">
            <v>sample</v>
          </cell>
          <cell r="W362">
            <v>0</v>
          </cell>
        </row>
        <row r="363">
          <cell r="A363">
            <v>353</v>
          </cell>
          <cell r="I363" t="str">
            <v>Ultimate</v>
          </cell>
          <cell r="J363" t="str">
            <v>sample</v>
          </cell>
          <cell r="W363">
            <v>0</v>
          </cell>
        </row>
        <row r="364">
          <cell r="A364">
            <v>354</v>
          </cell>
          <cell r="I364" t="str">
            <v>Clorine</v>
          </cell>
          <cell r="J364" t="str">
            <v>sample</v>
          </cell>
          <cell r="W364">
            <v>0</v>
          </cell>
        </row>
        <row r="365">
          <cell r="A365">
            <v>355</v>
          </cell>
          <cell r="I365" t="str">
            <v>Sn</v>
          </cell>
          <cell r="J365" t="str">
            <v>sample</v>
          </cell>
          <cell r="W365">
            <v>0</v>
          </cell>
        </row>
        <row r="366">
          <cell r="A366">
            <v>356</v>
          </cell>
          <cell r="I366" t="str">
            <v>F</v>
          </cell>
          <cell r="J366" t="str">
            <v>sample</v>
          </cell>
          <cell r="W366">
            <v>0</v>
          </cell>
        </row>
        <row r="367">
          <cell r="A367">
            <v>357</v>
          </cell>
          <cell r="I367" t="str">
            <v>AFT</v>
          </cell>
          <cell r="J367" t="str">
            <v>sample</v>
          </cell>
          <cell r="W367">
            <v>0</v>
          </cell>
        </row>
        <row r="368">
          <cell r="A368">
            <v>358</v>
          </cell>
          <cell r="I368" t="str">
            <v>Trace Element</v>
          </cell>
          <cell r="J368" t="str">
            <v>sample</v>
          </cell>
          <cell r="W368">
            <v>0</v>
          </cell>
        </row>
        <row r="369">
          <cell r="A369">
            <v>359</v>
          </cell>
          <cell r="I369" t="str">
            <v>FOS</v>
          </cell>
          <cell r="J369" t="str">
            <v>sample</v>
          </cell>
          <cell r="W369">
            <v>0</v>
          </cell>
        </row>
        <row r="370">
          <cell r="A370">
            <v>360</v>
          </cell>
          <cell r="I370" t="str">
            <v>HGI</v>
          </cell>
          <cell r="J370" t="str">
            <v>sample</v>
          </cell>
          <cell r="W370">
            <v>0</v>
          </cell>
        </row>
        <row r="371">
          <cell r="A371">
            <v>361</v>
          </cell>
        </row>
        <row r="372">
          <cell r="A372">
            <v>362</v>
          </cell>
          <cell r="B372">
            <v>771</v>
          </cell>
          <cell r="G372" t="str">
            <v>Coal Sharing</v>
          </cell>
          <cell r="W372">
            <v>0</v>
          </cell>
        </row>
        <row r="373">
          <cell r="A373">
            <v>363</v>
          </cell>
          <cell r="B373">
            <v>790</v>
          </cell>
          <cell r="G373" t="str">
            <v>Quality Claim</v>
          </cell>
          <cell r="W373">
            <v>0</v>
          </cell>
        </row>
        <row r="374">
          <cell r="A374">
            <v>364</v>
          </cell>
          <cell r="B374" t="str">
            <v>xxx</v>
          </cell>
          <cell r="G374" t="str">
            <v>Handling cost TCI</v>
          </cell>
          <cell r="W374">
            <v>0</v>
          </cell>
        </row>
        <row r="375">
          <cell r="A375">
            <v>365</v>
          </cell>
          <cell r="C375" t="str">
            <v>x</v>
          </cell>
          <cell r="D375" t="str">
            <v>x</v>
          </cell>
          <cell r="E375" t="str">
            <v>x</v>
          </cell>
          <cell r="H375" t="str">
            <v>Fix Payment</v>
          </cell>
          <cell r="J375" t="str">
            <v>unit</v>
          </cell>
          <cell r="K375">
            <v>1</v>
          </cell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12</v>
          </cell>
        </row>
        <row r="376">
          <cell r="A376">
            <v>366</v>
          </cell>
          <cell r="C376" t="str">
            <v>x</v>
          </cell>
          <cell r="D376" t="str">
            <v>x</v>
          </cell>
          <cell r="E376" t="str">
            <v>x</v>
          </cell>
          <cell r="H376" t="str">
            <v>Coal Tonage Process</v>
          </cell>
          <cell r="J376" t="str">
            <v>mt</v>
          </cell>
          <cell r="K376">
            <v>68585</v>
          </cell>
          <cell r="L376">
            <v>194692</v>
          </cell>
          <cell r="M376">
            <v>225366</v>
          </cell>
          <cell r="N376">
            <v>222742</v>
          </cell>
          <cell r="O376">
            <v>233579</v>
          </cell>
          <cell r="P376">
            <v>196752</v>
          </cell>
          <cell r="Q376">
            <v>196951</v>
          </cell>
          <cell r="R376">
            <v>176605</v>
          </cell>
          <cell r="S376">
            <v>237093</v>
          </cell>
          <cell r="T376">
            <v>198930</v>
          </cell>
          <cell r="U376">
            <v>178067</v>
          </cell>
          <cell r="V376">
            <v>157541</v>
          </cell>
          <cell r="W376">
            <v>2286903</v>
          </cell>
        </row>
        <row r="377">
          <cell r="A377">
            <v>367</v>
          </cell>
          <cell r="B377" t="str">
            <v>xxx</v>
          </cell>
          <cell r="G377" t="str">
            <v>Hauling</v>
          </cell>
          <cell r="J377" t="str">
            <v>mt</v>
          </cell>
          <cell r="K377">
            <v>68585</v>
          </cell>
          <cell r="L377">
            <v>194692</v>
          </cell>
          <cell r="M377">
            <v>225366</v>
          </cell>
          <cell r="N377">
            <v>222742</v>
          </cell>
          <cell r="O377">
            <v>233579</v>
          </cell>
          <cell r="P377">
            <v>196752</v>
          </cell>
          <cell r="Q377">
            <v>196951</v>
          </cell>
          <cell r="R377">
            <v>176605</v>
          </cell>
          <cell r="S377">
            <v>237093</v>
          </cell>
          <cell r="T377">
            <v>198930</v>
          </cell>
          <cell r="U377">
            <v>178067</v>
          </cell>
          <cell r="V377">
            <v>157541</v>
          </cell>
          <cell r="W377">
            <v>2286903</v>
          </cell>
        </row>
        <row r="378">
          <cell r="A378">
            <v>368</v>
          </cell>
          <cell r="B378" t="str">
            <v>xxx</v>
          </cell>
          <cell r="G378" t="str">
            <v>Investment (metal catcher)</v>
          </cell>
          <cell r="J378" t="str">
            <v>unit</v>
          </cell>
          <cell r="K378">
            <v>2</v>
          </cell>
          <cell r="W378">
            <v>2</v>
          </cell>
        </row>
        <row r="379">
          <cell r="A379" t="e">
            <v>#REF!</v>
          </cell>
          <cell r="W379">
            <v>0</v>
          </cell>
        </row>
        <row r="380">
          <cell r="A380" t="e">
            <v>#REF!</v>
          </cell>
          <cell r="I380" t="str">
            <v>TOTAL OPERATIONAL COST</v>
          </cell>
          <cell r="K380">
            <v>206781</v>
          </cell>
          <cell r="L380">
            <v>584531</v>
          </cell>
          <cell r="M380">
            <v>676601</v>
          </cell>
          <cell r="N380">
            <v>668724</v>
          </cell>
          <cell r="O380">
            <v>701296</v>
          </cell>
          <cell r="P380">
            <v>590991</v>
          </cell>
          <cell r="Q380">
            <v>591416</v>
          </cell>
          <cell r="R380">
            <v>530304</v>
          </cell>
          <cell r="S380">
            <v>711837</v>
          </cell>
          <cell r="T380">
            <v>597307</v>
          </cell>
          <cell r="U380">
            <v>534735</v>
          </cell>
          <cell r="V380">
            <v>473169</v>
          </cell>
          <cell r="W380">
            <v>6867692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</sheetNames>
    <sheetDataSet>
      <sheetData sheetId="0" refreshError="1">
        <row r="3">
          <cell r="P3">
            <v>2001</v>
          </cell>
        </row>
        <row r="4">
          <cell r="P4">
            <v>2000</v>
          </cell>
        </row>
      </sheetData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icies"/>
      <sheetName val="Journal"/>
      <sheetName val="Summary IDR"/>
      <sheetName val="Vehicles"/>
      <sheetName val="Workshop Tools"/>
      <sheetName val="Off Equip"/>
      <sheetName val="Furniture"/>
      <sheetName val="Warehouse"/>
      <sheetName val="RATE"/>
      <sheetName val="Vehicles 2002 Data"/>
      <sheetName val="VehiclesIDR2002"/>
      <sheetName val="Vehicles 2002"/>
      <sheetName val="Workshop Tools Summary"/>
      <sheetName val="spore "/>
      <sheetName val="DBase"/>
      <sheetName val="Altman Z Score"/>
      <sheetName val="Instructions"/>
      <sheetName val="FX Rates"/>
      <sheetName val="Profile"/>
      <sheetName val="K Lead"/>
      <sheetName val="BUT-1"/>
      <sheetName val="HEX-A"/>
      <sheetName val="HEX-E"/>
      <sheetName val="I-BUT"/>
      <sheetName val="RD I-BUT"/>
      <sheetName val="Summary_IDR"/>
      <sheetName val="Workshop_Tools"/>
      <sheetName val="Off_Equip"/>
      <sheetName val="Vehicles_2002_Data"/>
      <sheetName val="Vehicles_2002"/>
      <sheetName val="Workshop_Tools_Summary"/>
      <sheetName val="FX_Rates"/>
      <sheetName val="K_Lead"/>
      <sheetName val="RD_I-BUT"/>
      <sheetName val="SAD"/>
      <sheetName val="data_carloan"/>
      <sheetName val="data_emgloan"/>
      <sheetName val="data"/>
      <sheetName val="Sheet2"/>
      <sheetName val="PARAMETER"/>
      <sheetName val="Company Info"/>
      <sheetName val="F1771"/>
      <sheetName val="Form"/>
      <sheetName val="month from C0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cover"/>
      <sheetName val="segmen"/>
      <sheetName val="arp-11-13"/>
      <sheetName val="arp-16"/>
      <sheetName val="ARP-10"/>
      <sheetName val="arp-9c"/>
      <sheetName val="arp-9e"/>
      <sheetName val="arp-9hf"/>
      <sheetName val="arp-4-5"/>
      <sheetName val="PraOps"/>
      <sheetName val="arp-3a"/>
      <sheetName val="arp-3b"/>
      <sheetName val="arp-1"/>
      <sheetName val="arp-17"/>
      <sheetName val="arp-18"/>
      <sheetName val="data"/>
      <sheetName val="arp-20"/>
      <sheetName val="arp-6"/>
      <sheetName val="ARP_10"/>
      <sheetName val="arp_3a"/>
      <sheetName val="gvl"/>
      <sheetName val="Du_lieu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47">
          <cell r="G47">
            <v>520000007</v>
          </cell>
        </row>
      </sheetData>
      <sheetData sheetId="12"/>
      <sheetData sheetId="13">
        <row r="47">
          <cell r="G47">
            <v>520000007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obDetails"/>
    </sheetNames>
    <sheetDataSet>
      <sheetData sheetId="0" refreshError="1">
        <row r="56">
          <cell r="A56" t="str">
            <v>BALANCE SHEET</v>
          </cell>
          <cell r="C56" t="str">
            <v>A3-1&amp;2</v>
          </cell>
        </row>
        <row r="57">
          <cell r="A57" t="str">
            <v>ASSETS</v>
          </cell>
          <cell r="C57" t="str">
            <v>A3-1</v>
          </cell>
        </row>
        <row r="58">
          <cell r="A58" t="str">
            <v>LIABILITIES</v>
          </cell>
          <cell r="C58" t="str">
            <v>A3-2</v>
          </cell>
        </row>
        <row r="59">
          <cell r="A59" t="str">
            <v>PROFIT &amp; LOSS</v>
          </cell>
          <cell r="C59" t="str">
            <v>A3-3</v>
          </cell>
        </row>
        <row r="60">
          <cell r="A60" t="str">
            <v>CASH &amp; BANK BALANCES</v>
          </cell>
          <cell r="C60" t="str">
            <v>C</v>
          </cell>
        </row>
        <row r="61">
          <cell r="A61" t="str">
            <v>MARKETABLE SECURITIES</v>
          </cell>
          <cell r="C61" t="str">
            <v>D</v>
          </cell>
        </row>
        <row r="62">
          <cell r="A62" t="str">
            <v>TRADE DEBTORS</v>
          </cell>
          <cell r="C62" t="str">
            <v>E</v>
          </cell>
        </row>
        <row r="63">
          <cell r="A63" t="str">
            <v>CONFIRMATION OF TRADE DEBTORS</v>
          </cell>
          <cell r="C63" t="str">
            <v>EE</v>
          </cell>
        </row>
        <row r="64">
          <cell r="A64" t="str">
            <v>STOCKS</v>
          </cell>
          <cell r="C64" t="str">
            <v>F</v>
          </cell>
        </row>
        <row r="65">
          <cell r="A65" t="str">
            <v>OTHER CURRENT ASSETS</v>
          </cell>
          <cell r="C65" t="str">
            <v>G</v>
          </cell>
        </row>
        <row r="66">
          <cell r="A66" t="str">
            <v>INVESTMENTS</v>
          </cell>
          <cell r="C66" t="str">
            <v>H</v>
          </cell>
        </row>
        <row r="67">
          <cell r="A67" t="str">
            <v>INTERCOMPANY BALANCES</v>
          </cell>
          <cell r="C67" t="str">
            <v>I</v>
          </cell>
        </row>
        <row r="68">
          <cell r="A68" t="str">
            <v>LONG-TERM RECEIVABLES, NON-CURRENT DEPOSITS &amp; OTHER ASSETS</v>
          </cell>
          <cell r="C68" t="str">
            <v>J</v>
          </cell>
        </row>
        <row r="69">
          <cell r="A69" t="str">
            <v>PROPERTY, PLANT &amp; EQUIPMENT</v>
          </cell>
          <cell r="C69" t="str">
            <v>K</v>
          </cell>
        </row>
        <row r="70">
          <cell r="A70" t="str">
            <v>INTANGIBLES &amp; DEFERRED CHARGES</v>
          </cell>
          <cell r="C70" t="str">
            <v>L</v>
          </cell>
        </row>
        <row r="71">
          <cell r="A71" t="str">
            <v>TRADE CREDITORS</v>
          </cell>
          <cell r="C71" t="str">
            <v>N</v>
          </cell>
        </row>
        <row r="72">
          <cell r="A72" t="str">
            <v>CONFIRMATION OF TRADE CREDITORS</v>
          </cell>
          <cell r="C72" t="str">
            <v>NN</v>
          </cell>
        </row>
        <row r="73">
          <cell r="A73" t="str">
            <v>OTHER CREDITORS</v>
          </cell>
          <cell r="C73" t="str">
            <v>P</v>
          </cell>
        </row>
        <row r="74">
          <cell r="A74" t="str">
            <v>INCOME TAXES PAYABLE</v>
          </cell>
          <cell r="C74" t="str">
            <v>O</v>
          </cell>
        </row>
        <row r="75">
          <cell r="A75" t="str">
            <v>ACCRUED LIABILITIES &amp; DEFERRED INCOME</v>
          </cell>
          <cell r="C75" t="str">
            <v>P</v>
          </cell>
        </row>
        <row r="76">
          <cell r="A76" t="str">
            <v>LONG-TERM DEBTS</v>
          </cell>
          <cell r="C76" t="str">
            <v>Q</v>
          </cell>
        </row>
        <row r="77">
          <cell r="A77" t="str">
            <v>DEFERRED INCOME TAXES</v>
          </cell>
          <cell r="C77" t="str">
            <v>R</v>
          </cell>
        </row>
        <row r="78">
          <cell r="A78" t="str">
            <v>COMMITMENTS &amp; CONTINGENCIES</v>
          </cell>
          <cell r="C78" t="str">
            <v>S</v>
          </cell>
        </row>
        <row r="79">
          <cell r="A79" t="str">
            <v>SHAREHOLDERS' EQUITY</v>
          </cell>
          <cell r="C79" t="str">
            <v>T</v>
          </cell>
        </row>
        <row r="80">
          <cell r="A80" t="str">
            <v>TURNOVER</v>
          </cell>
          <cell r="C80" t="str">
            <v>U1</v>
          </cell>
        </row>
        <row r="81">
          <cell r="A81" t="str">
            <v>COST OF SALES</v>
          </cell>
          <cell r="C81" t="str">
            <v>U2</v>
          </cell>
        </row>
        <row r="82">
          <cell r="A82" t="str">
            <v>OPERATING EXPENSES</v>
          </cell>
          <cell r="C82" t="str">
            <v>U3</v>
          </cell>
        </row>
        <row r="83">
          <cell r="A83" t="str">
            <v>PERSONNEL EXPENSES</v>
          </cell>
          <cell r="C83" t="str">
            <v>U4</v>
          </cell>
        </row>
        <row r="84">
          <cell r="A84" t="str">
            <v>OTHER INCOME</v>
          </cell>
          <cell r="C84" t="str">
            <v>U7</v>
          </cell>
        </row>
        <row r="85">
          <cell r="A85" t="str">
            <v>ADJUSTING JOURNAL ENTRIES</v>
          </cell>
          <cell r="C85" t="str">
            <v>A3-4</v>
          </cell>
        </row>
        <row r="86">
          <cell r="A86" t="str">
            <v>RECLASSIFICATION JOURNAL ENTRIES</v>
          </cell>
          <cell r="C86" t="str">
            <v>A3-5</v>
          </cell>
        </row>
        <row r="87">
          <cell r="A87" t="str">
            <v>CASHFLOW STATEMENT</v>
          </cell>
          <cell r="C87" t="str">
            <v>A3-9</v>
          </cell>
        </row>
        <row r="88">
          <cell r="A88" t="str">
            <v>RELATED PARTY TRANSACTIONS</v>
          </cell>
          <cell r="C88" t="str">
            <v>A3-20</v>
          </cell>
        </row>
        <row r="89">
          <cell r="A89" t="str">
            <v>FOREIGN EXCHANGE ANALYSIS</v>
          </cell>
          <cell r="C89" t="str">
            <v>A3-23</v>
          </cell>
        </row>
      </sheetData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F-4"/>
      <sheetName val="Isolasi Luar"/>
      <sheetName val="Isolasi Luar Dalam"/>
      <sheetName val="Tanpa Isolasi"/>
      <sheetName val="INFO"/>
      <sheetName val="CAT-HARGA"/>
      <sheetName val="TOTAL"/>
      <sheetName val="DAF-1"/>
      <sheetName val="DAF-2"/>
      <sheetName val="DAF-3"/>
      <sheetName val="Informasi"/>
      <sheetName val="Basic"/>
      <sheetName val="arp-3a"/>
      <sheetName val="ARP-10"/>
      <sheetName val="gvl"/>
      <sheetName val="Pipe"/>
      <sheetName val="Div2"/>
      <sheetName val="03.BoQ Architecture"/>
      <sheetName val="BQ-Tenis"/>
      <sheetName val="Arsitektur"/>
      <sheetName val="Material"/>
      <sheetName val="BOQ_Aula"/>
      <sheetName val="Prelim"/>
      <sheetName val="112-885"/>
      <sheetName val="srtberkas"/>
      <sheetName val="upah&amp;bahan"/>
      <sheetName val="RAB Gedung Utama"/>
      <sheetName val="SELISIH HARGA"/>
      <sheetName val="data"/>
      <sheetName val="Analisa"/>
      <sheetName val="Rencana Anggaran Biaya"/>
      <sheetName val="Harga Satuan"/>
      <sheetName val="daf-3(OK)"/>
      <sheetName val="daf-7(OK)"/>
      <sheetName val="HARSAT"/>
      <sheetName val="2-Genset print"/>
      <sheetName val="Rekap"/>
      <sheetName val="Biaya Pendahuluan Upah"/>
      <sheetName val="RL Biaya"/>
      <sheetName val="EBK"/>
      <sheetName val="RL Usaha"/>
      <sheetName val="FAK"/>
      <sheetName val="notasi"/>
    </sheetNames>
    <sheetDataSet>
      <sheetData sheetId="0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s"/>
      <sheetName val="kas _jkt"/>
      <sheetName val="PC"/>
      <sheetName val="ABNUSDPC"/>
      <sheetName val="ABNUSDrk"/>
      <sheetName val="ABNIDPC"/>
      <sheetName val="ABNIDRrk"/>
      <sheetName val="CICUSDPC"/>
      <sheetName val="CICUSDrk"/>
      <sheetName val="CICIDRpc"/>
      <sheetName val="CICIDRrk"/>
      <sheetName val="BSSIDR"/>
      <sheetName val="BSSUSD"/>
      <sheetName val="BDN_IDR"/>
      <sheetName val="BDNIDR"/>
      <sheetName val="BDN Loan"/>
      <sheetName val="Log"/>
      <sheetName val="Fitting"/>
      <sheetName val="BOX"/>
      <sheetName val="SP"/>
      <sheetName val="Sale"/>
      <sheetName val="Kas_Bnk"/>
      <sheetName val="cek2rek"/>
      <sheetName val="ADJ"/>
      <sheetName val="WS "/>
      <sheetName val="Neraca"/>
      <sheetName val="RL"/>
      <sheetName val="HPP"/>
      <sheetName val="G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/>
      <sheetData sheetId="20" refreshError="1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ipping_program"/>
      <sheetName val="Summary"/>
      <sheetName val="By_Area"/>
      <sheetName val="Blend Scenario"/>
      <sheetName val="2002"/>
      <sheetName val="SALES_SUMMARY"/>
      <sheetName val="sortby_MO_CF"/>
      <sheetName val="final_transit"/>
      <sheetName val="key_table_gabungan"/>
      <sheetName val="transit"/>
      <sheetName val="key_table"/>
      <sheetName val="key_table_plan"/>
      <sheetName val="transit_gabungan"/>
      <sheetName val="transit_komplit"/>
      <sheetName val="transit_plan"/>
      <sheetName val="Checking"/>
      <sheetName val="Price_Checks"/>
      <sheetName val="Processing"/>
      <sheetName val="Agency"/>
    </sheetNames>
    <sheetDataSet>
      <sheetData sheetId="0" refreshError="1"/>
      <sheetData sheetId="1" refreshError="1">
        <row r="83">
          <cell r="O83">
            <v>0.1</v>
          </cell>
        </row>
        <row r="89">
          <cell r="O89">
            <v>0.12</v>
          </cell>
        </row>
        <row r="91">
          <cell r="D91">
            <v>6591.4584183311117</v>
          </cell>
          <cell r="E91">
            <v>6186.6212470731798</v>
          </cell>
          <cell r="F91">
            <v>5451.4992269848144</v>
          </cell>
        </row>
        <row r="92">
          <cell r="D92">
            <v>7437.0511320445803</v>
          </cell>
        </row>
        <row r="93">
          <cell r="D93">
            <v>6903.8145658769845</v>
          </cell>
          <cell r="E93">
            <v>6478.6623158053808</v>
          </cell>
        </row>
        <row r="95">
          <cell r="E95">
            <v>5846.6040470731796</v>
          </cell>
          <cell r="F95">
            <v>5048.8710269848143</v>
          </cell>
        </row>
        <row r="96">
          <cell r="E96">
            <v>11135.02744253632</v>
          </cell>
        </row>
        <row r="97">
          <cell r="E97">
            <v>24.483266528782156</v>
          </cell>
        </row>
      </sheetData>
      <sheetData sheetId="2" refreshError="1"/>
      <sheetData sheetId="3" refreshError="1"/>
      <sheetData sheetId="4" refreshError="1"/>
      <sheetData sheetId="5" refreshError="1">
        <row r="6">
          <cell r="E6">
            <v>0</v>
          </cell>
          <cell r="M6">
            <v>0</v>
          </cell>
        </row>
        <row r="7">
          <cell r="D7" t="str">
            <v>Jap</v>
          </cell>
          <cell r="E7" t="str">
            <v>03</v>
          </cell>
          <cell r="F7" t="str">
            <v>CHUBU</v>
          </cell>
          <cell r="L7" t="str">
            <v>Usa</v>
          </cell>
          <cell r="M7" t="str">
            <v>03</v>
          </cell>
          <cell r="N7" t="str">
            <v>AES</v>
          </cell>
        </row>
        <row r="8">
          <cell r="D8" t="str">
            <v>Jap</v>
          </cell>
          <cell r="E8" t="str">
            <v>02</v>
          </cell>
          <cell r="F8" t="str">
            <v>CHUBU '02</v>
          </cell>
          <cell r="L8" t="str">
            <v>Jap</v>
          </cell>
          <cell r="M8" t="str">
            <v>03</v>
          </cell>
          <cell r="N8" t="str">
            <v>CHUBU PINANG '03 APR</v>
          </cell>
        </row>
        <row r="9">
          <cell r="D9" t="str">
            <v>Jap</v>
          </cell>
          <cell r="E9" t="str">
            <v>03</v>
          </cell>
          <cell r="F9" t="str">
            <v>CHUGOKU</v>
          </cell>
          <cell r="L9" t="str">
            <v>Indo</v>
          </cell>
          <cell r="M9" t="str">
            <v>03</v>
          </cell>
          <cell r="N9" t="str">
            <v>FREEPORT</v>
          </cell>
        </row>
        <row r="10">
          <cell r="D10" t="str">
            <v>Jap</v>
          </cell>
          <cell r="E10" t="str">
            <v>02</v>
          </cell>
          <cell r="F10" t="str">
            <v>CHUGOKU '02</v>
          </cell>
          <cell r="L10" t="str">
            <v>Indo</v>
          </cell>
          <cell r="M10" t="str">
            <v>02</v>
          </cell>
          <cell r="N10" t="str">
            <v>FREEPORT '02</v>
          </cell>
        </row>
        <row r="11">
          <cell r="D11" t="str">
            <v>Bra</v>
          </cell>
          <cell r="E11" t="str">
            <v>03</v>
          </cell>
          <cell r="F11" t="str">
            <v>CSN PRIMA</v>
          </cell>
          <cell r="L11" t="str">
            <v>Kor</v>
          </cell>
          <cell r="M11" t="str">
            <v>03</v>
          </cell>
          <cell r="N11" t="str">
            <v>KEWESPO</v>
          </cell>
        </row>
        <row r="12">
          <cell r="D12" t="str">
            <v>Bra</v>
          </cell>
          <cell r="E12" t="str">
            <v>02</v>
          </cell>
          <cell r="F12" t="str">
            <v>CSN PRIMA '02</v>
          </cell>
          <cell r="L12" t="str">
            <v>Chn</v>
          </cell>
          <cell r="M12" t="str">
            <v>03</v>
          </cell>
          <cell r="N12" t="str">
            <v>MEIZHOUWAN</v>
          </cell>
        </row>
        <row r="13">
          <cell r="D13" t="str">
            <v>Jap</v>
          </cell>
          <cell r="E13" t="str">
            <v>03</v>
          </cell>
          <cell r="F13" t="str">
            <v>HOKURIKU</v>
          </cell>
          <cell r="L13" t="str">
            <v>Phi</v>
          </cell>
          <cell r="M13" t="str">
            <v>03</v>
          </cell>
          <cell r="N13" t="str">
            <v>OGDEN</v>
          </cell>
        </row>
        <row r="14">
          <cell r="D14" t="str">
            <v>Jap</v>
          </cell>
          <cell r="E14" t="str">
            <v>02</v>
          </cell>
          <cell r="F14" t="str">
            <v>HOKURIKU '02</v>
          </cell>
          <cell r="L14" t="str">
            <v>Phi</v>
          </cell>
          <cell r="M14" t="str">
            <v>02</v>
          </cell>
          <cell r="N14" t="str">
            <v>OGDEN '02</v>
          </cell>
        </row>
        <row r="15">
          <cell r="D15" t="str">
            <v>Jap</v>
          </cell>
          <cell r="E15" t="str">
            <v>03</v>
          </cell>
          <cell r="F15" t="str">
            <v>KAWASAKI</v>
          </cell>
          <cell r="L15" t="str">
            <v>Jap</v>
          </cell>
          <cell r="M15" t="str">
            <v>03</v>
          </cell>
          <cell r="N15" t="str">
            <v>TOHOKU BARU</v>
          </cell>
        </row>
        <row r="16">
          <cell r="D16" t="str">
            <v>Jap</v>
          </cell>
          <cell r="E16" t="str">
            <v>02</v>
          </cell>
          <cell r="F16" t="str">
            <v>KAWASAKI '02</v>
          </cell>
          <cell r="L16" t="str">
            <v>Taw</v>
          </cell>
          <cell r="M16" t="str">
            <v>03</v>
          </cell>
          <cell r="N16" t="str">
            <v>TPC 85-IN-L1101</v>
          </cell>
        </row>
        <row r="17">
          <cell r="D17" t="str">
            <v>Jap</v>
          </cell>
          <cell r="E17" t="str">
            <v>03</v>
          </cell>
          <cell r="F17" t="str">
            <v>KOBE</v>
          </cell>
          <cell r="L17" t="str">
            <v>Taw</v>
          </cell>
          <cell r="M17" t="str">
            <v>03</v>
          </cell>
          <cell r="N17" t="str">
            <v>TPC 87-IN-L1101</v>
          </cell>
        </row>
        <row r="18">
          <cell r="D18" t="str">
            <v>Jap</v>
          </cell>
          <cell r="E18" t="str">
            <v>02</v>
          </cell>
          <cell r="F18" t="str">
            <v>KOBE '02</v>
          </cell>
          <cell r="L18" t="str">
            <v>Taw</v>
          </cell>
          <cell r="M18" t="str">
            <v>02</v>
          </cell>
          <cell r="N18" t="str">
            <v>TPC 87-IN-L1101 '02 OPT</v>
          </cell>
        </row>
        <row r="19">
          <cell r="D19" t="str">
            <v>Jap</v>
          </cell>
          <cell r="E19" t="str">
            <v>03</v>
          </cell>
          <cell r="F19" t="str">
            <v>KOBE IPP</v>
          </cell>
          <cell r="L19" t="str">
            <v>Taw</v>
          </cell>
          <cell r="M19" t="str">
            <v>03</v>
          </cell>
          <cell r="N19" t="str">
            <v>TPC 87-IN-L1102</v>
          </cell>
        </row>
        <row r="20">
          <cell r="D20" t="str">
            <v>Jap</v>
          </cell>
          <cell r="E20" t="str">
            <v>02</v>
          </cell>
          <cell r="F20" t="str">
            <v>KOBE IPP '02</v>
          </cell>
          <cell r="L20" t="str">
            <v>Taw</v>
          </cell>
          <cell r="M20" t="str">
            <v>02</v>
          </cell>
          <cell r="N20" t="str">
            <v>TPC 87-IN-L1102 '02</v>
          </cell>
        </row>
        <row r="21">
          <cell r="D21" t="str">
            <v>Jap</v>
          </cell>
          <cell r="E21" t="str">
            <v>03</v>
          </cell>
          <cell r="F21" t="str">
            <v>NAKAYAMA</v>
          </cell>
          <cell r="L21" t="str">
            <v>Taw</v>
          </cell>
          <cell r="M21" t="str">
            <v>02</v>
          </cell>
          <cell r="N21" t="str">
            <v>TPC 87-IN-L1102 '02 OPT</v>
          </cell>
        </row>
        <row r="22">
          <cell r="D22" t="str">
            <v>Jap</v>
          </cell>
          <cell r="E22" t="str">
            <v>02</v>
          </cell>
          <cell r="F22" t="str">
            <v>NAKAYAMA '02</v>
          </cell>
          <cell r="L22" t="str">
            <v>Taw</v>
          </cell>
          <cell r="M22" t="str">
            <v>03</v>
          </cell>
          <cell r="N22" t="str">
            <v>TPC 90-IN-B1106</v>
          </cell>
        </row>
        <row r="23">
          <cell r="D23" t="str">
            <v>Oth</v>
          </cell>
          <cell r="E23" t="str">
            <v>03</v>
          </cell>
          <cell r="F23" t="str">
            <v>NCSC</v>
          </cell>
          <cell r="L23" t="str">
            <v>Taw</v>
          </cell>
          <cell r="M23" t="str">
            <v>03</v>
          </cell>
          <cell r="N23" t="str">
            <v>TPC 92-ON-B1103</v>
          </cell>
        </row>
        <row r="24">
          <cell r="D24" t="str">
            <v>Jap</v>
          </cell>
          <cell r="E24" t="str">
            <v>03</v>
          </cell>
          <cell r="F24" t="str">
            <v>NSC</v>
          </cell>
          <cell r="L24">
            <v>0</v>
          </cell>
        </row>
        <row r="25">
          <cell r="D25" t="str">
            <v>Jap</v>
          </cell>
          <cell r="E25" t="str">
            <v>02</v>
          </cell>
          <cell r="F25" t="str">
            <v>NSC '02</v>
          </cell>
          <cell r="L25">
            <v>0</v>
          </cell>
        </row>
        <row r="26">
          <cell r="D26" t="str">
            <v>Mal</v>
          </cell>
          <cell r="E26" t="str">
            <v>03</v>
          </cell>
          <cell r="F26" t="str">
            <v>TNB</v>
          </cell>
          <cell r="L26">
            <v>0</v>
          </cell>
        </row>
        <row r="27">
          <cell r="D27" t="str">
            <v>Mal</v>
          </cell>
          <cell r="E27" t="str">
            <v>02</v>
          </cell>
          <cell r="F27" t="str">
            <v>TNB '02</v>
          </cell>
          <cell r="L27">
            <v>0</v>
          </cell>
        </row>
        <row r="28">
          <cell r="D28" t="str">
            <v>Mal</v>
          </cell>
          <cell r="E28" t="str">
            <v>03</v>
          </cell>
          <cell r="F28" t="str">
            <v>TNB M</v>
          </cell>
          <cell r="L28">
            <v>0</v>
          </cell>
        </row>
        <row r="29">
          <cell r="D29" t="str">
            <v>Mal</v>
          </cell>
          <cell r="E29" t="str">
            <v>02</v>
          </cell>
          <cell r="F29" t="str">
            <v>TNB M '02</v>
          </cell>
          <cell r="L29">
            <v>0</v>
          </cell>
        </row>
        <row r="30">
          <cell r="D30" t="str">
            <v>Taw</v>
          </cell>
          <cell r="E30" t="str">
            <v>03</v>
          </cell>
          <cell r="F30" t="str">
            <v>TPC 87-IN-L1103</v>
          </cell>
          <cell r="L30">
            <v>0</v>
          </cell>
        </row>
        <row r="32">
          <cell r="E32">
            <v>0</v>
          </cell>
          <cell r="M32">
            <v>0</v>
          </cell>
          <cell r="O32">
            <v>4685.5240000000003</v>
          </cell>
          <cell r="P32">
            <v>4859</v>
          </cell>
          <cell r="Q32">
            <v>28.09469644440361</v>
          </cell>
          <cell r="R32">
            <v>31.643693999176786</v>
          </cell>
        </row>
        <row r="33">
          <cell r="E33" t="str">
            <v>03</v>
          </cell>
          <cell r="F33" t="str">
            <v>a help for fix prima forecasting DO NOT DELETE</v>
          </cell>
          <cell r="M33">
            <v>0</v>
          </cell>
        </row>
        <row r="34">
          <cell r="D34" t="str">
            <v>Eur</v>
          </cell>
          <cell r="E34" t="str">
            <v>03</v>
          </cell>
          <cell r="F34" t="str">
            <v>ENEL PRIMA</v>
          </cell>
          <cell r="L34" t="str">
            <v>Indi</v>
          </cell>
          <cell r="M34" t="str">
            <v>03</v>
          </cell>
          <cell r="N34" t="str">
            <v>ADITYAA</v>
          </cell>
        </row>
        <row r="35">
          <cell r="D35" t="str">
            <v>Eur</v>
          </cell>
          <cell r="E35" t="str">
            <v>02</v>
          </cell>
          <cell r="F35" t="str">
            <v>ENEL PRIMA '02</v>
          </cell>
          <cell r="L35" t="str">
            <v>Eur</v>
          </cell>
          <cell r="M35" t="str">
            <v>03</v>
          </cell>
          <cell r="N35" t="str">
            <v>AEP - PINANG</v>
          </cell>
        </row>
        <row r="36">
          <cell r="D36">
            <v>0</v>
          </cell>
          <cell r="E36">
            <v>0</v>
          </cell>
          <cell r="L36" t="str">
            <v>Chn</v>
          </cell>
          <cell r="M36" t="str">
            <v>03</v>
          </cell>
          <cell r="N36" t="str">
            <v>CHINA HUA NENG</v>
          </cell>
        </row>
        <row r="37">
          <cell r="D37">
            <v>0</v>
          </cell>
          <cell r="E37">
            <v>0</v>
          </cell>
          <cell r="L37" t="str">
            <v>Jap</v>
          </cell>
          <cell r="M37" t="str">
            <v>03</v>
          </cell>
          <cell r="N37" t="str">
            <v>CHUBU BLEND PRIMA</v>
          </cell>
        </row>
        <row r="38">
          <cell r="D38">
            <v>0</v>
          </cell>
          <cell r="E38">
            <v>0</v>
          </cell>
          <cell r="L38" t="str">
            <v>Jap</v>
          </cell>
          <cell r="M38" t="str">
            <v>02</v>
          </cell>
          <cell r="N38" t="str">
            <v>CHUBU PINANG '02 OCT</v>
          </cell>
        </row>
        <row r="39">
          <cell r="D39">
            <v>0</v>
          </cell>
          <cell r="E39">
            <v>0</v>
          </cell>
          <cell r="L39" t="str">
            <v>Eur</v>
          </cell>
          <cell r="M39" t="str">
            <v>03</v>
          </cell>
          <cell r="N39" t="str">
            <v>CPPE</v>
          </cell>
        </row>
        <row r="40">
          <cell r="D40">
            <v>0</v>
          </cell>
          <cell r="E40">
            <v>0</v>
          </cell>
          <cell r="L40" t="str">
            <v>Eur</v>
          </cell>
          <cell r="M40" t="str">
            <v>03</v>
          </cell>
          <cell r="N40" t="str">
            <v>ENEL PINANG</v>
          </cell>
        </row>
        <row r="41">
          <cell r="D41">
            <v>0</v>
          </cell>
          <cell r="E41">
            <v>0</v>
          </cell>
          <cell r="L41" t="str">
            <v>Eur</v>
          </cell>
          <cell r="M41" t="str">
            <v>02</v>
          </cell>
          <cell r="N41" t="str">
            <v>ENEL PINANG '02</v>
          </cell>
        </row>
        <row r="42">
          <cell r="D42">
            <v>0</v>
          </cell>
          <cell r="E42">
            <v>0</v>
          </cell>
          <cell r="L42" t="str">
            <v>Eur</v>
          </cell>
          <cell r="M42" t="str">
            <v>03</v>
          </cell>
          <cell r="N42" t="str">
            <v>EON</v>
          </cell>
        </row>
        <row r="43">
          <cell r="D43">
            <v>0</v>
          </cell>
          <cell r="E43">
            <v>0</v>
          </cell>
          <cell r="L43" t="str">
            <v>Jap</v>
          </cell>
          <cell r="M43" t="str">
            <v>03</v>
          </cell>
          <cell r="N43" t="str">
            <v>EPDC</v>
          </cell>
        </row>
        <row r="44">
          <cell r="D44">
            <v>0</v>
          </cell>
          <cell r="E44">
            <v>0</v>
          </cell>
          <cell r="L44" t="str">
            <v>Nz</v>
          </cell>
          <cell r="M44" t="str">
            <v>03</v>
          </cell>
          <cell r="N44" t="str">
            <v>GENESIS POWER</v>
          </cell>
        </row>
        <row r="45">
          <cell r="D45">
            <v>0</v>
          </cell>
          <cell r="E45">
            <v>0</v>
          </cell>
          <cell r="L45" t="str">
            <v>Eur</v>
          </cell>
          <cell r="M45" t="str">
            <v>03</v>
          </cell>
          <cell r="N45" t="str">
            <v>HERACLES</v>
          </cell>
        </row>
        <row r="46">
          <cell r="D46">
            <v>0</v>
          </cell>
          <cell r="E46">
            <v>0</v>
          </cell>
          <cell r="L46" t="str">
            <v>Chn</v>
          </cell>
          <cell r="M46" t="str">
            <v>03</v>
          </cell>
          <cell r="N46" t="str">
            <v>HKE</v>
          </cell>
        </row>
        <row r="47">
          <cell r="D47">
            <v>0</v>
          </cell>
          <cell r="E47">
            <v>0</v>
          </cell>
          <cell r="L47" t="str">
            <v>Jap</v>
          </cell>
          <cell r="M47" t="str">
            <v>03</v>
          </cell>
          <cell r="N47" t="str">
            <v>HOKURIKU PINANG</v>
          </cell>
        </row>
        <row r="48">
          <cell r="D48">
            <v>0</v>
          </cell>
          <cell r="E48">
            <v>0</v>
          </cell>
          <cell r="L48" t="str">
            <v>Kor</v>
          </cell>
          <cell r="M48" t="str">
            <v>03</v>
          </cell>
          <cell r="N48" t="str">
            <v>KOSEPO - PINANG</v>
          </cell>
        </row>
        <row r="49">
          <cell r="D49">
            <v>0</v>
          </cell>
          <cell r="E49">
            <v>0</v>
          </cell>
          <cell r="L49" t="str">
            <v>Indi</v>
          </cell>
          <cell r="M49" t="str">
            <v>03</v>
          </cell>
          <cell r="N49" t="str">
            <v>MALCO</v>
          </cell>
        </row>
        <row r="50">
          <cell r="D50">
            <v>0</v>
          </cell>
          <cell r="E50">
            <v>0</v>
          </cell>
          <cell r="L50" t="str">
            <v>Taw</v>
          </cell>
          <cell r="M50" t="str">
            <v>03</v>
          </cell>
          <cell r="N50" t="str">
            <v>TPC 9201</v>
          </cell>
        </row>
        <row r="51">
          <cell r="D51">
            <v>0</v>
          </cell>
          <cell r="E51">
            <v>0</v>
          </cell>
          <cell r="L51" t="str">
            <v>Taw</v>
          </cell>
          <cell r="M51" t="str">
            <v>03</v>
          </cell>
          <cell r="N51" t="str">
            <v>TPC 9203</v>
          </cell>
        </row>
        <row r="52">
          <cell r="D52">
            <v>0</v>
          </cell>
          <cell r="E52">
            <v>0</v>
          </cell>
          <cell r="L52" t="str">
            <v>Taw</v>
          </cell>
          <cell r="M52" t="str">
            <v>03</v>
          </cell>
          <cell r="N52" t="str">
            <v>TPC 9204</v>
          </cell>
        </row>
        <row r="54">
          <cell r="E54">
            <v>0</v>
          </cell>
          <cell r="G54">
            <v>380.89499999999998</v>
          </cell>
          <cell r="H54">
            <v>210</v>
          </cell>
          <cell r="I54">
            <v>24.707352208942105</v>
          </cell>
          <cell r="J54">
            <v>24.455053571428572</v>
          </cell>
          <cell r="M54">
            <v>0</v>
          </cell>
          <cell r="O54">
            <v>4087.0239999999999</v>
          </cell>
          <cell r="P54">
            <v>500</v>
          </cell>
          <cell r="Q54">
            <v>23.123443090516425</v>
          </cell>
          <cell r="R54">
            <v>20.740266739999999</v>
          </cell>
        </row>
        <row r="55">
          <cell r="E55">
            <v>0</v>
          </cell>
          <cell r="M55">
            <v>0</v>
          </cell>
        </row>
        <row r="56">
          <cell r="D56" t="str">
            <v>Oth</v>
          </cell>
          <cell r="E56" t="str">
            <v>03</v>
          </cell>
          <cell r="F56" t="str">
            <v>NCSC</v>
          </cell>
          <cell r="L56" t="str">
            <v>Eur</v>
          </cell>
          <cell r="M56" t="str">
            <v>03</v>
          </cell>
          <cell r="N56" t="str">
            <v>CPPE PINANG</v>
          </cell>
        </row>
        <row r="57">
          <cell r="D57" t="str">
            <v>Mal</v>
          </cell>
          <cell r="E57" t="str">
            <v>02</v>
          </cell>
          <cell r="F57" t="str">
            <v>TNB '02</v>
          </cell>
          <cell r="L57" t="str">
            <v>Eur</v>
          </cell>
          <cell r="M57" t="str">
            <v>03</v>
          </cell>
          <cell r="N57" t="str">
            <v>ENEL PINANG</v>
          </cell>
        </row>
        <row r="58">
          <cell r="D58">
            <v>0</v>
          </cell>
          <cell r="E58">
            <v>0</v>
          </cell>
          <cell r="L58" t="str">
            <v>Eur</v>
          </cell>
          <cell r="M58" t="str">
            <v>03</v>
          </cell>
          <cell r="N58" t="str">
            <v>EON</v>
          </cell>
        </row>
        <row r="59">
          <cell r="D59">
            <v>0</v>
          </cell>
          <cell r="E59">
            <v>0</v>
          </cell>
          <cell r="L59" t="str">
            <v>Jap</v>
          </cell>
          <cell r="M59" t="str">
            <v>03</v>
          </cell>
          <cell r="N59" t="str">
            <v>EPDC</v>
          </cell>
        </row>
        <row r="60">
          <cell r="D60">
            <v>0</v>
          </cell>
          <cell r="E60">
            <v>0</v>
          </cell>
          <cell r="L60" t="str">
            <v>Jap</v>
          </cell>
          <cell r="M60" t="str">
            <v>02</v>
          </cell>
          <cell r="N60" t="str">
            <v>EPDC '02</v>
          </cell>
        </row>
        <row r="61">
          <cell r="D61">
            <v>0</v>
          </cell>
          <cell r="E61">
            <v>0</v>
          </cell>
          <cell r="L61" t="str">
            <v>Eur</v>
          </cell>
          <cell r="M61" t="str">
            <v>03</v>
          </cell>
          <cell r="N61" t="str">
            <v>ESB</v>
          </cell>
        </row>
        <row r="62">
          <cell r="D62">
            <v>0</v>
          </cell>
          <cell r="E62">
            <v>0</v>
          </cell>
          <cell r="L62" t="str">
            <v>Chn</v>
          </cell>
          <cell r="M62" t="str">
            <v>03</v>
          </cell>
          <cell r="N62" t="str">
            <v>FORMOSA IPP</v>
          </cell>
        </row>
        <row r="63">
          <cell r="D63">
            <v>0</v>
          </cell>
          <cell r="E63">
            <v>0</v>
          </cell>
          <cell r="L63" t="str">
            <v>Eur</v>
          </cell>
          <cell r="M63" t="str">
            <v>03</v>
          </cell>
          <cell r="N63" t="str">
            <v>HERACLES</v>
          </cell>
        </row>
        <row r="64">
          <cell r="D64">
            <v>0</v>
          </cell>
          <cell r="E64">
            <v>0</v>
          </cell>
          <cell r="L64" t="str">
            <v>Indi</v>
          </cell>
          <cell r="M64" t="str">
            <v>03</v>
          </cell>
          <cell r="N64" t="str">
            <v>MALCO</v>
          </cell>
        </row>
        <row r="65">
          <cell r="D65">
            <v>0</v>
          </cell>
          <cell r="E65">
            <v>0</v>
          </cell>
          <cell r="L65" t="str">
            <v>Oth</v>
          </cell>
          <cell r="M65" t="str">
            <v>03</v>
          </cell>
          <cell r="N65" t="str">
            <v>OTHER ASIA PINANG</v>
          </cell>
        </row>
        <row r="66">
          <cell r="D66">
            <v>0</v>
          </cell>
          <cell r="E66">
            <v>0</v>
          </cell>
          <cell r="L66" t="str">
            <v>Eur</v>
          </cell>
          <cell r="M66" t="str">
            <v>03</v>
          </cell>
          <cell r="N66" t="str">
            <v>RELIANT</v>
          </cell>
        </row>
        <row r="68">
          <cell r="G68">
            <v>0</v>
          </cell>
          <cell r="H68">
            <v>700</v>
          </cell>
          <cell r="I68">
            <v>0</v>
          </cell>
          <cell r="J68">
            <v>31.389270000000003</v>
          </cell>
          <cell r="O68">
            <v>0</v>
          </cell>
          <cell r="P68">
            <v>2850</v>
          </cell>
          <cell r="Q68">
            <v>0</v>
          </cell>
          <cell r="R68">
            <v>29.51577022506499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pt"/>
    </sheetNames>
    <sheetDataSet>
      <sheetData sheetId="0" refreshError="1">
        <row r="2">
          <cell r="B2" t="str">
            <v xml:space="preserve"> Name</v>
          </cell>
          <cell r="C2" t="str">
            <v>Division</v>
          </cell>
          <cell r="D2" t="str">
            <v>Job Title</v>
          </cell>
          <cell r="E2" t="str">
            <v>Rate</v>
          </cell>
          <cell r="F2" t="str">
            <v>Ext.</v>
          </cell>
          <cell r="G2" t="str">
            <v>DID.No</v>
          </cell>
          <cell r="H2" t="str">
            <v>Pager</v>
          </cell>
          <cell r="I2" t="str">
            <v>H / Phone</v>
          </cell>
        </row>
        <row r="3">
          <cell r="B3" t="str">
            <v>Alan Chan</v>
          </cell>
          <cell r="C3" t="str">
            <v>Engineering</v>
          </cell>
          <cell r="D3" t="str">
            <v>Controls Engineer</v>
          </cell>
          <cell r="F3">
            <v>576</v>
          </cell>
          <cell r="G3">
            <v>5491576</v>
          </cell>
          <cell r="I3">
            <v>98431335</v>
          </cell>
        </row>
        <row r="4">
          <cell r="B4" t="str">
            <v>Anil Jadhav</v>
          </cell>
          <cell r="C4" t="str">
            <v xml:space="preserve">Engineering </v>
          </cell>
          <cell r="D4" t="str">
            <v>Engineer</v>
          </cell>
          <cell r="F4">
            <v>558</v>
          </cell>
          <cell r="G4">
            <v>5491558</v>
          </cell>
          <cell r="I4">
            <v>96736776</v>
          </cell>
        </row>
        <row r="5">
          <cell r="B5" t="str">
            <v>Anthony Pink</v>
          </cell>
          <cell r="C5" t="str">
            <v>Sales Oil &amp; Gas</v>
          </cell>
          <cell r="D5" t="str">
            <v>Technical Manager</v>
          </cell>
          <cell r="F5">
            <v>814</v>
          </cell>
          <cell r="G5">
            <v>5491814</v>
          </cell>
          <cell r="I5">
            <v>96738879</v>
          </cell>
        </row>
        <row r="6">
          <cell r="B6" t="str">
            <v>B S Tan ( Tan Boon Sing )</v>
          </cell>
          <cell r="C6" t="str">
            <v>Sales - Waste Water</v>
          </cell>
          <cell r="D6" t="str">
            <v>Asst.Sales Manager</v>
          </cell>
          <cell r="F6">
            <v>624</v>
          </cell>
          <cell r="G6">
            <v>5491624</v>
          </cell>
          <cell r="H6">
            <v>95069158</v>
          </cell>
          <cell r="I6">
            <v>96795337</v>
          </cell>
        </row>
        <row r="7">
          <cell r="B7" t="str">
            <v>Bill Singh</v>
          </cell>
          <cell r="C7" t="str">
            <v>Engineering</v>
          </cell>
          <cell r="D7" t="str">
            <v>Sr. Controls Engineer</v>
          </cell>
          <cell r="F7">
            <v>674</v>
          </cell>
          <cell r="G7">
            <v>5491674</v>
          </cell>
          <cell r="I7">
            <v>97598524</v>
          </cell>
        </row>
        <row r="8">
          <cell r="B8" t="str">
            <v>Boo Bang Wen</v>
          </cell>
          <cell r="C8" t="str">
            <v>Engineering</v>
          </cell>
          <cell r="D8" t="str">
            <v>Draftsman</v>
          </cell>
          <cell r="F8">
            <v>568</v>
          </cell>
          <cell r="G8">
            <v>5491568</v>
          </cell>
        </row>
        <row r="9">
          <cell r="B9" t="str">
            <v>Chew Kian Peng , Alan</v>
          </cell>
          <cell r="C9" t="str">
            <v>Engineering</v>
          </cell>
          <cell r="D9" t="str">
            <v>Cadd Supervisor</v>
          </cell>
          <cell r="F9">
            <v>524</v>
          </cell>
          <cell r="G9">
            <v>5491524</v>
          </cell>
          <cell r="I9">
            <v>96287807</v>
          </cell>
        </row>
        <row r="10">
          <cell r="B10" t="str">
            <v>Chong King Hwa</v>
          </cell>
          <cell r="C10" t="str">
            <v>Sales - Oil &amp; Gas</v>
          </cell>
          <cell r="D10" t="str">
            <v>Senior Engineer</v>
          </cell>
          <cell r="F10">
            <v>506</v>
          </cell>
          <cell r="G10">
            <v>5491506</v>
          </cell>
          <cell r="I10">
            <v>98399489</v>
          </cell>
        </row>
        <row r="11">
          <cell r="B11" t="str">
            <v>Chung Siew Wai</v>
          </cell>
          <cell r="C11" t="str">
            <v>Process &amp; Application</v>
          </cell>
          <cell r="D11" t="str">
            <v>Engineer</v>
          </cell>
          <cell r="F11">
            <v>519</v>
          </cell>
          <cell r="G11">
            <v>5491519</v>
          </cell>
          <cell r="H11">
            <v>93323213</v>
          </cell>
        </row>
        <row r="12">
          <cell r="B12" t="str">
            <v>Colllin Tang</v>
          </cell>
          <cell r="C12" t="str">
            <v>Sales - Waste Water</v>
          </cell>
          <cell r="D12" t="str">
            <v>Sales Manager</v>
          </cell>
          <cell r="F12">
            <v>582</v>
          </cell>
          <cell r="G12">
            <v>5491582</v>
          </cell>
          <cell r="I12">
            <v>96741862</v>
          </cell>
        </row>
        <row r="13">
          <cell r="B13" t="str">
            <v>Dan Kettler</v>
          </cell>
          <cell r="C13" t="str">
            <v xml:space="preserve">S'pore Engrg.Center </v>
          </cell>
          <cell r="D13" t="str">
            <v>Sr.Operations Manager</v>
          </cell>
          <cell r="F13">
            <v>523</v>
          </cell>
          <cell r="G13">
            <v>5491523</v>
          </cell>
          <cell r="I13">
            <v>97394229</v>
          </cell>
        </row>
        <row r="14">
          <cell r="B14" t="str">
            <v>Dan Powell</v>
          </cell>
          <cell r="C14" t="str">
            <v>Operations</v>
          </cell>
          <cell r="D14" t="str">
            <v>Senior Project Manager</v>
          </cell>
          <cell r="F14">
            <v>550</v>
          </cell>
          <cell r="G14">
            <v>5491550</v>
          </cell>
          <cell r="I14">
            <v>98325229</v>
          </cell>
        </row>
        <row r="15">
          <cell r="B15" t="str">
            <v>Dave Gorman</v>
          </cell>
          <cell r="C15" t="str">
            <v>Engineering</v>
          </cell>
          <cell r="D15" t="str">
            <v>Snr.Controls Engineer</v>
          </cell>
          <cell r="F15">
            <v>608</v>
          </cell>
          <cell r="G15">
            <v>5491608</v>
          </cell>
          <cell r="I15">
            <v>97393340</v>
          </cell>
        </row>
        <row r="16">
          <cell r="B16" t="str">
            <v>Dave Stanek</v>
          </cell>
          <cell r="C16" t="str">
            <v>Engineering</v>
          </cell>
          <cell r="D16" t="str">
            <v>Con.&amp; Elec.Manager</v>
          </cell>
          <cell r="F16">
            <v>607</v>
          </cell>
          <cell r="G16">
            <v>5491607</v>
          </cell>
          <cell r="I16">
            <v>98309774</v>
          </cell>
        </row>
        <row r="17">
          <cell r="B17" t="str">
            <v>David Pinto</v>
          </cell>
          <cell r="C17" t="str">
            <v>Engineering</v>
          </cell>
          <cell r="D17" t="str">
            <v>Cadd Designer</v>
          </cell>
          <cell r="F17">
            <v>617</v>
          </cell>
          <cell r="G17">
            <v>5491617</v>
          </cell>
        </row>
        <row r="18">
          <cell r="B18" t="str">
            <v>Dennis Goh</v>
          </cell>
          <cell r="C18" t="str">
            <v>Sales / Service</v>
          </cell>
          <cell r="D18" t="str">
            <v>Senior Sales Engineer</v>
          </cell>
          <cell r="F18">
            <v>634</v>
          </cell>
          <cell r="G18">
            <v>5491634</v>
          </cell>
          <cell r="I18">
            <v>97867978</v>
          </cell>
        </row>
        <row r="19">
          <cell r="B19" t="str">
            <v>Dick Jacob ( Richard )</v>
          </cell>
          <cell r="C19" t="str">
            <v>Ind.Svcs.</v>
          </cell>
          <cell r="D19" t="str">
            <v>Vice - President</v>
          </cell>
          <cell r="F19">
            <v>513</v>
          </cell>
          <cell r="G19">
            <v>5491513</v>
          </cell>
          <cell r="I19">
            <v>96666640</v>
          </cell>
        </row>
        <row r="20">
          <cell r="B20" t="str">
            <v>Dolly Ng</v>
          </cell>
          <cell r="C20" t="str">
            <v>Elcat</v>
          </cell>
          <cell r="D20" t="str">
            <v>Buisness Manager</v>
          </cell>
          <cell r="F20">
            <v>626</v>
          </cell>
          <cell r="G20">
            <v>5491626</v>
          </cell>
          <cell r="I20">
            <v>96321875</v>
          </cell>
        </row>
        <row r="21">
          <cell r="B21" t="str">
            <v>Don Theseira</v>
          </cell>
          <cell r="C21" t="str">
            <v>Engineering</v>
          </cell>
          <cell r="D21" t="str">
            <v>Sr.Cadd Designer</v>
          </cell>
          <cell r="F21">
            <v>617</v>
          </cell>
          <cell r="G21">
            <v>5491617</v>
          </cell>
          <cell r="I21">
            <v>96829826</v>
          </cell>
        </row>
        <row r="22">
          <cell r="B22" t="str">
            <v>Elvin Tan</v>
          </cell>
          <cell r="C22" t="str">
            <v>Sales / Service</v>
          </cell>
          <cell r="D22" t="str">
            <v>Senior Manager</v>
          </cell>
          <cell r="F22">
            <v>633</v>
          </cell>
          <cell r="G22">
            <v>5491633</v>
          </cell>
          <cell r="H22">
            <v>97017424</v>
          </cell>
          <cell r="I22">
            <v>96175779</v>
          </cell>
        </row>
        <row r="23">
          <cell r="B23" t="str">
            <v>Eric Tan</v>
          </cell>
          <cell r="C23" t="str">
            <v xml:space="preserve">Corporate </v>
          </cell>
          <cell r="D23" t="str">
            <v>Sales Engineer</v>
          </cell>
          <cell r="F23">
            <v>543</v>
          </cell>
          <cell r="G23">
            <v>5491543</v>
          </cell>
          <cell r="H23">
            <v>95050690</v>
          </cell>
        </row>
        <row r="24">
          <cell r="B24" t="str">
            <v>Foo Lai Lai , Joey</v>
          </cell>
          <cell r="C24" t="str">
            <v>Svc- Eng /Tech</v>
          </cell>
          <cell r="D24" t="str">
            <v>Service Engineer</v>
          </cell>
          <cell r="F24">
            <v>664</v>
          </cell>
          <cell r="G24">
            <v>5491664</v>
          </cell>
          <cell r="H24">
            <v>95689292</v>
          </cell>
          <cell r="I24">
            <v>96747927</v>
          </cell>
        </row>
        <row r="25">
          <cell r="B25" t="str">
            <v>Gary Sowinski</v>
          </cell>
          <cell r="C25" t="str">
            <v xml:space="preserve">S'pore Engrg.Center </v>
          </cell>
          <cell r="D25" t="str">
            <v>Managing Director</v>
          </cell>
          <cell r="F25">
            <v>555</v>
          </cell>
          <cell r="G25">
            <v>5491555</v>
          </cell>
          <cell r="I25">
            <v>96261880</v>
          </cell>
        </row>
        <row r="26">
          <cell r="B26" t="str">
            <v>Go Say Ken</v>
          </cell>
          <cell r="C26" t="str">
            <v>Project</v>
          </cell>
          <cell r="D26" t="str">
            <v>Assistant Engineer</v>
          </cell>
          <cell r="F26">
            <v>525</v>
          </cell>
          <cell r="G26">
            <v>5491525</v>
          </cell>
          <cell r="I26">
            <v>98357466</v>
          </cell>
        </row>
        <row r="27">
          <cell r="B27" t="str">
            <v>Greg Lantry</v>
          </cell>
          <cell r="C27" t="str">
            <v>Project</v>
          </cell>
          <cell r="D27" t="str">
            <v>Snr.Field Engineer</v>
          </cell>
          <cell r="I27">
            <v>96313806</v>
          </cell>
        </row>
        <row r="28">
          <cell r="B28" t="str">
            <v>H.S.Mann</v>
          </cell>
          <cell r="C28" t="str">
            <v>Project</v>
          </cell>
          <cell r="D28" t="str">
            <v>Engineering MGR</v>
          </cell>
          <cell r="F28">
            <v>578</v>
          </cell>
          <cell r="G28">
            <v>5491578</v>
          </cell>
          <cell r="I28">
            <v>97716456</v>
          </cell>
        </row>
        <row r="29">
          <cell r="B29" t="str">
            <v>Jennifer Tay</v>
          </cell>
          <cell r="C29" t="str">
            <v>Project</v>
          </cell>
          <cell r="D29" t="str">
            <v>Project Engineer</v>
          </cell>
          <cell r="F29">
            <v>553</v>
          </cell>
          <cell r="G29">
            <v>5491553</v>
          </cell>
          <cell r="I29">
            <v>97936435</v>
          </cell>
        </row>
        <row r="30">
          <cell r="B30" t="str">
            <v>Jolene Yeap</v>
          </cell>
          <cell r="C30" t="str">
            <v>Ind.Svcs.</v>
          </cell>
          <cell r="D30" t="str">
            <v>Sales Manager</v>
          </cell>
          <cell r="F30">
            <v>636</v>
          </cell>
          <cell r="G30">
            <v>5491636</v>
          </cell>
          <cell r="H30">
            <v>93063887</v>
          </cell>
          <cell r="I30">
            <v>96799377</v>
          </cell>
        </row>
        <row r="31">
          <cell r="B31" t="str">
            <v>Jomel Lim</v>
          </cell>
          <cell r="C31" t="str">
            <v>Engineering</v>
          </cell>
          <cell r="D31" t="str">
            <v>Draftsman</v>
          </cell>
          <cell r="F31">
            <v>650</v>
          </cell>
          <cell r="G31">
            <v>5491650</v>
          </cell>
        </row>
        <row r="32">
          <cell r="B32" t="str">
            <v>Jonathan Sharrock</v>
          </cell>
          <cell r="C32" t="str">
            <v>Ind.Svcs.</v>
          </cell>
          <cell r="D32" t="str">
            <v>Senior Manager</v>
          </cell>
          <cell r="F32">
            <v>619</v>
          </cell>
          <cell r="G32">
            <v>5491619</v>
          </cell>
          <cell r="I32">
            <v>96215492</v>
          </cell>
        </row>
        <row r="33">
          <cell r="B33" t="str">
            <v>K L Chia ( Chia Kok Leong )</v>
          </cell>
          <cell r="C33" t="str">
            <v>Elcat</v>
          </cell>
          <cell r="D33" t="str">
            <v>Service Manager</v>
          </cell>
          <cell r="F33">
            <v>627</v>
          </cell>
          <cell r="G33">
            <v>5491627</v>
          </cell>
        </row>
        <row r="34">
          <cell r="B34" t="str">
            <v>Kelvin Lim</v>
          </cell>
          <cell r="C34" t="str">
            <v>Project</v>
          </cell>
          <cell r="D34" t="str">
            <v>Project Co-Ordinator</v>
          </cell>
          <cell r="F34">
            <v>620</v>
          </cell>
          <cell r="G34">
            <v>5491620</v>
          </cell>
          <cell r="H34">
            <v>95992561</v>
          </cell>
          <cell r="I34">
            <v>98391493</v>
          </cell>
        </row>
        <row r="35">
          <cell r="B35" t="str">
            <v>Koh Thiam Hock</v>
          </cell>
          <cell r="C35" t="str">
            <v>Svc- Eng /Tech</v>
          </cell>
          <cell r="D35" t="str">
            <v>Engineering Asst.</v>
          </cell>
          <cell r="F35">
            <v>593</v>
          </cell>
          <cell r="G35">
            <v>5491593</v>
          </cell>
          <cell r="H35">
            <v>95173652</v>
          </cell>
        </row>
        <row r="36">
          <cell r="B36" t="str">
            <v>Koh Wai Keat</v>
          </cell>
          <cell r="C36" t="str">
            <v>Sales - Waste Water</v>
          </cell>
          <cell r="D36" t="str">
            <v>Senior Manager</v>
          </cell>
          <cell r="F36">
            <v>532</v>
          </cell>
          <cell r="G36">
            <v>5491532</v>
          </cell>
          <cell r="H36">
            <v>95992451</v>
          </cell>
          <cell r="I36">
            <v>98174065</v>
          </cell>
        </row>
        <row r="37">
          <cell r="B37" t="str">
            <v>Kwok Seng Hwa</v>
          </cell>
          <cell r="C37" t="str">
            <v>Operations</v>
          </cell>
          <cell r="D37" t="str">
            <v>Asst .Manager</v>
          </cell>
          <cell r="F37">
            <v>510</v>
          </cell>
          <cell r="G37">
            <v>5491510</v>
          </cell>
          <cell r="I37">
            <v>98183676</v>
          </cell>
        </row>
        <row r="38">
          <cell r="B38" t="str">
            <v>Loh Sook Han</v>
          </cell>
          <cell r="C38" t="str">
            <v>Process &amp; Application</v>
          </cell>
          <cell r="D38" t="str">
            <v>Tech. Support Manager</v>
          </cell>
          <cell r="F38">
            <v>527</v>
          </cell>
          <cell r="G38">
            <v>5491527</v>
          </cell>
          <cell r="I38">
            <v>97533605</v>
          </cell>
        </row>
        <row r="39">
          <cell r="B39" t="str">
            <v>Loh Tuck Chee ( T.C.Loh )</v>
          </cell>
          <cell r="C39" t="str">
            <v>Sales - Waste Water</v>
          </cell>
          <cell r="D39" t="str">
            <v>Manager</v>
          </cell>
          <cell r="F39">
            <v>599</v>
          </cell>
          <cell r="G39">
            <v>5491599</v>
          </cell>
          <cell r="I39">
            <v>96386984</v>
          </cell>
        </row>
        <row r="40">
          <cell r="B40" t="str">
            <v>Lum Pui Kee ( P.K.Lum )</v>
          </cell>
          <cell r="C40" t="str">
            <v>Project</v>
          </cell>
          <cell r="D40" t="str">
            <v>Senior Project Engineer</v>
          </cell>
          <cell r="F40">
            <v>557</v>
          </cell>
          <cell r="G40">
            <v>5491557</v>
          </cell>
          <cell r="I40">
            <v>97557560</v>
          </cell>
        </row>
        <row r="41">
          <cell r="B41" t="str">
            <v>Manuellito P.Alemndanez</v>
          </cell>
          <cell r="C41" t="str">
            <v>Project</v>
          </cell>
          <cell r="D41" t="str">
            <v>Electrical Engineer</v>
          </cell>
          <cell r="F41">
            <v>538</v>
          </cell>
          <cell r="G41">
            <v>5491538</v>
          </cell>
          <cell r="I41">
            <v>97422526</v>
          </cell>
        </row>
        <row r="42">
          <cell r="B42" t="str">
            <v xml:space="preserve">Marcus Toh </v>
          </cell>
          <cell r="C42" t="str">
            <v>Project</v>
          </cell>
          <cell r="D42" t="str">
            <v>Assistant Engineer</v>
          </cell>
          <cell r="I42">
            <v>93686633</v>
          </cell>
        </row>
        <row r="43">
          <cell r="B43" t="str">
            <v>May Png</v>
          </cell>
          <cell r="C43" t="str">
            <v>Project</v>
          </cell>
          <cell r="D43" t="str">
            <v>Secretary</v>
          </cell>
          <cell r="F43">
            <v>580</v>
          </cell>
          <cell r="G43">
            <v>5491580</v>
          </cell>
        </row>
        <row r="44">
          <cell r="B44" t="str">
            <v>Md.Somal Hasan</v>
          </cell>
          <cell r="C44" t="str">
            <v>Operations</v>
          </cell>
          <cell r="D44" t="str">
            <v>Engineering Asst.</v>
          </cell>
          <cell r="I44">
            <v>97540583</v>
          </cell>
        </row>
        <row r="45">
          <cell r="B45" t="str">
            <v>Mehbub Khan</v>
          </cell>
          <cell r="C45" t="str">
            <v>MEG</v>
          </cell>
          <cell r="D45" t="str">
            <v>Sales Manager</v>
          </cell>
          <cell r="F45">
            <v>537</v>
          </cell>
          <cell r="G45">
            <v>5491537</v>
          </cell>
          <cell r="H45">
            <v>95345323</v>
          </cell>
          <cell r="I45">
            <v>98194557</v>
          </cell>
        </row>
        <row r="46">
          <cell r="B46" t="str">
            <v>Michael Kinash ( Mike )</v>
          </cell>
          <cell r="C46" t="str">
            <v>Project</v>
          </cell>
          <cell r="D46" t="str">
            <v>Project Manager</v>
          </cell>
          <cell r="F46">
            <v>574</v>
          </cell>
          <cell r="G46">
            <v>5491574</v>
          </cell>
        </row>
        <row r="47">
          <cell r="B47" t="str">
            <v>Michael Wee</v>
          </cell>
          <cell r="C47" t="str">
            <v>Project</v>
          </cell>
          <cell r="D47" t="str">
            <v>Project Engineer</v>
          </cell>
          <cell r="F47">
            <v>534</v>
          </cell>
          <cell r="G47">
            <v>5491534</v>
          </cell>
          <cell r="I47">
            <v>96751379</v>
          </cell>
        </row>
        <row r="48">
          <cell r="B48" t="str">
            <v>Palani Rajagopalan</v>
          </cell>
          <cell r="C48" t="str">
            <v>Engineering</v>
          </cell>
          <cell r="D48" t="str">
            <v>Draftsman</v>
          </cell>
          <cell r="F48">
            <v>569</v>
          </cell>
          <cell r="G48">
            <v>5491569</v>
          </cell>
        </row>
        <row r="49">
          <cell r="B49" t="str">
            <v>Patrick, Chua Hock Chuan</v>
          </cell>
          <cell r="C49" t="str">
            <v>Project</v>
          </cell>
          <cell r="D49" t="str">
            <v xml:space="preserve"> Engineer</v>
          </cell>
          <cell r="F49">
            <v>571</v>
          </cell>
          <cell r="G49">
            <v>5491571</v>
          </cell>
          <cell r="H49">
            <v>95992461</v>
          </cell>
          <cell r="I49">
            <v>96750264</v>
          </cell>
        </row>
        <row r="50">
          <cell r="B50" t="str">
            <v>Patrick, Tan Yak Keng</v>
          </cell>
          <cell r="C50" t="str">
            <v>Services</v>
          </cell>
          <cell r="D50" t="str">
            <v>Engineering Asst.</v>
          </cell>
          <cell r="F50">
            <v>512</v>
          </cell>
          <cell r="G50">
            <v>5491512</v>
          </cell>
          <cell r="H50">
            <v>97044788</v>
          </cell>
          <cell r="I50">
            <v>96177294</v>
          </cell>
        </row>
        <row r="51">
          <cell r="B51" t="str">
            <v>Pho Cheng Tau</v>
          </cell>
          <cell r="C51" t="str">
            <v>Svc - Eng / Tech</v>
          </cell>
          <cell r="D51" t="str">
            <v>Service Engineer</v>
          </cell>
          <cell r="F51">
            <v>630</v>
          </cell>
          <cell r="G51">
            <v>5491630</v>
          </cell>
          <cell r="H51">
            <v>93111184</v>
          </cell>
          <cell r="I51">
            <v>96285121</v>
          </cell>
        </row>
        <row r="52">
          <cell r="B52" t="str">
            <v>Quek Ching Ho</v>
          </cell>
          <cell r="C52" t="str">
            <v>Services</v>
          </cell>
          <cell r="D52" t="str">
            <v>Asst.Service Manager</v>
          </cell>
          <cell r="F52">
            <v>635</v>
          </cell>
          <cell r="G52">
            <v>5491635</v>
          </cell>
          <cell r="H52">
            <v>95992604</v>
          </cell>
          <cell r="I52">
            <v>97865253</v>
          </cell>
        </row>
        <row r="53">
          <cell r="B53" t="str">
            <v>Rahman Bin Asip</v>
          </cell>
          <cell r="C53" t="str">
            <v>Services</v>
          </cell>
          <cell r="D53" t="str">
            <v>Field Technician</v>
          </cell>
          <cell r="H53">
            <v>92206018</v>
          </cell>
          <cell r="I53">
            <v>96914683</v>
          </cell>
        </row>
        <row r="54">
          <cell r="B54" t="str">
            <v>Ramachandran Suppiah</v>
          </cell>
          <cell r="C54" t="str">
            <v>Services</v>
          </cell>
          <cell r="D54" t="str">
            <v>Technician</v>
          </cell>
          <cell r="H54">
            <v>92944662</v>
          </cell>
        </row>
        <row r="55">
          <cell r="B55" t="str">
            <v>Randy, Koh Keng Seng</v>
          </cell>
          <cell r="C55" t="str">
            <v>Services</v>
          </cell>
          <cell r="D55" t="str">
            <v>Engineering Asst.</v>
          </cell>
          <cell r="F55">
            <v>642</v>
          </cell>
          <cell r="G55">
            <v>5491642</v>
          </cell>
          <cell r="I55">
            <v>96876343</v>
          </cell>
        </row>
        <row r="56">
          <cell r="B56" t="str">
            <v>Roslan Ismail</v>
          </cell>
          <cell r="C56" t="str">
            <v>HP - Project</v>
          </cell>
          <cell r="D56" t="str">
            <v>Project Engineer</v>
          </cell>
          <cell r="F56">
            <v>574</v>
          </cell>
          <cell r="G56">
            <v>5491574</v>
          </cell>
          <cell r="I56">
            <v>97576352</v>
          </cell>
        </row>
        <row r="57">
          <cell r="B57" t="str">
            <v>Sennen M Mendez</v>
          </cell>
          <cell r="C57" t="str">
            <v>Operations</v>
          </cell>
          <cell r="D57" t="str">
            <v>Engineer</v>
          </cell>
          <cell r="F57">
            <v>625</v>
          </cell>
          <cell r="G57">
            <v>5491625</v>
          </cell>
          <cell r="I57">
            <v>98428380</v>
          </cell>
        </row>
        <row r="58">
          <cell r="B58" t="str">
            <v>Shafie Bin Saat</v>
          </cell>
          <cell r="C58" t="str">
            <v>Services</v>
          </cell>
          <cell r="D58" t="str">
            <v>Service Engineer</v>
          </cell>
          <cell r="F58">
            <v>641</v>
          </cell>
          <cell r="G58">
            <v>5491641</v>
          </cell>
          <cell r="H58">
            <v>95977085</v>
          </cell>
          <cell r="I58">
            <v>96691771</v>
          </cell>
        </row>
        <row r="59">
          <cell r="B59" t="str">
            <v>Sim Moh Poo , Edmund</v>
          </cell>
          <cell r="C59" t="str">
            <v>Svc-Eng/ Tech</v>
          </cell>
          <cell r="D59" t="str">
            <v>Service Engineer</v>
          </cell>
          <cell r="F59">
            <v>644</v>
          </cell>
          <cell r="G59">
            <v>5491644</v>
          </cell>
          <cell r="H59">
            <v>95582081</v>
          </cell>
        </row>
        <row r="60">
          <cell r="B60" t="str">
            <v>Stanley Anthony Navin</v>
          </cell>
          <cell r="C60" t="str">
            <v>Services</v>
          </cell>
          <cell r="D60" t="str">
            <v>Senior Technician</v>
          </cell>
          <cell r="H60">
            <v>95328133</v>
          </cell>
          <cell r="I60">
            <v>96196301</v>
          </cell>
        </row>
        <row r="61">
          <cell r="B61" t="str">
            <v>Tan Hai Peng , John</v>
          </cell>
          <cell r="C61" t="str">
            <v>Svc- Eng /Tech</v>
          </cell>
          <cell r="D61" t="str">
            <v>Service Techinician</v>
          </cell>
        </row>
        <row r="62">
          <cell r="B62" t="str">
            <v>Tan Hwee Bin</v>
          </cell>
          <cell r="C62" t="str">
            <v>Process &amp; Application</v>
          </cell>
          <cell r="D62" t="str">
            <v>Engineer</v>
          </cell>
          <cell r="F62">
            <v>539</v>
          </cell>
          <cell r="G62">
            <v>5491539</v>
          </cell>
          <cell r="H62">
            <v>95693369</v>
          </cell>
        </row>
        <row r="63">
          <cell r="B63" t="str">
            <v>Tan Keng Ngan, Kenneth</v>
          </cell>
          <cell r="C63" t="str">
            <v>Services</v>
          </cell>
          <cell r="D63" t="str">
            <v>Assistant Engineer</v>
          </cell>
          <cell r="F63">
            <v>597</v>
          </cell>
          <cell r="G63">
            <v>5491597</v>
          </cell>
        </row>
        <row r="64">
          <cell r="B64" t="str">
            <v>Tan Swee Boon</v>
          </cell>
          <cell r="C64" t="str">
            <v>Engineering</v>
          </cell>
          <cell r="D64" t="str">
            <v>Control Techinician</v>
          </cell>
          <cell r="H64">
            <v>95681698</v>
          </cell>
        </row>
        <row r="65">
          <cell r="B65" t="str">
            <v>Tang Choon Kiang</v>
          </cell>
          <cell r="C65" t="str">
            <v>Svc - Eng / Tech</v>
          </cell>
          <cell r="D65" t="str">
            <v>Engineering Asst.</v>
          </cell>
          <cell r="H65">
            <v>94073843</v>
          </cell>
        </row>
        <row r="66">
          <cell r="B66" t="str">
            <v>Thomas ,Tan Lai Huat</v>
          </cell>
          <cell r="C66" t="str">
            <v>Engineering</v>
          </cell>
          <cell r="D66" t="str">
            <v>Draftman</v>
          </cell>
          <cell r="F66">
            <v>564</v>
          </cell>
          <cell r="G66">
            <v>5491564</v>
          </cell>
        </row>
        <row r="67">
          <cell r="B67" t="str">
            <v>Thomas Fulde</v>
          </cell>
          <cell r="C67" t="str">
            <v>Process &amp; Application</v>
          </cell>
          <cell r="D67" t="str">
            <v>Manager</v>
          </cell>
          <cell r="F67">
            <v>655</v>
          </cell>
          <cell r="G67">
            <v>5491655</v>
          </cell>
          <cell r="I67">
            <v>98246396</v>
          </cell>
        </row>
        <row r="68">
          <cell r="B68" t="str">
            <v>Todd Hook</v>
          </cell>
          <cell r="C68" t="str">
            <v>Engineering</v>
          </cell>
          <cell r="D68" t="str">
            <v>Director</v>
          </cell>
          <cell r="F68">
            <v>598</v>
          </cell>
          <cell r="G68">
            <v>5491598</v>
          </cell>
          <cell r="I68">
            <v>97875760</v>
          </cell>
        </row>
        <row r="69">
          <cell r="B69" t="str">
            <v>Tony Chew</v>
          </cell>
          <cell r="C69" t="str">
            <v>Project</v>
          </cell>
          <cell r="D69" t="str">
            <v>Engineer</v>
          </cell>
          <cell r="F69">
            <v>585</v>
          </cell>
          <cell r="G69">
            <v>5491585</v>
          </cell>
          <cell r="H69">
            <v>95419290</v>
          </cell>
          <cell r="I69">
            <v>97387143</v>
          </cell>
        </row>
        <row r="70">
          <cell r="B70" t="str">
            <v>Tracy Tan</v>
          </cell>
          <cell r="C70" t="str">
            <v>Sales Oil &amp; Gas</v>
          </cell>
          <cell r="D70" t="str">
            <v>Engineer</v>
          </cell>
          <cell r="F70">
            <v>541</v>
          </cell>
          <cell r="G70">
            <v>5491541</v>
          </cell>
        </row>
        <row r="71">
          <cell r="B71" t="str">
            <v>Tung Chee Weng</v>
          </cell>
          <cell r="C71" t="str">
            <v>Services</v>
          </cell>
          <cell r="D71" t="str">
            <v>Service Director</v>
          </cell>
          <cell r="F71">
            <v>638</v>
          </cell>
          <cell r="G71">
            <v>5491638</v>
          </cell>
          <cell r="H71">
            <v>96062919</v>
          </cell>
          <cell r="I71">
            <v>96162117</v>
          </cell>
        </row>
        <row r="72">
          <cell r="B72" t="str">
            <v>Vincent Ramesh</v>
          </cell>
          <cell r="C72" t="str">
            <v>Services</v>
          </cell>
          <cell r="D72" t="str">
            <v>Service Techinician</v>
          </cell>
          <cell r="I72">
            <v>94883049</v>
          </cell>
        </row>
        <row r="73">
          <cell r="B73" t="str">
            <v>Vincent Tai</v>
          </cell>
          <cell r="C73" t="str">
            <v>Services</v>
          </cell>
          <cell r="D73" t="str">
            <v>Service Techinician</v>
          </cell>
          <cell r="H73">
            <v>93155307</v>
          </cell>
        </row>
        <row r="74">
          <cell r="B74" t="str">
            <v>Vinod Menon</v>
          </cell>
          <cell r="C74" t="str">
            <v>Services</v>
          </cell>
          <cell r="D74" t="str">
            <v>Senior Technician</v>
          </cell>
          <cell r="I74">
            <v>96617415</v>
          </cell>
        </row>
        <row r="75">
          <cell r="B75" t="str">
            <v>Warren .G</v>
          </cell>
          <cell r="C75" t="str">
            <v>Project</v>
          </cell>
          <cell r="D75" t="str">
            <v>Engineer</v>
          </cell>
          <cell r="I75">
            <v>98780695</v>
          </cell>
        </row>
        <row r="76">
          <cell r="B76" t="str">
            <v>Wes Brown</v>
          </cell>
          <cell r="C76" t="str">
            <v>Project</v>
          </cell>
          <cell r="D76" t="str">
            <v>Site Commissioning Manager</v>
          </cell>
          <cell r="F76">
            <v>812</v>
          </cell>
          <cell r="G76">
            <v>5491812</v>
          </cell>
          <cell r="I76">
            <v>96375856</v>
          </cell>
        </row>
        <row r="77">
          <cell r="B77" t="str">
            <v>Wong Keng Leong</v>
          </cell>
          <cell r="C77" t="str">
            <v>Corporate / Plymouth</v>
          </cell>
          <cell r="D77" t="str">
            <v>Regional Sales Manager</v>
          </cell>
          <cell r="F77">
            <v>533</v>
          </cell>
          <cell r="G77">
            <v>5491533</v>
          </cell>
          <cell r="I77">
            <v>97300091</v>
          </cell>
        </row>
        <row r="78">
          <cell r="B78" t="str">
            <v>Wui Mun Loy ( M.L.Wui )</v>
          </cell>
          <cell r="C78" t="str">
            <v>Sales Oil &amp; Gas</v>
          </cell>
          <cell r="D78" t="str">
            <v>Sales Manager</v>
          </cell>
          <cell r="F78">
            <v>552</v>
          </cell>
          <cell r="G78">
            <v>5491552</v>
          </cell>
          <cell r="I78">
            <v>98277936</v>
          </cell>
        </row>
        <row r="79">
          <cell r="B79" t="str">
            <v>Yuen Chee Cheong</v>
          </cell>
          <cell r="C79" t="str">
            <v>Services</v>
          </cell>
          <cell r="D79" t="str">
            <v>Service Engineer</v>
          </cell>
          <cell r="F79">
            <v>622</v>
          </cell>
          <cell r="G79">
            <v>5491622</v>
          </cell>
          <cell r="H79">
            <v>93293425</v>
          </cell>
          <cell r="I79">
            <v>96719247</v>
          </cell>
        </row>
        <row r="80">
          <cell r="B80" t="str">
            <v>Zacharia G Stevian</v>
          </cell>
          <cell r="C80" t="str">
            <v>Project</v>
          </cell>
          <cell r="D80" t="str">
            <v>Site Co- Ordinator</v>
          </cell>
          <cell r="F80">
            <v>613</v>
          </cell>
          <cell r="G80">
            <v>5491613</v>
          </cell>
          <cell r="I80">
            <v>96567900</v>
          </cell>
        </row>
        <row r="81">
          <cell r="B81" t="str">
            <v>Zhou Ke- Ke</v>
          </cell>
          <cell r="C81" t="str">
            <v>Process &amp; Application</v>
          </cell>
          <cell r="D81" t="str">
            <v>Senior Engineer</v>
          </cell>
          <cell r="F81">
            <v>562</v>
          </cell>
          <cell r="G81">
            <v>5491562</v>
          </cell>
          <cell r="I81">
            <v>97609270</v>
          </cell>
        </row>
        <row r="82">
          <cell r="B82" t="str">
            <v>Zhu Li Hong</v>
          </cell>
          <cell r="C82" t="str">
            <v>Engineering</v>
          </cell>
          <cell r="D82" t="str">
            <v>Mechanical Engineer</v>
          </cell>
          <cell r="F82">
            <v>573</v>
          </cell>
          <cell r="G82">
            <v>5491573</v>
          </cell>
        </row>
      </sheetData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JE"/>
      <sheetName val="PRJE"/>
      <sheetName val="Cash (A)"/>
      <sheetName val="A-1"/>
      <sheetName val="A-2"/>
      <sheetName val="A-2-1"/>
      <sheetName val="A-3"/>
      <sheetName val="Receivable (C)"/>
      <sheetName val="C-1"/>
      <sheetName val="C-1-1"/>
      <sheetName val="C-2"/>
      <sheetName val="C-3"/>
      <sheetName val="C-4"/>
      <sheetName val="C-5"/>
      <sheetName val="Rec. Affiliate (H)"/>
      <sheetName val="Inventories  (D)"/>
      <sheetName val="D-1"/>
      <sheetName val="D-2"/>
      <sheetName val="D-3"/>
      <sheetName val="prepaid Taxes (E)"/>
      <sheetName val="E-1"/>
      <sheetName val="F"/>
      <sheetName val="F-1"/>
      <sheetName val="AR Others (G)"/>
      <sheetName val="Investment in Shares (I)"/>
      <sheetName val="FIxed Assets (J)"/>
      <sheetName val="List of Fixed Assets"/>
      <sheetName val=" J-1"/>
      <sheetName val="depot"/>
      <sheetName val="itung2an"/>
      <sheetName val="J-2"/>
      <sheetName val=" J-2-1"/>
      <sheetName val="J-3"/>
      <sheetName val="J-4"/>
      <sheetName val=" J-5"/>
      <sheetName val="J-6"/>
      <sheetName val="J-7"/>
      <sheetName val="J-8"/>
      <sheetName val="J-9"/>
      <sheetName val="goodwill"/>
      <sheetName val="M-1"/>
      <sheetName val="Account Payable"/>
      <sheetName val="AA-1"/>
      <sheetName val="AA-1-1"/>
      <sheetName val="AA-2"/>
      <sheetName val="Bank Loan (BB)"/>
      <sheetName val="BB-2"/>
      <sheetName val="BB-1"/>
      <sheetName val="Taxes Payable (CC)"/>
      <sheetName val="CC-1"/>
      <sheetName val="CC-1-1"/>
      <sheetName val="Other Payable (DD)"/>
      <sheetName val="DD-1"/>
      <sheetName val="Advance Received (EE)"/>
      <sheetName val="EE-1"/>
      <sheetName val="Accrued Expenses (HH)"/>
      <sheetName val="HH-1"/>
      <sheetName val="JJ"/>
      <sheetName val="JJ-1"/>
      <sheetName val=" Equity"/>
      <sheetName val="Revenue (10)"/>
      <sheetName val="10-1"/>
      <sheetName val="10-1-1"/>
      <sheetName val="COS (20)"/>
      <sheetName val="20-1"/>
      <sheetName val="OPEX (30)"/>
      <sheetName val="WBS-1"/>
      <sheetName val="WBS-2 "/>
      <sheetName val="WPL"/>
      <sheetName val="COGS"/>
      <sheetName val="OPEX"/>
      <sheetName val="GT_Custom"/>
      <sheetName val="WBS1"/>
      <sheetName val="WBS2"/>
      <sheetName val="W.Pl"/>
      <sheetName val="D-1-1"/>
      <sheetName val="D-1-2"/>
      <sheetName val="Abs 2004"/>
      <sheetName val=" J-3"/>
      <sheetName val="J-5"/>
      <sheetName val=" J-6"/>
      <sheetName val="J-10"/>
      <sheetName val="CC-1-2"/>
      <sheetName val="CC-1-3"/>
      <sheetName val="EE-2"/>
      <sheetName val="Receivable _C_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>
        <row r="3">
          <cell r="C3">
            <v>0</v>
          </cell>
        </row>
        <row r="4">
          <cell r="A4" t="str">
            <v>Client:</v>
          </cell>
          <cell r="B4" t="str">
            <v>PT Asphalt Bangun Sarana</v>
          </cell>
          <cell r="H4" t="str">
            <v>Prepared by:</v>
          </cell>
        </row>
        <row r="6">
          <cell r="A6" t="str">
            <v>Period Ended:</v>
          </cell>
          <cell r="B6" t="str">
            <v>December  31, 2004</v>
          </cell>
          <cell r="H6" t="str">
            <v>Reviewed by:</v>
          </cell>
        </row>
        <row r="8">
          <cell r="A8" t="str">
            <v>Lead Schedule:</v>
          </cell>
          <cell r="B8" t="str">
            <v xml:space="preserve">Trade Receivables </v>
          </cell>
        </row>
        <row r="11">
          <cell r="A11" t="str">
            <v>Account Description</v>
          </cell>
          <cell r="C11" t="str">
            <v>Wp Reff</v>
          </cell>
          <cell r="D11" t="str">
            <v>Balance Perbook</v>
          </cell>
          <cell r="F11" t="str">
            <v>PAJE/PRJE</v>
          </cell>
          <cell r="H11" t="str">
            <v>Balance After PAJE/PRJE</v>
          </cell>
        </row>
        <row r="12">
          <cell r="D12" t="str">
            <v>Nov 30, 2004</v>
          </cell>
          <cell r="F12" t="str">
            <v>Dr</v>
          </cell>
          <cell r="G12" t="str">
            <v>Cr</v>
          </cell>
        </row>
        <row r="13">
          <cell r="H13">
            <v>0</v>
          </cell>
        </row>
        <row r="14">
          <cell r="A14" t="str">
            <v xml:space="preserve">Trade Receivables </v>
          </cell>
          <cell r="E14" t="str">
            <v>ü</v>
          </cell>
          <cell r="H14">
            <v>0</v>
          </cell>
        </row>
        <row r="15">
          <cell r="A15" t="str">
            <v>Third Party</v>
          </cell>
          <cell r="D15">
            <v>4156044669</v>
          </cell>
          <cell r="E15" t="str">
            <v>ü</v>
          </cell>
          <cell r="H15">
            <v>4156044669</v>
          </cell>
        </row>
        <row r="16">
          <cell r="C16">
            <v>0</v>
          </cell>
          <cell r="E16" t="str">
            <v>ü</v>
          </cell>
          <cell r="H16">
            <v>0</v>
          </cell>
        </row>
        <row r="17">
          <cell r="A17" t="str">
            <v>Related Party</v>
          </cell>
          <cell r="D17">
            <v>1042857549</v>
          </cell>
          <cell r="E17" t="str">
            <v>ü</v>
          </cell>
          <cell r="H17">
            <v>1042857549</v>
          </cell>
        </row>
        <row r="18">
          <cell r="E18" t="str">
            <v>ü</v>
          </cell>
          <cell r="H18">
            <v>0</v>
          </cell>
        </row>
        <row r="20">
          <cell r="D20">
            <v>5198902218</v>
          </cell>
          <cell r="G20">
            <v>0</v>
          </cell>
          <cell r="H20">
            <v>5198902218</v>
          </cell>
        </row>
        <row r="21">
          <cell r="D21" t="str">
            <v>^</v>
          </cell>
          <cell r="H21" t="str">
            <v>^</v>
          </cell>
        </row>
        <row r="22">
          <cell r="A22" t="str">
            <v>Objective:</v>
          </cell>
        </row>
        <row r="23">
          <cell r="A23" t="str">
            <v>To check the account receivables balance is fairly stated.</v>
          </cell>
        </row>
        <row r="25">
          <cell r="A25" t="str">
            <v>Audit Procedures:</v>
          </cell>
        </row>
        <row r="26">
          <cell r="A26" t="str">
            <v>1. Prepare and send confirmation of account receivables to all debtors.</v>
          </cell>
        </row>
        <row r="27">
          <cell r="A27" t="str">
            <v>2. Review reconciliations of trial balances and general account balances</v>
          </cell>
        </row>
        <row r="28">
          <cell r="A28" t="str">
            <v>3. Test the balance to underlying customer order and agreement, invoices and shipping or delivery order</v>
          </cell>
        </row>
        <row r="29">
          <cell r="A29" t="str">
            <v>4. Check the subsequent collection of account receivables.</v>
          </cell>
        </row>
        <row r="30">
          <cell r="A30" t="str">
            <v>5.Test the adequacy of allowance for doubtful account based on detail of aging schedule</v>
          </cell>
        </row>
        <row r="32">
          <cell r="A32" t="str">
            <v>Workdone:</v>
          </cell>
        </row>
        <row r="33">
          <cell r="A33">
            <v>1</v>
          </cell>
          <cell r="B33" t="str">
            <v>Nature of Accounts/Accounting policy</v>
          </cell>
          <cell r="G33" t="str">
            <v>C</v>
          </cell>
        </row>
        <row r="34">
          <cell r="A34">
            <v>2</v>
          </cell>
          <cell r="B34" t="str">
            <v>Obtain detail breakdown of Account Receivables</v>
          </cell>
          <cell r="G34" t="str">
            <v>C-1</v>
          </cell>
        </row>
        <row r="35">
          <cell r="A35">
            <v>3</v>
          </cell>
          <cell r="B35" t="str">
            <v>send confirmation of account receivables on December 15, 2004</v>
          </cell>
          <cell r="G35" t="str">
            <v>C-3</v>
          </cell>
        </row>
        <row r="36">
          <cell r="A36">
            <v>4</v>
          </cell>
          <cell r="B36" t="str">
            <v>Balance stated as invoice issued by Company</v>
          </cell>
          <cell r="G36" t="str">
            <v>C-1</v>
          </cell>
        </row>
        <row r="37">
          <cell r="A37">
            <v>5</v>
          </cell>
          <cell r="B37" t="str">
            <v>Check the subsequent collection of account receivables.</v>
          </cell>
          <cell r="G37" t="str">
            <v>C-1,C</v>
          </cell>
        </row>
        <row r="38">
          <cell r="A38">
            <v>6</v>
          </cell>
          <cell r="B38" t="str">
            <v>Cutt Off test of Receivable</v>
          </cell>
        </row>
        <row r="40">
          <cell r="A40" t="str">
            <v xml:space="preserve">Receivable are stated at their net realizable value. </v>
          </cell>
        </row>
        <row r="41">
          <cell r="A41" t="str">
            <v>Client did not have the allowance for doubtful accounts because the management believes that all receivables</v>
          </cell>
        </row>
        <row r="42">
          <cell r="A42" t="str">
            <v>that &lt;360 days are collectible.</v>
          </cell>
        </row>
        <row r="44">
          <cell r="A44" t="str">
            <v>Nature of Accounts</v>
          </cell>
        </row>
        <row r="45">
          <cell r="A45" t="str">
            <v xml:space="preserve">Account Receivable trade are account receivable arise from sales of asphalt to customers </v>
          </cell>
        </row>
        <row r="46">
          <cell r="A46" t="str">
            <v>All sales are domestic sales to domestic customer Both in USD and Rupiah transactions</v>
          </cell>
        </row>
        <row r="49">
          <cell r="A49" t="str">
            <v>Conclusion:</v>
          </cell>
        </row>
        <row r="50">
          <cell r="A50" t="str">
            <v xml:space="preserve">Based on the audit procedures that we performed, we believe that the Account Receivables balance is free of material </v>
          </cell>
        </row>
        <row r="51">
          <cell r="A51" t="str">
            <v>misstatement.</v>
          </cell>
        </row>
        <row r="53">
          <cell r="A53" t="str">
            <v>Legend:</v>
          </cell>
        </row>
        <row r="55">
          <cell r="A55" t="str">
            <v>^</v>
          </cell>
          <cell r="B55" t="str">
            <v>footing</v>
          </cell>
        </row>
        <row r="56">
          <cell r="A56" t="str">
            <v>&lt;</v>
          </cell>
          <cell r="B56" t="str">
            <v>crossfooting</v>
          </cell>
        </row>
        <row r="57">
          <cell r="A57" t="str">
            <v>&lt;</v>
          </cell>
          <cell r="B57" t="str">
            <v>agree with G/L</v>
          </cell>
        </row>
        <row r="58">
          <cell r="A58" t="str">
            <v>ü</v>
          </cell>
          <cell r="B58" t="str">
            <v>agree with prior year audit balance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/>
      <sheetData sheetId="74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/>
      <sheetData sheetId="83"/>
      <sheetData sheetId="84"/>
      <sheetData sheetId="85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come S"/>
      <sheetName val="balance sheet"/>
      <sheetName val="PROPCAP"/>
      <sheetName val="CAPEX"/>
      <sheetName val="cogs"/>
      <sheetName val="ASUM_DSR"/>
      <sheetName val="ASSUMPTION"/>
      <sheetName val="SV_SP"/>
      <sheetName val="SLSVOL&amp;REV"/>
      <sheetName val="ASSMP01"/>
      <sheetName val="IC_Z"/>
      <sheetName val="BS_Z"/>
      <sheetName val="CF_Z"/>
      <sheetName val="BS"/>
      <sheetName val="TB_INTR"/>
      <sheetName val="FOR2002"/>
      <sheetName val="MRKSHR"/>
      <sheetName val="GRFCSF"/>
      <sheetName val="GRFMARKET"/>
      <sheetName val="LAP"/>
      <sheetName val="ANALYSIS"/>
      <sheetName val="FIN_ANAL"/>
      <sheetName val="ANAL_CF"/>
      <sheetName val="SVR_Z"/>
      <sheetName val="ANLBUDCOGS"/>
      <sheetName val="cashflow"/>
      <sheetName val="Pnj.Umum"/>
      <sheetName val="AVSP_Z"/>
      <sheetName val="CHECKINV"/>
      <sheetName val="INV_Z"/>
      <sheetName val="OthersPayb"/>
      <sheetName val="cashflow2"/>
      <sheetName val="FUJI"/>
      <sheetName val="Pnj.intr"/>
      <sheetName val="Sub_ord_loan"/>
      <sheetName val="HLIGHT"/>
      <sheetName val="PROD_BUD"/>
      <sheetName val="COGS_BUD"/>
      <sheetName val="COGS_E100"/>
      <sheetName val="COGS_MP"/>
      <sheetName val="COGS_GR"/>
      <sheetName val="HEAD_DP"/>
      <sheetName val="DP-CONSOL"/>
      <sheetName val="DP_MARKET"/>
      <sheetName val="DP_G&amp;A"/>
      <sheetName val="DP_FOH_DL"/>
      <sheetName val="DP_FABR"/>
      <sheetName val="DP_HRD"/>
      <sheetName val="DP_FIN_ACC"/>
      <sheetName val="DP_PSHOP"/>
      <sheetName val="DP_GALV"/>
      <sheetName val="DP_P&amp;A-CONS"/>
      <sheetName val="DP_whs"/>
      <sheetName val="DP_mtc"/>
      <sheetName val="DP_QC"/>
      <sheetName val="DP_PPC"/>
      <sheetName val="RKP_MAINT_FA"/>
      <sheetName val="BudProd"/>
      <sheetName val="MAINT_FA_MNT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Bul"/>
      <sheetName val="Alat"/>
      <sheetName val="SumBoQ C4"/>
      <sheetName val="BoQ C4"/>
      <sheetName val="DayWorks"/>
      <sheetName val="Analisa"/>
      <sheetName val="mat.dominan"/>
      <sheetName val="Resiko"/>
      <sheetName val="Isolasi Luar Dalam"/>
      <sheetName val="Isolasi Luar"/>
      <sheetName val="Basic"/>
      <sheetName val="arp-3a"/>
      <sheetName val="ARP-10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TAMBAHAN"/>
      <sheetName val="DISAIN RDS"/>
      <sheetName val="KOEFESIEN"/>
      <sheetName val="Rekap Biaya"/>
      <sheetName val="Kuantitas &amp; Harga"/>
      <sheetName val="Pekerjaan Utama"/>
      <sheetName val="%"/>
      <sheetName val="Informasi"/>
      <sheetName val="Peta Quarry"/>
      <sheetName val="Mobilisasi"/>
      <sheetName val="Perhitungan Mobilisasi Alat"/>
      <sheetName val="Lalu Lintas"/>
      <sheetName val="Jembatan Sementara"/>
      <sheetName val="Additional"/>
      <sheetName val="3-DIV2"/>
      <sheetName val="3-DIV3"/>
      <sheetName val="3-DIV3 (2)"/>
      <sheetName val="3-DIV3 (3)"/>
      <sheetName val="3-DIV3 (4)"/>
      <sheetName val="3-DIV4"/>
      <sheetName val="3-DIV5"/>
      <sheetName val="3-DIV5-LPAS"/>
      <sheetName val="Lean Concr"/>
      <sheetName val="Sand-Bedding"/>
      <sheetName val="3-DIV6"/>
      <sheetName val="3-DIV6 Lasbutag"/>
      <sheetName val="3-DIV7"/>
      <sheetName val="3-DIV7.1"/>
      <sheetName val="3-DIV8"/>
      <sheetName val="3-DIV9"/>
      <sheetName val="3-DIV10 LS-Rutin"/>
      <sheetName val="3-DIV10 Kuantitas"/>
      <sheetName val="3-DIV10 Analisa HSP"/>
      <sheetName val="SPESIFIKASI"/>
      <sheetName val="4-Basic Price"/>
      <sheetName val="4-formulir harga bahan"/>
      <sheetName val="4-Analisa Quarry"/>
      <sheetName val="5-Peralatan"/>
      <sheetName val="5-Peralatan (2)"/>
      <sheetName val="6-Agregat Halus &amp; Kasar"/>
      <sheetName val="6-Agregat Kelas A"/>
      <sheetName val="6-Agregat Kelas B"/>
      <sheetName val="6-Agregat Kelas C"/>
      <sheetName val="BoQ C4"/>
      <sheetName val="Isolasi Luar Dalam"/>
      <sheetName val="Isolasi Luar"/>
      <sheetName val="Basi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-C"/>
      <sheetName val="BS-P"/>
      <sheetName val="IS-C"/>
      <sheetName val="IS-P"/>
      <sheetName val="SE-C"/>
      <sheetName val="SE-P"/>
      <sheetName val="CF-C"/>
      <sheetName val="CF-P"/>
      <sheetName val="Mutation CF"/>
      <sheetName val="Detail-C+P"/>
      <sheetName val="Catatan-C"/>
      <sheetName val="Catatan-P"/>
      <sheetName val="Investment-P"/>
      <sheetName val="FA-C"/>
      <sheetName val="FA-P"/>
      <sheetName val="Retained Earnings"/>
      <sheetName val="Intercompany-C"/>
      <sheetName val="Intercompany-P"/>
      <sheetName val="Restructuring"/>
      <sheetName val="Foreign Currency-C"/>
      <sheetName val="Foreign Currency-P"/>
      <sheetName val="Allowance-P"/>
      <sheetName val="Freeze+Resticted fund"/>
      <sheetName val="Consolidation Entries"/>
      <sheetName val="Combine Entries"/>
      <sheetName val="CAJE-CRJE BLOK I"/>
      <sheetName val="EXCHANGE RATE"/>
      <sheetName val="FA-C (2)"/>
      <sheetName val="Freeze Account"/>
      <sheetName val="GT_Custom"/>
      <sheetName val="BS-RTI"/>
      <sheetName val="IS-RTI"/>
      <sheetName val="SE-RTI"/>
      <sheetName val="Catatan-RTI"/>
      <sheetName val="FA-RTI"/>
      <sheetName val="Rekon-Fiskal"/>
      <sheetName val="Detail-RTI"/>
      <sheetName val="Account Payable"/>
      <sheetName val="Original Currency"/>
      <sheetName val="CAJE+CRJE-RTI"/>
      <sheetName val="PAJE-RTI"/>
      <sheetName val="PRJE-RTI"/>
      <sheetName val="T-ACC-RTI"/>
      <sheetName val="Data Fiskal"/>
      <sheetName val="DIT"/>
      <sheetName val="Rugi Fiskal"/>
      <sheetName val="Mutation CF-BE"/>
      <sheetName val="ID-CF-RTI"/>
      <sheetName val="Loans-Principal"/>
      <sheetName val="Gain on Restructuring"/>
      <sheetName val="SUMMARY RATIO"/>
      <sheetName val="Analytical"/>
      <sheetName val="SE_C"/>
      <sheetName val="TOW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obDetails"/>
    </sheetNames>
    <sheetDataSet>
      <sheetData sheetId="0" refreshError="1">
        <row r="56">
          <cell r="A56" t="str">
            <v>BALANCE SHEET</v>
          </cell>
        </row>
        <row r="57">
          <cell r="A57" t="str">
            <v>ASSETS</v>
          </cell>
        </row>
        <row r="58">
          <cell r="A58" t="str">
            <v>LIABILITIES</v>
          </cell>
        </row>
        <row r="59">
          <cell r="A59" t="str">
            <v>PROFIT &amp; LOSS</v>
          </cell>
        </row>
        <row r="60">
          <cell r="A60" t="str">
            <v>CASH &amp; BANK BALANCES</v>
          </cell>
        </row>
        <row r="61">
          <cell r="A61" t="str">
            <v>MARKETABLE SECURITIES</v>
          </cell>
        </row>
        <row r="62">
          <cell r="A62" t="str">
            <v>TRADE DEBTORS</v>
          </cell>
        </row>
        <row r="63">
          <cell r="A63" t="str">
            <v>CONFIRMATION OF TRADE DEBTORS</v>
          </cell>
        </row>
        <row r="64">
          <cell r="A64" t="str">
            <v>STOCKS</v>
          </cell>
        </row>
        <row r="65">
          <cell r="A65" t="str">
            <v>OTHER CURRENT ASSETS</v>
          </cell>
        </row>
        <row r="66">
          <cell r="A66" t="str">
            <v>INVESTMENTS</v>
          </cell>
        </row>
        <row r="67">
          <cell r="A67" t="str">
            <v>INTERCOMPANY BALANCES</v>
          </cell>
        </row>
        <row r="68">
          <cell r="A68" t="str">
            <v>LONG-TERM RECEIVABLES, NON-CURRENT DEPOSITS &amp; OTHER ASSETS</v>
          </cell>
        </row>
        <row r="69">
          <cell r="A69" t="str">
            <v>PROPERTY, PLANT &amp; EQUIPMENT</v>
          </cell>
        </row>
        <row r="70">
          <cell r="A70" t="str">
            <v>INTANGIBLES &amp; DEFERRED CHARGES</v>
          </cell>
        </row>
        <row r="71">
          <cell r="A71" t="str">
            <v>TRADE CREDITORS</v>
          </cell>
        </row>
        <row r="72">
          <cell r="A72" t="str">
            <v>CONFIRMATION OF TRADE CREDITORS</v>
          </cell>
        </row>
        <row r="73">
          <cell r="A73" t="str">
            <v>OTHER CREDITORS</v>
          </cell>
        </row>
        <row r="74">
          <cell r="A74" t="str">
            <v>INCOME TAXES PAYABLE</v>
          </cell>
        </row>
        <row r="75">
          <cell r="A75" t="str">
            <v>ACCRUED LIABILITIES &amp; DEFERRED INCOME</v>
          </cell>
        </row>
        <row r="76">
          <cell r="A76" t="str">
            <v>LONG-TERM DEBTS</v>
          </cell>
        </row>
        <row r="77">
          <cell r="A77" t="str">
            <v>DEFERRED INCOME TAXES</v>
          </cell>
        </row>
        <row r="78">
          <cell r="A78" t="str">
            <v>COMMITMENTS &amp; CONTINGENCIES</v>
          </cell>
        </row>
        <row r="79">
          <cell r="A79" t="str">
            <v>SHAREHOLDERS' EQUITY</v>
          </cell>
        </row>
        <row r="80">
          <cell r="A80" t="str">
            <v>TURNOVER</v>
          </cell>
        </row>
        <row r="81">
          <cell r="A81" t="str">
            <v>COST OF SALES</v>
          </cell>
        </row>
        <row r="82">
          <cell r="A82" t="str">
            <v>OPERATING EXPENSES</v>
          </cell>
        </row>
        <row r="83">
          <cell r="A83" t="str">
            <v>PERSONNEL EXPENSES</v>
          </cell>
        </row>
        <row r="84">
          <cell r="A84" t="str">
            <v>OTHER INCOME</v>
          </cell>
        </row>
        <row r="85">
          <cell r="A85" t="str">
            <v>ADJUSTING JOURNAL ENTRIES</v>
          </cell>
        </row>
        <row r="86">
          <cell r="A86" t="str">
            <v>RECLASSIFICATION JOURNAL ENTRIES</v>
          </cell>
        </row>
        <row r="87">
          <cell r="A87" t="str">
            <v>CASHFLOW STATEMENT</v>
          </cell>
        </row>
        <row r="88">
          <cell r="A88" t="str">
            <v>RELATED PARTY TRANSACTIONS</v>
          </cell>
        </row>
        <row r="89">
          <cell r="A89" t="str">
            <v>FOREIGN EXCHANGE ANALYSIS</v>
          </cell>
        </row>
      </sheetData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cl"/>
      <sheetName val="Data"/>
      <sheetName val="ToC"/>
      <sheetName val="Sch"/>
      <sheetName val="Summ"/>
      <sheetName val="BoQ"/>
      <sheetName val="Pivot"/>
      <sheetName val="Analisa"/>
      <sheetName val="Rate"/>
      <sheetName val="UPA"/>
      <sheetName val="Mob-Demob"/>
      <sheetName val="Establishment"/>
      <sheetName val="Sheet2"/>
      <sheetName val="DC"/>
      <sheetName val="Eqp"/>
      <sheetName val="Mat"/>
      <sheetName val="Lab"/>
      <sheetName val="List of Eqp"/>
      <sheetName val="SubCt"/>
      <sheetName val="Supp"/>
      <sheetName val="Sheet1"/>
      <sheetName val="cektotal"/>
      <sheetName val="DafIsi"/>
      <sheetName val="hit"/>
      <sheetName val="hit-jemb"/>
      <sheetName val="BoQ C4"/>
      <sheetName val="5-Peralatan"/>
      <sheetName val="Isolasi Luar Dalam"/>
      <sheetName val="Isolasi Luar"/>
      <sheetName val="Peralatan"/>
      <sheetName val="ARP-10"/>
      <sheetName val="arp-3a"/>
      <sheetName val="EQ_an"/>
      <sheetName val="ENC.14"/>
      <sheetName val="Material"/>
      <sheetName val="pricing"/>
      <sheetName val="Daftar Paket"/>
      <sheetName val="BQ Arsit"/>
      <sheetName val="An HarSatPek"/>
      <sheetName val="Sat Bah &amp; Up"/>
      <sheetName val="HRG BHN"/>
      <sheetName val="LO"/>
      <sheetName val="REKAP ARSITEKTUR"/>
      <sheetName val="OVERHEAD"/>
      <sheetName val="anal_hs"/>
      <sheetName val="rekap"/>
      <sheetName val="Bhn"/>
      <sheetName val="List_of_Eqp1"/>
      <sheetName val="BoQ_C41"/>
      <sheetName val="Isolasi_Luar_Dalam1"/>
      <sheetName val="Isolasi_Luar1"/>
      <sheetName val="ENC_141"/>
      <sheetName val="Daftar_Paket1"/>
      <sheetName val="BQ_Arsit1"/>
      <sheetName val="An_HarSatPek1"/>
      <sheetName val="Sat_Bah_&amp;_Up1"/>
      <sheetName val="HRG_BHN1"/>
      <sheetName val="REKAP_ARSITEKTUR1"/>
      <sheetName val="List_of_Eqp"/>
      <sheetName val="BoQ_C4"/>
      <sheetName val="Isolasi_Luar_Dalam"/>
      <sheetName val="Isolasi_Luar"/>
      <sheetName val="ENC_14"/>
      <sheetName val="Daftar_Paket"/>
      <sheetName val="BQ_Arsit"/>
      <sheetName val="An_HarSatPek"/>
      <sheetName val="Sat_Bah_&amp;_Up"/>
      <sheetName val="HRG_BHN"/>
      <sheetName val="REKAP_ARSITEKTUR"/>
      <sheetName val="List_of_Eqp2"/>
      <sheetName val="BoQ_C42"/>
      <sheetName val="Isolasi_Luar_Dalam2"/>
      <sheetName val="Isolasi_Luar2"/>
      <sheetName val="ENC_142"/>
      <sheetName val="Daftar_Paket2"/>
      <sheetName val="BQ_Arsit2"/>
      <sheetName val="An_HarSatPek2"/>
      <sheetName val="Sat_Bah_&amp;_Up2"/>
      <sheetName val="HRG_BHN2"/>
      <sheetName val="REKAP_ARSITEKTUR2"/>
      <sheetName val="List_of_Eqp3"/>
      <sheetName val="BoQ_C43"/>
      <sheetName val="Isolasi_Luar_Dalam3"/>
      <sheetName val="Isolasi_Luar3"/>
      <sheetName val="ENC_143"/>
      <sheetName val="Daftar_Paket3"/>
      <sheetName val="BQ_Arsit3"/>
      <sheetName val="An_HarSatPek3"/>
      <sheetName val="Sat_Bah_&amp;_Up3"/>
      <sheetName val="HRG_BHN3"/>
      <sheetName val="REKAP_ARSITEKTUR3"/>
      <sheetName val="gvl"/>
      <sheetName val="Basic"/>
      <sheetName val="Engine"/>
      <sheetName val="umum"/>
      <sheetName val="Upah&amp; Bahan"/>
      <sheetName val="Harga ME "/>
      <sheetName val="BD Div-2 sd 7.6"/>
      <sheetName val="H.Satuan"/>
      <sheetName val="Cover"/>
      <sheetName val="AC"/>
      <sheetName val="bill qty"/>
      <sheetName val="Market"/>
      <sheetName val="구의33고"/>
      <sheetName val="FC-104_final"/>
      <sheetName val="SetUp Data"/>
      <sheetName val="Input Areas"/>
      <sheetName val="UK GAAP Adjustments"/>
      <sheetName val="UK GAAP Purchase Price"/>
      <sheetName val="Eng_Hrs"/>
      <sheetName val="R.A.B."/>
      <sheetName val="FA"/>
      <sheetName val="Analisa HS"/>
      <sheetName val="T-3.4 Cost of Equipment"/>
      <sheetName val="T-3.2 UP Labour"/>
      <sheetName val="dasar"/>
      <sheetName val="calculation"/>
      <sheetName val="NP"/>
      <sheetName val="Harsat Bahan"/>
      <sheetName val="Harsat Upah"/>
      <sheetName val="Breakdown"/>
      <sheetName val="Mtd_Pelak"/>
      <sheetName val="UR-TEKNIS"/>
      <sheetName val="AHSrutin"/>
      <sheetName val="ANALISA-HST"/>
      <sheetName val="RAB"/>
      <sheetName val="meth hsl nego"/>
      <sheetName val="EQ"/>
      <sheetName val="DSERTIFIKAT"/>
      <sheetName val="DSTAF"/>
      <sheetName val="DATs"/>
      <sheetName val="List_of_Eqp4"/>
      <sheetName val="BoQ_C44"/>
      <sheetName val="Isolasi_Luar_Dalam4"/>
      <sheetName val="Isolasi_Luar4"/>
      <sheetName val="ENC_144"/>
      <sheetName val="Daftar_Paket4"/>
      <sheetName val="BQ_Arsit4"/>
      <sheetName val="An_HarSatPek4"/>
      <sheetName val="Sat_Bah_&amp;_Up4"/>
      <sheetName val="HRG_BHN4"/>
      <sheetName val="REKAP_ARSITEKTUR4"/>
      <sheetName val="Upah&amp;_Bahan"/>
      <sheetName val="List_of_Eqp5"/>
      <sheetName val="BoQ_C45"/>
      <sheetName val="Isolasi_Luar_Dalam5"/>
      <sheetName val="Isolasi_Luar5"/>
      <sheetName val="ENC_145"/>
      <sheetName val="Daftar_Paket5"/>
      <sheetName val="BQ_Arsit5"/>
      <sheetName val="An_HarSatPek5"/>
      <sheetName val="Sat_Bah_&amp;_Up5"/>
      <sheetName val="HRG_BHN5"/>
      <sheetName val="REKAP_ARSITEKTUR5"/>
      <sheetName val="Upah&amp;_Bahan1"/>
      <sheetName val="Sheet5"/>
      <sheetName val="Analisa_HS"/>
      <sheetName val="Analisa_HS1"/>
      <sheetName val="Harga Sat"/>
      <sheetName val="BY_Lgsg-2"/>
      <sheetName val="Perm. Test"/>
      <sheetName val="rekap ahs"/>
      <sheetName val="rekap-bialat"/>
      <sheetName val="Equipment"/>
      <sheetName val="HB "/>
      <sheetName val="bahan+upah"/>
      <sheetName val="UPH,BHN,ALT"/>
      <sheetName val="HS ALAT"/>
      <sheetName val="HS UPAH"/>
      <sheetName val="HS BAHAN"/>
      <sheetName val="PRODALAT"/>
      <sheetName val="List_of_Eqp6"/>
      <sheetName val="BoQ_C46"/>
      <sheetName val="Isolasi_Luar_Dalam6"/>
      <sheetName val="Isolasi_Luar6"/>
      <sheetName val="ENC_146"/>
      <sheetName val="Daftar_Paket6"/>
      <sheetName val="BQ_Arsit6"/>
      <sheetName val="An_HarSatPek6"/>
      <sheetName val="Sat_Bah_&amp;_Up6"/>
      <sheetName val="HRG_BHN6"/>
      <sheetName val="REKAP_ARSITEKTUR6"/>
      <sheetName val="Upah&amp;_Bahan2"/>
      <sheetName val="Harga_ME_"/>
      <sheetName val="BD_Div-2_sd_7_6"/>
      <sheetName val="H_Satuan"/>
      <sheetName val="bill_qty"/>
      <sheetName val="SetUp_Data"/>
      <sheetName val="Input_Areas"/>
      <sheetName val="UK_GAAP_Adjustments"/>
      <sheetName val="UK_GAAP_Purchase_Price"/>
      <sheetName val="R_A_B_"/>
      <sheetName val="Analisa_HS2"/>
      <sheetName val="T-3_4_Cost_of_Equipment"/>
      <sheetName val="T-3_2_UP_Labour"/>
      <sheetName val="Harsat_Bahan"/>
      <sheetName val="Harsat_Upah"/>
      <sheetName val="meth_hsl_nego"/>
      <sheetName val="Harga_Sat"/>
      <sheetName val="Perm__Test"/>
      <sheetName val="rekap_ahs"/>
      <sheetName val="HB_"/>
      <sheetName val="HS_ALAT"/>
      <sheetName val="HS_UPAH"/>
      <sheetName val="HS_BAHAN"/>
      <sheetName val="Analisa ME"/>
      <sheetName val="GFA-20-N"/>
      <sheetName val="rincian per proyek"/>
      <sheetName val="Marshal"/>
      <sheetName val="F1771-II"/>
      <sheetName val="F1771-III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>
        <row r="5">
          <cell r="D5" t="str">
            <v>Jenis Pekerjaan</v>
          </cell>
        </row>
      </sheetData>
      <sheetData sheetId="48">
        <row r="5">
          <cell r="D5" t="str">
            <v>Jenis Pekerjaan</v>
          </cell>
        </row>
      </sheetData>
      <sheetData sheetId="49">
        <row r="5">
          <cell r="D5" t="str">
            <v>Jenis Pekerjaan</v>
          </cell>
        </row>
      </sheetData>
      <sheetData sheetId="50">
        <row r="5">
          <cell r="D5" t="str">
            <v>Jenis Pekerjaan</v>
          </cell>
        </row>
      </sheetData>
      <sheetData sheetId="51">
        <row r="5">
          <cell r="D5" t="str">
            <v>Jenis Pekerjaan</v>
          </cell>
        </row>
      </sheetData>
      <sheetData sheetId="52">
        <row r="5">
          <cell r="D5" t="str">
            <v>Jenis Pekerjaan</v>
          </cell>
        </row>
      </sheetData>
      <sheetData sheetId="53">
        <row r="5">
          <cell r="D5" t="str">
            <v>Jenis Pekerjaan</v>
          </cell>
        </row>
      </sheetData>
      <sheetData sheetId="54"/>
      <sheetData sheetId="55">
        <row r="5">
          <cell r="D5" t="str">
            <v>Jenis Pekerjaan</v>
          </cell>
        </row>
      </sheetData>
      <sheetData sheetId="56">
        <row r="5">
          <cell r="D5" t="str">
            <v>Jenis Pekerjaan</v>
          </cell>
        </row>
      </sheetData>
      <sheetData sheetId="57">
        <row r="5">
          <cell r="D5" t="str">
            <v>Jenis Pekerjaan</v>
          </cell>
        </row>
      </sheetData>
      <sheetData sheetId="58">
        <row r="5">
          <cell r="D5" t="str">
            <v>Jenis Pekerjaan</v>
          </cell>
        </row>
      </sheetData>
      <sheetData sheetId="59">
        <row r="5">
          <cell r="D5" t="str">
            <v>Jenis Pekerjaan</v>
          </cell>
        </row>
      </sheetData>
      <sheetData sheetId="60">
        <row r="5">
          <cell r="D5" t="str">
            <v>Jenis Pekerjaan</v>
          </cell>
        </row>
      </sheetData>
      <sheetData sheetId="61">
        <row r="5">
          <cell r="D5" t="str">
            <v>Jenis Pekerjaan</v>
          </cell>
        </row>
      </sheetData>
      <sheetData sheetId="62">
        <row r="5">
          <cell r="D5" t="str">
            <v>Jenis Pekerjaan</v>
          </cell>
        </row>
      </sheetData>
      <sheetData sheetId="63">
        <row r="5">
          <cell r="D5" t="str">
            <v>Jenis Pekerjaan</v>
          </cell>
        </row>
      </sheetData>
      <sheetData sheetId="64">
        <row r="5">
          <cell r="D5" t="str">
            <v>Jenis Pekerjaan</v>
          </cell>
        </row>
      </sheetData>
      <sheetData sheetId="65"/>
      <sheetData sheetId="66">
        <row r="5">
          <cell r="D5" t="str">
            <v>Jenis Pekerjaan</v>
          </cell>
        </row>
      </sheetData>
      <sheetData sheetId="67">
        <row r="5">
          <cell r="D5" t="str">
            <v>Jenis Pekerjaan</v>
          </cell>
        </row>
      </sheetData>
      <sheetData sheetId="68">
        <row r="5">
          <cell r="D5" t="str">
            <v>Jenis Pekerjaan</v>
          </cell>
        </row>
      </sheetData>
      <sheetData sheetId="69">
        <row r="5">
          <cell r="D5" t="str">
            <v>Jenis Pekerjaan</v>
          </cell>
        </row>
      </sheetData>
      <sheetData sheetId="70">
        <row r="5">
          <cell r="D5" t="str">
            <v>Jenis Pekerjaan</v>
          </cell>
        </row>
      </sheetData>
      <sheetData sheetId="71">
        <row r="5">
          <cell r="D5" t="str">
            <v>Jenis Pekerjaan</v>
          </cell>
        </row>
      </sheetData>
      <sheetData sheetId="72">
        <row r="5">
          <cell r="D5" t="str">
            <v>Jenis Pekerjaan</v>
          </cell>
        </row>
      </sheetData>
      <sheetData sheetId="73">
        <row r="5">
          <cell r="D5" t="str">
            <v>Jenis Pekerjaan</v>
          </cell>
        </row>
      </sheetData>
      <sheetData sheetId="74">
        <row r="5">
          <cell r="D5" t="str">
            <v>Jenis Pekerjaan</v>
          </cell>
        </row>
      </sheetData>
      <sheetData sheetId="75">
        <row r="5">
          <cell r="D5" t="str">
            <v>Jenis Pekerjaan</v>
          </cell>
        </row>
      </sheetData>
      <sheetData sheetId="76"/>
      <sheetData sheetId="77">
        <row r="5">
          <cell r="D5" t="str">
            <v>Jenis Pekerjaan</v>
          </cell>
        </row>
      </sheetData>
      <sheetData sheetId="78">
        <row r="5">
          <cell r="D5" t="str">
            <v>Jenis Pekerjaan</v>
          </cell>
        </row>
      </sheetData>
      <sheetData sheetId="79">
        <row r="5">
          <cell r="D5" t="str">
            <v>Jenis Pekerjaan</v>
          </cell>
        </row>
      </sheetData>
      <sheetData sheetId="80">
        <row r="5">
          <cell r="D5" t="str">
            <v>Jenis Pekerjaan</v>
          </cell>
        </row>
      </sheetData>
      <sheetData sheetId="81">
        <row r="5">
          <cell r="D5" t="str">
            <v>Jenis Pekerjaan</v>
          </cell>
        </row>
      </sheetData>
      <sheetData sheetId="82">
        <row r="5">
          <cell r="D5" t="str">
            <v>Jenis Pekerjaan</v>
          </cell>
        </row>
      </sheetData>
      <sheetData sheetId="83">
        <row r="5">
          <cell r="D5" t="str">
            <v>Jenis Pekerjaan</v>
          </cell>
        </row>
      </sheetData>
      <sheetData sheetId="84">
        <row r="5">
          <cell r="D5" t="str">
            <v>Jenis Pekerjaan</v>
          </cell>
        </row>
      </sheetData>
      <sheetData sheetId="85">
        <row r="5">
          <cell r="D5" t="str">
            <v>Jenis Pekerjaan</v>
          </cell>
        </row>
      </sheetData>
      <sheetData sheetId="86">
        <row r="5">
          <cell r="D5" t="str">
            <v>Jenis Pekerjaan</v>
          </cell>
        </row>
      </sheetData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>
        <row r="5">
          <cell r="D5" t="str">
            <v>Jenis Pekerjaan</v>
          </cell>
        </row>
      </sheetData>
      <sheetData sheetId="132"/>
      <sheetData sheetId="133"/>
      <sheetData sheetId="134">
        <row r="5">
          <cell r="D5" t="str">
            <v>Jenis Pekerjaan</v>
          </cell>
        </row>
      </sheetData>
      <sheetData sheetId="135"/>
      <sheetData sheetId="136"/>
      <sheetData sheetId="137"/>
      <sheetData sheetId="138"/>
      <sheetData sheetId="139"/>
      <sheetData sheetId="140">
        <row r="5">
          <cell r="D5" t="str">
            <v>Jenis Pekerjaan</v>
          </cell>
        </row>
      </sheetData>
      <sheetData sheetId="141"/>
      <sheetData sheetId="142"/>
      <sheetData sheetId="143">
        <row r="5">
          <cell r="D5" t="str">
            <v>Jenis Pekerjaan</v>
          </cell>
        </row>
      </sheetData>
      <sheetData sheetId="144"/>
      <sheetData sheetId="145"/>
      <sheetData sheetId="146">
        <row r="5">
          <cell r="D5" t="str">
            <v>Jenis Pekerjaan</v>
          </cell>
        </row>
      </sheetData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>
        <row r="5">
          <cell r="D5" t="str">
            <v>Jenis Pekerjaan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Validations"/>
      <sheetName val="Input Areas"/>
      <sheetName val="Input Intra-division"/>
      <sheetName val="BPA Interdivision"/>
      <sheetName val="UK GAAP Adjustments"/>
      <sheetName val="UK GAAP Purchase Price"/>
      <sheetName val="US GAAP Purchase Price"/>
      <sheetName val="UK GAAP Reports"/>
      <sheetName val="MA2 Inc Stat"/>
      <sheetName val="MA3 Bal Sht"/>
      <sheetName val="MA4 PP&amp;E"/>
      <sheetName val="MA5 Sales &amp; Purch"/>
      <sheetName val="MA8 Deferred Items"/>
      <sheetName val="MA9 Intradiv Bal"/>
      <sheetName val="MA10 Capital Spending"/>
      <sheetName val="MA12 Prepaids Accruals"/>
      <sheetName val="MA13 STerm Inv"/>
      <sheetName val="MT1 Tax Sched"/>
      <sheetName val="Other Investments"/>
      <sheetName val="QA 7 Well Statistics"/>
      <sheetName val="QA8 Rent Exp"/>
      <sheetName val="QA9 Supp Info"/>
      <sheetName val="QA11 Commit Gtee"/>
      <sheetName val="QA12 Labor Costs"/>
      <sheetName val="QA13 BS Flux"/>
      <sheetName val="QA 13A IS Flux"/>
      <sheetName val="Debt Change"/>
      <sheetName val="SetUp Data"/>
      <sheetName val="Opening Balances"/>
      <sheetName val="Head_Rent_Lease_Load"/>
      <sheetName val="Opening Balance Control"/>
      <sheetName val="Entity Lookup Table"/>
      <sheetName val="BPA Company Numbers"/>
      <sheetName val="Links"/>
      <sheetName val="Lead"/>
    </sheetNames>
    <sheetDataSet>
      <sheetData sheetId="0" refreshError="1"/>
      <sheetData sheetId="1" refreshError="1"/>
      <sheetData sheetId="2" refreshError="1">
        <row r="6">
          <cell r="D6" t="str">
            <v>A0010</v>
          </cell>
        </row>
        <row r="7">
          <cell r="D7" t="str">
            <v>A0020</v>
          </cell>
        </row>
        <row r="8">
          <cell r="D8" t="str">
            <v>A0030</v>
          </cell>
        </row>
        <row r="9">
          <cell r="D9" t="str">
            <v>A0040</v>
          </cell>
        </row>
        <row r="10">
          <cell r="D10" t="str">
            <v>A0070</v>
          </cell>
        </row>
        <row r="11">
          <cell r="D11" t="str">
            <v>A0080</v>
          </cell>
        </row>
        <row r="12">
          <cell r="D12" t="str">
            <v>A0081</v>
          </cell>
        </row>
        <row r="13">
          <cell r="D13" t="str">
            <v>A0082</v>
          </cell>
        </row>
        <row r="14">
          <cell r="D14" t="str">
            <v>A0083</v>
          </cell>
        </row>
        <row r="15">
          <cell r="D15" t="str">
            <v>A0084</v>
          </cell>
        </row>
        <row r="16">
          <cell r="D16" t="str">
            <v>A0085</v>
          </cell>
        </row>
        <row r="17">
          <cell r="D17" t="str">
            <v>A0090</v>
          </cell>
        </row>
        <row r="18">
          <cell r="D18" t="str">
            <v>A0091</v>
          </cell>
        </row>
        <row r="19">
          <cell r="D19" t="str">
            <v>A0092</v>
          </cell>
        </row>
        <row r="20">
          <cell r="D20" t="str">
            <v>A0093</v>
          </cell>
        </row>
        <row r="21">
          <cell r="D21" t="str">
            <v>A0094</v>
          </cell>
        </row>
        <row r="22">
          <cell r="D22" t="str">
            <v>A0095</v>
          </cell>
        </row>
        <row r="23">
          <cell r="D23" t="str">
            <v>A0120</v>
          </cell>
        </row>
        <row r="24">
          <cell r="D24" t="str">
            <v>A0130</v>
          </cell>
        </row>
        <row r="25">
          <cell r="D25" t="str">
            <v>A0140</v>
          </cell>
        </row>
        <row r="26">
          <cell r="D26" t="str">
            <v>A0141</v>
          </cell>
        </row>
        <row r="27">
          <cell r="D27" t="str">
            <v>A0142</v>
          </cell>
        </row>
        <row r="28">
          <cell r="D28" t="str">
            <v>A0143</v>
          </cell>
        </row>
        <row r="29">
          <cell r="D29" t="str">
            <v>A0144</v>
          </cell>
        </row>
        <row r="30">
          <cell r="D30" t="str">
            <v>A0145</v>
          </cell>
        </row>
        <row r="31">
          <cell r="D31" t="str">
            <v>A0147</v>
          </cell>
        </row>
        <row r="32">
          <cell r="D32" t="str">
            <v>A0150</v>
          </cell>
          <cell r="E32">
            <v>728</v>
          </cell>
        </row>
        <row r="33">
          <cell r="D33" t="str">
            <v>A0160</v>
          </cell>
        </row>
        <row r="34">
          <cell r="D34" t="str">
            <v>A0170</v>
          </cell>
        </row>
        <row r="35">
          <cell r="D35" t="str">
            <v>A0180</v>
          </cell>
        </row>
        <row r="36">
          <cell r="D36" t="str">
            <v>A0190</v>
          </cell>
        </row>
        <row r="37">
          <cell r="D37" t="str">
            <v>A0200</v>
          </cell>
        </row>
        <row r="38">
          <cell r="D38" t="str">
            <v>A0210</v>
          </cell>
        </row>
        <row r="39">
          <cell r="D39" t="str">
            <v>A0220</v>
          </cell>
        </row>
        <row r="40">
          <cell r="D40" t="str">
            <v>A0285</v>
          </cell>
        </row>
        <row r="41">
          <cell r="D41" t="str">
            <v>A0290</v>
          </cell>
          <cell r="E41">
            <v>5650</v>
          </cell>
        </row>
        <row r="42">
          <cell r="D42" t="str">
            <v>A0300</v>
          </cell>
        </row>
        <row r="43">
          <cell r="D43" t="str">
            <v>A0304</v>
          </cell>
        </row>
        <row r="44">
          <cell r="D44" t="str">
            <v>A0305</v>
          </cell>
        </row>
        <row r="45">
          <cell r="D45" t="str">
            <v>A0306</v>
          </cell>
        </row>
        <row r="46">
          <cell r="D46" t="str">
            <v>A0310</v>
          </cell>
        </row>
        <row r="47">
          <cell r="D47" t="str">
            <v>A0320</v>
          </cell>
        </row>
        <row r="48">
          <cell r="D48" t="str">
            <v>A0325</v>
          </cell>
        </row>
        <row r="49">
          <cell r="D49" t="str">
            <v>A0330</v>
          </cell>
        </row>
        <row r="50">
          <cell r="D50" t="str">
            <v>A0340</v>
          </cell>
        </row>
        <row r="51">
          <cell r="D51" t="str">
            <v>A0350</v>
          </cell>
        </row>
        <row r="52">
          <cell r="D52" t="str">
            <v>A0360</v>
          </cell>
        </row>
        <row r="53">
          <cell r="D53" t="str">
            <v>A0370</v>
          </cell>
        </row>
        <row r="54">
          <cell r="D54" t="str">
            <v>A0380</v>
          </cell>
        </row>
        <row r="55">
          <cell r="D55" t="str">
            <v>A0390</v>
          </cell>
        </row>
        <row r="56">
          <cell r="D56" t="str">
            <v>A0400</v>
          </cell>
        </row>
        <row r="57">
          <cell r="D57" t="str">
            <v>A0410</v>
          </cell>
        </row>
        <row r="58">
          <cell r="D58" t="str">
            <v>A0420</v>
          </cell>
        </row>
        <row r="59">
          <cell r="D59" t="str">
            <v>A0430</v>
          </cell>
        </row>
        <row r="60">
          <cell r="D60" t="str">
            <v>A0440</v>
          </cell>
        </row>
        <row r="61">
          <cell r="D61" t="str">
            <v>A0450</v>
          </cell>
        </row>
        <row r="62">
          <cell r="D62" t="str">
            <v>A0460</v>
          </cell>
        </row>
        <row r="63">
          <cell r="D63" t="str">
            <v>A0470</v>
          </cell>
        </row>
        <row r="64">
          <cell r="D64" t="str">
            <v>A0472</v>
          </cell>
        </row>
        <row r="65">
          <cell r="D65" t="str">
            <v>A0473</v>
          </cell>
        </row>
        <row r="66">
          <cell r="D66" t="str">
            <v>A0474</v>
          </cell>
        </row>
        <row r="67">
          <cell r="D67" t="str">
            <v>A0475</v>
          </cell>
        </row>
        <row r="68">
          <cell r="D68" t="str">
            <v>A0476</v>
          </cell>
        </row>
        <row r="69">
          <cell r="D69" t="str">
            <v>A0477</v>
          </cell>
        </row>
        <row r="70">
          <cell r="D70" t="str">
            <v>A0480</v>
          </cell>
        </row>
        <row r="71">
          <cell r="D71" t="str">
            <v>A0490</v>
          </cell>
        </row>
        <row r="72">
          <cell r="D72" t="str">
            <v>A0500</v>
          </cell>
        </row>
        <row r="73">
          <cell r="D73" t="str">
            <v>A0510</v>
          </cell>
        </row>
        <row r="74">
          <cell r="D74" t="str">
            <v>A0515</v>
          </cell>
        </row>
        <row r="75">
          <cell r="D75" t="str">
            <v>A0520</v>
          </cell>
        </row>
        <row r="76">
          <cell r="D76" t="str">
            <v>A0530</v>
          </cell>
        </row>
        <row r="77">
          <cell r="D77" t="str">
            <v>A0540</v>
          </cell>
        </row>
        <row r="78">
          <cell r="D78" t="str">
            <v>A0545</v>
          </cell>
        </row>
        <row r="79">
          <cell r="D79" t="str">
            <v>A0550</v>
          </cell>
        </row>
        <row r="80">
          <cell r="D80" t="str">
            <v>A0560</v>
          </cell>
        </row>
        <row r="81">
          <cell r="D81" t="str">
            <v>A0570</v>
          </cell>
        </row>
        <row r="82">
          <cell r="D82" t="str">
            <v>A0571</v>
          </cell>
        </row>
        <row r="83">
          <cell r="D83" t="str">
            <v>A0572</v>
          </cell>
        </row>
        <row r="84">
          <cell r="D84" t="str">
            <v>A0573</v>
          </cell>
        </row>
        <row r="85">
          <cell r="D85" t="str">
            <v>A0575</v>
          </cell>
        </row>
        <row r="86">
          <cell r="D86" t="str">
            <v>A0576</v>
          </cell>
        </row>
        <row r="87">
          <cell r="D87" t="str">
            <v>A0580</v>
          </cell>
        </row>
        <row r="88">
          <cell r="D88" t="str">
            <v>A0581</v>
          </cell>
        </row>
        <row r="89">
          <cell r="D89" t="str">
            <v>A0582</v>
          </cell>
        </row>
        <row r="90">
          <cell r="D90" t="str">
            <v>A0585</v>
          </cell>
        </row>
        <row r="91">
          <cell r="D91" t="str">
            <v>A0586</v>
          </cell>
        </row>
        <row r="92">
          <cell r="D92" t="str">
            <v>A0587</v>
          </cell>
        </row>
        <row r="93">
          <cell r="D93" t="str">
            <v>A0588</v>
          </cell>
        </row>
        <row r="94">
          <cell r="D94" t="str">
            <v>A0589</v>
          </cell>
        </row>
        <row r="95">
          <cell r="D95" t="str">
            <v>A0590</v>
          </cell>
        </row>
        <row r="96">
          <cell r="D96" t="str">
            <v>A0600</v>
          </cell>
        </row>
        <row r="97">
          <cell r="D97" t="str">
            <v>A0601</v>
          </cell>
        </row>
        <row r="98">
          <cell r="D98" t="str">
            <v>A0610</v>
          </cell>
        </row>
        <row r="99">
          <cell r="D99" t="str">
            <v>A0620</v>
          </cell>
        </row>
        <row r="100">
          <cell r="D100" t="str">
            <v>A0630</v>
          </cell>
        </row>
        <row r="101">
          <cell r="D101" t="str">
            <v>A0631</v>
          </cell>
        </row>
        <row r="102">
          <cell r="D102" t="str">
            <v>A0632</v>
          </cell>
        </row>
        <row r="103">
          <cell r="D103" t="str">
            <v>A0633</v>
          </cell>
        </row>
        <row r="104">
          <cell r="D104" t="str">
            <v>A0634</v>
          </cell>
        </row>
        <row r="105">
          <cell r="D105" t="str">
            <v>A0635</v>
          </cell>
        </row>
        <row r="106">
          <cell r="D106" t="str">
            <v>A0636</v>
          </cell>
        </row>
        <row r="107">
          <cell r="D107" t="str">
            <v>A0637</v>
          </cell>
        </row>
        <row r="108">
          <cell r="D108" t="str">
            <v>A0639</v>
          </cell>
        </row>
        <row r="109">
          <cell r="D109" t="str">
            <v>A0640</v>
          </cell>
        </row>
        <row r="110">
          <cell r="D110" t="str">
            <v>A0650</v>
          </cell>
        </row>
        <row r="111">
          <cell r="D111" t="str">
            <v>A0655</v>
          </cell>
        </row>
        <row r="112">
          <cell r="D112" t="str">
            <v>A0660</v>
          </cell>
        </row>
        <row r="113">
          <cell r="D113" t="str">
            <v>A0665</v>
          </cell>
        </row>
        <row r="114">
          <cell r="D114" t="str">
            <v>A0670</v>
          </cell>
        </row>
        <row r="115">
          <cell r="D115" t="str">
            <v>A0681</v>
          </cell>
        </row>
        <row r="116">
          <cell r="D116" t="str">
            <v>A0682</v>
          </cell>
        </row>
        <row r="117">
          <cell r="D117" t="str">
            <v>A0683</v>
          </cell>
        </row>
        <row r="118">
          <cell r="D118" t="str">
            <v>A0684</v>
          </cell>
        </row>
        <row r="119">
          <cell r="D119" t="str">
            <v>A0685</v>
          </cell>
        </row>
        <row r="120">
          <cell r="D120" t="str">
            <v>A0690</v>
          </cell>
        </row>
        <row r="121">
          <cell r="D121" t="str">
            <v>A0700</v>
          </cell>
        </row>
        <row r="122">
          <cell r="D122" t="str">
            <v>A0705</v>
          </cell>
        </row>
        <row r="123">
          <cell r="D123" t="str">
            <v>A0710</v>
          </cell>
        </row>
        <row r="124">
          <cell r="D124" t="str">
            <v>A0720</v>
          </cell>
        </row>
        <row r="125">
          <cell r="D125" t="str">
            <v>A0730</v>
          </cell>
        </row>
        <row r="126">
          <cell r="D126" t="str">
            <v>A0740</v>
          </cell>
        </row>
        <row r="127">
          <cell r="D127" t="str">
            <v>A0745</v>
          </cell>
        </row>
        <row r="128">
          <cell r="D128" t="str">
            <v>A0746</v>
          </cell>
        </row>
        <row r="129">
          <cell r="D129" t="str">
            <v>A0750</v>
          </cell>
        </row>
        <row r="130">
          <cell r="D130" t="str">
            <v>A0760</v>
          </cell>
          <cell r="E130">
            <v>6200</v>
          </cell>
        </row>
        <row r="131">
          <cell r="D131" t="str">
            <v>A0762</v>
          </cell>
        </row>
        <row r="132">
          <cell r="D132" t="str">
            <v>A0764</v>
          </cell>
        </row>
        <row r="133">
          <cell r="D133" t="str">
            <v>A0770</v>
          </cell>
        </row>
        <row r="134">
          <cell r="D134" t="str">
            <v>A0772</v>
          </cell>
        </row>
        <row r="135">
          <cell r="D135" t="str">
            <v>A0774</v>
          </cell>
        </row>
        <row r="136">
          <cell r="D136" t="str">
            <v>A0780</v>
          </cell>
        </row>
        <row r="137">
          <cell r="D137" t="str">
            <v>A0782</v>
          </cell>
        </row>
        <row r="138">
          <cell r="D138" t="str">
            <v>A0784</v>
          </cell>
        </row>
        <row r="139">
          <cell r="D139" t="str">
            <v>A0790</v>
          </cell>
        </row>
        <row r="140">
          <cell r="D140" t="str">
            <v>A0800</v>
          </cell>
          <cell r="E140">
            <v>-6200</v>
          </cell>
        </row>
        <row r="141">
          <cell r="D141" t="str">
            <v>A0810</v>
          </cell>
        </row>
        <row r="142">
          <cell r="D142" t="str">
            <v>A0820</v>
          </cell>
        </row>
        <row r="143">
          <cell r="D143" t="str">
            <v>A0822</v>
          </cell>
        </row>
        <row r="144">
          <cell r="D144" t="str">
            <v>A0824</v>
          </cell>
        </row>
        <row r="145">
          <cell r="D145" t="str">
            <v>A0825</v>
          </cell>
        </row>
        <row r="146">
          <cell r="D146" t="str">
            <v>A0830</v>
          </cell>
        </row>
        <row r="147">
          <cell r="D147" t="str">
            <v>A0832</v>
          </cell>
        </row>
        <row r="148">
          <cell r="D148" t="str">
            <v>A0834</v>
          </cell>
        </row>
        <row r="149">
          <cell r="D149" t="str">
            <v>A0840</v>
          </cell>
          <cell r="E149">
            <v>75</v>
          </cell>
        </row>
        <row r="150">
          <cell r="D150" t="str">
            <v>A0842</v>
          </cell>
        </row>
        <row r="151">
          <cell r="D151" t="str">
            <v>A0844</v>
          </cell>
        </row>
        <row r="152">
          <cell r="D152" t="str">
            <v>A0850</v>
          </cell>
        </row>
        <row r="153">
          <cell r="D153" t="str">
            <v>A0860</v>
          </cell>
        </row>
        <row r="154">
          <cell r="D154" t="str">
            <v>A0870</v>
          </cell>
        </row>
        <row r="155">
          <cell r="D155" t="str">
            <v>A0875</v>
          </cell>
        </row>
        <row r="156">
          <cell r="D156" t="str">
            <v>A0880</v>
          </cell>
        </row>
        <row r="157">
          <cell r="D157" t="str">
            <v>A0885</v>
          </cell>
        </row>
        <row r="158">
          <cell r="D158" t="str">
            <v>A0890</v>
          </cell>
        </row>
        <row r="159">
          <cell r="D159" t="str">
            <v>A0900</v>
          </cell>
        </row>
        <row r="160">
          <cell r="D160" t="str">
            <v>A0905</v>
          </cell>
        </row>
        <row r="161">
          <cell r="D161" t="str">
            <v>A0910</v>
          </cell>
        </row>
        <row r="162">
          <cell r="D162" t="str">
            <v>A0915</v>
          </cell>
        </row>
        <row r="163">
          <cell r="D163" t="str">
            <v>A0920</v>
          </cell>
        </row>
        <row r="164">
          <cell r="D164" t="str">
            <v>A0925</v>
          </cell>
        </row>
        <row r="166">
          <cell r="D166" t="str">
            <v>A0680</v>
          </cell>
          <cell r="E166">
            <v>0</v>
          </cell>
        </row>
        <row r="167">
          <cell r="D167" t="str">
            <v>AY010</v>
          </cell>
          <cell r="E167">
            <v>0</v>
          </cell>
        </row>
        <row r="168">
          <cell r="D168" t="str">
            <v>AY012</v>
          </cell>
          <cell r="E168">
            <v>0</v>
          </cell>
        </row>
        <row r="169">
          <cell r="D169" t="str">
            <v>AY014</v>
          </cell>
          <cell r="E169">
            <v>0</v>
          </cell>
        </row>
        <row r="170">
          <cell r="D170" t="str">
            <v>AY020</v>
          </cell>
          <cell r="E170">
            <v>0</v>
          </cell>
        </row>
        <row r="171">
          <cell r="D171" t="str">
            <v>AY024</v>
          </cell>
          <cell r="E171">
            <v>0</v>
          </cell>
        </row>
        <row r="172">
          <cell r="D172" t="str">
            <v>AY030</v>
          </cell>
          <cell r="E172">
            <v>0</v>
          </cell>
        </row>
        <row r="173">
          <cell r="D173" t="str">
            <v>AY040</v>
          </cell>
          <cell r="E173">
            <v>0</v>
          </cell>
        </row>
        <row r="174">
          <cell r="D174" t="str">
            <v>LY010</v>
          </cell>
          <cell r="E174">
            <v>0</v>
          </cell>
        </row>
        <row r="175">
          <cell r="D175" t="str">
            <v>LY020</v>
          </cell>
          <cell r="E175">
            <v>0</v>
          </cell>
        </row>
        <row r="176">
          <cell r="D176" t="str">
            <v>LY030</v>
          </cell>
          <cell r="E176">
            <v>0</v>
          </cell>
        </row>
        <row r="177">
          <cell r="D177" t="str">
            <v>LY040</v>
          </cell>
          <cell r="E177">
            <v>0</v>
          </cell>
        </row>
        <row r="178">
          <cell r="D178" t="str">
            <v>LY060</v>
          </cell>
          <cell r="E178">
            <v>0</v>
          </cell>
        </row>
        <row r="179">
          <cell r="D179" t="str">
            <v>LY070</v>
          </cell>
          <cell r="E179">
            <v>0</v>
          </cell>
        </row>
        <row r="180">
          <cell r="D180" t="str">
            <v>S9999</v>
          </cell>
          <cell r="E180">
            <v>0</v>
          </cell>
        </row>
        <row r="181">
          <cell r="D181" t="str">
            <v>SY010</v>
          </cell>
          <cell r="E181">
            <v>-399</v>
          </cell>
        </row>
        <row r="182">
          <cell r="D182" t="str">
            <v>SY020</v>
          </cell>
          <cell r="E182">
            <v>399</v>
          </cell>
        </row>
        <row r="183">
          <cell r="D183" t="str">
            <v>SY030</v>
          </cell>
        </row>
        <row r="184">
          <cell r="D184" t="str">
            <v>SY040</v>
          </cell>
        </row>
        <row r="186">
          <cell r="D186" t="str">
            <v>L0010</v>
          </cell>
        </row>
        <row r="187">
          <cell r="D187" t="str">
            <v>L0020</v>
          </cell>
        </row>
        <row r="188">
          <cell r="D188" t="str">
            <v>L0021</v>
          </cell>
        </row>
        <row r="189">
          <cell r="D189" t="str">
            <v>L0022</v>
          </cell>
        </row>
        <row r="190">
          <cell r="D190" t="str">
            <v>L0023</v>
          </cell>
        </row>
        <row r="191">
          <cell r="D191" t="str">
            <v>L0024</v>
          </cell>
        </row>
        <row r="192">
          <cell r="D192" t="str">
            <v>L0025</v>
          </cell>
        </row>
        <row r="193">
          <cell r="D193" t="str">
            <v>L0030</v>
          </cell>
        </row>
        <row r="194">
          <cell r="D194" t="str">
            <v>L0035</v>
          </cell>
        </row>
        <row r="195">
          <cell r="D195" t="str">
            <v>L0037</v>
          </cell>
        </row>
        <row r="196">
          <cell r="D196" t="str">
            <v>L0040</v>
          </cell>
        </row>
        <row r="197">
          <cell r="D197" t="str">
            <v>L0050</v>
          </cell>
        </row>
        <row r="198">
          <cell r="D198" t="str">
            <v>L0051</v>
          </cell>
        </row>
        <row r="199">
          <cell r="D199" t="str">
            <v>L0052</v>
          </cell>
        </row>
        <row r="200">
          <cell r="D200" t="str">
            <v>L0053</v>
          </cell>
        </row>
        <row r="201">
          <cell r="D201" t="str">
            <v>L0054</v>
          </cell>
        </row>
        <row r="202">
          <cell r="D202" t="str">
            <v>L0055</v>
          </cell>
        </row>
        <row r="203">
          <cell r="D203" t="str">
            <v>L0056</v>
          </cell>
        </row>
        <row r="204">
          <cell r="D204" t="str">
            <v>L0060</v>
          </cell>
        </row>
        <row r="205">
          <cell r="D205" t="str">
            <v>L0061</v>
          </cell>
        </row>
        <row r="206">
          <cell r="D206" t="str">
            <v>L0062</v>
          </cell>
        </row>
        <row r="207">
          <cell r="D207" t="str">
            <v>L0063</v>
          </cell>
        </row>
        <row r="208">
          <cell r="D208" t="str">
            <v>L0064</v>
          </cell>
        </row>
        <row r="209">
          <cell r="D209" t="str">
            <v>L0065</v>
          </cell>
        </row>
        <row r="210">
          <cell r="D210" t="str">
            <v>L0070</v>
          </cell>
        </row>
        <row r="211">
          <cell r="D211" t="str">
            <v>L0080</v>
          </cell>
        </row>
        <row r="212">
          <cell r="D212" t="str">
            <v>L0090</v>
          </cell>
        </row>
        <row r="213">
          <cell r="D213" t="str">
            <v>L0093</v>
          </cell>
        </row>
        <row r="214">
          <cell r="D214" t="str">
            <v>L0095</v>
          </cell>
        </row>
        <row r="215">
          <cell r="D215" t="str">
            <v>L0097</v>
          </cell>
        </row>
        <row r="216">
          <cell r="D216" t="str">
            <v>L0100</v>
          </cell>
        </row>
        <row r="217">
          <cell r="D217" t="str">
            <v>L0110</v>
          </cell>
        </row>
        <row r="218">
          <cell r="D218" t="str">
            <v>L0112</v>
          </cell>
        </row>
        <row r="219">
          <cell r="D219" t="str">
            <v>L0113</v>
          </cell>
        </row>
        <row r="220">
          <cell r="D220" t="str">
            <v>L0114</v>
          </cell>
        </row>
        <row r="221">
          <cell r="D221" t="str">
            <v>L0120</v>
          </cell>
        </row>
        <row r="222">
          <cell r="D222" t="str">
            <v>L0130</v>
          </cell>
        </row>
        <row r="223">
          <cell r="D223" t="str">
            <v>L0140</v>
          </cell>
        </row>
        <row r="224">
          <cell r="D224" t="str">
            <v>L0150</v>
          </cell>
        </row>
        <row r="225">
          <cell r="D225" t="str">
            <v>L0160</v>
          </cell>
        </row>
        <row r="226">
          <cell r="D226" t="str">
            <v>L0170</v>
          </cell>
        </row>
        <row r="227">
          <cell r="D227" t="str">
            <v>L0180</v>
          </cell>
        </row>
        <row r="228">
          <cell r="D228" t="str">
            <v>L0185</v>
          </cell>
        </row>
        <row r="229">
          <cell r="D229" t="str">
            <v>L0187</v>
          </cell>
        </row>
        <row r="230">
          <cell r="D230" t="str">
            <v>L0188</v>
          </cell>
        </row>
        <row r="231">
          <cell r="D231" t="str">
            <v>L0190</v>
          </cell>
          <cell r="E231">
            <v>6193</v>
          </cell>
        </row>
        <row r="232">
          <cell r="D232" t="str">
            <v>L0200</v>
          </cell>
          <cell r="E232">
            <v>1</v>
          </cell>
        </row>
        <row r="233">
          <cell r="D233" t="str">
            <v>L0210</v>
          </cell>
        </row>
        <row r="234">
          <cell r="D234" t="str">
            <v>L0220</v>
          </cell>
        </row>
        <row r="235">
          <cell r="D235" t="str">
            <v>L0230</v>
          </cell>
        </row>
        <row r="236">
          <cell r="D236" t="str">
            <v>L0240</v>
          </cell>
        </row>
        <row r="237">
          <cell r="D237" t="str">
            <v>L0250</v>
          </cell>
        </row>
        <row r="238">
          <cell r="D238" t="str">
            <v>L0260</v>
          </cell>
        </row>
        <row r="239">
          <cell r="D239" t="str">
            <v>L0270</v>
          </cell>
        </row>
        <row r="240">
          <cell r="D240" t="str">
            <v>L0280</v>
          </cell>
        </row>
        <row r="241">
          <cell r="D241" t="str">
            <v>L0290</v>
          </cell>
        </row>
        <row r="242">
          <cell r="D242" t="str">
            <v>L0295</v>
          </cell>
        </row>
        <row r="243">
          <cell r="D243" t="str">
            <v>L0300</v>
          </cell>
        </row>
        <row r="244">
          <cell r="D244" t="str">
            <v>L0310</v>
          </cell>
        </row>
        <row r="245">
          <cell r="D245" t="str">
            <v>L0311</v>
          </cell>
        </row>
        <row r="246">
          <cell r="D246" t="str">
            <v>L0312</v>
          </cell>
        </row>
        <row r="247">
          <cell r="D247" t="str">
            <v>L0313</v>
          </cell>
        </row>
        <row r="248">
          <cell r="D248" t="str">
            <v>L0314</v>
          </cell>
        </row>
        <row r="249">
          <cell r="D249" t="str">
            <v>L0315</v>
          </cell>
        </row>
        <row r="250">
          <cell r="D250" t="str">
            <v>L0316</v>
          </cell>
        </row>
        <row r="251">
          <cell r="D251" t="str">
            <v>L0320</v>
          </cell>
        </row>
        <row r="252">
          <cell r="D252" t="str">
            <v>L0330</v>
          </cell>
        </row>
        <row r="253">
          <cell r="D253" t="str">
            <v>L0335</v>
          </cell>
        </row>
        <row r="254">
          <cell r="D254" t="str">
            <v>L0337</v>
          </cell>
        </row>
        <row r="255">
          <cell r="D255" t="str">
            <v>L0340</v>
          </cell>
        </row>
        <row r="256">
          <cell r="D256" t="str">
            <v>L0341</v>
          </cell>
        </row>
        <row r="257">
          <cell r="D257" t="str">
            <v>L0350</v>
          </cell>
        </row>
        <row r="258">
          <cell r="D258" t="str">
            <v>L0360</v>
          </cell>
        </row>
        <row r="259">
          <cell r="D259" t="str">
            <v>L0370</v>
          </cell>
        </row>
        <row r="260">
          <cell r="D260" t="str">
            <v>L0375</v>
          </cell>
        </row>
        <row r="261">
          <cell r="D261" t="str">
            <v>L0380</v>
          </cell>
        </row>
        <row r="262">
          <cell r="D262" t="str">
            <v>L0385</v>
          </cell>
        </row>
        <row r="263">
          <cell r="D263" t="str">
            <v>L0390</v>
          </cell>
        </row>
        <row r="264">
          <cell r="D264" t="str">
            <v>L0391</v>
          </cell>
        </row>
        <row r="265">
          <cell r="D265" t="str">
            <v>L0392</v>
          </cell>
        </row>
        <row r="266">
          <cell r="D266" t="str">
            <v>L0393</v>
          </cell>
        </row>
        <row r="267">
          <cell r="D267" t="str">
            <v>L0394</v>
          </cell>
        </row>
        <row r="268">
          <cell r="D268" t="str">
            <v>L0395</v>
          </cell>
        </row>
        <row r="269">
          <cell r="D269" t="str">
            <v>L0396</v>
          </cell>
        </row>
        <row r="270">
          <cell r="D270" t="str">
            <v>L0400</v>
          </cell>
        </row>
        <row r="271">
          <cell r="D271" t="str">
            <v>L0401</v>
          </cell>
        </row>
        <row r="272">
          <cell r="D272" t="str">
            <v>L0402</v>
          </cell>
        </row>
        <row r="273">
          <cell r="D273" t="str">
            <v>L0403</v>
          </cell>
        </row>
        <row r="274">
          <cell r="D274" t="str">
            <v>L0404</v>
          </cell>
        </row>
        <row r="275">
          <cell r="D275" t="str">
            <v>L0405</v>
          </cell>
        </row>
        <row r="276">
          <cell r="D276" t="str">
            <v>L0410</v>
          </cell>
        </row>
        <row r="277">
          <cell r="D277" t="str">
            <v>L0420</v>
          </cell>
        </row>
        <row r="278">
          <cell r="D278" t="str">
            <v>L0430</v>
          </cell>
        </row>
        <row r="279">
          <cell r="D279" t="str">
            <v>L0440</v>
          </cell>
        </row>
        <row r="281">
          <cell r="D281" t="str">
            <v>L0440OB</v>
          </cell>
        </row>
        <row r="282">
          <cell r="D282" t="str">
            <v>L0440CP</v>
          </cell>
        </row>
        <row r="283">
          <cell r="D283" t="str">
            <v>L0440MM</v>
          </cell>
        </row>
        <row r="284">
          <cell r="D284" t="str">
            <v>L0440TF</v>
          </cell>
        </row>
        <row r="285">
          <cell r="D285" t="str">
            <v>L0440OC</v>
          </cell>
        </row>
        <row r="286">
          <cell r="D286" t="str">
            <v>L0450</v>
          </cell>
        </row>
        <row r="287">
          <cell r="D287" t="str">
            <v>L0460</v>
          </cell>
        </row>
        <row r="288">
          <cell r="D288" t="str">
            <v>L0470</v>
          </cell>
        </row>
        <row r="289">
          <cell r="D289" t="str">
            <v>L0480</v>
          </cell>
        </row>
        <row r="290">
          <cell r="D290" t="str">
            <v>L0485</v>
          </cell>
        </row>
        <row r="291">
          <cell r="D291" t="str">
            <v>L0488</v>
          </cell>
        </row>
        <row r="292">
          <cell r="D292" t="str">
            <v>L0490</v>
          </cell>
        </row>
        <row r="293">
          <cell r="D293" t="str">
            <v>L0500</v>
          </cell>
        </row>
        <row r="294">
          <cell r="D294" t="str">
            <v>L0505</v>
          </cell>
        </row>
        <row r="295">
          <cell r="D295" t="str">
            <v>L0510</v>
          </cell>
        </row>
        <row r="296">
          <cell r="D296" t="str">
            <v>L0520</v>
          </cell>
        </row>
        <row r="297">
          <cell r="D297" t="str">
            <v>L0530</v>
          </cell>
        </row>
        <row r="298">
          <cell r="D298" t="str">
            <v>L0540</v>
          </cell>
        </row>
        <row r="299">
          <cell r="D299" t="str">
            <v>L0546</v>
          </cell>
        </row>
        <row r="300">
          <cell r="D300" t="str">
            <v>L0547</v>
          </cell>
        </row>
        <row r="301">
          <cell r="D301" t="str">
            <v>L0550</v>
          </cell>
        </row>
        <row r="302">
          <cell r="D302" t="str">
            <v>L0560</v>
          </cell>
        </row>
        <row r="303">
          <cell r="D303" t="str">
            <v>L0570</v>
          </cell>
        </row>
        <row r="304">
          <cell r="D304" t="str">
            <v>L0573</v>
          </cell>
        </row>
        <row r="305">
          <cell r="D305" t="str">
            <v>L0574</v>
          </cell>
        </row>
        <row r="306">
          <cell r="D306" t="str">
            <v>L0575</v>
          </cell>
        </row>
        <row r="307">
          <cell r="D307" t="str">
            <v>L0577</v>
          </cell>
        </row>
        <row r="308">
          <cell r="D308" t="str">
            <v>L0580</v>
          </cell>
        </row>
        <row r="351">
          <cell r="D351" t="str">
            <v>R0010</v>
          </cell>
          <cell r="AT351">
            <v>0</v>
          </cell>
        </row>
        <row r="352">
          <cell r="D352" t="str">
            <v>R0012</v>
          </cell>
          <cell r="AT352">
            <v>0</v>
          </cell>
        </row>
        <row r="353">
          <cell r="D353" t="str">
            <v>R0015</v>
          </cell>
          <cell r="AT353">
            <v>0</v>
          </cell>
        </row>
        <row r="354">
          <cell r="D354" t="str">
            <v>R0020</v>
          </cell>
          <cell r="AT354">
            <v>0</v>
          </cell>
        </row>
        <row r="355">
          <cell r="D355" t="str">
            <v>R0030</v>
          </cell>
          <cell r="AT355">
            <v>0</v>
          </cell>
        </row>
        <row r="356">
          <cell r="D356" t="str">
            <v>R0031</v>
          </cell>
          <cell r="AT356">
            <v>0</v>
          </cell>
        </row>
        <row r="357">
          <cell r="D357" t="str">
            <v>R0035</v>
          </cell>
          <cell r="AT357">
            <v>0</v>
          </cell>
        </row>
        <row r="358">
          <cell r="D358" t="str">
            <v>R0040</v>
          </cell>
          <cell r="AT358">
            <v>0</v>
          </cell>
        </row>
        <row r="359">
          <cell r="D359" t="str">
            <v>R0050</v>
          </cell>
          <cell r="AT359">
            <v>0</v>
          </cell>
        </row>
        <row r="360">
          <cell r="D360" t="str">
            <v>R0060</v>
          </cell>
          <cell r="AT360">
            <v>0</v>
          </cell>
        </row>
        <row r="361">
          <cell r="D361" t="str">
            <v>R0062</v>
          </cell>
          <cell r="AT361">
            <v>0</v>
          </cell>
        </row>
        <row r="362">
          <cell r="D362" t="str">
            <v>R0064</v>
          </cell>
          <cell r="AT362">
            <v>0</v>
          </cell>
        </row>
        <row r="363">
          <cell r="D363" t="str">
            <v>R0065</v>
          </cell>
          <cell r="AT363">
            <v>0</v>
          </cell>
        </row>
        <row r="364">
          <cell r="D364" t="str">
            <v>R0070</v>
          </cell>
          <cell r="AT364">
            <v>0</v>
          </cell>
        </row>
        <row r="365">
          <cell r="D365" t="str">
            <v>R0080</v>
          </cell>
          <cell r="AT365">
            <v>0</v>
          </cell>
        </row>
        <row r="366">
          <cell r="D366" t="str">
            <v>R0081</v>
          </cell>
          <cell r="AT366">
            <v>0</v>
          </cell>
        </row>
        <row r="367">
          <cell r="D367" t="str">
            <v>R0090</v>
          </cell>
          <cell r="AT367">
            <v>0</v>
          </cell>
        </row>
        <row r="368">
          <cell r="D368" t="str">
            <v>R0100</v>
          </cell>
          <cell r="AT368">
            <v>0</v>
          </cell>
        </row>
        <row r="369">
          <cell r="D369" t="str">
            <v>R0110</v>
          </cell>
          <cell r="AT369">
            <v>0</v>
          </cell>
        </row>
        <row r="370">
          <cell r="D370" t="str">
            <v>R0120</v>
          </cell>
          <cell r="AT370">
            <v>0</v>
          </cell>
        </row>
        <row r="371">
          <cell r="D371" t="str">
            <v>R0130</v>
          </cell>
          <cell r="AT371">
            <v>0</v>
          </cell>
        </row>
        <row r="372">
          <cell r="D372" t="str">
            <v>R0140</v>
          </cell>
          <cell r="AT372">
            <v>0</v>
          </cell>
        </row>
        <row r="373">
          <cell r="D373" t="str">
            <v>R0150</v>
          </cell>
          <cell r="AT373">
            <v>0</v>
          </cell>
        </row>
        <row r="374">
          <cell r="D374" t="str">
            <v>R0170</v>
          </cell>
          <cell r="AT374">
            <v>0</v>
          </cell>
        </row>
        <row r="375">
          <cell r="D375" t="str">
            <v>R0180</v>
          </cell>
          <cell r="AT375">
            <v>0</v>
          </cell>
        </row>
        <row r="376">
          <cell r="D376" t="str">
            <v>R0185</v>
          </cell>
          <cell r="AT376">
            <v>0</v>
          </cell>
        </row>
        <row r="377">
          <cell r="D377" t="str">
            <v>R0190</v>
          </cell>
          <cell r="AT377">
            <v>0</v>
          </cell>
        </row>
        <row r="378">
          <cell r="D378" t="str">
            <v>R0200</v>
          </cell>
          <cell r="AT378">
            <v>0</v>
          </cell>
        </row>
        <row r="379">
          <cell r="D379" t="str">
            <v>R0210</v>
          </cell>
          <cell r="AT379">
            <v>0</v>
          </cell>
        </row>
        <row r="380">
          <cell r="D380" t="str">
            <v>R0220</v>
          </cell>
          <cell r="AT380">
            <v>0</v>
          </cell>
        </row>
        <row r="381">
          <cell r="D381" t="str">
            <v>R0230</v>
          </cell>
          <cell r="AT381">
            <v>0</v>
          </cell>
        </row>
        <row r="382">
          <cell r="D382" t="str">
            <v>R0240</v>
          </cell>
          <cell r="AT382">
            <v>0</v>
          </cell>
        </row>
        <row r="383">
          <cell r="D383" t="str">
            <v>R0250</v>
          </cell>
          <cell r="AT383">
            <v>0</v>
          </cell>
        </row>
        <row r="384">
          <cell r="D384" t="str">
            <v>R0265</v>
          </cell>
          <cell r="AT384">
            <v>0</v>
          </cell>
        </row>
        <row r="385">
          <cell r="D385" t="str">
            <v>24501</v>
          </cell>
          <cell r="AT385">
            <v>0</v>
          </cell>
        </row>
        <row r="386">
          <cell r="D386" t="str">
            <v>24502</v>
          </cell>
          <cell r="AT386">
            <v>0</v>
          </cell>
        </row>
        <row r="387">
          <cell r="D387" t="str">
            <v>32830</v>
          </cell>
          <cell r="AT387">
            <v>0</v>
          </cell>
        </row>
        <row r="388">
          <cell r="D388" t="str">
            <v>R0260</v>
          </cell>
          <cell r="AT388">
            <v>0</v>
          </cell>
        </row>
        <row r="389">
          <cell r="D389" t="str">
            <v>R0270</v>
          </cell>
          <cell r="AT389">
            <v>0</v>
          </cell>
        </row>
        <row r="390">
          <cell r="D390" t="str">
            <v>R0275</v>
          </cell>
          <cell r="AT390">
            <v>0</v>
          </cell>
        </row>
        <row r="391">
          <cell r="D391" t="str">
            <v>R0290</v>
          </cell>
          <cell r="AT391">
            <v>0</v>
          </cell>
        </row>
        <row r="392">
          <cell r="D392" t="str">
            <v>R0300</v>
          </cell>
          <cell r="AT392">
            <v>0</v>
          </cell>
        </row>
        <row r="393">
          <cell r="D393" t="str">
            <v>R0310</v>
          </cell>
          <cell r="AT393">
            <v>0</v>
          </cell>
        </row>
        <row r="394">
          <cell r="D394" t="str">
            <v>R0320</v>
          </cell>
          <cell r="AT394">
            <v>0</v>
          </cell>
        </row>
        <row r="395">
          <cell r="D395" t="str">
            <v>R0330</v>
          </cell>
          <cell r="AT395">
            <v>0</v>
          </cell>
        </row>
        <row r="396">
          <cell r="D396" t="str">
            <v>R0340</v>
          </cell>
          <cell r="AT396">
            <v>0</v>
          </cell>
        </row>
        <row r="397">
          <cell r="D397" t="str">
            <v>R0350</v>
          </cell>
          <cell r="AT397">
            <v>0</v>
          </cell>
        </row>
        <row r="399">
          <cell r="D399" t="str">
            <v>E0010</v>
          </cell>
          <cell r="AT399">
            <v>0</v>
          </cell>
        </row>
        <row r="400">
          <cell r="D400" t="str">
            <v>E0020</v>
          </cell>
          <cell r="AT400">
            <v>0</v>
          </cell>
        </row>
        <row r="401">
          <cell r="D401" t="str">
            <v>E0021</v>
          </cell>
          <cell r="AT401">
            <v>0</v>
          </cell>
        </row>
        <row r="402">
          <cell r="D402" t="str">
            <v>E0022</v>
          </cell>
          <cell r="AT402">
            <v>0</v>
          </cell>
        </row>
        <row r="403">
          <cell r="D403" t="str">
            <v>E0023</v>
          </cell>
          <cell r="AT403">
            <v>0</v>
          </cell>
        </row>
        <row r="404">
          <cell r="D404" t="str">
            <v>E0024</v>
          </cell>
          <cell r="AT404">
            <v>0</v>
          </cell>
        </row>
        <row r="405">
          <cell r="D405" t="str">
            <v>E0025</v>
          </cell>
          <cell r="AT405">
            <v>0</v>
          </cell>
        </row>
        <row r="406">
          <cell r="D406" t="str">
            <v>E0030</v>
          </cell>
          <cell r="AT406">
            <v>0</v>
          </cell>
        </row>
        <row r="407">
          <cell r="D407" t="str">
            <v>E0040</v>
          </cell>
          <cell r="AT407">
            <v>0</v>
          </cell>
        </row>
        <row r="408">
          <cell r="D408" t="str">
            <v>E0041</v>
          </cell>
          <cell r="AT408">
            <v>0</v>
          </cell>
        </row>
        <row r="409">
          <cell r="D409" t="str">
            <v>E0044</v>
          </cell>
          <cell r="AT409">
            <v>0</v>
          </cell>
        </row>
        <row r="410">
          <cell r="D410" t="str">
            <v>E0045</v>
          </cell>
          <cell r="AT410">
            <v>0</v>
          </cell>
        </row>
        <row r="411">
          <cell r="D411" t="str">
            <v>E0050</v>
          </cell>
          <cell r="AT411">
            <v>0</v>
          </cell>
        </row>
        <row r="412">
          <cell r="D412" t="str">
            <v>E0055</v>
          </cell>
          <cell r="AT412">
            <v>0</v>
          </cell>
        </row>
        <row r="413">
          <cell r="D413" t="str">
            <v>E0060</v>
          </cell>
          <cell r="AT413">
            <v>0</v>
          </cell>
        </row>
        <row r="414">
          <cell r="D414" t="str">
            <v>E0070</v>
          </cell>
          <cell r="AT414">
            <v>0</v>
          </cell>
        </row>
        <row r="415">
          <cell r="D415" t="str">
            <v>E0080</v>
          </cell>
          <cell r="AT415">
            <v>0</v>
          </cell>
        </row>
        <row r="416">
          <cell r="D416" t="str">
            <v>E0090</v>
          </cell>
          <cell r="AT416">
            <v>0</v>
          </cell>
        </row>
        <row r="417">
          <cell r="D417" t="str">
            <v>E0100</v>
          </cell>
          <cell r="AT417">
            <v>0</v>
          </cell>
        </row>
        <row r="418">
          <cell r="D418" t="str">
            <v>E0110</v>
          </cell>
          <cell r="E418">
            <v>6200</v>
          </cell>
          <cell r="AT418">
            <v>6200</v>
          </cell>
        </row>
        <row r="419">
          <cell r="D419" t="str">
            <v>E0120</v>
          </cell>
          <cell r="E419">
            <v>-141</v>
          </cell>
          <cell r="AT419">
            <v>-141</v>
          </cell>
        </row>
        <row r="420">
          <cell r="D420" t="str">
            <v>E0130</v>
          </cell>
          <cell r="E420">
            <v>294</v>
          </cell>
          <cell r="AT420">
            <v>294</v>
          </cell>
        </row>
        <row r="421">
          <cell r="D421" t="str">
            <v>E0140</v>
          </cell>
          <cell r="AT421">
            <v>0</v>
          </cell>
        </row>
        <row r="422">
          <cell r="D422" t="str">
            <v>E0150</v>
          </cell>
          <cell r="AT422">
            <v>0</v>
          </cell>
        </row>
        <row r="423">
          <cell r="D423" t="str">
            <v>E0160</v>
          </cell>
          <cell r="AT423">
            <v>0</v>
          </cell>
        </row>
        <row r="424">
          <cell r="D424" t="str">
            <v>E0170</v>
          </cell>
          <cell r="AT424">
            <v>0</v>
          </cell>
        </row>
        <row r="425">
          <cell r="D425" t="str">
            <v>E0180</v>
          </cell>
          <cell r="AT425">
            <v>0</v>
          </cell>
        </row>
        <row r="426">
          <cell r="D426" t="str">
            <v>E0190</v>
          </cell>
          <cell r="AT426">
            <v>0</v>
          </cell>
        </row>
        <row r="427">
          <cell r="D427" t="str">
            <v>E0200</v>
          </cell>
          <cell r="AT427">
            <v>0</v>
          </cell>
        </row>
        <row r="428">
          <cell r="D428" t="str">
            <v>E0210</v>
          </cell>
          <cell r="AT428">
            <v>0</v>
          </cell>
        </row>
        <row r="429">
          <cell r="D429" t="str">
            <v>E0220</v>
          </cell>
          <cell r="AT429">
            <v>0</v>
          </cell>
        </row>
        <row r="430">
          <cell r="D430" t="str">
            <v>E0230</v>
          </cell>
          <cell r="AT430">
            <v>0</v>
          </cell>
        </row>
        <row r="431">
          <cell r="D431" t="str">
            <v>E0240</v>
          </cell>
          <cell r="AT431">
            <v>0</v>
          </cell>
        </row>
        <row r="432">
          <cell r="D432" t="str">
            <v>E0250</v>
          </cell>
          <cell r="AT432">
            <v>0</v>
          </cell>
        </row>
        <row r="433">
          <cell r="D433" t="str">
            <v>E0255</v>
          </cell>
          <cell r="AT433">
            <v>0</v>
          </cell>
        </row>
        <row r="434">
          <cell r="D434" t="str">
            <v>E0260</v>
          </cell>
          <cell r="AT434">
            <v>0</v>
          </cell>
        </row>
        <row r="435">
          <cell r="D435" t="str">
            <v>E0265</v>
          </cell>
          <cell r="AT435">
            <v>0</v>
          </cell>
        </row>
        <row r="436">
          <cell r="D436" t="str">
            <v>E0266</v>
          </cell>
          <cell r="AT436">
            <v>0</v>
          </cell>
        </row>
        <row r="437">
          <cell r="D437" t="str">
            <v>E0267</v>
          </cell>
          <cell r="AT437">
            <v>0</v>
          </cell>
        </row>
        <row r="438">
          <cell r="D438" t="str">
            <v>E0268</v>
          </cell>
          <cell r="AT438">
            <v>0</v>
          </cell>
        </row>
        <row r="439">
          <cell r="D439" t="str">
            <v>E0269</v>
          </cell>
          <cell r="AT439">
            <v>0</v>
          </cell>
        </row>
        <row r="440">
          <cell r="D440" t="str">
            <v>E0270</v>
          </cell>
          <cell r="E440">
            <v>29</v>
          </cell>
          <cell r="AT440">
            <v>29</v>
          </cell>
        </row>
        <row r="441">
          <cell r="D441" t="str">
            <v>E0271</v>
          </cell>
          <cell r="AT441">
            <v>0</v>
          </cell>
        </row>
        <row r="442">
          <cell r="D442" t="str">
            <v>E0272</v>
          </cell>
          <cell r="AT442">
            <v>0</v>
          </cell>
        </row>
        <row r="443">
          <cell r="D443" t="str">
            <v>E0273</v>
          </cell>
          <cell r="AT443">
            <v>0</v>
          </cell>
        </row>
        <row r="444">
          <cell r="D444" t="str">
            <v>E0274</v>
          </cell>
          <cell r="AT444">
            <v>0</v>
          </cell>
        </row>
        <row r="445">
          <cell r="D445" t="str">
            <v>E0275</v>
          </cell>
          <cell r="AT445">
            <v>0</v>
          </cell>
        </row>
        <row r="446">
          <cell r="D446" t="str">
            <v>E0280</v>
          </cell>
          <cell r="AT446">
            <v>0</v>
          </cell>
        </row>
        <row r="447">
          <cell r="D447" t="str">
            <v>E0290</v>
          </cell>
          <cell r="AT447">
            <v>0</v>
          </cell>
        </row>
        <row r="448">
          <cell r="D448" t="str">
            <v>E0300</v>
          </cell>
          <cell r="AT448">
            <v>0</v>
          </cell>
        </row>
        <row r="449">
          <cell r="D449" t="str">
            <v>E0310</v>
          </cell>
          <cell r="AT449">
            <v>0</v>
          </cell>
        </row>
        <row r="450">
          <cell r="D450" t="str">
            <v>E0320</v>
          </cell>
          <cell r="AT450">
            <v>0</v>
          </cell>
        </row>
        <row r="451">
          <cell r="D451" t="str">
            <v>E0330</v>
          </cell>
          <cell r="AT451">
            <v>0</v>
          </cell>
        </row>
        <row r="452">
          <cell r="D452" t="str">
            <v>E0340</v>
          </cell>
          <cell r="AT452">
            <v>0</v>
          </cell>
        </row>
        <row r="453">
          <cell r="D453" t="str">
            <v>E0350</v>
          </cell>
          <cell r="AT453">
            <v>0</v>
          </cell>
        </row>
        <row r="454">
          <cell r="D454" t="str">
            <v>E0360</v>
          </cell>
          <cell r="E454">
            <v>1</v>
          </cell>
          <cell r="AT454">
            <v>1</v>
          </cell>
        </row>
        <row r="455">
          <cell r="D455" t="str">
            <v>E0370</v>
          </cell>
          <cell r="AT455">
            <v>0</v>
          </cell>
        </row>
        <row r="456">
          <cell r="D456" t="str">
            <v>E0380</v>
          </cell>
          <cell r="AT456">
            <v>0</v>
          </cell>
        </row>
        <row r="457">
          <cell r="D457" t="str">
            <v>E0388</v>
          </cell>
          <cell r="AT457">
            <v>0</v>
          </cell>
        </row>
        <row r="458">
          <cell r="D458" t="str">
            <v>E0390</v>
          </cell>
          <cell r="AT458">
            <v>0</v>
          </cell>
        </row>
        <row r="459">
          <cell r="D459" t="str">
            <v>E0410</v>
          </cell>
          <cell r="AT459">
            <v>0</v>
          </cell>
        </row>
        <row r="460">
          <cell r="D460" t="str">
            <v>E0420</v>
          </cell>
          <cell r="AT460">
            <v>0</v>
          </cell>
        </row>
        <row r="461">
          <cell r="D461" t="str">
            <v>E0428</v>
          </cell>
          <cell r="AT461">
            <v>0</v>
          </cell>
        </row>
        <row r="462">
          <cell r="D462" t="str">
            <v>E0429</v>
          </cell>
          <cell r="AT462">
            <v>0</v>
          </cell>
        </row>
        <row r="463">
          <cell r="D463" t="str">
            <v>E0430</v>
          </cell>
          <cell r="AT463">
            <v>0</v>
          </cell>
        </row>
        <row r="464">
          <cell r="D464" t="str">
            <v>E0435</v>
          </cell>
          <cell r="AT464">
            <v>0</v>
          </cell>
        </row>
        <row r="465">
          <cell r="D465" t="str">
            <v>E0440</v>
          </cell>
          <cell r="AT465">
            <v>0</v>
          </cell>
        </row>
        <row r="466">
          <cell r="D466" t="str">
            <v>E0445</v>
          </cell>
          <cell r="AT466">
            <v>0</v>
          </cell>
        </row>
        <row r="467">
          <cell r="D467" t="str">
            <v>E0450</v>
          </cell>
          <cell r="AT467">
            <v>0</v>
          </cell>
        </row>
        <row r="468">
          <cell r="D468" t="str">
            <v>E0460</v>
          </cell>
          <cell r="AT468">
            <v>0</v>
          </cell>
        </row>
        <row r="469">
          <cell r="D469" t="str">
            <v>E0470</v>
          </cell>
          <cell r="AT469">
            <v>0</v>
          </cell>
        </row>
        <row r="470">
          <cell r="D470" t="str">
            <v>E0480</v>
          </cell>
          <cell r="AT470">
            <v>0</v>
          </cell>
        </row>
        <row r="471">
          <cell r="D471" t="str">
            <v>E0490</v>
          </cell>
          <cell r="AT471">
            <v>0</v>
          </cell>
        </row>
        <row r="472">
          <cell r="D472" t="str">
            <v>E0500</v>
          </cell>
          <cell r="AT472">
            <v>0</v>
          </cell>
        </row>
        <row r="473">
          <cell r="D473" t="str">
            <v>E0510</v>
          </cell>
          <cell r="AT473">
            <v>0</v>
          </cell>
        </row>
        <row r="474">
          <cell r="D474" t="str">
            <v>E0520</v>
          </cell>
          <cell r="AT474">
            <v>0</v>
          </cell>
        </row>
        <row r="475">
          <cell r="D475" t="str">
            <v>E0530</v>
          </cell>
          <cell r="AT475">
            <v>0</v>
          </cell>
        </row>
        <row r="476">
          <cell r="D476" t="str">
            <v>E0540</v>
          </cell>
          <cell r="AT476">
            <v>0</v>
          </cell>
        </row>
        <row r="477">
          <cell r="D477" t="str">
            <v>E0545</v>
          </cell>
          <cell r="AT477">
            <v>0</v>
          </cell>
        </row>
        <row r="478">
          <cell r="D478" t="str">
            <v>E0550</v>
          </cell>
          <cell r="AT478">
            <v>0</v>
          </cell>
        </row>
        <row r="479">
          <cell r="D479" t="str">
            <v>E0560</v>
          </cell>
          <cell r="AT479">
            <v>0</v>
          </cell>
        </row>
        <row r="480">
          <cell r="D480" t="str">
            <v>32690</v>
          </cell>
          <cell r="AT480">
            <v>0</v>
          </cell>
        </row>
        <row r="481">
          <cell r="D481" t="str">
            <v>E0570</v>
          </cell>
          <cell r="AT481">
            <v>0</v>
          </cell>
        </row>
        <row r="482">
          <cell r="D482" t="str">
            <v>E0580</v>
          </cell>
          <cell r="AT482">
            <v>0</v>
          </cell>
        </row>
        <row r="483">
          <cell r="D483" t="str">
            <v>E0590</v>
          </cell>
          <cell r="AT483">
            <v>0</v>
          </cell>
        </row>
        <row r="484">
          <cell r="D484" t="str">
            <v>E0600</v>
          </cell>
          <cell r="AT484">
            <v>0</v>
          </cell>
        </row>
        <row r="485">
          <cell r="D485" t="str">
            <v>E0602</v>
          </cell>
          <cell r="AT485">
            <v>0</v>
          </cell>
        </row>
        <row r="486">
          <cell r="D486" t="str">
            <v>E0605</v>
          </cell>
          <cell r="AT486">
            <v>0</v>
          </cell>
        </row>
        <row r="487">
          <cell r="D487" t="str">
            <v>E0610</v>
          </cell>
          <cell r="AT487">
            <v>0</v>
          </cell>
        </row>
        <row r="488">
          <cell r="D488" t="str">
            <v>E0620</v>
          </cell>
          <cell r="AT488">
            <v>0</v>
          </cell>
        </row>
        <row r="489">
          <cell r="D489" t="str">
            <v>E0650</v>
          </cell>
          <cell r="AT489">
            <v>0</v>
          </cell>
        </row>
        <row r="490">
          <cell r="D490" t="str">
            <v>E0660</v>
          </cell>
          <cell r="AT490">
            <v>0</v>
          </cell>
        </row>
        <row r="491">
          <cell r="D491" t="str">
            <v>E0670</v>
          </cell>
          <cell r="AT491">
            <v>0</v>
          </cell>
        </row>
        <row r="492">
          <cell r="D492" t="str">
            <v>E0675</v>
          </cell>
          <cell r="AT492">
            <v>0</v>
          </cell>
        </row>
        <row r="493">
          <cell r="D493" t="str">
            <v>E0680</v>
          </cell>
          <cell r="AT493">
            <v>0</v>
          </cell>
        </row>
        <row r="494">
          <cell r="D494" t="str">
            <v>E0690</v>
          </cell>
          <cell r="AT494">
            <v>0</v>
          </cell>
        </row>
        <row r="495">
          <cell r="D495" t="str">
            <v>E0700</v>
          </cell>
          <cell r="AT495">
            <v>0</v>
          </cell>
        </row>
        <row r="496">
          <cell r="D496" t="str">
            <v>E0710</v>
          </cell>
          <cell r="AT496">
            <v>0</v>
          </cell>
        </row>
        <row r="498">
          <cell r="E498">
            <v>6200</v>
          </cell>
        </row>
        <row r="508">
          <cell r="E508">
            <v>-141</v>
          </cell>
        </row>
        <row r="512">
          <cell r="D512" t="str">
            <v>Q0010</v>
          </cell>
          <cell r="AT512">
            <v>0</v>
          </cell>
        </row>
        <row r="513">
          <cell r="D513" t="str">
            <v>Q0015</v>
          </cell>
          <cell r="AT513">
            <v>0</v>
          </cell>
        </row>
        <row r="514">
          <cell r="D514" t="str">
            <v>Q0020</v>
          </cell>
          <cell r="AT514">
            <v>0</v>
          </cell>
        </row>
        <row r="515">
          <cell r="D515" t="str">
            <v>Q0030</v>
          </cell>
          <cell r="AT515">
            <v>0</v>
          </cell>
        </row>
        <row r="516">
          <cell r="D516" t="str">
            <v>Q0040</v>
          </cell>
          <cell r="AT516">
            <v>0</v>
          </cell>
        </row>
        <row r="517">
          <cell r="D517" t="str">
            <v>Q0050</v>
          </cell>
          <cell r="AT517">
            <v>0</v>
          </cell>
        </row>
        <row r="518">
          <cell r="D518" t="str">
            <v>Q0060</v>
          </cell>
          <cell r="AT518">
            <v>0</v>
          </cell>
        </row>
        <row r="519">
          <cell r="D519" t="str">
            <v>Q0070</v>
          </cell>
          <cell r="AT519">
            <v>0</v>
          </cell>
        </row>
        <row r="520">
          <cell r="D520" t="str">
            <v>Q0080</v>
          </cell>
          <cell r="AT520">
            <v>0</v>
          </cell>
        </row>
        <row r="521">
          <cell r="D521" t="str">
            <v>Q0090</v>
          </cell>
          <cell r="AT521">
            <v>0</v>
          </cell>
        </row>
        <row r="522">
          <cell r="D522" t="str">
            <v>Q0100</v>
          </cell>
          <cell r="AT522">
            <v>0</v>
          </cell>
        </row>
        <row r="523">
          <cell r="D523" t="str">
            <v>Q0110</v>
          </cell>
          <cell r="AT523">
            <v>0</v>
          </cell>
        </row>
        <row r="524">
          <cell r="D524" t="str">
            <v>Q0120</v>
          </cell>
          <cell r="AT524">
            <v>0</v>
          </cell>
        </row>
        <row r="525">
          <cell r="D525" t="str">
            <v>Q0130</v>
          </cell>
          <cell r="AT525">
            <v>0</v>
          </cell>
        </row>
        <row r="526">
          <cell r="D526" t="str">
            <v>Q0140</v>
          </cell>
          <cell r="AT526">
            <v>0</v>
          </cell>
        </row>
        <row r="527">
          <cell r="D527" t="str">
            <v>Q0150</v>
          </cell>
          <cell r="E527">
            <v>274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</row>
        <row r="528">
          <cell r="D528" t="str">
            <v>Q0160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</row>
        <row r="529">
          <cell r="D529" t="str">
            <v>Q0170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</row>
        <row r="530">
          <cell r="D530" t="str">
            <v>Q0180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</row>
        <row r="531">
          <cell r="D531" t="str">
            <v>Q0190</v>
          </cell>
          <cell r="AT531">
            <v>0</v>
          </cell>
        </row>
        <row r="532">
          <cell r="D532" t="str">
            <v>Q0200</v>
          </cell>
          <cell r="AT532">
            <v>0</v>
          </cell>
        </row>
        <row r="533">
          <cell r="D533" t="str">
            <v>Q0210</v>
          </cell>
          <cell r="AT533">
            <v>0</v>
          </cell>
        </row>
        <row r="534">
          <cell r="D534" t="str">
            <v>Q0220</v>
          </cell>
          <cell r="AT534">
            <v>0</v>
          </cell>
        </row>
        <row r="535">
          <cell r="D535" t="str">
            <v>Q0225</v>
          </cell>
          <cell r="AT535">
            <v>0</v>
          </cell>
        </row>
        <row r="536">
          <cell r="D536" t="str">
            <v>Q0230</v>
          </cell>
          <cell r="AT536">
            <v>0</v>
          </cell>
        </row>
        <row r="537">
          <cell r="D537" t="str">
            <v>Q0240</v>
          </cell>
          <cell r="AT537">
            <v>0</v>
          </cell>
        </row>
        <row r="538">
          <cell r="D538" t="str">
            <v>Q0245</v>
          </cell>
          <cell r="AT538">
            <v>0</v>
          </cell>
        </row>
        <row r="539">
          <cell r="D539" t="str">
            <v>Q0250</v>
          </cell>
          <cell r="AT539">
            <v>0</v>
          </cell>
        </row>
        <row r="540">
          <cell r="D540" t="str">
            <v>Q0260</v>
          </cell>
          <cell r="AT540">
            <v>0</v>
          </cell>
        </row>
        <row r="541">
          <cell r="D541" t="str">
            <v>Q0270</v>
          </cell>
          <cell r="AT541">
            <v>0</v>
          </cell>
        </row>
        <row r="542">
          <cell r="D542" t="str">
            <v>Q0272</v>
          </cell>
          <cell r="AT542">
            <v>0</v>
          </cell>
        </row>
        <row r="543">
          <cell r="D543" t="str">
            <v>Q0274</v>
          </cell>
          <cell r="AT543">
            <v>0</v>
          </cell>
        </row>
        <row r="544">
          <cell r="D544" t="str">
            <v>Q0280</v>
          </cell>
          <cell r="AT544">
            <v>0</v>
          </cell>
        </row>
        <row r="545">
          <cell r="D545" t="str">
            <v>Q0290</v>
          </cell>
          <cell r="AT545">
            <v>0</v>
          </cell>
        </row>
        <row r="546">
          <cell r="D546" t="str">
            <v>Q0300</v>
          </cell>
          <cell r="AT546">
            <v>0</v>
          </cell>
        </row>
        <row r="547">
          <cell r="D547" t="str">
            <v>Q0310</v>
          </cell>
          <cell r="AT547">
            <v>0</v>
          </cell>
        </row>
        <row r="548">
          <cell r="D548" t="str">
            <v>Q0320</v>
          </cell>
          <cell r="AT548">
            <v>0</v>
          </cell>
        </row>
        <row r="549">
          <cell r="D549" t="str">
            <v>Q0330</v>
          </cell>
          <cell r="AT549">
            <v>0</v>
          </cell>
        </row>
        <row r="550">
          <cell r="D550" t="str">
            <v>Q0331</v>
          </cell>
          <cell r="AT550">
            <v>0</v>
          </cell>
        </row>
        <row r="551">
          <cell r="D551" t="str">
            <v>Q0332</v>
          </cell>
          <cell r="AT551">
            <v>0</v>
          </cell>
        </row>
        <row r="552">
          <cell r="D552" t="str">
            <v>Q0334</v>
          </cell>
          <cell r="AT552">
            <v>0</v>
          </cell>
        </row>
        <row r="553">
          <cell r="D553" t="str">
            <v>Q0335</v>
          </cell>
          <cell r="AT553">
            <v>0</v>
          </cell>
        </row>
        <row r="554">
          <cell r="D554" t="str">
            <v>Q0340</v>
          </cell>
          <cell r="AT554">
            <v>0</v>
          </cell>
        </row>
        <row r="555">
          <cell r="D555" t="str">
            <v>Q0350</v>
          </cell>
          <cell r="AT555">
            <v>0</v>
          </cell>
        </row>
        <row r="556">
          <cell r="D556" t="str">
            <v>Q0351</v>
          </cell>
          <cell r="AT556">
            <v>0</v>
          </cell>
        </row>
        <row r="557">
          <cell r="D557" t="str">
            <v>Q0354</v>
          </cell>
          <cell r="AT557">
            <v>0</v>
          </cell>
        </row>
        <row r="558">
          <cell r="D558" t="str">
            <v>Q0360</v>
          </cell>
          <cell r="AT558">
            <v>0</v>
          </cell>
        </row>
        <row r="559">
          <cell r="D559" t="str">
            <v>Q0370</v>
          </cell>
          <cell r="AT559">
            <v>0</v>
          </cell>
        </row>
        <row r="560">
          <cell r="D560" t="str">
            <v>Q0470</v>
          </cell>
          <cell r="AT560">
            <v>0</v>
          </cell>
        </row>
        <row r="561">
          <cell r="D561" t="str">
            <v>Q0480</v>
          </cell>
          <cell r="AT561">
            <v>0</v>
          </cell>
        </row>
        <row r="562">
          <cell r="D562" t="str">
            <v>Q0490</v>
          </cell>
          <cell r="AT562">
            <v>0</v>
          </cell>
        </row>
        <row r="563">
          <cell r="D563" t="str">
            <v>Q0500</v>
          </cell>
          <cell r="AT563">
            <v>0</v>
          </cell>
        </row>
        <row r="564">
          <cell r="D564" t="str">
            <v>Q0590</v>
          </cell>
          <cell r="AT564">
            <v>0</v>
          </cell>
        </row>
        <row r="565">
          <cell r="D565" t="str">
            <v>Q0600</v>
          </cell>
          <cell r="AT565">
            <v>0</v>
          </cell>
        </row>
        <row r="566">
          <cell r="D566" t="str">
            <v>Q0610</v>
          </cell>
          <cell r="AT566">
            <v>0</v>
          </cell>
        </row>
        <row r="567">
          <cell r="D567" t="str">
            <v>Q0620</v>
          </cell>
          <cell r="AT567">
            <v>0</v>
          </cell>
        </row>
        <row r="569">
          <cell r="E569">
            <v>75</v>
          </cell>
        </row>
        <row r="591">
          <cell r="E591">
            <v>5</v>
          </cell>
        </row>
        <row r="614">
          <cell r="E614">
            <v>1E-10</v>
          </cell>
        </row>
        <row r="615">
          <cell r="E615">
            <v>1E-10</v>
          </cell>
        </row>
      </sheetData>
      <sheetData sheetId="3" refreshError="1"/>
      <sheetData sheetId="4" refreshError="1"/>
      <sheetData sheetId="5" refreshError="1">
        <row r="8">
          <cell r="E8" t="str">
            <v>42530AA</v>
          </cell>
          <cell r="F8">
            <v>0</v>
          </cell>
        </row>
        <row r="9">
          <cell r="E9" t="str">
            <v>42530DL</v>
          </cell>
          <cell r="F9">
            <v>0</v>
          </cell>
        </row>
        <row r="10">
          <cell r="E10" t="str">
            <v>42530AD</v>
          </cell>
          <cell r="F10">
            <v>0</v>
          </cell>
        </row>
        <row r="11">
          <cell r="E11" t="str">
            <v>42530AQ</v>
          </cell>
          <cell r="F11">
            <v>0</v>
          </cell>
        </row>
        <row r="12">
          <cell r="E12" t="str">
            <v>42530EX</v>
          </cell>
          <cell r="F12">
            <v>0</v>
          </cell>
        </row>
        <row r="13">
          <cell r="E13" t="str">
            <v>42530TR</v>
          </cell>
          <cell r="F13">
            <v>0</v>
          </cell>
        </row>
        <row r="15">
          <cell r="E15" t="str">
            <v>42580AA</v>
          </cell>
          <cell r="F15">
            <v>0</v>
          </cell>
        </row>
        <row r="16">
          <cell r="E16" t="str">
            <v>42580DL</v>
          </cell>
          <cell r="F16">
            <v>0</v>
          </cell>
        </row>
        <row r="17">
          <cell r="E17" t="str">
            <v>42580AP</v>
          </cell>
          <cell r="F17">
            <v>0</v>
          </cell>
        </row>
        <row r="18">
          <cell r="E18" t="str">
            <v>42580EX</v>
          </cell>
          <cell r="F18">
            <v>0</v>
          </cell>
        </row>
        <row r="19">
          <cell r="E19" t="str">
            <v>42580TR</v>
          </cell>
          <cell r="F19">
            <v>0</v>
          </cell>
        </row>
        <row r="21">
          <cell r="E21" t="str">
            <v>69510AA</v>
          </cell>
          <cell r="F21">
            <v>0</v>
          </cell>
        </row>
        <row r="22">
          <cell r="E22" t="str">
            <v>69510AQ</v>
          </cell>
          <cell r="F22">
            <v>0</v>
          </cell>
        </row>
        <row r="23">
          <cell r="E23" t="str">
            <v>69510AD</v>
          </cell>
          <cell r="F23">
            <v>0</v>
          </cell>
        </row>
        <row r="24">
          <cell r="E24" t="str">
            <v>69510AP</v>
          </cell>
          <cell r="F24">
            <v>0</v>
          </cell>
        </row>
        <row r="25">
          <cell r="E25" t="str">
            <v>69510UW</v>
          </cell>
          <cell r="F25">
            <v>0</v>
          </cell>
        </row>
        <row r="26">
          <cell r="E26" t="str">
            <v>69510RC</v>
          </cell>
          <cell r="F26">
            <v>0</v>
          </cell>
        </row>
        <row r="27">
          <cell r="E27" t="str">
            <v>69510DL</v>
          </cell>
          <cell r="F27">
            <v>0</v>
          </cell>
        </row>
        <row r="28">
          <cell r="E28" t="str">
            <v>69510EX</v>
          </cell>
          <cell r="F28">
            <v>0</v>
          </cell>
        </row>
        <row r="30">
          <cell r="E30" t="str">
            <v>69515AA</v>
          </cell>
          <cell r="F30">
            <v>0</v>
          </cell>
        </row>
        <row r="31">
          <cell r="E31" t="str">
            <v>69515AQ</v>
          </cell>
          <cell r="F31">
            <v>0</v>
          </cell>
        </row>
        <row r="32">
          <cell r="E32" t="str">
            <v>69515AP</v>
          </cell>
          <cell r="F32">
            <v>0</v>
          </cell>
        </row>
        <row r="33">
          <cell r="E33" t="str">
            <v>69515UW</v>
          </cell>
          <cell r="F33">
            <v>0</v>
          </cell>
        </row>
        <row r="34">
          <cell r="E34" t="str">
            <v>69515RC</v>
          </cell>
          <cell r="F34">
            <v>0</v>
          </cell>
        </row>
        <row r="35">
          <cell r="E35" t="str">
            <v>69515DL</v>
          </cell>
          <cell r="F35">
            <v>0</v>
          </cell>
        </row>
        <row r="36">
          <cell r="E36" t="str">
            <v>69515EX</v>
          </cell>
          <cell r="F36">
            <v>0</v>
          </cell>
        </row>
        <row r="38">
          <cell r="E38" t="str">
            <v>36590OO</v>
          </cell>
          <cell r="F38">
            <v>0</v>
          </cell>
        </row>
        <row r="39">
          <cell r="E39" t="str">
            <v>36591OO</v>
          </cell>
          <cell r="F39">
            <v>0</v>
          </cell>
        </row>
        <row r="40">
          <cell r="E40" t="str">
            <v>16010XPDVR</v>
          </cell>
          <cell r="F40">
            <v>0</v>
          </cell>
        </row>
        <row r="42">
          <cell r="E42" t="str">
            <v>L0570</v>
          </cell>
          <cell r="F42">
            <v>0</v>
          </cell>
        </row>
        <row r="43">
          <cell r="E43" t="str">
            <v>E0530</v>
          </cell>
          <cell r="F43">
            <v>0</v>
          </cell>
        </row>
        <row r="44">
          <cell r="E44" t="str">
            <v>R0270</v>
          </cell>
          <cell r="F44">
            <v>0</v>
          </cell>
        </row>
        <row r="46">
          <cell r="E46" t="str">
            <v>UK FRS12</v>
          </cell>
          <cell r="F46">
            <v>0</v>
          </cell>
        </row>
        <row r="49">
          <cell r="E49" t="str">
            <v>32040OO</v>
          </cell>
          <cell r="F49">
            <v>0</v>
          </cell>
        </row>
        <row r="50">
          <cell r="E50" t="str">
            <v>33040OO</v>
          </cell>
          <cell r="F50">
            <v>0</v>
          </cell>
        </row>
        <row r="51">
          <cell r="E51" t="str">
            <v>36549OO</v>
          </cell>
          <cell r="F51">
            <v>0</v>
          </cell>
        </row>
        <row r="52">
          <cell r="E52" t="str">
            <v>37130OO</v>
          </cell>
          <cell r="F52">
            <v>0</v>
          </cell>
        </row>
        <row r="53">
          <cell r="E53" t="str">
            <v>37145OO</v>
          </cell>
          <cell r="F53">
            <v>0</v>
          </cell>
        </row>
        <row r="54">
          <cell r="E54" t="str">
            <v>37425OO</v>
          </cell>
          <cell r="F54">
            <v>0</v>
          </cell>
        </row>
        <row r="55">
          <cell r="E55" t="str">
            <v>37435OO</v>
          </cell>
          <cell r="F55">
            <v>0</v>
          </cell>
        </row>
        <row r="56">
          <cell r="E56" t="str">
            <v>R0180</v>
          </cell>
          <cell r="F56">
            <v>0</v>
          </cell>
        </row>
        <row r="57">
          <cell r="E57" t="str">
            <v>51655OO</v>
          </cell>
          <cell r="F57">
            <v>0</v>
          </cell>
        </row>
        <row r="58">
          <cell r="E58" t="str">
            <v>51660OO</v>
          </cell>
          <cell r="F58">
            <v>0</v>
          </cell>
        </row>
        <row r="59">
          <cell r="E59" t="str">
            <v>51665OO</v>
          </cell>
          <cell r="F59">
            <v>0</v>
          </cell>
        </row>
        <row r="60">
          <cell r="E60" t="str">
            <v>51675OO</v>
          </cell>
          <cell r="F60">
            <v>0</v>
          </cell>
        </row>
        <row r="61">
          <cell r="E61" t="str">
            <v>51670OO</v>
          </cell>
          <cell r="F61">
            <v>0</v>
          </cell>
        </row>
        <row r="64">
          <cell r="E64" t="str">
            <v>37116OO</v>
          </cell>
          <cell r="F64">
            <v>0</v>
          </cell>
        </row>
        <row r="65">
          <cell r="E65" t="str">
            <v>37117OO</v>
          </cell>
          <cell r="F65">
            <v>0</v>
          </cell>
        </row>
        <row r="66">
          <cell r="E66" t="str">
            <v>37126OO</v>
          </cell>
          <cell r="F66">
            <v>0</v>
          </cell>
        </row>
        <row r="67">
          <cell r="E67" t="str">
            <v>37127OO</v>
          </cell>
          <cell r="F67">
            <v>0</v>
          </cell>
        </row>
        <row r="68">
          <cell r="E68" t="str">
            <v>37150OO</v>
          </cell>
          <cell r="F68">
            <v>0</v>
          </cell>
        </row>
        <row r="69">
          <cell r="E69" t="str">
            <v>37151OO</v>
          </cell>
          <cell r="F69">
            <v>0</v>
          </cell>
        </row>
        <row r="70">
          <cell r="E70" t="str">
            <v>E0660</v>
          </cell>
          <cell r="F70">
            <v>0</v>
          </cell>
        </row>
        <row r="71">
          <cell r="E71" t="str">
            <v>E0670</v>
          </cell>
          <cell r="F71">
            <v>0</v>
          </cell>
        </row>
        <row r="74">
          <cell r="E74" t="str">
            <v>L0440</v>
          </cell>
          <cell r="F74">
            <v>0</v>
          </cell>
        </row>
        <row r="75">
          <cell r="E75" t="str">
            <v>L0450</v>
          </cell>
          <cell r="F75">
            <v>0</v>
          </cell>
        </row>
        <row r="76">
          <cell r="E76" t="str">
            <v>L0480</v>
          </cell>
          <cell r="F76">
            <v>6338</v>
          </cell>
        </row>
        <row r="77">
          <cell r="E77" t="str">
            <v>A0683</v>
          </cell>
          <cell r="F77">
            <v>0</v>
          </cell>
        </row>
        <row r="79">
          <cell r="E79" t="str">
            <v>UK FAS109T</v>
          </cell>
          <cell r="F79">
            <v>0</v>
          </cell>
        </row>
        <row r="80">
          <cell r="E80" t="str">
            <v>UK FAS109TA</v>
          </cell>
          <cell r="F80">
            <v>0</v>
          </cell>
        </row>
        <row r="81">
          <cell r="E81" t="str">
            <v>UK FAS109IN</v>
          </cell>
          <cell r="F81">
            <v>0</v>
          </cell>
        </row>
        <row r="82">
          <cell r="E82" t="str">
            <v>UK FAS109INA</v>
          </cell>
          <cell r="F82">
            <v>0</v>
          </cell>
        </row>
        <row r="84">
          <cell r="E84" t="str">
            <v>E0510</v>
          </cell>
          <cell r="F84">
            <v>0</v>
          </cell>
        </row>
        <row r="85">
          <cell r="E85" t="str">
            <v>E0650</v>
          </cell>
          <cell r="F85">
            <v>0</v>
          </cell>
        </row>
        <row r="86">
          <cell r="E86" t="str">
            <v>E0700</v>
          </cell>
          <cell r="F86">
            <v>0</v>
          </cell>
        </row>
        <row r="87">
          <cell r="E87" t="str">
            <v>E0710</v>
          </cell>
          <cell r="F87">
            <v>0</v>
          </cell>
        </row>
        <row r="89">
          <cell r="E89" t="str">
            <v>UK Deferred Tax</v>
          </cell>
          <cell r="F89">
            <v>0</v>
          </cell>
        </row>
        <row r="92">
          <cell r="E92" t="str">
            <v>40020AA</v>
          </cell>
          <cell r="F92">
            <v>0</v>
          </cell>
        </row>
        <row r="93">
          <cell r="E93" t="str">
            <v>40030AA</v>
          </cell>
          <cell r="F93">
            <v>0</v>
          </cell>
        </row>
        <row r="94">
          <cell r="E94" t="str">
            <v>40320AA</v>
          </cell>
          <cell r="F94">
            <v>0</v>
          </cell>
        </row>
        <row r="95">
          <cell r="E95" t="str">
            <v>40330AA</v>
          </cell>
          <cell r="F95">
            <v>0</v>
          </cell>
        </row>
        <row r="96">
          <cell r="E96" t="str">
            <v>40520AA</v>
          </cell>
          <cell r="F96">
            <v>0</v>
          </cell>
        </row>
        <row r="97">
          <cell r="E97" t="str">
            <v>40530AA</v>
          </cell>
          <cell r="F97">
            <v>0</v>
          </cell>
        </row>
        <row r="98">
          <cell r="E98" t="str">
            <v>41320AA</v>
          </cell>
          <cell r="F98">
            <v>0</v>
          </cell>
        </row>
        <row r="99">
          <cell r="E99" t="str">
            <v>41330AA</v>
          </cell>
          <cell r="F99">
            <v>0</v>
          </cell>
        </row>
        <row r="100">
          <cell r="E100" t="str">
            <v>41520AA</v>
          </cell>
          <cell r="F100">
            <v>0</v>
          </cell>
        </row>
        <row r="101">
          <cell r="E101" t="str">
            <v>41530AA</v>
          </cell>
          <cell r="F101">
            <v>0</v>
          </cell>
        </row>
        <row r="102">
          <cell r="E102" t="str">
            <v>43030AA</v>
          </cell>
          <cell r="F102">
            <v>0</v>
          </cell>
        </row>
        <row r="103">
          <cell r="E103" t="str">
            <v>43080AA</v>
          </cell>
          <cell r="F103">
            <v>0</v>
          </cell>
        </row>
        <row r="106">
          <cell r="E106" t="str">
            <v>18005OO</v>
          </cell>
          <cell r="F106">
            <v>0</v>
          </cell>
        </row>
        <row r="107">
          <cell r="E107" t="str">
            <v>SY010</v>
          </cell>
          <cell r="F107">
            <v>0</v>
          </cell>
        </row>
        <row r="108">
          <cell r="E108" t="str">
            <v>A0210</v>
          </cell>
          <cell r="F108">
            <v>0</v>
          </cell>
        </row>
        <row r="111">
          <cell r="E111" t="str">
            <v>16010XPSPEC</v>
          </cell>
          <cell r="F111">
            <v>0</v>
          </cell>
        </row>
        <row r="112">
          <cell r="E112" t="str">
            <v>37110OOSPEC</v>
          </cell>
          <cell r="F112">
            <v>0</v>
          </cell>
        </row>
        <row r="113">
          <cell r="E113" t="str">
            <v>37115OOSPEC</v>
          </cell>
          <cell r="F113">
            <v>0</v>
          </cell>
        </row>
        <row r="114">
          <cell r="E114" t="str">
            <v>37140OOSPEC</v>
          </cell>
          <cell r="F114">
            <v>0</v>
          </cell>
        </row>
        <row r="117">
          <cell r="E117" t="str">
            <v>E0020</v>
          </cell>
          <cell r="F117">
            <v>0</v>
          </cell>
        </row>
        <row r="118">
          <cell r="E118" t="str">
            <v>E0040</v>
          </cell>
          <cell r="F118">
            <v>0</v>
          </cell>
        </row>
        <row r="119">
          <cell r="E119" t="str">
            <v>E0060</v>
          </cell>
          <cell r="F119">
            <v>0</v>
          </cell>
        </row>
        <row r="120">
          <cell r="E120" t="str">
            <v>R0040</v>
          </cell>
          <cell r="F120">
            <v>0</v>
          </cell>
        </row>
        <row r="121">
          <cell r="E121" t="str">
            <v>R0060</v>
          </cell>
          <cell r="F121">
            <v>0</v>
          </cell>
        </row>
        <row r="122">
          <cell r="E122" t="str">
            <v>R0090</v>
          </cell>
          <cell r="F122">
            <v>0</v>
          </cell>
        </row>
        <row r="126">
          <cell r="E126" t="str">
            <v>E0150</v>
          </cell>
          <cell r="F126">
            <v>0</v>
          </cell>
        </row>
        <row r="127">
          <cell r="E127" t="str">
            <v>E0160</v>
          </cell>
          <cell r="F127">
            <v>0</v>
          </cell>
        </row>
        <row r="129">
          <cell r="E129" t="str">
            <v>E0120</v>
          </cell>
          <cell r="F129">
            <v>0</v>
          </cell>
        </row>
        <row r="130">
          <cell r="E130" t="str">
            <v>E0130</v>
          </cell>
          <cell r="F130">
            <v>0</v>
          </cell>
        </row>
        <row r="132">
          <cell r="E132" t="str">
            <v>E0230</v>
          </cell>
          <cell r="F132">
            <v>0</v>
          </cell>
        </row>
        <row r="133">
          <cell r="E133" t="str">
            <v>E0240</v>
          </cell>
          <cell r="F133">
            <v>0</v>
          </cell>
        </row>
        <row r="134">
          <cell r="E134" t="str">
            <v>A0810</v>
          </cell>
          <cell r="F134">
            <v>0</v>
          </cell>
        </row>
        <row r="135">
          <cell r="E135" t="str">
            <v>A0840</v>
          </cell>
          <cell r="F135">
            <v>0</v>
          </cell>
        </row>
        <row r="138">
          <cell r="E138" t="str">
            <v>E0540</v>
          </cell>
          <cell r="F138">
            <v>-10721</v>
          </cell>
        </row>
        <row r="140">
          <cell r="E140" t="str">
            <v>E0490</v>
          </cell>
          <cell r="F140">
            <v>0</v>
          </cell>
        </row>
        <row r="141">
          <cell r="E141" t="str">
            <v>A0850</v>
          </cell>
          <cell r="F141">
            <v>10721</v>
          </cell>
        </row>
        <row r="144">
          <cell r="E144" t="str">
            <v>E0280</v>
          </cell>
          <cell r="F144">
            <v>-2483</v>
          </cell>
        </row>
        <row r="145">
          <cell r="E145" t="str">
            <v>L0290</v>
          </cell>
          <cell r="F145">
            <v>-2483</v>
          </cell>
        </row>
        <row r="148">
          <cell r="E148" t="str">
            <v>40320AAPSC</v>
          </cell>
          <cell r="F148">
            <v>0</v>
          </cell>
        </row>
        <row r="149">
          <cell r="E149" t="str">
            <v>E0170</v>
          </cell>
          <cell r="F149">
            <v>0</v>
          </cell>
        </row>
        <row r="150">
          <cell r="E150" t="str">
            <v>E0180</v>
          </cell>
          <cell r="F150">
            <v>0</v>
          </cell>
        </row>
        <row r="151">
          <cell r="E151" t="str">
            <v>E0260</v>
          </cell>
          <cell r="F151">
            <v>0</v>
          </cell>
        </row>
        <row r="152">
          <cell r="E152" t="str">
            <v>E0270</v>
          </cell>
          <cell r="F152">
            <v>0</v>
          </cell>
        </row>
        <row r="153">
          <cell r="E153" t="str">
            <v>E0300</v>
          </cell>
          <cell r="F153">
            <v>0</v>
          </cell>
        </row>
        <row r="154">
          <cell r="E154" t="str">
            <v>E0310</v>
          </cell>
          <cell r="F154">
            <v>0</v>
          </cell>
        </row>
        <row r="155">
          <cell r="E155" t="str">
            <v>E0320</v>
          </cell>
          <cell r="F155">
            <v>0</v>
          </cell>
        </row>
        <row r="156">
          <cell r="E156" t="str">
            <v>E0330</v>
          </cell>
          <cell r="F156">
            <v>0</v>
          </cell>
        </row>
        <row r="157">
          <cell r="E157" t="str">
            <v>E0340</v>
          </cell>
          <cell r="F157">
            <v>0</v>
          </cell>
        </row>
        <row r="158">
          <cell r="E158" t="str">
            <v>E0350</v>
          </cell>
          <cell r="F158">
            <v>0</v>
          </cell>
        </row>
        <row r="159">
          <cell r="E159" t="str">
            <v>E0360</v>
          </cell>
          <cell r="F159">
            <v>0</v>
          </cell>
        </row>
        <row r="160">
          <cell r="E160" t="str">
            <v>E0380</v>
          </cell>
          <cell r="F160">
            <v>0</v>
          </cell>
        </row>
        <row r="161">
          <cell r="E161" t="str">
            <v>E0390</v>
          </cell>
          <cell r="F161">
            <v>0</v>
          </cell>
        </row>
        <row r="162">
          <cell r="E162" t="str">
            <v>E0410</v>
          </cell>
          <cell r="F162">
            <v>0</v>
          </cell>
        </row>
        <row r="163">
          <cell r="E163" t="str">
            <v>E0500</v>
          </cell>
          <cell r="F163">
            <v>0</v>
          </cell>
        </row>
        <row r="164">
          <cell r="E164" t="str">
            <v>E0510PSC</v>
          </cell>
          <cell r="F164">
            <v>0</v>
          </cell>
        </row>
      </sheetData>
      <sheetData sheetId="6" refreshError="1">
        <row r="7">
          <cell r="D7" t="str">
            <v>40001PPPIT</v>
          </cell>
        </row>
        <row r="8">
          <cell r="D8" t="str">
            <v>42501PPPTA</v>
          </cell>
        </row>
        <row r="9">
          <cell r="D9" t="str">
            <v>50501PPPIV</v>
          </cell>
        </row>
        <row r="10">
          <cell r="D10" t="str">
            <v>A0210</v>
          </cell>
        </row>
        <row r="11">
          <cell r="D11" t="str">
            <v>A0220</v>
          </cell>
        </row>
        <row r="12">
          <cell r="D12" t="str">
            <v>L0570</v>
          </cell>
        </row>
        <row r="13">
          <cell r="D13" t="str">
            <v>L0300</v>
          </cell>
        </row>
        <row r="14">
          <cell r="D14" t="str">
            <v>S0130</v>
          </cell>
          <cell r="E14">
            <v>0</v>
          </cell>
        </row>
        <row r="17">
          <cell r="D17" t="str">
            <v>40002PPPIT</v>
          </cell>
        </row>
        <row r="18">
          <cell r="D18" t="str">
            <v>42502PPPTA</v>
          </cell>
        </row>
        <row r="19">
          <cell r="D19" t="str">
            <v>50502PPPIV</v>
          </cell>
        </row>
        <row r="20">
          <cell r="D20" t="str">
            <v>16001XPDPP</v>
          </cell>
          <cell r="E20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cing"/>
      <sheetName val="Rate"/>
      <sheetName val="Breakdown"/>
      <sheetName val="BOQ"/>
      <sheetName val="Rekap"/>
      <sheetName val="app1"/>
      <sheetName val="lamp3ab"/>
      <sheetName val="4abcde"/>
      <sheetName val="lamp5"/>
      <sheetName val="lamp6"/>
      <sheetName val="lamp7"/>
      <sheetName val="lamp8"/>
      <sheetName val="lamp9"/>
      <sheetName val="lamp11"/>
      <sheetName val="lamp13"/>
      <sheetName val="SPH"/>
      <sheetName val="CM Rigid Pave"/>
      <sheetName val="CM_hotmix"/>
      <sheetName val="CM_coat"/>
      <sheetName val="CM_agg"/>
      <sheetName val="CM-pave"/>
      <sheetName val="CM_beton"/>
      <sheetName val="CM_embk"/>
      <sheetName val="CM_msnry"/>
      <sheetName val="CM_excv"/>
      <sheetName val="List of Eqp"/>
      <sheetName val="Analisa"/>
      <sheetName val="UPA"/>
      <sheetName val="5-Peralatan"/>
      <sheetName val="BoQ C4"/>
      <sheetName val="Isolasi Luar Dalam"/>
      <sheetName val="Isolasi Luar"/>
      <sheetName val="ARP-10"/>
      <sheetName val="arp-3a"/>
      <sheetName val="HARDAS-ALAT"/>
      <sheetName val="HARDAS-MAT"/>
      <sheetName val="BAG-2"/>
      <sheetName val="HS Alat"/>
      <sheetName val="REKAP ARSITEKTUR"/>
      <sheetName val="DAF-2"/>
      <sheetName val="CM_Rigid_Pave1"/>
      <sheetName val="List_of_Eqp1"/>
      <sheetName val="BoQ_C41"/>
      <sheetName val="Isolasi_Luar_Dalam1"/>
      <sheetName val="Isolasi_Luar1"/>
      <sheetName val="HS_Alat1"/>
      <sheetName val="REKAP_ARSITEKTUR1"/>
      <sheetName val="CM_Rigid_Pave"/>
      <sheetName val="List_of_Eqp"/>
      <sheetName val="BoQ_C4"/>
      <sheetName val="Isolasi_Luar_Dalam"/>
      <sheetName val="Isolasi_Luar"/>
      <sheetName val="HS_Alat"/>
      <sheetName val="REKAP_ARSITEKTUR"/>
      <sheetName val="CM_Rigid_Pave2"/>
      <sheetName val="List_of_Eqp2"/>
      <sheetName val="BoQ_C42"/>
      <sheetName val="Isolasi_Luar_Dalam2"/>
      <sheetName val="Isolasi_Luar2"/>
      <sheetName val="HS_Alat2"/>
      <sheetName val="REKAP_ARSITEKTUR2"/>
      <sheetName val="CM_Rigid_Pave3"/>
      <sheetName val="List_of_Eqp3"/>
      <sheetName val="BoQ_C43"/>
      <sheetName val="Isolasi_Luar_Dalam3"/>
      <sheetName val="Isolasi_Luar3"/>
      <sheetName val="HS_Alat3"/>
      <sheetName val="REKAP_ARSITEKTUR3"/>
      <sheetName val="HB "/>
      <sheetName val="BQ Arsit"/>
      <sheetName val="An HarSatPek"/>
      <sheetName val="Sat Bah &amp; Up"/>
      <sheetName val="Pipe"/>
      <sheetName val="BD Div-2 sd 7.6"/>
      <sheetName val="Cover"/>
      <sheetName val="AC"/>
      <sheetName val="(htp@.. "/>
      <sheetName val="Sheet1"/>
      <sheetName val="구의33고"/>
      <sheetName val="H.Satuan"/>
      <sheetName val="RAB-3"/>
      <sheetName val="01A- RAB"/>
      <sheetName val="Bahan"/>
      <sheetName val="BUL"/>
      <sheetName val="BQ Kontrak"/>
      <sheetName val="total"/>
      <sheetName val="pivot1"/>
      <sheetName val="Div2"/>
      <sheetName val="ENC.14"/>
      <sheetName val="Material"/>
      <sheetName val="NP"/>
      <sheetName val="Harga Sat"/>
      <sheetName val="Harsat Bahan"/>
      <sheetName val="Harsat Upah"/>
      <sheetName val="SUMBER"/>
      <sheetName val="Master Data"/>
      <sheetName val="BQ SPK"/>
      <sheetName val="Sheet15"/>
      <sheetName val="metode"/>
      <sheetName val="AKP-1"/>
      <sheetName val="meth hsl nego"/>
      <sheetName val="Price of Labour"/>
      <sheetName val="SCH"/>
      <sheetName val="Harga"/>
      <sheetName val="HS UPAH"/>
      <sheetName val="Bill 3"/>
      <sheetName val="Upah"/>
      <sheetName val="DIV.1"/>
      <sheetName val="bd"/>
      <sheetName val="hardas"/>
      <sheetName val="HS"/>
      <sheetName val="0"/>
      <sheetName val="L2MO"/>
      <sheetName val="ANALISA GEDUNG"/>
      <sheetName val="T-3.4 Cost of Equipment"/>
      <sheetName val="Daftar Paket"/>
      <sheetName val="SUM"/>
      <sheetName val="Price of Equip"/>
      <sheetName val="SUM-IF"/>
      <sheetName val="bq"/>
      <sheetName val="ahs1"/>
      <sheetName val="ahs3"/>
      <sheetName val="Hrg-Das"/>
      <sheetName val="Anal-1"/>
      <sheetName val="REF.ONLY"/>
      <sheetName val="Rekap Biaya"/>
      <sheetName val="Kuantitas &amp; Harga"/>
      <sheetName val="HARSAT-lain"/>
      <sheetName val="HARSAT-tanah"/>
      <sheetName val="hitungan"/>
      <sheetName val="schalat"/>
      <sheetName val="schman"/>
      <sheetName val="schmat"/>
      <sheetName val="Basic"/>
      <sheetName val="dasar"/>
      <sheetName val="bialangsung"/>
      <sheetName val="DHSD"/>
      <sheetName val="EQ_an"/>
      <sheetName val="Gal tanah"/>
      <sheetName val="Pancang"/>
      <sheetName val="CM_Rigid_Pave4"/>
      <sheetName val="List_of_Eqp4"/>
      <sheetName val="BoQ_C44"/>
      <sheetName val="Isolasi_Luar_Dalam4"/>
      <sheetName val="Isolasi_Luar4"/>
      <sheetName val="HS_Alat4"/>
      <sheetName val="REKAP_ARSITEKTUR4"/>
      <sheetName val="HB_"/>
      <sheetName val="BQ_Arsit"/>
      <sheetName val="An_HarSatPek"/>
      <sheetName val="Sat_Bah_&amp;_Up"/>
      <sheetName val="CM_Rigid_Pave5"/>
      <sheetName val="List_of_Eqp5"/>
      <sheetName val="BoQ_C45"/>
      <sheetName val="Isolasi_Luar_Dalam5"/>
      <sheetName val="Isolasi_Luar5"/>
      <sheetName val="HS_Alat5"/>
      <sheetName val="REKAP_ARSITEKTUR5"/>
      <sheetName val="HB_1"/>
      <sheetName val="BQ_Arsit1"/>
      <sheetName val="An_HarSatPek1"/>
      <sheetName val="Sat_Bah_&amp;_Up1"/>
      <sheetName val="SUM-VOL"/>
      <sheetName val="pivot2"/>
      <sheetName val="BQ_Kontrak"/>
      <sheetName val="T-3_4_Cost_of_Equipment"/>
      <sheetName val="Daftar_Paket"/>
      <sheetName val="Price_of_Equip"/>
      <sheetName val="Price_of_Labour"/>
      <sheetName val="BQ_Kontrak1"/>
      <sheetName val="T-3_4_Cost_of_Equipment1"/>
      <sheetName val="Daftar_Paket1"/>
      <sheetName val="Price_of_Equip1"/>
      <sheetName val="Price_of_Labour1"/>
      <sheetName val="Master Dat"/>
      <sheetName val="sd"/>
      <sheetName val="boq2"/>
      <sheetName val="Break_down"/>
      <sheetName val="Kode"/>
      <sheetName val="Hst_mat"/>
      <sheetName val="DIV_1"/>
      <sheetName val="DIV_11"/>
      <sheetName val="Peralatan"/>
      <sheetName val="PNT"/>
      <sheetName val="SchC"/>
      <sheetName val="SchA"/>
      <sheetName val="SewAlat"/>
      <sheetName val="SchB"/>
      <sheetName val="SchD"/>
      <sheetName val="jadual tenaga"/>
      <sheetName val="RBP 3.1"/>
      <sheetName val="jadual material"/>
      <sheetName val="CM_Rigid_Pave6"/>
      <sheetName val="List_of_Eqp6"/>
      <sheetName val="BoQ_C46"/>
      <sheetName val="Isolasi_Luar_Dalam6"/>
      <sheetName val="Isolasi_Luar6"/>
      <sheetName val="HS_Alat6"/>
      <sheetName val="REKAP_ARSITEKTUR6"/>
      <sheetName val="HB_2"/>
      <sheetName val="BQ_Arsit2"/>
      <sheetName val="An_HarSatPek2"/>
      <sheetName val="Sat_Bah_&amp;_Up2"/>
      <sheetName val="BD_Div-2_sd_7_6"/>
      <sheetName val="(htp@___"/>
      <sheetName val="H_Satuan"/>
      <sheetName val="01A-_RAB"/>
      <sheetName val="BQ_Kontrak2"/>
      <sheetName val="ENC_14"/>
      <sheetName val="Harga_Sat"/>
      <sheetName val="Harsat_Bahan"/>
      <sheetName val="Harsat_Upah"/>
      <sheetName val="Master_Data"/>
      <sheetName val="BQ_SPK"/>
      <sheetName val="meth_hsl_nego"/>
      <sheetName val="Price_of_Labour2"/>
      <sheetName val="HS_UPAH"/>
      <sheetName val="Bill_3"/>
      <sheetName val="DIV_12"/>
      <sheetName val="ANALISA_GEDUNG"/>
      <sheetName val="T-3_4_Cost_of_Equipment2"/>
      <sheetName val="Daftar_Paket2"/>
      <sheetName val="Price_of_Equip2"/>
      <sheetName val="REF_ONLY"/>
      <sheetName val="Rekap_Biaya"/>
      <sheetName val="Kuantitas_&amp;_Harga"/>
      <sheetName val="Gal_tanah"/>
      <sheetName val="Master_Dat"/>
      <sheetName val="jadual_tenaga"/>
      <sheetName val="RBP_3_1"/>
      <sheetName val="jadual_material"/>
      <sheetName val="Material &amp; Equip"/>
      <sheetName val="3A"/>
      <sheetName val="MAP"/>
      <sheetName val="Eng_Hrs"/>
      <sheetName val="LO"/>
      <sheetName val="EMP DES07"/>
      <sheetName val="ENI DES07"/>
      <sheetName val="MHS DES07"/>
      <sheetName val="SFW"/>
      <sheetName val="SRW"/>
      <sheetName val="TGI DES07"/>
    </sheetNames>
    <sheetDataSet>
      <sheetData sheetId="0">
        <row r="15">
          <cell r="A15">
            <v>10010</v>
          </cell>
        </row>
      </sheetData>
      <sheetData sheetId="1">
        <row r="18">
          <cell r="D18" t="str">
            <v>Mandor ( L03 )</v>
          </cell>
        </row>
      </sheetData>
      <sheetData sheetId="2">
        <row r="3">
          <cell r="A3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"/>
      <sheetName val="rekap"/>
      <sheetName val="graffik"/>
      <sheetName val="per proyek"/>
      <sheetName val="rincian per proyek"/>
      <sheetName val="Pricing"/>
      <sheetName val="Isolasi Luar Dalam"/>
      <sheetName val="Isolasi Luar"/>
      <sheetName val="List of Eqp"/>
      <sheetName val="Analisa"/>
      <sheetName val="UPA"/>
      <sheetName val="BOQ"/>
      <sheetName val="5-Peralat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l.2s.d4e"/>
      <sheetName val="lAMP.13"/>
      <sheetName val="lAMP.11-12"/>
      <sheetName val="Lamp.9-10"/>
      <sheetName val="Lamp.8"/>
      <sheetName val="Lamp.7"/>
      <sheetName val="Biaya Peralat"/>
      <sheetName val="Lamp. 3b"/>
      <sheetName val="Sheet1"/>
      <sheetName val="Anl_2s_d4e"/>
      <sheetName val="rincian per proyek"/>
      <sheetName val="Pricing"/>
      <sheetName val="List of Eqp"/>
      <sheetName val="Analisa"/>
      <sheetName val="UPA"/>
      <sheetName val="BOQ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S_BNK"/>
      <sheetName val="ADJ and G_JOURNAL"/>
      <sheetName val="NERACA"/>
      <sheetName val="LABA_RUGI"/>
      <sheetName val="HPP TBM"/>
      <sheetName val="HPP TM"/>
      <sheetName val="ARUS KAS"/>
      <sheetName val="CATATAN FS"/>
      <sheetName val="AT_2012"/>
      <sheetName val="GL"/>
      <sheetName val="PERHITUNGAN ARUS KAS"/>
      <sheetName val="JUNI"/>
      <sheetName val="AL-KUD"/>
    </sheetNames>
    <sheetDataSet>
      <sheetData sheetId="0"/>
      <sheetData sheetId="1"/>
      <sheetData sheetId="2" refreshError="1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ul"/>
      <sheetName val="1.8a"/>
      <sheetName val="lain2"/>
      <sheetName val="Sheet1"/>
      <sheetName val="Peralatan"/>
      <sheetName val="Info"/>
      <sheetName val="Srt Pen"/>
      <sheetName val="Rekap"/>
      <sheetName val="BoQ"/>
      <sheetName val="L-1"/>
      <sheetName val="L-2"/>
      <sheetName val="L-3"/>
      <sheetName val="BD Div-2 sd 7.6"/>
      <sheetName val="BD 7.9 sd Div-8"/>
      <sheetName val="L 4a,b"/>
      <sheetName val="L-5abcde"/>
      <sheetName val="L-6"/>
      <sheetName val="L-7a,b"/>
      <sheetName val="L-8"/>
      <sheetName val="L-9"/>
      <sheetName val="L-10"/>
      <sheetName val="L-11"/>
      <sheetName val="L-12"/>
      <sheetName val="L-14"/>
      <sheetName val="HSD"/>
      <sheetName val="Anl.2s.d4e"/>
      <sheetName val="rincian per proyek"/>
      <sheetName val="Pric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NF-AMP "/>
      <sheetName val="KONF-CRUSHER"/>
      <sheetName val="TERBILANG"/>
      <sheetName val="S-PEN"/>
      <sheetName val="REKAP"/>
      <sheetName val="KUANT &amp; HRG"/>
      <sheetName val="negos (1)"/>
      <sheetName val="Sheet1"/>
      <sheetName val="negos"/>
      <sheetName val="negos (2)"/>
      <sheetName val="ANMOB"/>
      <sheetName val="DIV-3"/>
      <sheetName val="DIV-4"/>
      <sheetName val="DIV-5"/>
      <sheetName val="DIV-6"/>
      <sheetName val="DIV-7"/>
      <sheetName val="DIV-8"/>
      <sheetName val="SCHED"/>
      <sheetName val="DFTR HRG"/>
      <sheetName val="SUB"/>
      <sheetName val="MPU"/>
      <sheetName val="ANLAT"/>
      <sheetName val="LAMPIRAN"/>
      <sheetName val="Srt-Mohon BidBond"/>
      <sheetName val="Srt-Mohon DukBank mdri"/>
      <sheetName val="alat-PENWR"/>
      <sheetName val="sonil Penwr"/>
      <sheetName val="BD Div-2 sd 7.6"/>
      <sheetName val="Sumda1"/>
      <sheetName val="Anl.2s.d4e"/>
      <sheetName val="rincian per proyek"/>
    </sheetNames>
    <sheetDataSet>
      <sheetData sheetId="0"/>
      <sheetData sheetId="1"/>
      <sheetData sheetId="2"/>
      <sheetData sheetId="3"/>
      <sheetData sheetId="4">
        <row r="3">
          <cell r="B3" t="str">
            <v>REKAPITULASI BIAYA</v>
          </cell>
        </row>
      </sheetData>
      <sheetData sheetId="5">
        <row r="2">
          <cell r="A2" t="str">
            <v>DAFTAR  KUANTITAS DAN HARGA</v>
          </cell>
        </row>
      </sheetData>
      <sheetData sheetId="6"/>
      <sheetData sheetId="7"/>
      <sheetData sheetId="8"/>
      <sheetData sheetId="9"/>
      <sheetData sheetId="10"/>
      <sheetData sheetId="11">
        <row r="7">
          <cell r="A7" t="str">
            <v>ITEM PEMBAYARAN NO.</v>
          </cell>
        </row>
      </sheetData>
      <sheetData sheetId="12"/>
      <sheetData sheetId="13"/>
      <sheetData sheetId="14"/>
      <sheetData sheetId="15">
        <row r="196">
          <cell r="T196" t="str">
            <v>Analisa EI-715</v>
          </cell>
        </row>
      </sheetData>
      <sheetData sheetId="16">
        <row r="1">
          <cell r="A1" t="str">
            <v>ITEM PEMBAYARAN NO.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F-7"/>
      <sheetName val="DF-7 (2)"/>
      <sheetName val="BAHAN"/>
      <sheetName val="rincian per proyek"/>
      <sheetName val="Bill of Qty MEP"/>
      <sheetName val="NP"/>
      <sheetName val="PC"/>
      <sheetName val="Balok"/>
      <sheetName val="SEX"/>
      <sheetName val="DIV-3"/>
      <sheetName val="DIV-7"/>
      <sheetName val="DIV-8"/>
      <sheetName val="HB "/>
      <sheetName val="H.Satuan"/>
      <sheetName val="REF.ONLY"/>
      <sheetName val="BQ_Tenis"/>
      <sheetName val="Arsitektur"/>
      <sheetName val="Material"/>
      <sheetName val="BOQ_Aula"/>
      <sheetName val="Prelim"/>
      <sheetName val="Harsat"/>
      <sheetName val="box culvert"/>
      <sheetName val="REKAPE"/>
      <sheetName val="NP (4)"/>
      <sheetName val="plumbing"/>
      <sheetName val="rab me (by owner) "/>
      <sheetName val="BQ (by owner)"/>
      <sheetName val="rab me (fisik)"/>
      <sheetName val="Harsat_marina"/>
      <sheetName val="DAF-1"/>
      <sheetName val="HRG BHN"/>
      <sheetName val="Fin-Bengkel"/>
      <sheetName val="Fin-Showroom"/>
      <sheetName val="Hal_Pagar"/>
      <sheetName val="Str-Bengkel"/>
      <sheetName val="Str-Showroom"/>
      <sheetName val="TOWN"/>
      <sheetName val="bhn FINAL"/>
      <sheetName val="BD Div-2 sd 7.6"/>
      <sheetName val="Sumda1"/>
      <sheetName val="Anl.2s.d4e"/>
      <sheetName val="H.Material, Upah &amp; Alat"/>
      <sheetName val="Analisa H.Sat.Pek."/>
      <sheetName val="Analisa"/>
      <sheetName val="HSD"/>
      <sheetName val="arab"/>
      <sheetName val="Pricing"/>
      <sheetName val="SW 6"/>
      <sheetName val="SW 5A"/>
      <sheetName val="CW 5"/>
      <sheetName val="CW 6"/>
      <sheetName val="7.PEK-STRUKTUR"/>
      <sheetName val="DAFTAR HARGA"/>
      <sheetName val="BoQ C4"/>
      <sheetName val="List of Eqp"/>
      <sheetName val="UPA"/>
      <sheetName val="BOQ"/>
      <sheetName val="Anls teknis"/>
      <sheetName val="DIV7"/>
      <sheetName val="DIV3"/>
      <sheetName val="DIV2"/>
      <sheetName val="Upah"/>
      <sheetName val="rab - persiapan &amp; lantai-1"/>
      <sheetName val="NP-7"/>
      <sheetName val="HSLAIN-LAIN"/>
      <sheetName val="REQDELTA"/>
      <sheetName val="Bill Of Quantity"/>
      <sheetName val="H.SAT"/>
      <sheetName val="RAB"/>
      <sheetName val="NP(2)"/>
      <sheetName val="Statprod gab"/>
      <sheetName val="3-DIV4"/>
      <sheetName val="STR"/>
      <sheetName val="ahs1"/>
      <sheetName val="ahs3"/>
      <sheetName val="3-DIV2"/>
      <sheetName val="Material-mr"/>
      <sheetName val="hrg-dsr"/>
      <sheetName val="Du_lieu"/>
      <sheetName val="Isolasi Luar Dalam"/>
      <sheetName val="Isolasi Luar"/>
      <sheetName val="Upah+Bahan"/>
      <sheetName val="DF-7_(2)1"/>
      <sheetName val="rincian_per_proyek1"/>
      <sheetName val="Bill_of_Qty_MEP1"/>
      <sheetName val="H_Material,_Upah_&amp;_Alat1"/>
      <sheetName val="Analisa_H_Sat_Pek_1"/>
      <sheetName val="H_Satuan1"/>
      <sheetName val="HB_1"/>
      <sheetName val="NP_(4)1"/>
      <sheetName val="BD_Div-2_sd_7_61"/>
      <sheetName val="REF_ONLY1"/>
      <sheetName val="SW_61"/>
      <sheetName val="SW_5A1"/>
      <sheetName val="CW_51"/>
      <sheetName val="CW_61"/>
      <sheetName val="7_PEK-STRUKTUR1"/>
      <sheetName val="DAFTAR_HARGA1"/>
      <sheetName val="BoQ_C41"/>
      <sheetName val="List_of_Eqp1"/>
      <sheetName val="HRG_BHN1"/>
      <sheetName val="Anls_teknis1"/>
      <sheetName val="rab_-_persiapan_&amp;_lantai-11"/>
      <sheetName val="Anl_2s_d4e1"/>
      <sheetName val="Bill_Of_Quantity1"/>
      <sheetName val="H_SAT1"/>
      <sheetName val="Statprod_gab1"/>
      <sheetName val="box_culvert1"/>
      <sheetName val="Isolasi_Luar_Dalam1"/>
      <sheetName val="Isolasi_Luar1"/>
      <sheetName val="DF-7_(2)"/>
      <sheetName val="rincian_per_proyek"/>
      <sheetName val="Bill_of_Qty_MEP"/>
      <sheetName val="H_Material,_Upah_&amp;_Alat"/>
      <sheetName val="Analisa_H_Sat_Pek_"/>
      <sheetName val="H_Satuan"/>
      <sheetName val="HB_"/>
      <sheetName val="NP_(4)"/>
      <sheetName val="BD_Div-2_sd_7_6"/>
      <sheetName val="REF_ONLY"/>
      <sheetName val="SW_6"/>
      <sheetName val="SW_5A"/>
      <sheetName val="CW_5"/>
      <sheetName val="CW_6"/>
      <sheetName val="7_PEK-STRUKTUR"/>
      <sheetName val="DAFTAR_HARGA"/>
      <sheetName val="BoQ_C4"/>
      <sheetName val="List_of_Eqp"/>
      <sheetName val="HRG_BHN"/>
      <sheetName val="Anls_teknis"/>
      <sheetName val="rab_-_persiapan_&amp;_lantai-1"/>
      <sheetName val="Anl_2s_d4e"/>
      <sheetName val="Bill_Of_Quantity"/>
      <sheetName val="H_SAT"/>
      <sheetName val="Statprod_gab"/>
      <sheetName val="box_culvert"/>
      <sheetName val="Isolasi_Luar_Dalam"/>
      <sheetName val="Isolasi_Luar"/>
      <sheetName val="DF-7_(2)2"/>
      <sheetName val="rincian_per_proyek2"/>
      <sheetName val="Bill_of_Qty_MEP2"/>
      <sheetName val="H_Material,_Upah_&amp;_Alat2"/>
      <sheetName val="Analisa_H_Sat_Pek_2"/>
      <sheetName val="H_Satuan2"/>
      <sheetName val="HB_2"/>
      <sheetName val="NP_(4)2"/>
      <sheetName val="BD_Div-2_sd_7_62"/>
      <sheetName val="REF_ONLY2"/>
      <sheetName val="SW_62"/>
      <sheetName val="SW_5A2"/>
      <sheetName val="CW_52"/>
      <sheetName val="CW_62"/>
      <sheetName val="7_PEK-STRUKTUR2"/>
      <sheetName val="DAFTAR_HARGA2"/>
      <sheetName val="BoQ_C42"/>
      <sheetName val="List_of_Eqp2"/>
      <sheetName val="HRG_BHN2"/>
      <sheetName val="Anls_teknis2"/>
      <sheetName val="rab_-_persiapan_&amp;_lantai-12"/>
      <sheetName val="Anl_2s_d4e2"/>
      <sheetName val="Bill_Of_Quantity2"/>
      <sheetName val="H_SAT2"/>
      <sheetName val="Statprod_gab2"/>
      <sheetName val="box_culvert2"/>
      <sheetName val="Isolasi_Luar_Dalam2"/>
      <sheetName val="Isolasi_Luar2"/>
      <sheetName val="DF-7_(2)3"/>
      <sheetName val="rincian_per_proyek3"/>
      <sheetName val="Bill_of_Qty_MEP3"/>
      <sheetName val="H_Material,_Upah_&amp;_Alat3"/>
      <sheetName val="Analisa_H_Sat_Pek_3"/>
      <sheetName val="H_Satuan3"/>
      <sheetName val="HB_3"/>
      <sheetName val="NP_(4)3"/>
      <sheetName val="BD_Div-2_sd_7_63"/>
      <sheetName val="REF_ONLY3"/>
      <sheetName val="SW_63"/>
      <sheetName val="SW_5A3"/>
      <sheetName val="CW_53"/>
      <sheetName val="CW_63"/>
      <sheetName val="7_PEK-STRUKTUR3"/>
      <sheetName val="DAFTAR_HARGA3"/>
      <sheetName val="BoQ_C43"/>
      <sheetName val="List_of_Eqp3"/>
      <sheetName val="HRG_BHN3"/>
      <sheetName val="Anls_teknis3"/>
      <sheetName val="rab_-_persiapan_&amp;_lantai-13"/>
      <sheetName val="Anl_2s_d4e3"/>
      <sheetName val="Bill_Of_Quantity3"/>
      <sheetName val="H_SAT3"/>
      <sheetName val="Statprod_gab3"/>
      <sheetName val="box_culvert3"/>
      <sheetName val="Isolasi_Luar_Dalam3"/>
      <sheetName val="Isolasi_Luar3"/>
      <sheetName val="AHSP"/>
      <sheetName val="ANALISA-A"/>
      <sheetName val="Sat Bah &amp; Up"/>
      <sheetName val="SAT"/>
      <sheetName val="PileCap"/>
      <sheetName val="Tie Beam GN"/>
      <sheetName val="DAF_2"/>
      <sheetName val="Blk-Mnl"/>
      <sheetName val="Klm-Mnl"/>
      <sheetName val="harga"/>
      <sheetName val="RAB T-175 TP"/>
      <sheetName val="Pipe"/>
      <sheetName val="I. Gen+Prelim"/>
      <sheetName val="Administrasi"/>
      <sheetName val="gvl"/>
      <sheetName val="ANAL-1"/>
      <sheetName val="bhn "/>
      <sheetName val="FORM 3A"/>
      <sheetName val="List Material"/>
      <sheetName val="Sheet1"/>
      <sheetName val="List H.Bahan&amp;Upah"/>
      <sheetName val="Sheet3"/>
      <sheetName val="MHPP"/>
      <sheetName val="Fill this out first..."/>
      <sheetName val="DAF-7"/>
      <sheetName val="Master 1.0"/>
      <sheetName val="Hargamat"/>
      <sheetName val="Item Baru"/>
      <sheetName val="NAME"/>
      <sheetName val="Mall"/>
      <sheetName val="Analisa Baku ME"/>
      <sheetName val="REKAP STR T"/>
      <sheetName val="Blk_TIPE"/>
      <sheetName val="Blk-Mnl.notype"/>
      <sheetName val="ddg &amp; lain2"/>
      <sheetName val="Pelat"/>
      <sheetName val="Tangga"/>
      <sheetName val="PHU 05"/>
      <sheetName val="ganti rugi"/>
      <sheetName val="ANALISA 2"/>
      <sheetName val="ANALISA "/>
      <sheetName val="ANALISA 3"/>
      <sheetName val="ANALISA LS"/>
      <sheetName val="BAHAN "/>
      <sheetName val=" UPAH,ALAT"/>
      <sheetName val="SCHEDULE"/>
      <sheetName val="a"/>
      <sheetName val="upahbahan"/>
      <sheetName val="Upah Bahan"/>
      <sheetName val="Kuantitas &amp; Harga"/>
      <sheetName val="4-Basic Price"/>
      <sheetName val="D7(1)"/>
      <sheetName val="Tata Udara"/>
      <sheetName val="@UpahBahan"/>
      <sheetName val="GRAND REKAP"/>
      <sheetName val="Factor"/>
      <sheetName val="DONGIA"/>
      <sheetName val="Alat"/>
      <sheetName val="Persiapan"/>
      <sheetName val="STRUKTUR"/>
      <sheetName val="LISTRIK"/>
      <sheetName val="RATE&amp;FCTR"/>
      <sheetName val="3-DIV3"/>
      <sheetName val="3-DIV5"/>
      <sheetName val="TSS"/>
      <sheetName val="hs_ars"/>
      <sheetName val="INDEKS"/>
      <sheetName val="JABATAN"/>
      <sheetName val="DATA"/>
      <sheetName val="Rekap"/>
      <sheetName val="K"/>
      <sheetName val="Group"/>
      <sheetName val="CH"/>
      <sheetName val="DAF.ALAT"/>
      <sheetName val="hrg-sat.pek"/>
      <sheetName val="304-06"/>
      <sheetName val="DU&amp;B"/>
      <sheetName val="BBM-03"/>
      <sheetName val="공사비 내역 (가)"/>
      <sheetName val="TBL_BANTU"/>
      <sheetName val="341271"/>
      <sheetName val="Analisa ME"/>
      <sheetName val="BAG-2"/>
      <sheetName val="anaUTama"/>
      <sheetName val="01A- RAB"/>
      <sheetName val="MING"/>
      <sheetName val="BGN PENUNJANG"/>
      <sheetName val="ana_struktur"/>
      <sheetName val="Sat Bah _ Up"/>
      <sheetName val="Man_Power_Const"/>
      <sheetName val="SAT-BHN"/>
      <sheetName val="DAF-2"/>
      <sheetName val="basic"/>
      <sheetName val="DF-7_(2)4"/>
      <sheetName val="rincian_per_proyek4"/>
      <sheetName val="Bill_of_Qty_MEP4"/>
      <sheetName val="H_Material,_Upah_&amp;_Alat4"/>
      <sheetName val="Analisa_H_Sat_Pek_4"/>
      <sheetName val="H_Satuan4"/>
      <sheetName val="HB_4"/>
      <sheetName val="NP_(4)4"/>
      <sheetName val="BD_Div-2_sd_7_64"/>
      <sheetName val="REF_ONLY4"/>
      <sheetName val="SW_64"/>
      <sheetName val="SW_5A4"/>
      <sheetName val="CW_54"/>
      <sheetName val="CW_64"/>
      <sheetName val="7_PEK-STRUKTUR4"/>
      <sheetName val="DAFTAR_HARGA4"/>
      <sheetName val="BoQ_C44"/>
      <sheetName val="List_of_Eqp4"/>
      <sheetName val="HRG_BHN4"/>
      <sheetName val="Anls_teknis4"/>
      <sheetName val="rab_-_persiapan_&amp;_lantai-14"/>
      <sheetName val="Anl_2s_d4e4"/>
      <sheetName val="Bill_Of_Quantity4"/>
      <sheetName val="H_SAT4"/>
      <sheetName val="Statprod_gab4"/>
      <sheetName val="box_culvert4"/>
      <sheetName val="Isolasi_Luar_Dalam4"/>
      <sheetName val="Isolasi_Luar4"/>
      <sheetName val="Sat_Bah_&amp;_Up"/>
      <sheetName val="Tie_Beam_GN"/>
      <sheetName val="RAB_T-175_TP"/>
      <sheetName val="I__Gen+Prelim"/>
      <sheetName val="bhn_"/>
      <sheetName val="FORM_3A"/>
      <sheetName val="List_Material"/>
      <sheetName val="List_H_Bahan&amp;Upah"/>
      <sheetName val="Fill_this_out_first___"/>
      <sheetName val="Master_1_0"/>
      <sheetName val="Item_Baru"/>
      <sheetName val="Analisa_Baku_ME"/>
      <sheetName val="REKAP_STR_T"/>
      <sheetName val="Blk-Mnl_notype"/>
      <sheetName val="ddg_&amp;_lain2"/>
      <sheetName val="PHU_05"/>
      <sheetName val="ganti_rugi"/>
      <sheetName val="ANALISA_2"/>
      <sheetName val="ANALISA_"/>
      <sheetName val="ANALISA_3"/>
      <sheetName val="ANALISA_LS"/>
      <sheetName val="BAHAN_"/>
      <sheetName val="_UPAH,ALAT"/>
      <sheetName val="Upah_Bahan"/>
      <sheetName val="Kuantitas_&amp;_Harga"/>
      <sheetName val="4-Basic_Price"/>
      <sheetName val="Tata_Udara"/>
      <sheetName val="GRAND_REKAP"/>
      <sheetName val="DAF_ALAT"/>
      <sheetName val="hrg-sat_pek"/>
      <sheetName val="DF-7_(2)5"/>
      <sheetName val="rincian_per_proyek5"/>
      <sheetName val="Bill_of_Qty_MEP5"/>
      <sheetName val="H_Material,_Upah_&amp;_Alat5"/>
      <sheetName val="Analisa_H_Sat_Pek_5"/>
      <sheetName val="H_Satuan5"/>
      <sheetName val="HB_5"/>
      <sheetName val="NP_(4)5"/>
      <sheetName val="BD_Div-2_sd_7_65"/>
      <sheetName val="REF_ONLY5"/>
      <sheetName val="SW_65"/>
      <sheetName val="SW_5A5"/>
      <sheetName val="CW_55"/>
      <sheetName val="CW_65"/>
      <sheetName val="7_PEK-STRUKTUR5"/>
      <sheetName val="DAFTAR_HARGA5"/>
      <sheetName val="BoQ_C45"/>
      <sheetName val="List_of_Eqp5"/>
      <sheetName val="HRG_BHN5"/>
      <sheetName val="Anls_teknis5"/>
      <sheetName val="rab_-_persiapan_&amp;_lantai-15"/>
      <sheetName val="Anl_2s_d4e5"/>
      <sheetName val="Bill_Of_Quantity5"/>
      <sheetName val="H_SAT5"/>
      <sheetName val="Statprod_gab5"/>
      <sheetName val="box_culvert5"/>
      <sheetName val="Isolasi_Luar_Dalam5"/>
      <sheetName val="Isolasi_Luar5"/>
      <sheetName val="Sat_Bah_&amp;_Up1"/>
      <sheetName val="Tie_Beam_GN1"/>
      <sheetName val="RAB_T-175_TP1"/>
      <sheetName val="I__Gen+Prelim1"/>
      <sheetName val="bhn_1"/>
      <sheetName val="FORM_3A1"/>
      <sheetName val="List_Material1"/>
      <sheetName val="List_H_Bahan&amp;Upah1"/>
      <sheetName val="Fill_this_out_first___1"/>
      <sheetName val="Master_1_01"/>
      <sheetName val="Item_Baru1"/>
      <sheetName val="Analisa_Baku_ME1"/>
      <sheetName val="REKAP_STR_T1"/>
      <sheetName val="Blk-Mnl_notype1"/>
      <sheetName val="ddg_&amp;_lain21"/>
      <sheetName val="PHU_051"/>
      <sheetName val="ganti_rugi1"/>
      <sheetName val="ANALISA_21"/>
      <sheetName val="ANALISA_1"/>
      <sheetName val="ANALISA_31"/>
      <sheetName val="ANALISA_LS1"/>
      <sheetName val="BAHAN_1"/>
      <sheetName val="_UPAH,ALAT1"/>
      <sheetName val="Upah_Bahan1"/>
      <sheetName val="Kuantitas_&amp;_Harga1"/>
      <sheetName val="4-Basic_Price1"/>
      <sheetName val="Tata_Udara1"/>
      <sheetName val="GRAND_REKAP1"/>
      <sheetName val="DAF_ALAT1"/>
      <sheetName val="hrg-sat_pek1"/>
      <sheetName val="Sh.1"/>
      <sheetName val="Prime"/>
      <sheetName val="GalSal"/>
      <sheetName val="Pekerjaan Utama"/>
      <sheetName val="Rekap Biaya"/>
      <sheetName val="COST-SUM"/>
      <sheetName val="analisa Harsat"/>
      <sheetName val="REKAPITULASI"/>
      <sheetName val="DSP"/>
      <sheetName val="Upah "/>
      <sheetName val="PRY.02"/>
      <sheetName val="CalSheet"/>
      <sheetName val="Summary"/>
      <sheetName val="m schedule"/>
      <sheetName val="DF-7_(2)6"/>
      <sheetName val="rincian_per_proyek6"/>
      <sheetName val="Bill_of_Qty_MEP6"/>
      <sheetName val="H_Material,_Upah_&amp;_Alat6"/>
      <sheetName val="Analisa_H_Sat_Pek_6"/>
      <sheetName val="H_Satuan6"/>
      <sheetName val="HB_6"/>
      <sheetName val="NP_(4)6"/>
      <sheetName val="BD_Div-2_sd_7_66"/>
      <sheetName val="REF_ONLY6"/>
      <sheetName val="SW_66"/>
      <sheetName val="SW_5A6"/>
      <sheetName val="CW_56"/>
      <sheetName val="CW_66"/>
      <sheetName val="7_PEK-STRUKTUR6"/>
      <sheetName val="DAFTAR_HARGA6"/>
      <sheetName val="BoQ_C46"/>
      <sheetName val="List_of_Eqp6"/>
      <sheetName val="HRG_BHN6"/>
      <sheetName val="Anls_teknis6"/>
      <sheetName val="rab_-_persiapan_&amp;_lantai-16"/>
      <sheetName val="Anl_2s_d4e6"/>
      <sheetName val="Bill_Of_Quantity6"/>
      <sheetName val="H_SAT6"/>
      <sheetName val="Statprod_gab6"/>
      <sheetName val="box_culvert6"/>
      <sheetName val="Isolasi_Luar_Dalam6"/>
      <sheetName val="Isolasi_Luar6"/>
      <sheetName val="Sat_Bah_&amp;_Up2"/>
      <sheetName val="Tie_Beam_GN2"/>
      <sheetName val="RAB_T-175_TP2"/>
      <sheetName val="I__Gen+Prelim2"/>
      <sheetName val="bhn_2"/>
      <sheetName val="FORM_3A2"/>
      <sheetName val="List_Material2"/>
      <sheetName val="List_H_Bahan&amp;Upah2"/>
      <sheetName val="Fill_this_out_first___2"/>
      <sheetName val="Master_1_02"/>
      <sheetName val="Item_Baru2"/>
      <sheetName val="Analisa_Baku_ME2"/>
      <sheetName val="REKAP_STR_T2"/>
      <sheetName val="Blk-Mnl_notype2"/>
      <sheetName val="ddg_&amp;_lain22"/>
      <sheetName val="PHU_052"/>
      <sheetName val="ganti_rugi2"/>
      <sheetName val="ANALISA_22"/>
      <sheetName val="ANALISA_4"/>
      <sheetName val="ANALISA_32"/>
      <sheetName val="ANALISA_LS2"/>
      <sheetName val="BAHAN_2"/>
      <sheetName val="_UPAH,ALAT2"/>
      <sheetName val="Upah_Bahan2"/>
      <sheetName val="Kuantitas_&amp;_Harga2"/>
      <sheetName val="4-Basic_Price2"/>
      <sheetName val="Tata_Udara2"/>
      <sheetName val="GRAND_REKAP2"/>
      <sheetName val="DAF_ALAT2"/>
      <sheetName val="hrg-sat_pek2"/>
      <sheetName val="공사비_내역_(가)"/>
      <sheetName val="Analisa_ME"/>
      <sheetName val="01A-_RAB"/>
      <sheetName val="BGN_PENUNJANG"/>
      <sheetName val="Sat_Bah___Up"/>
      <sheetName val="Sh_1"/>
      <sheetName val="rab_me_(by_owner)_"/>
      <sheetName val="BQ_(by_owner)"/>
      <sheetName val="rab_me_(fisik)"/>
      <sheetName val="Pekerjaan_Utama"/>
      <sheetName val="Rekap_Biaya"/>
      <sheetName val="analisa_Harsat"/>
      <sheetName val="PRY_02"/>
      <sheetName val="m_schedule"/>
      <sheetName val="Upah_"/>
      <sheetName val="Gal tanah"/>
      <sheetName val="Pancang"/>
      <sheetName val="S_perny &amp; CV_lama"/>
      <sheetName val="Penawaran"/>
      <sheetName val="SITE-E"/>
      <sheetName val="Bhn_upah"/>
      <sheetName val="SAT-DAS"/>
      <sheetName val="an.el"/>
      <sheetName val="An.AC &amp; Plb"/>
      <sheetName val="Waktu"/>
      <sheetName val="Anls"/>
      <sheetName val="DRUP (ASLI)"/>
      <sheetName val="anl"/>
      <sheetName val="Daf-Har-Pening"/>
      <sheetName val="MASTER BAHAN ME"/>
      <sheetName val="skejul"/>
      <sheetName val="ANALISA SOFT"/>
      <sheetName val="PEMBESIAN BALOK INDUK!"/>
      <sheetName val="Anal_Gorong2"/>
      <sheetName val="Unit Rate"/>
      <sheetName val="Bhn-Lokal"/>
      <sheetName val="DIV.8"/>
      <sheetName val="DATA PROYEK"/>
      <sheetName val="ARP-10"/>
      <sheetName val="AKUN"/>
      <sheetName val="arp-3a"/>
      <sheetName val="har-sat"/>
      <sheetName val="FAK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 refreshError="1"/>
      <sheetData sheetId="405"/>
      <sheetData sheetId="406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L-1"/>
      <sheetName val="Basic"/>
      <sheetName val="Rekap"/>
      <sheetName val="Analisa"/>
      <sheetName val="Preparation"/>
      <sheetName val="Grading"/>
      <sheetName val="Utility"/>
      <sheetName val="Bridge-st 01"/>
      <sheetName val="Bridge-st 02"/>
      <sheetName val="Site"/>
      <sheetName val="Schedule"/>
      <sheetName val="Ahs Alat"/>
      <sheetName val="Provisi &amp; Astek"/>
      <sheetName val="K-3"/>
      <sheetName val="Gaji"/>
      <sheetName val="Sumberdaya"/>
      <sheetName val="arp-3a"/>
      <sheetName val="ARP-10"/>
      <sheetName val="gvl"/>
      <sheetName val="Du_lieu"/>
    </sheetNames>
    <sheetDataSet>
      <sheetData sheetId="0"/>
      <sheetData sheetId="1">
        <row r="12">
          <cell r="D12" t="str">
            <v>Tanah urug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M-03"/>
      <sheetName val="BBM-03 (2)"/>
      <sheetName val="Rekap Per Cab"/>
      <sheetName val="bayar_04_fak"/>
      <sheetName val="B"/>
      <sheetName val="EFECTIF"/>
      <sheetName val="Jabar"/>
      <sheetName val="Jateng"/>
      <sheetName val="Jatim"/>
      <sheetName val="Pusat"/>
      <sheetName val="Sulawesi"/>
      <sheetName val="Sumbagsel"/>
      <sheetName val="Sheet3"/>
      <sheetName val="bahan"/>
      <sheetName val="Upah"/>
      <sheetName val="TB98,oct99&amp;sap99-WPL"/>
    </sheetNames>
    <sheetDataSet>
      <sheetData sheetId="0" refreshError="1">
        <row r="767">
          <cell r="B767">
            <v>739</v>
          </cell>
        </row>
        <row r="768">
          <cell r="B768">
            <v>740</v>
          </cell>
        </row>
        <row r="769">
          <cell r="B769">
            <v>741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BILL"/>
      <sheetName val="BIIL"/>
      <sheetName val="Mobilisasi"/>
      <sheetName val="Lamp. 1"/>
      <sheetName val="Lamp.2,3&amp;4"/>
      <sheetName val="Menu"/>
      <sheetName val="Lamp.5"/>
      <sheetName val="Lamp.6a"/>
      <sheetName val="lamp.7"/>
      <sheetName val="Lamp.9-10"/>
      <sheetName val="lAMP.11-12"/>
      <sheetName val="lAMP.13"/>
      <sheetName val="Bahan"/>
      <sheetName val="lAMP.14"/>
      <sheetName val="Cover"/>
      <sheetName val="DIV-3"/>
      <sheetName val="DIV-7"/>
      <sheetName val="DIV-8"/>
      <sheetName val="BD Div-2 sd 7.6"/>
      <sheetName val="Sumda1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SC Actg Mar 06"/>
      <sheetName val="AJE-Apr 06"/>
      <sheetName val="Amort"/>
      <sheetName val="Def.cost"/>
      <sheetName val="Others"/>
      <sheetName val="Lead"/>
      <sheetName val="CAJE &amp; CRJE"/>
      <sheetName val="PAJE &amp; PRJE"/>
      <sheetName val="TBLBI Sept 06"/>
      <sheetName val="PAJE &amp; PRJE Dec'06"/>
      <sheetName val="Cash&amp;Bank (A)"/>
      <sheetName val="CC (A-4)"/>
      <sheetName val="AR (C-1)"/>
      <sheetName val="Revenue(10)"/>
      <sheetName val="10-1"/>
      <sheetName val="C-1-1"/>
      <sheetName val="CC (C-1-2)"/>
      <sheetName val="Sheet1"/>
      <sheetName val="AR(C-2)"/>
      <sheetName val="Prepayment (F)"/>
      <sheetName val="OGP (G)"/>
      <sheetName val="Kons Sept 06"/>
      <sheetName val="Investment (I)"/>
      <sheetName val="Top"/>
      <sheetName val="Due from (H)"/>
      <sheetName val="Due to (DD)"/>
      <sheetName val="Other asset (N)"/>
      <sheetName val="N-1"/>
      <sheetName val="AP (AA)"/>
      <sheetName val="Journal Entry AP"/>
      <sheetName val="AJE"/>
      <sheetName val="Tax pay (CC)"/>
      <sheetName val="Accrued (HH)"/>
      <sheetName val="HH-1"/>
      <sheetName val="DTL(JJ)"/>
      <sheetName val="LTL(II)"/>
      <sheetName val="SE(KK)"/>
      <sheetName val="G&amp;A(40)"/>
      <sheetName val="40-1"/>
      <sheetName val="Other (60)"/>
      <sheetName val="60-1"/>
      <sheetName val="60-2"/>
      <sheetName val="DDA-versi GCA"/>
      <sheetName val="Taxes Exp "/>
      <sheetName val="Impairementc FA(ExtraOrd.ltem)"/>
      <sheetName val="GAAP aje"/>
      <sheetName val="ELIMINATION aje"/>
      <sheetName val="BS-deftax"/>
      <sheetName val="PL-deftax"/>
      <sheetName val="Journal Entry (13)"/>
      <sheetName val="DDA-versi PQR"/>
      <sheetName val="FDC Capex LBI (2)"/>
      <sheetName val="Work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"/>
      <sheetName val="CF-DIRECT"/>
      <sheetName val="DEFER-TAX"/>
      <sheetName val="SUMM-P-A"/>
      <sheetName val="COST-SHIP"/>
      <sheetName val="B-BS-IC-CF-HL-RAT"/>
      <sheetName val="C-NOTES"/>
      <sheetName val="E-REV-CS-INV"/>
      <sheetName val="P-A"/>
      <sheetName val="D-COST&amp;EXP"/>
      <sheetName val="A-GL-SUMMARY"/>
      <sheetName val="A_GL_SUMMA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SAMPUL"/>
      <sheetName val="HDT"/>
      <sheetName val="HARDAS"/>
      <sheetName val="BREAK-DOWN"/>
      <sheetName val="DAF-KUANT"/>
      <sheetName val="Sheet4"/>
      <sheetName val="GROUP KERJA"/>
      <sheetName val="KEB-ALAT"/>
      <sheetName val="DAF-ALAT"/>
      <sheetName val="SCHEDULE"/>
      <sheetName val="DAF-PERSON"/>
      <sheetName val="SUB-K"/>
      <sheetName val="GALIAN"/>
      <sheetName val="Sheet2"/>
      <sheetName val="Sheet3"/>
      <sheetName val="Lamp.2,3&amp;4"/>
      <sheetName val="DIV-3"/>
      <sheetName val="DIV-7"/>
      <sheetName val="DIV-8"/>
      <sheetName val="H_Satuan"/>
      <sheetName val="Analisa"/>
      <sheetName val="uraian bul"/>
      <sheetName val="Modal Kerja"/>
      <sheetName val="Rekapitulasi"/>
      <sheetName val="Pricing"/>
      <sheetName val="rincian per proyek"/>
      <sheetName val="compaction"/>
      <sheetName val="BAG-2"/>
      <sheetName val="NP"/>
      <sheetName val="DK&amp;H"/>
      <sheetName val="Pipe"/>
      <sheetName val="1.19"/>
      <sheetName val="CH"/>
      <sheetName val="Master 1.0"/>
      <sheetName val="FORM 3A"/>
      <sheetName val="Hrg"/>
      <sheetName val="prog-mgu"/>
      <sheetName val="ARP 10 2 BUL"/>
      <sheetName val="GROUP_KERJA1"/>
      <sheetName val="Lamp_2,3&amp;41"/>
      <sheetName val="uraian_bul1"/>
      <sheetName val="Modal_Kerja1"/>
      <sheetName val="rincian_per_proyek1"/>
      <sheetName val="1_191"/>
      <sheetName val="FORM_3A1"/>
      <sheetName val="Master_1_01"/>
      <sheetName val="ARP_10_2_BUL1"/>
      <sheetName val="GROUP_KERJA"/>
      <sheetName val="Lamp_2,3&amp;4"/>
      <sheetName val="uraian_bul"/>
      <sheetName val="Modal_Kerja"/>
      <sheetName val="rincian_per_proyek"/>
      <sheetName val="1_19"/>
      <sheetName val="FORM_3A"/>
      <sheetName val="Master_1_0"/>
      <sheetName val="ARP_10_2_BUL"/>
      <sheetName val="GROUP_KERJA2"/>
      <sheetName val="Lamp_2,3&amp;42"/>
      <sheetName val="uraian_bul2"/>
      <sheetName val="Modal_Kerja2"/>
      <sheetName val="rincian_per_proyek2"/>
      <sheetName val="1_192"/>
      <sheetName val="FORM_3A2"/>
      <sheetName val="Master_1_02"/>
      <sheetName val="ARP_10_2_BUL2"/>
      <sheetName val="GROUP_KERJA3"/>
      <sheetName val="Lamp_2,3&amp;43"/>
      <sheetName val="uraian_bul3"/>
      <sheetName val="Modal_Kerja3"/>
      <sheetName val="rincian_per_proyek3"/>
      <sheetName val="1_193"/>
      <sheetName val="FORM_3A3"/>
      <sheetName val="Master_1_03"/>
      <sheetName val="ARP_10_2_BUL3"/>
      <sheetName val="H.Satuan"/>
      <sheetName val="Analisa Upah &amp; Bahan Plum"/>
      <sheetName val="Material"/>
      <sheetName val="Inputs"/>
      <sheetName val="TABEL-DETASIR"/>
      <sheetName val="HSD"/>
      <sheetName val="hrg_upah(Dipakai)"/>
      <sheetName val="hrg_alt"/>
      <sheetName val="RAB"/>
      <sheetName val="TBL_BANTU"/>
      <sheetName val="NORMALISASI_KARANG_MUMUS"/>
      <sheetName val="LABA"/>
      <sheetName val="H Tower"/>
      <sheetName val="Gaji Pokok"/>
      <sheetName val="T. Proyek-Jabatan"/>
      <sheetName val="T. Lokasi"/>
      <sheetName val="T. Rumah"/>
      <sheetName val="T. Transport"/>
      <sheetName val="PriceList"/>
      <sheetName val="HARSAT"/>
      <sheetName val="Bill of Qty MEP"/>
      <sheetName val="공사비 내역 (가)"/>
      <sheetName val="DKH"/>
      <sheetName val="Worksheet"/>
      <sheetName val="Besi Bg"/>
      <sheetName val="GROUP_KERJA4"/>
      <sheetName val="Lamp_2,3&amp;44"/>
      <sheetName val="uraian_bul4"/>
      <sheetName val="Modal_Kerja4"/>
      <sheetName val="rincian_per_proyek4"/>
      <sheetName val="1_194"/>
      <sheetName val="Master_1_04"/>
      <sheetName val="FORM_3A4"/>
      <sheetName val="ARP_10_2_BUL4"/>
      <sheetName val="H_Satuan1"/>
      <sheetName val="GROUP_KERJA5"/>
      <sheetName val="Lamp_2,3&amp;45"/>
      <sheetName val="uraian_bul5"/>
      <sheetName val="Modal_Kerja5"/>
      <sheetName val="rincian_per_proyek5"/>
      <sheetName val="1_195"/>
      <sheetName val="Master_1_05"/>
      <sheetName val="FORM_3A5"/>
      <sheetName val="ARP_10_2_BUL5"/>
      <sheetName val="H_Satuan2"/>
      <sheetName val="Bill_Qua"/>
      <sheetName val="REKAP"/>
      <sheetName val="Meth"/>
      <sheetName val="AN-E"/>
      <sheetName val="GROUP_KERJA6"/>
      <sheetName val="Lamp_2,3&amp;46"/>
      <sheetName val="uraian_bul6"/>
      <sheetName val="Modal_Kerja6"/>
      <sheetName val="rincian_per_proyek6"/>
      <sheetName val="1_196"/>
      <sheetName val="FORM_3A6"/>
      <sheetName val="Master_1_06"/>
      <sheetName val="ARP_10_2_BUL6"/>
      <sheetName val="H_Satuan3"/>
      <sheetName val="Analisa_Upah_&amp;_Bahan_Plum"/>
      <sheetName val="Gaji_Pokok"/>
      <sheetName val="T__Proyek-Jabatan"/>
      <sheetName val="T__Lokasi"/>
      <sheetName val="T__Rumah"/>
      <sheetName val="T__Transport"/>
      <sheetName val="H_Tower"/>
      <sheetName val="Bill_of_Qty_MEP"/>
      <sheetName val="공사비_내역_(가)"/>
      <sheetName val="Besi_Bg"/>
      <sheetName val="harga"/>
      <sheetName val="LAL - PASAR PAGI "/>
      <sheetName val="hitung"/>
      <sheetName val="bill qty"/>
      <sheetName val="5-Peralat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&amp;L"/>
      <sheetName val="rate"/>
    </sheetNames>
    <sheetDataSet>
      <sheetData sheetId="0"/>
      <sheetData sheetId="1">
        <row r="2">
          <cell r="A2" t="str">
            <v>DATE</v>
          </cell>
          <cell r="B2" t="str">
            <v>IDR</v>
          </cell>
          <cell r="C2" t="str">
            <v>AUD</v>
          </cell>
          <cell r="D2" t="str">
            <v>SGD</v>
          </cell>
        </row>
        <row r="3">
          <cell r="A3">
            <v>37622</v>
          </cell>
          <cell r="B3">
            <v>8890</v>
          </cell>
          <cell r="C3">
            <v>4995.29</v>
          </cell>
          <cell r="D3">
            <v>5108.3100000000004</v>
          </cell>
        </row>
        <row r="4">
          <cell r="A4">
            <v>37623</v>
          </cell>
          <cell r="B4">
            <v>8890</v>
          </cell>
          <cell r="C4">
            <v>4995.29</v>
          </cell>
          <cell r="D4">
            <v>5108.3100000000004</v>
          </cell>
        </row>
        <row r="5">
          <cell r="A5">
            <v>37624</v>
          </cell>
          <cell r="B5">
            <v>8890</v>
          </cell>
          <cell r="C5">
            <v>4995.29</v>
          </cell>
          <cell r="D5">
            <v>5108.3100000000004</v>
          </cell>
        </row>
        <row r="6">
          <cell r="A6">
            <v>37625</v>
          </cell>
          <cell r="B6">
            <v>8890</v>
          </cell>
          <cell r="C6">
            <v>4995.29</v>
          </cell>
          <cell r="D6">
            <v>5108.3100000000004</v>
          </cell>
        </row>
        <row r="7">
          <cell r="A7">
            <v>37626</v>
          </cell>
          <cell r="B7">
            <v>8890</v>
          </cell>
          <cell r="C7">
            <v>4995.29</v>
          </cell>
          <cell r="D7">
            <v>5108.3100000000004</v>
          </cell>
        </row>
        <row r="8">
          <cell r="A8">
            <v>37627</v>
          </cell>
          <cell r="B8">
            <v>8920</v>
          </cell>
          <cell r="C8">
            <v>5009.47</v>
          </cell>
          <cell r="D8">
            <v>5112.92</v>
          </cell>
        </row>
        <row r="9">
          <cell r="A9">
            <v>37628</v>
          </cell>
          <cell r="B9">
            <v>8920</v>
          </cell>
          <cell r="C9">
            <v>5009.47</v>
          </cell>
          <cell r="D9">
            <v>5112.92</v>
          </cell>
        </row>
        <row r="10">
          <cell r="A10">
            <v>37629</v>
          </cell>
          <cell r="B10">
            <v>8920</v>
          </cell>
          <cell r="C10">
            <v>5009.47</v>
          </cell>
          <cell r="D10">
            <v>5112.92</v>
          </cell>
        </row>
        <row r="11">
          <cell r="A11">
            <v>37630</v>
          </cell>
          <cell r="B11">
            <v>8920</v>
          </cell>
          <cell r="C11">
            <v>5009.47</v>
          </cell>
          <cell r="D11">
            <v>5112.92</v>
          </cell>
        </row>
        <row r="12">
          <cell r="A12">
            <v>37631</v>
          </cell>
          <cell r="B12">
            <v>8920</v>
          </cell>
          <cell r="C12">
            <v>5009.47</v>
          </cell>
          <cell r="D12">
            <v>5112.92</v>
          </cell>
        </row>
        <row r="13">
          <cell r="A13">
            <v>37632</v>
          </cell>
          <cell r="B13">
            <v>8920</v>
          </cell>
          <cell r="C13">
            <v>5009.47</v>
          </cell>
          <cell r="D13">
            <v>5112.92</v>
          </cell>
        </row>
        <row r="14">
          <cell r="A14">
            <v>37633</v>
          </cell>
          <cell r="B14">
            <v>8920</v>
          </cell>
          <cell r="C14">
            <v>5009.47</v>
          </cell>
          <cell r="D14">
            <v>5112.92</v>
          </cell>
        </row>
        <row r="15">
          <cell r="A15">
            <v>37634</v>
          </cell>
          <cell r="B15">
            <v>8925</v>
          </cell>
          <cell r="C15">
            <v>5110.46</v>
          </cell>
          <cell r="D15">
            <v>5121.3599999999997</v>
          </cell>
        </row>
        <row r="16">
          <cell r="A16">
            <v>37635</v>
          </cell>
          <cell r="B16">
            <v>8925</v>
          </cell>
          <cell r="C16">
            <v>5110.46</v>
          </cell>
          <cell r="D16">
            <v>5121.3599999999997</v>
          </cell>
        </row>
        <row r="17">
          <cell r="A17">
            <v>37636</v>
          </cell>
          <cell r="B17">
            <v>8925</v>
          </cell>
          <cell r="C17">
            <v>5110.46</v>
          </cell>
          <cell r="D17">
            <v>5121.3599999999997</v>
          </cell>
        </row>
        <row r="18">
          <cell r="A18">
            <v>37637</v>
          </cell>
          <cell r="B18">
            <v>8925</v>
          </cell>
          <cell r="C18">
            <v>5110.46</v>
          </cell>
          <cell r="D18">
            <v>5121.3599999999997</v>
          </cell>
        </row>
        <row r="19">
          <cell r="A19">
            <v>37638</v>
          </cell>
          <cell r="B19">
            <v>8925</v>
          </cell>
          <cell r="C19">
            <v>5110.46</v>
          </cell>
          <cell r="D19">
            <v>5121.3599999999997</v>
          </cell>
        </row>
        <row r="20">
          <cell r="A20">
            <v>37639</v>
          </cell>
          <cell r="B20">
            <v>8925</v>
          </cell>
          <cell r="C20">
            <v>5110.46</v>
          </cell>
          <cell r="D20">
            <v>5121.3599999999997</v>
          </cell>
        </row>
        <row r="21">
          <cell r="A21">
            <v>37640</v>
          </cell>
          <cell r="B21">
            <v>8925</v>
          </cell>
          <cell r="C21">
            <v>5110.46</v>
          </cell>
          <cell r="D21">
            <v>5121.3599999999997</v>
          </cell>
        </row>
        <row r="22">
          <cell r="A22">
            <v>37641</v>
          </cell>
          <cell r="B22">
            <v>8860</v>
          </cell>
          <cell r="C22">
            <v>5176.8999999999996</v>
          </cell>
          <cell r="D22">
            <v>5102.51</v>
          </cell>
        </row>
        <row r="23">
          <cell r="A23">
            <v>37642</v>
          </cell>
          <cell r="B23">
            <v>8860</v>
          </cell>
          <cell r="C23">
            <v>5176.8999999999996</v>
          </cell>
          <cell r="D23">
            <v>5102.51</v>
          </cell>
        </row>
        <row r="24">
          <cell r="A24">
            <v>37643</v>
          </cell>
          <cell r="B24">
            <v>8860</v>
          </cell>
          <cell r="C24">
            <v>5176.8999999999996</v>
          </cell>
          <cell r="D24">
            <v>5102.51</v>
          </cell>
        </row>
        <row r="25">
          <cell r="A25">
            <v>37644</v>
          </cell>
          <cell r="B25">
            <v>8860</v>
          </cell>
          <cell r="C25">
            <v>5176.8999999999996</v>
          </cell>
          <cell r="D25">
            <v>5102.51</v>
          </cell>
        </row>
        <row r="26">
          <cell r="A26">
            <v>37645</v>
          </cell>
          <cell r="B26">
            <v>8860</v>
          </cell>
          <cell r="C26">
            <v>5176.8999999999996</v>
          </cell>
          <cell r="D26">
            <v>5102.51</v>
          </cell>
        </row>
        <row r="27">
          <cell r="A27">
            <v>37646</v>
          </cell>
          <cell r="B27">
            <v>8860</v>
          </cell>
          <cell r="C27">
            <v>5176.8999999999996</v>
          </cell>
          <cell r="D27">
            <v>5102.51</v>
          </cell>
        </row>
        <row r="28">
          <cell r="A28">
            <v>37647</v>
          </cell>
          <cell r="B28">
            <v>8860</v>
          </cell>
          <cell r="C28">
            <v>5176.8999999999996</v>
          </cell>
          <cell r="D28">
            <v>5102.51</v>
          </cell>
        </row>
        <row r="29">
          <cell r="A29">
            <v>37648</v>
          </cell>
          <cell r="B29">
            <v>8855</v>
          </cell>
          <cell r="C29">
            <v>5183.72</v>
          </cell>
          <cell r="D29">
            <v>5105.8100000000004</v>
          </cell>
        </row>
        <row r="30">
          <cell r="A30">
            <v>37649</v>
          </cell>
          <cell r="B30">
            <v>8855</v>
          </cell>
          <cell r="C30">
            <v>5183.72</v>
          </cell>
          <cell r="D30">
            <v>5105.8100000000004</v>
          </cell>
        </row>
        <row r="31">
          <cell r="A31">
            <v>37650</v>
          </cell>
          <cell r="B31">
            <v>8855</v>
          </cell>
          <cell r="C31">
            <v>5183.72</v>
          </cell>
          <cell r="D31">
            <v>5105.8100000000004</v>
          </cell>
        </row>
        <row r="32">
          <cell r="A32">
            <v>37651</v>
          </cell>
          <cell r="B32">
            <v>8855</v>
          </cell>
          <cell r="C32">
            <v>5183.72</v>
          </cell>
          <cell r="D32">
            <v>5105.8100000000004</v>
          </cell>
        </row>
        <row r="33">
          <cell r="A33">
            <v>37652</v>
          </cell>
          <cell r="B33">
            <v>8855</v>
          </cell>
          <cell r="C33">
            <v>5183.72</v>
          </cell>
          <cell r="D33">
            <v>5105.8100000000004</v>
          </cell>
        </row>
        <row r="34">
          <cell r="A34">
            <v>37653</v>
          </cell>
          <cell r="B34">
            <v>8855</v>
          </cell>
          <cell r="C34">
            <v>5183.72</v>
          </cell>
          <cell r="D34">
            <v>5105.8100000000004</v>
          </cell>
        </row>
        <row r="35">
          <cell r="A35">
            <v>37654</v>
          </cell>
          <cell r="B35">
            <v>8855</v>
          </cell>
          <cell r="C35">
            <v>5183.72</v>
          </cell>
          <cell r="D35">
            <v>5105.8100000000004</v>
          </cell>
        </row>
        <row r="36">
          <cell r="A36">
            <v>37655</v>
          </cell>
          <cell r="B36">
            <v>8855</v>
          </cell>
          <cell r="C36">
            <v>5210.28</v>
          </cell>
          <cell r="D36">
            <v>5193.76</v>
          </cell>
        </row>
        <row r="37">
          <cell r="A37">
            <v>37656</v>
          </cell>
          <cell r="B37">
            <v>8855</v>
          </cell>
          <cell r="C37">
            <v>5210.28</v>
          </cell>
          <cell r="D37">
            <v>5193.76</v>
          </cell>
        </row>
        <row r="38">
          <cell r="A38">
            <v>37657</v>
          </cell>
          <cell r="B38">
            <v>8855</v>
          </cell>
          <cell r="C38">
            <v>5210.28</v>
          </cell>
          <cell r="D38">
            <v>5193.76</v>
          </cell>
        </row>
        <row r="39">
          <cell r="A39">
            <v>37658</v>
          </cell>
          <cell r="B39">
            <v>8855</v>
          </cell>
          <cell r="C39">
            <v>5210.28</v>
          </cell>
          <cell r="D39">
            <v>5193.76</v>
          </cell>
        </row>
        <row r="40">
          <cell r="A40">
            <v>37659</v>
          </cell>
          <cell r="B40">
            <v>8855</v>
          </cell>
          <cell r="C40">
            <v>5210.28</v>
          </cell>
          <cell r="D40">
            <v>5193.76</v>
          </cell>
        </row>
        <row r="41">
          <cell r="A41">
            <v>37660</v>
          </cell>
          <cell r="B41">
            <v>8855</v>
          </cell>
          <cell r="C41">
            <v>5210.28</v>
          </cell>
          <cell r="D41">
            <v>5193.76</v>
          </cell>
        </row>
        <row r="42">
          <cell r="A42">
            <v>37661</v>
          </cell>
          <cell r="B42">
            <v>8855</v>
          </cell>
          <cell r="C42">
            <v>5210.28</v>
          </cell>
          <cell r="D42">
            <v>5193.76</v>
          </cell>
        </row>
        <row r="43">
          <cell r="A43">
            <v>37662</v>
          </cell>
          <cell r="B43">
            <v>8863</v>
          </cell>
          <cell r="C43">
            <v>5184.8599999999997</v>
          </cell>
          <cell r="D43">
            <v>5085.49</v>
          </cell>
        </row>
        <row r="44">
          <cell r="A44">
            <v>37663</v>
          </cell>
          <cell r="B44">
            <v>8863</v>
          </cell>
          <cell r="C44">
            <v>5184.8599999999997</v>
          </cell>
          <cell r="D44">
            <v>5085.49</v>
          </cell>
        </row>
        <row r="45">
          <cell r="A45">
            <v>37664</v>
          </cell>
          <cell r="B45">
            <v>8863</v>
          </cell>
          <cell r="C45">
            <v>5184.8599999999997</v>
          </cell>
          <cell r="D45">
            <v>5085.49</v>
          </cell>
        </row>
        <row r="46">
          <cell r="A46">
            <v>37665</v>
          </cell>
          <cell r="B46">
            <v>8863</v>
          </cell>
          <cell r="C46">
            <v>5184.8599999999997</v>
          </cell>
          <cell r="D46">
            <v>5085.49</v>
          </cell>
        </row>
        <row r="47">
          <cell r="A47">
            <v>37666</v>
          </cell>
          <cell r="B47">
            <v>8863</v>
          </cell>
          <cell r="C47">
            <v>5184.8599999999997</v>
          </cell>
          <cell r="D47">
            <v>5085.49</v>
          </cell>
        </row>
        <row r="48">
          <cell r="A48">
            <v>37667</v>
          </cell>
          <cell r="B48">
            <v>8863</v>
          </cell>
          <cell r="C48">
            <v>5184.8599999999997</v>
          </cell>
          <cell r="D48">
            <v>5085.49</v>
          </cell>
        </row>
        <row r="49">
          <cell r="A49">
            <v>37668</v>
          </cell>
          <cell r="B49">
            <v>8863</v>
          </cell>
          <cell r="C49">
            <v>5184.8599999999997</v>
          </cell>
          <cell r="D49">
            <v>5085.49</v>
          </cell>
        </row>
        <row r="50">
          <cell r="A50">
            <v>37669</v>
          </cell>
          <cell r="B50">
            <v>8865</v>
          </cell>
          <cell r="C50">
            <v>5207.3</v>
          </cell>
          <cell r="D50">
            <v>5041.59</v>
          </cell>
        </row>
        <row r="51">
          <cell r="A51">
            <v>37670</v>
          </cell>
          <cell r="B51">
            <v>8865</v>
          </cell>
          <cell r="C51">
            <v>5207.3</v>
          </cell>
          <cell r="D51">
            <v>5041.59</v>
          </cell>
        </row>
        <row r="52">
          <cell r="A52">
            <v>37671</v>
          </cell>
          <cell r="B52">
            <v>8865</v>
          </cell>
          <cell r="C52">
            <v>5207.3</v>
          </cell>
          <cell r="D52">
            <v>5041.59</v>
          </cell>
        </row>
        <row r="53">
          <cell r="A53">
            <v>37672</v>
          </cell>
          <cell r="B53">
            <v>8865</v>
          </cell>
          <cell r="C53">
            <v>5207.3</v>
          </cell>
          <cell r="D53">
            <v>5041.59</v>
          </cell>
        </row>
        <row r="54">
          <cell r="A54">
            <v>37673</v>
          </cell>
          <cell r="B54">
            <v>8865</v>
          </cell>
          <cell r="C54">
            <v>5207.3</v>
          </cell>
          <cell r="D54">
            <v>5041.59</v>
          </cell>
        </row>
        <row r="55">
          <cell r="A55">
            <v>37674</v>
          </cell>
          <cell r="B55">
            <v>8865</v>
          </cell>
          <cell r="C55">
            <v>5207.3</v>
          </cell>
          <cell r="D55">
            <v>5041.59</v>
          </cell>
        </row>
        <row r="56">
          <cell r="A56">
            <v>37675</v>
          </cell>
          <cell r="B56">
            <v>8865</v>
          </cell>
          <cell r="C56">
            <v>5207.3</v>
          </cell>
          <cell r="D56">
            <v>5041.59</v>
          </cell>
        </row>
        <row r="57">
          <cell r="A57">
            <v>37676</v>
          </cell>
          <cell r="B57">
            <v>8845</v>
          </cell>
          <cell r="C57">
            <v>5215.8999999999996</v>
          </cell>
          <cell r="D57">
            <v>5032.72</v>
          </cell>
        </row>
        <row r="58">
          <cell r="A58">
            <v>37677</v>
          </cell>
          <cell r="B58">
            <v>8845</v>
          </cell>
          <cell r="C58">
            <v>5215.8999999999996</v>
          </cell>
          <cell r="D58">
            <v>5032.72</v>
          </cell>
        </row>
        <row r="59">
          <cell r="A59">
            <v>37678</v>
          </cell>
          <cell r="B59">
            <v>8845</v>
          </cell>
          <cell r="C59">
            <v>5215.8999999999996</v>
          </cell>
          <cell r="D59">
            <v>5032.72</v>
          </cell>
        </row>
        <row r="60">
          <cell r="A60">
            <v>37679</v>
          </cell>
          <cell r="B60">
            <v>8845</v>
          </cell>
          <cell r="C60">
            <v>5215.8999999999996</v>
          </cell>
          <cell r="D60">
            <v>5032.72</v>
          </cell>
        </row>
        <row r="61">
          <cell r="A61">
            <v>37680</v>
          </cell>
          <cell r="B61">
            <v>8845</v>
          </cell>
          <cell r="C61">
            <v>5215.8999999999996</v>
          </cell>
          <cell r="D61">
            <v>5032.72</v>
          </cell>
        </row>
        <row r="62">
          <cell r="A62">
            <v>37681</v>
          </cell>
          <cell r="B62">
            <v>8845</v>
          </cell>
          <cell r="C62">
            <v>5215.8999999999996</v>
          </cell>
          <cell r="D62">
            <v>5032.72</v>
          </cell>
        </row>
        <row r="63">
          <cell r="A63">
            <v>37682</v>
          </cell>
          <cell r="B63">
            <v>8845</v>
          </cell>
          <cell r="C63">
            <v>5215.8999999999996</v>
          </cell>
          <cell r="D63">
            <v>5032.72</v>
          </cell>
        </row>
        <row r="64">
          <cell r="A64">
            <v>37683</v>
          </cell>
          <cell r="B64">
            <v>8888</v>
          </cell>
          <cell r="C64">
            <v>5376.35</v>
          </cell>
          <cell r="D64">
            <v>5411.87</v>
          </cell>
        </row>
        <row r="65">
          <cell r="A65">
            <v>37684</v>
          </cell>
          <cell r="B65">
            <v>8888</v>
          </cell>
          <cell r="C65">
            <v>5376.35</v>
          </cell>
          <cell r="D65">
            <v>5411.87</v>
          </cell>
        </row>
        <row r="66">
          <cell r="A66">
            <v>37685</v>
          </cell>
          <cell r="B66">
            <v>8888</v>
          </cell>
          <cell r="C66">
            <v>5376.35</v>
          </cell>
          <cell r="D66">
            <v>5411.87</v>
          </cell>
        </row>
        <row r="67">
          <cell r="A67">
            <v>37686</v>
          </cell>
          <cell r="B67">
            <v>8888</v>
          </cell>
          <cell r="C67">
            <v>5376.35</v>
          </cell>
          <cell r="D67">
            <v>5411.87</v>
          </cell>
        </row>
        <row r="68">
          <cell r="A68">
            <v>37687</v>
          </cell>
          <cell r="B68">
            <v>8888</v>
          </cell>
          <cell r="C68">
            <v>5376.35</v>
          </cell>
          <cell r="D68">
            <v>5411.87</v>
          </cell>
        </row>
        <row r="69">
          <cell r="A69">
            <v>37688</v>
          </cell>
          <cell r="B69">
            <v>8888</v>
          </cell>
          <cell r="C69">
            <v>5376.35</v>
          </cell>
          <cell r="D69">
            <v>5411.87</v>
          </cell>
        </row>
        <row r="70">
          <cell r="A70">
            <v>37689</v>
          </cell>
          <cell r="B70">
            <v>8888</v>
          </cell>
          <cell r="C70">
            <v>5376.35</v>
          </cell>
          <cell r="D70">
            <v>5411.87</v>
          </cell>
        </row>
        <row r="71">
          <cell r="A71">
            <v>37690</v>
          </cell>
          <cell r="B71">
            <v>8830</v>
          </cell>
          <cell r="C71">
            <v>5418.97</v>
          </cell>
          <cell r="D71">
            <v>5084.9399999999996</v>
          </cell>
        </row>
        <row r="72">
          <cell r="A72">
            <v>37691</v>
          </cell>
          <cell r="B72">
            <v>8830</v>
          </cell>
          <cell r="C72">
            <v>5418.97</v>
          </cell>
          <cell r="D72">
            <v>5084.9399999999996</v>
          </cell>
        </row>
        <row r="73">
          <cell r="A73">
            <v>37692</v>
          </cell>
          <cell r="B73">
            <v>8830</v>
          </cell>
          <cell r="C73">
            <v>5418.97</v>
          </cell>
          <cell r="D73">
            <v>5084.9399999999996</v>
          </cell>
        </row>
        <row r="74">
          <cell r="A74">
            <v>37693</v>
          </cell>
          <cell r="B74">
            <v>8830</v>
          </cell>
          <cell r="C74">
            <v>5418.97</v>
          </cell>
          <cell r="D74">
            <v>5084.9399999999996</v>
          </cell>
        </row>
        <row r="75">
          <cell r="A75">
            <v>37694</v>
          </cell>
          <cell r="B75">
            <v>8830</v>
          </cell>
          <cell r="C75">
            <v>5418.97</v>
          </cell>
          <cell r="D75">
            <v>5084.9399999999996</v>
          </cell>
        </row>
        <row r="76">
          <cell r="A76">
            <v>37695</v>
          </cell>
          <cell r="B76">
            <v>8830</v>
          </cell>
          <cell r="C76">
            <v>5418.97</v>
          </cell>
          <cell r="D76">
            <v>5084.9399999999996</v>
          </cell>
        </row>
        <row r="77">
          <cell r="A77">
            <v>37696</v>
          </cell>
          <cell r="B77">
            <v>8830</v>
          </cell>
          <cell r="C77">
            <v>5418.97</v>
          </cell>
          <cell r="D77">
            <v>5084.9399999999996</v>
          </cell>
        </row>
        <row r="78">
          <cell r="A78">
            <v>37697</v>
          </cell>
          <cell r="B78">
            <v>8883</v>
          </cell>
          <cell r="C78">
            <v>5278.28</v>
          </cell>
          <cell r="D78">
            <v>5066.45</v>
          </cell>
        </row>
        <row r="79">
          <cell r="A79">
            <v>37698</v>
          </cell>
          <cell r="B79">
            <v>8883</v>
          </cell>
          <cell r="C79">
            <v>5278.28</v>
          </cell>
          <cell r="D79">
            <v>5066.45</v>
          </cell>
        </row>
        <row r="80">
          <cell r="A80">
            <v>37699</v>
          </cell>
          <cell r="B80">
            <v>8883</v>
          </cell>
          <cell r="C80">
            <v>5278.28</v>
          </cell>
          <cell r="D80">
            <v>5066.45</v>
          </cell>
        </row>
        <row r="81">
          <cell r="A81">
            <v>37700</v>
          </cell>
          <cell r="B81">
            <v>8883</v>
          </cell>
          <cell r="C81">
            <v>5278.28</v>
          </cell>
          <cell r="D81">
            <v>5066.45</v>
          </cell>
        </row>
        <row r="82">
          <cell r="A82">
            <v>37701</v>
          </cell>
          <cell r="B82">
            <v>8883</v>
          </cell>
          <cell r="C82">
            <v>5278.28</v>
          </cell>
          <cell r="D82">
            <v>5066.45</v>
          </cell>
        </row>
        <row r="83">
          <cell r="A83">
            <v>37702</v>
          </cell>
          <cell r="B83">
            <v>8883</v>
          </cell>
          <cell r="C83">
            <v>5278.28</v>
          </cell>
          <cell r="D83">
            <v>5066.45</v>
          </cell>
        </row>
        <row r="84">
          <cell r="A84">
            <v>37703</v>
          </cell>
          <cell r="B84">
            <v>8883</v>
          </cell>
          <cell r="C84">
            <v>5278.28</v>
          </cell>
          <cell r="D84">
            <v>5066.45</v>
          </cell>
        </row>
        <row r="85">
          <cell r="A85">
            <v>37704</v>
          </cell>
          <cell r="B85">
            <v>8970</v>
          </cell>
          <cell r="C85">
            <v>5297.68</v>
          </cell>
          <cell r="D85">
            <v>5062.6499999999996</v>
          </cell>
        </row>
        <row r="86">
          <cell r="A86">
            <v>37705</v>
          </cell>
          <cell r="B86">
            <v>8970</v>
          </cell>
          <cell r="C86">
            <v>5297.68</v>
          </cell>
          <cell r="D86">
            <v>5062.6499999999996</v>
          </cell>
        </row>
        <row r="87">
          <cell r="A87">
            <v>37706</v>
          </cell>
          <cell r="B87">
            <v>8970</v>
          </cell>
          <cell r="C87">
            <v>5297.68</v>
          </cell>
          <cell r="D87">
            <v>5062.6499999999996</v>
          </cell>
        </row>
        <row r="88">
          <cell r="A88">
            <v>37707</v>
          </cell>
          <cell r="B88">
            <v>8970</v>
          </cell>
          <cell r="C88">
            <v>5297.68</v>
          </cell>
          <cell r="D88">
            <v>5062.6499999999996</v>
          </cell>
        </row>
        <row r="89">
          <cell r="A89">
            <v>37708</v>
          </cell>
          <cell r="B89">
            <v>8970</v>
          </cell>
          <cell r="C89">
            <v>5297.68</v>
          </cell>
          <cell r="D89">
            <v>5062.6499999999996</v>
          </cell>
        </row>
        <row r="90">
          <cell r="A90">
            <v>37709</v>
          </cell>
          <cell r="B90">
            <v>8970</v>
          </cell>
          <cell r="C90">
            <v>5297.68</v>
          </cell>
          <cell r="D90">
            <v>5062.6499999999996</v>
          </cell>
        </row>
        <row r="91">
          <cell r="A91">
            <v>37710</v>
          </cell>
          <cell r="B91">
            <v>8970</v>
          </cell>
          <cell r="C91">
            <v>5297.68</v>
          </cell>
          <cell r="D91">
            <v>5062.6499999999996</v>
          </cell>
        </row>
        <row r="92">
          <cell r="A92">
            <v>37711</v>
          </cell>
          <cell r="B92">
            <v>8900</v>
          </cell>
          <cell r="C92">
            <v>5296.39</v>
          </cell>
          <cell r="D92">
            <v>5026.54</v>
          </cell>
        </row>
        <row r="93">
          <cell r="A93">
            <v>37712</v>
          </cell>
          <cell r="B93">
            <v>8900</v>
          </cell>
          <cell r="C93">
            <v>5296.39</v>
          </cell>
          <cell r="D93">
            <v>5026.54</v>
          </cell>
        </row>
        <row r="94">
          <cell r="A94">
            <v>37713</v>
          </cell>
          <cell r="B94">
            <v>8900</v>
          </cell>
          <cell r="C94">
            <v>5296.39</v>
          </cell>
          <cell r="D94">
            <v>5026.54</v>
          </cell>
        </row>
        <row r="95">
          <cell r="A95">
            <v>37714</v>
          </cell>
          <cell r="B95">
            <v>8900</v>
          </cell>
          <cell r="C95">
            <v>5296.39</v>
          </cell>
          <cell r="D95">
            <v>5026.54</v>
          </cell>
        </row>
        <row r="96">
          <cell r="A96">
            <v>37715</v>
          </cell>
          <cell r="B96">
            <v>8900</v>
          </cell>
          <cell r="C96">
            <v>5296.39</v>
          </cell>
          <cell r="D96">
            <v>5026.54</v>
          </cell>
        </row>
        <row r="97">
          <cell r="A97">
            <v>37716</v>
          </cell>
          <cell r="B97">
            <v>8900</v>
          </cell>
          <cell r="C97">
            <v>5296.39</v>
          </cell>
          <cell r="D97">
            <v>5026.54</v>
          </cell>
        </row>
        <row r="98">
          <cell r="A98">
            <v>37717</v>
          </cell>
          <cell r="B98">
            <v>8900</v>
          </cell>
          <cell r="C98">
            <v>5296.39</v>
          </cell>
          <cell r="D98">
            <v>5026.54</v>
          </cell>
        </row>
        <row r="99">
          <cell r="A99">
            <v>37718</v>
          </cell>
          <cell r="B99">
            <v>8883</v>
          </cell>
          <cell r="C99">
            <v>5337.79</v>
          </cell>
          <cell r="D99">
            <v>4995.5</v>
          </cell>
        </row>
        <row r="100">
          <cell r="A100">
            <v>37719</v>
          </cell>
          <cell r="B100">
            <v>8883</v>
          </cell>
          <cell r="C100">
            <v>5337.79</v>
          </cell>
          <cell r="D100">
            <v>4995.5</v>
          </cell>
        </row>
        <row r="101">
          <cell r="A101">
            <v>37720</v>
          </cell>
          <cell r="B101">
            <v>8883</v>
          </cell>
          <cell r="C101">
            <v>5337.79</v>
          </cell>
          <cell r="D101">
            <v>4995.5</v>
          </cell>
        </row>
        <row r="102">
          <cell r="A102">
            <v>37721</v>
          </cell>
          <cell r="B102">
            <v>8883</v>
          </cell>
          <cell r="C102">
            <v>5337.79</v>
          </cell>
          <cell r="D102">
            <v>4995.5</v>
          </cell>
        </row>
        <row r="103">
          <cell r="A103">
            <v>37722</v>
          </cell>
          <cell r="B103">
            <v>8883</v>
          </cell>
          <cell r="C103">
            <v>5337.79</v>
          </cell>
          <cell r="D103">
            <v>4995.5</v>
          </cell>
        </row>
        <row r="104">
          <cell r="A104">
            <v>37723</v>
          </cell>
          <cell r="B104">
            <v>8883</v>
          </cell>
          <cell r="C104">
            <v>5337.79</v>
          </cell>
          <cell r="D104">
            <v>4995.5</v>
          </cell>
        </row>
        <row r="105">
          <cell r="A105">
            <v>37724</v>
          </cell>
          <cell r="B105">
            <v>8883</v>
          </cell>
          <cell r="C105">
            <v>5337.79</v>
          </cell>
          <cell r="D105">
            <v>4995.5</v>
          </cell>
        </row>
        <row r="106">
          <cell r="A106">
            <v>37725</v>
          </cell>
          <cell r="B106">
            <v>8853</v>
          </cell>
          <cell r="C106">
            <v>5298.52</v>
          </cell>
          <cell r="D106">
            <v>4963.5600000000004</v>
          </cell>
        </row>
        <row r="107">
          <cell r="A107">
            <v>37726</v>
          </cell>
          <cell r="B107">
            <v>8853</v>
          </cell>
          <cell r="C107">
            <v>5298.52</v>
          </cell>
          <cell r="D107">
            <v>4963.5600000000004</v>
          </cell>
        </row>
        <row r="108">
          <cell r="A108">
            <v>37727</v>
          </cell>
          <cell r="B108">
            <v>8853</v>
          </cell>
          <cell r="C108">
            <v>5298.52</v>
          </cell>
          <cell r="D108">
            <v>4963.5600000000004</v>
          </cell>
        </row>
        <row r="109">
          <cell r="A109">
            <v>37728</v>
          </cell>
          <cell r="B109">
            <v>8853</v>
          </cell>
          <cell r="C109">
            <v>5298.52</v>
          </cell>
          <cell r="D109">
            <v>4963.5600000000004</v>
          </cell>
        </row>
        <row r="110">
          <cell r="A110">
            <v>37729</v>
          </cell>
          <cell r="B110">
            <v>8853</v>
          </cell>
          <cell r="C110">
            <v>5298.52</v>
          </cell>
          <cell r="D110">
            <v>4963.5600000000004</v>
          </cell>
        </row>
        <row r="111">
          <cell r="A111">
            <v>37730</v>
          </cell>
          <cell r="B111">
            <v>8853</v>
          </cell>
          <cell r="C111">
            <v>5298.52</v>
          </cell>
          <cell r="D111">
            <v>4963.5600000000004</v>
          </cell>
        </row>
        <row r="112">
          <cell r="A112">
            <v>37731</v>
          </cell>
          <cell r="B112">
            <v>8853</v>
          </cell>
          <cell r="C112">
            <v>5298.52</v>
          </cell>
          <cell r="D112">
            <v>4963.5600000000004</v>
          </cell>
        </row>
        <row r="113">
          <cell r="A113">
            <v>37732</v>
          </cell>
          <cell r="B113">
            <v>8795</v>
          </cell>
          <cell r="C113">
            <v>5318.34</v>
          </cell>
          <cell r="D113">
            <v>4937.41</v>
          </cell>
        </row>
        <row r="114">
          <cell r="A114">
            <v>37733</v>
          </cell>
          <cell r="B114">
            <v>8795</v>
          </cell>
          <cell r="C114">
            <v>5318.34</v>
          </cell>
          <cell r="D114">
            <v>4937.41</v>
          </cell>
        </row>
        <row r="115">
          <cell r="A115">
            <v>37734</v>
          </cell>
          <cell r="B115">
            <v>8795</v>
          </cell>
          <cell r="C115">
            <v>5318.34</v>
          </cell>
          <cell r="D115">
            <v>4937.41</v>
          </cell>
        </row>
        <row r="116">
          <cell r="A116">
            <v>37735</v>
          </cell>
          <cell r="B116">
            <v>8795</v>
          </cell>
          <cell r="C116">
            <v>5318.34</v>
          </cell>
          <cell r="D116">
            <v>4937.41</v>
          </cell>
        </row>
        <row r="117">
          <cell r="A117">
            <v>37736</v>
          </cell>
          <cell r="B117">
            <v>8795</v>
          </cell>
          <cell r="C117">
            <v>5318.34</v>
          </cell>
          <cell r="D117">
            <v>4937.41</v>
          </cell>
        </row>
        <row r="118">
          <cell r="A118">
            <v>37737</v>
          </cell>
          <cell r="B118">
            <v>8795</v>
          </cell>
          <cell r="C118">
            <v>5318.34</v>
          </cell>
          <cell r="D118">
            <v>4937.41</v>
          </cell>
        </row>
        <row r="119">
          <cell r="A119">
            <v>37738</v>
          </cell>
          <cell r="B119">
            <v>8795</v>
          </cell>
          <cell r="C119">
            <v>5318.34</v>
          </cell>
          <cell r="D119">
            <v>4937.41</v>
          </cell>
        </row>
        <row r="120">
          <cell r="A120">
            <v>37739</v>
          </cell>
          <cell r="B120">
            <v>8675</v>
          </cell>
          <cell r="C120">
            <v>5329.05</v>
          </cell>
          <cell r="D120">
            <v>4870.04</v>
          </cell>
        </row>
        <row r="121">
          <cell r="A121">
            <v>37740</v>
          </cell>
          <cell r="B121">
            <v>8675</v>
          </cell>
          <cell r="C121">
            <v>5329.05</v>
          </cell>
          <cell r="D121">
            <v>4870.04</v>
          </cell>
        </row>
        <row r="122">
          <cell r="A122">
            <v>37741</v>
          </cell>
          <cell r="B122">
            <v>8675</v>
          </cell>
          <cell r="C122">
            <v>5329.05</v>
          </cell>
          <cell r="D122">
            <v>4870.04</v>
          </cell>
        </row>
        <row r="123">
          <cell r="A123">
            <v>37742</v>
          </cell>
          <cell r="B123">
            <v>8675</v>
          </cell>
          <cell r="C123">
            <v>5329.05</v>
          </cell>
          <cell r="D123">
            <v>4870.04</v>
          </cell>
        </row>
        <row r="124">
          <cell r="A124">
            <v>37743</v>
          </cell>
          <cell r="B124">
            <v>8675</v>
          </cell>
          <cell r="C124">
            <v>5329.05</v>
          </cell>
          <cell r="D124">
            <v>4870.04</v>
          </cell>
        </row>
        <row r="125">
          <cell r="A125">
            <v>37744</v>
          </cell>
          <cell r="B125">
            <v>8675</v>
          </cell>
          <cell r="C125">
            <v>5329.05</v>
          </cell>
          <cell r="D125">
            <v>4870.04</v>
          </cell>
        </row>
        <row r="126">
          <cell r="A126">
            <v>37745</v>
          </cell>
          <cell r="B126">
            <v>8675</v>
          </cell>
          <cell r="C126">
            <v>5329.05</v>
          </cell>
          <cell r="D126">
            <v>4870.04</v>
          </cell>
        </row>
        <row r="127">
          <cell r="A127">
            <v>37746</v>
          </cell>
          <cell r="B127">
            <v>8657</v>
          </cell>
          <cell r="C127">
            <v>5350.89</v>
          </cell>
          <cell r="D127">
            <v>4866.22</v>
          </cell>
        </row>
        <row r="128">
          <cell r="A128">
            <v>37747</v>
          </cell>
          <cell r="B128">
            <v>8657</v>
          </cell>
          <cell r="C128">
            <v>5350.89</v>
          </cell>
          <cell r="D128">
            <v>4866.22</v>
          </cell>
        </row>
        <row r="129">
          <cell r="A129">
            <v>37748</v>
          </cell>
          <cell r="B129">
            <v>8657</v>
          </cell>
          <cell r="C129">
            <v>5350.89</v>
          </cell>
          <cell r="D129">
            <v>4866.22</v>
          </cell>
        </row>
        <row r="130">
          <cell r="A130">
            <v>37749</v>
          </cell>
          <cell r="B130">
            <v>8657</v>
          </cell>
          <cell r="C130">
            <v>5350.89</v>
          </cell>
          <cell r="D130">
            <v>4866.22</v>
          </cell>
        </row>
        <row r="131">
          <cell r="A131">
            <v>37750</v>
          </cell>
          <cell r="B131">
            <v>8657</v>
          </cell>
          <cell r="C131">
            <v>5350.89</v>
          </cell>
          <cell r="D131">
            <v>4866.22</v>
          </cell>
        </row>
        <row r="132">
          <cell r="A132">
            <v>37751</v>
          </cell>
          <cell r="B132">
            <v>8657</v>
          </cell>
          <cell r="C132">
            <v>5350.89</v>
          </cell>
          <cell r="D132">
            <v>4866.22</v>
          </cell>
        </row>
        <row r="133">
          <cell r="A133">
            <v>37752</v>
          </cell>
          <cell r="B133">
            <v>8657</v>
          </cell>
          <cell r="C133">
            <v>5350.89</v>
          </cell>
          <cell r="D133">
            <v>4866.22</v>
          </cell>
        </row>
        <row r="134">
          <cell r="A134">
            <v>37753</v>
          </cell>
          <cell r="B134">
            <v>8525</v>
          </cell>
          <cell r="C134">
            <v>5409.97</v>
          </cell>
          <cell r="D134">
            <v>4836.6099999999997</v>
          </cell>
        </row>
        <row r="135">
          <cell r="A135">
            <v>37754</v>
          </cell>
          <cell r="B135">
            <v>8525</v>
          </cell>
          <cell r="C135">
            <v>5409.97</v>
          </cell>
          <cell r="D135">
            <v>4836.6099999999997</v>
          </cell>
        </row>
        <row r="136">
          <cell r="A136">
            <v>37755</v>
          </cell>
          <cell r="B136">
            <v>8525</v>
          </cell>
          <cell r="C136">
            <v>5409.97</v>
          </cell>
          <cell r="D136">
            <v>4836.6099999999997</v>
          </cell>
        </row>
        <row r="137">
          <cell r="A137">
            <v>37756</v>
          </cell>
          <cell r="B137">
            <v>8525</v>
          </cell>
          <cell r="C137">
            <v>5409.97</v>
          </cell>
          <cell r="D137">
            <v>4836.6099999999997</v>
          </cell>
        </row>
        <row r="138">
          <cell r="A138">
            <v>37757</v>
          </cell>
          <cell r="B138">
            <v>8525</v>
          </cell>
          <cell r="C138">
            <v>5409.97</v>
          </cell>
          <cell r="D138">
            <v>4836.6099999999997</v>
          </cell>
        </row>
        <row r="139">
          <cell r="A139">
            <v>37758</v>
          </cell>
          <cell r="B139">
            <v>8525</v>
          </cell>
          <cell r="C139">
            <v>5409.97</v>
          </cell>
          <cell r="D139">
            <v>4836.6099999999997</v>
          </cell>
        </row>
        <row r="140">
          <cell r="A140">
            <v>37759</v>
          </cell>
          <cell r="B140">
            <v>8525</v>
          </cell>
          <cell r="C140">
            <v>5409.97</v>
          </cell>
          <cell r="D140">
            <v>4836.6099999999997</v>
          </cell>
        </row>
        <row r="141">
          <cell r="A141">
            <v>37760</v>
          </cell>
          <cell r="B141">
            <v>8425</v>
          </cell>
          <cell r="C141">
            <v>5441.71</v>
          </cell>
          <cell r="D141">
            <v>4852.83</v>
          </cell>
        </row>
        <row r="142">
          <cell r="A142">
            <v>37761</v>
          </cell>
          <cell r="B142">
            <v>8425</v>
          </cell>
          <cell r="C142">
            <v>5441.71</v>
          </cell>
          <cell r="D142">
            <v>4852.83</v>
          </cell>
        </row>
        <row r="143">
          <cell r="A143">
            <v>37762</v>
          </cell>
          <cell r="B143">
            <v>8425</v>
          </cell>
          <cell r="C143">
            <v>5441.71</v>
          </cell>
          <cell r="D143">
            <v>4852.83</v>
          </cell>
        </row>
        <row r="144">
          <cell r="A144">
            <v>37763</v>
          </cell>
          <cell r="B144">
            <v>8425</v>
          </cell>
          <cell r="C144">
            <v>5441.71</v>
          </cell>
          <cell r="D144">
            <v>4852.83</v>
          </cell>
        </row>
        <row r="145">
          <cell r="A145">
            <v>37764</v>
          </cell>
          <cell r="B145">
            <v>8425</v>
          </cell>
          <cell r="C145">
            <v>5441.71</v>
          </cell>
          <cell r="D145">
            <v>4852.83</v>
          </cell>
        </row>
        <row r="146">
          <cell r="A146">
            <v>37765</v>
          </cell>
          <cell r="B146">
            <v>8425</v>
          </cell>
          <cell r="C146">
            <v>5441.71</v>
          </cell>
          <cell r="D146">
            <v>4852.83</v>
          </cell>
        </row>
        <row r="147">
          <cell r="A147">
            <v>37766</v>
          </cell>
          <cell r="B147">
            <v>8425</v>
          </cell>
          <cell r="C147">
            <v>5441.71</v>
          </cell>
          <cell r="D147">
            <v>4852.83</v>
          </cell>
        </row>
        <row r="148">
          <cell r="A148">
            <v>37767</v>
          </cell>
          <cell r="B148">
            <v>8310</v>
          </cell>
          <cell r="C148">
            <v>5438.06</v>
          </cell>
          <cell r="D148">
            <v>4807.08</v>
          </cell>
        </row>
        <row r="149">
          <cell r="A149">
            <v>37768</v>
          </cell>
          <cell r="B149">
            <v>8310</v>
          </cell>
          <cell r="C149">
            <v>5438.06</v>
          </cell>
          <cell r="D149">
            <v>4807.08</v>
          </cell>
        </row>
        <row r="150">
          <cell r="A150">
            <v>37769</v>
          </cell>
          <cell r="B150">
            <v>8310</v>
          </cell>
          <cell r="C150">
            <v>5438.06</v>
          </cell>
          <cell r="D150">
            <v>4807.08</v>
          </cell>
        </row>
        <row r="151">
          <cell r="A151">
            <v>37770</v>
          </cell>
          <cell r="B151">
            <v>8310</v>
          </cell>
          <cell r="C151">
            <v>5438.06</v>
          </cell>
          <cell r="D151">
            <v>4807.08</v>
          </cell>
        </row>
        <row r="152">
          <cell r="A152">
            <v>37771</v>
          </cell>
          <cell r="B152">
            <v>8310</v>
          </cell>
          <cell r="C152">
            <v>5438.06</v>
          </cell>
          <cell r="D152">
            <v>4807.08</v>
          </cell>
        </row>
        <row r="153">
          <cell r="A153">
            <v>37772</v>
          </cell>
          <cell r="B153">
            <v>8310</v>
          </cell>
          <cell r="C153">
            <v>5438.06</v>
          </cell>
          <cell r="D153">
            <v>4807.08</v>
          </cell>
        </row>
        <row r="154">
          <cell r="A154">
            <v>37773</v>
          </cell>
          <cell r="B154">
            <v>8310</v>
          </cell>
          <cell r="C154">
            <v>5438.06</v>
          </cell>
          <cell r="D154">
            <v>4807.08</v>
          </cell>
        </row>
        <row r="155">
          <cell r="A155">
            <v>37774</v>
          </cell>
          <cell r="B155">
            <v>8175</v>
          </cell>
          <cell r="C155">
            <v>5301.49</v>
          </cell>
          <cell r="D155">
            <v>4710.46</v>
          </cell>
        </row>
        <row r="156">
          <cell r="A156">
            <v>37775</v>
          </cell>
          <cell r="B156">
            <v>8175</v>
          </cell>
          <cell r="C156">
            <v>5301.49</v>
          </cell>
          <cell r="D156">
            <v>4710.46</v>
          </cell>
        </row>
        <row r="157">
          <cell r="A157">
            <v>37776</v>
          </cell>
          <cell r="B157">
            <v>8175</v>
          </cell>
          <cell r="C157">
            <v>5301.49</v>
          </cell>
          <cell r="D157">
            <v>4710.46</v>
          </cell>
        </row>
        <row r="158">
          <cell r="A158">
            <v>37777</v>
          </cell>
          <cell r="B158">
            <v>8175</v>
          </cell>
          <cell r="C158">
            <v>5301.49</v>
          </cell>
          <cell r="D158">
            <v>4710.46</v>
          </cell>
        </row>
        <row r="159">
          <cell r="A159">
            <v>37778</v>
          </cell>
          <cell r="B159">
            <v>8175</v>
          </cell>
          <cell r="C159">
            <v>5301.49</v>
          </cell>
          <cell r="D159">
            <v>4710.46</v>
          </cell>
        </row>
        <row r="160">
          <cell r="A160">
            <v>37779</v>
          </cell>
          <cell r="B160">
            <v>8175</v>
          </cell>
          <cell r="C160">
            <v>5301.49</v>
          </cell>
          <cell r="D160">
            <v>4710.46</v>
          </cell>
        </row>
        <row r="161">
          <cell r="A161">
            <v>37780</v>
          </cell>
          <cell r="B161">
            <v>8175</v>
          </cell>
          <cell r="C161">
            <v>5301.49</v>
          </cell>
          <cell r="D161">
            <v>4710.46</v>
          </cell>
        </row>
        <row r="162">
          <cell r="A162">
            <v>37781</v>
          </cell>
          <cell r="B162">
            <v>8170</v>
          </cell>
          <cell r="C162">
            <v>5374.23</v>
          </cell>
          <cell r="D162">
            <v>4726.09</v>
          </cell>
        </row>
        <row r="163">
          <cell r="A163">
            <v>37782</v>
          </cell>
          <cell r="B163">
            <v>8170</v>
          </cell>
          <cell r="C163">
            <v>5374.23</v>
          </cell>
          <cell r="D163">
            <v>4726.09</v>
          </cell>
        </row>
        <row r="164">
          <cell r="A164">
            <v>37783</v>
          </cell>
          <cell r="B164">
            <v>8170</v>
          </cell>
          <cell r="C164">
            <v>5374.23</v>
          </cell>
          <cell r="D164">
            <v>4726.09</v>
          </cell>
        </row>
        <row r="165">
          <cell r="A165">
            <v>37784</v>
          </cell>
          <cell r="B165">
            <v>8170</v>
          </cell>
          <cell r="C165">
            <v>5374.23</v>
          </cell>
          <cell r="D165">
            <v>4726.09</v>
          </cell>
        </row>
        <row r="166">
          <cell r="A166">
            <v>37785</v>
          </cell>
          <cell r="B166">
            <v>8170</v>
          </cell>
          <cell r="C166">
            <v>5374.23</v>
          </cell>
          <cell r="D166">
            <v>4726.09</v>
          </cell>
        </row>
        <row r="167">
          <cell r="A167">
            <v>37786</v>
          </cell>
          <cell r="B167">
            <v>8170</v>
          </cell>
          <cell r="C167">
            <v>5374.23</v>
          </cell>
          <cell r="D167">
            <v>4726.09</v>
          </cell>
        </row>
        <row r="168">
          <cell r="A168">
            <v>37787</v>
          </cell>
          <cell r="B168">
            <v>8170</v>
          </cell>
          <cell r="C168">
            <v>5374.23</v>
          </cell>
          <cell r="D168">
            <v>4726.09</v>
          </cell>
        </row>
        <row r="169">
          <cell r="A169">
            <v>37788</v>
          </cell>
          <cell r="B169">
            <v>8195</v>
          </cell>
          <cell r="C169">
            <v>5374.28</v>
          </cell>
          <cell r="D169">
            <v>4712.21</v>
          </cell>
        </row>
        <row r="170">
          <cell r="A170">
            <v>37789</v>
          </cell>
          <cell r="B170">
            <v>8195</v>
          </cell>
          <cell r="C170">
            <v>5374.28</v>
          </cell>
          <cell r="D170">
            <v>4712.21</v>
          </cell>
        </row>
        <row r="171">
          <cell r="A171">
            <v>37790</v>
          </cell>
          <cell r="B171">
            <v>8195</v>
          </cell>
          <cell r="C171">
            <v>5374.28</v>
          </cell>
          <cell r="D171">
            <v>4712.21</v>
          </cell>
        </row>
        <row r="172">
          <cell r="A172">
            <v>37791</v>
          </cell>
          <cell r="B172">
            <v>8195</v>
          </cell>
          <cell r="C172">
            <v>5374.28</v>
          </cell>
          <cell r="D172">
            <v>4712.21</v>
          </cell>
        </row>
        <row r="173">
          <cell r="A173">
            <v>37792</v>
          </cell>
          <cell r="B173">
            <v>8195</v>
          </cell>
          <cell r="C173">
            <v>5374.28</v>
          </cell>
          <cell r="D173">
            <v>4712.21</v>
          </cell>
        </row>
        <row r="174">
          <cell r="A174">
            <v>37793</v>
          </cell>
          <cell r="B174">
            <v>8195</v>
          </cell>
          <cell r="C174">
            <v>5374.28</v>
          </cell>
          <cell r="D174">
            <v>4712.21</v>
          </cell>
        </row>
        <row r="175">
          <cell r="A175">
            <v>37794</v>
          </cell>
          <cell r="B175">
            <v>8195</v>
          </cell>
          <cell r="C175">
            <v>5374.28</v>
          </cell>
          <cell r="D175">
            <v>4712.21</v>
          </cell>
        </row>
        <row r="176">
          <cell r="A176">
            <v>37795</v>
          </cell>
          <cell r="B176">
            <v>8195</v>
          </cell>
          <cell r="C176">
            <v>5470.16</v>
          </cell>
          <cell r="D176">
            <v>4729.6099999999997</v>
          </cell>
        </row>
        <row r="177">
          <cell r="A177">
            <v>37796</v>
          </cell>
          <cell r="B177">
            <v>8195</v>
          </cell>
          <cell r="C177">
            <v>5470.16</v>
          </cell>
          <cell r="D177">
            <v>4729.6099999999997</v>
          </cell>
        </row>
        <row r="178">
          <cell r="A178">
            <v>37797</v>
          </cell>
          <cell r="B178">
            <v>8195</v>
          </cell>
          <cell r="C178">
            <v>5470.16</v>
          </cell>
          <cell r="D178">
            <v>4729.6099999999997</v>
          </cell>
        </row>
        <row r="179">
          <cell r="A179">
            <v>37798</v>
          </cell>
          <cell r="B179">
            <v>8195</v>
          </cell>
          <cell r="C179">
            <v>5470.16</v>
          </cell>
          <cell r="D179">
            <v>4729.6099999999997</v>
          </cell>
        </row>
        <row r="180">
          <cell r="A180">
            <v>37799</v>
          </cell>
          <cell r="B180">
            <v>8195</v>
          </cell>
          <cell r="C180">
            <v>5470.16</v>
          </cell>
          <cell r="D180">
            <v>4729.6099999999997</v>
          </cell>
        </row>
        <row r="181">
          <cell r="A181">
            <v>37800</v>
          </cell>
          <cell r="B181">
            <v>8195</v>
          </cell>
          <cell r="C181">
            <v>5470.16</v>
          </cell>
          <cell r="D181">
            <v>4729.6099999999997</v>
          </cell>
        </row>
        <row r="182">
          <cell r="A182">
            <v>37801</v>
          </cell>
          <cell r="B182">
            <v>8195</v>
          </cell>
          <cell r="C182">
            <v>5470.16</v>
          </cell>
          <cell r="D182">
            <v>4729.6099999999997</v>
          </cell>
        </row>
        <row r="183">
          <cell r="A183">
            <v>37802</v>
          </cell>
          <cell r="B183">
            <v>8228</v>
          </cell>
          <cell r="C183">
            <v>5460.1</v>
          </cell>
          <cell r="D183">
            <v>4686.9799999999996</v>
          </cell>
        </row>
        <row r="184">
          <cell r="A184">
            <v>37803</v>
          </cell>
          <cell r="B184">
            <v>8228</v>
          </cell>
          <cell r="C184">
            <v>5460.1</v>
          </cell>
          <cell r="D184">
            <v>4686.9799999999996</v>
          </cell>
        </row>
        <row r="185">
          <cell r="A185">
            <v>37804</v>
          </cell>
          <cell r="B185">
            <v>8228</v>
          </cell>
          <cell r="C185">
            <v>5460.1</v>
          </cell>
          <cell r="D185">
            <v>4686.9799999999996</v>
          </cell>
        </row>
        <row r="186">
          <cell r="A186">
            <v>37805</v>
          </cell>
          <cell r="B186">
            <v>8228</v>
          </cell>
          <cell r="C186">
            <v>5460.1</v>
          </cell>
          <cell r="D186">
            <v>4686.9799999999996</v>
          </cell>
        </row>
        <row r="187">
          <cell r="A187">
            <v>37806</v>
          </cell>
          <cell r="B187">
            <v>8228</v>
          </cell>
          <cell r="C187">
            <v>5460.1</v>
          </cell>
          <cell r="D187">
            <v>4686.9799999999996</v>
          </cell>
        </row>
        <row r="188">
          <cell r="A188">
            <v>37807</v>
          </cell>
          <cell r="B188">
            <v>8228</v>
          </cell>
          <cell r="C188">
            <v>5460.1</v>
          </cell>
          <cell r="D188">
            <v>4686.9799999999996</v>
          </cell>
        </row>
        <row r="189">
          <cell r="A189">
            <v>37808</v>
          </cell>
          <cell r="B189">
            <v>8228</v>
          </cell>
          <cell r="C189">
            <v>5460.1</v>
          </cell>
          <cell r="D189">
            <v>4686.9799999999996</v>
          </cell>
        </row>
        <row r="190">
          <cell r="A190">
            <v>37809</v>
          </cell>
          <cell r="B190">
            <v>8207</v>
          </cell>
          <cell r="C190">
            <v>5528.24</v>
          </cell>
          <cell r="D190">
            <v>4660.42</v>
          </cell>
        </row>
        <row r="191">
          <cell r="A191">
            <v>37810</v>
          </cell>
          <cell r="B191">
            <v>8207</v>
          </cell>
          <cell r="C191">
            <v>5528.24</v>
          </cell>
          <cell r="D191">
            <v>4660.42</v>
          </cell>
        </row>
        <row r="192">
          <cell r="A192">
            <v>37811</v>
          </cell>
          <cell r="B192">
            <v>8207</v>
          </cell>
          <cell r="C192">
            <v>5528.24</v>
          </cell>
          <cell r="D192">
            <v>4660.42</v>
          </cell>
        </row>
        <row r="193">
          <cell r="A193">
            <v>37812</v>
          </cell>
          <cell r="B193">
            <v>8207</v>
          </cell>
          <cell r="C193">
            <v>5528.24</v>
          </cell>
          <cell r="D193">
            <v>4660.42</v>
          </cell>
        </row>
        <row r="194">
          <cell r="A194">
            <v>37813</v>
          </cell>
          <cell r="B194">
            <v>8207</v>
          </cell>
          <cell r="C194">
            <v>5528.24</v>
          </cell>
          <cell r="D194">
            <v>4660.42</v>
          </cell>
        </row>
        <row r="195">
          <cell r="A195">
            <v>37814</v>
          </cell>
          <cell r="B195">
            <v>8207</v>
          </cell>
          <cell r="C195">
            <v>5528.24</v>
          </cell>
          <cell r="D195">
            <v>4660.42</v>
          </cell>
        </row>
        <row r="196">
          <cell r="A196">
            <v>37815</v>
          </cell>
          <cell r="B196">
            <v>8207</v>
          </cell>
          <cell r="C196">
            <v>5528.24</v>
          </cell>
          <cell r="D196">
            <v>4660.42</v>
          </cell>
        </row>
        <row r="197">
          <cell r="A197">
            <v>37816</v>
          </cell>
          <cell r="B197">
            <v>8177</v>
          </cell>
          <cell r="C197">
            <v>5369.02</v>
          </cell>
          <cell r="D197">
            <v>4652.8999999999996</v>
          </cell>
        </row>
        <row r="198">
          <cell r="A198">
            <v>37817</v>
          </cell>
          <cell r="B198">
            <v>8177</v>
          </cell>
          <cell r="C198">
            <v>5369.02</v>
          </cell>
          <cell r="D198">
            <v>4652.8999999999996</v>
          </cell>
        </row>
        <row r="199">
          <cell r="A199">
            <v>37818</v>
          </cell>
          <cell r="B199">
            <v>8177</v>
          </cell>
          <cell r="C199">
            <v>5369.02</v>
          </cell>
          <cell r="D199">
            <v>4652.8999999999996</v>
          </cell>
        </row>
        <row r="200">
          <cell r="A200">
            <v>37819</v>
          </cell>
          <cell r="B200">
            <v>8177</v>
          </cell>
          <cell r="C200">
            <v>5369.02</v>
          </cell>
          <cell r="D200">
            <v>4652.8999999999996</v>
          </cell>
        </row>
        <row r="201">
          <cell r="A201">
            <v>37820</v>
          </cell>
          <cell r="B201">
            <v>8177</v>
          </cell>
          <cell r="C201">
            <v>5369.02</v>
          </cell>
          <cell r="D201">
            <v>4652.8999999999996</v>
          </cell>
        </row>
        <row r="202">
          <cell r="A202">
            <v>37821</v>
          </cell>
          <cell r="B202">
            <v>8177</v>
          </cell>
          <cell r="C202">
            <v>5369.02</v>
          </cell>
          <cell r="D202">
            <v>4652.8999999999996</v>
          </cell>
        </row>
        <row r="203">
          <cell r="A203">
            <v>37822</v>
          </cell>
          <cell r="B203">
            <v>8177</v>
          </cell>
          <cell r="C203">
            <v>5369.02</v>
          </cell>
          <cell r="D203">
            <v>4652.8999999999996</v>
          </cell>
        </row>
        <row r="204">
          <cell r="A204">
            <v>37823</v>
          </cell>
          <cell r="B204">
            <v>8223</v>
          </cell>
          <cell r="C204">
            <v>5321.93</v>
          </cell>
          <cell r="D204">
            <v>4666.0600000000004</v>
          </cell>
        </row>
        <row r="205">
          <cell r="A205">
            <v>37824</v>
          </cell>
          <cell r="B205">
            <v>8223</v>
          </cell>
          <cell r="C205">
            <v>5321.93</v>
          </cell>
          <cell r="D205">
            <v>4666.0600000000004</v>
          </cell>
        </row>
        <row r="206">
          <cell r="A206">
            <v>37825</v>
          </cell>
          <cell r="B206">
            <v>8223</v>
          </cell>
          <cell r="C206">
            <v>5321.93</v>
          </cell>
          <cell r="D206">
            <v>4666.0600000000004</v>
          </cell>
        </row>
        <row r="207">
          <cell r="A207">
            <v>37826</v>
          </cell>
          <cell r="B207">
            <v>8223</v>
          </cell>
          <cell r="C207">
            <v>5321.93</v>
          </cell>
          <cell r="D207">
            <v>4666.0600000000004</v>
          </cell>
        </row>
        <row r="208">
          <cell r="A208">
            <v>37827</v>
          </cell>
          <cell r="B208">
            <v>8223</v>
          </cell>
          <cell r="C208">
            <v>5321.93</v>
          </cell>
          <cell r="D208">
            <v>4666.0600000000004</v>
          </cell>
        </row>
        <row r="209">
          <cell r="A209">
            <v>37828</v>
          </cell>
          <cell r="B209">
            <v>8223</v>
          </cell>
          <cell r="C209">
            <v>5321.93</v>
          </cell>
          <cell r="D209">
            <v>4666.0600000000004</v>
          </cell>
        </row>
        <row r="210">
          <cell r="A210">
            <v>37829</v>
          </cell>
          <cell r="B210">
            <v>8223</v>
          </cell>
          <cell r="C210">
            <v>5321.93</v>
          </cell>
          <cell r="D210">
            <v>4666.0600000000004</v>
          </cell>
        </row>
        <row r="211">
          <cell r="A211">
            <v>37830</v>
          </cell>
          <cell r="B211">
            <v>8310</v>
          </cell>
          <cell r="C211">
            <v>5409.81</v>
          </cell>
          <cell r="D211">
            <v>4723.47</v>
          </cell>
        </row>
        <row r="212">
          <cell r="A212">
            <v>37831</v>
          </cell>
          <cell r="B212">
            <v>8310</v>
          </cell>
          <cell r="C212">
            <v>5409.81</v>
          </cell>
          <cell r="D212">
            <v>4723.47</v>
          </cell>
        </row>
        <row r="213">
          <cell r="A213">
            <v>37832</v>
          </cell>
          <cell r="B213">
            <v>8310</v>
          </cell>
          <cell r="C213">
            <v>5409.81</v>
          </cell>
          <cell r="D213">
            <v>4723.47</v>
          </cell>
        </row>
        <row r="214">
          <cell r="A214">
            <v>37833</v>
          </cell>
          <cell r="B214">
            <v>8310</v>
          </cell>
          <cell r="C214">
            <v>5409.81</v>
          </cell>
          <cell r="D214">
            <v>4723.47</v>
          </cell>
        </row>
        <row r="215">
          <cell r="A215">
            <v>37834</v>
          </cell>
          <cell r="B215">
            <v>8310</v>
          </cell>
          <cell r="C215">
            <v>5409.81</v>
          </cell>
          <cell r="D215">
            <v>4723.47</v>
          </cell>
        </row>
        <row r="216">
          <cell r="A216">
            <v>37835</v>
          </cell>
          <cell r="B216">
            <v>8310</v>
          </cell>
          <cell r="C216">
            <v>5409.81</v>
          </cell>
          <cell r="D216">
            <v>4723.47</v>
          </cell>
        </row>
        <row r="217">
          <cell r="A217">
            <v>37836</v>
          </cell>
          <cell r="B217">
            <v>8310</v>
          </cell>
          <cell r="C217">
            <v>5409.81</v>
          </cell>
          <cell r="D217">
            <v>4723.47</v>
          </cell>
        </row>
        <row r="218">
          <cell r="A218">
            <v>37837</v>
          </cell>
          <cell r="B218">
            <v>8466</v>
          </cell>
          <cell r="C218">
            <v>8489.35</v>
          </cell>
          <cell r="D218">
            <v>4808.8599999999997</v>
          </cell>
        </row>
        <row r="219">
          <cell r="A219">
            <v>37838</v>
          </cell>
          <cell r="B219">
            <v>8466</v>
          </cell>
          <cell r="C219">
            <v>8489.35</v>
          </cell>
          <cell r="D219">
            <v>4808.8599999999997</v>
          </cell>
        </row>
        <row r="220">
          <cell r="A220">
            <v>37839</v>
          </cell>
          <cell r="B220">
            <v>8466</v>
          </cell>
          <cell r="C220">
            <v>8489.35</v>
          </cell>
          <cell r="D220">
            <v>4808.8599999999997</v>
          </cell>
        </row>
        <row r="221">
          <cell r="A221">
            <v>37840</v>
          </cell>
          <cell r="B221">
            <v>8466</v>
          </cell>
          <cell r="C221">
            <v>8489.35</v>
          </cell>
          <cell r="D221">
            <v>4808.8599999999997</v>
          </cell>
        </row>
        <row r="222">
          <cell r="A222">
            <v>37841</v>
          </cell>
          <cell r="B222">
            <v>8466</v>
          </cell>
          <cell r="C222">
            <v>8489.35</v>
          </cell>
          <cell r="D222">
            <v>4808.8599999999997</v>
          </cell>
        </row>
        <row r="223">
          <cell r="A223">
            <v>37842</v>
          </cell>
          <cell r="B223">
            <v>8466</v>
          </cell>
          <cell r="C223">
            <v>8489.35</v>
          </cell>
          <cell r="D223">
            <v>4808.8599999999997</v>
          </cell>
        </row>
        <row r="224">
          <cell r="A224">
            <v>37843</v>
          </cell>
          <cell r="B224">
            <v>8466</v>
          </cell>
          <cell r="C224">
            <v>8489.35</v>
          </cell>
          <cell r="D224">
            <v>4808.8599999999997</v>
          </cell>
        </row>
        <row r="225">
          <cell r="A225">
            <v>37844</v>
          </cell>
          <cell r="B225">
            <v>8493</v>
          </cell>
          <cell r="C225">
            <v>5490.72</v>
          </cell>
          <cell r="D225">
            <v>4813.53</v>
          </cell>
        </row>
        <row r="226">
          <cell r="A226">
            <v>37845</v>
          </cell>
          <cell r="B226">
            <v>8493</v>
          </cell>
          <cell r="C226">
            <v>5490.72</v>
          </cell>
          <cell r="D226">
            <v>4813.53</v>
          </cell>
        </row>
        <row r="227">
          <cell r="A227">
            <v>37846</v>
          </cell>
          <cell r="B227">
            <v>8493</v>
          </cell>
          <cell r="C227">
            <v>5490.72</v>
          </cell>
          <cell r="D227">
            <v>4813.53</v>
          </cell>
        </row>
        <row r="228">
          <cell r="A228">
            <v>37847</v>
          </cell>
          <cell r="B228">
            <v>8493</v>
          </cell>
          <cell r="C228">
            <v>5490.72</v>
          </cell>
          <cell r="D228">
            <v>4813.53</v>
          </cell>
        </row>
        <row r="229">
          <cell r="A229">
            <v>37848</v>
          </cell>
          <cell r="B229">
            <v>8493</v>
          </cell>
          <cell r="C229">
            <v>5490.72</v>
          </cell>
          <cell r="D229">
            <v>4813.53</v>
          </cell>
        </row>
        <row r="230">
          <cell r="A230">
            <v>37849</v>
          </cell>
          <cell r="B230">
            <v>8493</v>
          </cell>
          <cell r="C230">
            <v>5490.72</v>
          </cell>
          <cell r="D230">
            <v>4813.53</v>
          </cell>
        </row>
        <row r="231">
          <cell r="A231">
            <v>37850</v>
          </cell>
          <cell r="B231">
            <v>8493</v>
          </cell>
          <cell r="C231">
            <v>5490.72</v>
          </cell>
          <cell r="D231">
            <v>4813.53</v>
          </cell>
        </row>
        <row r="232">
          <cell r="A232">
            <v>37851</v>
          </cell>
          <cell r="B232">
            <v>8535</v>
          </cell>
          <cell r="C232">
            <v>5602.37</v>
          </cell>
          <cell r="D232">
            <v>4866.58</v>
          </cell>
        </row>
        <row r="233">
          <cell r="A233">
            <v>37852</v>
          </cell>
          <cell r="B233">
            <v>8535</v>
          </cell>
          <cell r="C233">
            <v>5602.37</v>
          </cell>
          <cell r="D233">
            <v>4866.58</v>
          </cell>
        </row>
        <row r="234">
          <cell r="A234">
            <v>37853</v>
          </cell>
          <cell r="B234">
            <v>8535</v>
          </cell>
          <cell r="C234">
            <v>5602.37</v>
          </cell>
          <cell r="D234">
            <v>4866.58</v>
          </cell>
        </row>
        <row r="235">
          <cell r="A235">
            <v>37854</v>
          </cell>
          <cell r="B235">
            <v>8535</v>
          </cell>
          <cell r="C235">
            <v>5602.37</v>
          </cell>
          <cell r="D235">
            <v>4866.58</v>
          </cell>
        </row>
        <row r="236">
          <cell r="A236">
            <v>37855</v>
          </cell>
          <cell r="B236">
            <v>8535</v>
          </cell>
          <cell r="C236">
            <v>5602.37</v>
          </cell>
          <cell r="D236">
            <v>4866.58</v>
          </cell>
        </row>
        <row r="237">
          <cell r="A237">
            <v>37856</v>
          </cell>
          <cell r="B237">
            <v>8535</v>
          </cell>
          <cell r="C237">
            <v>5602.37</v>
          </cell>
          <cell r="D237">
            <v>4866.58</v>
          </cell>
        </row>
        <row r="238">
          <cell r="A238">
            <v>37857</v>
          </cell>
          <cell r="B238">
            <v>8535</v>
          </cell>
          <cell r="C238">
            <v>5602.37</v>
          </cell>
          <cell r="D238">
            <v>4866.58</v>
          </cell>
        </row>
        <row r="239">
          <cell r="A239">
            <v>37858</v>
          </cell>
          <cell r="B239">
            <v>8390</v>
          </cell>
          <cell r="C239">
            <v>5467.76</v>
          </cell>
          <cell r="D239">
            <v>4794.01</v>
          </cell>
        </row>
        <row r="240">
          <cell r="A240">
            <v>37859</v>
          </cell>
          <cell r="B240">
            <v>8390</v>
          </cell>
          <cell r="C240">
            <v>5467.76</v>
          </cell>
          <cell r="D240">
            <v>4794.01</v>
          </cell>
        </row>
        <row r="241">
          <cell r="A241">
            <v>37860</v>
          </cell>
          <cell r="B241">
            <v>8390</v>
          </cell>
          <cell r="C241">
            <v>5467.76</v>
          </cell>
          <cell r="D241">
            <v>4794.01</v>
          </cell>
        </row>
        <row r="242">
          <cell r="A242">
            <v>37861</v>
          </cell>
          <cell r="B242">
            <v>8390</v>
          </cell>
          <cell r="C242">
            <v>5467.76</v>
          </cell>
          <cell r="D242">
            <v>4794.01</v>
          </cell>
        </row>
        <row r="243">
          <cell r="A243">
            <v>37862</v>
          </cell>
          <cell r="B243">
            <v>8390</v>
          </cell>
          <cell r="C243">
            <v>5467.76</v>
          </cell>
          <cell r="D243">
            <v>4794.01</v>
          </cell>
        </row>
        <row r="244">
          <cell r="A244">
            <v>37863</v>
          </cell>
          <cell r="B244">
            <v>8390</v>
          </cell>
          <cell r="C244">
            <v>5467.76</v>
          </cell>
          <cell r="D244">
            <v>4794.01</v>
          </cell>
        </row>
        <row r="245">
          <cell r="A245">
            <v>37864</v>
          </cell>
          <cell r="B245">
            <v>8390</v>
          </cell>
          <cell r="C245">
            <v>5467.76</v>
          </cell>
          <cell r="D245">
            <v>4794.01</v>
          </cell>
        </row>
        <row r="246">
          <cell r="A246">
            <v>37865</v>
          </cell>
          <cell r="B246">
            <v>8440</v>
          </cell>
          <cell r="C246">
            <v>5396.54</v>
          </cell>
          <cell r="D246">
            <v>4803.6400000000003</v>
          </cell>
        </row>
        <row r="247">
          <cell r="A247">
            <v>37866</v>
          </cell>
          <cell r="B247">
            <v>8440</v>
          </cell>
          <cell r="C247">
            <v>5396.54</v>
          </cell>
          <cell r="D247">
            <v>4803.6400000000003</v>
          </cell>
        </row>
        <row r="248">
          <cell r="A248">
            <v>37867</v>
          </cell>
          <cell r="B248">
            <v>8440</v>
          </cell>
          <cell r="C248">
            <v>5396.54</v>
          </cell>
          <cell r="D248">
            <v>4803.6400000000003</v>
          </cell>
        </row>
        <row r="249">
          <cell r="A249">
            <v>37868</v>
          </cell>
          <cell r="B249">
            <v>8440</v>
          </cell>
          <cell r="C249">
            <v>5396.54</v>
          </cell>
          <cell r="D249">
            <v>4803.6400000000003</v>
          </cell>
        </row>
        <row r="250">
          <cell r="A250">
            <v>37869</v>
          </cell>
          <cell r="B250">
            <v>8440</v>
          </cell>
          <cell r="C250">
            <v>5396.54</v>
          </cell>
          <cell r="D250">
            <v>4803.6400000000003</v>
          </cell>
        </row>
        <row r="251">
          <cell r="A251">
            <v>37870</v>
          </cell>
          <cell r="B251">
            <v>8440</v>
          </cell>
          <cell r="C251">
            <v>5396.54</v>
          </cell>
          <cell r="D251">
            <v>4803.6400000000003</v>
          </cell>
        </row>
        <row r="252">
          <cell r="A252">
            <v>37871</v>
          </cell>
          <cell r="B252">
            <v>8440</v>
          </cell>
          <cell r="C252">
            <v>5396.54</v>
          </cell>
          <cell r="D252">
            <v>4803.6400000000003</v>
          </cell>
        </row>
        <row r="253">
          <cell r="A253">
            <v>37872</v>
          </cell>
          <cell r="B253">
            <v>8465</v>
          </cell>
          <cell r="C253">
            <v>5388.82</v>
          </cell>
          <cell r="D253">
            <v>4808.57</v>
          </cell>
        </row>
        <row r="254">
          <cell r="A254">
            <v>37873</v>
          </cell>
          <cell r="B254">
            <v>8465</v>
          </cell>
          <cell r="C254">
            <v>5388.82</v>
          </cell>
          <cell r="D254">
            <v>4808.57</v>
          </cell>
        </row>
        <row r="255">
          <cell r="A255">
            <v>37874</v>
          </cell>
          <cell r="B255">
            <v>8465</v>
          </cell>
          <cell r="C255">
            <v>5388.82</v>
          </cell>
          <cell r="D255">
            <v>4808.57</v>
          </cell>
        </row>
        <row r="256">
          <cell r="A256">
            <v>37875</v>
          </cell>
          <cell r="B256">
            <v>8465</v>
          </cell>
          <cell r="C256">
            <v>5388.82</v>
          </cell>
          <cell r="D256">
            <v>4808.57</v>
          </cell>
        </row>
        <row r="257">
          <cell r="A257">
            <v>37876</v>
          </cell>
          <cell r="B257">
            <v>8465</v>
          </cell>
          <cell r="C257">
            <v>5388.82</v>
          </cell>
          <cell r="D257">
            <v>4808.57</v>
          </cell>
        </row>
        <row r="258">
          <cell r="A258">
            <v>37877</v>
          </cell>
          <cell r="B258">
            <v>8465</v>
          </cell>
          <cell r="C258">
            <v>5388.82</v>
          </cell>
          <cell r="D258">
            <v>4808.57</v>
          </cell>
        </row>
        <row r="259">
          <cell r="A259">
            <v>37878</v>
          </cell>
          <cell r="B259">
            <v>8465</v>
          </cell>
          <cell r="C259">
            <v>5388.82</v>
          </cell>
          <cell r="D259">
            <v>4808.57</v>
          </cell>
        </row>
        <row r="260">
          <cell r="A260">
            <v>37879</v>
          </cell>
          <cell r="B260">
            <v>8425</v>
          </cell>
          <cell r="C260">
            <v>5465.3</v>
          </cell>
          <cell r="D260">
            <v>4791.29</v>
          </cell>
        </row>
        <row r="261">
          <cell r="A261">
            <v>37880</v>
          </cell>
          <cell r="B261">
            <v>8425</v>
          </cell>
          <cell r="C261">
            <v>5465.3</v>
          </cell>
          <cell r="D261">
            <v>4791.29</v>
          </cell>
        </row>
        <row r="262">
          <cell r="A262">
            <v>37881</v>
          </cell>
          <cell r="B262">
            <v>8425</v>
          </cell>
          <cell r="C262">
            <v>5465.3</v>
          </cell>
          <cell r="D262">
            <v>4791.29</v>
          </cell>
        </row>
        <row r="263">
          <cell r="A263">
            <v>37882</v>
          </cell>
          <cell r="B263">
            <v>8425</v>
          </cell>
          <cell r="C263">
            <v>5465.3</v>
          </cell>
          <cell r="D263">
            <v>4791.29</v>
          </cell>
        </row>
        <row r="264">
          <cell r="A264">
            <v>37883</v>
          </cell>
          <cell r="B264">
            <v>8425</v>
          </cell>
          <cell r="C264">
            <v>5465.3</v>
          </cell>
          <cell r="D264">
            <v>4791.29</v>
          </cell>
        </row>
        <row r="265">
          <cell r="A265">
            <v>37884</v>
          </cell>
          <cell r="B265">
            <v>8425</v>
          </cell>
          <cell r="C265">
            <v>5465.3</v>
          </cell>
          <cell r="D265">
            <v>4791.29</v>
          </cell>
        </row>
        <row r="266">
          <cell r="A266">
            <v>37885</v>
          </cell>
          <cell r="B266">
            <v>8425</v>
          </cell>
          <cell r="C266">
            <v>5465.3</v>
          </cell>
          <cell r="D266">
            <v>4791.29</v>
          </cell>
        </row>
        <row r="267">
          <cell r="A267">
            <v>37886</v>
          </cell>
          <cell r="B267">
            <v>8458</v>
          </cell>
          <cell r="C267">
            <v>5607.65</v>
          </cell>
          <cell r="D267">
            <v>4819.1000000000004</v>
          </cell>
        </row>
        <row r="268">
          <cell r="A268">
            <v>37887</v>
          </cell>
          <cell r="B268">
            <v>8458</v>
          </cell>
          <cell r="C268">
            <v>5607.65</v>
          </cell>
          <cell r="D268">
            <v>4819.1000000000004</v>
          </cell>
        </row>
        <row r="269">
          <cell r="A269">
            <v>37888</v>
          </cell>
          <cell r="B269">
            <v>8458</v>
          </cell>
          <cell r="C269">
            <v>5607.65</v>
          </cell>
          <cell r="D269">
            <v>4819.1000000000004</v>
          </cell>
        </row>
        <row r="270">
          <cell r="A270">
            <v>37889</v>
          </cell>
          <cell r="B270">
            <v>8458</v>
          </cell>
          <cell r="C270">
            <v>5607.65</v>
          </cell>
          <cell r="D270">
            <v>4819.1000000000004</v>
          </cell>
        </row>
        <row r="271">
          <cell r="A271">
            <v>37890</v>
          </cell>
          <cell r="B271">
            <v>8458</v>
          </cell>
          <cell r="C271">
            <v>5607.65</v>
          </cell>
          <cell r="D271">
            <v>4819.1000000000004</v>
          </cell>
        </row>
        <row r="272">
          <cell r="A272">
            <v>37891</v>
          </cell>
          <cell r="B272">
            <v>8458</v>
          </cell>
          <cell r="C272">
            <v>5607.65</v>
          </cell>
          <cell r="D272">
            <v>4819.1000000000004</v>
          </cell>
        </row>
        <row r="273">
          <cell r="A273">
            <v>37892</v>
          </cell>
          <cell r="B273">
            <v>8458</v>
          </cell>
          <cell r="C273">
            <v>5607.65</v>
          </cell>
          <cell r="D273">
            <v>4819.1000000000004</v>
          </cell>
        </row>
        <row r="274">
          <cell r="A274">
            <v>37893</v>
          </cell>
          <cell r="B274">
            <v>8415</v>
          </cell>
          <cell r="C274">
            <v>5685.17</v>
          </cell>
          <cell r="D274">
            <v>4844.28</v>
          </cell>
        </row>
        <row r="275">
          <cell r="A275">
            <v>37894</v>
          </cell>
          <cell r="B275">
            <v>8415</v>
          </cell>
          <cell r="C275">
            <v>5685.17</v>
          </cell>
          <cell r="D275">
            <v>4844.28</v>
          </cell>
        </row>
        <row r="276">
          <cell r="A276">
            <v>37895</v>
          </cell>
          <cell r="B276">
            <v>8415</v>
          </cell>
          <cell r="C276">
            <v>5685.17</v>
          </cell>
          <cell r="D276">
            <v>4844.28</v>
          </cell>
        </row>
        <row r="277">
          <cell r="A277">
            <v>37896</v>
          </cell>
          <cell r="B277">
            <v>8415</v>
          </cell>
          <cell r="C277">
            <v>5685.17</v>
          </cell>
          <cell r="D277">
            <v>4844.28</v>
          </cell>
        </row>
        <row r="278">
          <cell r="A278">
            <v>37897</v>
          </cell>
          <cell r="B278">
            <v>8415</v>
          </cell>
          <cell r="C278">
            <v>5685.17</v>
          </cell>
          <cell r="D278">
            <v>4844.28</v>
          </cell>
        </row>
        <row r="279">
          <cell r="A279">
            <v>37898</v>
          </cell>
          <cell r="B279">
            <v>8415</v>
          </cell>
          <cell r="C279">
            <v>5685.17</v>
          </cell>
          <cell r="D279">
            <v>4844.28</v>
          </cell>
        </row>
        <row r="280">
          <cell r="A280">
            <v>37899</v>
          </cell>
          <cell r="B280">
            <v>8415</v>
          </cell>
          <cell r="C280">
            <v>5685.17</v>
          </cell>
          <cell r="D280">
            <v>4844.28</v>
          </cell>
        </row>
        <row r="281">
          <cell r="A281">
            <v>37900</v>
          </cell>
          <cell r="B281">
            <v>8371</v>
          </cell>
          <cell r="C281">
            <v>5653.77</v>
          </cell>
          <cell r="D281">
            <v>4836.7700000000004</v>
          </cell>
        </row>
        <row r="282">
          <cell r="A282">
            <v>37901</v>
          </cell>
          <cell r="B282">
            <v>8371</v>
          </cell>
          <cell r="C282">
            <v>5653.77</v>
          </cell>
          <cell r="D282">
            <v>4836.7700000000004</v>
          </cell>
        </row>
        <row r="283">
          <cell r="A283">
            <v>37902</v>
          </cell>
          <cell r="B283">
            <v>8371</v>
          </cell>
          <cell r="C283">
            <v>5653.77</v>
          </cell>
          <cell r="D283">
            <v>4836.7700000000004</v>
          </cell>
        </row>
        <row r="284">
          <cell r="A284">
            <v>37903</v>
          </cell>
          <cell r="B284">
            <v>8371</v>
          </cell>
          <cell r="C284">
            <v>5653.77</v>
          </cell>
          <cell r="D284">
            <v>4836.7700000000004</v>
          </cell>
        </row>
        <row r="285">
          <cell r="A285">
            <v>37904</v>
          </cell>
          <cell r="B285">
            <v>8371</v>
          </cell>
          <cell r="C285">
            <v>5653.77</v>
          </cell>
          <cell r="D285">
            <v>4836.7700000000004</v>
          </cell>
        </row>
        <row r="286">
          <cell r="A286">
            <v>37905</v>
          </cell>
          <cell r="B286">
            <v>8371</v>
          </cell>
          <cell r="C286">
            <v>5653.77</v>
          </cell>
          <cell r="D286">
            <v>4836.7700000000004</v>
          </cell>
        </row>
        <row r="287">
          <cell r="A287">
            <v>37906</v>
          </cell>
          <cell r="B287">
            <v>8371</v>
          </cell>
          <cell r="C287">
            <v>5653.77</v>
          </cell>
          <cell r="D287">
            <v>4836.7700000000004</v>
          </cell>
        </row>
        <row r="288">
          <cell r="A288">
            <v>37907</v>
          </cell>
          <cell r="B288">
            <v>8362</v>
          </cell>
          <cell r="C288">
            <v>5731.31</v>
          </cell>
          <cell r="D288">
            <v>4848.38</v>
          </cell>
        </row>
        <row r="289">
          <cell r="A289">
            <v>37908</v>
          </cell>
          <cell r="B289">
            <v>8362</v>
          </cell>
          <cell r="C289">
            <v>5731.31</v>
          </cell>
          <cell r="D289">
            <v>4848.38</v>
          </cell>
        </row>
        <row r="290">
          <cell r="A290">
            <v>37909</v>
          </cell>
          <cell r="B290">
            <v>8362</v>
          </cell>
          <cell r="C290">
            <v>5731.31</v>
          </cell>
          <cell r="D290">
            <v>4848.38</v>
          </cell>
        </row>
        <row r="291">
          <cell r="A291">
            <v>37910</v>
          </cell>
          <cell r="B291">
            <v>8362</v>
          </cell>
          <cell r="C291">
            <v>5731.31</v>
          </cell>
          <cell r="D291">
            <v>4848.38</v>
          </cell>
        </row>
        <row r="292">
          <cell r="A292">
            <v>37911</v>
          </cell>
          <cell r="B292">
            <v>8362</v>
          </cell>
          <cell r="C292">
            <v>5731.31</v>
          </cell>
          <cell r="D292">
            <v>4848.38</v>
          </cell>
        </row>
        <row r="293">
          <cell r="A293">
            <v>37912</v>
          </cell>
          <cell r="B293">
            <v>8362</v>
          </cell>
          <cell r="C293">
            <v>5731.31</v>
          </cell>
          <cell r="D293">
            <v>4848.38</v>
          </cell>
        </row>
        <row r="294">
          <cell r="A294">
            <v>37913</v>
          </cell>
          <cell r="B294">
            <v>8362</v>
          </cell>
          <cell r="C294">
            <v>5731.31</v>
          </cell>
          <cell r="D294">
            <v>4848.38</v>
          </cell>
        </row>
        <row r="295">
          <cell r="A295">
            <v>37914</v>
          </cell>
          <cell r="B295">
            <v>8375</v>
          </cell>
          <cell r="C295">
            <v>5763.68</v>
          </cell>
          <cell r="D295">
            <v>4811.84</v>
          </cell>
        </row>
        <row r="296">
          <cell r="A296">
            <v>37915</v>
          </cell>
          <cell r="B296">
            <v>8375</v>
          </cell>
          <cell r="C296">
            <v>5763.68</v>
          </cell>
          <cell r="D296">
            <v>4811.84</v>
          </cell>
        </row>
        <row r="297">
          <cell r="A297">
            <v>37916</v>
          </cell>
          <cell r="B297">
            <v>8375</v>
          </cell>
          <cell r="C297">
            <v>5763.68</v>
          </cell>
          <cell r="D297">
            <v>4811.84</v>
          </cell>
        </row>
        <row r="298">
          <cell r="A298">
            <v>37917</v>
          </cell>
          <cell r="B298">
            <v>8375</v>
          </cell>
          <cell r="C298">
            <v>5763.68</v>
          </cell>
          <cell r="D298">
            <v>4811.84</v>
          </cell>
        </row>
        <row r="299">
          <cell r="A299">
            <v>37918</v>
          </cell>
          <cell r="B299">
            <v>8375</v>
          </cell>
          <cell r="C299">
            <v>5763.68</v>
          </cell>
          <cell r="D299">
            <v>4811.84</v>
          </cell>
        </row>
        <row r="300">
          <cell r="A300">
            <v>37919</v>
          </cell>
          <cell r="B300">
            <v>8375</v>
          </cell>
          <cell r="C300">
            <v>5763.68</v>
          </cell>
          <cell r="D300">
            <v>4811.84</v>
          </cell>
        </row>
        <row r="301">
          <cell r="A301">
            <v>37920</v>
          </cell>
          <cell r="B301">
            <v>8375</v>
          </cell>
          <cell r="C301">
            <v>5763.68</v>
          </cell>
          <cell r="D301">
            <v>4811.84</v>
          </cell>
        </row>
        <row r="302">
          <cell r="A302">
            <v>37921</v>
          </cell>
          <cell r="B302">
            <v>8430</v>
          </cell>
          <cell r="C302">
            <v>5827.66</v>
          </cell>
          <cell r="D302">
            <v>4826.5200000000004</v>
          </cell>
        </row>
        <row r="303">
          <cell r="A303">
            <v>37922</v>
          </cell>
          <cell r="B303">
            <v>8430</v>
          </cell>
          <cell r="C303">
            <v>5827.66</v>
          </cell>
          <cell r="D303">
            <v>4826.5200000000004</v>
          </cell>
        </row>
        <row r="304">
          <cell r="A304">
            <v>37923</v>
          </cell>
          <cell r="B304">
            <v>8430</v>
          </cell>
          <cell r="C304">
            <v>5827.66</v>
          </cell>
          <cell r="D304">
            <v>4826.5200000000004</v>
          </cell>
        </row>
        <row r="305">
          <cell r="A305">
            <v>37924</v>
          </cell>
          <cell r="B305">
            <v>8430</v>
          </cell>
          <cell r="C305">
            <v>5827.66</v>
          </cell>
          <cell r="D305">
            <v>4826.5200000000004</v>
          </cell>
        </row>
        <row r="306">
          <cell r="A306">
            <v>37925</v>
          </cell>
          <cell r="B306">
            <v>8430</v>
          </cell>
          <cell r="C306">
            <v>5827.66</v>
          </cell>
          <cell r="D306">
            <v>4826.5200000000004</v>
          </cell>
        </row>
        <row r="307">
          <cell r="A307">
            <v>37926</v>
          </cell>
          <cell r="B307">
            <v>8430</v>
          </cell>
          <cell r="C307">
            <v>5827.66</v>
          </cell>
          <cell r="D307">
            <v>4826.5200000000004</v>
          </cell>
        </row>
        <row r="308">
          <cell r="A308">
            <v>37927</v>
          </cell>
          <cell r="B308">
            <v>8430</v>
          </cell>
          <cell r="C308">
            <v>5827.66</v>
          </cell>
          <cell r="D308">
            <v>4826.5200000000004</v>
          </cell>
        </row>
        <row r="309">
          <cell r="A309">
            <v>37928</v>
          </cell>
          <cell r="B309">
            <v>8480</v>
          </cell>
          <cell r="C309">
            <v>5964.83</v>
          </cell>
          <cell r="D309">
            <v>4857.09</v>
          </cell>
        </row>
        <row r="310">
          <cell r="A310">
            <v>37929</v>
          </cell>
          <cell r="B310">
            <v>8480</v>
          </cell>
          <cell r="C310">
            <v>5964.83</v>
          </cell>
          <cell r="D310">
            <v>4857.09</v>
          </cell>
        </row>
        <row r="311">
          <cell r="A311">
            <v>37930</v>
          </cell>
          <cell r="B311">
            <v>8480</v>
          </cell>
          <cell r="C311">
            <v>5964.83</v>
          </cell>
          <cell r="D311">
            <v>4857.09</v>
          </cell>
        </row>
        <row r="312">
          <cell r="A312">
            <v>37931</v>
          </cell>
          <cell r="B312">
            <v>8480</v>
          </cell>
          <cell r="C312">
            <v>5964.83</v>
          </cell>
          <cell r="D312">
            <v>4857.09</v>
          </cell>
        </row>
        <row r="313">
          <cell r="A313">
            <v>37932</v>
          </cell>
          <cell r="B313">
            <v>8480</v>
          </cell>
          <cell r="C313">
            <v>5964.83</v>
          </cell>
          <cell r="D313">
            <v>4857.09</v>
          </cell>
        </row>
        <row r="314">
          <cell r="A314">
            <v>37933</v>
          </cell>
          <cell r="B314">
            <v>8480</v>
          </cell>
          <cell r="C314">
            <v>5964.83</v>
          </cell>
          <cell r="D314">
            <v>4857.09</v>
          </cell>
        </row>
        <row r="315">
          <cell r="A315">
            <v>37934</v>
          </cell>
          <cell r="B315">
            <v>8480</v>
          </cell>
          <cell r="C315">
            <v>5964.83</v>
          </cell>
          <cell r="D315">
            <v>4857.09</v>
          </cell>
        </row>
        <row r="316">
          <cell r="A316">
            <v>37935</v>
          </cell>
          <cell r="B316">
            <v>8480</v>
          </cell>
          <cell r="C316">
            <v>5964.83</v>
          </cell>
          <cell r="D316">
            <v>4857.09</v>
          </cell>
        </row>
        <row r="317">
          <cell r="A317">
            <v>37936</v>
          </cell>
          <cell r="B317">
            <v>8475</v>
          </cell>
          <cell r="C317">
            <v>5904.53</v>
          </cell>
          <cell r="D317">
            <v>4857.29</v>
          </cell>
        </row>
        <row r="318">
          <cell r="A318">
            <v>37937</v>
          </cell>
          <cell r="B318">
            <v>8475</v>
          </cell>
          <cell r="C318">
            <v>5904.53</v>
          </cell>
          <cell r="D318">
            <v>4857.29</v>
          </cell>
        </row>
        <row r="319">
          <cell r="A319">
            <v>37938</v>
          </cell>
          <cell r="B319">
            <v>8475</v>
          </cell>
          <cell r="C319">
            <v>5904.53</v>
          </cell>
          <cell r="D319">
            <v>4857.29</v>
          </cell>
        </row>
        <row r="320">
          <cell r="A320">
            <v>37939</v>
          </cell>
          <cell r="B320">
            <v>8475</v>
          </cell>
          <cell r="C320">
            <v>5904.53</v>
          </cell>
          <cell r="D320">
            <v>4857.29</v>
          </cell>
        </row>
        <row r="321">
          <cell r="A321">
            <v>37940</v>
          </cell>
          <cell r="B321">
            <v>8475</v>
          </cell>
          <cell r="C321">
            <v>5904.53</v>
          </cell>
          <cell r="D321">
            <v>4857.29</v>
          </cell>
        </row>
        <row r="322">
          <cell r="A322">
            <v>37941</v>
          </cell>
          <cell r="B322">
            <v>8475</v>
          </cell>
          <cell r="C322">
            <v>5904.53</v>
          </cell>
          <cell r="D322">
            <v>4857.29</v>
          </cell>
        </row>
        <row r="323">
          <cell r="A323">
            <v>37942</v>
          </cell>
          <cell r="B323">
            <v>8478</v>
          </cell>
          <cell r="C323">
            <v>6065.16</v>
          </cell>
          <cell r="D323">
            <v>4886.74</v>
          </cell>
        </row>
        <row r="324">
          <cell r="A324">
            <v>37943</v>
          </cell>
          <cell r="B324">
            <v>8478</v>
          </cell>
          <cell r="C324">
            <v>6065.16</v>
          </cell>
          <cell r="D324">
            <v>4886.74</v>
          </cell>
        </row>
        <row r="325">
          <cell r="A325">
            <v>37944</v>
          </cell>
          <cell r="B325">
            <v>8478</v>
          </cell>
          <cell r="C325">
            <v>6065.16</v>
          </cell>
          <cell r="D325">
            <v>4886.74</v>
          </cell>
        </row>
        <row r="326">
          <cell r="A326">
            <v>37945</v>
          </cell>
          <cell r="B326">
            <v>8478</v>
          </cell>
          <cell r="C326">
            <v>6065.16</v>
          </cell>
          <cell r="D326">
            <v>4886.74</v>
          </cell>
        </row>
        <row r="327">
          <cell r="A327">
            <v>37946</v>
          </cell>
          <cell r="B327">
            <v>8478</v>
          </cell>
          <cell r="C327">
            <v>6065.16</v>
          </cell>
          <cell r="D327">
            <v>4886.74</v>
          </cell>
        </row>
        <row r="328">
          <cell r="A328">
            <v>37947</v>
          </cell>
          <cell r="B328">
            <v>8478</v>
          </cell>
          <cell r="C328">
            <v>6065.16</v>
          </cell>
          <cell r="D328">
            <v>4886.74</v>
          </cell>
        </row>
        <row r="329">
          <cell r="A329">
            <v>37948</v>
          </cell>
          <cell r="B329">
            <v>8478</v>
          </cell>
          <cell r="C329">
            <v>6065.16</v>
          </cell>
          <cell r="D329">
            <v>4886.74</v>
          </cell>
        </row>
        <row r="330">
          <cell r="A330">
            <v>37949</v>
          </cell>
          <cell r="B330">
            <v>8474</v>
          </cell>
          <cell r="C330">
            <v>6032.64</v>
          </cell>
          <cell r="D330">
            <v>4910.76</v>
          </cell>
        </row>
        <row r="331">
          <cell r="A331">
            <v>37950</v>
          </cell>
          <cell r="B331">
            <v>8474</v>
          </cell>
          <cell r="C331">
            <v>6032.64</v>
          </cell>
          <cell r="D331">
            <v>4910.76</v>
          </cell>
        </row>
        <row r="332">
          <cell r="A332">
            <v>37951</v>
          </cell>
          <cell r="B332">
            <v>8474</v>
          </cell>
          <cell r="C332">
            <v>6032.64</v>
          </cell>
          <cell r="D332">
            <v>4910.76</v>
          </cell>
        </row>
        <row r="333">
          <cell r="A333">
            <v>37952</v>
          </cell>
          <cell r="B333">
            <v>8474</v>
          </cell>
          <cell r="C333">
            <v>6032.64</v>
          </cell>
          <cell r="D333">
            <v>4910.76</v>
          </cell>
        </row>
        <row r="334">
          <cell r="A334">
            <v>37953</v>
          </cell>
          <cell r="B334">
            <v>8474</v>
          </cell>
          <cell r="C334">
            <v>6032.64</v>
          </cell>
          <cell r="D334">
            <v>4910.76</v>
          </cell>
        </row>
        <row r="335">
          <cell r="A335">
            <v>37954</v>
          </cell>
          <cell r="B335">
            <v>8474</v>
          </cell>
          <cell r="C335">
            <v>6032.64</v>
          </cell>
          <cell r="D335">
            <v>4910.76</v>
          </cell>
        </row>
        <row r="336">
          <cell r="A336">
            <v>37955</v>
          </cell>
          <cell r="B336">
            <v>8474</v>
          </cell>
          <cell r="C336">
            <v>6032.64</v>
          </cell>
          <cell r="D336">
            <v>4910.76</v>
          </cell>
        </row>
        <row r="337">
          <cell r="A337">
            <v>37956</v>
          </cell>
          <cell r="B337">
            <v>8474</v>
          </cell>
          <cell r="C337">
            <v>6032.64</v>
          </cell>
          <cell r="D337">
            <v>4910.76</v>
          </cell>
        </row>
        <row r="338">
          <cell r="A338">
            <v>37957</v>
          </cell>
          <cell r="B338">
            <v>8474</v>
          </cell>
          <cell r="C338">
            <v>6032.64</v>
          </cell>
          <cell r="D338">
            <v>4910.76</v>
          </cell>
        </row>
        <row r="339">
          <cell r="A339">
            <v>37958</v>
          </cell>
          <cell r="B339">
            <v>8474</v>
          </cell>
          <cell r="C339">
            <v>6032.64</v>
          </cell>
          <cell r="D339">
            <v>4910.76</v>
          </cell>
        </row>
        <row r="340">
          <cell r="A340">
            <v>37959</v>
          </cell>
          <cell r="B340">
            <v>8474</v>
          </cell>
          <cell r="C340">
            <v>6032.64</v>
          </cell>
          <cell r="D340">
            <v>4910.76</v>
          </cell>
        </row>
        <row r="341">
          <cell r="A341">
            <v>37960</v>
          </cell>
          <cell r="B341">
            <v>8474</v>
          </cell>
          <cell r="C341">
            <v>6032.64</v>
          </cell>
          <cell r="D341">
            <v>4910.76</v>
          </cell>
        </row>
        <row r="342">
          <cell r="A342">
            <v>37961</v>
          </cell>
          <cell r="B342">
            <v>8474</v>
          </cell>
          <cell r="C342">
            <v>6032.64</v>
          </cell>
          <cell r="D342">
            <v>4910.76</v>
          </cell>
        </row>
        <row r="343">
          <cell r="A343">
            <v>37962</v>
          </cell>
          <cell r="B343">
            <v>8474</v>
          </cell>
          <cell r="C343">
            <v>6032.64</v>
          </cell>
          <cell r="D343">
            <v>4910.76</v>
          </cell>
        </row>
        <row r="344">
          <cell r="A344">
            <v>37963</v>
          </cell>
          <cell r="B344">
            <v>8488</v>
          </cell>
          <cell r="C344">
            <v>6179.26</v>
          </cell>
          <cell r="D344">
            <v>4910.76</v>
          </cell>
        </row>
        <row r="345">
          <cell r="A345">
            <v>37964</v>
          </cell>
          <cell r="B345">
            <v>8488</v>
          </cell>
          <cell r="C345">
            <v>6179.26</v>
          </cell>
          <cell r="D345">
            <v>4910.76</v>
          </cell>
        </row>
        <row r="346">
          <cell r="A346">
            <v>37965</v>
          </cell>
          <cell r="B346">
            <v>8488</v>
          </cell>
          <cell r="C346">
            <v>6179.26</v>
          </cell>
          <cell r="D346">
            <v>4910.76</v>
          </cell>
        </row>
        <row r="347">
          <cell r="A347">
            <v>37966</v>
          </cell>
          <cell r="B347">
            <v>8488</v>
          </cell>
          <cell r="C347">
            <v>6179.26</v>
          </cell>
          <cell r="D347">
            <v>4910.76</v>
          </cell>
        </row>
        <row r="348">
          <cell r="A348">
            <v>37967</v>
          </cell>
          <cell r="B348">
            <v>8488</v>
          </cell>
          <cell r="C348">
            <v>6179.26</v>
          </cell>
          <cell r="D348">
            <v>4910.76</v>
          </cell>
        </row>
        <row r="349">
          <cell r="A349">
            <v>37968</v>
          </cell>
          <cell r="B349">
            <v>8488</v>
          </cell>
          <cell r="C349">
            <v>6179.26</v>
          </cell>
          <cell r="D349">
            <v>4910.76</v>
          </cell>
        </row>
        <row r="350">
          <cell r="A350">
            <v>37969</v>
          </cell>
          <cell r="B350">
            <v>8488</v>
          </cell>
          <cell r="C350">
            <v>6179.26</v>
          </cell>
          <cell r="D350">
            <v>4910.76</v>
          </cell>
        </row>
        <row r="351">
          <cell r="A351">
            <v>37970</v>
          </cell>
          <cell r="B351">
            <v>8485</v>
          </cell>
          <cell r="C351">
            <v>6258.38</v>
          </cell>
          <cell r="D351">
            <v>4955.37</v>
          </cell>
        </row>
        <row r="352">
          <cell r="A352">
            <v>37971</v>
          </cell>
          <cell r="B352">
            <v>8485</v>
          </cell>
          <cell r="C352">
            <v>6258.38</v>
          </cell>
          <cell r="D352">
            <v>4955.37</v>
          </cell>
        </row>
        <row r="353">
          <cell r="A353">
            <v>37972</v>
          </cell>
          <cell r="B353">
            <v>8485</v>
          </cell>
          <cell r="C353">
            <v>6258.38</v>
          </cell>
          <cell r="D353">
            <v>4955.37</v>
          </cell>
        </row>
        <row r="354">
          <cell r="A354">
            <v>37973</v>
          </cell>
          <cell r="B354">
            <v>8485</v>
          </cell>
          <cell r="C354">
            <v>6258.38</v>
          </cell>
          <cell r="D354">
            <v>4955.37</v>
          </cell>
        </row>
        <row r="355">
          <cell r="A355">
            <v>37974</v>
          </cell>
          <cell r="B355">
            <v>8485</v>
          </cell>
          <cell r="C355">
            <v>6258.38</v>
          </cell>
          <cell r="D355">
            <v>4955.37</v>
          </cell>
        </row>
        <row r="356">
          <cell r="A356">
            <v>37975</v>
          </cell>
          <cell r="B356">
            <v>8485</v>
          </cell>
          <cell r="C356">
            <v>6258.38</v>
          </cell>
          <cell r="D356">
            <v>4955.37</v>
          </cell>
        </row>
        <row r="357">
          <cell r="A357">
            <v>37976</v>
          </cell>
          <cell r="B357">
            <v>8485</v>
          </cell>
          <cell r="C357">
            <v>6258.38</v>
          </cell>
          <cell r="D357">
            <v>4955.37</v>
          </cell>
        </row>
        <row r="358">
          <cell r="A358">
            <v>37977</v>
          </cell>
          <cell r="B358">
            <v>8483</v>
          </cell>
          <cell r="C358">
            <v>6265.98</v>
          </cell>
          <cell r="D358">
            <v>4965.1899999999996</v>
          </cell>
        </row>
        <row r="359">
          <cell r="A359">
            <v>37978</v>
          </cell>
          <cell r="B359">
            <v>8483</v>
          </cell>
          <cell r="C359">
            <v>6265.98</v>
          </cell>
          <cell r="D359">
            <v>4965.1899999999996</v>
          </cell>
        </row>
        <row r="360">
          <cell r="A360">
            <v>37979</v>
          </cell>
          <cell r="B360">
            <v>8483</v>
          </cell>
          <cell r="C360">
            <v>6265.98</v>
          </cell>
          <cell r="D360">
            <v>4965.1899999999996</v>
          </cell>
        </row>
        <row r="361">
          <cell r="A361">
            <v>37980</v>
          </cell>
          <cell r="B361">
            <v>8483</v>
          </cell>
          <cell r="C361">
            <v>6265.98</v>
          </cell>
          <cell r="D361">
            <v>4965.1899999999996</v>
          </cell>
        </row>
        <row r="362">
          <cell r="A362">
            <v>37981</v>
          </cell>
          <cell r="B362">
            <v>8483</v>
          </cell>
          <cell r="C362">
            <v>6265.98</v>
          </cell>
          <cell r="D362">
            <v>4965.1899999999996</v>
          </cell>
        </row>
        <row r="363">
          <cell r="A363">
            <v>37982</v>
          </cell>
          <cell r="B363">
            <v>8483</v>
          </cell>
          <cell r="C363">
            <v>6265.98</v>
          </cell>
          <cell r="D363">
            <v>4965.1899999999996</v>
          </cell>
        </row>
        <row r="364">
          <cell r="A364">
            <v>37983</v>
          </cell>
          <cell r="B364">
            <v>8483</v>
          </cell>
          <cell r="C364">
            <v>6265.98</v>
          </cell>
          <cell r="D364">
            <v>4965.1899999999996</v>
          </cell>
        </row>
        <row r="365">
          <cell r="A365">
            <v>37984</v>
          </cell>
          <cell r="B365">
            <v>8491</v>
          </cell>
          <cell r="C365">
            <v>6229.85</v>
          </cell>
          <cell r="D365">
            <v>4966.95</v>
          </cell>
        </row>
        <row r="366">
          <cell r="A366">
            <v>37985</v>
          </cell>
          <cell r="B366">
            <v>8491</v>
          </cell>
          <cell r="C366">
            <v>6229.85</v>
          </cell>
          <cell r="D366">
            <v>4966.95</v>
          </cell>
        </row>
        <row r="367">
          <cell r="A367">
            <v>37986</v>
          </cell>
          <cell r="B367">
            <v>8491</v>
          </cell>
          <cell r="C367">
            <v>6229.85</v>
          </cell>
          <cell r="D367">
            <v>4966.95</v>
          </cell>
        </row>
      </sheetData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Cover"/>
      <sheetName val="LABA"/>
      <sheetName val="FLOW"/>
      <sheetName val="NRC"/>
      <sheetName val="DEPRESIASI"/>
      <sheetName val="kondur"/>
      <sheetName val="Salawati"/>
      <sheetName val="Sambidoyong-tac"/>
      <sheetName val="LOAN"/>
      <sheetName val="rate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m"/>
      <sheetName val="Du_lieu"/>
      <sheetName val="KH-Q1,Q2,01"/>
      <sheetName val="TONGKE3p "/>
      <sheetName val="TDTKP"/>
      <sheetName val="DON GIA"/>
      <sheetName val="TONG HOP VL-NC"/>
      <sheetName val="TNHCHINH"/>
      <sheetName val="CHITIET VL-NC-TT -1p"/>
      <sheetName val="TDTKP1"/>
      <sheetName val="phuluc1"/>
      <sheetName val="TONG HOP VL-NC TT"/>
      <sheetName val="KPVC-BD "/>
      <sheetName val="#REF"/>
      <sheetName val="gvl"/>
      <sheetName val="Tiepdia"/>
      <sheetName val="CHITIET VL-NC-TT-3p"/>
      <sheetName val="VCV-BE-TONG"/>
      <sheetName val="chitiet"/>
      <sheetName val="VC"/>
      <sheetName val="CHITIET VL-NC"/>
      <sheetName val="THPDMoi  (2)"/>
      <sheetName val="t-h HA THE"/>
      <sheetName val="giathanh1"/>
      <sheetName val="TONGKE-HT"/>
      <sheetName val="LKVL-CK-HT-GD1"/>
      <sheetName val="TH VL, NC, DDHT Thanhphuoc"/>
      <sheetName val="dongia (2)"/>
      <sheetName val="DG"/>
      <sheetName val="DONGIA"/>
      <sheetName val="chitimc"/>
      <sheetName val="dtxl"/>
      <sheetName val="gtrinh"/>
      <sheetName val="lam-moi"/>
      <sheetName val="TH XL"/>
      <sheetName val="thao-go"/>
      <sheetName val="BAOGIATHANG"/>
      <sheetName val="vanchuyen TC"/>
      <sheetName val="DAODAT"/>
      <sheetName val="dongiaXD"/>
      <sheetName val="I-KAMAR"/>
      <sheetName val="RAP Btg Hari"/>
      <sheetName val="BQ GN MDN"/>
      <sheetName val="Houling"/>
      <sheetName val="UNIT PRICE"/>
      <sheetName val="SCH.ALAT"/>
      <sheetName val="ANALISA"/>
      <sheetName val="HSD"/>
      <sheetName val="HSD_Alat"/>
      <sheetName val="General"/>
      <sheetName val="PLAIN LABA RUGI"/>
      <sheetName val="Skd Cash Out Bln"/>
      <sheetName val="SdBP"/>
      <sheetName val="KRY"/>
      <sheetName val="OHL"/>
      <sheetName val="RAP PANTI"/>
      <sheetName val="SPECPANTI"/>
      <sheetName val="BQPANTI"/>
      <sheetName val="REMARK"/>
      <sheetName val="00000000"/>
      <sheetName val="_REF"/>
      <sheetName val="THPDMoi  _2_"/>
      <sheetName val="t_h HA THE"/>
      <sheetName val="lam_moi"/>
      <sheetName val="thao_go"/>
      <sheetName val="Sheet3"/>
      <sheetName val="Lamp.2,3&amp;4"/>
      <sheetName val="COVER"/>
      <sheetName val="LAB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 8 (Jl)"/>
      <sheetName val="FORM 8 (Gdg)"/>
      <sheetName val="FORM 7 (Irg)"/>
      <sheetName val="FORM 7"/>
      <sheetName val="FORM 3"/>
      <sheetName val="lam-moi"/>
      <sheetName val="Sheet3"/>
      <sheetName val="Lamp.2,3&amp;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edule"/>
      <sheetName val="Lap bulanan"/>
      <sheetName val="back up mingguan"/>
      <sheetName val="Lap Mingguan"/>
      <sheetName val="FORM 7"/>
      <sheetName val="lam-moi"/>
      <sheetName val="Sheet3"/>
    </sheetNames>
    <sheetDataSet>
      <sheetData sheetId="0">
        <row r="14">
          <cell r="A14">
            <v>1</v>
          </cell>
        </row>
      </sheetData>
      <sheetData sheetId="1"/>
      <sheetData sheetId="2"/>
      <sheetData sheetId="3"/>
      <sheetData sheetId="4" refreshError="1"/>
      <sheetData sheetId="5" refreshError="1"/>
      <sheetData sheetId="6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Tsuara"/>
      <sheetName val="Titik kabel"/>
      <sheetName val="Tata Suara (4)"/>
      <sheetName val="Tata Suara (5)"/>
      <sheetName val="Tata Suara (6)"/>
      <sheetName val="H.Satuan"/>
      <sheetName val="chitimc"/>
      <sheetName val="THPDMoi  (2)"/>
      <sheetName val="dongia (2)"/>
      <sheetName val="gtrinh"/>
      <sheetName val="phuluc1"/>
      <sheetName val="TONG HOP VL-NC"/>
      <sheetName val="lam-moi"/>
      <sheetName val="chitiet"/>
      <sheetName val="TONGKE3p "/>
      <sheetName val="giathanh1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LKVL-CK-HT-GD1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GRAND REKAP"/>
      <sheetName val="4"/>
      <sheetName val="I-KAMAR"/>
      <sheetName val="Scd_RAB"/>
      <sheetName val="Penwrn"/>
      <sheetName val="sched"/>
      <sheetName val="Calculations"/>
      <sheetName val="Struktur"/>
      <sheetName val="data"/>
      <sheetName val="HSD"/>
      <sheetName val="HB "/>
      <sheetName val="MINAT"/>
      <sheetName val="formminat"/>
      <sheetName val="s"/>
      <sheetName val="Scedule"/>
      <sheetName val="C &amp; G RHS"/>
      <sheetName val="FORM X COST"/>
      <sheetName val="RAB"/>
      <sheetName val="A-11 Steel Str (2)"/>
      <sheetName val="Pkg Summary"/>
      <sheetName val="FF-2"/>
      <sheetName val="General Info"/>
      <sheetName val="WP-Panu'02"/>
      <sheetName val="Steel-Twr"/>
      <sheetName val="Pipe"/>
      <sheetName val="Material"/>
      <sheetName val="Structure"/>
      <sheetName val="Master 1.0"/>
      <sheetName val="NYATDOK"/>
      <sheetName val="a.h ars sum"/>
      <sheetName val="a.h ars"/>
      <sheetName val="Rkp"/>
      <sheetName val="ANAL_HREZ"/>
      <sheetName val="RAB_HREZ"/>
      <sheetName val="H Satuan Dasar"/>
      <sheetName val="Harga satuan"/>
      <sheetName val="FORM 7"/>
      <sheetName val="tknk"/>
      <sheetName val="KEBALAT"/>
      <sheetName val="FINAL"/>
      <sheetName val="CRUSER"/>
      <sheetName val="Analisa 2"/>
      <sheetName val="ANALISA GRS TENGAH"/>
      <sheetName val="FORM 3A"/>
      <sheetName val="Isolasi Luar Dalam"/>
      <sheetName val="Isolasi Luar"/>
      <sheetName val="Bahan"/>
      <sheetName val="rekap.c"/>
      <sheetName val="Analisa Upah &amp; Bahan Plum"/>
      <sheetName val="iTEM hARSAT"/>
      <sheetName val="rek det 1-3"/>
      <sheetName val="G_SUMMARY"/>
      <sheetName val="EK"/>
      <sheetName val="BAG-III"/>
      <sheetName val="DASH"/>
      <sheetName val="BQ ARS"/>
      <sheetName val="J"/>
      <sheetName val="Analisa"/>
      <sheetName val="D4"/>
      <sheetName val="D6"/>
      <sheetName val="D7"/>
      <sheetName val="D8"/>
      <sheetName val="HSTANAH.XLS"/>
      <sheetName val="Sheet3"/>
      <sheetName val="UMUM"/>
      <sheetName val="ch"/>
      <sheetName val="FAK"/>
      <sheetName val="sph"/>
      <sheetName val="Titik_kabel"/>
      <sheetName val="Tata_Suara_(4)"/>
      <sheetName val="Tata_Suara_(5)"/>
      <sheetName val="Tata_Suara_(6)"/>
      <sheetName val="GRAND_REKAP"/>
      <sheetName val="THPDMoi__(2)"/>
      <sheetName val="dongia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_Satuan"/>
      <sheetName val="FORM_X_COST"/>
      <sheetName val="HB_"/>
      <sheetName val="Harga_satuan"/>
      <sheetName val="Master_1_0"/>
      <sheetName val="A-11_Steel_Str_(2)"/>
      <sheetName val="Elektrikal"/>
      <sheetName val="bhn "/>
      <sheetName val="RAB RIIL kayu"/>
      <sheetName val="SIMBOL"/>
      <sheetName val="Bill of Qty"/>
      <sheetName val="SBDY Jemb Tayan"/>
      <sheetName val="Hargamat"/>
      <sheetName val="Lamp.2,3&amp;4"/>
      <sheetName val="INFO"/>
      <sheetName val="IPL_SCHEDULE"/>
      <sheetName val="Daf 1"/>
      <sheetName val="Daf No.6 Tsuara"/>
      <sheetName val="Kuantitas &amp; Harga"/>
      <sheetName val="Sheet"/>
      <sheetName val="srtberkas"/>
      <sheetName val="BID_PRC"/>
      <sheetName val="PRC_COMP"/>
      <sheetName val="NP"/>
      <sheetName val="harsat"/>
      <sheetName val="Als Struk"/>
      <sheetName val="304_06"/>
      <sheetName val="TOTAL"/>
      <sheetName val="DAFTAR 7"/>
      <sheetName val="DAFTAR_8"/>
      <sheetName val="HRG BHN"/>
      <sheetName val="DAF_1"/>
      <sheetName val="I_KAMAR"/>
      <sheetName val="DAF-4"/>
      <sheetName val="fin Villa A"/>
      <sheetName val="DAF-1"/>
      <sheetName val="FAKTOR"/>
      <sheetName val="escon"/>
      <sheetName val="Harga Bahan"/>
      <sheetName val="HSA &amp; PAB"/>
      <sheetName val="Harga Upah "/>
      <sheetName val="RAB T-225 TP"/>
      <sheetName val="4-MVAC"/>
      <sheetName val="SAP"/>
      <sheetName val="BOQ"/>
      <sheetName val="ahas-ins"/>
      <sheetName val="Meth"/>
      <sheetName val="AN-E"/>
      <sheetName val="index"/>
      <sheetName val="insentif"/>
      <sheetName val="CV"/>
      <sheetName val="DAFTAR HARGA"/>
      <sheetName val="Rate"/>
      <sheetName val="6-MVAC"/>
      <sheetName val="BM"/>
      <sheetName val="AN-PIPA"/>
      <sheetName val="SAT EL"/>
      <sheetName val="AN-KOLOM"/>
      <sheetName val="STR - 2B"/>
      <sheetName val="D-1"/>
      <sheetName val="BAG-2"/>
      <sheetName val="PMK"/>
      <sheetName val="2.1"/>
      <sheetName val="DAF-3"/>
      <sheetName val="2.2"/>
      <sheetName val="Supply Agrmnt"/>
      <sheetName val="Analisa Harsat"/>
      <sheetName val="2.4~LISTRIK"/>
      <sheetName val="2.9~TLP&amp;DATA"/>
      <sheetName val="2.6~TS"/>
      <sheetName val="Analisa Upah _ Bahan Plum"/>
      <sheetName val="Total Harga"/>
      <sheetName val="BQ EXTERN"/>
      <sheetName val="Harsat Bahan"/>
      <sheetName val="Titik_kabel2"/>
      <sheetName val="Tata_Suara_(4)2"/>
      <sheetName val="Tata_Suara_(5)2"/>
      <sheetName val="Tata_Suara_(6)2"/>
      <sheetName val="THPDMoi__(2)2"/>
      <sheetName val="dongia_(2)2"/>
      <sheetName val="TONG_HOP_VL-NC2"/>
      <sheetName val="TONGKE3p_2"/>
      <sheetName val="TH_VL,_NC,_DDHT_Thanhphuoc2"/>
      <sheetName val="DON_GIA2"/>
      <sheetName val="t-h_HA_THE2"/>
      <sheetName val="CHITIET_VL-NC-TT_-1p2"/>
      <sheetName val="TONG_HOP_VL-NC_TT2"/>
      <sheetName val="TH_XL2"/>
      <sheetName val="CHITIET_VL-NC2"/>
      <sheetName val="CHITIET_VL-NC-TT-3p2"/>
      <sheetName val="KPVC-BD_2"/>
      <sheetName val="GRAND_REKAP2"/>
      <sheetName val="H_Satuan2"/>
      <sheetName val="FORM_X_COST2"/>
      <sheetName val="HB_2"/>
      <sheetName val="A-11_Steel_Str_(2)2"/>
      <sheetName val="Master_1_02"/>
      <sheetName val="a_h_ars_sum1"/>
      <sheetName val="a_h_ars1"/>
      <sheetName val="H_Satuan_Dasar1"/>
      <sheetName val="Harga_satuan2"/>
      <sheetName val="FORM_71"/>
      <sheetName val="Analisa_21"/>
      <sheetName val="ANALISA_GRS_TENGAH1"/>
      <sheetName val="FORM_3A1"/>
      <sheetName val="Isolasi_Luar_Dalam1"/>
      <sheetName val="Isolasi_Luar1"/>
      <sheetName val="rekap_c1"/>
      <sheetName val="Analisa_Upah_&amp;_Bahan_Plum1"/>
      <sheetName val="iTEM_hARSAT1"/>
      <sheetName val="rek_det_1-31"/>
      <sheetName val="BQ_ARS1"/>
      <sheetName val="HSTANAH_XLS1"/>
      <sheetName val="bhn_1"/>
      <sheetName val="RAB_RIIL_kayu1"/>
      <sheetName val="Bill_of_Qty1"/>
      <sheetName val="SBDY_Jemb_Tayan1"/>
      <sheetName val="C_&amp;_G_RHS1"/>
      <sheetName val="Lamp_2,3&amp;41"/>
      <sheetName val="Daf_No_6_Tsuara1"/>
      <sheetName val="Kuantitas_&amp;_Harga1"/>
      <sheetName val="Als_Struk1"/>
      <sheetName val="DAFTAR_71"/>
      <sheetName val="HRG_BHN1"/>
      <sheetName val="fin_Villa_A1"/>
      <sheetName val="Harga_Bahan1"/>
      <sheetName val="HSA_&amp;_PAB1"/>
      <sheetName val="Harga_Upah_1"/>
      <sheetName val="RAB_T-225_TP1"/>
      <sheetName val="DAFTAR_HARGA1"/>
      <sheetName val="SAT_EL1"/>
      <sheetName val="STR_-_2B1"/>
      <sheetName val="2_11"/>
      <sheetName val="2_21"/>
      <sheetName val="Supply_Agrmnt1"/>
      <sheetName val="Analisa_Harsat1"/>
      <sheetName val="2_4~LISTRIK1"/>
      <sheetName val="2_9~TLP&amp;DATA1"/>
      <sheetName val="2_6~TS1"/>
      <sheetName val="Analisa_Upah___Bahan_Plum1"/>
      <sheetName val="Total_Harga1"/>
      <sheetName val="Titik_kabel1"/>
      <sheetName val="Tata_Suara_(4)1"/>
      <sheetName val="Tata_Suara_(5)1"/>
      <sheetName val="Tata_Suara_(6)1"/>
      <sheetName val="THPDMoi__(2)1"/>
      <sheetName val="dongia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GRAND_REKAP1"/>
      <sheetName val="H_Satuan1"/>
      <sheetName val="FORM_X_COST1"/>
      <sheetName val="HB_1"/>
      <sheetName val="A-11_Steel_Str_(2)1"/>
      <sheetName val="Master_1_01"/>
      <sheetName val="a_h_ars_sum"/>
      <sheetName val="a_h_ars"/>
      <sheetName val="H_Satuan_Dasar"/>
      <sheetName val="Harga_satuan1"/>
      <sheetName val="FORM_7"/>
      <sheetName val="Analisa_2"/>
      <sheetName val="ANALISA_GRS_TENGAH"/>
      <sheetName val="FORM_3A"/>
      <sheetName val="Isolasi_Luar_Dalam"/>
      <sheetName val="Isolasi_Luar"/>
      <sheetName val="rekap_c"/>
      <sheetName val="Analisa_Upah_&amp;_Bahan_Plum"/>
      <sheetName val="iTEM_hARSAT"/>
      <sheetName val="rek_det_1-3"/>
      <sheetName val="BQ_ARS"/>
      <sheetName val="HSTANAH_XLS"/>
      <sheetName val="bhn_"/>
      <sheetName val="RAB_RIIL_kayu"/>
      <sheetName val="Bill_of_Qty"/>
      <sheetName val="SBDY_Jemb_Tayan"/>
      <sheetName val="C_&amp;_G_RHS"/>
      <sheetName val="Lamp_2,3&amp;4"/>
      <sheetName val="Daf_No_6_Tsuara"/>
      <sheetName val="Kuantitas_&amp;_Harga"/>
      <sheetName val="Als_Struk"/>
      <sheetName val="DAFTAR_7"/>
      <sheetName val="HRG_BHN"/>
      <sheetName val="fin_Villa_A"/>
      <sheetName val="Harga_Bahan"/>
      <sheetName val="HSA_&amp;_PAB"/>
      <sheetName val="Harga_Upah_"/>
      <sheetName val="RAB_T-225_TP"/>
      <sheetName val="DAFTAR_HARGA"/>
      <sheetName val="SAT_EL"/>
      <sheetName val="STR_-_2B"/>
      <sheetName val="2_1"/>
      <sheetName val="2_2"/>
      <sheetName val="Supply_Agrmnt"/>
      <sheetName val="Analisa_Harsat"/>
      <sheetName val="2_4~LISTRIK"/>
      <sheetName val="2_9~TLP&amp;DATA"/>
      <sheetName val="2_6~TS"/>
      <sheetName val="Analisa_Upah___Bahan_Plum"/>
      <sheetName val="Total_Harga"/>
      <sheetName val="BQ_EXTERN"/>
      <sheetName val="BQ_EXTERN1"/>
      <sheetName val="Titik_kabel3"/>
      <sheetName val="Tata_Suara_(4)3"/>
      <sheetName val="Tata_Suara_(5)3"/>
      <sheetName val="Tata_Suara_(6)3"/>
      <sheetName val="THPDMoi__(2)3"/>
      <sheetName val="dongia_(2)3"/>
      <sheetName val="TONG_HOP_VL-NC3"/>
      <sheetName val="TONGKE3p_3"/>
      <sheetName val="TH_VL,_NC,_DDHT_Thanhphuoc3"/>
      <sheetName val="DON_GIA3"/>
      <sheetName val="t-h_HA_THE3"/>
      <sheetName val="CHITIET_VL-NC-TT_-1p3"/>
      <sheetName val="TONG_HOP_VL-NC_TT3"/>
      <sheetName val="TH_XL3"/>
      <sheetName val="CHITIET_VL-NC3"/>
      <sheetName val="CHITIET_VL-NC-TT-3p3"/>
      <sheetName val="KPVC-BD_3"/>
      <sheetName val="GRAND_REKAP3"/>
      <sheetName val="H_Satuan3"/>
      <sheetName val="FORM_X_COST3"/>
      <sheetName val="HB_3"/>
      <sheetName val="A-11_Steel_Str_(2)3"/>
      <sheetName val="Master_1_03"/>
      <sheetName val="a_h_ars_sum2"/>
      <sheetName val="a_h_ars2"/>
      <sheetName val="H_Satuan_Dasar2"/>
      <sheetName val="Harga_satuan3"/>
      <sheetName val="FORM_72"/>
      <sheetName val="Analisa_22"/>
      <sheetName val="ANALISA_GRS_TENGAH2"/>
      <sheetName val="FORM_3A2"/>
      <sheetName val="Isolasi_Luar_Dalam2"/>
      <sheetName val="Isolasi_Luar2"/>
      <sheetName val="rekap_c2"/>
      <sheetName val="Analisa_Upah_&amp;_Bahan_Plum2"/>
      <sheetName val="iTEM_hARSAT2"/>
      <sheetName val="rek_det_1-32"/>
      <sheetName val="BQ_ARS2"/>
      <sheetName val="HSTANAH_XLS2"/>
      <sheetName val="bhn_2"/>
      <sheetName val="RAB_RIIL_kayu2"/>
      <sheetName val="Bill_of_Qty2"/>
      <sheetName val="SBDY_Jemb_Tayan2"/>
      <sheetName val="C_&amp;_G_RHS2"/>
      <sheetName val="Lamp_2,3&amp;42"/>
      <sheetName val="Daf_11"/>
      <sheetName val="Daf_No_6_Tsuara2"/>
      <sheetName val="Kuantitas_&amp;_Harga2"/>
      <sheetName val="Als_Struk2"/>
      <sheetName val="DAFTAR_72"/>
      <sheetName val="HRG_BHN2"/>
      <sheetName val="fin_Villa_A2"/>
      <sheetName val="Harga_Bahan2"/>
      <sheetName val="HSA_&amp;_PAB2"/>
      <sheetName val="Harga_Upah_2"/>
      <sheetName val="RAB_T-225_TP2"/>
      <sheetName val="DAFTAR_HARGA2"/>
      <sheetName val="SAT_EL2"/>
      <sheetName val="STR_-_2B2"/>
      <sheetName val="2_12"/>
      <sheetName val="2_22"/>
      <sheetName val="Supply_Agrmnt2"/>
      <sheetName val="Analisa_Harsat2"/>
      <sheetName val="2_4~LISTRIK2"/>
      <sheetName val="2_9~TLP&amp;DATA2"/>
      <sheetName val="2_6~TS2"/>
      <sheetName val="Analisa_Upah___Bahan_Plum2"/>
      <sheetName val="Total_Harga2"/>
      <sheetName val="BQ_EXTERN2"/>
      <sheetName val="Titik_kabel4"/>
      <sheetName val="Tata_Suara_(4)4"/>
      <sheetName val="Tata_Suara_(5)4"/>
      <sheetName val="Tata_Suara_(6)4"/>
      <sheetName val="THPDMoi__(2)4"/>
      <sheetName val="dongia_(2)4"/>
      <sheetName val="TONG_HOP_VL-NC4"/>
      <sheetName val="TONGKE3p_4"/>
      <sheetName val="TH_VL,_NC,_DDHT_Thanhphuoc4"/>
      <sheetName val="DON_GIA4"/>
      <sheetName val="t-h_HA_THE4"/>
      <sheetName val="CHITIET_VL-NC-TT_-1p4"/>
      <sheetName val="TONG_HOP_VL-NC_TT4"/>
      <sheetName val="TH_XL4"/>
      <sheetName val="CHITIET_VL-NC4"/>
      <sheetName val="CHITIET_VL-NC-TT-3p4"/>
      <sheetName val="KPVC-BD_4"/>
      <sheetName val="GRAND_REKAP4"/>
      <sheetName val="H_Satuan4"/>
      <sheetName val="FORM_X_COST4"/>
      <sheetName val="HB_4"/>
      <sheetName val="A-11_Steel_Str_(2)4"/>
      <sheetName val="Master_1_04"/>
      <sheetName val="a_h_ars_sum3"/>
      <sheetName val="a_h_ars3"/>
      <sheetName val="H_Satuan_Dasar3"/>
      <sheetName val="Harga_satuan4"/>
      <sheetName val="FORM_73"/>
      <sheetName val="Analisa_23"/>
      <sheetName val="ANALISA_GRS_TENGAH3"/>
      <sheetName val="FORM_3A3"/>
      <sheetName val="Isolasi_Luar_Dalam3"/>
      <sheetName val="Isolasi_Luar3"/>
      <sheetName val="rekap_c3"/>
      <sheetName val="Analisa_Upah_&amp;_Bahan_Plum3"/>
      <sheetName val="iTEM_hARSAT3"/>
      <sheetName val="rek_det_1-33"/>
      <sheetName val="BQ_ARS3"/>
      <sheetName val="HSTANAH_XLS3"/>
      <sheetName val="bhn_3"/>
      <sheetName val="RAB_RIIL_kayu3"/>
      <sheetName val="Bill_of_Qty3"/>
      <sheetName val="SBDY_Jemb_Tayan3"/>
      <sheetName val="C_&amp;_G_RHS3"/>
      <sheetName val="Lamp_2,3&amp;43"/>
      <sheetName val="Daf_12"/>
      <sheetName val="Daf_No_6_Tsuara3"/>
      <sheetName val="Kuantitas_&amp;_Harga3"/>
      <sheetName val="Als_Struk3"/>
      <sheetName val="DAFTAR_73"/>
      <sheetName val="HRG_BHN3"/>
      <sheetName val="fin_Villa_A3"/>
      <sheetName val="Harga_Bahan3"/>
      <sheetName val="HSA_&amp;_PAB3"/>
      <sheetName val="Harga_Upah_3"/>
      <sheetName val="RAB_T-225_TP3"/>
      <sheetName val="DAFTAR_HARGA3"/>
      <sheetName val="SAT_EL3"/>
      <sheetName val="STR_-_2B3"/>
      <sheetName val="2_13"/>
      <sheetName val="2_23"/>
      <sheetName val="Supply_Agrmnt3"/>
      <sheetName val="Analisa_Harsat3"/>
      <sheetName val="2_4~LISTRIK3"/>
      <sheetName val="2_9~TLP&amp;DATA3"/>
      <sheetName val="2_6~TS3"/>
      <sheetName val="Analisa_Upah___Bahan_Plum3"/>
      <sheetName val="Total_Harga3"/>
      <sheetName val="BQ_EXTERN3"/>
      <sheetName val="DATA2009"/>
      <sheetName val="RincianQ3_Q4"/>
      <sheetName val="DataSAR_4Okt"/>
      <sheetName val="metode"/>
      <sheetName val="prog-mgu"/>
      <sheetName val="RAB ME"/>
      <sheetName val="Informasi"/>
      <sheetName val="PriceList"/>
      <sheetName val="BHN1"/>
      <sheetName val="TABEL_DETASIR"/>
      <sheetName val="DAF_2"/>
      <sheetName val="Analisa Tekhnis"/>
      <sheetName val="Item Kompensasi"/>
      <sheetName val="BQ-Tenis"/>
      <sheetName val="Arsitektur"/>
      <sheetName val="BOQ_Aula"/>
      <sheetName val="Prelim"/>
      <sheetName val="RAW MATERIALS "/>
      <sheetName val="PAD-F"/>
      <sheetName val="DAF_4"/>
      <sheetName val="an el"/>
      <sheetName val="TARIP"/>
      <sheetName val="rab me (by owner) "/>
      <sheetName val="WEEKLY"/>
      <sheetName val="Sub"/>
      <sheetName val="MAP"/>
      <sheetName val="INDEKS"/>
      <sheetName val="HS_TRG"/>
      <sheetName val="L-Mechanical"/>
      <sheetName val="Sheet1"/>
      <sheetName val="Nama"/>
      <sheetName val="L2"/>
      <sheetName val="HArga"/>
      <sheetName val="Rekap"/>
      <sheetName val="A"/>
      <sheetName val="SEX"/>
      <sheetName val="INDEK_BQ"/>
      <sheetName val="analisa el"/>
      <sheetName val="analisa mek"/>
      <sheetName val="An.1"/>
      <sheetName val="An.3"/>
      <sheetName val="An.2"/>
      <sheetName val="basic"/>
      <sheetName val="Rekap Sal"/>
      <sheetName val="Bill of Qty MEP"/>
      <sheetName val="G-Alat"/>
      <sheetName val="Instalasi"/>
      <sheetName val="Harga Bahan &amp; Upah"/>
      <sheetName val="An-Alat"/>
      <sheetName val="CASH-wilayah"/>
      <sheetName val="hutang-lapangan"/>
      <sheetName val="Hutang-Wilayah"/>
      <sheetName val="Master Edit"/>
      <sheetName val="KH-Q1,Q2,01"/>
      <sheetName val="lap-bulan"/>
      <sheetName val="Lap-Minggu"/>
      <sheetName val="Sum"/>
      <sheetName val="quarry"/>
      <sheetName val="KP1590_E"/>
      <sheetName val="Div 10"/>
      <sheetName val="UPAH"/>
      <sheetName val="isian"/>
      <sheetName val="Tie Beam GN"/>
      <sheetName val="PileCap"/>
      <sheetName val="perbhn"/>
      <sheetName val="HARDAS"/>
      <sheetName val="waktu"/>
      <sheetName val="H-SATUAN"/>
      <sheetName val="TENAGA"/>
      <sheetName val="REQDELTA"/>
      <sheetName val="AHSbj"/>
      <sheetName val="Anal "/>
      <sheetName val="Hrg.Sat"/>
      <sheetName val="Mall"/>
      <sheetName val="AHS"/>
      <sheetName val="TBL_BANTU"/>
      <sheetName val="TBL_PROYEK"/>
      <sheetName val="ARP"/>
      <sheetName val="SPPK"/>
      <sheetName val="sat-jadi"/>
      <sheetName val="KINERJA 2014"/>
      <sheetName val="Rekap-SD"/>
      <sheetName val="Personil"/>
      <sheetName val="Analisa Harga Satuan"/>
      <sheetName val="DafHrgSatuan"/>
      <sheetName val="PO-2"/>
      <sheetName val="Rinc All"/>
      <sheetName val="R"/>
      <sheetName val="Hsatbahan"/>
      <sheetName val="Harga ME "/>
      <sheetName val="REKAP PER BUILDING"/>
      <sheetName val="IN."/>
      <sheetName val="In"/>
      <sheetName val="Titik_kabel5"/>
      <sheetName val="Tata_Suara_(4)5"/>
      <sheetName val="Tata_Suara_(5)5"/>
      <sheetName val="Tata_Suara_(6)5"/>
      <sheetName val="THPDMoi__(2)5"/>
      <sheetName val="dongia_(2)5"/>
      <sheetName val="TONG_HOP_VL-NC5"/>
      <sheetName val="TONGKE3p_5"/>
      <sheetName val="TH_VL,_NC,_DDHT_Thanhphuoc5"/>
      <sheetName val="DON_GIA5"/>
      <sheetName val="t-h_HA_THE5"/>
      <sheetName val="CHITIET_VL-NC-TT_-1p5"/>
      <sheetName val="TONG_HOP_VL-NC_TT5"/>
      <sheetName val="TH_XL5"/>
      <sheetName val="CHITIET_VL-NC5"/>
      <sheetName val="CHITIET_VL-NC-TT-3p5"/>
      <sheetName val="KPVC-BD_5"/>
      <sheetName val="GRAND_REKAP5"/>
      <sheetName val="H_Satuan5"/>
      <sheetName val="FORM_X_COST5"/>
      <sheetName val="HB_5"/>
      <sheetName val="A-11_Steel_Str_(2)5"/>
      <sheetName val="Master_1_05"/>
      <sheetName val="a_h_ars_sum4"/>
      <sheetName val="a_h_ars4"/>
      <sheetName val="H_Satuan_Dasar4"/>
      <sheetName val="Harga_satuan5"/>
      <sheetName val="FORM_74"/>
      <sheetName val="Analisa_24"/>
      <sheetName val="ANALISA_GRS_TENGAH4"/>
      <sheetName val="FORM_3A4"/>
      <sheetName val="Isolasi_Luar_Dalam4"/>
      <sheetName val="Isolasi_Luar4"/>
      <sheetName val="rekap_c4"/>
      <sheetName val="Analisa_Upah_&amp;_Bahan_Plum4"/>
      <sheetName val="iTEM_hARSAT4"/>
      <sheetName val="rek_det_1-34"/>
      <sheetName val="BQ_ARS4"/>
      <sheetName val="HSTANAH_XLS4"/>
      <sheetName val="bhn_4"/>
      <sheetName val="RAB_RIIL_kayu4"/>
      <sheetName val="Bill_of_Qty4"/>
      <sheetName val="SBDY_Jemb_Tayan4"/>
      <sheetName val="C_&amp;_G_RHS4"/>
      <sheetName val="Lamp_2,3&amp;44"/>
      <sheetName val="Daf_No_6_Tsuara4"/>
      <sheetName val="Kuantitas_&amp;_Harga4"/>
      <sheetName val="Als_Struk4"/>
      <sheetName val="DAFTAR_74"/>
      <sheetName val="HRG_BHN4"/>
      <sheetName val="fin_Villa_A4"/>
      <sheetName val="Harga_Bahan4"/>
      <sheetName val="HSA_&amp;_PAB4"/>
      <sheetName val="Harga_Upah_4"/>
      <sheetName val="RAB_T-225_TP4"/>
      <sheetName val="DAFTAR_HARGA4"/>
      <sheetName val="SAT_EL4"/>
      <sheetName val="STR_-_2B4"/>
      <sheetName val="2_14"/>
      <sheetName val="2_24"/>
      <sheetName val="Supply_Agrmnt4"/>
      <sheetName val="Analisa_Harsat4"/>
      <sheetName val="2_4~LISTRIK4"/>
      <sheetName val="2_9~TLP&amp;DATA4"/>
      <sheetName val="2_6~TS4"/>
      <sheetName val="Analisa_Upah___Bahan_Plum4"/>
      <sheetName val="Total_Harga4"/>
      <sheetName val="BQ_EXTERN4"/>
      <sheetName val="Harsat_Bahan"/>
      <sheetName val="RAB_ME"/>
      <sheetName val="Analisa_Tekhnis"/>
      <sheetName val="Item_Kompensasi"/>
      <sheetName val="RAW_MATERIALS_"/>
      <sheetName val="an_el"/>
      <sheetName val="rab_me_(by_owner)_"/>
      <sheetName val="analisa_el"/>
      <sheetName val="analisa_mek"/>
      <sheetName val="An_1"/>
      <sheetName val="An_3"/>
      <sheetName val="An_2"/>
      <sheetName val="Rekap_Sal"/>
      <sheetName val="Bill_of_Qty_MEP"/>
      <sheetName val="Harga_Bahan_&amp;_Upah"/>
      <sheetName val="Master_Edit"/>
      <sheetName val="Div_10"/>
      <sheetName val="Tie_Beam_GN"/>
      <sheetName val="Titik_kabel6"/>
      <sheetName val="Tata_Suara_(4)6"/>
      <sheetName val="Tata_Suara_(5)6"/>
      <sheetName val="Tata_Suara_(6)6"/>
      <sheetName val="THPDMoi__(2)6"/>
      <sheetName val="dongia_(2)6"/>
      <sheetName val="TONG_HOP_VL-NC6"/>
      <sheetName val="TONGKE3p_6"/>
      <sheetName val="TH_VL,_NC,_DDHT_Thanhphuoc6"/>
      <sheetName val="DON_GIA6"/>
      <sheetName val="t-h_HA_THE6"/>
      <sheetName val="CHITIET_VL-NC-TT_-1p6"/>
      <sheetName val="TONG_HOP_VL-NC_TT6"/>
      <sheetName val="TH_XL6"/>
      <sheetName val="CHITIET_VL-NC6"/>
      <sheetName val="CHITIET_VL-NC-TT-3p6"/>
      <sheetName val="KPVC-BD_6"/>
      <sheetName val="GRAND_REKAP6"/>
      <sheetName val="H_Satuan6"/>
      <sheetName val="FORM_X_COST6"/>
      <sheetName val="HB_6"/>
      <sheetName val="A-11_Steel_Str_(2)6"/>
      <sheetName val="Master_1_06"/>
      <sheetName val="a_h_ars_sum5"/>
      <sheetName val="a_h_ars5"/>
      <sheetName val="H_Satuan_Dasar5"/>
      <sheetName val="Harga_satuan6"/>
      <sheetName val="FORM_75"/>
      <sheetName val="Analisa_25"/>
      <sheetName val="ANALISA_GRS_TENGAH5"/>
      <sheetName val="FORM_3A5"/>
      <sheetName val="Isolasi_Luar_Dalam5"/>
      <sheetName val="Isolasi_Luar5"/>
      <sheetName val="rekap_c5"/>
      <sheetName val="Analisa_Upah_&amp;_Bahan_Plum5"/>
      <sheetName val="iTEM_hARSAT5"/>
      <sheetName val="rek_det_1-35"/>
      <sheetName val="BQ_ARS5"/>
      <sheetName val="HSTANAH_XLS5"/>
      <sheetName val="bhn_5"/>
      <sheetName val="RAB_RIIL_kayu5"/>
      <sheetName val="Bill_of_Qty5"/>
      <sheetName val="SBDY_Jemb_Tayan5"/>
      <sheetName val="C_&amp;_G_RHS5"/>
      <sheetName val="Lamp_2,3&amp;45"/>
      <sheetName val="Daf_No_6_Tsuara5"/>
      <sheetName val="Kuantitas_&amp;_Harga5"/>
      <sheetName val="Als_Struk5"/>
      <sheetName val="DAFTAR_75"/>
      <sheetName val="HRG_BHN5"/>
      <sheetName val="fin_Villa_A5"/>
      <sheetName val="Harga_Bahan5"/>
      <sheetName val="HSA_&amp;_PAB5"/>
      <sheetName val="Harga_Upah_5"/>
      <sheetName val="RAB_T-225_TP5"/>
      <sheetName val="DAFTAR_HARGA5"/>
      <sheetName val="SAT_EL5"/>
      <sheetName val="STR_-_2B5"/>
      <sheetName val="2_15"/>
      <sheetName val="2_25"/>
      <sheetName val="Supply_Agrmnt5"/>
      <sheetName val="Analisa_Harsat5"/>
      <sheetName val="2_4~LISTRIK5"/>
      <sheetName val="2_9~TLP&amp;DATA5"/>
      <sheetName val="2_6~TS5"/>
      <sheetName val="Analisa_Upah___Bahan_Plum5"/>
      <sheetName val="Total_Harga5"/>
      <sheetName val="BQ_EXTERN5"/>
      <sheetName val="Harsat_Bahan1"/>
      <sheetName val="RAB_ME1"/>
      <sheetName val="Analisa_Tekhnis1"/>
      <sheetName val="Item_Kompensasi1"/>
      <sheetName val="RAW_MATERIALS_1"/>
      <sheetName val="an_el1"/>
      <sheetName val="rab_me_(by_owner)_1"/>
      <sheetName val="analisa_el1"/>
      <sheetName val="analisa_mek1"/>
      <sheetName val="An_11"/>
      <sheetName val="An_31"/>
      <sheetName val="An_21"/>
      <sheetName val="Rekap_Sal1"/>
      <sheetName val="Bill_of_Qty_MEP1"/>
      <sheetName val="Harga_Bahan_&amp;_Upah1"/>
      <sheetName val="Master_Edit1"/>
      <sheetName val="Div_101"/>
      <sheetName val="Tie_Beam_GN1"/>
      <sheetName val="LABA"/>
      <sheetName val="rek det 1_3"/>
      <sheetName val="upah_borong"/>
      <sheetName val="satuan_pek"/>
      <sheetName val="5-Peralatan"/>
      <sheetName val="Harsat Pekerjaan"/>
      <sheetName val="MENU"/>
      <sheetName val="HARSAT-U-2"/>
      <sheetName val="HSP"/>
      <sheetName val="NM"/>
      <sheetName val="ilch"/>
      <sheetName val="견"/>
      <sheetName val="HITUNG"/>
      <sheetName val="RAB 2007"/>
      <sheetName val="000000"/>
      <sheetName val="HARGA MATERIAL"/>
      <sheetName val="#REF!"/>
      <sheetName val="Prod Calc"/>
      <sheetName val="telp"/>
      <sheetName val="Titik_kabel7"/>
      <sheetName val="Tata_Suara_(4)7"/>
      <sheetName val="Tata_Suara_(5)7"/>
      <sheetName val="Tata_Suara_(6)7"/>
      <sheetName val="GRAND_REKAP7"/>
      <sheetName val="THPDMoi__(2)7"/>
      <sheetName val="dongia_(2)7"/>
      <sheetName val="TONG_HOP_VL-NC7"/>
      <sheetName val="TONGKE3p_7"/>
      <sheetName val="TH_VL,_NC,_DDHT_Thanhphuoc7"/>
      <sheetName val="DON_GIA7"/>
      <sheetName val="t-h_HA_THE7"/>
      <sheetName val="CHITIET_VL-NC-TT_-1p7"/>
      <sheetName val="TONG_HOP_VL-NC_TT7"/>
      <sheetName val="TH_XL7"/>
      <sheetName val="CHITIET_VL-NC7"/>
      <sheetName val="CHITIET_VL-NC-TT-3p7"/>
      <sheetName val="KPVC-BD_7"/>
      <sheetName val="HB_7"/>
      <sheetName val="FORM_X_COST7"/>
      <sheetName val="H_Satuan7"/>
      <sheetName val="A-11_Steel_Str_(2)7"/>
      <sheetName val="Harga_satuan7"/>
      <sheetName val="Master_1_07"/>
      <sheetName val="DAFTAR_76"/>
      <sheetName val="HRG_BHN6"/>
      <sheetName val="Isolasi_Luar_Dalam6"/>
      <sheetName val="Isolasi_Luar6"/>
      <sheetName val="rekap_c6"/>
      <sheetName val="Analisa_Upah_&amp;_Bahan_Plum6"/>
      <sheetName val="iTEM_hARSAT6"/>
      <sheetName val="rek_det_1-36"/>
      <sheetName val="BQ_ARS6"/>
      <sheetName val="Analisa_26"/>
      <sheetName val="Als_Struk6"/>
      <sheetName val="Harsat_Pekerjaan"/>
      <sheetName val="Rinc_All"/>
      <sheetName val="a_h_ars_sum6"/>
      <sheetName val="a_h_ars6"/>
      <sheetName val="H_Satuan_Dasar6"/>
      <sheetName val="FORM_76"/>
      <sheetName val="ANALISA_GRS_TENGAH6"/>
      <sheetName val="FORM_3A6"/>
      <sheetName val="HSTANAH_XLS6"/>
      <sheetName val="bhn_6"/>
      <sheetName val="RAB_RIIL_kayu6"/>
      <sheetName val="Bill_of_Qty6"/>
      <sheetName val="SBDY_Jemb_Tayan6"/>
      <sheetName val="C_&amp;_G_RHS6"/>
      <sheetName val="Lamp_2,3&amp;46"/>
      <sheetName val="Daf_No_6_Tsuara6"/>
      <sheetName val="Kuantitas_&amp;_Harga6"/>
      <sheetName val="fin_Villa_A6"/>
      <sheetName val="Harga_Bahan6"/>
      <sheetName val="HSA_&amp;_PAB6"/>
      <sheetName val="Harga_Upah_6"/>
      <sheetName val="RAB_T-225_TP6"/>
      <sheetName val="DAFTAR_HARGA6"/>
      <sheetName val="SAT_EL6"/>
      <sheetName val="STR_-_2B6"/>
      <sheetName val="2_16"/>
      <sheetName val="2_26"/>
      <sheetName val="Supply_Agrmnt6"/>
      <sheetName val="Analisa_Harsat6"/>
      <sheetName val="2_4~LISTRIK6"/>
      <sheetName val="2_9~TLP&amp;DATA6"/>
      <sheetName val="2_6~TS6"/>
      <sheetName val="Analisa_Upah___Bahan_Plum6"/>
      <sheetName val="Total_Harga6"/>
      <sheetName val="BQ_EXTERN6"/>
      <sheetName val="Harsat_Bahan2"/>
      <sheetName val="RAB_ME2"/>
      <sheetName val="Analisa_Tekhnis2"/>
      <sheetName val="Item_Kompensasi2"/>
      <sheetName val="RAW_MATERIALS_2"/>
      <sheetName val="an_el2"/>
      <sheetName val="rab_me_(by_owner)_2"/>
      <sheetName val="analisa_el2"/>
      <sheetName val="analisa_mek2"/>
      <sheetName val="An_12"/>
      <sheetName val="An_32"/>
      <sheetName val="An_22"/>
      <sheetName val="Rekap_Sal2"/>
      <sheetName val="Bill_of_Qty_MEP2"/>
      <sheetName val="Harga_Bahan_&amp;_Upah2"/>
      <sheetName val="Master_Edit2"/>
      <sheetName val="Div_102"/>
      <sheetName val="Tie_Beam_GN2"/>
      <sheetName val="Anal_"/>
      <sheetName val="Hrg_Sat"/>
      <sheetName val="KINERJA_2014"/>
      <sheetName val="Analisa_Harga_Satuan"/>
      <sheetName val="Harga_ME_"/>
      <sheetName val="REKAP_PER_BUILDING"/>
      <sheetName val="IN_"/>
      <sheetName val="rek_det_1_3"/>
      <sheetName val="RAB_2007"/>
      <sheetName val="HARGA_MATERIAL"/>
      <sheetName val="AHS - Riel"/>
      <sheetName val="HASAT DASAR"/>
      <sheetName val="10 yr val"/>
      <sheetName val="As"/>
      <sheetName val="Input"/>
      <sheetName val="Financials"/>
      <sheetName val="KEUANGAN"/>
      <sheetName val="RENCANA KERJA"/>
      <sheetName val="TM"/>
      <sheetName val="List"/>
      <sheetName val="Sheet8"/>
      <sheetName val="PENJ.NERACA"/>
      <sheetName val="Fixset"/>
      <sheetName val="JobCode"/>
      <sheetName val="Price List"/>
      <sheetName val="BBCA"/>
      <sheetName val="N-HMSP"/>
      <sheetName val="MEDCN"/>
      <sheetName val="inventory_stock_movement"/>
      <sheetName val="mst_prod_material"/>
      <sheetName val="EQ_an"/>
      <sheetName val="All Division by SBU"/>
      <sheetName val="BQ (by owner)"/>
      <sheetName val="rab me (fisik)"/>
      <sheetName val="dasar"/>
      <sheetName val="Sat~Bahu"/>
      <sheetName val="Labor"/>
      <sheetName val="OP. PERJAM"/>
      <sheetName val="KAN. LOKAL"/>
      <sheetName val="B. PERSONIL"/>
      <sheetName val="351BQMCN"/>
      <sheetName val="Memb Schd"/>
      <sheetName val="Agregat Halus &amp; Kasar"/>
      <sheetName val="Perm. Test"/>
      <sheetName val="Div2"/>
      <sheetName val="Rincian Bah&amp;Ten"/>
      <sheetName val="Plan vs Real"/>
      <sheetName val="Rinci Progres"/>
      <sheetName val="Vibro_Roller"/>
      <sheetName val="Hrg-Das"/>
      <sheetName val="Anal-1"/>
      <sheetName val="Jabar"/>
      <sheetName val="Jateng"/>
      <sheetName val="Jatim"/>
      <sheetName val="Pusat"/>
      <sheetName val="Sulawesi"/>
      <sheetName val="Sumbagsel"/>
      <sheetName val="own"/>
      <sheetName val="RAB AR&amp;STR"/>
      <sheetName val="Rekap Bill"/>
      <sheetName val="Pekerjaan"/>
      <sheetName val="IS"/>
      <sheetName val="HSUB"/>
      <sheetName val="Daf. Mat"/>
      <sheetName val="Daf. Upah"/>
      <sheetName val="RBP"/>
      <sheetName val="Hrg"/>
      <sheetName val="TSS"/>
      <sheetName val="Direct Cost"/>
      <sheetName val="Analisa ME "/>
      <sheetName val="beton"/>
      <sheetName val="ANAL2"/>
      <sheetName val="Links"/>
      <sheetName val="Lead"/>
      <sheetName val="har.sat.B"/>
      <sheetName val="Analisa K"/>
      <sheetName val="B - Norelec"/>
      <sheetName val="2-1Are別総括表"/>
      <sheetName val="纏め表"/>
      <sheetName val="Rekap-link"/>
      <sheetName val="carburant"/>
      <sheetName val="Rkp B. UP"/>
      <sheetName val="sulteng"/>
      <sheetName val="sultra"/>
      <sheetName val="B-P"/>
      <sheetName val="lamp. 12"/>
      <sheetName val="jdw~tng_alt"/>
      <sheetName val="jdw~bhn"/>
      <sheetName val="jdwmob"/>
      <sheetName val="Opening"/>
      <sheetName val="Form4"/>
      <sheetName val="Du_lieu"/>
      <sheetName val="SK"/>
      <sheetName val="Tunduk Panitia"/>
      <sheetName val="alat"/>
      <sheetName val="db"/>
      <sheetName val="Data-Masukan"/>
      <sheetName val="B.T"/>
      <sheetName val="HASAT"/>
      <sheetName val="Kali"/>
      <sheetName val="Man Power"/>
      <sheetName val="Kode Rekening Pdapatn Kab.kota"/>
      <sheetName val="Kode rekening Belanja"/>
      <sheetName val="Kode Rekening Pembiayaan"/>
      <sheetName val="TENE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/>
      <sheetData sheetId="127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F-8"/>
      <sheetName val="Titik kabel"/>
      <sheetName val="Analisa"/>
      <sheetName val="#REF"/>
      <sheetName val="DAF-1"/>
      <sheetName val="UPH,BHN,ALT"/>
      <sheetName val="HRG BHN"/>
      <sheetName val="Scedule"/>
      <sheetName val="FORM 7"/>
      <sheetName val="PO-2"/>
      <sheetName val="Daf 1"/>
      <sheetName val="_REF"/>
      <sheetName val="DAF-9"/>
      <sheetName val="Harga Bahan"/>
      <sheetName val="Upah"/>
      <sheetName val="Bahan"/>
      <sheetName val="prelim"/>
      <sheetName val="H.Satuan"/>
      <sheetName val="FORM 3A"/>
      <sheetName val="ALS-ARSITEK"/>
      <sheetName val="rab"/>
      <sheetName val="Titik_kabel"/>
      <sheetName val="HRG_BHN"/>
      <sheetName val="Rkp"/>
      <sheetName val="DAF_1"/>
      <sheetName val="1"/>
      <sheetName val="div3"/>
      <sheetName val="IPL_SCHEDULE"/>
      <sheetName val="ANALISA GRS TENGAH"/>
      <sheetName val="D-1"/>
      <sheetName val="bhn-upah"/>
      <sheetName val="daf-3(OK)"/>
      <sheetName val="daf_3_OK_"/>
      <sheetName val="daf-7(OK)"/>
      <sheetName val="daf_7_OK_"/>
      <sheetName val="HARSAT"/>
      <sheetName val="BoQ C4"/>
      <sheetName val="입사시직위"/>
      <sheetName val="i-j. Pengalaman"/>
      <sheetName val="GRAND REKAP"/>
      <sheetName val="Titik_kabel2"/>
      <sheetName val="HRG_BHN2"/>
      <sheetName val="Harga_Bahan1"/>
      <sheetName val="H_Satuan1"/>
      <sheetName val="FORM_3A1"/>
      <sheetName val="FORM_71"/>
      <sheetName val="ANALISA_GRS_TENGAH1"/>
      <sheetName val="BoQ_C41"/>
      <sheetName val="i-j__Pengalaman1"/>
      <sheetName val="GRAND_REKAP1"/>
      <sheetName val="Titik_kabel1"/>
      <sheetName val="HRG_BHN1"/>
      <sheetName val="Harga_Bahan"/>
      <sheetName val="H_Satuan"/>
      <sheetName val="FORM_3A"/>
      <sheetName val="FORM_7"/>
      <sheetName val="ANALISA_GRS_TENGAH"/>
      <sheetName val="BoQ_C4"/>
      <sheetName val="i-j__Pengalaman"/>
      <sheetName val="GRAND_REKAP"/>
      <sheetName val="Titik_kabel3"/>
      <sheetName val="HRG_BHN3"/>
      <sheetName val="Daf_11"/>
      <sheetName val="Harga_Bahan2"/>
      <sheetName val="H_Satuan2"/>
      <sheetName val="FORM_3A2"/>
      <sheetName val="FORM_72"/>
      <sheetName val="ANALISA_GRS_TENGAH2"/>
      <sheetName val="BoQ_C42"/>
      <sheetName val="i-j__Pengalaman2"/>
      <sheetName val="GRAND_REKAP2"/>
      <sheetName val="Titik_kabel4"/>
      <sheetName val="HRG_BHN4"/>
      <sheetName val="Daf_12"/>
      <sheetName val="Harga_Bahan3"/>
      <sheetName val="H_Satuan3"/>
      <sheetName val="FORM_3A3"/>
      <sheetName val="FORM_73"/>
      <sheetName val="ANALISA_GRS_TENGAH3"/>
      <sheetName val="BoQ_C43"/>
      <sheetName val="i-j__Pengalaman3"/>
      <sheetName val="GRAND_REKAP3"/>
      <sheetName val="DATA PROYEK"/>
      <sheetName val="HARSAT-lain"/>
      <sheetName val="HARSAT-tanah"/>
      <sheetName val="HARSAT-lhn"/>
      <sheetName val="Unit Rate"/>
      <sheetName val="REKAP"/>
      <sheetName val="Marshal"/>
      <sheetName val="HARGA MATERIAL"/>
      <sheetName val="J"/>
      <sheetName val="Pipe"/>
      <sheetName val="B - Norelec"/>
      <sheetName val="ch"/>
      <sheetName val="Personil"/>
      <sheetName val="Sumda1"/>
      <sheetName val="PHU 05"/>
      <sheetName val="STR"/>
      <sheetName val="hasat"/>
      <sheetName val="metode"/>
      <sheetName val="Analisa Harsat"/>
      <sheetName val="AN.CIPTA.KARYA"/>
      <sheetName val="Anl.Bm(K)"/>
      <sheetName val="An. HS"/>
      <sheetName val="An.BOW"/>
      <sheetName val="Lamp.2,3&amp;4"/>
      <sheetName val="Gaji Pokok"/>
      <sheetName val="T. Proyek-Jabatan"/>
      <sheetName val="T. Lokasi"/>
      <sheetName val="T. Rumah"/>
      <sheetName val="T. Transport"/>
      <sheetName val="3-DIV2"/>
      <sheetName val="TBL_BANTU"/>
      <sheetName val="Daf-8 Sound Sistem-KR"/>
      <sheetName val="TBL_PROYEK"/>
      <sheetName val="SPPK"/>
      <sheetName val="ANEX1"/>
      <sheetName val="KEBALAT"/>
      <sheetName val="FINAL"/>
      <sheetName val="CRUSER"/>
      <sheetName val="NYATDOK"/>
      <sheetName val="UMUM"/>
      <sheetName val="Sheet3"/>
      <sheetName val="Pek.persiapan"/>
      <sheetName val="lamp. 12"/>
      <sheetName val="MAP"/>
      <sheetName val="SCH"/>
      <sheetName val="Titik_kabel5"/>
      <sheetName val="HRG_BHN5"/>
      <sheetName val="Harga_Bahan4"/>
      <sheetName val="H_Satuan4"/>
      <sheetName val="FORM_3A4"/>
      <sheetName val="FORM_74"/>
      <sheetName val="ANALISA_GRS_TENGAH4"/>
      <sheetName val="BoQ_C44"/>
      <sheetName val="i-j__Pengalaman4"/>
      <sheetName val="GRAND_REKAP4"/>
      <sheetName val="DATA_PROYEK"/>
      <sheetName val="Unit_Rate"/>
      <sheetName val="HARGA_MATERIAL"/>
      <sheetName val="B_-_Norelec"/>
      <sheetName val="PHU_05"/>
      <sheetName val="Analisa_Harsat"/>
      <sheetName val="AN_CIPTA_KARYA"/>
      <sheetName val="Anl_Bm(K)"/>
      <sheetName val="An__HS"/>
      <sheetName val="An_BOW"/>
      <sheetName val="Titik_kabel6"/>
      <sheetName val="HRG_BHN6"/>
      <sheetName val="Harga_Bahan5"/>
      <sheetName val="H_Satuan5"/>
      <sheetName val="FORM_3A5"/>
      <sheetName val="FORM_75"/>
      <sheetName val="ANALISA_GRS_TENGAH5"/>
      <sheetName val="BoQ_C45"/>
      <sheetName val="i-j__Pengalaman5"/>
      <sheetName val="GRAND_REKAP5"/>
      <sheetName val="DATA_PROYEK1"/>
      <sheetName val="Unit_Rate1"/>
      <sheetName val="HARGA_MATERIAL1"/>
      <sheetName val="B_-_Norelec1"/>
      <sheetName val="PHU_051"/>
      <sheetName val="Analisa_Harsat1"/>
      <sheetName val="AN_CIPTA_KARYA1"/>
      <sheetName val="Anl_Bm(K)1"/>
      <sheetName val="An__HS1"/>
      <sheetName val="An_BOW1"/>
      <sheetName val="BQ ARS"/>
      <sheetName val="Titik_kabel7"/>
      <sheetName val="HRG_BHN7"/>
      <sheetName val="Harga_Bahan6"/>
      <sheetName val="H_Satuan6"/>
      <sheetName val="FORM_3A6"/>
      <sheetName val="FORM_76"/>
      <sheetName val="ANALISA_GRS_TENGAH6"/>
      <sheetName val="BoQ_C46"/>
      <sheetName val="i-j__Pengalaman6"/>
      <sheetName val="GRAND_REKAP6"/>
      <sheetName val="DATA_PROYEK2"/>
      <sheetName val="Unit_Rate2"/>
      <sheetName val="HARGA_MATERIAL2"/>
      <sheetName val="B_-_Norelec2"/>
      <sheetName val="PHU_052"/>
      <sheetName val="Analisa_Harsat2"/>
      <sheetName val="AN_CIPTA_KARYA2"/>
      <sheetName val="Anl_Bm(K)2"/>
      <sheetName val="An__HS2"/>
      <sheetName val="An_BOW2"/>
      <sheetName val="Daf-8_Sound_Sistem-KR"/>
      <sheetName val="Lamp_2,3&amp;4"/>
      <sheetName val="Gaji_Pokok"/>
      <sheetName val="T__Proyek-Jabatan"/>
      <sheetName val="T__Lokasi"/>
      <sheetName val="T__Rumah"/>
      <sheetName val="T__Transport"/>
      <sheetName val="Pek_persiapan"/>
      <sheetName val="lamp__12"/>
      <sheetName val="Du_lieu"/>
      <sheetName val="10 yr val"/>
      <sheetName val="Input"/>
      <sheetName val="Financials"/>
      <sheetName val="Jenjang_Eselon"/>
      <sheetName val="Akun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 refreshError="1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M-03"/>
      <sheetName val="BBM-03 (2)"/>
      <sheetName val="Rekap Per Cab"/>
      <sheetName val="bayar_04_fak"/>
      <sheetName val="B"/>
      <sheetName val="EFECTIF"/>
      <sheetName val="Jabar"/>
      <sheetName val="Jateng"/>
      <sheetName val="Jatim"/>
      <sheetName val="Pusat"/>
      <sheetName val="Sulawesi"/>
      <sheetName val="Sumbagsel"/>
      <sheetName val="Sheet3"/>
      <sheetName val="PANDUAN"/>
      <sheetName val="RATE"/>
      <sheetName val="trf d-i"/>
      <sheetName val="BBCA"/>
      <sheetName val="MEDCN"/>
      <sheetName val="KONS2005"/>
      <sheetName val="a.h ars sum"/>
      <sheetName val="a.h ars"/>
      <sheetName val="Sheet5"/>
      <sheetName val="Solar"/>
      <sheetName val="Penebusan"/>
      <sheetName val="Angs_B_Group"/>
      <sheetName val="Jrnl_Kas"/>
      <sheetName val="N-HMSP"/>
      <sheetName val="N-TLKM"/>
      <sheetName val="TLKM-J"/>
      <sheetName val="Kode BKU"/>
      <sheetName val="Cover"/>
    </sheetNames>
    <sheetDataSet>
      <sheetData sheetId="0">
        <row r="767">
          <cell r="B767">
            <v>739</v>
          </cell>
        </row>
        <row r="768">
          <cell r="B768">
            <v>740</v>
          </cell>
        </row>
        <row r="769">
          <cell r="B769">
            <v>741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NDISI-PROY"/>
      <sheetName val="JADUAL"/>
      <sheetName val="LIST-DATA"/>
      <sheetName val="PREBID"/>
      <sheetName val="SITE_VISIT"/>
      <sheetName val="FOTO"/>
      <sheetName val="PNWR-SUP&amp;SUB"/>
      <sheetName val="HARDAS-ALAT"/>
      <sheetName val="POL"/>
      <sheetName val="HARDAS-UPAH"/>
      <sheetName val="HARDAS-MAT"/>
      <sheetName val="Evaluasi-PNWR"/>
      <sheetName val="BIALANG"/>
      <sheetName val="Sheet2"/>
      <sheetName val="BIALANGSUNG"/>
      <sheetName val="BU "/>
      <sheetName val="FINALIS"/>
      <sheetName val="ARS_KAS"/>
      <sheetName val="Pasbatu"/>
      <sheetName val="Beton"/>
      <sheetName val="K-Keruk"/>
      <sheetName val="KEBAL"/>
      <sheetName val="Rekap-Tampil"/>
      <sheetName val="BOQ"/>
      <sheetName val="BOQ-1"/>
      <sheetName val="DAF-HarsaT-Tampil"/>
      <sheetName val="Daf-HarDAS-Tampil"/>
      <sheetName val="BD-TAMPIL"/>
      <sheetName val="SCH"/>
      <sheetName val="Cover"/>
      <sheetName val="Scedule"/>
      <sheetName val="Analisa"/>
      <sheetName val="Alat"/>
      <sheetName val="DivVI"/>
      <sheetName val="bahan"/>
      <sheetName val="DAFTAR HARGA"/>
      <sheetName val="thao-go"/>
      <sheetName val="prelim"/>
      <sheetName val="Material"/>
      <sheetName val="Harsat BHN AR,M"/>
      <sheetName val="List of Eqp"/>
      <sheetName val="UPA"/>
      <sheetName val="BU_1"/>
      <sheetName val="DAFTAR_HARGA1"/>
      <sheetName val="Harsat_BHN_AR,M1"/>
      <sheetName val="List_of_Eqp1"/>
      <sheetName val="BU_"/>
      <sheetName val="DAFTAR_HARGA"/>
      <sheetName val="Harsat_BHN_AR,M"/>
      <sheetName val="List_of_Eqp"/>
      <sheetName val="BU_2"/>
      <sheetName val="DAFTAR_HARGA2"/>
      <sheetName val="Harsat_BHN_AR,M2"/>
      <sheetName val="List_of_Eqp2"/>
      <sheetName val="BU_3"/>
      <sheetName val="DAFTAR_HARGA3"/>
      <sheetName val="Harsat_BHN_AR,M3"/>
      <sheetName val="List_of_Eqp3"/>
      <sheetName val="H.Satuan"/>
      <sheetName val="3-DIV2"/>
      <sheetName val="t-h HA THE"/>
      <sheetName val="lam-moi"/>
      <sheetName val="HRG BHN"/>
      <sheetName val="PO-2"/>
      <sheetName val="MAP"/>
      <sheetName val="DAF-1"/>
      <sheetName val="J"/>
      <sheetName val="TSS"/>
      <sheetName val="BU_4"/>
      <sheetName val="DAFTAR_HARGA4"/>
      <sheetName val="Harsat_BHN_AR,M4"/>
      <sheetName val="List_of_Eqp4"/>
      <sheetName val="H_Satuan"/>
      <sheetName val="BU_5"/>
      <sheetName val="DAFTAR_HARGA5"/>
      <sheetName val="Harsat_BHN_AR,M5"/>
      <sheetName val="List_of_Eqp5"/>
      <sheetName val="H_Satuan1"/>
      <sheetName val="BU_6"/>
      <sheetName val="DAFTAR_HARGA6"/>
      <sheetName val="Harsat_BHN_AR,M6"/>
      <sheetName val="List_of_Eqp6"/>
      <sheetName val="H_Satuan2"/>
      <sheetName val="HRG_BHN"/>
      <sheetName val="t-h_HA_THE"/>
      <sheetName val="INPUT"/>
      <sheetName val="Fin-model"/>
      <sheetName val="Harga Satuan"/>
      <sheetName val="OLDMAP"/>
      <sheetName val="BBM-0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erial"/>
      <sheetName val="pldt"/>
      <sheetName val="Rekapi"/>
      <sheetName val="AHS"/>
      <sheetName val="Bul"/>
      <sheetName val="Alat"/>
      <sheetName val="Subkont"/>
      <sheetName val="Bahan"/>
      <sheetName val="Upah1"/>
      <sheetName val="Rekap"/>
      <sheetName val="Bang A"/>
      <sheetName val="Bang B"/>
      <sheetName val="Sarana"/>
      <sheetName val="Asrama"/>
      <sheetName val="Utility"/>
      <sheetName val="Kamar"/>
      <sheetName val="Upah"/>
      <sheetName val="Analisa"/>
      <sheetName val="SCH"/>
      <sheetName val="Cov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-C"/>
      <sheetName val="BS-P"/>
      <sheetName val="IS-C"/>
      <sheetName val="IS-P"/>
      <sheetName val="SE-C"/>
      <sheetName val="SE-P"/>
      <sheetName val="CF-C"/>
      <sheetName val="CF-P"/>
      <sheetName val="Mutation CF"/>
      <sheetName val="Detail-C+P"/>
      <sheetName val="Catatan-C"/>
      <sheetName val="Catatan-P"/>
      <sheetName val="Investment-P"/>
      <sheetName val="FA-C"/>
      <sheetName val="FA-P"/>
      <sheetName val="Retained Earnings"/>
      <sheetName val="Intercompany-C"/>
      <sheetName val="Intercompany-P"/>
      <sheetName val="Restructuring"/>
      <sheetName val="Foreign Currency-C"/>
      <sheetName val="Foreign Currency-P"/>
      <sheetName val="Allowance-P"/>
      <sheetName val="Freeze+Resticted fund"/>
      <sheetName val="Consolidation Entries"/>
      <sheetName val="Combine Entries"/>
      <sheetName val="CAJE-CRJE BLOK I"/>
      <sheetName val="EXCHANGE RATE"/>
      <sheetName val="FA-C (2)"/>
      <sheetName val="Freeze Account"/>
      <sheetName val="GT_Custom"/>
      <sheetName val="BS-RTI"/>
      <sheetName val="IS-RTI"/>
      <sheetName val="SE-RTI"/>
      <sheetName val="Catatan-RTI"/>
      <sheetName val="FA-RTI"/>
      <sheetName val="Rekon-Fiskal"/>
      <sheetName val="Detail-RTI"/>
      <sheetName val="Account Payable"/>
      <sheetName val="Original Currency"/>
      <sheetName val="CAJE+CRJE-RTI"/>
      <sheetName val="PAJE-RTI"/>
      <sheetName val="PRJE-RTI"/>
      <sheetName val="T-ACC-RTI"/>
      <sheetName val="Data Fiskal"/>
      <sheetName val="DIT"/>
      <sheetName val="Rugi Fiskal"/>
      <sheetName val="Mutation CF-BE"/>
      <sheetName val="ID-CF-RTI"/>
      <sheetName val="Loans-Principal"/>
      <sheetName val="Gain on Restructuring"/>
      <sheetName val="SUMMARY RATIO"/>
      <sheetName val="Analytical"/>
      <sheetName val="SE_C"/>
      <sheetName val="SC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ul"/>
      <sheetName val="Schedule"/>
      <sheetName val="LT&amp;Plafond"/>
      <sheetName val="Dinding"/>
      <sheetName val="Sanitair"/>
      <sheetName val="Kusen"/>
      <sheetName val="ANKusen"/>
      <sheetName val="Sch-Kusen"/>
      <sheetName val="QTY-Kusen"/>
      <sheetName val="Struktur"/>
      <sheetName val="Pilecaps"/>
      <sheetName val="Tie Beam"/>
      <sheetName val="Balok"/>
      <sheetName val="Cover"/>
      <sheetName val="Kolom"/>
      <sheetName val="Plat"/>
      <sheetName val="Tangga"/>
      <sheetName val="ANPrelim"/>
      <sheetName val="Lain-2"/>
      <sheetName val="M&amp;E"/>
      <sheetName val="AN-M&amp;E"/>
      <sheetName val="Analisa"/>
      <sheetName val="Rekap"/>
      <sheetName val="BOQ KJ-D &amp; KJ-E"/>
      <sheetName val="hrg-dsr"/>
      <sheetName val="REKAPITULASI"/>
      <sheetName val="Anls teknis"/>
      <sheetName val="Material"/>
      <sheetName val="SCH"/>
      <sheetName val="SE-C"/>
      <sheetName val="ba-opname"/>
      <sheetName val="B _ Norelec"/>
      <sheetName val="HB"/>
      <sheetName val="304-06"/>
      <sheetName val="Bahan"/>
      <sheetName val="DATA"/>
      <sheetName val="B - Norelec"/>
      <sheetName val="har-sat"/>
      <sheetName val="harsat"/>
      <sheetName val="H.Satuan"/>
      <sheetName val="UPAHBAHAN"/>
      <sheetName val="DAF-7"/>
      <sheetName val="HargaBahan"/>
      <sheetName val="HRG BHN"/>
      <sheetName val="TOWN"/>
      <sheetName val="name"/>
      <sheetName val="BOQ KJ-D &amp; K_x0000__x0000_E"/>
      <sheetName val="BOQ KJ-D &amp; K??E"/>
      <sheetName val="BAG_2"/>
      <sheetName val="BAG-2"/>
      <sheetName val="Tie_Beam1"/>
      <sheetName val="BOQ_KJ-D_&amp;_KJ-E1"/>
      <sheetName val="BOQ_KJ-D_&amp;_KE"/>
      <sheetName val="Tie_Beam"/>
      <sheetName val="BOQ_KJ-D_&amp;_KJ-E"/>
      <sheetName val="BOQ KJ-D &amp; K"/>
      <sheetName val="BOQ KJ-D &amp; K__E"/>
      <sheetName val="UMUM"/>
      <sheetName val="Kuantitas &amp; Harga"/>
      <sheetName val="AHS Marka"/>
      <sheetName val="TSS"/>
      <sheetName val="CPar"/>
      <sheetName val="ALAT"/>
      <sheetName val="7.PEK-STRUKTUR"/>
      <sheetName val="Daf 1"/>
      <sheetName val="KODE"/>
      <sheetName val="PINTU DAN JENDELA"/>
      <sheetName val="FINISHING DINDING"/>
      <sheetName val="FINISHING LANTAI DAN WATERPROOF"/>
      <sheetName val="FINISHING CEILING"/>
      <sheetName val="PENGECATAN"/>
      <sheetName val="Addendum"/>
      <sheetName val="PERLENGKAPAN"/>
      <sheetName val="summary"/>
      <sheetName val="bhn"/>
      <sheetName val="Isolasi Luar Dalam"/>
      <sheetName val="Isolasi Luar"/>
      <sheetName val="prelim"/>
      <sheetName val="reschedule"/>
      <sheetName val="REKAP ADD"/>
      <sheetName val="REKAP INDUK"/>
      <sheetName val="RAB SIPIL A"/>
      <sheetName val="RAB SIPIL B"/>
      <sheetName val="RAB SIPIL C"/>
      <sheetName val="DDG PANJAT"/>
      <sheetName val="PERCEPATAN"/>
      <sheetName val="ANAL"/>
      <sheetName val="SUB REKAP ME"/>
      <sheetName val="PLUMBING BLOCK A"/>
      <sheetName val="PLUMBING BLOCK B"/>
      <sheetName val="PLUMBING BLOCK C"/>
      <sheetName val="ELEKTRIKAL A"/>
      <sheetName val="ELEKTRIKAL B"/>
      <sheetName val="ELEKTRIKAL C"/>
      <sheetName val="T RENDAH"/>
      <sheetName val="TLP A"/>
      <sheetName val="TLP B"/>
      <sheetName val="TLP C"/>
      <sheetName val="LAN A"/>
      <sheetName val="LAN B"/>
      <sheetName val="LAN C"/>
      <sheetName val="SOUND ABC"/>
      <sheetName val="FIRE A"/>
      <sheetName val="FIRE B"/>
      <sheetName val="FIRE C"/>
      <sheetName val="CCTV A"/>
      <sheetName val="CCTV B"/>
      <sheetName val="CCTV C"/>
      <sheetName val="GENSET"/>
      <sheetName val="SPEK ME (gakdipakai)"/>
      <sheetName val="FORM X COST"/>
      <sheetName val="DAF-1"/>
      <sheetName val="HRPar"/>
      <sheetName val="SDAYA"/>
      <sheetName val="K"/>
      <sheetName val="Daf.Harga-Upah"/>
      <sheetName val="Upah"/>
      <sheetName val="SAP"/>
      <sheetName val="STR"/>
      <sheetName val="DAF_7"/>
      <sheetName val="Tie_Beam2"/>
      <sheetName val="BOQ_KJ-D_&amp;_KJ-E2"/>
      <sheetName val="B_-_Norelec"/>
      <sheetName val="BOQ_KJ-D_&amp;_K??E"/>
      <sheetName val="BOQ_KJ-D_&amp;_K"/>
      <sheetName val="BOQ_KJ-D_&amp;_K__E"/>
      <sheetName val="Kuantitas_&amp;_Harga"/>
      <sheetName val="AHS_Marka"/>
      <sheetName val="7_PEK-STRUKTUR"/>
      <sheetName val="Daf_1"/>
      <sheetName val="PINTU_DAN_JENDELA"/>
      <sheetName val="FINISHING_DINDING"/>
      <sheetName val="FINISHING_LANTAI_DAN_WATERPROOF"/>
      <sheetName val="FINISHING_CEILING"/>
      <sheetName val="B___Norelec"/>
      <sheetName val="Isolasi_Luar_Dalam"/>
      <sheetName val="Isolasi_Luar"/>
      <sheetName val="G_SUMMARY"/>
      <sheetName val="HRG- UPAH"/>
      <sheetName val="daftar harga satuan"/>
      <sheetName val="Pipe"/>
      <sheetName val="HARGA SATUAN 1 (2)"/>
      <sheetName val="Uraian Teknis"/>
      <sheetName val="Rekap Direct Cost"/>
      <sheetName val="REKAP_STRUKTUR"/>
      <sheetName val="Mall"/>
      <sheetName val="Balok_1"/>
      <sheetName val="I-KAMAR"/>
      <sheetName val="KODE BAHAN"/>
      <sheetName val="INPUT AGST"/>
      <sheetName val="KODE UPAH"/>
      <sheetName val="REKAP GROSS"/>
      <sheetName val="GRAND REKAP"/>
      <sheetName val="rab me (by owner) "/>
      <sheetName val="BQ (by owner)"/>
      <sheetName val="rab me (fisik)"/>
      <sheetName val="SAT-BHN"/>
      <sheetName val="Bill of Qty"/>
      <sheetName val=" R A B"/>
      <sheetName val="daftar harga dan upah"/>
      <sheetName val="Analisa Harga Satuan"/>
      <sheetName val="Daf-harga"/>
      <sheetName val="ANA"/>
      <sheetName val="hargaSatuan"/>
      <sheetName val="Basic"/>
      <sheetName val="prog-mgu"/>
      <sheetName val="Schedule_x0000__x0000__x0000__x0000__x0000__x0000__x0001__x0000_ᢀٸ_x0000__x0000__x0002__x0000_ᢘٸ_x0000__x0000__x0003__x0000_ꂰƈ_x0000_"/>
      <sheetName val="rab - persiapan &amp; lantai-1"/>
      <sheetName val="DAF-2"/>
      <sheetName val="PMK"/>
      <sheetName val="NP"/>
      <sheetName val="Schedule??????_x0001_?ᢀٸ??_x0002_?ᢘٸ??_x0003_?ꂰƈ?"/>
      <sheetName val="BQ ARS"/>
      <sheetName val="BQ-Structur"/>
      <sheetName val="Rekap RAP real (2)"/>
      <sheetName val="Koef"/>
      <sheetName val="PO-2"/>
      <sheetName val="A-ars"/>
      <sheetName val="K 013"/>
      <sheetName val="K 016"/>
      <sheetName val="K 017"/>
      <sheetName val="K 018"/>
      <sheetName val="K 020"/>
      <sheetName val="K 026"/>
      <sheetName val="K 030"/>
      <sheetName val="K 035"/>
      <sheetName val="K 040"/>
      <sheetName val="K 110"/>
      <sheetName val="K 116"/>
      <sheetName val="K 117"/>
      <sheetName val="K 121"/>
      <sheetName val="K 123"/>
      <sheetName val="K 124"/>
      <sheetName val="K 220"/>
      <sheetName val="K 224"/>
      <sheetName val="K 225"/>
      <sheetName val="K 231"/>
      <sheetName val="K 310"/>
      <sheetName val="K 320"/>
      <sheetName val="K 321"/>
      <sheetName val="K 322"/>
      <sheetName val="K 325"/>
      <sheetName val="K 341"/>
      <sheetName val="K 410"/>
      <sheetName val="K 422"/>
      <sheetName val="K 424"/>
      <sheetName val="K 511"/>
      <sheetName val="K 513"/>
      <sheetName val="K 515"/>
      <sheetName val="K 516"/>
      <sheetName val="K 521"/>
      <sheetName val="K 523"/>
      <sheetName val="K 528"/>
      <sheetName val="K 530"/>
      <sheetName val="K 612"/>
      <sheetName val="K 615"/>
      <sheetName val="K 616"/>
      <sheetName val="K 617"/>
      <sheetName val="K 618"/>
      <sheetName val="K 621"/>
      <sheetName val="K 631"/>
      <sheetName val="K 636"/>
      <sheetName val="K 637"/>
      <sheetName val="K 638"/>
      <sheetName val="K 641"/>
      <sheetName val="K 710"/>
      <sheetName val="K 715"/>
      <sheetName val="K 720"/>
      <sheetName val="K 721"/>
      <sheetName val="K 725"/>
      <sheetName val="K 730"/>
      <sheetName val="K 810"/>
      <sheetName val="K 815"/>
      <sheetName val="K 880"/>
      <sheetName val="H_SATUAN"/>
      <sheetName val="Ahs.2"/>
      <sheetName val="Ahs.1"/>
      <sheetName val="BOQ KJ-D &amp; K_x005f_x0000__x005f_x0000_E"/>
      <sheetName val="Dashboard"/>
      <sheetName val="DAF_2"/>
      <sheetName val="kode rekening"/>
      <sheetName val="harga "/>
      <sheetName val="MU"/>
      <sheetName val="COST"/>
      <sheetName val="FR"/>
      <sheetName val="DAF-9"/>
      <sheetName val="SAT_BHN"/>
      <sheetName val="CH"/>
      <sheetName val="HARGA BAHAN DAN UPAH"/>
      <sheetName val="bd"/>
      <sheetName val="hardas"/>
      <sheetName val="B-P"/>
      <sheetName val="K.Lokal"/>
      <sheetName val="SEX"/>
      <sheetName val="OFFICE 2 LT"/>
      <sheetName val="divII"/>
      <sheetName val="AN.BTNCOT (2)"/>
      <sheetName val="AN-ME"/>
      <sheetName val="Surat"/>
      <sheetName val="Input"/>
      <sheetName val="Koefisien"/>
      <sheetName val="villa"/>
      <sheetName val="Analisa Alat"/>
      <sheetName val="Labour"/>
      <sheetName val="BOQ KJ-D &amp; K_x0000_E"/>
      <sheetName val="Ag Hls &amp; Ksr"/>
      <sheetName val="BDA-01"/>
      <sheetName val="JH L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P_KEGIATAN BULANAN"/>
      <sheetName val="Material"/>
    </sheetNames>
    <sheetDataSet>
      <sheetData sheetId="0"/>
      <sheetData sheetId="1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 Edit"/>
      <sheetName val="Surat Minat"/>
      <sheetName val="Srt Pnwrn"/>
      <sheetName val="Schedule"/>
      <sheetName val="Rekap"/>
      <sheetName val="Hrg Dsr"/>
      <sheetName val="BQ"/>
      <sheetName val="BQ (2)"/>
      <sheetName val="Analisa(L-2)"/>
      <sheetName val="Analisa(L-3)"/>
      <sheetName val="Analisa(L-4)"/>
      <sheetName val="CM (Lamp. 14)"/>
      <sheetName val="CM(1)"/>
      <sheetName val="finalis"/>
      <sheetName val="Final"/>
      <sheetName val="BU+PP"/>
      <sheetName val="Gaji"/>
      <sheetName val="Bi-Elemen"/>
      <sheetName val="Analisa Teknik"/>
      <sheetName val="An-Tek"/>
      <sheetName val="An-B-Alat"/>
      <sheetName val="Sewa Alat"/>
      <sheetName val="An-Mat (L-5)"/>
      <sheetName val="Konf Kap (L-6)"/>
      <sheetName val="Lamp. 7"/>
      <sheetName val="Lamp. 8"/>
      <sheetName val="Lamp. 9"/>
      <sheetName val="Lamp. 10"/>
      <sheetName val="Lamp. 11"/>
      <sheetName val="Lamp. 12a"/>
      <sheetName val="Lamp. 12b"/>
      <sheetName val="Lamp. 13"/>
      <sheetName val="Lamp. 15"/>
      <sheetName val="LoA"/>
      <sheetName val="Form 1"/>
      <sheetName val="Form 2"/>
      <sheetName val="Form 2A"/>
      <sheetName val="Form 3"/>
      <sheetName val="Form 3A"/>
      <sheetName val="Form 4"/>
      <sheetName val="Form 5"/>
      <sheetName val="Form 6"/>
      <sheetName val="Form 6A"/>
      <sheetName val="Form7"/>
      <sheetName val="Form7A"/>
      <sheetName val="Form8"/>
      <sheetName val="SKK"/>
      <sheetName val="Analisa"/>
      <sheetName val="Material"/>
      <sheetName val="SCH"/>
      <sheetName val="LAP_KEGIATAN BULANAN"/>
    </sheetNames>
    <sheetDataSet>
      <sheetData sheetId="0">
        <row r="13">
          <cell r="E13" t="str">
            <v>Tanah Grogot - Karang Dayu</v>
          </cell>
        </row>
      </sheetData>
      <sheetData sheetId="1" refreshError="1"/>
      <sheetData sheetId="2" refreshError="1"/>
      <sheetData sheetId="3" refreshError="1"/>
      <sheetData sheetId="4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ya Departemen"/>
      <sheetName val="ASSUMPTIONS"/>
      <sheetName val="P&amp;L98"/>
      <sheetName val="TERM OF PAYMENT"/>
      <sheetName val="DEPK2003"/>
      <sheetName val="A"/>
      <sheetName val="SE-C"/>
      <sheetName val="DATA"/>
      <sheetName val="0"/>
      <sheetName val="Irregular Income"/>
      <sheetName val="FE-1770.P1"/>
      <sheetName val="kardus"/>
      <sheetName val="Links"/>
      <sheetName val="Type"/>
      <sheetName val="Marshal"/>
      <sheetName val="Sheet2 (2)"/>
      <sheetName val="JAN 2001"/>
      <sheetName val="Biaya_Departemen"/>
      <sheetName val="TERM_OF_PAYMENT"/>
      <sheetName val="Sheet2_(2)"/>
      <sheetName val="Irregular_Income"/>
      <sheetName val="FE-1770_P1"/>
      <sheetName val="JAN_2001"/>
      <sheetName val="Asumsi"/>
      <sheetName val="I.4.1 (2)"/>
      <sheetName val="Kartu"/>
      <sheetName val="KAEF"/>
      <sheetName val="."/>
      <sheetName val="kriteria"/>
      <sheetName val="WP-SP-03"/>
      <sheetName val="OLDMAP"/>
      <sheetName val="Account"/>
      <sheetName val="Credit-22"/>
      <sheetName val="WHT-21"/>
      <sheetName val="KODE"/>
      <sheetName val="BREAKDOWN"/>
      <sheetName val="Sheet1"/>
      <sheetName val="C O A"/>
      <sheetName val="Wil"/>
      <sheetName val="Harga"/>
      <sheetName val="RUGILABA"/>
      <sheetName val="GeneralInfo"/>
      <sheetName val="Master"/>
      <sheetName val="RAP"/>
      <sheetName val="31-08-02"/>
      <sheetName val="30-09-02"/>
      <sheetName val="31-10-02"/>
      <sheetName val="30-11-02"/>
      <sheetName val="31-12-02"/>
      <sheetName val="31-01-03"/>
      <sheetName val="28-02-03"/>
      <sheetName val="31-05-03"/>
      <sheetName val="30-06-03"/>
      <sheetName val="31-07-03"/>
      <sheetName val="N0"/>
      <sheetName val="31-08-03"/>
      <sheetName val="30-09-03"/>
      <sheetName val="31-10-03"/>
      <sheetName val="30-11-03"/>
      <sheetName val="31-12-03"/>
      <sheetName val="31-01-04"/>
      <sheetName val="29-02-04"/>
      <sheetName val="31-03-04"/>
      <sheetName val="30-04-04"/>
      <sheetName val="31-05-04"/>
      <sheetName val="30-06-04"/>
      <sheetName val="31-07-04"/>
      <sheetName val="31-08-04"/>
      <sheetName val="30-09-04"/>
      <sheetName val="31-10-04"/>
      <sheetName val="OCT'04"/>
      <sheetName val="NOV'04"/>
      <sheetName val="30-11-04"/>
      <sheetName val="31-12-04"/>
      <sheetName val="ANALISIS"/>
      <sheetName val="31-01-05"/>
      <sheetName val="ANALISIS (2)"/>
      <sheetName val="28-02-05"/>
      <sheetName val="ANALISIS (3)"/>
      <sheetName val="PAYMENT (2)"/>
      <sheetName val="FULLPRE"/>
      <sheetName val="B"/>
      <sheetName val="TBM"/>
      <sheetName val="INCOME STATEMENT"/>
      <sheetName val="1771"/>
      <sheetName val="1771.2"/>
      <sheetName val="Mthly Summary"/>
      <sheetName val="INDIRECT DETAIL"/>
      <sheetName val="SK HTM"/>
      <sheetName val="tb-mar"/>
      <sheetName val="Family"/>
      <sheetName val="LP-PENJ-EKSKUTIF-LP-2"/>
      <sheetName val="BALANCE"/>
      <sheetName val="Kobag"/>
      <sheetName val="(Global_Parameters)"/>
      <sheetName val="Biaya_Departemen1"/>
      <sheetName val="TERM_OF_PAYMENT1"/>
      <sheetName val="Irregular_Income1"/>
      <sheetName val="FE-1770_P11"/>
      <sheetName val="PIUTANG"/>
      <sheetName val="CODE"/>
      <sheetName val="KODEREKG"/>
      <sheetName val="Base Data"/>
      <sheetName val="gia vt,nc,may"/>
      <sheetName val="Data Sheet"/>
      <sheetName val="A-GL-SUMMARY"/>
      <sheetName val="Forecast01(12-14)"/>
      <sheetName val="N-HMSP"/>
      <sheetName val="N-TLKM"/>
      <sheetName val="TLKM-J"/>
      <sheetName val="PER-HP"/>
      <sheetName val="Analisa"/>
    </sheetNames>
    <sheetDataSet>
      <sheetData sheetId="0" refreshError="1">
        <row r="1">
          <cell r="B1" t="str">
            <v>PT  MULTI  NITROTAMA  KIMIA</v>
          </cell>
        </row>
        <row r="2">
          <cell r="B2" t="str">
            <v>BIAYA DEPARTEMEN TAHUN 2000</v>
          </cell>
        </row>
        <row r="4">
          <cell r="B4" t="str">
            <v>URAIAN</v>
          </cell>
          <cell r="E4" t="str">
            <v>MANAJEMEN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1">
          <cell r="B1" t="str">
            <v>PT  MULTI  NITROTAMA  KIMIA</v>
          </cell>
        </row>
      </sheetData>
      <sheetData sheetId="18"/>
      <sheetData sheetId="19">
        <row r="1">
          <cell r="B1" t="str">
            <v>PT  MULTI  NITROTAMA  KIMIA</v>
          </cell>
        </row>
      </sheetData>
      <sheetData sheetId="20">
        <row r="1">
          <cell r="B1" t="str">
            <v>PT  MULTI  NITROTAMA  KIMIA</v>
          </cell>
        </row>
      </sheetData>
      <sheetData sheetId="21">
        <row r="1">
          <cell r="B1" t="str">
            <v>PT  MULTI  NITROTAMA  KIMIA</v>
          </cell>
        </row>
      </sheetData>
      <sheetData sheetId="22">
        <row r="1">
          <cell r="B1" t="str">
            <v>PT  MULTI  NITROTAMA  KIMIA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 Edit"/>
      <sheetName val="Sheet2"/>
      <sheetName val="Sheet1"/>
      <sheetName val="Srt Permohonan"/>
      <sheetName val="F-I"/>
      <sheetName val="F-II "/>
      <sheetName val="F-III "/>
      <sheetName val="F-IV-2"/>
      <sheetName val="F-V "/>
      <sheetName val="F-V-2"/>
      <sheetName val="F-VI"/>
      <sheetName val="F-VII "/>
      <sheetName val="Form VII-2"/>
      <sheetName val="SKK"/>
      <sheetName val="F-VIII"/>
      <sheetName val="F-IX (AV-03)"/>
      <sheetName val="F-IX (AV-05)"/>
      <sheetName val="F-X"/>
      <sheetName val="Lamp. F-X"/>
      <sheetName val="Form-XI "/>
      <sheetName val="Analisa"/>
      <sheetName val="Material"/>
      <sheetName val="Biaya Departemen"/>
    </sheetNames>
    <sheetDataSet>
      <sheetData sheetId="0">
        <row r="11">
          <cell r="E11" t="str">
            <v>Ir. Relo Utomo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edul PU"/>
      <sheetName val="05 = 01 - 07"/>
      <sheetName val="Lap Mingguan"/>
      <sheetName val="scedul"/>
      <sheetName val="COVER"/>
      <sheetName val="daf-isi"/>
      <sheetName val="identitas"/>
      <sheetName val="iklab"/>
      <sheetName val="cash-flow"/>
      <sheetName val="STR-ORG"/>
      <sheetName val="pegawai"/>
      <sheetName val="daf-alat"/>
      <sheetName val="FOTO"/>
      <sheetName val="Master Edit"/>
      <sheetName val="Analisa"/>
    </sheetNames>
    <sheetDataSet>
      <sheetData sheetId="0"/>
      <sheetData sheetId="1"/>
      <sheetData sheetId="2">
        <row r="68">
          <cell r="B68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Control"/>
      <sheetName val="Output_Base"/>
      <sheetName val="Output_1P"/>
      <sheetName val="Output_3P"/>
      <sheetName val="Chart--&gt;"/>
      <sheetName val="Prod_EMP_1P"/>
      <sheetName val="Prod_EMP_2P"/>
      <sheetName val="Prod_EMP_3P"/>
      <sheetName val="Prod_Ttl_1P"/>
      <sheetName val="Prod_Ttl_2P"/>
      <sheetName val="Prod_Ttl_3P"/>
      <sheetName val="Opex_Chr"/>
      <sheetName val="Input"/>
      <sheetName val="Loan"/>
      <sheetName val="EMP_Tbk"/>
      <sheetName val="Start"/>
      <sheetName val="KGN"/>
      <sheetName val="KPSA"/>
      <sheetName val="ITA"/>
      <sheetName val="LBI"/>
      <sheetName val="Bentu"/>
      <sheetName val="Korinci"/>
      <sheetName val="Gelam"/>
      <sheetName val="Semco"/>
      <sheetName val="Gebang"/>
      <sheetName val="BlockA"/>
      <sheetName val="EMP"/>
      <sheetName val="End"/>
      <sheetName val="Master Edit"/>
    </sheetNames>
    <sheetDataSet>
      <sheetData sheetId="0" refreshError="1">
        <row r="5">
          <cell r="A5" t="b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7">
          <cell r="D7">
            <v>0.34460000000000002</v>
          </cell>
          <cell r="E7">
            <v>0.26029999999999998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d"/>
      <sheetName val="Links"/>
      <sheetName val="Tickmarks"/>
      <sheetName val="Main"/>
      <sheetName val="Input"/>
    </sheetNames>
    <sheetDataSet>
      <sheetData sheetId="0" refreshError="1">
        <row r="1">
          <cell r="F1" t="str">
            <v>Preliminary</v>
          </cell>
          <cell r="H1" t="str">
            <v>Adjusted</v>
          </cell>
          <cell r="I1" t="str">
            <v>RJE</v>
          </cell>
          <cell r="J1" t="str">
            <v>Final</v>
          </cell>
          <cell r="K1">
            <v>37621</v>
          </cell>
        </row>
        <row r="2">
          <cell r="F2" t="str">
            <v>Preliminary</v>
          </cell>
          <cell r="H2" t="str">
            <v>AJE</v>
          </cell>
          <cell r="I2" t="str">
            <v>Adjusted</v>
          </cell>
          <cell r="J2" t="str">
            <v>RJE</v>
          </cell>
          <cell r="K2" t="str">
            <v>Final</v>
          </cell>
          <cell r="M2">
            <v>37621</v>
          </cell>
        </row>
        <row r="3">
          <cell r="F3">
            <v>9429</v>
          </cell>
          <cell r="H3">
            <v>9429</v>
          </cell>
          <cell r="I3">
            <v>0</v>
          </cell>
          <cell r="J3">
            <v>9429</v>
          </cell>
          <cell r="K3">
            <v>0</v>
          </cell>
        </row>
        <row r="4">
          <cell r="F4">
            <v>9429</v>
          </cell>
          <cell r="H4">
            <v>0</v>
          </cell>
          <cell r="I4">
            <v>9429</v>
          </cell>
          <cell r="J4">
            <v>0</v>
          </cell>
          <cell r="K4">
            <v>9429</v>
          </cell>
          <cell r="M4">
            <v>0</v>
          </cell>
        </row>
        <row r="5">
          <cell r="F5">
            <v>9429</v>
          </cell>
          <cell r="H5">
            <v>0</v>
          </cell>
          <cell r="I5">
            <v>9429</v>
          </cell>
          <cell r="J5">
            <v>0</v>
          </cell>
          <cell r="K5">
            <v>9429</v>
          </cell>
          <cell r="M5">
            <v>0</v>
          </cell>
        </row>
        <row r="6">
          <cell r="F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</row>
        <row r="7">
          <cell r="F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M7">
            <v>0</v>
          </cell>
        </row>
        <row r="8">
          <cell r="F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M8">
            <v>0</v>
          </cell>
        </row>
        <row r="9">
          <cell r="F9">
            <v>436618</v>
          </cell>
          <cell r="H9">
            <v>0</v>
          </cell>
          <cell r="I9">
            <v>436618</v>
          </cell>
          <cell r="J9">
            <v>0</v>
          </cell>
          <cell r="K9">
            <v>436618</v>
          </cell>
          <cell r="M9">
            <v>0</v>
          </cell>
        </row>
        <row r="10">
          <cell r="F10">
            <v>1355340</v>
          </cell>
          <cell r="H10">
            <v>0</v>
          </cell>
          <cell r="I10">
            <v>1355340</v>
          </cell>
          <cell r="J10">
            <v>0</v>
          </cell>
          <cell r="K10">
            <v>1355340</v>
          </cell>
          <cell r="M10">
            <v>0</v>
          </cell>
        </row>
        <row r="11">
          <cell r="F11">
            <v>1101</v>
          </cell>
          <cell r="H11">
            <v>0</v>
          </cell>
          <cell r="I11">
            <v>1101</v>
          </cell>
          <cell r="J11">
            <v>0</v>
          </cell>
          <cell r="K11">
            <v>1101</v>
          </cell>
          <cell r="M11">
            <v>0</v>
          </cell>
        </row>
        <row r="12">
          <cell r="F12">
            <v>88</v>
          </cell>
          <cell r="H12">
            <v>0</v>
          </cell>
          <cell r="I12">
            <v>88</v>
          </cell>
          <cell r="J12">
            <v>0</v>
          </cell>
          <cell r="K12">
            <v>88</v>
          </cell>
          <cell r="M12">
            <v>0</v>
          </cell>
        </row>
        <row r="13">
          <cell r="F13">
            <v>11114</v>
          </cell>
          <cell r="H13">
            <v>0</v>
          </cell>
          <cell r="I13">
            <v>11114</v>
          </cell>
          <cell r="J13">
            <v>0</v>
          </cell>
          <cell r="K13">
            <v>11114</v>
          </cell>
          <cell r="M13">
            <v>0</v>
          </cell>
        </row>
        <row r="14">
          <cell r="F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M14">
            <v>0</v>
          </cell>
        </row>
        <row r="15">
          <cell r="F15">
            <v>3224</v>
          </cell>
          <cell r="H15">
            <v>0</v>
          </cell>
          <cell r="I15">
            <v>3224</v>
          </cell>
          <cell r="J15">
            <v>0</v>
          </cell>
          <cell r="K15">
            <v>3224</v>
          </cell>
          <cell r="M15">
            <v>0</v>
          </cell>
        </row>
        <row r="16">
          <cell r="F16">
            <v>19401</v>
          </cell>
          <cell r="H16">
            <v>0</v>
          </cell>
          <cell r="I16">
            <v>19401</v>
          </cell>
          <cell r="J16">
            <v>0</v>
          </cell>
          <cell r="K16">
            <v>19401</v>
          </cell>
          <cell r="M16">
            <v>0</v>
          </cell>
        </row>
        <row r="17">
          <cell r="F17">
            <v>74835</v>
          </cell>
          <cell r="H17">
            <v>0</v>
          </cell>
          <cell r="I17">
            <v>74835</v>
          </cell>
          <cell r="J17">
            <v>0</v>
          </cell>
          <cell r="K17">
            <v>74835</v>
          </cell>
          <cell r="M17">
            <v>0</v>
          </cell>
        </row>
        <row r="18">
          <cell r="F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M18">
            <v>0</v>
          </cell>
        </row>
        <row r="19">
          <cell r="F19">
            <v>1901721</v>
          </cell>
          <cell r="H19">
            <v>0</v>
          </cell>
          <cell r="I19">
            <v>1901721</v>
          </cell>
          <cell r="J19">
            <v>0</v>
          </cell>
          <cell r="K19">
            <v>1901721</v>
          </cell>
          <cell r="M19">
            <v>0</v>
          </cell>
        </row>
        <row r="20">
          <cell r="F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F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</row>
        <row r="22">
          <cell r="F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</row>
        <row r="23">
          <cell r="F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</row>
        <row r="24">
          <cell r="F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</row>
        <row r="26">
          <cell r="F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</row>
        <row r="27">
          <cell r="F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</row>
        <row r="28">
          <cell r="F28">
            <v>786705</v>
          </cell>
          <cell r="H28">
            <v>786705</v>
          </cell>
          <cell r="I28">
            <v>0</v>
          </cell>
          <cell r="J28">
            <v>786705</v>
          </cell>
          <cell r="K28">
            <v>0</v>
          </cell>
        </row>
        <row r="29">
          <cell r="F29">
            <v>786705</v>
          </cell>
          <cell r="H29">
            <v>0</v>
          </cell>
          <cell r="I29">
            <v>786705</v>
          </cell>
          <cell r="J29">
            <v>0</v>
          </cell>
          <cell r="K29">
            <v>786705</v>
          </cell>
          <cell r="M29">
            <v>0</v>
          </cell>
        </row>
        <row r="30">
          <cell r="F30">
            <v>786705</v>
          </cell>
          <cell r="H30">
            <v>0</v>
          </cell>
          <cell r="I30">
            <v>786705</v>
          </cell>
          <cell r="J30">
            <v>0</v>
          </cell>
          <cell r="K30">
            <v>786705</v>
          </cell>
          <cell r="M30">
            <v>0</v>
          </cell>
        </row>
        <row r="31">
          <cell r="F31">
            <v>520499</v>
          </cell>
          <cell r="H31">
            <v>520499</v>
          </cell>
          <cell r="I31">
            <v>0</v>
          </cell>
          <cell r="J31">
            <v>520499</v>
          </cell>
          <cell r="K31">
            <v>0</v>
          </cell>
        </row>
        <row r="32">
          <cell r="F32">
            <v>520499</v>
          </cell>
          <cell r="H32">
            <v>0</v>
          </cell>
          <cell r="I32">
            <v>520499</v>
          </cell>
          <cell r="J32">
            <v>0</v>
          </cell>
          <cell r="K32">
            <v>520499</v>
          </cell>
          <cell r="M32">
            <v>0</v>
          </cell>
        </row>
        <row r="33">
          <cell r="F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</row>
        <row r="34">
          <cell r="F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M34">
            <v>0</v>
          </cell>
        </row>
        <row r="35">
          <cell r="F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M35">
            <v>0</v>
          </cell>
        </row>
        <row r="36">
          <cell r="F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M36">
            <v>0</v>
          </cell>
        </row>
        <row r="37">
          <cell r="F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M37">
            <v>0</v>
          </cell>
        </row>
        <row r="38">
          <cell r="F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M38">
            <v>0</v>
          </cell>
        </row>
        <row r="39">
          <cell r="F39">
            <v>520499</v>
          </cell>
          <cell r="H39">
            <v>0</v>
          </cell>
          <cell r="I39">
            <v>520499</v>
          </cell>
          <cell r="J39">
            <v>0</v>
          </cell>
          <cell r="K39">
            <v>520499</v>
          </cell>
          <cell r="M39">
            <v>0</v>
          </cell>
        </row>
        <row r="40">
          <cell r="F40">
            <v>6077384</v>
          </cell>
          <cell r="H40">
            <v>6077384</v>
          </cell>
          <cell r="I40">
            <v>0</v>
          </cell>
          <cell r="J40">
            <v>6077384</v>
          </cell>
          <cell r="K40">
            <v>0</v>
          </cell>
        </row>
        <row r="41">
          <cell r="F41">
            <v>6077384</v>
          </cell>
          <cell r="H41">
            <v>0</v>
          </cell>
          <cell r="I41">
            <v>6077384</v>
          </cell>
          <cell r="J41">
            <v>0</v>
          </cell>
          <cell r="K41">
            <v>6077384</v>
          </cell>
          <cell r="M41">
            <v>0</v>
          </cell>
        </row>
        <row r="42">
          <cell r="F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</row>
        <row r="43">
          <cell r="F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</row>
        <row r="44">
          <cell r="F44">
            <v>371660</v>
          </cell>
          <cell r="H44">
            <v>0</v>
          </cell>
          <cell r="I44">
            <v>371660</v>
          </cell>
          <cell r="J44">
            <v>0</v>
          </cell>
          <cell r="K44">
            <v>371660</v>
          </cell>
          <cell r="M44">
            <v>0</v>
          </cell>
        </row>
        <row r="45">
          <cell r="F45">
            <v>19361</v>
          </cell>
          <cell r="H45">
            <v>0</v>
          </cell>
          <cell r="I45">
            <v>19361</v>
          </cell>
          <cell r="J45">
            <v>0</v>
          </cell>
          <cell r="K45">
            <v>19361</v>
          </cell>
          <cell r="M45">
            <v>0</v>
          </cell>
        </row>
        <row r="46">
          <cell r="F46">
            <v>42882</v>
          </cell>
          <cell r="H46">
            <v>0</v>
          </cell>
          <cell r="I46">
            <v>42882</v>
          </cell>
          <cell r="J46">
            <v>0</v>
          </cell>
          <cell r="K46">
            <v>42882</v>
          </cell>
          <cell r="M46">
            <v>0</v>
          </cell>
        </row>
        <row r="47">
          <cell r="F47">
            <v>14</v>
          </cell>
          <cell r="H47">
            <v>0</v>
          </cell>
          <cell r="I47">
            <v>14</v>
          </cell>
          <cell r="J47">
            <v>0</v>
          </cell>
          <cell r="K47">
            <v>14</v>
          </cell>
          <cell r="M47">
            <v>0</v>
          </cell>
        </row>
        <row r="48">
          <cell r="F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</row>
        <row r="49">
          <cell r="F49">
            <v>18994737</v>
          </cell>
          <cell r="H49">
            <v>0</v>
          </cell>
          <cell r="I49">
            <v>18994737</v>
          </cell>
          <cell r="J49">
            <v>0</v>
          </cell>
          <cell r="K49">
            <v>18994737</v>
          </cell>
          <cell r="M49">
            <v>0</v>
          </cell>
        </row>
        <row r="50">
          <cell r="F50">
            <v>603419</v>
          </cell>
          <cell r="H50">
            <v>0</v>
          </cell>
          <cell r="I50">
            <v>603419</v>
          </cell>
          <cell r="J50">
            <v>0</v>
          </cell>
          <cell r="K50">
            <v>603419</v>
          </cell>
          <cell r="M50">
            <v>0</v>
          </cell>
        </row>
        <row r="51">
          <cell r="F51">
            <v>5053714</v>
          </cell>
          <cell r="H51">
            <v>0</v>
          </cell>
          <cell r="I51">
            <v>5053714</v>
          </cell>
          <cell r="J51">
            <v>0</v>
          </cell>
          <cell r="K51">
            <v>5053714</v>
          </cell>
          <cell r="M51">
            <v>0</v>
          </cell>
        </row>
        <row r="52">
          <cell r="F52">
            <v>9066</v>
          </cell>
          <cell r="H52">
            <v>0</v>
          </cell>
          <cell r="I52">
            <v>9066</v>
          </cell>
          <cell r="J52">
            <v>0</v>
          </cell>
          <cell r="K52">
            <v>9066</v>
          </cell>
          <cell r="M52">
            <v>0</v>
          </cell>
        </row>
        <row r="53">
          <cell r="F53">
            <v>150275</v>
          </cell>
          <cell r="H53">
            <v>0</v>
          </cell>
          <cell r="I53">
            <v>150275</v>
          </cell>
          <cell r="J53">
            <v>0</v>
          </cell>
          <cell r="K53">
            <v>150275</v>
          </cell>
          <cell r="M53">
            <v>0</v>
          </cell>
        </row>
        <row r="54">
          <cell r="F54">
            <v>88413</v>
          </cell>
          <cell r="H54">
            <v>0</v>
          </cell>
          <cell r="I54">
            <v>88413</v>
          </cell>
          <cell r="J54">
            <v>0</v>
          </cell>
          <cell r="K54">
            <v>88413</v>
          </cell>
          <cell r="M54">
            <v>0</v>
          </cell>
        </row>
        <row r="55">
          <cell r="F55">
            <v>569317</v>
          </cell>
          <cell r="H55">
            <v>0</v>
          </cell>
          <cell r="I55">
            <v>569317</v>
          </cell>
          <cell r="J55">
            <v>0</v>
          </cell>
          <cell r="K55">
            <v>569317</v>
          </cell>
          <cell r="M55">
            <v>0</v>
          </cell>
        </row>
        <row r="56">
          <cell r="F56">
            <v>15671</v>
          </cell>
          <cell r="H56">
            <v>0</v>
          </cell>
          <cell r="I56">
            <v>15671</v>
          </cell>
          <cell r="J56">
            <v>0</v>
          </cell>
          <cell r="K56">
            <v>15671</v>
          </cell>
          <cell r="M56">
            <v>0</v>
          </cell>
        </row>
        <row r="57">
          <cell r="F57">
            <v>894</v>
          </cell>
          <cell r="H57">
            <v>0</v>
          </cell>
          <cell r="I57">
            <v>894</v>
          </cell>
          <cell r="J57">
            <v>0</v>
          </cell>
          <cell r="K57">
            <v>894</v>
          </cell>
          <cell r="M57">
            <v>0</v>
          </cell>
        </row>
        <row r="58">
          <cell r="F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</row>
        <row r="59">
          <cell r="F59">
            <v>302798</v>
          </cell>
          <cell r="H59">
            <v>0</v>
          </cell>
          <cell r="I59">
            <v>302798</v>
          </cell>
          <cell r="J59">
            <v>0</v>
          </cell>
          <cell r="K59">
            <v>302798</v>
          </cell>
          <cell r="M59">
            <v>0</v>
          </cell>
        </row>
        <row r="60">
          <cell r="F60">
            <v>1216663</v>
          </cell>
          <cell r="H60">
            <v>0</v>
          </cell>
          <cell r="I60">
            <v>1216663</v>
          </cell>
          <cell r="J60">
            <v>0</v>
          </cell>
          <cell r="K60">
            <v>1216663</v>
          </cell>
          <cell r="M60">
            <v>0</v>
          </cell>
        </row>
        <row r="61">
          <cell r="F61">
            <v>30897</v>
          </cell>
          <cell r="H61">
            <v>0</v>
          </cell>
          <cell r="I61">
            <v>30897</v>
          </cell>
          <cell r="J61">
            <v>0</v>
          </cell>
          <cell r="K61">
            <v>30897</v>
          </cell>
          <cell r="M61">
            <v>0</v>
          </cell>
        </row>
        <row r="62">
          <cell r="F62">
            <v>12702</v>
          </cell>
          <cell r="H62">
            <v>0</v>
          </cell>
          <cell r="I62">
            <v>12702</v>
          </cell>
          <cell r="J62">
            <v>0</v>
          </cell>
          <cell r="K62">
            <v>12702</v>
          </cell>
          <cell r="M62">
            <v>0</v>
          </cell>
        </row>
        <row r="63">
          <cell r="F63">
            <v>264832</v>
          </cell>
          <cell r="H63">
            <v>0</v>
          </cell>
          <cell r="I63">
            <v>264832</v>
          </cell>
          <cell r="J63">
            <v>0</v>
          </cell>
          <cell r="K63">
            <v>264832</v>
          </cell>
          <cell r="M63">
            <v>0</v>
          </cell>
        </row>
        <row r="64">
          <cell r="F64">
            <v>1081</v>
          </cell>
          <cell r="H64">
            <v>0</v>
          </cell>
          <cell r="I64">
            <v>1081</v>
          </cell>
          <cell r="J64">
            <v>0</v>
          </cell>
          <cell r="K64">
            <v>1081</v>
          </cell>
          <cell r="M64">
            <v>0</v>
          </cell>
        </row>
        <row r="65">
          <cell r="F65">
            <v>90029</v>
          </cell>
          <cell r="H65">
            <v>0</v>
          </cell>
          <cell r="I65">
            <v>90029</v>
          </cell>
          <cell r="J65">
            <v>0</v>
          </cell>
          <cell r="K65">
            <v>90029</v>
          </cell>
          <cell r="M65">
            <v>0</v>
          </cell>
        </row>
        <row r="66">
          <cell r="F66">
            <v>11</v>
          </cell>
          <cell r="H66">
            <v>0</v>
          </cell>
          <cell r="I66">
            <v>11</v>
          </cell>
          <cell r="J66">
            <v>0</v>
          </cell>
          <cell r="K66">
            <v>11</v>
          </cell>
          <cell r="M66">
            <v>0</v>
          </cell>
        </row>
        <row r="67">
          <cell r="F67">
            <v>11</v>
          </cell>
          <cell r="H67">
            <v>0</v>
          </cell>
          <cell r="I67">
            <v>11</v>
          </cell>
          <cell r="J67">
            <v>0</v>
          </cell>
          <cell r="K67">
            <v>11</v>
          </cell>
          <cell r="M67">
            <v>0</v>
          </cell>
        </row>
        <row r="68">
          <cell r="F68">
            <v>2570</v>
          </cell>
          <cell r="H68">
            <v>0</v>
          </cell>
          <cell r="I68">
            <v>2570</v>
          </cell>
          <cell r="J68">
            <v>0</v>
          </cell>
          <cell r="K68">
            <v>2570</v>
          </cell>
          <cell r="M68">
            <v>0</v>
          </cell>
        </row>
        <row r="69">
          <cell r="F69">
            <v>672</v>
          </cell>
          <cell r="H69">
            <v>0</v>
          </cell>
          <cell r="I69">
            <v>672</v>
          </cell>
          <cell r="J69">
            <v>0</v>
          </cell>
          <cell r="K69">
            <v>672</v>
          </cell>
          <cell r="M69">
            <v>0</v>
          </cell>
        </row>
        <row r="70">
          <cell r="F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M70">
            <v>0</v>
          </cell>
        </row>
        <row r="71">
          <cell r="F71">
            <v>1618</v>
          </cell>
          <cell r="H71">
            <v>0</v>
          </cell>
          <cell r="I71">
            <v>1618</v>
          </cell>
          <cell r="J71">
            <v>0</v>
          </cell>
          <cell r="K71">
            <v>1618</v>
          </cell>
          <cell r="M71">
            <v>0</v>
          </cell>
        </row>
        <row r="72">
          <cell r="F72">
            <v>217420</v>
          </cell>
          <cell r="H72">
            <v>0</v>
          </cell>
          <cell r="I72">
            <v>217420</v>
          </cell>
          <cell r="J72">
            <v>0</v>
          </cell>
          <cell r="K72">
            <v>217420</v>
          </cell>
          <cell r="M72">
            <v>0</v>
          </cell>
        </row>
        <row r="73">
          <cell r="F73">
            <v>4766</v>
          </cell>
          <cell r="H73">
            <v>0</v>
          </cell>
          <cell r="I73">
            <v>4766</v>
          </cell>
          <cell r="J73">
            <v>0</v>
          </cell>
          <cell r="K73">
            <v>4766</v>
          </cell>
          <cell r="M73">
            <v>0</v>
          </cell>
        </row>
        <row r="74">
          <cell r="F74">
            <v>75584</v>
          </cell>
          <cell r="H74">
            <v>0</v>
          </cell>
          <cell r="I74">
            <v>75584</v>
          </cell>
          <cell r="J74">
            <v>0</v>
          </cell>
          <cell r="K74">
            <v>75584</v>
          </cell>
          <cell r="M74">
            <v>0</v>
          </cell>
        </row>
        <row r="75">
          <cell r="F75">
            <v>5511</v>
          </cell>
          <cell r="H75">
            <v>0</v>
          </cell>
          <cell r="I75">
            <v>5511</v>
          </cell>
          <cell r="J75">
            <v>0</v>
          </cell>
          <cell r="K75">
            <v>5511</v>
          </cell>
          <cell r="M75">
            <v>0</v>
          </cell>
        </row>
        <row r="76">
          <cell r="F76">
            <v>60976</v>
          </cell>
          <cell r="H76">
            <v>0</v>
          </cell>
          <cell r="I76">
            <v>60976</v>
          </cell>
          <cell r="J76">
            <v>0</v>
          </cell>
          <cell r="K76">
            <v>60976</v>
          </cell>
          <cell r="M76">
            <v>0</v>
          </cell>
        </row>
        <row r="77">
          <cell r="F77">
            <v>12170</v>
          </cell>
          <cell r="H77">
            <v>0</v>
          </cell>
          <cell r="I77">
            <v>12170</v>
          </cell>
          <cell r="J77">
            <v>0</v>
          </cell>
          <cell r="K77">
            <v>12170</v>
          </cell>
          <cell r="M77">
            <v>0</v>
          </cell>
        </row>
        <row r="78">
          <cell r="F78">
            <v>2000</v>
          </cell>
          <cell r="H78">
            <v>0</v>
          </cell>
          <cell r="I78">
            <v>2000</v>
          </cell>
          <cell r="J78">
            <v>0</v>
          </cell>
          <cell r="K78">
            <v>2000</v>
          </cell>
          <cell r="M78">
            <v>0</v>
          </cell>
        </row>
        <row r="79">
          <cell r="F79">
            <v>420</v>
          </cell>
          <cell r="H79">
            <v>0</v>
          </cell>
          <cell r="I79">
            <v>420</v>
          </cell>
          <cell r="J79">
            <v>0</v>
          </cell>
          <cell r="K79">
            <v>420</v>
          </cell>
          <cell r="M79">
            <v>0</v>
          </cell>
        </row>
        <row r="80">
          <cell r="F80">
            <v>911</v>
          </cell>
          <cell r="H80">
            <v>0</v>
          </cell>
          <cell r="I80">
            <v>911</v>
          </cell>
          <cell r="J80">
            <v>0</v>
          </cell>
          <cell r="K80">
            <v>911</v>
          </cell>
          <cell r="M80">
            <v>0</v>
          </cell>
        </row>
        <row r="81">
          <cell r="F81">
            <v>2110</v>
          </cell>
          <cell r="H81">
            <v>0</v>
          </cell>
          <cell r="I81">
            <v>2110</v>
          </cell>
          <cell r="J81">
            <v>0</v>
          </cell>
          <cell r="K81">
            <v>2110</v>
          </cell>
          <cell r="M81">
            <v>0</v>
          </cell>
        </row>
        <row r="82">
          <cell r="F82">
            <v>1514</v>
          </cell>
          <cell r="H82">
            <v>0</v>
          </cell>
          <cell r="I82">
            <v>1514</v>
          </cell>
          <cell r="J82">
            <v>0</v>
          </cell>
          <cell r="K82">
            <v>1514</v>
          </cell>
          <cell r="M82">
            <v>0</v>
          </cell>
        </row>
        <row r="83">
          <cell r="F83">
            <v>3786</v>
          </cell>
          <cell r="H83">
            <v>0</v>
          </cell>
          <cell r="I83">
            <v>3786</v>
          </cell>
          <cell r="J83">
            <v>0</v>
          </cell>
          <cell r="K83">
            <v>3786</v>
          </cell>
          <cell r="M83">
            <v>0</v>
          </cell>
        </row>
        <row r="84">
          <cell r="F84">
            <v>3187</v>
          </cell>
          <cell r="H84">
            <v>0</v>
          </cell>
          <cell r="I84">
            <v>3187</v>
          </cell>
          <cell r="J84">
            <v>0</v>
          </cell>
          <cell r="K84">
            <v>3187</v>
          </cell>
          <cell r="M84">
            <v>0</v>
          </cell>
        </row>
        <row r="85">
          <cell r="F85">
            <v>1379</v>
          </cell>
          <cell r="H85">
            <v>0</v>
          </cell>
          <cell r="I85">
            <v>1379</v>
          </cell>
          <cell r="J85">
            <v>0</v>
          </cell>
          <cell r="K85">
            <v>1379</v>
          </cell>
          <cell r="M85">
            <v>0</v>
          </cell>
        </row>
        <row r="86">
          <cell r="F86">
            <v>1379</v>
          </cell>
          <cell r="H86">
            <v>0</v>
          </cell>
          <cell r="I86">
            <v>1379</v>
          </cell>
          <cell r="J86">
            <v>0</v>
          </cell>
          <cell r="K86">
            <v>1379</v>
          </cell>
          <cell r="M86">
            <v>0</v>
          </cell>
        </row>
        <row r="87">
          <cell r="F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</row>
        <row r="88">
          <cell r="F88">
            <v>1280634</v>
          </cell>
          <cell r="H88">
            <v>0</v>
          </cell>
          <cell r="I88">
            <v>1280634</v>
          </cell>
          <cell r="J88">
            <v>0</v>
          </cell>
          <cell r="K88">
            <v>1280634</v>
          </cell>
          <cell r="M88">
            <v>0</v>
          </cell>
        </row>
        <row r="89">
          <cell r="F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</row>
        <row r="90">
          <cell r="F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M90">
            <v>0</v>
          </cell>
        </row>
        <row r="91">
          <cell r="F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</row>
        <row r="92">
          <cell r="F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</row>
        <row r="93">
          <cell r="F93">
            <v>317532</v>
          </cell>
          <cell r="H93">
            <v>0</v>
          </cell>
          <cell r="I93">
            <v>317532</v>
          </cell>
          <cell r="J93">
            <v>0</v>
          </cell>
          <cell r="K93">
            <v>317532</v>
          </cell>
          <cell r="M93">
            <v>0</v>
          </cell>
        </row>
        <row r="94">
          <cell r="F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</row>
        <row r="95">
          <cell r="F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</row>
        <row r="96">
          <cell r="F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M96">
            <v>0</v>
          </cell>
        </row>
        <row r="97">
          <cell r="F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</row>
        <row r="98">
          <cell r="F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</row>
        <row r="99">
          <cell r="F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M99">
            <v>0</v>
          </cell>
        </row>
        <row r="100">
          <cell r="F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M100">
            <v>0</v>
          </cell>
        </row>
        <row r="101">
          <cell r="F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M101">
            <v>0</v>
          </cell>
        </row>
        <row r="102">
          <cell r="F102">
            <v>72500</v>
          </cell>
          <cell r="H102">
            <v>0</v>
          </cell>
          <cell r="I102">
            <v>72500</v>
          </cell>
          <cell r="J102">
            <v>0</v>
          </cell>
          <cell r="K102">
            <v>72500</v>
          </cell>
          <cell r="M102">
            <v>0</v>
          </cell>
        </row>
        <row r="103">
          <cell r="F103">
            <v>35984470</v>
          </cell>
          <cell r="H103">
            <v>0</v>
          </cell>
          <cell r="I103">
            <v>35984470</v>
          </cell>
          <cell r="J103">
            <v>0</v>
          </cell>
          <cell r="K103">
            <v>35984470</v>
          </cell>
          <cell r="M103">
            <v>0</v>
          </cell>
        </row>
        <row r="104">
          <cell r="F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</row>
        <row r="105">
          <cell r="F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M105">
            <v>0</v>
          </cell>
        </row>
        <row r="106">
          <cell r="F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M106">
            <v>0</v>
          </cell>
        </row>
        <row r="107">
          <cell r="F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F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M108">
            <v>0</v>
          </cell>
        </row>
        <row r="109">
          <cell r="F109">
            <v>2887144</v>
          </cell>
          <cell r="H109">
            <v>0</v>
          </cell>
          <cell r="I109">
            <v>2887144</v>
          </cell>
          <cell r="J109">
            <v>0</v>
          </cell>
          <cell r="K109">
            <v>2887144</v>
          </cell>
          <cell r="M109">
            <v>0</v>
          </cell>
        </row>
        <row r="110">
          <cell r="F110">
            <v>2887144</v>
          </cell>
          <cell r="H110">
            <v>0</v>
          </cell>
          <cell r="I110">
            <v>2887144</v>
          </cell>
          <cell r="J110">
            <v>0</v>
          </cell>
          <cell r="K110">
            <v>2887144</v>
          </cell>
          <cell r="M110">
            <v>0</v>
          </cell>
        </row>
        <row r="111">
          <cell r="F111">
            <v>7380</v>
          </cell>
          <cell r="H111">
            <v>7380</v>
          </cell>
          <cell r="I111">
            <v>0</v>
          </cell>
          <cell r="J111">
            <v>7380</v>
          </cell>
          <cell r="K111">
            <v>0</v>
          </cell>
        </row>
        <row r="112">
          <cell r="F112">
            <v>7380</v>
          </cell>
          <cell r="H112">
            <v>0</v>
          </cell>
          <cell r="I112">
            <v>7380</v>
          </cell>
          <cell r="J112">
            <v>0</v>
          </cell>
          <cell r="K112">
            <v>7380</v>
          </cell>
          <cell r="M112">
            <v>0</v>
          </cell>
        </row>
        <row r="113">
          <cell r="F113">
            <v>15528</v>
          </cell>
          <cell r="H113">
            <v>0</v>
          </cell>
          <cell r="I113">
            <v>15528</v>
          </cell>
          <cell r="J113">
            <v>0</v>
          </cell>
          <cell r="K113">
            <v>15528</v>
          </cell>
          <cell r="M113">
            <v>0</v>
          </cell>
        </row>
        <row r="114">
          <cell r="F114">
            <v>38690</v>
          </cell>
          <cell r="H114">
            <v>0</v>
          </cell>
          <cell r="I114">
            <v>38690</v>
          </cell>
          <cell r="J114">
            <v>0</v>
          </cell>
          <cell r="K114">
            <v>38690</v>
          </cell>
          <cell r="M114">
            <v>0</v>
          </cell>
        </row>
        <row r="115">
          <cell r="F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M115">
            <v>0</v>
          </cell>
        </row>
        <row r="116">
          <cell r="F116">
            <v>18856</v>
          </cell>
          <cell r="H116">
            <v>0</v>
          </cell>
          <cell r="I116">
            <v>18856</v>
          </cell>
          <cell r="J116">
            <v>0</v>
          </cell>
          <cell r="K116">
            <v>18856</v>
          </cell>
          <cell r="M116">
            <v>0</v>
          </cell>
        </row>
        <row r="117">
          <cell r="F117">
            <v>13343</v>
          </cell>
          <cell r="H117">
            <v>0</v>
          </cell>
          <cell r="I117">
            <v>13343</v>
          </cell>
          <cell r="J117">
            <v>0</v>
          </cell>
          <cell r="K117">
            <v>13343</v>
          </cell>
          <cell r="M117">
            <v>0</v>
          </cell>
        </row>
        <row r="118">
          <cell r="F118">
            <v>272795</v>
          </cell>
          <cell r="H118">
            <v>0</v>
          </cell>
          <cell r="I118">
            <v>272795</v>
          </cell>
          <cell r="J118">
            <v>0</v>
          </cell>
          <cell r="K118">
            <v>272795</v>
          </cell>
          <cell r="M118">
            <v>0</v>
          </cell>
        </row>
        <row r="119">
          <cell r="F119">
            <v>3868</v>
          </cell>
          <cell r="H119">
            <v>0</v>
          </cell>
          <cell r="I119">
            <v>3868</v>
          </cell>
          <cell r="J119">
            <v>0</v>
          </cell>
          <cell r="K119">
            <v>3868</v>
          </cell>
          <cell r="M119">
            <v>0</v>
          </cell>
        </row>
        <row r="120">
          <cell r="F120">
            <v>81174</v>
          </cell>
          <cell r="H120">
            <v>0</v>
          </cell>
          <cell r="I120">
            <v>81174</v>
          </cell>
          <cell r="J120">
            <v>0</v>
          </cell>
          <cell r="K120">
            <v>81174</v>
          </cell>
          <cell r="M120">
            <v>0</v>
          </cell>
        </row>
        <row r="121">
          <cell r="F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M121">
            <v>0</v>
          </cell>
        </row>
        <row r="122">
          <cell r="F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M122">
            <v>0</v>
          </cell>
        </row>
        <row r="123">
          <cell r="F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M123">
            <v>0</v>
          </cell>
        </row>
        <row r="124">
          <cell r="F124">
            <v>451634</v>
          </cell>
          <cell r="H124">
            <v>0</v>
          </cell>
          <cell r="I124">
            <v>451634</v>
          </cell>
          <cell r="J124">
            <v>0</v>
          </cell>
          <cell r="K124">
            <v>451634</v>
          </cell>
          <cell r="M124">
            <v>0</v>
          </cell>
        </row>
        <row r="125">
          <cell r="F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</row>
        <row r="126">
          <cell r="F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M126">
            <v>0</v>
          </cell>
        </row>
        <row r="127">
          <cell r="F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M127">
            <v>0</v>
          </cell>
        </row>
        <row r="128">
          <cell r="F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M128">
            <v>0</v>
          </cell>
        </row>
        <row r="129">
          <cell r="F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</row>
        <row r="130">
          <cell r="F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M130">
            <v>0</v>
          </cell>
        </row>
        <row r="131">
          <cell r="F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</row>
        <row r="132">
          <cell r="F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M132">
            <v>0</v>
          </cell>
        </row>
        <row r="133">
          <cell r="F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</row>
        <row r="134">
          <cell r="F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M134">
            <v>0</v>
          </cell>
        </row>
        <row r="135">
          <cell r="F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</row>
        <row r="136">
          <cell r="F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M136">
            <v>0</v>
          </cell>
        </row>
        <row r="137">
          <cell r="F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</row>
        <row r="138">
          <cell r="F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M138">
            <v>0</v>
          </cell>
        </row>
        <row r="139">
          <cell r="F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</row>
        <row r="140">
          <cell r="F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M140">
            <v>0</v>
          </cell>
        </row>
        <row r="141">
          <cell r="F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M141">
            <v>0</v>
          </cell>
        </row>
        <row r="142">
          <cell r="F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</row>
        <row r="143">
          <cell r="F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M143">
            <v>0</v>
          </cell>
        </row>
        <row r="144">
          <cell r="F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M144">
            <v>0</v>
          </cell>
        </row>
        <row r="145">
          <cell r="F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M145">
            <v>0</v>
          </cell>
        </row>
        <row r="146">
          <cell r="F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</row>
        <row r="147">
          <cell r="F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M147">
            <v>0</v>
          </cell>
        </row>
        <row r="148">
          <cell r="F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M148">
            <v>0</v>
          </cell>
        </row>
        <row r="149">
          <cell r="F149">
            <v>14715966</v>
          </cell>
          <cell r="H149">
            <v>0</v>
          </cell>
          <cell r="I149">
            <v>14715966</v>
          </cell>
          <cell r="J149">
            <v>0</v>
          </cell>
          <cell r="K149">
            <v>14715966</v>
          </cell>
          <cell r="M149">
            <v>0</v>
          </cell>
        </row>
        <row r="150">
          <cell r="F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</row>
        <row r="151">
          <cell r="F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</row>
        <row r="152">
          <cell r="F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</row>
        <row r="153">
          <cell r="F153">
            <v>-62713441</v>
          </cell>
          <cell r="H153">
            <v>0</v>
          </cell>
          <cell r="I153">
            <v>-62713441</v>
          </cell>
          <cell r="J153">
            <v>0</v>
          </cell>
          <cell r="K153">
            <v>-62713441</v>
          </cell>
          <cell r="M153">
            <v>0</v>
          </cell>
        </row>
        <row r="154">
          <cell r="F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M154">
            <v>0</v>
          </cell>
        </row>
        <row r="155">
          <cell r="F155">
            <v>91686304</v>
          </cell>
          <cell r="H155">
            <v>0</v>
          </cell>
          <cell r="I155">
            <v>91686304</v>
          </cell>
          <cell r="J155">
            <v>0</v>
          </cell>
          <cell r="K155">
            <v>91686304</v>
          </cell>
          <cell r="M155">
            <v>0</v>
          </cell>
        </row>
        <row r="156">
          <cell r="F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M156">
            <v>0</v>
          </cell>
        </row>
        <row r="157">
          <cell r="F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M157">
            <v>0</v>
          </cell>
        </row>
        <row r="158">
          <cell r="F158">
            <v>1372037</v>
          </cell>
          <cell r="H158">
            <v>0</v>
          </cell>
          <cell r="I158">
            <v>1372037</v>
          </cell>
          <cell r="J158">
            <v>0</v>
          </cell>
          <cell r="K158">
            <v>1372037</v>
          </cell>
          <cell r="M158">
            <v>0</v>
          </cell>
        </row>
        <row r="159">
          <cell r="F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M159">
            <v>0</v>
          </cell>
        </row>
        <row r="160">
          <cell r="F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M160">
            <v>0</v>
          </cell>
        </row>
        <row r="161">
          <cell r="F161">
            <v>-23617060</v>
          </cell>
          <cell r="H161">
            <v>0</v>
          </cell>
          <cell r="I161">
            <v>-23617060</v>
          </cell>
          <cell r="J161">
            <v>0</v>
          </cell>
          <cell r="K161">
            <v>-23617060</v>
          </cell>
          <cell r="M161">
            <v>0</v>
          </cell>
        </row>
        <row r="162">
          <cell r="F162">
            <v>775350</v>
          </cell>
          <cell r="H162">
            <v>0</v>
          </cell>
          <cell r="I162">
            <v>775350</v>
          </cell>
          <cell r="J162">
            <v>0</v>
          </cell>
          <cell r="K162">
            <v>775350</v>
          </cell>
          <cell r="M162">
            <v>0</v>
          </cell>
        </row>
        <row r="163">
          <cell r="F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M163">
            <v>0</v>
          </cell>
        </row>
        <row r="164">
          <cell r="F164">
            <v>22219156</v>
          </cell>
          <cell r="H164">
            <v>0</v>
          </cell>
          <cell r="I164">
            <v>22219156</v>
          </cell>
          <cell r="J164">
            <v>0</v>
          </cell>
          <cell r="K164">
            <v>22219156</v>
          </cell>
          <cell r="M164">
            <v>0</v>
          </cell>
        </row>
        <row r="165">
          <cell r="F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</row>
        <row r="166">
          <cell r="F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M166">
            <v>0</v>
          </cell>
        </row>
        <row r="167">
          <cell r="F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</row>
        <row r="168">
          <cell r="F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</row>
        <row r="169">
          <cell r="F169">
            <v>87353</v>
          </cell>
          <cell r="H169">
            <v>87353</v>
          </cell>
          <cell r="I169">
            <v>0</v>
          </cell>
          <cell r="J169">
            <v>87353</v>
          </cell>
          <cell r="K169">
            <v>0</v>
          </cell>
        </row>
        <row r="170">
          <cell r="F170">
            <v>87353</v>
          </cell>
          <cell r="H170">
            <v>0</v>
          </cell>
          <cell r="I170">
            <v>87353</v>
          </cell>
          <cell r="J170">
            <v>0</v>
          </cell>
          <cell r="K170">
            <v>87353</v>
          </cell>
          <cell r="M170">
            <v>0</v>
          </cell>
        </row>
        <row r="171">
          <cell r="F171">
            <v>87353</v>
          </cell>
          <cell r="H171">
            <v>0</v>
          </cell>
          <cell r="I171">
            <v>87353</v>
          </cell>
          <cell r="J171">
            <v>0</v>
          </cell>
          <cell r="K171">
            <v>87353</v>
          </cell>
          <cell r="M171">
            <v>0</v>
          </cell>
        </row>
        <row r="172">
          <cell r="F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</row>
        <row r="173">
          <cell r="F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M173">
            <v>0</v>
          </cell>
        </row>
        <row r="174">
          <cell r="F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M174">
            <v>0</v>
          </cell>
        </row>
        <row r="175">
          <cell r="F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M175">
            <v>0</v>
          </cell>
        </row>
        <row r="176">
          <cell r="F176">
            <v>2081638</v>
          </cell>
          <cell r="H176">
            <v>2081638</v>
          </cell>
          <cell r="I176">
            <v>0</v>
          </cell>
          <cell r="J176">
            <v>2081638</v>
          </cell>
          <cell r="K176">
            <v>0</v>
          </cell>
        </row>
        <row r="177">
          <cell r="F177">
            <v>2081638</v>
          </cell>
          <cell r="H177">
            <v>0</v>
          </cell>
          <cell r="I177">
            <v>2081638</v>
          </cell>
          <cell r="J177">
            <v>0</v>
          </cell>
          <cell r="K177">
            <v>2081638</v>
          </cell>
          <cell r="M177">
            <v>0</v>
          </cell>
        </row>
        <row r="178">
          <cell r="F178">
            <v>2081638</v>
          </cell>
          <cell r="H178">
            <v>0</v>
          </cell>
          <cell r="I178">
            <v>2081638</v>
          </cell>
          <cell r="J178">
            <v>0</v>
          </cell>
          <cell r="K178">
            <v>2081638</v>
          </cell>
          <cell r="M178">
            <v>0</v>
          </cell>
        </row>
        <row r="179">
          <cell r="F179">
            <v>41540</v>
          </cell>
          <cell r="H179">
            <v>41540</v>
          </cell>
          <cell r="I179">
            <v>0</v>
          </cell>
          <cell r="J179">
            <v>41540</v>
          </cell>
          <cell r="K179">
            <v>0</v>
          </cell>
        </row>
        <row r="180">
          <cell r="F180">
            <v>41540</v>
          </cell>
          <cell r="H180">
            <v>0</v>
          </cell>
          <cell r="I180">
            <v>41540</v>
          </cell>
          <cell r="J180">
            <v>0</v>
          </cell>
          <cell r="K180">
            <v>41540</v>
          </cell>
          <cell r="M180">
            <v>0</v>
          </cell>
        </row>
        <row r="181">
          <cell r="F181">
            <v>41540</v>
          </cell>
          <cell r="H181">
            <v>0</v>
          </cell>
          <cell r="I181">
            <v>41540</v>
          </cell>
          <cell r="J181">
            <v>0</v>
          </cell>
          <cell r="K181">
            <v>41540</v>
          </cell>
          <cell r="M181">
            <v>0</v>
          </cell>
        </row>
        <row r="182">
          <cell r="F182">
            <v>-2474217</v>
          </cell>
          <cell r="H182">
            <v>-2474217</v>
          </cell>
          <cell r="I182">
            <v>0</v>
          </cell>
          <cell r="J182">
            <v>-2474217</v>
          </cell>
          <cell r="K182">
            <v>0</v>
          </cell>
        </row>
        <row r="183">
          <cell r="F183">
            <v>-2474217</v>
          </cell>
          <cell r="H183">
            <v>0</v>
          </cell>
          <cell r="I183">
            <v>-2474217</v>
          </cell>
          <cell r="J183">
            <v>0</v>
          </cell>
          <cell r="K183">
            <v>-2474217</v>
          </cell>
          <cell r="M183">
            <v>0</v>
          </cell>
        </row>
        <row r="184">
          <cell r="F184">
            <v>-2474217</v>
          </cell>
          <cell r="H184">
            <v>0</v>
          </cell>
          <cell r="I184">
            <v>-2474217</v>
          </cell>
          <cell r="J184">
            <v>0</v>
          </cell>
          <cell r="K184">
            <v>-2474217</v>
          </cell>
          <cell r="M184">
            <v>0</v>
          </cell>
        </row>
        <row r="185">
          <cell r="F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</row>
        <row r="186">
          <cell r="F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</row>
        <row r="187">
          <cell r="F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M187">
            <v>0</v>
          </cell>
        </row>
        <row r="188">
          <cell r="F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M188">
            <v>0</v>
          </cell>
        </row>
        <row r="189">
          <cell r="F189">
            <v>-125390</v>
          </cell>
          <cell r="H189">
            <v>0</v>
          </cell>
          <cell r="I189">
            <v>-125390</v>
          </cell>
          <cell r="J189">
            <v>0</v>
          </cell>
          <cell r="K189">
            <v>-125390</v>
          </cell>
          <cell r="M189">
            <v>0</v>
          </cell>
        </row>
        <row r="190">
          <cell r="F190">
            <v>-125390</v>
          </cell>
          <cell r="H190">
            <v>0</v>
          </cell>
          <cell r="I190">
            <v>-125390</v>
          </cell>
          <cell r="J190">
            <v>0</v>
          </cell>
          <cell r="K190">
            <v>-125390</v>
          </cell>
          <cell r="M190">
            <v>0</v>
          </cell>
        </row>
        <row r="191">
          <cell r="F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</row>
        <row r="192">
          <cell r="F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M192">
            <v>0</v>
          </cell>
        </row>
        <row r="193">
          <cell r="F193">
            <v>-226599</v>
          </cell>
          <cell r="H193">
            <v>0</v>
          </cell>
          <cell r="I193">
            <v>-226599</v>
          </cell>
          <cell r="J193">
            <v>0</v>
          </cell>
          <cell r="K193">
            <v>-226599</v>
          </cell>
          <cell r="M193">
            <v>0</v>
          </cell>
        </row>
        <row r="194">
          <cell r="F194">
            <v>-2081638</v>
          </cell>
          <cell r="H194">
            <v>0</v>
          </cell>
          <cell r="I194">
            <v>-2081638</v>
          </cell>
          <cell r="J194">
            <v>0</v>
          </cell>
          <cell r="K194">
            <v>-2081638</v>
          </cell>
          <cell r="M194">
            <v>0</v>
          </cell>
        </row>
        <row r="195">
          <cell r="F195">
            <v>-35536</v>
          </cell>
          <cell r="H195">
            <v>0</v>
          </cell>
          <cell r="I195">
            <v>-35536</v>
          </cell>
          <cell r="J195">
            <v>0</v>
          </cell>
          <cell r="K195">
            <v>-35536</v>
          </cell>
          <cell r="M195">
            <v>0</v>
          </cell>
        </row>
        <row r="196">
          <cell r="F196">
            <v>-60305</v>
          </cell>
          <cell r="H196">
            <v>0</v>
          </cell>
          <cell r="I196">
            <v>-60305</v>
          </cell>
          <cell r="J196">
            <v>0</v>
          </cell>
          <cell r="K196">
            <v>-60305</v>
          </cell>
          <cell r="M196">
            <v>0</v>
          </cell>
        </row>
        <row r="197">
          <cell r="F197">
            <v>-77379</v>
          </cell>
          <cell r="H197">
            <v>0</v>
          </cell>
          <cell r="I197">
            <v>-77379</v>
          </cell>
          <cell r="J197">
            <v>0</v>
          </cell>
          <cell r="K197">
            <v>-77379</v>
          </cell>
          <cell r="M197">
            <v>0</v>
          </cell>
        </row>
        <row r="198">
          <cell r="F198">
            <v>-70216</v>
          </cell>
          <cell r="H198">
            <v>0</v>
          </cell>
          <cell r="I198">
            <v>-70216</v>
          </cell>
          <cell r="J198">
            <v>0</v>
          </cell>
          <cell r="K198">
            <v>-70216</v>
          </cell>
          <cell r="M198">
            <v>0</v>
          </cell>
        </row>
        <row r="199">
          <cell r="F199">
            <v>-290114</v>
          </cell>
          <cell r="H199">
            <v>0</v>
          </cell>
          <cell r="I199">
            <v>-290114</v>
          </cell>
          <cell r="J199">
            <v>0</v>
          </cell>
          <cell r="K199">
            <v>-290114</v>
          </cell>
          <cell r="M199">
            <v>0</v>
          </cell>
        </row>
        <row r="200">
          <cell r="F200">
            <v>-283988</v>
          </cell>
          <cell r="H200">
            <v>0</v>
          </cell>
          <cell r="I200">
            <v>-283988</v>
          </cell>
          <cell r="J200">
            <v>0</v>
          </cell>
          <cell r="K200">
            <v>-283988</v>
          </cell>
          <cell r="M200">
            <v>0</v>
          </cell>
        </row>
        <row r="201">
          <cell r="F201">
            <v>-3125775</v>
          </cell>
          <cell r="H201">
            <v>0</v>
          </cell>
          <cell r="I201">
            <v>-3125775</v>
          </cell>
          <cell r="J201">
            <v>0</v>
          </cell>
          <cell r="K201">
            <v>-3125775</v>
          </cell>
          <cell r="M201">
            <v>0</v>
          </cell>
        </row>
        <row r="202">
          <cell r="F202">
            <v>-197679</v>
          </cell>
          <cell r="H202">
            <v>-197679</v>
          </cell>
          <cell r="I202">
            <v>0</v>
          </cell>
          <cell r="J202">
            <v>-197679</v>
          </cell>
          <cell r="K202">
            <v>0</v>
          </cell>
        </row>
        <row r="203">
          <cell r="F203">
            <v>-197679</v>
          </cell>
          <cell r="H203">
            <v>0</v>
          </cell>
          <cell r="I203">
            <v>-197679</v>
          </cell>
          <cell r="J203">
            <v>0</v>
          </cell>
          <cell r="K203">
            <v>-197679</v>
          </cell>
          <cell r="M203">
            <v>0</v>
          </cell>
        </row>
        <row r="204">
          <cell r="F204">
            <v>-47065</v>
          </cell>
          <cell r="H204">
            <v>0</v>
          </cell>
          <cell r="I204">
            <v>-47065</v>
          </cell>
          <cell r="J204">
            <v>0</v>
          </cell>
          <cell r="K204">
            <v>-47065</v>
          </cell>
          <cell r="M204">
            <v>0</v>
          </cell>
        </row>
        <row r="205">
          <cell r="F205">
            <v>-55894</v>
          </cell>
          <cell r="H205">
            <v>0</v>
          </cell>
          <cell r="I205">
            <v>-55894</v>
          </cell>
          <cell r="J205">
            <v>0</v>
          </cell>
          <cell r="K205">
            <v>-55894</v>
          </cell>
          <cell r="M205">
            <v>0</v>
          </cell>
        </row>
        <row r="206">
          <cell r="F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M206">
            <v>0</v>
          </cell>
        </row>
        <row r="207">
          <cell r="F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M207">
            <v>0</v>
          </cell>
        </row>
        <row r="208">
          <cell r="F208">
            <v>-150772</v>
          </cell>
          <cell r="H208">
            <v>0</v>
          </cell>
          <cell r="I208">
            <v>-150772</v>
          </cell>
          <cell r="J208">
            <v>0</v>
          </cell>
          <cell r="K208">
            <v>-150772</v>
          </cell>
          <cell r="M208">
            <v>0</v>
          </cell>
        </row>
        <row r="209">
          <cell r="F209">
            <v>-451410</v>
          </cell>
          <cell r="H209">
            <v>0</v>
          </cell>
          <cell r="I209">
            <v>-451410</v>
          </cell>
          <cell r="J209">
            <v>0</v>
          </cell>
          <cell r="K209">
            <v>-451410</v>
          </cell>
          <cell r="M209">
            <v>0</v>
          </cell>
        </row>
        <row r="210">
          <cell r="F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</row>
        <row r="211">
          <cell r="F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M211">
            <v>0</v>
          </cell>
        </row>
        <row r="212">
          <cell r="F212">
            <v>-8702026</v>
          </cell>
          <cell r="H212">
            <v>0</v>
          </cell>
          <cell r="I212">
            <v>-8702026</v>
          </cell>
          <cell r="J212">
            <v>0</v>
          </cell>
          <cell r="K212">
            <v>-8702026</v>
          </cell>
          <cell r="M212">
            <v>0</v>
          </cell>
        </row>
        <row r="213">
          <cell r="F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M213">
            <v>0</v>
          </cell>
        </row>
        <row r="214">
          <cell r="F214">
            <v>-16746199</v>
          </cell>
          <cell r="H214">
            <v>0</v>
          </cell>
          <cell r="I214">
            <v>-16746199</v>
          </cell>
          <cell r="J214">
            <v>0</v>
          </cell>
          <cell r="K214">
            <v>-16746199</v>
          </cell>
          <cell r="M214">
            <v>0</v>
          </cell>
        </row>
        <row r="215">
          <cell r="F215">
            <v>-356713</v>
          </cell>
          <cell r="H215">
            <v>0</v>
          </cell>
          <cell r="I215">
            <v>-356713</v>
          </cell>
          <cell r="J215">
            <v>0</v>
          </cell>
          <cell r="K215">
            <v>-356713</v>
          </cell>
          <cell r="M215">
            <v>0</v>
          </cell>
        </row>
        <row r="216">
          <cell r="F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M216">
            <v>0</v>
          </cell>
        </row>
        <row r="217">
          <cell r="F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M217">
            <v>0</v>
          </cell>
        </row>
        <row r="218">
          <cell r="F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M218">
            <v>0</v>
          </cell>
        </row>
        <row r="219">
          <cell r="F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M219">
            <v>0</v>
          </cell>
        </row>
        <row r="220">
          <cell r="F220">
            <v>-203894</v>
          </cell>
          <cell r="H220">
            <v>0</v>
          </cell>
          <cell r="I220">
            <v>-203894</v>
          </cell>
          <cell r="J220">
            <v>0</v>
          </cell>
          <cell r="K220">
            <v>-203894</v>
          </cell>
          <cell r="M220">
            <v>0</v>
          </cell>
        </row>
        <row r="221">
          <cell r="F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M221">
            <v>0</v>
          </cell>
        </row>
        <row r="222">
          <cell r="F222">
            <v>-633678</v>
          </cell>
          <cell r="H222">
            <v>0</v>
          </cell>
          <cell r="I222">
            <v>-633678</v>
          </cell>
          <cell r="J222">
            <v>0</v>
          </cell>
          <cell r="K222">
            <v>-633678</v>
          </cell>
          <cell r="M222">
            <v>0</v>
          </cell>
        </row>
        <row r="223">
          <cell r="F223">
            <v>-434665</v>
          </cell>
          <cell r="H223">
            <v>0</v>
          </cell>
          <cell r="I223">
            <v>-434665</v>
          </cell>
          <cell r="J223">
            <v>0</v>
          </cell>
          <cell r="K223">
            <v>-434665</v>
          </cell>
          <cell r="M223">
            <v>0</v>
          </cell>
        </row>
        <row r="224">
          <cell r="F224">
            <v>-4250256</v>
          </cell>
          <cell r="H224">
            <v>0</v>
          </cell>
          <cell r="I224">
            <v>-4250256</v>
          </cell>
          <cell r="J224">
            <v>0</v>
          </cell>
          <cell r="K224">
            <v>-4250256</v>
          </cell>
          <cell r="M224">
            <v>0</v>
          </cell>
        </row>
        <row r="225">
          <cell r="F225">
            <v>-41927</v>
          </cell>
          <cell r="H225">
            <v>0</v>
          </cell>
          <cell r="I225">
            <v>-41927</v>
          </cell>
          <cell r="J225">
            <v>0</v>
          </cell>
          <cell r="K225">
            <v>-41927</v>
          </cell>
          <cell r="M225">
            <v>0</v>
          </cell>
        </row>
        <row r="226">
          <cell r="F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M226">
            <v>0</v>
          </cell>
        </row>
        <row r="227">
          <cell r="F227">
            <v>-31369358</v>
          </cell>
          <cell r="H227">
            <v>0</v>
          </cell>
          <cell r="I227">
            <v>-31369358</v>
          </cell>
          <cell r="J227">
            <v>0</v>
          </cell>
          <cell r="K227">
            <v>-31369358</v>
          </cell>
          <cell r="M227">
            <v>0</v>
          </cell>
        </row>
        <row r="228">
          <cell r="F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</row>
        <row r="229">
          <cell r="F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M229">
            <v>0</v>
          </cell>
        </row>
        <row r="230">
          <cell r="F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</row>
        <row r="231">
          <cell r="F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M231">
            <v>0</v>
          </cell>
        </row>
        <row r="232">
          <cell r="F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M232">
            <v>0</v>
          </cell>
        </row>
        <row r="233">
          <cell r="F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M233">
            <v>0</v>
          </cell>
        </row>
        <row r="234">
          <cell r="F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</row>
        <row r="235">
          <cell r="F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M235">
            <v>0</v>
          </cell>
        </row>
        <row r="236">
          <cell r="F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M236">
            <v>0</v>
          </cell>
        </row>
        <row r="237">
          <cell r="F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</row>
        <row r="238">
          <cell r="F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M238">
            <v>0</v>
          </cell>
        </row>
        <row r="239">
          <cell r="F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</row>
        <row r="240">
          <cell r="F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M240">
            <v>0</v>
          </cell>
        </row>
        <row r="241">
          <cell r="F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M241">
            <v>0</v>
          </cell>
        </row>
        <row r="242">
          <cell r="F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</row>
        <row r="243">
          <cell r="F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M243">
            <v>0</v>
          </cell>
        </row>
        <row r="244">
          <cell r="F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M244">
            <v>0</v>
          </cell>
        </row>
        <row r="245">
          <cell r="F245">
            <v>-1000</v>
          </cell>
          <cell r="H245">
            <v>-1000</v>
          </cell>
          <cell r="I245">
            <v>0</v>
          </cell>
          <cell r="J245">
            <v>-1000</v>
          </cell>
          <cell r="K245">
            <v>0</v>
          </cell>
        </row>
        <row r="246">
          <cell r="F246">
            <v>-1000</v>
          </cell>
          <cell r="H246">
            <v>0</v>
          </cell>
          <cell r="I246">
            <v>-1000</v>
          </cell>
          <cell r="J246">
            <v>0</v>
          </cell>
          <cell r="K246">
            <v>-1000</v>
          </cell>
          <cell r="M246">
            <v>0</v>
          </cell>
        </row>
        <row r="247">
          <cell r="F247">
            <v>-1000</v>
          </cell>
          <cell r="H247">
            <v>0</v>
          </cell>
          <cell r="I247">
            <v>-1000</v>
          </cell>
          <cell r="J247">
            <v>0</v>
          </cell>
          <cell r="K247">
            <v>-1000</v>
          </cell>
          <cell r="M247">
            <v>0</v>
          </cell>
        </row>
        <row r="248">
          <cell r="F248">
            <v>-2622458</v>
          </cell>
          <cell r="H248">
            <v>-2622458</v>
          </cell>
          <cell r="I248">
            <v>0</v>
          </cell>
          <cell r="J248">
            <v>-2622458</v>
          </cell>
          <cell r="K248">
            <v>0</v>
          </cell>
        </row>
        <row r="249">
          <cell r="F249">
            <v>-2622458</v>
          </cell>
          <cell r="H249">
            <v>0</v>
          </cell>
          <cell r="I249">
            <v>-2622458</v>
          </cell>
          <cell r="J249">
            <v>0</v>
          </cell>
          <cell r="K249">
            <v>-2622458</v>
          </cell>
          <cell r="M249">
            <v>0</v>
          </cell>
        </row>
        <row r="250">
          <cell r="F250">
            <v>-2622458</v>
          </cell>
          <cell r="H250">
            <v>0</v>
          </cell>
          <cell r="I250">
            <v>-2622458</v>
          </cell>
          <cell r="J250">
            <v>0</v>
          </cell>
          <cell r="K250">
            <v>-2622458</v>
          </cell>
          <cell r="M250">
            <v>0</v>
          </cell>
        </row>
        <row r="251">
          <cell r="F251">
            <v>-24644182</v>
          </cell>
          <cell r="H251">
            <v>-24644182</v>
          </cell>
          <cell r="I251">
            <v>0</v>
          </cell>
          <cell r="J251">
            <v>-24644182</v>
          </cell>
          <cell r="K251">
            <v>0</v>
          </cell>
        </row>
        <row r="252">
          <cell r="F252">
            <v>-24644182</v>
          </cell>
          <cell r="H252">
            <v>0</v>
          </cell>
          <cell r="I252">
            <v>-24644182</v>
          </cell>
          <cell r="J252">
            <v>0</v>
          </cell>
          <cell r="K252">
            <v>-24644182</v>
          </cell>
          <cell r="M252">
            <v>0</v>
          </cell>
        </row>
        <row r="253">
          <cell r="F253">
            <v>-24644182</v>
          </cell>
          <cell r="H253">
            <v>0</v>
          </cell>
          <cell r="I253">
            <v>-24644182</v>
          </cell>
          <cell r="J253">
            <v>0</v>
          </cell>
          <cell r="K253">
            <v>-24644182</v>
          </cell>
          <cell r="M253">
            <v>0</v>
          </cell>
        </row>
        <row r="254">
          <cell r="F254">
            <v>-23285479</v>
          </cell>
          <cell r="H254">
            <v>-23285479</v>
          </cell>
          <cell r="I254">
            <v>0</v>
          </cell>
          <cell r="J254">
            <v>-23285479</v>
          </cell>
          <cell r="K254">
            <v>0</v>
          </cell>
        </row>
        <row r="255">
          <cell r="F255">
            <v>-23285479</v>
          </cell>
          <cell r="H255">
            <v>0</v>
          </cell>
          <cell r="I255">
            <v>-23285479</v>
          </cell>
          <cell r="J255">
            <v>0</v>
          </cell>
          <cell r="K255">
            <v>-23285479</v>
          </cell>
          <cell r="M255">
            <v>0</v>
          </cell>
        </row>
        <row r="256">
          <cell r="F256">
            <v>-398459</v>
          </cell>
          <cell r="H256">
            <v>0</v>
          </cell>
          <cell r="I256">
            <v>-398459</v>
          </cell>
          <cell r="J256">
            <v>0</v>
          </cell>
          <cell r="K256">
            <v>-398459</v>
          </cell>
          <cell r="M256">
            <v>0</v>
          </cell>
        </row>
        <row r="257">
          <cell r="F257">
            <v>906734</v>
          </cell>
          <cell r="H257">
            <v>0</v>
          </cell>
          <cell r="I257">
            <v>906734</v>
          </cell>
          <cell r="J257">
            <v>0</v>
          </cell>
          <cell r="K257">
            <v>906734</v>
          </cell>
          <cell r="M257">
            <v>0</v>
          </cell>
        </row>
        <row r="258">
          <cell r="F258">
            <v>-22777204</v>
          </cell>
          <cell r="H258">
            <v>0</v>
          </cell>
          <cell r="I258">
            <v>-22777204</v>
          </cell>
          <cell r="J258">
            <v>0</v>
          </cell>
          <cell r="K258">
            <v>-22777204</v>
          </cell>
          <cell r="M258">
            <v>0</v>
          </cell>
        </row>
        <row r="259">
          <cell r="F259">
            <v>2290172</v>
          </cell>
          <cell r="H259">
            <v>2290172</v>
          </cell>
          <cell r="I259">
            <v>0</v>
          </cell>
          <cell r="J259">
            <v>2290172</v>
          </cell>
          <cell r="K259">
            <v>0</v>
          </cell>
        </row>
        <row r="260">
          <cell r="F260">
            <v>2290172</v>
          </cell>
          <cell r="H260">
            <v>0</v>
          </cell>
          <cell r="I260">
            <v>2290172</v>
          </cell>
          <cell r="J260">
            <v>0</v>
          </cell>
          <cell r="K260">
            <v>2290172</v>
          </cell>
          <cell r="M260">
            <v>0</v>
          </cell>
        </row>
        <row r="261">
          <cell r="F261">
            <v>8437498</v>
          </cell>
          <cell r="H261">
            <v>0</v>
          </cell>
          <cell r="I261">
            <v>8437498</v>
          </cell>
          <cell r="J261">
            <v>0</v>
          </cell>
          <cell r="K261">
            <v>8437498</v>
          </cell>
          <cell r="M261">
            <v>0</v>
          </cell>
        </row>
        <row r="262">
          <cell r="F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M262">
            <v>0</v>
          </cell>
        </row>
        <row r="263">
          <cell r="F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M263">
            <v>0</v>
          </cell>
        </row>
        <row r="264">
          <cell r="F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M264">
            <v>0</v>
          </cell>
        </row>
        <row r="265">
          <cell r="F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M265">
            <v>0</v>
          </cell>
        </row>
        <row r="266">
          <cell r="F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M266">
            <v>0</v>
          </cell>
        </row>
        <row r="267">
          <cell r="F267">
            <v>3457926</v>
          </cell>
          <cell r="H267">
            <v>0</v>
          </cell>
          <cell r="I267">
            <v>3457926</v>
          </cell>
          <cell r="J267">
            <v>0</v>
          </cell>
          <cell r="K267">
            <v>3457926</v>
          </cell>
          <cell r="M267">
            <v>0</v>
          </cell>
        </row>
        <row r="268">
          <cell r="F268">
            <v>120000</v>
          </cell>
          <cell r="H268">
            <v>0</v>
          </cell>
          <cell r="I268">
            <v>120000</v>
          </cell>
          <cell r="J268">
            <v>0</v>
          </cell>
          <cell r="K268">
            <v>120000</v>
          </cell>
          <cell r="M268">
            <v>0</v>
          </cell>
        </row>
        <row r="269">
          <cell r="F269">
            <v>14305596</v>
          </cell>
          <cell r="H269">
            <v>0</v>
          </cell>
          <cell r="I269">
            <v>14305596</v>
          </cell>
          <cell r="J269">
            <v>0</v>
          </cell>
          <cell r="K269">
            <v>14305596</v>
          </cell>
          <cell r="M269">
            <v>0</v>
          </cell>
        </row>
        <row r="270">
          <cell r="F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</row>
        <row r="271">
          <cell r="F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M271">
            <v>0</v>
          </cell>
        </row>
        <row r="272">
          <cell r="F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M272">
            <v>0</v>
          </cell>
        </row>
        <row r="273">
          <cell r="F273">
            <v>4193</v>
          </cell>
          <cell r="H273">
            <v>0</v>
          </cell>
          <cell r="I273">
            <v>4193</v>
          </cell>
          <cell r="J273">
            <v>0</v>
          </cell>
          <cell r="K273">
            <v>4193</v>
          </cell>
          <cell r="M273">
            <v>0</v>
          </cell>
        </row>
        <row r="274">
          <cell r="F274">
            <v>4270</v>
          </cell>
          <cell r="H274">
            <v>0</v>
          </cell>
          <cell r="I274">
            <v>4270</v>
          </cell>
          <cell r="J274">
            <v>0</v>
          </cell>
          <cell r="K274">
            <v>4270</v>
          </cell>
          <cell r="M274">
            <v>0</v>
          </cell>
        </row>
        <row r="275">
          <cell r="F275">
            <v>41950</v>
          </cell>
          <cell r="H275">
            <v>0</v>
          </cell>
          <cell r="I275">
            <v>41950</v>
          </cell>
          <cell r="J275">
            <v>0</v>
          </cell>
          <cell r="K275">
            <v>41950</v>
          </cell>
          <cell r="M275">
            <v>0</v>
          </cell>
        </row>
        <row r="276">
          <cell r="F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M276">
            <v>0</v>
          </cell>
        </row>
        <row r="277">
          <cell r="F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M277">
            <v>0</v>
          </cell>
        </row>
        <row r="278">
          <cell r="F278">
            <v>23801</v>
          </cell>
          <cell r="H278">
            <v>0</v>
          </cell>
          <cell r="I278">
            <v>23801</v>
          </cell>
          <cell r="J278">
            <v>0</v>
          </cell>
          <cell r="K278">
            <v>23801</v>
          </cell>
          <cell r="M278">
            <v>0</v>
          </cell>
        </row>
        <row r="279">
          <cell r="F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M279">
            <v>0</v>
          </cell>
        </row>
        <row r="280">
          <cell r="F280">
            <v>1924</v>
          </cell>
          <cell r="H280">
            <v>0</v>
          </cell>
          <cell r="I280">
            <v>1924</v>
          </cell>
          <cell r="J280">
            <v>0</v>
          </cell>
          <cell r="K280">
            <v>1924</v>
          </cell>
          <cell r="M280">
            <v>0</v>
          </cell>
        </row>
        <row r="281">
          <cell r="F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M281">
            <v>0</v>
          </cell>
        </row>
        <row r="282">
          <cell r="F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M282">
            <v>0</v>
          </cell>
        </row>
        <row r="283">
          <cell r="F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M283">
            <v>0</v>
          </cell>
        </row>
        <row r="284">
          <cell r="F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M284">
            <v>0</v>
          </cell>
        </row>
        <row r="285">
          <cell r="F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M285">
            <v>0</v>
          </cell>
        </row>
        <row r="286">
          <cell r="F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M286">
            <v>0</v>
          </cell>
        </row>
        <row r="287">
          <cell r="F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M287">
            <v>0</v>
          </cell>
        </row>
        <row r="288">
          <cell r="F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M288">
            <v>0</v>
          </cell>
        </row>
        <row r="289">
          <cell r="F289">
            <v>3393</v>
          </cell>
          <cell r="H289">
            <v>0</v>
          </cell>
          <cell r="I289">
            <v>3393</v>
          </cell>
          <cell r="J289">
            <v>0</v>
          </cell>
          <cell r="K289">
            <v>3393</v>
          </cell>
          <cell r="M289">
            <v>0</v>
          </cell>
        </row>
        <row r="290">
          <cell r="F290">
            <v>123342</v>
          </cell>
          <cell r="H290">
            <v>0</v>
          </cell>
          <cell r="I290">
            <v>123342</v>
          </cell>
          <cell r="J290">
            <v>0</v>
          </cell>
          <cell r="K290">
            <v>123342</v>
          </cell>
          <cell r="M290">
            <v>0</v>
          </cell>
        </row>
        <row r="291">
          <cell r="F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M291">
            <v>0</v>
          </cell>
        </row>
        <row r="292">
          <cell r="F292">
            <v>5047</v>
          </cell>
          <cell r="H292">
            <v>0</v>
          </cell>
          <cell r="I292">
            <v>5047</v>
          </cell>
          <cell r="J292">
            <v>0</v>
          </cell>
          <cell r="K292">
            <v>5047</v>
          </cell>
          <cell r="M292">
            <v>0</v>
          </cell>
        </row>
        <row r="293">
          <cell r="F293">
            <v>12500</v>
          </cell>
          <cell r="H293">
            <v>0</v>
          </cell>
          <cell r="I293">
            <v>12500</v>
          </cell>
          <cell r="J293">
            <v>0</v>
          </cell>
          <cell r="K293">
            <v>12500</v>
          </cell>
          <cell r="M293">
            <v>0</v>
          </cell>
        </row>
        <row r="294">
          <cell r="F294">
            <v>24470</v>
          </cell>
          <cell r="H294">
            <v>0</v>
          </cell>
          <cell r="I294">
            <v>24470</v>
          </cell>
          <cell r="J294">
            <v>0</v>
          </cell>
          <cell r="K294">
            <v>24470</v>
          </cell>
          <cell r="M294">
            <v>0</v>
          </cell>
        </row>
        <row r="295">
          <cell r="F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M295">
            <v>0</v>
          </cell>
        </row>
        <row r="296">
          <cell r="F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M296">
            <v>0</v>
          </cell>
        </row>
        <row r="297">
          <cell r="F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M297">
            <v>0</v>
          </cell>
        </row>
        <row r="298">
          <cell r="F298">
            <v>244890</v>
          </cell>
          <cell r="H298">
            <v>0</v>
          </cell>
          <cell r="I298">
            <v>244890</v>
          </cell>
          <cell r="J298">
            <v>0</v>
          </cell>
          <cell r="K298">
            <v>244890</v>
          </cell>
          <cell r="M298">
            <v>0</v>
          </cell>
        </row>
        <row r="299">
          <cell r="F299">
            <v>3068970</v>
          </cell>
          <cell r="H299">
            <v>3068970</v>
          </cell>
          <cell r="I299">
            <v>0</v>
          </cell>
          <cell r="J299">
            <v>3068970</v>
          </cell>
          <cell r="K299">
            <v>0</v>
          </cell>
        </row>
        <row r="300">
          <cell r="F300">
            <v>3068970</v>
          </cell>
          <cell r="H300">
            <v>0</v>
          </cell>
          <cell r="I300">
            <v>3068970</v>
          </cell>
          <cell r="J300">
            <v>0</v>
          </cell>
          <cell r="K300">
            <v>3068970</v>
          </cell>
          <cell r="M300">
            <v>0</v>
          </cell>
        </row>
        <row r="301">
          <cell r="F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M301">
            <v>0</v>
          </cell>
        </row>
        <row r="302">
          <cell r="F302">
            <v>363727</v>
          </cell>
          <cell r="H302">
            <v>0</v>
          </cell>
          <cell r="I302">
            <v>363727</v>
          </cell>
          <cell r="J302">
            <v>0</v>
          </cell>
          <cell r="K302">
            <v>363727</v>
          </cell>
          <cell r="M302">
            <v>0</v>
          </cell>
        </row>
        <row r="303">
          <cell r="F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M303">
            <v>0</v>
          </cell>
        </row>
        <row r="304">
          <cell r="F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M304">
            <v>0</v>
          </cell>
        </row>
        <row r="305">
          <cell r="F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M305">
            <v>0</v>
          </cell>
        </row>
        <row r="306">
          <cell r="F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M306">
            <v>0</v>
          </cell>
        </row>
        <row r="307">
          <cell r="F307">
            <v>3432697</v>
          </cell>
          <cell r="H307">
            <v>0</v>
          </cell>
          <cell r="I307">
            <v>3432697</v>
          </cell>
          <cell r="J307">
            <v>0</v>
          </cell>
          <cell r="K307">
            <v>3432697</v>
          </cell>
          <cell r="M307">
            <v>0</v>
          </cell>
        </row>
        <row r="308">
          <cell r="F308">
            <v>64738</v>
          </cell>
          <cell r="H308">
            <v>64738</v>
          </cell>
          <cell r="I308">
            <v>0</v>
          </cell>
          <cell r="J308">
            <v>64738</v>
          </cell>
          <cell r="K308">
            <v>0</v>
          </cell>
        </row>
        <row r="309">
          <cell r="F309">
            <v>64738</v>
          </cell>
          <cell r="H309">
            <v>0</v>
          </cell>
          <cell r="I309">
            <v>64738</v>
          </cell>
          <cell r="J309">
            <v>0</v>
          </cell>
          <cell r="K309">
            <v>64738</v>
          </cell>
          <cell r="M309">
            <v>0</v>
          </cell>
        </row>
        <row r="310">
          <cell r="F310">
            <v>-483554</v>
          </cell>
          <cell r="H310">
            <v>0</v>
          </cell>
          <cell r="I310">
            <v>-483554</v>
          </cell>
          <cell r="J310">
            <v>0</v>
          </cell>
          <cell r="K310">
            <v>-483554</v>
          </cell>
          <cell r="M310">
            <v>0</v>
          </cell>
        </row>
        <row r="311">
          <cell r="F311">
            <v>-1114225</v>
          </cell>
          <cell r="H311">
            <v>0</v>
          </cell>
          <cell r="I311">
            <v>-1114225</v>
          </cell>
          <cell r="J311">
            <v>0</v>
          </cell>
          <cell r="K311">
            <v>-1114225</v>
          </cell>
          <cell r="M311">
            <v>0</v>
          </cell>
        </row>
        <row r="312">
          <cell r="F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M312">
            <v>0</v>
          </cell>
        </row>
        <row r="313">
          <cell r="F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M313">
            <v>0</v>
          </cell>
        </row>
        <row r="314">
          <cell r="F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M314">
            <v>0</v>
          </cell>
        </row>
        <row r="315">
          <cell r="F315">
            <v>348392</v>
          </cell>
          <cell r="H315">
            <v>0</v>
          </cell>
          <cell r="I315">
            <v>348392</v>
          </cell>
          <cell r="J315">
            <v>0</v>
          </cell>
          <cell r="K315">
            <v>348392</v>
          </cell>
          <cell r="M315">
            <v>0</v>
          </cell>
        </row>
        <row r="316">
          <cell r="F316">
            <v>2574473</v>
          </cell>
          <cell r="H316">
            <v>0</v>
          </cell>
          <cell r="I316">
            <v>2574473</v>
          </cell>
          <cell r="J316">
            <v>0</v>
          </cell>
          <cell r="K316">
            <v>2574473</v>
          </cell>
          <cell r="M316">
            <v>0</v>
          </cell>
        </row>
        <row r="317">
          <cell r="F317">
            <v>56169</v>
          </cell>
          <cell r="H317">
            <v>0</v>
          </cell>
          <cell r="I317">
            <v>56169</v>
          </cell>
          <cell r="J317">
            <v>0</v>
          </cell>
          <cell r="K317">
            <v>56169</v>
          </cell>
          <cell r="M317">
            <v>0</v>
          </cell>
        </row>
        <row r="318">
          <cell r="F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M318">
            <v>0</v>
          </cell>
        </row>
        <row r="319">
          <cell r="F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M319">
            <v>0</v>
          </cell>
        </row>
        <row r="320">
          <cell r="F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M320">
            <v>0</v>
          </cell>
        </row>
        <row r="321">
          <cell r="F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M321">
            <v>0</v>
          </cell>
        </row>
        <row r="322">
          <cell r="F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M322">
            <v>0</v>
          </cell>
        </row>
        <row r="323">
          <cell r="F323">
            <v>1445993</v>
          </cell>
          <cell r="H323">
            <v>0</v>
          </cell>
          <cell r="I323">
            <v>1445993</v>
          </cell>
          <cell r="J323">
            <v>0</v>
          </cell>
          <cell r="K323">
            <v>1445993</v>
          </cell>
          <cell r="M323">
            <v>0</v>
          </cell>
        </row>
        <row r="324">
          <cell r="F324">
            <v>1190529</v>
          </cell>
          <cell r="H324">
            <v>1190529</v>
          </cell>
          <cell r="I324">
            <v>0</v>
          </cell>
          <cell r="J324">
            <v>1190529</v>
          </cell>
          <cell r="K324">
            <v>0</v>
          </cell>
        </row>
        <row r="325">
          <cell r="F325">
            <v>1190529</v>
          </cell>
          <cell r="H325">
            <v>0</v>
          </cell>
          <cell r="I325">
            <v>1190529</v>
          </cell>
          <cell r="J325">
            <v>0</v>
          </cell>
          <cell r="K325">
            <v>1190529</v>
          </cell>
          <cell r="M325">
            <v>0</v>
          </cell>
        </row>
        <row r="326">
          <cell r="F326">
            <v>1190529</v>
          </cell>
          <cell r="H326">
            <v>0</v>
          </cell>
          <cell r="I326">
            <v>1190529</v>
          </cell>
          <cell r="J326">
            <v>0</v>
          </cell>
          <cell r="K326">
            <v>1190529</v>
          </cell>
          <cell r="M326">
            <v>0</v>
          </cell>
        </row>
        <row r="327">
          <cell r="F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M327">
            <v>0</v>
          </cell>
        </row>
      </sheetData>
      <sheetData sheetId="1" refreshError="1">
        <row r="1">
          <cell r="F1" t="str">
            <v>Preliminary</v>
          </cell>
          <cell r="G1" t="str">
            <v>AJE</v>
          </cell>
          <cell r="H1" t="str">
            <v>Adjusted</v>
          </cell>
          <cell r="I1" t="str">
            <v>RJE</v>
          </cell>
          <cell r="J1" t="str">
            <v>Final</v>
          </cell>
          <cell r="K1">
            <v>37621</v>
          </cell>
        </row>
        <row r="2">
          <cell r="F2" t="str">
            <v>Preliminary</v>
          </cell>
          <cell r="H2" t="str">
            <v>AJE</v>
          </cell>
          <cell r="I2" t="str">
            <v>Adjusted</v>
          </cell>
          <cell r="J2" t="str">
            <v>RJE</v>
          </cell>
          <cell r="K2" t="str">
            <v>Final</v>
          </cell>
        </row>
        <row r="3">
          <cell r="F3">
            <v>9429</v>
          </cell>
          <cell r="G3">
            <v>0</v>
          </cell>
          <cell r="H3">
            <v>9429</v>
          </cell>
          <cell r="I3">
            <v>0</v>
          </cell>
          <cell r="J3">
            <v>9429</v>
          </cell>
          <cell r="K3">
            <v>0</v>
          </cell>
        </row>
        <row r="4">
          <cell r="F4">
            <v>9429</v>
          </cell>
          <cell r="G4">
            <v>0</v>
          </cell>
          <cell r="H4">
            <v>9429</v>
          </cell>
          <cell r="I4">
            <v>0</v>
          </cell>
          <cell r="J4">
            <v>9429</v>
          </cell>
          <cell r="K4">
            <v>0</v>
          </cell>
        </row>
        <row r="5">
          <cell r="F5">
            <v>9429</v>
          </cell>
          <cell r="H5">
            <v>0</v>
          </cell>
          <cell r="I5">
            <v>9429</v>
          </cell>
          <cell r="J5">
            <v>0</v>
          </cell>
          <cell r="K5">
            <v>9429</v>
          </cell>
        </row>
        <row r="6"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</row>
        <row r="7"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F8">
            <v>436618</v>
          </cell>
          <cell r="G8">
            <v>0</v>
          </cell>
          <cell r="H8">
            <v>436618</v>
          </cell>
          <cell r="I8">
            <v>0</v>
          </cell>
          <cell r="J8">
            <v>436618</v>
          </cell>
          <cell r="K8">
            <v>0</v>
          </cell>
        </row>
        <row r="9">
          <cell r="F9">
            <v>1355340</v>
          </cell>
          <cell r="G9">
            <v>0</v>
          </cell>
          <cell r="H9">
            <v>1355340</v>
          </cell>
          <cell r="I9">
            <v>0</v>
          </cell>
          <cell r="J9">
            <v>1355340</v>
          </cell>
          <cell r="K9">
            <v>0</v>
          </cell>
        </row>
        <row r="10">
          <cell r="F10">
            <v>1101</v>
          </cell>
          <cell r="G10">
            <v>0</v>
          </cell>
          <cell r="H10">
            <v>1101</v>
          </cell>
          <cell r="I10">
            <v>0</v>
          </cell>
          <cell r="J10">
            <v>1101</v>
          </cell>
          <cell r="K10">
            <v>0</v>
          </cell>
        </row>
        <row r="11">
          <cell r="F11">
            <v>88</v>
          </cell>
          <cell r="G11">
            <v>0</v>
          </cell>
          <cell r="H11">
            <v>88</v>
          </cell>
          <cell r="I11">
            <v>0</v>
          </cell>
          <cell r="J11">
            <v>88</v>
          </cell>
          <cell r="K11">
            <v>0</v>
          </cell>
        </row>
        <row r="12">
          <cell r="F12">
            <v>11114</v>
          </cell>
          <cell r="G12">
            <v>0</v>
          </cell>
          <cell r="H12">
            <v>11114</v>
          </cell>
          <cell r="I12">
            <v>0</v>
          </cell>
          <cell r="J12">
            <v>11114</v>
          </cell>
          <cell r="K12">
            <v>0</v>
          </cell>
        </row>
        <row r="13"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F14">
            <v>3224</v>
          </cell>
          <cell r="G14">
            <v>0</v>
          </cell>
          <cell r="H14">
            <v>3224</v>
          </cell>
          <cell r="I14">
            <v>0</v>
          </cell>
          <cell r="J14">
            <v>3224</v>
          </cell>
          <cell r="K14">
            <v>0</v>
          </cell>
        </row>
        <row r="15">
          <cell r="F15">
            <v>19401</v>
          </cell>
          <cell r="G15">
            <v>0</v>
          </cell>
          <cell r="H15">
            <v>19401</v>
          </cell>
          <cell r="I15">
            <v>0</v>
          </cell>
          <cell r="J15">
            <v>19401</v>
          </cell>
          <cell r="K15">
            <v>0</v>
          </cell>
        </row>
        <row r="16">
          <cell r="F16">
            <v>74835</v>
          </cell>
          <cell r="G16">
            <v>0</v>
          </cell>
          <cell r="H16">
            <v>74835</v>
          </cell>
          <cell r="I16">
            <v>0</v>
          </cell>
          <cell r="J16">
            <v>74835</v>
          </cell>
          <cell r="K16">
            <v>0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F18">
            <v>1901721</v>
          </cell>
          <cell r="G18">
            <v>0</v>
          </cell>
          <cell r="H18">
            <v>1901721</v>
          </cell>
          <cell r="I18">
            <v>0</v>
          </cell>
          <cell r="J18">
            <v>1901721</v>
          </cell>
          <cell r="K18">
            <v>0</v>
          </cell>
        </row>
        <row r="19">
          <cell r="F19">
            <v>1901721</v>
          </cell>
          <cell r="H19">
            <v>0</v>
          </cell>
          <cell r="I19">
            <v>1901721</v>
          </cell>
          <cell r="J19">
            <v>0</v>
          </cell>
          <cell r="K19">
            <v>1901721</v>
          </cell>
        </row>
        <row r="20"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</row>
        <row r="24"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F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F28">
            <v>786705</v>
          </cell>
          <cell r="G28">
            <v>0</v>
          </cell>
          <cell r="H28">
            <v>786705</v>
          </cell>
          <cell r="I28">
            <v>0</v>
          </cell>
          <cell r="J28">
            <v>786705</v>
          </cell>
          <cell r="K28">
            <v>0</v>
          </cell>
        </row>
        <row r="29">
          <cell r="F29">
            <v>786705</v>
          </cell>
          <cell r="G29">
            <v>0</v>
          </cell>
          <cell r="H29">
            <v>786705</v>
          </cell>
          <cell r="I29">
            <v>0</v>
          </cell>
          <cell r="J29">
            <v>786705</v>
          </cell>
          <cell r="K29">
            <v>0</v>
          </cell>
        </row>
        <row r="30">
          <cell r="F30">
            <v>786705</v>
          </cell>
          <cell r="H30">
            <v>0</v>
          </cell>
          <cell r="I30">
            <v>786705</v>
          </cell>
          <cell r="J30">
            <v>0</v>
          </cell>
          <cell r="K30">
            <v>786705</v>
          </cell>
        </row>
        <row r="31">
          <cell r="F31">
            <v>520499</v>
          </cell>
          <cell r="G31">
            <v>0</v>
          </cell>
          <cell r="H31">
            <v>520499</v>
          </cell>
          <cell r="I31">
            <v>0</v>
          </cell>
          <cell r="J31">
            <v>520499</v>
          </cell>
          <cell r="K31">
            <v>0</v>
          </cell>
        </row>
        <row r="32"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</row>
        <row r="37"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</row>
        <row r="38">
          <cell r="F38">
            <v>520499</v>
          </cell>
          <cell r="G38">
            <v>0</v>
          </cell>
          <cell r="H38">
            <v>520499</v>
          </cell>
          <cell r="I38">
            <v>0</v>
          </cell>
          <cell r="J38">
            <v>520499</v>
          </cell>
          <cell r="K38">
            <v>0</v>
          </cell>
        </row>
        <row r="39">
          <cell r="F39">
            <v>520499</v>
          </cell>
          <cell r="H39">
            <v>0</v>
          </cell>
          <cell r="I39">
            <v>520499</v>
          </cell>
          <cell r="J39">
            <v>0</v>
          </cell>
          <cell r="K39">
            <v>520499</v>
          </cell>
        </row>
        <row r="40">
          <cell r="F40">
            <v>6077384</v>
          </cell>
          <cell r="G40">
            <v>0</v>
          </cell>
          <cell r="H40">
            <v>6077384</v>
          </cell>
          <cell r="I40">
            <v>0</v>
          </cell>
          <cell r="J40">
            <v>6077384</v>
          </cell>
          <cell r="K40">
            <v>0</v>
          </cell>
        </row>
        <row r="41"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</row>
        <row r="42"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</row>
        <row r="43">
          <cell r="F43">
            <v>371660</v>
          </cell>
          <cell r="G43">
            <v>0</v>
          </cell>
          <cell r="H43">
            <v>371660</v>
          </cell>
          <cell r="I43">
            <v>0</v>
          </cell>
          <cell r="J43">
            <v>371660</v>
          </cell>
          <cell r="K43">
            <v>0</v>
          </cell>
        </row>
        <row r="44">
          <cell r="F44">
            <v>19361</v>
          </cell>
          <cell r="G44">
            <v>0</v>
          </cell>
          <cell r="H44">
            <v>19361</v>
          </cell>
          <cell r="I44">
            <v>0</v>
          </cell>
          <cell r="J44">
            <v>19361</v>
          </cell>
          <cell r="K44">
            <v>0</v>
          </cell>
        </row>
        <row r="45">
          <cell r="F45">
            <v>42882</v>
          </cell>
          <cell r="G45">
            <v>0</v>
          </cell>
          <cell r="H45">
            <v>42882</v>
          </cell>
          <cell r="I45">
            <v>0</v>
          </cell>
          <cell r="J45">
            <v>42882</v>
          </cell>
          <cell r="K45">
            <v>0</v>
          </cell>
        </row>
        <row r="46">
          <cell r="F46">
            <v>14</v>
          </cell>
          <cell r="G46">
            <v>0</v>
          </cell>
          <cell r="H46">
            <v>14</v>
          </cell>
          <cell r="I46">
            <v>0</v>
          </cell>
          <cell r="J46">
            <v>14</v>
          </cell>
          <cell r="K46">
            <v>0</v>
          </cell>
        </row>
        <row r="47"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F48">
            <v>18994737</v>
          </cell>
          <cell r="G48">
            <v>0</v>
          </cell>
          <cell r="H48">
            <v>18994737</v>
          </cell>
          <cell r="I48">
            <v>0</v>
          </cell>
          <cell r="J48">
            <v>18994737</v>
          </cell>
          <cell r="K48">
            <v>0</v>
          </cell>
        </row>
        <row r="49">
          <cell r="F49">
            <v>603419</v>
          </cell>
          <cell r="G49">
            <v>0</v>
          </cell>
          <cell r="H49">
            <v>603419</v>
          </cell>
          <cell r="I49">
            <v>0</v>
          </cell>
          <cell r="J49">
            <v>603419</v>
          </cell>
          <cell r="K49">
            <v>0</v>
          </cell>
        </row>
        <row r="50">
          <cell r="F50">
            <v>5053714</v>
          </cell>
          <cell r="G50">
            <v>0</v>
          </cell>
          <cell r="H50">
            <v>5053714</v>
          </cell>
          <cell r="I50">
            <v>0</v>
          </cell>
          <cell r="J50">
            <v>5053714</v>
          </cell>
          <cell r="K50">
            <v>0</v>
          </cell>
        </row>
        <row r="51">
          <cell r="F51">
            <v>9066</v>
          </cell>
          <cell r="G51">
            <v>0</v>
          </cell>
          <cell r="H51">
            <v>9066</v>
          </cell>
          <cell r="I51">
            <v>0</v>
          </cell>
          <cell r="J51">
            <v>9066</v>
          </cell>
          <cell r="K51">
            <v>0</v>
          </cell>
        </row>
        <row r="52">
          <cell r="F52">
            <v>150275</v>
          </cell>
          <cell r="G52">
            <v>0</v>
          </cell>
          <cell r="H52">
            <v>150275</v>
          </cell>
          <cell r="I52">
            <v>0</v>
          </cell>
          <cell r="J52">
            <v>150275</v>
          </cell>
          <cell r="K52">
            <v>0</v>
          </cell>
        </row>
        <row r="53">
          <cell r="F53">
            <v>88413</v>
          </cell>
          <cell r="G53">
            <v>0</v>
          </cell>
          <cell r="H53">
            <v>88413</v>
          </cell>
          <cell r="I53">
            <v>0</v>
          </cell>
          <cell r="J53">
            <v>88413</v>
          </cell>
          <cell r="K53">
            <v>0</v>
          </cell>
        </row>
        <row r="54">
          <cell r="F54">
            <v>569317</v>
          </cell>
          <cell r="G54">
            <v>0</v>
          </cell>
          <cell r="H54">
            <v>569317</v>
          </cell>
          <cell r="I54">
            <v>0</v>
          </cell>
          <cell r="J54">
            <v>569317</v>
          </cell>
          <cell r="K54">
            <v>0</v>
          </cell>
        </row>
        <row r="55">
          <cell r="F55">
            <v>15671</v>
          </cell>
          <cell r="G55">
            <v>0</v>
          </cell>
          <cell r="H55">
            <v>15671</v>
          </cell>
          <cell r="I55">
            <v>0</v>
          </cell>
          <cell r="J55">
            <v>15671</v>
          </cell>
          <cell r="K55">
            <v>0</v>
          </cell>
        </row>
        <row r="56">
          <cell r="F56">
            <v>894</v>
          </cell>
          <cell r="G56">
            <v>0</v>
          </cell>
          <cell r="H56">
            <v>894</v>
          </cell>
          <cell r="I56">
            <v>0</v>
          </cell>
          <cell r="J56">
            <v>894</v>
          </cell>
          <cell r="K56">
            <v>0</v>
          </cell>
        </row>
        <row r="57"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</row>
        <row r="58">
          <cell r="F58">
            <v>302798</v>
          </cell>
          <cell r="G58">
            <v>0</v>
          </cell>
          <cell r="H58">
            <v>302798</v>
          </cell>
          <cell r="I58">
            <v>0</v>
          </cell>
          <cell r="J58">
            <v>302798</v>
          </cell>
          <cell r="K58">
            <v>0</v>
          </cell>
        </row>
        <row r="59">
          <cell r="F59">
            <v>1216663</v>
          </cell>
          <cell r="G59">
            <v>0</v>
          </cell>
          <cell r="H59">
            <v>1216663</v>
          </cell>
          <cell r="I59">
            <v>0</v>
          </cell>
          <cell r="J59">
            <v>1216663</v>
          </cell>
          <cell r="K59">
            <v>0</v>
          </cell>
        </row>
        <row r="60">
          <cell r="F60">
            <v>30897</v>
          </cell>
          <cell r="G60">
            <v>0</v>
          </cell>
          <cell r="H60">
            <v>30897</v>
          </cell>
          <cell r="I60">
            <v>0</v>
          </cell>
          <cell r="J60">
            <v>30897</v>
          </cell>
          <cell r="K60">
            <v>0</v>
          </cell>
        </row>
        <row r="61">
          <cell r="F61">
            <v>12702</v>
          </cell>
          <cell r="G61">
            <v>0</v>
          </cell>
          <cell r="H61">
            <v>12702</v>
          </cell>
          <cell r="I61">
            <v>0</v>
          </cell>
          <cell r="J61">
            <v>12702</v>
          </cell>
          <cell r="K61">
            <v>0</v>
          </cell>
        </row>
        <row r="62">
          <cell r="F62">
            <v>264832</v>
          </cell>
          <cell r="G62">
            <v>0</v>
          </cell>
          <cell r="H62">
            <v>264832</v>
          </cell>
          <cell r="I62">
            <v>0</v>
          </cell>
          <cell r="J62">
            <v>264832</v>
          </cell>
          <cell r="K62">
            <v>0</v>
          </cell>
        </row>
        <row r="63">
          <cell r="F63">
            <v>1081</v>
          </cell>
          <cell r="G63">
            <v>0</v>
          </cell>
          <cell r="H63">
            <v>1081</v>
          </cell>
          <cell r="I63">
            <v>0</v>
          </cell>
          <cell r="J63">
            <v>1081</v>
          </cell>
          <cell r="K63">
            <v>0</v>
          </cell>
        </row>
        <row r="64">
          <cell r="F64">
            <v>90029</v>
          </cell>
          <cell r="G64">
            <v>0</v>
          </cell>
          <cell r="H64">
            <v>90029</v>
          </cell>
          <cell r="I64">
            <v>0</v>
          </cell>
          <cell r="J64">
            <v>90029</v>
          </cell>
          <cell r="K64">
            <v>0</v>
          </cell>
        </row>
        <row r="65">
          <cell r="F65">
            <v>11</v>
          </cell>
          <cell r="G65">
            <v>0</v>
          </cell>
          <cell r="H65">
            <v>11</v>
          </cell>
          <cell r="I65">
            <v>0</v>
          </cell>
          <cell r="J65">
            <v>11</v>
          </cell>
          <cell r="K65">
            <v>0</v>
          </cell>
        </row>
        <row r="66">
          <cell r="F66">
            <v>11</v>
          </cell>
          <cell r="G66">
            <v>0</v>
          </cell>
          <cell r="H66">
            <v>11</v>
          </cell>
          <cell r="I66">
            <v>0</v>
          </cell>
          <cell r="J66">
            <v>11</v>
          </cell>
          <cell r="K66">
            <v>0</v>
          </cell>
        </row>
        <row r="67">
          <cell r="F67">
            <v>2570</v>
          </cell>
          <cell r="G67">
            <v>0</v>
          </cell>
          <cell r="H67">
            <v>2570</v>
          </cell>
          <cell r="I67">
            <v>0</v>
          </cell>
          <cell r="J67">
            <v>2570</v>
          </cell>
          <cell r="K67">
            <v>0</v>
          </cell>
        </row>
        <row r="68">
          <cell r="F68">
            <v>672</v>
          </cell>
          <cell r="G68">
            <v>0</v>
          </cell>
          <cell r="H68">
            <v>672</v>
          </cell>
          <cell r="I68">
            <v>0</v>
          </cell>
          <cell r="J68">
            <v>672</v>
          </cell>
          <cell r="K68">
            <v>0</v>
          </cell>
        </row>
        <row r="69"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F70">
            <v>1618</v>
          </cell>
          <cell r="G70">
            <v>0</v>
          </cell>
          <cell r="H70">
            <v>1618</v>
          </cell>
          <cell r="I70">
            <v>0</v>
          </cell>
          <cell r="J70">
            <v>1618</v>
          </cell>
          <cell r="K70">
            <v>0</v>
          </cell>
        </row>
        <row r="71">
          <cell r="F71">
            <v>217420</v>
          </cell>
          <cell r="G71">
            <v>0</v>
          </cell>
          <cell r="H71">
            <v>217420</v>
          </cell>
          <cell r="I71">
            <v>0</v>
          </cell>
          <cell r="J71">
            <v>217420</v>
          </cell>
          <cell r="K71">
            <v>0</v>
          </cell>
        </row>
        <row r="72">
          <cell r="F72">
            <v>4766</v>
          </cell>
          <cell r="G72">
            <v>0</v>
          </cell>
          <cell r="H72">
            <v>4766</v>
          </cell>
          <cell r="I72">
            <v>0</v>
          </cell>
          <cell r="J72">
            <v>4766</v>
          </cell>
          <cell r="K72">
            <v>0</v>
          </cell>
        </row>
        <row r="73">
          <cell r="F73">
            <v>75584</v>
          </cell>
          <cell r="G73">
            <v>0</v>
          </cell>
          <cell r="H73">
            <v>75584</v>
          </cell>
          <cell r="I73">
            <v>0</v>
          </cell>
          <cell r="J73">
            <v>75584</v>
          </cell>
          <cell r="K73">
            <v>0</v>
          </cell>
        </row>
        <row r="74">
          <cell r="F74">
            <v>5511</v>
          </cell>
          <cell r="G74">
            <v>0</v>
          </cell>
          <cell r="H74">
            <v>5511</v>
          </cell>
          <cell r="I74">
            <v>0</v>
          </cell>
          <cell r="J74">
            <v>5511</v>
          </cell>
          <cell r="K74">
            <v>0</v>
          </cell>
        </row>
        <row r="75">
          <cell r="F75">
            <v>60976</v>
          </cell>
          <cell r="G75">
            <v>0</v>
          </cell>
          <cell r="H75">
            <v>60976</v>
          </cell>
          <cell r="I75">
            <v>0</v>
          </cell>
          <cell r="J75">
            <v>60976</v>
          </cell>
          <cell r="K75">
            <v>0</v>
          </cell>
        </row>
        <row r="76">
          <cell r="F76">
            <v>12170</v>
          </cell>
          <cell r="G76">
            <v>0</v>
          </cell>
          <cell r="H76">
            <v>12170</v>
          </cell>
          <cell r="I76">
            <v>0</v>
          </cell>
          <cell r="J76">
            <v>12170</v>
          </cell>
          <cell r="K76">
            <v>0</v>
          </cell>
        </row>
        <row r="77">
          <cell r="F77">
            <v>2000</v>
          </cell>
          <cell r="G77">
            <v>0</v>
          </cell>
          <cell r="H77">
            <v>2000</v>
          </cell>
          <cell r="I77">
            <v>0</v>
          </cell>
          <cell r="J77">
            <v>2000</v>
          </cell>
          <cell r="K77">
            <v>0</v>
          </cell>
        </row>
        <row r="78">
          <cell r="F78">
            <v>420</v>
          </cell>
          <cell r="G78">
            <v>0</v>
          </cell>
          <cell r="H78">
            <v>420</v>
          </cell>
          <cell r="I78">
            <v>0</v>
          </cell>
          <cell r="J78">
            <v>420</v>
          </cell>
          <cell r="K78">
            <v>0</v>
          </cell>
        </row>
        <row r="79">
          <cell r="F79">
            <v>911</v>
          </cell>
          <cell r="G79">
            <v>0</v>
          </cell>
          <cell r="H79">
            <v>911</v>
          </cell>
          <cell r="I79">
            <v>0</v>
          </cell>
          <cell r="J79">
            <v>911</v>
          </cell>
          <cell r="K79">
            <v>0</v>
          </cell>
        </row>
        <row r="80">
          <cell r="F80">
            <v>2110</v>
          </cell>
          <cell r="G80">
            <v>0</v>
          </cell>
          <cell r="H80">
            <v>2110</v>
          </cell>
          <cell r="I80">
            <v>0</v>
          </cell>
          <cell r="J80">
            <v>2110</v>
          </cell>
          <cell r="K80">
            <v>0</v>
          </cell>
        </row>
        <row r="81">
          <cell r="F81">
            <v>1514</v>
          </cell>
          <cell r="G81">
            <v>0</v>
          </cell>
          <cell r="H81">
            <v>1514</v>
          </cell>
          <cell r="I81">
            <v>0</v>
          </cell>
          <cell r="J81">
            <v>1514</v>
          </cell>
          <cell r="K81">
            <v>0</v>
          </cell>
        </row>
        <row r="82">
          <cell r="F82">
            <v>3786</v>
          </cell>
          <cell r="G82">
            <v>0</v>
          </cell>
          <cell r="H82">
            <v>3786</v>
          </cell>
          <cell r="I82">
            <v>0</v>
          </cell>
          <cell r="J82">
            <v>3786</v>
          </cell>
          <cell r="K82">
            <v>0</v>
          </cell>
        </row>
        <row r="83">
          <cell r="F83">
            <v>3187</v>
          </cell>
          <cell r="G83">
            <v>0</v>
          </cell>
          <cell r="H83">
            <v>3187</v>
          </cell>
          <cell r="I83">
            <v>0</v>
          </cell>
          <cell r="J83">
            <v>3187</v>
          </cell>
          <cell r="K83">
            <v>0</v>
          </cell>
        </row>
        <row r="84">
          <cell r="F84">
            <v>1379</v>
          </cell>
          <cell r="G84">
            <v>0</v>
          </cell>
          <cell r="H84">
            <v>1379</v>
          </cell>
          <cell r="I84">
            <v>0</v>
          </cell>
          <cell r="J84">
            <v>1379</v>
          </cell>
          <cell r="K84">
            <v>0</v>
          </cell>
        </row>
        <row r="85">
          <cell r="F85">
            <v>1379</v>
          </cell>
          <cell r="G85">
            <v>0</v>
          </cell>
          <cell r="H85">
            <v>1379</v>
          </cell>
          <cell r="I85">
            <v>0</v>
          </cell>
          <cell r="J85">
            <v>1379</v>
          </cell>
          <cell r="K85">
            <v>0</v>
          </cell>
        </row>
        <row r="86"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  <row r="87">
          <cell r="F87">
            <v>1280634</v>
          </cell>
          <cell r="G87">
            <v>0</v>
          </cell>
          <cell r="H87">
            <v>1280634</v>
          </cell>
          <cell r="I87">
            <v>0</v>
          </cell>
          <cell r="J87">
            <v>1280634</v>
          </cell>
          <cell r="K87">
            <v>0</v>
          </cell>
        </row>
        <row r="88"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</row>
        <row r="89"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</row>
        <row r="91"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</row>
        <row r="92">
          <cell r="F92">
            <v>317532</v>
          </cell>
          <cell r="G92">
            <v>0</v>
          </cell>
          <cell r="H92">
            <v>317532</v>
          </cell>
          <cell r="I92">
            <v>0</v>
          </cell>
          <cell r="J92">
            <v>317532</v>
          </cell>
          <cell r="K92">
            <v>0</v>
          </cell>
        </row>
        <row r="93"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</row>
        <row r="94"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</row>
        <row r="95"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</row>
        <row r="97"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</row>
        <row r="98"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</row>
        <row r="100"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</row>
        <row r="101">
          <cell r="F101">
            <v>72500</v>
          </cell>
          <cell r="G101">
            <v>0</v>
          </cell>
          <cell r="H101">
            <v>72500</v>
          </cell>
          <cell r="I101">
            <v>0</v>
          </cell>
          <cell r="J101">
            <v>72500</v>
          </cell>
          <cell r="K101">
            <v>0</v>
          </cell>
        </row>
        <row r="102">
          <cell r="F102">
            <v>35984470</v>
          </cell>
          <cell r="G102">
            <v>0</v>
          </cell>
          <cell r="H102">
            <v>35984470</v>
          </cell>
          <cell r="I102">
            <v>0</v>
          </cell>
          <cell r="J102">
            <v>35984470</v>
          </cell>
          <cell r="K102">
            <v>0</v>
          </cell>
        </row>
        <row r="103">
          <cell r="F103">
            <v>35984470</v>
          </cell>
          <cell r="H103">
            <v>0</v>
          </cell>
          <cell r="I103">
            <v>35984470</v>
          </cell>
          <cell r="J103">
            <v>0</v>
          </cell>
          <cell r="K103">
            <v>35984470</v>
          </cell>
        </row>
        <row r="104"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</row>
        <row r="105"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F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F108">
            <v>2887144</v>
          </cell>
          <cell r="G108">
            <v>0</v>
          </cell>
          <cell r="H108">
            <v>2887144</v>
          </cell>
          <cell r="I108">
            <v>0</v>
          </cell>
          <cell r="J108">
            <v>2887144</v>
          </cell>
          <cell r="K108">
            <v>0</v>
          </cell>
        </row>
        <row r="109">
          <cell r="F109">
            <v>2887144</v>
          </cell>
          <cell r="G109">
            <v>0</v>
          </cell>
          <cell r="H109">
            <v>2887144</v>
          </cell>
          <cell r="I109">
            <v>0</v>
          </cell>
          <cell r="J109">
            <v>2887144</v>
          </cell>
          <cell r="K109">
            <v>0</v>
          </cell>
        </row>
        <row r="110">
          <cell r="F110">
            <v>2887144</v>
          </cell>
          <cell r="H110">
            <v>0</v>
          </cell>
          <cell r="I110">
            <v>2887144</v>
          </cell>
          <cell r="J110">
            <v>0</v>
          </cell>
          <cell r="K110">
            <v>2887144</v>
          </cell>
        </row>
        <row r="111">
          <cell r="F111">
            <v>7380</v>
          </cell>
          <cell r="G111">
            <v>0</v>
          </cell>
          <cell r="H111">
            <v>7380</v>
          </cell>
          <cell r="I111">
            <v>0</v>
          </cell>
          <cell r="J111">
            <v>7380</v>
          </cell>
          <cell r="K111">
            <v>0</v>
          </cell>
        </row>
        <row r="112">
          <cell r="F112">
            <v>15528</v>
          </cell>
          <cell r="G112">
            <v>0</v>
          </cell>
          <cell r="H112">
            <v>15528</v>
          </cell>
          <cell r="I112">
            <v>0</v>
          </cell>
          <cell r="J112">
            <v>15528</v>
          </cell>
          <cell r="K112">
            <v>0</v>
          </cell>
        </row>
        <row r="113">
          <cell r="F113">
            <v>38690</v>
          </cell>
          <cell r="G113">
            <v>0</v>
          </cell>
          <cell r="H113">
            <v>38690</v>
          </cell>
          <cell r="I113">
            <v>0</v>
          </cell>
          <cell r="J113">
            <v>38690</v>
          </cell>
          <cell r="K113">
            <v>0</v>
          </cell>
        </row>
        <row r="114"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</row>
        <row r="115">
          <cell r="F115">
            <v>18856</v>
          </cell>
          <cell r="G115">
            <v>0</v>
          </cell>
          <cell r="H115">
            <v>18856</v>
          </cell>
          <cell r="I115">
            <v>0</v>
          </cell>
          <cell r="J115">
            <v>18856</v>
          </cell>
          <cell r="K115">
            <v>0</v>
          </cell>
        </row>
        <row r="116">
          <cell r="F116">
            <v>13343</v>
          </cell>
          <cell r="G116">
            <v>0</v>
          </cell>
          <cell r="H116">
            <v>13343</v>
          </cell>
          <cell r="I116">
            <v>0</v>
          </cell>
          <cell r="J116">
            <v>13343</v>
          </cell>
          <cell r="K116">
            <v>0</v>
          </cell>
        </row>
        <row r="117">
          <cell r="F117">
            <v>272795</v>
          </cell>
          <cell r="G117">
            <v>0</v>
          </cell>
          <cell r="H117">
            <v>272795</v>
          </cell>
          <cell r="I117">
            <v>0</v>
          </cell>
          <cell r="J117">
            <v>272795</v>
          </cell>
          <cell r="K117">
            <v>0</v>
          </cell>
        </row>
        <row r="118">
          <cell r="F118">
            <v>3868</v>
          </cell>
          <cell r="G118">
            <v>0</v>
          </cell>
          <cell r="H118">
            <v>3868</v>
          </cell>
          <cell r="I118">
            <v>0</v>
          </cell>
          <cell r="J118">
            <v>3868</v>
          </cell>
          <cell r="K118">
            <v>0</v>
          </cell>
        </row>
        <row r="119">
          <cell r="F119">
            <v>81174</v>
          </cell>
          <cell r="G119">
            <v>0</v>
          </cell>
          <cell r="H119">
            <v>81174</v>
          </cell>
          <cell r="I119">
            <v>0</v>
          </cell>
          <cell r="J119">
            <v>81174</v>
          </cell>
          <cell r="K119">
            <v>0</v>
          </cell>
        </row>
        <row r="120"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</row>
        <row r="121"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</row>
        <row r="122"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</row>
        <row r="123">
          <cell r="F123">
            <v>451634</v>
          </cell>
          <cell r="G123">
            <v>0</v>
          </cell>
          <cell r="H123">
            <v>451634</v>
          </cell>
          <cell r="I123">
            <v>0</v>
          </cell>
          <cell r="J123">
            <v>451634</v>
          </cell>
          <cell r="K123">
            <v>0</v>
          </cell>
        </row>
        <row r="124">
          <cell r="F124">
            <v>451634</v>
          </cell>
          <cell r="H124">
            <v>0</v>
          </cell>
          <cell r="I124">
            <v>451634</v>
          </cell>
          <cell r="J124">
            <v>0</v>
          </cell>
          <cell r="K124">
            <v>451634</v>
          </cell>
        </row>
        <row r="125"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</row>
        <row r="126"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</row>
        <row r="127"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</row>
        <row r="128">
          <cell r="F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</row>
        <row r="129"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</row>
        <row r="130">
          <cell r="F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</row>
        <row r="131"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</row>
        <row r="132">
          <cell r="F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</row>
        <row r="133"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</row>
        <row r="134">
          <cell r="F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</row>
        <row r="135"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</row>
        <row r="136">
          <cell r="F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</row>
        <row r="138">
          <cell r="F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</row>
        <row r="139"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</row>
        <row r="140"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</row>
        <row r="141"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</row>
        <row r="142"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</row>
        <row r="143"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</row>
        <row r="145"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</row>
        <row r="146"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</row>
        <row r="147"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</row>
        <row r="148">
          <cell r="F148">
            <v>14715966</v>
          </cell>
          <cell r="G148">
            <v>0</v>
          </cell>
          <cell r="H148">
            <v>14715966</v>
          </cell>
          <cell r="I148">
            <v>0</v>
          </cell>
          <cell r="J148">
            <v>14715966</v>
          </cell>
          <cell r="K148">
            <v>0</v>
          </cell>
        </row>
        <row r="149"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</row>
        <row r="150"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</row>
        <row r="151"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</row>
        <row r="152">
          <cell r="F152">
            <v>-62713441</v>
          </cell>
          <cell r="G152">
            <v>0</v>
          </cell>
          <cell r="H152">
            <v>-62713441</v>
          </cell>
          <cell r="I152">
            <v>0</v>
          </cell>
          <cell r="J152">
            <v>-62713441</v>
          </cell>
          <cell r="K152">
            <v>0</v>
          </cell>
        </row>
        <row r="153"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</row>
        <row r="154">
          <cell r="F154">
            <v>91686304</v>
          </cell>
          <cell r="G154">
            <v>0</v>
          </cell>
          <cell r="H154">
            <v>91686304</v>
          </cell>
          <cell r="I154">
            <v>0</v>
          </cell>
          <cell r="J154">
            <v>91686304</v>
          </cell>
          <cell r="K154">
            <v>0</v>
          </cell>
        </row>
        <row r="155"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</row>
        <row r="156"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</row>
        <row r="157">
          <cell r="F157">
            <v>1372037</v>
          </cell>
          <cell r="G157">
            <v>0</v>
          </cell>
          <cell r="H157">
            <v>1372037</v>
          </cell>
          <cell r="I157">
            <v>0</v>
          </cell>
          <cell r="J157">
            <v>1372037</v>
          </cell>
          <cell r="K157">
            <v>0</v>
          </cell>
        </row>
        <row r="158"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</row>
        <row r="159"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</row>
        <row r="160">
          <cell r="F160">
            <v>-23617060</v>
          </cell>
          <cell r="G160">
            <v>0</v>
          </cell>
          <cell r="H160">
            <v>-23617060</v>
          </cell>
          <cell r="I160">
            <v>0</v>
          </cell>
          <cell r="J160">
            <v>-23617060</v>
          </cell>
          <cell r="K160">
            <v>0</v>
          </cell>
        </row>
        <row r="161">
          <cell r="F161">
            <v>775350</v>
          </cell>
          <cell r="G161">
            <v>0</v>
          </cell>
          <cell r="H161">
            <v>775350</v>
          </cell>
          <cell r="I161">
            <v>0</v>
          </cell>
          <cell r="J161">
            <v>775350</v>
          </cell>
          <cell r="K161">
            <v>0</v>
          </cell>
        </row>
        <row r="162"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</row>
        <row r="163">
          <cell r="F163">
            <v>22219156</v>
          </cell>
          <cell r="G163">
            <v>0</v>
          </cell>
          <cell r="H163">
            <v>22219156</v>
          </cell>
          <cell r="I163">
            <v>0</v>
          </cell>
          <cell r="J163">
            <v>22219156</v>
          </cell>
          <cell r="K163">
            <v>0</v>
          </cell>
        </row>
        <row r="164">
          <cell r="F164">
            <v>22219156</v>
          </cell>
          <cell r="H164">
            <v>0</v>
          </cell>
          <cell r="I164">
            <v>22219156</v>
          </cell>
          <cell r="J164">
            <v>0</v>
          </cell>
          <cell r="K164">
            <v>22219156</v>
          </cell>
        </row>
        <row r="165"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</row>
        <row r="166">
          <cell r="F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</row>
        <row r="167"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</row>
        <row r="168">
          <cell r="F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</row>
        <row r="169">
          <cell r="F169">
            <v>87353</v>
          </cell>
          <cell r="G169">
            <v>0</v>
          </cell>
          <cell r="H169">
            <v>87353</v>
          </cell>
          <cell r="I169">
            <v>0</v>
          </cell>
          <cell r="J169">
            <v>87353</v>
          </cell>
          <cell r="K169">
            <v>0</v>
          </cell>
        </row>
        <row r="170">
          <cell r="F170">
            <v>87353</v>
          </cell>
          <cell r="G170">
            <v>0</v>
          </cell>
          <cell r="H170">
            <v>87353</v>
          </cell>
          <cell r="I170">
            <v>0</v>
          </cell>
          <cell r="J170">
            <v>87353</v>
          </cell>
          <cell r="K170">
            <v>0</v>
          </cell>
        </row>
        <row r="171">
          <cell r="F171">
            <v>87353</v>
          </cell>
          <cell r="H171">
            <v>0</v>
          </cell>
          <cell r="I171">
            <v>87353</v>
          </cell>
          <cell r="J171">
            <v>0</v>
          </cell>
          <cell r="K171">
            <v>87353</v>
          </cell>
        </row>
        <row r="172"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</row>
        <row r="173"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</row>
        <row r="174"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</row>
        <row r="175">
          <cell r="F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</row>
        <row r="176">
          <cell r="F176">
            <v>2081638</v>
          </cell>
          <cell r="G176">
            <v>0</v>
          </cell>
          <cell r="H176">
            <v>2081638</v>
          </cell>
          <cell r="I176">
            <v>0</v>
          </cell>
          <cell r="J176">
            <v>2081638</v>
          </cell>
          <cell r="K176">
            <v>0</v>
          </cell>
        </row>
        <row r="177">
          <cell r="F177">
            <v>2081638</v>
          </cell>
          <cell r="G177">
            <v>0</v>
          </cell>
          <cell r="H177">
            <v>2081638</v>
          </cell>
          <cell r="I177">
            <v>0</v>
          </cell>
          <cell r="J177">
            <v>2081638</v>
          </cell>
          <cell r="K177">
            <v>0</v>
          </cell>
        </row>
        <row r="178">
          <cell r="F178">
            <v>2081638</v>
          </cell>
          <cell r="H178">
            <v>0</v>
          </cell>
          <cell r="I178">
            <v>2081638</v>
          </cell>
          <cell r="J178">
            <v>0</v>
          </cell>
          <cell r="K178">
            <v>2081638</v>
          </cell>
        </row>
        <row r="179">
          <cell r="F179">
            <v>41540</v>
          </cell>
          <cell r="G179">
            <v>0</v>
          </cell>
          <cell r="H179">
            <v>41540</v>
          </cell>
          <cell r="I179">
            <v>0</v>
          </cell>
          <cell r="J179">
            <v>41540</v>
          </cell>
          <cell r="K179">
            <v>0</v>
          </cell>
        </row>
        <row r="180">
          <cell r="F180">
            <v>41540</v>
          </cell>
          <cell r="G180">
            <v>0</v>
          </cell>
          <cell r="H180">
            <v>41540</v>
          </cell>
          <cell r="I180">
            <v>0</v>
          </cell>
          <cell r="J180">
            <v>41540</v>
          </cell>
          <cell r="K180">
            <v>0</v>
          </cell>
        </row>
        <row r="181">
          <cell r="F181">
            <v>41540</v>
          </cell>
          <cell r="H181">
            <v>0</v>
          </cell>
          <cell r="I181">
            <v>41540</v>
          </cell>
          <cell r="J181">
            <v>0</v>
          </cell>
          <cell r="K181">
            <v>41540</v>
          </cell>
        </row>
        <row r="182">
          <cell r="F182">
            <v>-2474217</v>
          </cell>
          <cell r="G182">
            <v>0</v>
          </cell>
          <cell r="H182">
            <v>-2474217</v>
          </cell>
          <cell r="I182">
            <v>0</v>
          </cell>
          <cell r="J182">
            <v>-2474217</v>
          </cell>
          <cell r="K182">
            <v>0</v>
          </cell>
        </row>
        <row r="183">
          <cell r="F183">
            <v>-2474217</v>
          </cell>
          <cell r="G183">
            <v>0</v>
          </cell>
          <cell r="H183">
            <v>-2474217</v>
          </cell>
          <cell r="I183">
            <v>0</v>
          </cell>
          <cell r="J183">
            <v>-2474217</v>
          </cell>
          <cell r="K183">
            <v>0</v>
          </cell>
        </row>
        <row r="184">
          <cell r="F184">
            <v>-2474217</v>
          </cell>
          <cell r="H184">
            <v>0</v>
          </cell>
          <cell r="I184">
            <v>-2474217</v>
          </cell>
          <cell r="J184">
            <v>0</v>
          </cell>
          <cell r="K184">
            <v>-2474217</v>
          </cell>
        </row>
        <row r="185"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</row>
        <row r="186"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</row>
        <row r="187"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</row>
        <row r="188">
          <cell r="F188">
            <v>-125390</v>
          </cell>
          <cell r="G188">
            <v>0</v>
          </cell>
          <cell r="H188">
            <v>-125390</v>
          </cell>
          <cell r="I188">
            <v>0</v>
          </cell>
          <cell r="J188">
            <v>-125390</v>
          </cell>
          <cell r="K188">
            <v>0</v>
          </cell>
        </row>
        <row r="189">
          <cell r="F189">
            <v>-125390</v>
          </cell>
          <cell r="G189">
            <v>0</v>
          </cell>
          <cell r="H189">
            <v>-125390</v>
          </cell>
          <cell r="I189">
            <v>0</v>
          </cell>
          <cell r="J189">
            <v>-125390</v>
          </cell>
          <cell r="K189">
            <v>0</v>
          </cell>
        </row>
        <row r="190">
          <cell r="F190">
            <v>-125390</v>
          </cell>
          <cell r="H190">
            <v>0</v>
          </cell>
          <cell r="I190">
            <v>-125390</v>
          </cell>
          <cell r="J190">
            <v>0</v>
          </cell>
          <cell r="K190">
            <v>-125390</v>
          </cell>
        </row>
        <row r="191"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</row>
        <row r="192">
          <cell r="F192">
            <v>-226599</v>
          </cell>
          <cell r="G192">
            <v>0</v>
          </cell>
          <cell r="H192">
            <v>-226599</v>
          </cell>
          <cell r="I192">
            <v>0</v>
          </cell>
          <cell r="J192">
            <v>-226599</v>
          </cell>
          <cell r="K192">
            <v>0</v>
          </cell>
        </row>
        <row r="193">
          <cell r="F193">
            <v>-2081638</v>
          </cell>
          <cell r="G193">
            <v>0</v>
          </cell>
          <cell r="H193">
            <v>-2081638</v>
          </cell>
          <cell r="I193">
            <v>0</v>
          </cell>
          <cell r="J193">
            <v>-2081638</v>
          </cell>
          <cell r="K193">
            <v>0</v>
          </cell>
        </row>
        <row r="194">
          <cell r="F194">
            <v>-35536</v>
          </cell>
          <cell r="G194">
            <v>0</v>
          </cell>
          <cell r="H194">
            <v>-35536</v>
          </cell>
          <cell r="I194">
            <v>0</v>
          </cell>
          <cell r="J194">
            <v>-35536</v>
          </cell>
          <cell r="K194">
            <v>0</v>
          </cell>
        </row>
        <row r="195">
          <cell r="F195">
            <v>-60305</v>
          </cell>
          <cell r="G195">
            <v>0</v>
          </cell>
          <cell r="H195">
            <v>-60305</v>
          </cell>
          <cell r="I195">
            <v>0</v>
          </cell>
          <cell r="J195">
            <v>-60305</v>
          </cell>
          <cell r="K195">
            <v>0</v>
          </cell>
        </row>
        <row r="196">
          <cell r="F196">
            <v>-77379</v>
          </cell>
          <cell r="G196">
            <v>0</v>
          </cell>
          <cell r="H196">
            <v>-77379</v>
          </cell>
          <cell r="I196">
            <v>0</v>
          </cell>
          <cell r="J196">
            <v>-77379</v>
          </cell>
          <cell r="K196">
            <v>0</v>
          </cell>
        </row>
        <row r="197">
          <cell r="F197">
            <v>-70216</v>
          </cell>
          <cell r="G197">
            <v>0</v>
          </cell>
          <cell r="H197">
            <v>-70216</v>
          </cell>
          <cell r="I197">
            <v>0</v>
          </cell>
          <cell r="J197">
            <v>-70216</v>
          </cell>
          <cell r="K197">
            <v>0</v>
          </cell>
        </row>
        <row r="198">
          <cell r="F198">
            <v>-290114</v>
          </cell>
          <cell r="G198">
            <v>0</v>
          </cell>
          <cell r="H198">
            <v>-290114</v>
          </cell>
          <cell r="I198">
            <v>0</v>
          </cell>
          <cell r="J198">
            <v>-290114</v>
          </cell>
          <cell r="K198">
            <v>0</v>
          </cell>
        </row>
        <row r="199">
          <cell r="F199">
            <v>-283988</v>
          </cell>
          <cell r="G199">
            <v>0</v>
          </cell>
          <cell r="H199">
            <v>-283988</v>
          </cell>
          <cell r="I199">
            <v>0</v>
          </cell>
          <cell r="J199">
            <v>-283988</v>
          </cell>
          <cell r="K199">
            <v>0</v>
          </cell>
        </row>
        <row r="200">
          <cell r="F200">
            <v>-3125775</v>
          </cell>
          <cell r="G200">
            <v>0</v>
          </cell>
          <cell r="H200">
            <v>-3125775</v>
          </cell>
          <cell r="I200">
            <v>0</v>
          </cell>
          <cell r="J200">
            <v>-3125775</v>
          </cell>
          <cell r="K200">
            <v>0</v>
          </cell>
        </row>
        <row r="201">
          <cell r="F201">
            <v>-3125775</v>
          </cell>
          <cell r="H201">
            <v>0</v>
          </cell>
          <cell r="I201">
            <v>-3125775</v>
          </cell>
          <cell r="J201">
            <v>0</v>
          </cell>
          <cell r="K201">
            <v>-3125775</v>
          </cell>
        </row>
        <row r="202">
          <cell r="F202">
            <v>-197679</v>
          </cell>
          <cell r="G202">
            <v>0</v>
          </cell>
          <cell r="H202">
            <v>-197679</v>
          </cell>
          <cell r="I202">
            <v>0</v>
          </cell>
          <cell r="J202">
            <v>-197679</v>
          </cell>
          <cell r="K202">
            <v>0</v>
          </cell>
        </row>
        <row r="203">
          <cell r="F203">
            <v>-47065</v>
          </cell>
          <cell r="G203">
            <v>0</v>
          </cell>
          <cell r="H203">
            <v>-47065</v>
          </cell>
          <cell r="I203">
            <v>0</v>
          </cell>
          <cell r="J203">
            <v>-47065</v>
          </cell>
          <cell r="K203">
            <v>0</v>
          </cell>
        </row>
        <row r="204">
          <cell r="F204">
            <v>-55894</v>
          </cell>
          <cell r="G204">
            <v>0</v>
          </cell>
          <cell r="H204">
            <v>-55894</v>
          </cell>
          <cell r="I204">
            <v>0</v>
          </cell>
          <cell r="J204">
            <v>-55894</v>
          </cell>
          <cell r="K204">
            <v>0</v>
          </cell>
        </row>
        <row r="205"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</row>
        <row r="206"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</row>
        <row r="207">
          <cell r="F207">
            <v>-150772</v>
          </cell>
          <cell r="G207">
            <v>0</v>
          </cell>
          <cell r="H207">
            <v>-150772</v>
          </cell>
          <cell r="I207">
            <v>0</v>
          </cell>
          <cell r="J207">
            <v>-150772</v>
          </cell>
          <cell r="K207">
            <v>0</v>
          </cell>
        </row>
        <row r="208">
          <cell r="F208">
            <v>-451410</v>
          </cell>
          <cell r="G208">
            <v>0</v>
          </cell>
          <cell r="H208">
            <v>-451410</v>
          </cell>
          <cell r="I208">
            <v>0</v>
          </cell>
          <cell r="J208">
            <v>-451410</v>
          </cell>
          <cell r="K208">
            <v>0</v>
          </cell>
        </row>
        <row r="209">
          <cell r="F209">
            <v>-451410</v>
          </cell>
          <cell r="H209">
            <v>0</v>
          </cell>
          <cell r="I209">
            <v>-451410</v>
          </cell>
          <cell r="J209">
            <v>0</v>
          </cell>
          <cell r="K209">
            <v>-451410</v>
          </cell>
        </row>
        <row r="210"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</row>
        <row r="211">
          <cell r="F211">
            <v>-8702026</v>
          </cell>
          <cell r="G211">
            <v>0</v>
          </cell>
          <cell r="H211">
            <v>-8702026</v>
          </cell>
          <cell r="I211">
            <v>0</v>
          </cell>
          <cell r="J211">
            <v>-8702026</v>
          </cell>
          <cell r="K211">
            <v>0</v>
          </cell>
        </row>
        <row r="212"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</row>
        <row r="213">
          <cell r="F213">
            <v>-16746199</v>
          </cell>
          <cell r="G213">
            <v>0</v>
          </cell>
          <cell r="H213">
            <v>-16746199</v>
          </cell>
          <cell r="I213">
            <v>0</v>
          </cell>
          <cell r="J213">
            <v>-16746199</v>
          </cell>
          <cell r="K213">
            <v>0</v>
          </cell>
        </row>
        <row r="214">
          <cell r="F214">
            <v>-356713</v>
          </cell>
          <cell r="G214">
            <v>0</v>
          </cell>
          <cell r="H214">
            <v>-356713</v>
          </cell>
          <cell r="I214">
            <v>0</v>
          </cell>
          <cell r="J214">
            <v>-356713</v>
          </cell>
          <cell r="K214">
            <v>0</v>
          </cell>
        </row>
        <row r="215"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</row>
        <row r="216"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</row>
        <row r="217"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</row>
        <row r="218"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</row>
        <row r="219">
          <cell r="F219">
            <v>-203894</v>
          </cell>
          <cell r="G219">
            <v>0</v>
          </cell>
          <cell r="H219">
            <v>-203894</v>
          </cell>
          <cell r="I219">
            <v>0</v>
          </cell>
          <cell r="J219">
            <v>-203894</v>
          </cell>
          <cell r="K219">
            <v>0</v>
          </cell>
        </row>
        <row r="220"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</row>
        <row r="221">
          <cell r="F221">
            <v>-633678</v>
          </cell>
          <cell r="G221">
            <v>0</v>
          </cell>
          <cell r="H221">
            <v>-633678</v>
          </cell>
          <cell r="I221">
            <v>0</v>
          </cell>
          <cell r="J221">
            <v>-633678</v>
          </cell>
          <cell r="K221">
            <v>0</v>
          </cell>
        </row>
        <row r="222">
          <cell r="F222">
            <v>-434665</v>
          </cell>
          <cell r="G222">
            <v>0</v>
          </cell>
          <cell r="H222">
            <v>-434665</v>
          </cell>
          <cell r="I222">
            <v>0</v>
          </cell>
          <cell r="J222">
            <v>-434665</v>
          </cell>
          <cell r="K222">
            <v>0</v>
          </cell>
        </row>
        <row r="223">
          <cell r="F223">
            <v>-4250256</v>
          </cell>
          <cell r="G223">
            <v>0</v>
          </cell>
          <cell r="H223">
            <v>-4250256</v>
          </cell>
          <cell r="I223">
            <v>0</v>
          </cell>
          <cell r="J223">
            <v>-4250256</v>
          </cell>
          <cell r="K223">
            <v>0</v>
          </cell>
        </row>
        <row r="224">
          <cell r="F224">
            <v>-41927</v>
          </cell>
          <cell r="G224">
            <v>0</v>
          </cell>
          <cell r="H224">
            <v>-41927</v>
          </cell>
          <cell r="I224">
            <v>0</v>
          </cell>
          <cell r="J224">
            <v>-41927</v>
          </cell>
          <cell r="K224">
            <v>0</v>
          </cell>
        </row>
        <row r="225"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</row>
        <row r="226">
          <cell r="F226">
            <v>-31369358</v>
          </cell>
          <cell r="G226">
            <v>0</v>
          </cell>
          <cell r="H226">
            <v>-31369358</v>
          </cell>
          <cell r="I226">
            <v>0</v>
          </cell>
          <cell r="J226">
            <v>-31369358</v>
          </cell>
          <cell r="K226">
            <v>0</v>
          </cell>
        </row>
        <row r="227">
          <cell r="F227">
            <v>-31369358</v>
          </cell>
          <cell r="H227">
            <v>0</v>
          </cell>
          <cell r="I227">
            <v>-31369358</v>
          </cell>
          <cell r="J227">
            <v>0</v>
          </cell>
          <cell r="K227">
            <v>-31369358</v>
          </cell>
        </row>
        <row r="228"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</row>
        <row r="229">
          <cell r="F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</row>
        <row r="230"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</row>
        <row r="231"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</row>
        <row r="232"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</row>
        <row r="233">
          <cell r="F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</row>
        <row r="234"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</row>
        <row r="235"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</row>
        <row r="236">
          <cell r="F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</row>
        <row r="237"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</row>
        <row r="238">
          <cell r="F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</row>
        <row r="239"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</row>
        <row r="240"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</row>
        <row r="241">
          <cell r="F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</row>
        <row r="242"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</row>
        <row r="243"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</row>
        <row r="244">
          <cell r="F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</row>
        <row r="245">
          <cell r="F245">
            <v>-1000</v>
          </cell>
          <cell r="G245">
            <v>0</v>
          </cell>
          <cell r="H245">
            <v>-1000</v>
          </cell>
          <cell r="I245">
            <v>0</v>
          </cell>
          <cell r="J245">
            <v>-1000</v>
          </cell>
          <cell r="K245">
            <v>0</v>
          </cell>
        </row>
        <row r="246">
          <cell r="F246">
            <v>-1000</v>
          </cell>
          <cell r="G246">
            <v>0</v>
          </cell>
          <cell r="H246">
            <v>-1000</v>
          </cell>
          <cell r="I246">
            <v>0</v>
          </cell>
          <cell r="J246">
            <v>-1000</v>
          </cell>
          <cell r="K246">
            <v>0</v>
          </cell>
        </row>
        <row r="247">
          <cell r="F247">
            <v>-1000</v>
          </cell>
          <cell r="H247">
            <v>0</v>
          </cell>
          <cell r="I247">
            <v>-1000</v>
          </cell>
          <cell r="J247">
            <v>0</v>
          </cell>
          <cell r="K247">
            <v>-1000</v>
          </cell>
        </row>
        <row r="248">
          <cell r="F248">
            <v>-2622458</v>
          </cell>
          <cell r="G248">
            <v>0</v>
          </cell>
          <cell r="H248">
            <v>-2622458</v>
          </cell>
          <cell r="I248">
            <v>0</v>
          </cell>
          <cell r="J248">
            <v>-2622458</v>
          </cell>
          <cell r="K248">
            <v>0</v>
          </cell>
        </row>
        <row r="249">
          <cell r="F249">
            <v>-2622458</v>
          </cell>
          <cell r="G249">
            <v>0</v>
          </cell>
          <cell r="H249">
            <v>-2622458</v>
          </cell>
          <cell r="I249">
            <v>0</v>
          </cell>
          <cell r="J249">
            <v>-2622458</v>
          </cell>
          <cell r="K249">
            <v>0</v>
          </cell>
        </row>
        <row r="250">
          <cell r="F250">
            <v>-2622458</v>
          </cell>
          <cell r="H250">
            <v>0</v>
          </cell>
          <cell r="I250">
            <v>-2622458</v>
          </cell>
          <cell r="J250">
            <v>0</v>
          </cell>
          <cell r="K250">
            <v>-2622458</v>
          </cell>
        </row>
        <row r="251">
          <cell r="F251">
            <v>-24644182</v>
          </cell>
          <cell r="G251">
            <v>0</v>
          </cell>
          <cell r="H251">
            <v>-24644182</v>
          </cell>
          <cell r="I251">
            <v>0</v>
          </cell>
          <cell r="J251">
            <v>-24644182</v>
          </cell>
          <cell r="K251">
            <v>0</v>
          </cell>
        </row>
        <row r="252">
          <cell r="F252">
            <v>-24644182</v>
          </cell>
          <cell r="G252">
            <v>0</v>
          </cell>
          <cell r="H252">
            <v>-24644182</v>
          </cell>
          <cell r="I252">
            <v>0</v>
          </cell>
          <cell r="J252">
            <v>-24644182</v>
          </cell>
          <cell r="K252">
            <v>0</v>
          </cell>
        </row>
        <row r="253">
          <cell r="F253">
            <v>-24644182</v>
          </cell>
          <cell r="H253">
            <v>0</v>
          </cell>
          <cell r="I253">
            <v>-24644182</v>
          </cell>
          <cell r="J253">
            <v>0</v>
          </cell>
          <cell r="K253">
            <v>-24644182</v>
          </cell>
        </row>
        <row r="254">
          <cell r="F254">
            <v>-23285479</v>
          </cell>
          <cell r="G254">
            <v>0</v>
          </cell>
          <cell r="H254">
            <v>-23285479</v>
          </cell>
          <cell r="I254">
            <v>0</v>
          </cell>
          <cell r="J254">
            <v>-23285479</v>
          </cell>
          <cell r="K254">
            <v>0</v>
          </cell>
        </row>
        <row r="255">
          <cell r="F255">
            <v>-398459</v>
          </cell>
          <cell r="G255">
            <v>0</v>
          </cell>
          <cell r="H255">
            <v>-398459</v>
          </cell>
          <cell r="I255">
            <v>0</v>
          </cell>
          <cell r="J255">
            <v>-398459</v>
          </cell>
          <cell r="K255">
            <v>0</v>
          </cell>
        </row>
        <row r="256">
          <cell r="F256">
            <v>906734</v>
          </cell>
          <cell r="G256">
            <v>0</v>
          </cell>
          <cell r="H256">
            <v>906734</v>
          </cell>
          <cell r="I256">
            <v>0</v>
          </cell>
          <cell r="J256">
            <v>906734</v>
          </cell>
          <cell r="K256">
            <v>0</v>
          </cell>
        </row>
        <row r="257">
          <cell r="F257">
            <v>-22777204</v>
          </cell>
          <cell r="G257">
            <v>0</v>
          </cell>
          <cell r="H257">
            <v>-22777204</v>
          </cell>
          <cell r="I257">
            <v>0</v>
          </cell>
          <cell r="J257">
            <v>-22777204</v>
          </cell>
          <cell r="K257">
            <v>0</v>
          </cell>
        </row>
        <row r="258">
          <cell r="F258">
            <v>-22777204</v>
          </cell>
          <cell r="H258">
            <v>0</v>
          </cell>
          <cell r="I258">
            <v>-22777204</v>
          </cell>
          <cell r="J258">
            <v>0</v>
          </cell>
          <cell r="K258">
            <v>-22777204</v>
          </cell>
        </row>
        <row r="259">
          <cell r="F259">
            <v>2290172</v>
          </cell>
          <cell r="G259">
            <v>0</v>
          </cell>
          <cell r="H259">
            <v>2290172</v>
          </cell>
          <cell r="I259">
            <v>0</v>
          </cell>
          <cell r="J259">
            <v>2290172</v>
          </cell>
          <cell r="K259">
            <v>0</v>
          </cell>
        </row>
        <row r="260">
          <cell r="F260">
            <v>8437498</v>
          </cell>
          <cell r="G260">
            <v>0</v>
          </cell>
          <cell r="H260">
            <v>8437498</v>
          </cell>
          <cell r="I260">
            <v>0</v>
          </cell>
          <cell r="J260">
            <v>8437498</v>
          </cell>
          <cell r="K260">
            <v>0</v>
          </cell>
        </row>
        <row r="261"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</row>
        <row r="262"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</row>
        <row r="263"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</row>
        <row r="264"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</row>
        <row r="265"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</row>
        <row r="266">
          <cell r="F266">
            <v>3457926</v>
          </cell>
          <cell r="G266">
            <v>0</v>
          </cell>
          <cell r="H266">
            <v>3457926</v>
          </cell>
          <cell r="I266">
            <v>0</v>
          </cell>
          <cell r="J266">
            <v>3457926</v>
          </cell>
          <cell r="K266">
            <v>0</v>
          </cell>
        </row>
        <row r="267">
          <cell r="F267">
            <v>120000</v>
          </cell>
          <cell r="G267">
            <v>0</v>
          </cell>
          <cell r="H267">
            <v>120000</v>
          </cell>
          <cell r="I267">
            <v>0</v>
          </cell>
          <cell r="J267">
            <v>120000</v>
          </cell>
          <cell r="K267">
            <v>0</v>
          </cell>
        </row>
        <row r="268">
          <cell r="F268">
            <v>14305596</v>
          </cell>
          <cell r="G268">
            <v>0</v>
          </cell>
          <cell r="H268">
            <v>14305596</v>
          </cell>
          <cell r="I268">
            <v>0</v>
          </cell>
          <cell r="J268">
            <v>14305596</v>
          </cell>
          <cell r="K268">
            <v>0</v>
          </cell>
        </row>
        <row r="269">
          <cell r="F269">
            <v>14305596</v>
          </cell>
          <cell r="H269">
            <v>0</v>
          </cell>
          <cell r="I269">
            <v>14305596</v>
          </cell>
          <cell r="J269">
            <v>0</v>
          </cell>
          <cell r="K269">
            <v>14305596</v>
          </cell>
        </row>
        <row r="270"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</row>
        <row r="271"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</row>
        <row r="272">
          <cell r="F272">
            <v>4193</v>
          </cell>
          <cell r="G272">
            <v>0</v>
          </cell>
          <cell r="H272">
            <v>4193</v>
          </cell>
          <cell r="I272">
            <v>0</v>
          </cell>
          <cell r="J272">
            <v>4193</v>
          </cell>
          <cell r="K272">
            <v>0</v>
          </cell>
        </row>
        <row r="273">
          <cell r="F273">
            <v>4270</v>
          </cell>
          <cell r="G273">
            <v>0</v>
          </cell>
          <cell r="H273">
            <v>4270</v>
          </cell>
          <cell r="I273">
            <v>0</v>
          </cell>
          <cell r="J273">
            <v>4270</v>
          </cell>
          <cell r="K273">
            <v>0</v>
          </cell>
        </row>
        <row r="274">
          <cell r="F274">
            <v>41950</v>
          </cell>
          <cell r="G274">
            <v>0</v>
          </cell>
          <cell r="H274">
            <v>41950</v>
          </cell>
          <cell r="I274">
            <v>0</v>
          </cell>
          <cell r="J274">
            <v>41950</v>
          </cell>
          <cell r="K274">
            <v>0</v>
          </cell>
        </row>
        <row r="275"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</row>
        <row r="276"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</row>
        <row r="277">
          <cell r="F277">
            <v>23801</v>
          </cell>
          <cell r="G277">
            <v>0</v>
          </cell>
          <cell r="H277">
            <v>23801</v>
          </cell>
          <cell r="I277">
            <v>0</v>
          </cell>
          <cell r="J277">
            <v>23801</v>
          </cell>
          <cell r="K277">
            <v>0</v>
          </cell>
        </row>
        <row r="278"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</row>
        <row r="279">
          <cell r="F279">
            <v>1924</v>
          </cell>
          <cell r="G279">
            <v>0</v>
          </cell>
          <cell r="H279">
            <v>1924</v>
          </cell>
          <cell r="I279">
            <v>0</v>
          </cell>
          <cell r="J279">
            <v>1924</v>
          </cell>
          <cell r="K279">
            <v>0</v>
          </cell>
        </row>
        <row r="280"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</row>
        <row r="281"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</row>
        <row r="282"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</row>
        <row r="283"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</row>
        <row r="284"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</row>
        <row r="285"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</row>
        <row r="286"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</row>
        <row r="287"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</row>
        <row r="288">
          <cell r="F288">
            <v>3393</v>
          </cell>
          <cell r="G288">
            <v>0</v>
          </cell>
          <cell r="H288">
            <v>3393</v>
          </cell>
          <cell r="I288">
            <v>0</v>
          </cell>
          <cell r="J288">
            <v>3393</v>
          </cell>
          <cell r="K288">
            <v>0</v>
          </cell>
        </row>
        <row r="289">
          <cell r="F289">
            <v>123342</v>
          </cell>
          <cell r="G289">
            <v>0</v>
          </cell>
          <cell r="H289">
            <v>123342</v>
          </cell>
          <cell r="I289">
            <v>0</v>
          </cell>
          <cell r="J289">
            <v>123342</v>
          </cell>
          <cell r="K289">
            <v>0</v>
          </cell>
        </row>
        <row r="290"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</row>
        <row r="291">
          <cell r="F291">
            <v>5047</v>
          </cell>
          <cell r="G291">
            <v>0</v>
          </cell>
          <cell r="H291">
            <v>5047</v>
          </cell>
          <cell r="I291">
            <v>0</v>
          </cell>
          <cell r="J291">
            <v>5047</v>
          </cell>
          <cell r="K291">
            <v>0</v>
          </cell>
        </row>
        <row r="292">
          <cell r="F292">
            <v>12500</v>
          </cell>
          <cell r="G292">
            <v>0</v>
          </cell>
          <cell r="H292">
            <v>12500</v>
          </cell>
          <cell r="I292">
            <v>0</v>
          </cell>
          <cell r="J292">
            <v>12500</v>
          </cell>
          <cell r="K292">
            <v>0</v>
          </cell>
        </row>
        <row r="293">
          <cell r="F293">
            <v>24470</v>
          </cell>
          <cell r="G293">
            <v>0</v>
          </cell>
          <cell r="H293">
            <v>24470</v>
          </cell>
          <cell r="I293">
            <v>0</v>
          </cell>
          <cell r="J293">
            <v>24470</v>
          </cell>
          <cell r="K293">
            <v>0</v>
          </cell>
        </row>
        <row r="294"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</row>
        <row r="295"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</row>
        <row r="296"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</row>
        <row r="297">
          <cell r="F297">
            <v>244890</v>
          </cell>
          <cell r="G297">
            <v>0</v>
          </cell>
          <cell r="H297">
            <v>244890</v>
          </cell>
          <cell r="I297">
            <v>0</v>
          </cell>
          <cell r="J297">
            <v>244890</v>
          </cell>
          <cell r="K297">
            <v>0</v>
          </cell>
        </row>
        <row r="298">
          <cell r="F298">
            <v>244890</v>
          </cell>
          <cell r="H298">
            <v>0</v>
          </cell>
          <cell r="I298">
            <v>244890</v>
          </cell>
          <cell r="J298">
            <v>0</v>
          </cell>
          <cell r="K298">
            <v>244890</v>
          </cell>
        </row>
        <row r="299">
          <cell r="F299">
            <v>3068970</v>
          </cell>
          <cell r="G299">
            <v>0</v>
          </cell>
          <cell r="H299">
            <v>3068970</v>
          </cell>
          <cell r="I299">
            <v>0</v>
          </cell>
          <cell r="J299">
            <v>3068970</v>
          </cell>
          <cell r="K299">
            <v>0</v>
          </cell>
        </row>
        <row r="300"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</row>
        <row r="301">
          <cell r="F301">
            <v>363727</v>
          </cell>
          <cell r="G301">
            <v>0</v>
          </cell>
          <cell r="H301">
            <v>363727</v>
          </cell>
          <cell r="I301">
            <v>0</v>
          </cell>
          <cell r="J301">
            <v>363727</v>
          </cell>
          <cell r="K301">
            <v>0</v>
          </cell>
        </row>
        <row r="302"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</row>
        <row r="303"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</row>
        <row r="304"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</row>
        <row r="305"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</row>
        <row r="306">
          <cell r="F306">
            <v>3432697</v>
          </cell>
          <cell r="G306">
            <v>0</v>
          </cell>
          <cell r="H306">
            <v>3432697</v>
          </cell>
          <cell r="I306">
            <v>0</v>
          </cell>
          <cell r="J306">
            <v>3432697</v>
          </cell>
          <cell r="K306">
            <v>0</v>
          </cell>
        </row>
        <row r="307">
          <cell r="F307">
            <v>3432697</v>
          </cell>
          <cell r="H307">
            <v>0</v>
          </cell>
          <cell r="I307">
            <v>3432697</v>
          </cell>
          <cell r="J307">
            <v>0</v>
          </cell>
          <cell r="K307">
            <v>3432697</v>
          </cell>
        </row>
        <row r="308">
          <cell r="F308">
            <v>64738</v>
          </cell>
          <cell r="G308">
            <v>0</v>
          </cell>
          <cell r="H308">
            <v>64738</v>
          </cell>
          <cell r="I308">
            <v>0</v>
          </cell>
          <cell r="J308">
            <v>64738</v>
          </cell>
          <cell r="K308">
            <v>0</v>
          </cell>
        </row>
        <row r="309">
          <cell r="F309">
            <v>-483554</v>
          </cell>
          <cell r="G309">
            <v>0</v>
          </cell>
          <cell r="H309">
            <v>-483554</v>
          </cell>
          <cell r="I309">
            <v>0</v>
          </cell>
          <cell r="J309">
            <v>-483554</v>
          </cell>
          <cell r="K309">
            <v>0</v>
          </cell>
        </row>
        <row r="310">
          <cell r="F310">
            <v>-1114225</v>
          </cell>
          <cell r="G310">
            <v>0</v>
          </cell>
          <cell r="H310">
            <v>-1114225</v>
          </cell>
          <cell r="I310">
            <v>0</v>
          </cell>
          <cell r="J310">
            <v>-1114225</v>
          </cell>
          <cell r="K310">
            <v>0</v>
          </cell>
        </row>
        <row r="311"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</row>
        <row r="312"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</row>
        <row r="313"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</row>
        <row r="314">
          <cell r="F314">
            <v>348392</v>
          </cell>
          <cell r="G314">
            <v>0</v>
          </cell>
          <cell r="H314">
            <v>348392</v>
          </cell>
          <cell r="I314">
            <v>0</v>
          </cell>
          <cell r="J314">
            <v>348392</v>
          </cell>
          <cell r="K314">
            <v>0</v>
          </cell>
        </row>
        <row r="315">
          <cell r="F315">
            <v>2574473</v>
          </cell>
          <cell r="G315">
            <v>0</v>
          </cell>
          <cell r="H315">
            <v>2574473</v>
          </cell>
          <cell r="I315">
            <v>0</v>
          </cell>
          <cell r="J315">
            <v>2574473</v>
          </cell>
          <cell r="K315">
            <v>0</v>
          </cell>
        </row>
        <row r="316">
          <cell r="F316">
            <v>56169</v>
          </cell>
          <cell r="G316">
            <v>0</v>
          </cell>
          <cell r="H316">
            <v>56169</v>
          </cell>
          <cell r="I316">
            <v>0</v>
          </cell>
          <cell r="J316">
            <v>56169</v>
          </cell>
          <cell r="K316">
            <v>0</v>
          </cell>
        </row>
        <row r="317"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</row>
        <row r="318"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</row>
        <row r="319"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</row>
        <row r="320"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</row>
        <row r="321"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</row>
        <row r="322">
          <cell r="F322">
            <v>1445993</v>
          </cell>
          <cell r="G322">
            <v>0</v>
          </cell>
          <cell r="H322">
            <v>1445993</v>
          </cell>
          <cell r="I322">
            <v>0</v>
          </cell>
          <cell r="J322">
            <v>1445993</v>
          </cell>
          <cell r="K322">
            <v>0</v>
          </cell>
        </row>
        <row r="323">
          <cell r="F323">
            <v>1445993</v>
          </cell>
          <cell r="H323">
            <v>0</v>
          </cell>
          <cell r="I323">
            <v>1445993</v>
          </cell>
          <cell r="J323">
            <v>0</v>
          </cell>
          <cell r="K323">
            <v>1445993</v>
          </cell>
        </row>
        <row r="324">
          <cell r="F324">
            <v>1190529</v>
          </cell>
          <cell r="G324">
            <v>0</v>
          </cell>
          <cell r="H324">
            <v>1190529</v>
          </cell>
          <cell r="I324">
            <v>0</v>
          </cell>
          <cell r="J324">
            <v>1190529</v>
          </cell>
          <cell r="K324">
            <v>0</v>
          </cell>
        </row>
        <row r="325">
          <cell r="F325">
            <v>1190529</v>
          </cell>
          <cell r="G325">
            <v>0</v>
          </cell>
          <cell r="H325">
            <v>1190529</v>
          </cell>
          <cell r="I325">
            <v>0</v>
          </cell>
          <cell r="J325">
            <v>1190529</v>
          </cell>
          <cell r="K325">
            <v>0</v>
          </cell>
        </row>
        <row r="326"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</row>
        <row r="327">
          <cell r="F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1"/>
      <sheetName val="DATA2"/>
      <sheetName val="BExRepositorySheet"/>
      <sheetName val="SDM"/>
      <sheetName val="Neraca COA Baru"/>
      <sheetName val="LR COA Baru (Level 3)"/>
      <sheetName val="Arus Kas Vs Baru"/>
      <sheetName val="Rasio Keuangan"/>
      <sheetName val="INVESTASI"/>
      <sheetName val="Links"/>
      <sheetName val="Lead"/>
    </sheetNames>
    <sheetDataSet>
      <sheetData sheetId="0">
        <row r="1">
          <cell r="N1" t="str">
            <v>Laba/Rugi</v>
          </cell>
        </row>
        <row r="3">
          <cell r="N3" t="str">
            <v>G/L ACCOUNT</v>
          </cell>
        </row>
        <row r="4">
          <cell r="N4" t="str">
            <v>1101110000</v>
          </cell>
        </row>
        <row r="5">
          <cell r="N5" t="str">
            <v>1101120000</v>
          </cell>
        </row>
        <row r="6">
          <cell r="N6" t="str">
            <v>1101210010</v>
          </cell>
        </row>
        <row r="7">
          <cell r="N7" t="str">
            <v>1101210018</v>
          </cell>
        </row>
        <row r="8">
          <cell r="N8" t="str">
            <v>1101210019</v>
          </cell>
        </row>
        <row r="9">
          <cell r="N9" t="str">
            <v>1101210020</v>
          </cell>
        </row>
        <row r="10">
          <cell r="N10" t="str">
            <v>1101210050</v>
          </cell>
        </row>
        <row r="11">
          <cell r="N11" t="str">
            <v>1101210051</v>
          </cell>
        </row>
        <row r="12">
          <cell r="N12" t="str">
            <v>1101220010</v>
          </cell>
        </row>
        <row r="13">
          <cell r="N13" t="str">
            <v>1101220011</v>
          </cell>
        </row>
        <row r="14">
          <cell r="N14" t="str">
            <v>1101220019</v>
          </cell>
        </row>
        <row r="15">
          <cell r="N15" t="str">
            <v>1101220020</v>
          </cell>
        </row>
        <row r="16">
          <cell r="N16" t="str">
            <v>1101220030</v>
          </cell>
        </row>
        <row r="17">
          <cell r="N17" t="str">
            <v>1101220031</v>
          </cell>
        </row>
        <row r="18">
          <cell r="N18" t="str">
            <v>1101220040</v>
          </cell>
        </row>
        <row r="19">
          <cell r="N19" t="str">
            <v>1101220050</v>
          </cell>
        </row>
        <row r="20">
          <cell r="N20" t="str">
            <v>1101220060</v>
          </cell>
        </row>
        <row r="21">
          <cell r="N21" t="str">
            <v>1101220070</v>
          </cell>
        </row>
        <row r="22">
          <cell r="N22" t="str">
            <v>1101220080</v>
          </cell>
        </row>
        <row r="23">
          <cell r="N23" t="str">
            <v>1101220090</v>
          </cell>
        </row>
        <row r="24">
          <cell r="N24" t="str">
            <v>1101220100</v>
          </cell>
        </row>
        <row r="25">
          <cell r="N25" t="str">
            <v>1101220110</v>
          </cell>
        </row>
        <row r="26">
          <cell r="N26" t="str">
            <v>1101220120</v>
          </cell>
        </row>
        <row r="27">
          <cell r="N27" t="str">
            <v>1101220130</v>
          </cell>
        </row>
        <row r="28">
          <cell r="N28" t="str">
            <v>1101220140</v>
          </cell>
        </row>
        <row r="29">
          <cell r="N29" t="str">
            <v>1101220150</v>
          </cell>
        </row>
        <row r="30">
          <cell r="N30" t="str">
            <v>1101220160</v>
          </cell>
        </row>
        <row r="31">
          <cell r="N31" t="str">
            <v>1101220170</v>
          </cell>
        </row>
        <row r="32">
          <cell r="N32" t="str">
            <v>1101220180</v>
          </cell>
        </row>
        <row r="33">
          <cell r="N33" t="str">
            <v>1101220190</v>
          </cell>
        </row>
        <row r="34">
          <cell r="N34" t="str">
            <v>1101220200</v>
          </cell>
        </row>
        <row r="35">
          <cell r="N35" t="str">
            <v>1101220210</v>
          </cell>
        </row>
        <row r="36">
          <cell r="N36" t="str">
            <v>1101220220</v>
          </cell>
        </row>
        <row r="37">
          <cell r="N37" t="str">
            <v>1101220230</v>
          </cell>
        </row>
        <row r="38">
          <cell r="N38" t="str">
            <v>1101220240</v>
          </cell>
        </row>
        <row r="39">
          <cell r="N39" t="str">
            <v>1101220350</v>
          </cell>
        </row>
        <row r="40">
          <cell r="N40" t="str">
            <v>1101220360</v>
          </cell>
        </row>
        <row r="41">
          <cell r="N41" t="str">
            <v>1101220370</v>
          </cell>
        </row>
        <row r="42">
          <cell r="N42" t="str">
            <v>1101220371</v>
          </cell>
        </row>
        <row r="43">
          <cell r="N43" t="str">
            <v>1101220372</v>
          </cell>
        </row>
        <row r="44">
          <cell r="N44" t="str">
            <v>1101220373</v>
          </cell>
        </row>
        <row r="45">
          <cell r="N45" t="str">
            <v>1101220374</v>
          </cell>
        </row>
        <row r="46">
          <cell r="N46" t="str">
            <v>1101220383</v>
          </cell>
        </row>
        <row r="47">
          <cell r="N47" t="str">
            <v>1101220384</v>
          </cell>
        </row>
        <row r="48">
          <cell r="N48" t="str">
            <v>1101220385</v>
          </cell>
        </row>
        <row r="49">
          <cell r="N49" t="str">
            <v>1101220386</v>
          </cell>
        </row>
        <row r="50">
          <cell r="N50" t="str">
            <v>1101220387</v>
          </cell>
        </row>
        <row r="51">
          <cell r="N51" t="str">
            <v>1101220388</v>
          </cell>
        </row>
        <row r="52">
          <cell r="N52" t="str">
            <v>1101220389</v>
          </cell>
        </row>
        <row r="53">
          <cell r="N53" t="str">
            <v>1101220420</v>
          </cell>
        </row>
        <row r="54">
          <cell r="N54" t="str">
            <v>1101220871</v>
          </cell>
        </row>
        <row r="55">
          <cell r="N55" t="str">
            <v>1101220872</v>
          </cell>
        </row>
        <row r="56">
          <cell r="N56" t="str">
            <v>1101220873</v>
          </cell>
        </row>
        <row r="57">
          <cell r="N57" t="str">
            <v>1101220880</v>
          </cell>
        </row>
        <row r="58">
          <cell r="N58" t="str">
            <v>1101220910</v>
          </cell>
        </row>
        <row r="59">
          <cell r="N59" t="str">
            <v>1101220920</v>
          </cell>
        </row>
        <row r="60">
          <cell r="N60" t="str">
            <v>1101220960</v>
          </cell>
        </row>
        <row r="61">
          <cell r="N61" t="str">
            <v>1101220961</v>
          </cell>
        </row>
        <row r="62">
          <cell r="N62" t="str">
            <v>1101220962</v>
          </cell>
        </row>
        <row r="63">
          <cell r="N63" t="str">
            <v>1101220963</v>
          </cell>
        </row>
        <row r="64">
          <cell r="N64" t="str">
            <v>1101220970</v>
          </cell>
        </row>
        <row r="65">
          <cell r="N65" t="str">
            <v>1101220971</v>
          </cell>
        </row>
        <row r="66">
          <cell r="N66" t="str">
            <v>1101220972</v>
          </cell>
        </row>
        <row r="67">
          <cell r="N67" t="str">
            <v>1101220980</v>
          </cell>
        </row>
        <row r="68">
          <cell r="N68" t="str">
            <v>1101220981</v>
          </cell>
        </row>
        <row r="69">
          <cell r="N69" t="str">
            <v>1101220982</v>
          </cell>
        </row>
        <row r="70">
          <cell r="N70" t="str">
            <v>1101221010</v>
          </cell>
        </row>
        <row r="71">
          <cell r="N71" t="str">
            <v>1101221011</v>
          </cell>
        </row>
        <row r="72">
          <cell r="N72" t="str">
            <v>1101221020</v>
          </cell>
        </row>
        <row r="73">
          <cell r="N73" t="str">
            <v>1101221021</v>
          </cell>
        </row>
        <row r="74">
          <cell r="N74" t="str">
            <v>1101221022</v>
          </cell>
        </row>
        <row r="75">
          <cell r="N75" t="str">
            <v>1101221030</v>
          </cell>
        </row>
        <row r="76">
          <cell r="N76" t="str">
            <v>1101221190</v>
          </cell>
        </row>
        <row r="77">
          <cell r="N77" t="str">
            <v>1101221273</v>
          </cell>
        </row>
        <row r="78">
          <cell r="N78" t="str">
            <v>1101221274</v>
          </cell>
        </row>
        <row r="79">
          <cell r="N79" t="str">
            <v>1101310000</v>
          </cell>
        </row>
        <row r="80">
          <cell r="N80" t="str">
            <v>1101320000</v>
          </cell>
        </row>
        <row r="81">
          <cell r="N81" t="str">
            <v>1101810000</v>
          </cell>
        </row>
        <row r="82">
          <cell r="N82" t="str">
            <v>1101820000</v>
          </cell>
        </row>
        <row r="83">
          <cell r="N83" t="str">
            <v>1101900000</v>
          </cell>
        </row>
        <row r="84">
          <cell r="N84" t="str">
            <v>1105010100</v>
          </cell>
        </row>
        <row r="85">
          <cell r="N85" t="str">
            <v>1105010101</v>
          </cell>
        </row>
        <row r="86">
          <cell r="N86" t="str">
            <v>1105010200</v>
          </cell>
        </row>
        <row r="87">
          <cell r="N87" t="str">
            <v>1105020100</v>
          </cell>
        </row>
        <row r="88">
          <cell r="N88" t="str">
            <v>1105030100</v>
          </cell>
        </row>
        <row r="89">
          <cell r="N89" t="str">
            <v>1105030300</v>
          </cell>
        </row>
        <row r="90">
          <cell r="N90" t="str">
            <v>1105030400</v>
          </cell>
        </row>
        <row r="91">
          <cell r="N91" t="str">
            <v>1105030600</v>
          </cell>
        </row>
        <row r="92">
          <cell r="N92" t="str">
            <v>1105030601</v>
          </cell>
        </row>
        <row r="93">
          <cell r="N93" t="str">
            <v>1105030700</v>
          </cell>
        </row>
        <row r="94">
          <cell r="N94" t="str">
            <v>1106010000</v>
          </cell>
        </row>
        <row r="95">
          <cell r="N95" t="str">
            <v>1107020000</v>
          </cell>
        </row>
        <row r="96">
          <cell r="N96" t="str">
            <v>1107030000</v>
          </cell>
        </row>
        <row r="97">
          <cell r="N97" t="str">
            <v>1107040000</v>
          </cell>
        </row>
        <row r="98">
          <cell r="N98" t="str">
            <v>1107050100</v>
          </cell>
        </row>
        <row r="99">
          <cell r="N99" t="str">
            <v>1107050200</v>
          </cell>
        </row>
        <row r="100">
          <cell r="N100" t="str">
            <v>1107060200</v>
          </cell>
        </row>
        <row r="101">
          <cell r="N101" t="str">
            <v>1111010000</v>
          </cell>
        </row>
        <row r="102">
          <cell r="N102" t="str">
            <v>1111020000</v>
          </cell>
        </row>
        <row r="103">
          <cell r="N103" t="str">
            <v>1111030100</v>
          </cell>
        </row>
        <row r="104">
          <cell r="N104" t="str">
            <v>1111030200</v>
          </cell>
        </row>
        <row r="105">
          <cell r="N105" t="str">
            <v>1111040000</v>
          </cell>
        </row>
        <row r="106">
          <cell r="N106" t="str">
            <v>1111050000</v>
          </cell>
        </row>
        <row r="107">
          <cell r="N107" t="str">
            <v>1111060000</v>
          </cell>
        </row>
        <row r="108">
          <cell r="N108" t="str">
            <v>1111080000</v>
          </cell>
        </row>
        <row r="109">
          <cell r="N109" t="str">
            <v>1111100000</v>
          </cell>
        </row>
        <row r="110">
          <cell r="N110" t="str">
            <v>1111110000</v>
          </cell>
        </row>
        <row r="111">
          <cell r="N111" t="str">
            <v>1111120000</v>
          </cell>
        </row>
        <row r="112">
          <cell r="N112" t="str">
            <v>1116010300</v>
          </cell>
        </row>
        <row r="113">
          <cell r="N113" t="str">
            <v>1116010400</v>
          </cell>
        </row>
        <row r="114">
          <cell r="N114" t="str">
            <v>1116010500</v>
          </cell>
        </row>
        <row r="115">
          <cell r="N115" t="str">
            <v>1116020100</v>
          </cell>
        </row>
        <row r="116">
          <cell r="N116" t="str">
            <v>1116020200</v>
          </cell>
        </row>
        <row r="117">
          <cell r="N117" t="str">
            <v>1116020400</v>
          </cell>
        </row>
        <row r="118">
          <cell r="N118" t="str">
            <v>1120010000</v>
          </cell>
        </row>
        <row r="119">
          <cell r="N119" t="str">
            <v>1120010100</v>
          </cell>
        </row>
        <row r="120">
          <cell r="N120" t="str">
            <v>1120019900</v>
          </cell>
        </row>
        <row r="121">
          <cell r="N121" t="str">
            <v>1120020000</v>
          </cell>
        </row>
        <row r="122">
          <cell r="N122" t="str">
            <v>1121010100</v>
          </cell>
        </row>
        <row r="123">
          <cell r="N123" t="str">
            <v>1121019900</v>
          </cell>
        </row>
        <row r="124">
          <cell r="N124" t="str">
            <v>1121020500</v>
          </cell>
        </row>
        <row r="125">
          <cell r="N125" t="str">
            <v>1121030300</v>
          </cell>
        </row>
        <row r="126">
          <cell r="N126" t="str">
            <v>1121180300</v>
          </cell>
        </row>
        <row r="127">
          <cell r="N127" t="str">
            <v>1121190500</v>
          </cell>
        </row>
        <row r="128">
          <cell r="N128" t="str">
            <v>1121190600</v>
          </cell>
        </row>
        <row r="129">
          <cell r="N129" t="str">
            <v>1121219900</v>
          </cell>
        </row>
        <row r="130">
          <cell r="N130" t="str">
            <v>1121220100</v>
          </cell>
        </row>
        <row r="131">
          <cell r="N131" t="str">
            <v>1121229900</v>
          </cell>
        </row>
        <row r="132">
          <cell r="N132" t="str">
            <v>1205050000</v>
          </cell>
        </row>
        <row r="133">
          <cell r="N133" t="str">
            <v>1205060000</v>
          </cell>
        </row>
        <row r="134">
          <cell r="N134" t="str">
            <v>1207010100</v>
          </cell>
        </row>
        <row r="135">
          <cell r="N135" t="str">
            <v>1207020000</v>
          </cell>
        </row>
        <row r="136">
          <cell r="N136" t="str">
            <v>1207030000</v>
          </cell>
        </row>
        <row r="137">
          <cell r="N137" t="str">
            <v>1209010100</v>
          </cell>
        </row>
        <row r="138">
          <cell r="N138" t="str">
            <v>1209010200</v>
          </cell>
        </row>
        <row r="139">
          <cell r="N139" t="str">
            <v>1209020100</v>
          </cell>
        </row>
        <row r="140">
          <cell r="N140" t="str">
            <v>1211010000</v>
          </cell>
        </row>
        <row r="141">
          <cell r="N141" t="str">
            <v>1211020000</v>
          </cell>
        </row>
        <row r="142">
          <cell r="N142" t="str">
            <v>1211040000</v>
          </cell>
        </row>
        <row r="143">
          <cell r="N143" t="str">
            <v>1221000100</v>
          </cell>
        </row>
        <row r="144">
          <cell r="N144" t="str">
            <v>1221000200</v>
          </cell>
        </row>
        <row r="145">
          <cell r="N145" t="str">
            <v>1221000600</v>
          </cell>
        </row>
        <row r="146">
          <cell r="N146" t="str">
            <v>1221000900</v>
          </cell>
        </row>
        <row r="147">
          <cell r="N147" t="str">
            <v>1221800200</v>
          </cell>
        </row>
        <row r="148">
          <cell r="N148" t="str">
            <v>1221800600</v>
          </cell>
        </row>
        <row r="149">
          <cell r="N149" t="str">
            <v>1221800900</v>
          </cell>
        </row>
        <row r="150">
          <cell r="N150" t="str">
            <v>1231000100</v>
          </cell>
        </row>
        <row r="151">
          <cell r="N151" t="str">
            <v>1231000200</v>
          </cell>
        </row>
        <row r="152">
          <cell r="N152" t="str">
            <v>1231000300</v>
          </cell>
        </row>
        <row r="153">
          <cell r="N153" t="str">
            <v>1231000400</v>
          </cell>
        </row>
        <row r="154">
          <cell r="N154" t="str">
            <v>1231000500</v>
          </cell>
        </row>
        <row r="155">
          <cell r="N155" t="str">
            <v>1231000601</v>
          </cell>
        </row>
        <row r="156">
          <cell r="N156" t="str">
            <v>1231000602</v>
          </cell>
        </row>
        <row r="157">
          <cell r="N157" t="str">
            <v>1231000701</v>
          </cell>
        </row>
        <row r="158">
          <cell r="N158" t="str">
            <v>1231000702</v>
          </cell>
        </row>
        <row r="159">
          <cell r="N159" t="str">
            <v>1231000801</v>
          </cell>
        </row>
        <row r="160">
          <cell r="N160" t="str">
            <v>1231000802</v>
          </cell>
        </row>
        <row r="161">
          <cell r="N161" t="str">
            <v>1231000901</v>
          </cell>
        </row>
        <row r="162">
          <cell r="N162" t="str">
            <v>1231000902</v>
          </cell>
        </row>
        <row r="163">
          <cell r="N163" t="str">
            <v>1231500100</v>
          </cell>
        </row>
        <row r="164">
          <cell r="N164" t="str">
            <v>1231500200</v>
          </cell>
        </row>
        <row r="165">
          <cell r="N165" t="str">
            <v>1231500300</v>
          </cell>
        </row>
        <row r="166">
          <cell r="N166" t="str">
            <v>1231500400</v>
          </cell>
        </row>
        <row r="167">
          <cell r="N167" t="str">
            <v>1231500500</v>
          </cell>
        </row>
        <row r="168">
          <cell r="N168" t="str">
            <v>1231500600</v>
          </cell>
        </row>
        <row r="169">
          <cell r="N169" t="str">
            <v>1231500700</v>
          </cell>
        </row>
        <row r="170">
          <cell r="N170" t="str">
            <v>1231500800</v>
          </cell>
        </row>
        <row r="171">
          <cell r="N171" t="str">
            <v>1231500900</v>
          </cell>
        </row>
        <row r="172">
          <cell r="N172" t="str">
            <v>1231800200</v>
          </cell>
        </row>
        <row r="173">
          <cell r="N173" t="str">
            <v>1231800300</v>
          </cell>
        </row>
        <row r="174">
          <cell r="N174" t="str">
            <v>1231800400</v>
          </cell>
        </row>
        <row r="175">
          <cell r="N175" t="str">
            <v>1231800500</v>
          </cell>
        </row>
        <row r="176">
          <cell r="N176" t="str">
            <v>1231800601</v>
          </cell>
        </row>
        <row r="177">
          <cell r="N177" t="str">
            <v>1231800602</v>
          </cell>
        </row>
        <row r="178">
          <cell r="N178" t="str">
            <v>1231800701</v>
          </cell>
        </row>
        <row r="179">
          <cell r="N179" t="str">
            <v>1231800702</v>
          </cell>
        </row>
        <row r="180">
          <cell r="N180" t="str">
            <v>1231800801</v>
          </cell>
        </row>
        <row r="181">
          <cell r="N181" t="str">
            <v>1231800802</v>
          </cell>
        </row>
        <row r="182">
          <cell r="N182" t="str">
            <v>1231800901</v>
          </cell>
        </row>
        <row r="183">
          <cell r="N183" t="str">
            <v>1231800902</v>
          </cell>
        </row>
        <row r="184">
          <cell r="N184" t="str">
            <v>1231900702</v>
          </cell>
        </row>
        <row r="185">
          <cell r="N185" t="str">
            <v>1231900802</v>
          </cell>
        </row>
        <row r="186">
          <cell r="N186" t="str">
            <v>1241040101</v>
          </cell>
        </row>
        <row r="187">
          <cell r="N187" t="str">
            <v>1241040102</v>
          </cell>
        </row>
        <row r="188">
          <cell r="N188" t="str">
            <v>1241049801</v>
          </cell>
        </row>
        <row r="189">
          <cell r="N189" t="str">
            <v>1241049802</v>
          </cell>
        </row>
        <row r="190">
          <cell r="N190" t="str">
            <v>1241060101</v>
          </cell>
        </row>
        <row r="191">
          <cell r="N191" t="str">
            <v>1241069801</v>
          </cell>
        </row>
        <row r="192">
          <cell r="N192" t="str">
            <v>1241070100</v>
          </cell>
        </row>
        <row r="193">
          <cell r="N193" t="str">
            <v>1241079800</v>
          </cell>
        </row>
        <row r="194">
          <cell r="N194" t="str">
            <v>1241090101</v>
          </cell>
        </row>
        <row r="195">
          <cell r="N195" t="str">
            <v>1241090102</v>
          </cell>
        </row>
        <row r="196">
          <cell r="N196" t="str">
            <v>1241099801</v>
          </cell>
        </row>
        <row r="197">
          <cell r="N197" t="str">
            <v>1241099802</v>
          </cell>
        </row>
        <row r="198">
          <cell r="N198" t="str">
            <v>1241100100</v>
          </cell>
        </row>
        <row r="199">
          <cell r="N199" t="str">
            <v>1241109800</v>
          </cell>
        </row>
        <row r="200">
          <cell r="N200" t="str">
            <v>1241990100</v>
          </cell>
        </row>
        <row r="201">
          <cell r="N201" t="str">
            <v>1241999800</v>
          </cell>
        </row>
        <row r="202">
          <cell r="N202" t="str">
            <v>1241999999</v>
          </cell>
        </row>
        <row r="203">
          <cell r="N203" t="str">
            <v>1251010000</v>
          </cell>
        </row>
        <row r="204">
          <cell r="N204" t="str">
            <v>1299020200</v>
          </cell>
        </row>
        <row r="205">
          <cell r="N205" t="str">
            <v>1299020400</v>
          </cell>
        </row>
        <row r="206">
          <cell r="N206" t="str">
            <v>1299020800</v>
          </cell>
        </row>
        <row r="207">
          <cell r="N207" t="str">
            <v>1299021200</v>
          </cell>
        </row>
        <row r="208">
          <cell r="N208" t="str">
            <v>1299030100</v>
          </cell>
        </row>
        <row r="209">
          <cell r="N209" t="str">
            <v>1299030200</v>
          </cell>
        </row>
        <row r="210">
          <cell r="N210" t="str">
            <v>1299030300</v>
          </cell>
        </row>
        <row r="211">
          <cell r="N211" t="str">
            <v>1299030400</v>
          </cell>
        </row>
        <row r="212">
          <cell r="N212" t="str">
            <v>1299030500</v>
          </cell>
        </row>
        <row r="213">
          <cell r="N213" t="str">
            <v>1299030600</v>
          </cell>
        </row>
        <row r="214">
          <cell r="N214" t="str">
            <v>1299030700</v>
          </cell>
        </row>
        <row r="215">
          <cell r="N215" t="str">
            <v>1299030800</v>
          </cell>
        </row>
        <row r="216">
          <cell r="N216" t="str">
            <v>1299030900</v>
          </cell>
        </row>
        <row r="217">
          <cell r="N217" t="str">
            <v>1299060100</v>
          </cell>
        </row>
        <row r="218">
          <cell r="N218" t="str">
            <v>1299060200</v>
          </cell>
        </row>
        <row r="219">
          <cell r="N219" t="str">
            <v>1299060300</v>
          </cell>
        </row>
        <row r="220">
          <cell r="N220" t="str">
            <v>1299060400</v>
          </cell>
        </row>
        <row r="221">
          <cell r="N221" t="str">
            <v>1299060500</v>
          </cell>
        </row>
        <row r="222">
          <cell r="N222" t="str">
            <v>1299060600</v>
          </cell>
        </row>
        <row r="223">
          <cell r="N223" t="str">
            <v>1299060800</v>
          </cell>
        </row>
        <row r="224">
          <cell r="N224" t="str">
            <v>1299800300</v>
          </cell>
        </row>
        <row r="225">
          <cell r="N225" t="str">
            <v>1299800400</v>
          </cell>
        </row>
        <row r="226">
          <cell r="N226" t="str">
            <v>1299800500</v>
          </cell>
        </row>
        <row r="227">
          <cell r="N227" t="str">
            <v>1299800600</v>
          </cell>
        </row>
        <row r="228">
          <cell r="N228" t="str">
            <v>1299800700</v>
          </cell>
        </row>
        <row r="229">
          <cell r="N229" t="str">
            <v>1299800800</v>
          </cell>
        </row>
        <row r="230">
          <cell r="N230" t="str">
            <v>1299800900</v>
          </cell>
        </row>
        <row r="231">
          <cell r="N231" t="str">
            <v>1299900400</v>
          </cell>
        </row>
        <row r="232">
          <cell r="N232" t="str">
            <v>2101010100</v>
          </cell>
        </row>
        <row r="233">
          <cell r="N233" t="str">
            <v>2101010101</v>
          </cell>
        </row>
        <row r="234">
          <cell r="N234" t="str">
            <v>2101020100</v>
          </cell>
        </row>
        <row r="235">
          <cell r="N235" t="str">
            <v>2101020101</v>
          </cell>
        </row>
        <row r="236">
          <cell r="N236" t="str">
            <v>2103070100</v>
          </cell>
        </row>
        <row r="237">
          <cell r="N237" t="str">
            <v>2103070200</v>
          </cell>
        </row>
        <row r="238">
          <cell r="N238" t="str">
            <v>2103070400</v>
          </cell>
        </row>
        <row r="239">
          <cell r="N239" t="str">
            <v>2103070500</v>
          </cell>
        </row>
        <row r="240">
          <cell r="N240" t="str">
            <v>2103079900</v>
          </cell>
        </row>
        <row r="241">
          <cell r="N241" t="str">
            <v>2103080100</v>
          </cell>
        </row>
        <row r="242">
          <cell r="N242" t="str">
            <v>2103080200</v>
          </cell>
        </row>
        <row r="243">
          <cell r="N243" t="str">
            <v>2103080400</v>
          </cell>
        </row>
        <row r="244">
          <cell r="N244" t="str">
            <v>2103080500</v>
          </cell>
        </row>
        <row r="245">
          <cell r="N245" t="str">
            <v>2103080600</v>
          </cell>
        </row>
        <row r="246">
          <cell r="N246" t="str">
            <v>2103080700</v>
          </cell>
        </row>
        <row r="247">
          <cell r="N247" t="str">
            <v>2103081000</v>
          </cell>
        </row>
        <row r="248">
          <cell r="N248" t="str">
            <v>2103081200</v>
          </cell>
        </row>
        <row r="249">
          <cell r="N249" t="str">
            <v>2103090100</v>
          </cell>
        </row>
        <row r="250">
          <cell r="N250" t="str">
            <v>2103090300</v>
          </cell>
        </row>
        <row r="251">
          <cell r="N251" t="str">
            <v>2103090400</v>
          </cell>
        </row>
        <row r="252">
          <cell r="N252" t="str">
            <v>2103090500</v>
          </cell>
        </row>
        <row r="253">
          <cell r="N253" t="str">
            <v>2103090600</v>
          </cell>
        </row>
        <row r="254">
          <cell r="N254" t="str">
            <v>2103090700</v>
          </cell>
        </row>
        <row r="255">
          <cell r="N255" t="str">
            <v>2103090800</v>
          </cell>
        </row>
        <row r="256">
          <cell r="N256" t="str">
            <v>2103099900</v>
          </cell>
        </row>
        <row r="257">
          <cell r="N257" t="str">
            <v>2103110100</v>
          </cell>
        </row>
        <row r="258">
          <cell r="N258" t="str">
            <v>2103110200</v>
          </cell>
        </row>
        <row r="259">
          <cell r="N259" t="str">
            <v>2103120100</v>
          </cell>
        </row>
        <row r="260">
          <cell r="N260" t="str">
            <v>2103160100</v>
          </cell>
        </row>
        <row r="261">
          <cell r="N261" t="str">
            <v>2103200100</v>
          </cell>
        </row>
        <row r="262">
          <cell r="N262" t="str">
            <v>2103220200</v>
          </cell>
        </row>
        <row r="263">
          <cell r="N263" t="str">
            <v>2103230100</v>
          </cell>
        </row>
        <row r="264">
          <cell r="N264" t="str">
            <v>2103240100</v>
          </cell>
        </row>
        <row r="265">
          <cell r="N265" t="str">
            <v>2103240500</v>
          </cell>
        </row>
        <row r="266">
          <cell r="N266" t="str">
            <v>2103240700</v>
          </cell>
        </row>
        <row r="267">
          <cell r="N267" t="str">
            <v>2103240900</v>
          </cell>
        </row>
        <row r="268">
          <cell r="N268" t="str">
            <v>2103249900</v>
          </cell>
        </row>
        <row r="269">
          <cell r="N269" t="str">
            <v>2103250100</v>
          </cell>
        </row>
        <row r="270">
          <cell r="N270" t="str">
            <v>2103250200</v>
          </cell>
        </row>
        <row r="271">
          <cell r="N271" t="str">
            <v>2103250300</v>
          </cell>
        </row>
        <row r="272">
          <cell r="N272" t="str">
            <v>2103250400</v>
          </cell>
        </row>
        <row r="273">
          <cell r="N273" t="str">
            <v>2103250500</v>
          </cell>
        </row>
        <row r="274">
          <cell r="N274" t="str">
            <v>2103250600</v>
          </cell>
        </row>
        <row r="275">
          <cell r="N275" t="str">
            <v>2103250700</v>
          </cell>
        </row>
        <row r="276">
          <cell r="N276" t="str">
            <v>2103250800</v>
          </cell>
        </row>
        <row r="277">
          <cell r="N277" t="str">
            <v>2103251000</v>
          </cell>
        </row>
        <row r="278">
          <cell r="N278" t="str">
            <v>2103251700</v>
          </cell>
        </row>
        <row r="279">
          <cell r="N279" t="str">
            <v>2103259900</v>
          </cell>
        </row>
        <row r="280">
          <cell r="N280" t="str">
            <v>2103260100</v>
          </cell>
        </row>
        <row r="281">
          <cell r="N281" t="str">
            <v>2103260300</v>
          </cell>
        </row>
        <row r="282">
          <cell r="N282" t="str">
            <v>2103260700</v>
          </cell>
        </row>
        <row r="283">
          <cell r="N283" t="str">
            <v>2103269900</v>
          </cell>
        </row>
        <row r="284">
          <cell r="N284" t="str">
            <v>2103270100</v>
          </cell>
        </row>
        <row r="285">
          <cell r="N285" t="str">
            <v>2103270400</v>
          </cell>
        </row>
        <row r="286">
          <cell r="N286" t="str">
            <v>2103279900</v>
          </cell>
        </row>
        <row r="287">
          <cell r="N287" t="str">
            <v>2103280300</v>
          </cell>
        </row>
        <row r="288">
          <cell r="N288" t="str">
            <v>2103289900</v>
          </cell>
        </row>
        <row r="289">
          <cell r="N289" t="str">
            <v>2103300000</v>
          </cell>
        </row>
        <row r="290">
          <cell r="N290" t="str">
            <v>2111010100</v>
          </cell>
        </row>
        <row r="291">
          <cell r="N291" t="str">
            <v>2111010200</v>
          </cell>
        </row>
        <row r="292">
          <cell r="N292" t="str">
            <v>2111010300</v>
          </cell>
        </row>
        <row r="293">
          <cell r="N293" t="str">
            <v>2111010400</v>
          </cell>
        </row>
        <row r="294">
          <cell r="N294" t="str">
            <v>2111010500</v>
          </cell>
        </row>
        <row r="295">
          <cell r="N295" t="str">
            <v>2111010600</v>
          </cell>
        </row>
        <row r="296">
          <cell r="N296" t="str">
            <v>2111010700</v>
          </cell>
        </row>
        <row r="297">
          <cell r="N297" t="str">
            <v>2111010900</v>
          </cell>
        </row>
        <row r="298">
          <cell r="N298" t="str">
            <v>2111020100</v>
          </cell>
        </row>
        <row r="299">
          <cell r="N299" t="str">
            <v>2111020300</v>
          </cell>
        </row>
        <row r="300">
          <cell r="N300" t="str">
            <v>2111020500</v>
          </cell>
        </row>
        <row r="301">
          <cell r="N301" t="str">
            <v>2115010000</v>
          </cell>
        </row>
        <row r="302">
          <cell r="N302" t="str">
            <v>2115020300</v>
          </cell>
        </row>
        <row r="303">
          <cell r="N303" t="str">
            <v>2121020000</v>
          </cell>
        </row>
        <row r="304">
          <cell r="N304" t="str">
            <v>2121060000</v>
          </cell>
        </row>
        <row r="305">
          <cell r="N305" t="str">
            <v>2125010100</v>
          </cell>
        </row>
        <row r="306">
          <cell r="N306" t="str">
            <v>2125010101</v>
          </cell>
        </row>
        <row r="307">
          <cell r="N307" t="str">
            <v>2125010200</v>
          </cell>
        </row>
        <row r="308">
          <cell r="N308" t="str">
            <v>2125010201</v>
          </cell>
        </row>
        <row r="309">
          <cell r="N309" t="str">
            <v>2125020100</v>
          </cell>
        </row>
        <row r="310">
          <cell r="N310" t="str">
            <v>2125020101</v>
          </cell>
        </row>
        <row r="311">
          <cell r="N311" t="str">
            <v>2125020200</v>
          </cell>
        </row>
        <row r="312">
          <cell r="N312" t="str">
            <v>2125020201</v>
          </cell>
        </row>
        <row r="313">
          <cell r="N313" t="str">
            <v>2125030000</v>
          </cell>
        </row>
        <row r="314">
          <cell r="N314" t="str">
            <v>2125040000</v>
          </cell>
        </row>
        <row r="315">
          <cell r="N315" t="str">
            <v>2125040100</v>
          </cell>
        </row>
        <row r="316">
          <cell r="N316" t="str">
            <v>2125040200</v>
          </cell>
        </row>
        <row r="317">
          <cell r="N317" t="str">
            <v>2131010000</v>
          </cell>
        </row>
        <row r="318">
          <cell r="N318" t="str">
            <v>2131020300</v>
          </cell>
        </row>
        <row r="319">
          <cell r="N319" t="str">
            <v>2131040100</v>
          </cell>
        </row>
        <row r="320">
          <cell r="N320" t="str">
            <v>2131060100</v>
          </cell>
        </row>
        <row r="321">
          <cell r="N321" t="str">
            <v>2131060200</v>
          </cell>
        </row>
        <row r="322">
          <cell r="N322" t="str">
            <v>2131060300</v>
          </cell>
        </row>
        <row r="323">
          <cell r="N323" t="str">
            <v>2131060400</v>
          </cell>
        </row>
        <row r="324">
          <cell r="N324" t="str">
            <v>2131070000</v>
          </cell>
        </row>
        <row r="325">
          <cell r="N325" t="str">
            <v>2199020000</v>
          </cell>
        </row>
        <row r="326">
          <cell r="N326" t="str">
            <v>2199030000</v>
          </cell>
        </row>
        <row r="327">
          <cell r="N327" t="str">
            <v>2215010000</v>
          </cell>
        </row>
        <row r="328">
          <cell r="N328" t="str">
            <v>2215020100</v>
          </cell>
        </row>
        <row r="329">
          <cell r="N329" t="str">
            <v>2215020200</v>
          </cell>
        </row>
        <row r="330">
          <cell r="N330" t="str">
            <v>2215020300</v>
          </cell>
        </row>
        <row r="331">
          <cell r="N331" t="str">
            <v>2215030000</v>
          </cell>
        </row>
        <row r="332">
          <cell r="N332" t="str">
            <v>2227030000</v>
          </cell>
        </row>
        <row r="333">
          <cell r="N333" t="str">
            <v>2241060000</v>
          </cell>
        </row>
        <row r="334">
          <cell r="N334" t="str">
            <v>2251010000</v>
          </cell>
        </row>
        <row r="335">
          <cell r="N335" t="str">
            <v>2251020000</v>
          </cell>
        </row>
        <row r="336">
          <cell r="N336" t="str">
            <v>2251040000</v>
          </cell>
        </row>
        <row r="337">
          <cell r="N337" t="str">
            <v>2255010000</v>
          </cell>
        </row>
        <row r="338">
          <cell r="N338" t="str">
            <v>2271010000</v>
          </cell>
        </row>
        <row r="339">
          <cell r="N339" t="str">
            <v>2299010000</v>
          </cell>
        </row>
        <row r="340">
          <cell r="N340" t="str">
            <v>3101000000</v>
          </cell>
        </row>
        <row r="341">
          <cell r="N341" t="str">
            <v>3299990000</v>
          </cell>
        </row>
        <row r="342">
          <cell r="N342" t="str">
            <v>3403000000</v>
          </cell>
        </row>
        <row r="343">
          <cell r="N343" t="str">
            <v>3600000000</v>
          </cell>
        </row>
        <row r="344">
          <cell r="N344" t="str">
            <v>3700000000</v>
          </cell>
        </row>
        <row r="345">
          <cell r="N345" t="str">
            <v>3700000001</v>
          </cell>
        </row>
        <row r="346">
          <cell r="N346" t="str">
            <v>3801020000</v>
          </cell>
        </row>
        <row r="347">
          <cell r="N347" t="str">
            <v>3802000000</v>
          </cell>
        </row>
        <row r="348">
          <cell r="N348" t="str">
            <v>3900000000</v>
          </cell>
        </row>
        <row r="349">
          <cell r="N349" t="str">
            <v>4101010000</v>
          </cell>
        </row>
        <row r="350">
          <cell r="N350" t="str">
            <v>4101020000</v>
          </cell>
        </row>
        <row r="351">
          <cell r="N351" t="str">
            <v>4101020001</v>
          </cell>
        </row>
        <row r="352">
          <cell r="N352" t="str">
            <v>4101030000</v>
          </cell>
        </row>
        <row r="353">
          <cell r="N353" t="str">
            <v>4101030001</v>
          </cell>
        </row>
        <row r="354">
          <cell r="N354" t="str">
            <v>4101050000</v>
          </cell>
        </row>
        <row r="355">
          <cell r="N355" t="str">
            <v>4101050001</v>
          </cell>
        </row>
        <row r="356">
          <cell r="N356" t="str">
            <v>4101060000</v>
          </cell>
        </row>
        <row r="357">
          <cell r="N357" t="str">
            <v>4101070000</v>
          </cell>
        </row>
        <row r="358">
          <cell r="N358" t="str">
            <v>4101070001</v>
          </cell>
        </row>
        <row r="359">
          <cell r="N359" t="str">
            <v>4102010000</v>
          </cell>
        </row>
        <row r="360">
          <cell r="N360" t="str">
            <v>4102010001</v>
          </cell>
        </row>
        <row r="361">
          <cell r="N361" t="str">
            <v>4102020000</v>
          </cell>
        </row>
        <row r="362">
          <cell r="N362" t="str">
            <v>4102020001</v>
          </cell>
        </row>
        <row r="363">
          <cell r="N363" t="str">
            <v>4103010000</v>
          </cell>
        </row>
        <row r="364">
          <cell r="N364" t="str">
            <v>4103010001</v>
          </cell>
        </row>
        <row r="365">
          <cell r="N365" t="str">
            <v>4103020000</v>
          </cell>
        </row>
        <row r="366">
          <cell r="N366" t="str">
            <v>4103020001</v>
          </cell>
        </row>
        <row r="367">
          <cell r="N367" t="str">
            <v>4103030000</v>
          </cell>
        </row>
        <row r="368">
          <cell r="N368" t="str">
            <v>4103030001</v>
          </cell>
        </row>
        <row r="369">
          <cell r="N369" t="str">
            <v>4103040000</v>
          </cell>
        </row>
        <row r="370">
          <cell r="N370" t="str">
            <v>4103060000</v>
          </cell>
        </row>
        <row r="371">
          <cell r="N371" t="str">
            <v>4103060001</v>
          </cell>
        </row>
        <row r="372">
          <cell r="N372" t="str">
            <v>4107020000</v>
          </cell>
        </row>
        <row r="373">
          <cell r="N373" t="str">
            <v>4107990000</v>
          </cell>
        </row>
        <row r="374">
          <cell r="N374" t="str">
            <v>4110020000</v>
          </cell>
        </row>
        <row r="375">
          <cell r="N375" t="str">
            <v>4110030000</v>
          </cell>
        </row>
        <row r="376">
          <cell r="N376" t="str">
            <v>4118010000</v>
          </cell>
        </row>
        <row r="377">
          <cell r="N377" t="str">
            <v>4118010001</v>
          </cell>
        </row>
        <row r="378">
          <cell r="N378" t="str">
            <v>4118020000</v>
          </cell>
        </row>
        <row r="379">
          <cell r="N379" t="str">
            <v>4118020001</v>
          </cell>
        </row>
        <row r="380">
          <cell r="N380" t="str">
            <v>4120010000</v>
          </cell>
        </row>
        <row r="381">
          <cell r="N381" t="str">
            <v>4120010001</v>
          </cell>
        </row>
        <row r="382">
          <cell r="N382" t="str">
            <v>4120030000</v>
          </cell>
        </row>
        <row r="383">
          <cell r="N383" t="str">
            <v>4120030001</v>
          </cell>
        </row>
        <row r="384">
          <cell r="N384" t="str">
            <v>4120050000</v>
          </cell>
        </row>
        <row r="385">
          <cell r="N385" t="str">
            <v>4122010000</v>
          </cell>
        </row>
        <row r="386">
          <cell r="N386" t="str">
            <v>4122020000</v>
          </cell>
        </row>
        <row r="387">
          <cell r="N387" t="str">
            <v>4122030000</v>
          </cell>
        </row>
        <row r="388">
          <cell r="N388" t="str">
            <v>4122030001</v>
          </cell>
        </row>
        <row r="389">
          <cell r="N389" t="str">
            <v>4122050000</v>
          </cell>
        </row>
        <row r="390">
          <cell r="N390" t="str">
            <v>4130010000</v>
          </cell>
        </row>
        <row r="391">
          <cell r="N391" t="str">
            <v>4130010001</v>
          </cell>
        </row>
        <row r="392">
          <cell r="N392" t="str">
            <v>4130020000</v>
          </cell>
        </row>
        <row r="393">
          <cell r="N393" t="str">
            <v>4130020001</v>
          </cell>
        </row>
        <row r="394">
          <cell r="N394" t="str">
            <v>4140010000</v>
          </cell>
        </row>
        <row r="395">
          <cell r="N395" t="str">
            <v>4140030000</v>
          </cell>
        </row>
        <row r="396">
          <cell r="N396" t="str">
            <v>4140050000</v>
          </cell>
        </row>
        <row r="397">
          <cell r="N397" t="str">
            <v>4140070000</v>
          </cell>
        </row>
        <row r="398">
          <cell r="N398" t="str">
            <v>4140110000</v>
          </cell>
        </row>
        <row r="399">
          <cell r="N399" t="str">
            <v>4140990000</v>
          </cell>
        </row>
        <row r="400">
          <cell r="N400" t="str">
            <v>4163070000</v>
          </cell>
        </row>
        <row r="401">
          <cell r="N401" t="str">
            <v>4199010000</v>
          </cell>
        </row>
        <row r="402">
          <cell r="N402" t="str">
            <v>4199010001</v>
          </cell>
        </row>
        <row r="403">
          <cell r="N403" t="str">
            <v>4199020000</v>
          </cell>
        </row>
        <row r="404">
          <cell r="N404" t="str">
            <v>4199020001</v>
          </cell>
        </row>
        <row r="405">
          <cell r="N405" t="str">
            <v>4199030000</v>
          </cell>
        </row>
        <row r="406">
          <cell r="N406" t="str">
            <v>4199030001</v>
          </cell>
        </row>
        <row r="407">
          <cell r="N407" t="str">
            <v>4199040000</v>
          </cell>
        </row>
        <row r="408">
          <cell r="N408" t="str">
            <v>4199040001</v>
          </cell>
        </row>
        <row r="409">
          <cell r="N409" t="str">
            <v>4199060000</v>
          </cell>
        </row>
        <row r="410">
          <cell r="N410" t="str">
            <v>4199990000</v>
          </cell>
        </row>
        <row r="411">
          <cell r="N411" t="str">
            <v>4199990001</v>
          </cell>
        </row>
        <row r="412">
          <cell r="N412" t="str">
            <v>4900410000</v>
          </cell>
        </row>
        <row r="413">
          <cell r="N413" t="str">
            <v>4900600000</v>
          </cell>
        </row>
        <row r="414">
          <cell r="N414" t="str">
            <v>4900610000</v>
          </cell>
        </row>
        <row r="415">
          <cell r="N415" t="str">
            <v>5101010000</v>
          </cell>
        </row>
        <row r="416">
          <cell r="N416" t="str">
            <v>5101020000</v>
          </cell>
        </row>
        <row r="417">
          <cell r="N417" t="str">
            <v>5101030000</v>
          </cell>
        </row>
        <row r="418">
          <cell r="N418" t="str">
            <v>5101040000</v>
          </cell>
        </row>
        <row r="419">
          <cell r="N419" t="str">
            <v>5101050000</v>
          </cell>
        </row>
        <row r="420">
          <cell r="N420" t="str">
            <v>5101090000</v>
          </cell>
        </row>
        <row r="421">
          <cell r="N421" t="str">
            <v>5102000000</v>
          </cell>
        </row>
        <row r="422">
          <cell r="N422" t="str">
            <v>5102020000</v>
          </cell>
        </row>
        <row r="423">
          <cell r="N423" t="str">
            <v>5105010100</v>
          </cell>
        </row>
        <row r="424">
          <cell r="N424" t="str">
            <v>5105010200</v>
          </cell>
        </row>
        <row r="425">
          <cell r="N425" t="str">
            <v>5105020000</v>
          </cell>
        </row>
        <row r="426">
          <cell r="N426" t="str">
            <v>5105030000</v>
          </cell>
        </row>
        <row r="427">
          <cell r="N427" t="str">
            <v>5105040000</v>
          </cell>
        </row>
        <row r="428">
          <cell r="N428" t="str">
            <v>5105050000</v>
          </cell>
        </row>
        <row r="429">
          <cell r="N429" t="str">
            <v>5105060000</v>
          </cell>
        </row>
        <row r="430">
          <cell r="N430" t="str">
            <v>5105070000</v>
          </cell>
        </row>
        <row r="431">
          <cell r="N431" t="str">
            <v>5105080000</v>
          </cell>
        </row>
        <row r="432">
          <cell r="N432" t="str">
            <v>5105090000</v>
          </cell>
        </row>
        <row r="433">
          <cell r="N433" t="str">
            <v>5105100000</v>
          </cell>
        </row>
        <row r="434">
          <cell r="N434" t="str">
            <v>5105110000</v>
          </cell>
        </row>
        <row r="435">
          <cell r="N435" t="str">
            <v>5105120000</v>
          </cell>
        </row>
        <row r="436">
          <cell r="N436" t="str">
            <v>5105990000</v>
          </cell>
        </row>
        <row r="437">
          <cell r="N437" t="str">
            <v>5110020000</v>
          </cell>
        </row>
        <row r="438">
          <cell r="N438" t="str">
            <v>5110030000</v>
          </cell>
        </row>
        <row r="439">
          <cell r="N439" t="str">
            <v>5110040000</v>
          </cell>
        </row>
        <row r="440">
          <cell r="N440" t="str">
            <v>5110050000</v>
          </cell>
        </row>
        <row r="441">
          <cell r="N441" t="str">
            <v>5110060000</v>
          </cell>
        </row>
        <row r="442">
          <cell r="N442" t="str">
            <v>5110070000</v>
          </cell>
        </row>
        <row r="443">
          <cell r="N443" t="str">
            <v>5110080000</v>
          </cell>
        </row>
        <row r="444">
          <cell r="N444" t="str">
            <v>5110090000</v>
          </cell>
        </row>
        <row r="445">
          <cell r="N445" t="str">
            <v>5110100000</v>
          </cell>
        </row>
        <row r="446">
          <cell r="N446" t="str">
            <v>5110900000</v>
          </cell>
        </row>
        <row r="447">
          <cell r="N447" t="str">
            <v>5110990000</v>
          </cell>
        </row>
        <row r="448">
          <cell r="N448" t="str">
            <v>5115020000</v>
          </cell>
        </row>
        <row r="449">
          <cell r="N449" t="str">
            <v>5115030000</v>
          </cell>
        </row>
        <row r="450">
          <cell r="N450" t="str">
            <v>5115040000</v>
          </cell>
        </row>
        <row r="451">
          <cell r="N451" t="str">
            <v>5115050000</v>
          </cell>
        </row>
        <row r="452">
          <cell r="N452" t="str">
            <v>5115060000</v>
          </cell>
        </row>
        <row r="453">
          <cell r="N453" t="str">
            <v>5115070000</v>
          </cell>
        </row>
        <row r="454">
          <cell r="N454" t="str">
            <v>5115080000</v>
          </cell>
        </row>
        <row r="455">
          <cell r="N455" t="str">
            <v>5115090000</v>
          </cell>
        </row>
        <row r="456">
          <cell r="N456" t="str">
            <v>5115100000</v>
          </cell>
        </row>
        <row r="457">
          <cell r="N457" t="str">
            <v>5115200000</v>
          </cell>
        </row>
        <row r="458">
          <cell r="N458" t="str">
            <v>5115330000</v>
          </cell>
        </row>
        <row r="459">
          <cell r="N459" t="str">
            <v>5115340000</v>
          </cell>
        </row>
        <row r="460">
          <cell r="N460" t="str">
            <v>5115400000</v>
          </cell>
        </row>
        <row r="461">
          <cell r="N461" t="str">
            <v>5115990000</v>
          </cell>
        </row>
        <row r="462">
          <cell r="N462" t="str">
            <v>5120010000</v>
          </cell>
        </row>
        <row r="463">
          <cell r="N463" t="str">
            <v>5125020000</v>
          </cell>
        </row>
        <row r="464">
          <cell r="N464" t="str">
            <v>5125030000</v>
          </cell>
        </row>
        <row r="465">
          <cell r="N465" t="str">
            <v>5125040000</v>
          </cell>
        </row>
        <row r="466">
          <cell r="N466" t="str">
            <v>5125050000</v>
          </cell>
        </row>
        <row r="467">
          <cell r="N467" t="str">
            <v>5125070000</v>
          </cell>
        </row>
        <row r="468">
          <cell r="N468" t="str">
            <v>5125080000</v>
          </cell>
        </row>
        <row r="469">
          <cell r="N469" t="str">
            <v>5125090000</v>
          </cell>
        </row>
        <row r="470">
          <cell r="N470" t="str">
            <v>5125100000</v>
          </cell>
        </row>
        <row r="471">
          <cell r="N471" t="str">
            <v>5127100000</v>
          </cell>
        </row>
        <row r="472">
          <cell r="N472" t="str">
            <v>5127200000</v>
          </cell>
        </row>
        <row r="473">
          <cell r="N473" t="str">
            <v>5127500000</v>
          </cell>
        </row>
        <row r="474">
          <cell r="N474" t="str">
            <v>5127990000</v>
          </cell>
        </row>
        <row r="475">
          <cell r="N475" t="str">
            <v>5130020000</v>
          </cell>
        </row>
        <row r="476">
          <cell r="N476" t="str">
            <v>5130030000</v>
          </cell>
        </row>
        <row r="477">
          <cell r="N477" t="str">
            <v>5130040000</v>
          </cell>
        </row>
        <row r="478">
          <cell r="N478" t="str">
            <v>5130070000</v>
          </cell>
        </row>
        <row r="479">
          <cell r="N479" t="str">
            <v>5130090000</v>
          </cell>
        </row>
        <row r="480">
          <cell r="N480" t="str">
            <v>5130200000</v>
          </cell>
        </row>
        <row r="481">
          <cell r="N481" t="str">
            <v>5130990000</v>
          </cell>
        </row>
        <row r="482">
          <cell r="N482" t="str">
            <v>5135010000</v>
          </cell>
        </row>
        <row r="483">
          <cell r="N483" t="str">
            <v>5135020000</v>
          </cell>
        </row>
        <row r="484">
          <cell r="N484" t="str">
            <v>5135040000</v>
          </cell>
        </row>
        <row r="485">
          <cell r="N485" t="str">
            <v>5135050000</v>
          </cell>
        </row>
        <row r="486">
          <cell r="N486" t="str">
            <v>5135060000</v>
          </cell>
        </row>
        <row r="487">
          <cell r="N487" t="str">
            <v>5135110000</v>
          </cell>
        </row>
        <row r="488">
          <cell r="N488" t="str">
            <v>5135990000</v>
          </cell>
        </row>
        <row r="489">
          <cell r="N489" t="str">
            <v>5137010000</v>
          </cell>
        </row>
        <row r="490">
          <cell r="N490" t="str">
            <v>5137020000</v>
          </cell>
        </row>
        <row r="491">
          <cell r="N491" t="str">
            <v>5137030000</v>
          </cell>
        </row>
        <row r="492">
          <cell r="N492" t="str">
            <v>5137040000</v>
          </cell>
        </row>
        <row r="493">
          <cell r="N493" t="str">
            <v>5140010000</v>
          </cell>
        </row>
        <row r="494">
          <cell r="N494" t="str">
            <v>5143010000</v>
          </cell>
        </row>
        <row r="495">
          <cell r="N495" t="str">
            <v>5143020000</v>
          </cell>
        </row>
        <row r="496">
          <cell r="N496" t="str">
            <v>5145010000</v>
          </cell>
        </row>
        <row r="497">
          <cell r="N497" t="str">
            <v>5147010000</v>
          </cell>
        </row>
        <row r="498">
          <cell r="N498" t="str">
            <v>5149000000</v>
          </cell>
        </row>
        <row r="499">
          <cell r="N499" t="str">
            <v>5150010000</v>
          </cell>
        </row>
        <row r="500">
          <cell r="N500" t="str">
            <v>5157000000</v>
          </cell>
        </row>
        <row r="501">
          <cell r="N501" t="str">
            <v>5160010000</v>
          </cell>
        </row>
        <row r="502">
          <cell r="N502" t="str">
            <v>5161010000</v>
          </cell>
        </row>
        <row r="503">
          <cell r="N503" t="str">
            <v>5163020000</v>
          </cell>
        </row>
        <row r="504">
          <cell r="N504" t="str">
            <v>5164010000</v>
          </cell>
        </row>
        <row r="505">
          <cell r="N505" t="str">
            <v>5164020000</v>
          </cell>
        </row>
        <row r="506">
          <cell r="N506" t="str">
            <v>5165010000</v>
          </cell>
        </row>
        <row r="507">
          <cell r="N507" t="str">
            <v>5166010000</v>
          </cell>
        </row>
        <row r="508">
          <cell r="N508" t="str">
            <v>5166020000</v>
          </cell>
        </row>
        <row r="509">
          <cell r="N509" t="str">
            <v>5166030000</v>
          </cell>
        </row>
        <row r="510">
          <cell r="N510" t="str">
            <v>5166040000</v>
          </cell>
        </row>
        <row r="511">
          <cell r="N511" t="str">
            <v>5166050000</v>
          </cell>
        </row>
        <row r="512">
          <cell r="N512" t="str">
            <v>5166060000</v>
          </cell>
        </row>
        <row r="513">
          <cell r="N513" t="str">
            <v>5166070000</v>
          </cell>
        </row>
        <row r="514">
          <cell r="N514" t="str">
            <v>5180000000</v>
          </cell>
        </row>
        <row r="515">
          <cell r="N515" t="str">
            <v>5199010000</v>
          </cell>
        </row>
        <row r="516">
          <cell r="N516" t="str">
            <v>5199020000</v>
          </cell>
        </row>
        <row r="517">
          <cell r="N517" t="str">
            <v>5199030000</v>
          </cell>
        </row>
        <row r="518">
          <cell r="N518" t="str">
            <v>5199040000</v>
          </cell>
        </row>
        <row r="519">
          <cell r="N519" t="str">
            <v>5199990000</v>
          </cell>
        </row>
        <row r="520">
          <cell r="N520" t="str">
            <v>5206000000</v>
          </cell>
        </row>
        <row r="521">
          <cell r="N521" t="str">
            <v>5207000000</v>
          </cell>
        </row>
        <row r="522">
          <cell r="N522" t="str">
            <v>5299000000</v>
          </cell>
        </row>
        <row r="523">
          <cell r="N523" t="str">
            <v>5301010000</v>
          </cell>
        </row>
        <row r="524">
          <cell r="N524" t="str">
            <v>5301020000</v>
          </cell>
        </row>
        <row r="525">
          <cell r="N525" t="str">
            <v>5301040000</v>
          </cell>
        </row>
        <row r="526">
          <cell r="N526" t="str">
            <v>5301050000</v>
          </cell>
        </row>
        <row r="527">
          <cell r="N527" t="str">
            <v>5301080000</v>
          </cell>
        </row>
        <row r="528">
          <cell r="N528" t="str">
            <v>5301090000</v>
          </cell>
        </row>
        <row r="529">
          <cell r="N529" t="str">
            <v>5302000000</v>
          </cell>
        </row>
        <row r="530">
          <cell r="N530" t="str">
            <v>5302010000</v>
          </cell>
        </row>
        <row r="531">
          <cell r="N531" t="str">
            <v>5302020000</v>
          </cell>
        </row>
        <row r="532">
          <cell r="N532" t="str">
            <v>5303010000</v>
          </cell>
        </row>
        <row r="533">
          <cell r="N533" t="str">
            <v>5303030000</v>
          </cell>
        </row>
        <row r="534">
          <cell r="N534" t="str">
            <v>5303050000</v>
          </cell>
        </row>
        <row r="535">
          <cell r="N535" t="str">
            <v>5303110000</v>
          </cell>
        </row>
        <row r="536">
          <cell r="N536" t="str">
            <v>5303130000</v>
          </cell>
        </row>
        <row r="537">
          <cell r="N537" t="str">
            <v>5303150000</v>
          </cell>
        </row>
        <row r="538">
          <cell r="N538" t="str">
            <v>5303210000</v>
          </cell>
        </row>
        <row r="539">
          <cell r="N539" t="str">
            <v>5303230000</v>
          </cell>
        </row>
        <row r="540">
          <cell r="N540" t="str">
            <v>5303250000</v>
          </cell>
        </row>
        <row r="541">
          <cell r="N541" t="str">
            <v>5303990000</v>
          </cell>
        </row>
        <row r="542">
          <cell r="N542" t="str">
            <v>5305010000</v>
          </cell>
        </row>
        <row r="543">
          <cell r="N543" t="str">
            <v>5305020000</v>
          </cell>
        </row>
        <row r="544">
          <cell r="N544" t="str">
            <v>5305030000</v>
          </cell>
        </row>
        <row r="545">
          <cell r="N545" t="str">
            <v>5305040000</v>
          </cell>
        </row>
        <row r="546">
          <cell r="N546" t="str">
            <v>5305050000</v>
          </cell>
        </row>
        <row r="547">
          <cell r="N547" t="str">
            <v>5305060000</v>
          </cell>
        </row>
        <row r="548">
          <cell r="N548" t="str">
            <v>5305990000</v>
          </cell>
        </row>
        <row r="549">
          <cell r="N549" t="str">
            <v>5310070000</v>
          </cell>
        </row>
        <row r="550">
          <cell r="N550" t="str">
            <v>5310080000</v>
          </cell>
        </row>
        <row r="551">
          <cell r="N551" t="str">
            <v>5310090000</v>
          </cell>
        </row>
        <row r="552">
          <cell r="N552" t="str">
            <v>5310100000</v>
          </cell>
        </row>
        <row r="553">
          <cell r="N553" t="str">
            <v>5315060000</v>
          </cell>
        </row>
        <row r="554">
          <cell r="N554" t="str">
            <v>5315070000</v>
          </cell>
        </row>
        <row r="555">
          <cell r="N555" t="str">
            <v>5315080000</v>
          </cell>
        </row>
        <row r="556">
          <cell r="N556" t="str">
            <v>5315090000</v>
          </cell>
        </row>
        <row r="557">
          <cell r="N557" t="str">
            <v>5315200000</v>
          </cell>
        </row>
        <row r="558">
          <cell r="N558" t="str">
            <v>5315990000</v>
          </cell>
        </row>
        <row r="559">
          <cell r="N559" t="str">
            <v>5320000000</v>
          </cell>
        </row>
        <row r="560">
          <cell r="N560" t="str">
            <v>5325070000</v>
          </cell>
        </row>
        <row r="561">
          <cell r="N561" t="str">
            <v>5325080000</v>
          </cell>
        </row>
        <row r="562">
          <cell r="N562" t="str">
            <v>5325090000</v>
          </cell>
        </row>
        <row r="563">
          <cell r="N563" t="str">
            <v>5325100000</v>
          </cell>
        </row>
        <row r="564">
          <cell r="N564" t="str">
            <v>5327040000</v>
          </cell>
        </row>
        <row r="565">
          <cell r="N565" t="str">
            <v>5327100000</v>
          </cell>
        </row>
        <row r="566">
          <cell r="N566" t="str">
            <v>5327500000</v>
          </cell>
        </row>
        <row r="567">
          <cell r="N567" t="str">
            <v>5330070000</v>
          </cell>
        </row>
        <row r="568">
          <cell r="N568" t="str">
            <v>5330090000</v>
          </cell>
        </row>
        <row r="569">
          <cell r="N569" t="str">
            <v>5330200000</v>
          </cell>
        </row>
        <row r="570">
          <cell r="N570" t="str">
            <v>5330990000</v>
          </cell>
        </row>
        <row r="571">
          <cell r="N571" t="str">
            <v>5337010000</v>
          </cell>
        </row>
        <row r="572">
          <cell r="N572" t="str">
            <v>5337020000</v>
          </cell>
        </row>
        <row r="573">
          <cell r="N573" t="str">
            <v>5337030000</v>
          </cell>
        </row>
        <row r="574">
          <cell r="N574" t="str">
            <v>5340010000</v>
          </cell>
        </row>
        <row r="575">
          <cell r="N575" t="str">
            <v>5343010000</v>
          </cell>
        </row>
        <row r="576">
          <cell r="N576" t="str">
            <v>5343020000</v>
          </cell>
        </row>
        <row r="577">
          <cell r="N577" t="str">
            <v>5347010000</v>
          </cell>
        </row>
        <row r="578">
          <cell r="N578" t="str">
            <v>5348010000</v>
          </cell>
        </row>
        <row r="579">
          <cell r="N579" t="str">
            <v>5349010000</v>
          </cell>
        </row>
        <row r="580">
          <cell r="N580" t="str">
            <v>5355010000</v>
          </cell>
        </row>
        <row r="581">
          <cell r="N581" t="str">
            <v>5355020000</v>
          </cell>
        </row>
        <row r="582">
          <cell r="N582" t="str">
            <v>5355050000</v>
          </cell>
        </row>
        <row r="583">
          <cell r="N583" t="str">
            <v>5357000000</v>
          </cell>
        </row>
        <row r="584">
          <cell r="N584" t="str">
            <v>5370000000</v>
          </cell>
        </row>
        <row r="585">
          <cell r="N585" t="str">
            <v>5373000000</v>
          </cell>
        </row>
        <row r="586">
          <cell r="N586" t="str">
            <v>5375200000</v>
          </cell>
        </row>
        <row r="587">
          <cell r="N587" t="str">
            <v>5375300000</v>
          </cell>
        </row>
        <row r="588">
          <cell r="N588" t="str">
            <v>5380010000</v>
          </cell>
        </row>
        <row r="589">
          <cell r="N589" t="str">
            <v>5381000000</v>
          </cell>
        </row>
        <row r="590">
          <cell r="N590" t="str">
            <v>5390010000</v>
          </cell>
        </row>
        <row r="591">
          <cell r="N591" t="str">
            <v>5390020000</v>
          </cell>
        </row>
        <row r="592">
          <cell r="N592" t="str">
            <v>5390030000</v>
          </cell>
        </row>
        <row r="593">
          <cell r="N593" t="str">
            <v>5390040000</v>
          </cell>
        </row>
        <row r="594">
          <cell r="N594" t="str">
            <v>5390050000</v>
          </cell>
        </row>
        <row r="595">
          <cell r="N595" t="str">
            <v>5390060000</v>
          </cell>
        </row>
        <row r="596">
          <cell r="N596" t="str">
            <v>5390990000</v>
          </cell>
        </row>
        <row r="597">
          <cell r="N597" t="str">
            <v>5399010000</v>
          </cell>
        </row>
        <row r="598">
          <cell r="N598" t="str">
            <v>5399020000</v>
          </cell>
        </row>
        <row r="599">
          <cell r="N599" t="str">
            <v>5399030000</v>
          </cell>
        </row>
        <row r="600">
          <cell r="N600" t="str">
            <v>5399040000</v>
          </cell>
        </row>
        <row r="601">
          <cell r="N601" t="str">
            <v>5399990000</v>
          </cell>
        </row>
        <row r="602">
          <cell r="N602" t="str">
            <v>6101000000</v>
          </cell>
        </row>
        <row r="603">
          <cell r="N603" t="str">
            <v>6102000000</v>
          </cell>
        </row>
        <row r="604">
          <cell r="N604" t="str">
            <v>6104990000</v>
          </cell>
        </row>
        <row r="605">
          <cell r="N605" t="str">
            <v>6108000000</v>
          </cell>
        </row>
        <row r="606">
          <cell r="N606" t="str">
            <v>6109010000</v>
          </cell>
        </row>
        <row r="607">
          <cell r="N607" t="str">
            <v>6111000000</v>
          </cell>
        </row>
        <row r="608">
          <cell r="N608" t="str">
            <v>6130000000</v>
          </cell>
        </row>
        <row r="609">
          <cell r="N609" t="str">
            <v>6165000000</v>
          </cell>
        </row>
        <row r="610">
          <cell r="N610" t="str">
            <v>6190010000</v>
          </cell>
        </row>
        <row r="611">
          <cell r="N611" t="str">
            <v>6190030000</v>
          </cell>
        </row>
        <row r="612">
          <cell r="N612" t="str">
            <v>6199000000</v>
          </cell>
        </row>
        <row r="613">
          <cell r="N613" t="str">
            <v>6201000000</v>
          </cell>
        </row>
        <row r="614">
          <cell r="N614" t="str">
            <v>6202000000</v>
          </cell>
        </row>
        <row r="615">
          <cell r="N615" t="str">
            <v>6203000000</v>
          </cell>
        </row>
        <row r="616">
          <cell r="N616" t="str">
            <v>6211000000</v>
          </cell>
        </row>
        <row r="617">
          <cell r="N617" t="str">
            <v>6227310000</v>
          </cell>
        </row>
        <row r="618">
          <cell r="N618" t="str">
            <v>6255000000</v>
          </cell>
        </row>
        <row r="619">
          <cell r="N619" t="str">
            <v>6260000000</v>
          </cell>
        </row>
        <row r="620">
          <cell r="N620" t="str">
            <v>6265000000</v>
          </cell>
        </row>
        <row r="621">
          <cell r="N621" t="str">
            <v>6290010000</v>
          </cell>
        </row>
        <row r="622">
          <cell r="N622" t="str">
            <v>6290030000</v>
          </cell>
        </row>
        <row r="623">
          <cell r="N623" t="str">
            <v>6299000000</v>
          </cell>
        </row>
        <row r="624">
          <cell r="N624" t="str">
            <v>6301200000</v>
          </cell>
        </row>
        <row r="625">
          <cell r="N625" t="str">
            <v>6305010000</v>
          </cell>
        </row>
        <row r="626">
          <cell r="N626" t="str">
            <v>6410000000</v>
          </cell>
        </row>
        <row r="627">
          <cell r="N627" t="str">
            <v>6420000000</v>
          </cell>
        </row>
        <row r="628">
          <cell r="N628" t="str">
            <v>7110100000</v>
          </cell>
        </row>
        <row r="629">
          <cell r="N629" t="str">
            <v>7110200000</v>
          </cell>
        </row>
        <row r="630">
          <cell r="N630" t="str">
            <v>7220100000</v>
          </cell>
        </row>
        <row r="631">
          <cell r="N631" t="str">
            <v>8100000000</v>
          </cell>
        </row>
        <row r="632">
          <cell r="N632" t="str">
            <v>9102000000</v>
          </cell>
        </row>
        <row r="633">
          <cell r="N633" t="str">
            <v>CF_1101</v>
          </cell>
        </row>
        <row r="634">
          <cell r="N634" t="str">
            <v>CF_1102</v>
          </cell>
        </row>
        <row r="635">
          <cell r="N635" t="str">
            <v>CF_1199</v>
          </cell>
        </row>
        <row r="636">
          <cell r="N636" t="str">
            <v>CF_1199_IC</v>
          </cell>
        </row>
        <row r="637">
          <cell r="N637" t="str">
            <v>CF_1201</v>
          </cell>
        </row>
        <row r="638">
          <cell r="N638" t="str">
            <v>CF_1202</v>
          </cell>
        </row>
        <row r="639">
          <cell r="N639" t="str">
            <v>CF_1203</v>
          </cell>
        </row>
        <row r="640">
          <cell r="N640" t="str">
            <v>CF_1204</v>
          </cell>
        </row>
        <row r="641">
          <cell r="N641" t="str">
            <v>CF_1205</v>
          </cell>
        </row>
        <row r="642">
          <cell r="N642" t="str">
            <v>CF_1299</v>
          </cell>
        </row>
        <row r="643">
          <cell r="N643" t="str">
            <v>CF_2199</v>
          </cell>
        </row>
        <row r="644">
          <cell r="N644" t="str">
            <v>CF_2201</v>
          </cell>
        </row>
        <row r="645">
          <cell r="N645" t="str">
            <v>CF_2202</v>
          </cell>
        </row>
        <row r="646">
          <cell r="N646" t="str">
            <v>CF_2203</v>
          </cell>
        </row>
        <row r="647">
          <cell r="N647" t="str">
            <v>CF_2204</v>
          </cell>
        </row>
        <row r="648">
          <cell r="N648" t="str">
            <v>CF_2299</v>
          </cell>
        </row>
        <row r="649">
          <cell r="N649" t="str">
            <v>CF_3107</v>
          </cell>
        </row>
        <row r="650">
          <cell r="N650" t="str">
            <v>CF_3199</v>
          </cell>
        </row>
        <row r="651">
          <cell r="N651" t="str">
            <v>CF_3207</v>
          </cell>
        </row>
        <row r="652">
          <cell r="N652" t="str">
            <v>CF_3212</v>
          </cell>
        </row>
        <row r="653">
          <cell r="N653" t="str">
            <v>E_INTERCOM</v>
          </cell>
        </row>
        <row r="654">
          <cell r="N654" t="str">
            <v>I_INTERCOM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s"/>
      <sheetName val="BS$"/>
      <sheetName val="BS_Rp"/>
      <sheetName val="DGA$"/>
      <sheetName val="DGA_Rp"/>
      <sheetName val="BDN_Giro"/>
      <sheetName val="Kas_Bnk"/>
      <sheetName val="WS"/>
      <sheetName val="Cek2Rek"/>
      <sheetName val="Sheet1"/>
      <sheetName val="ADJ"/>
      <sheetName val="Sale"/>
      <sheetName val="Packing"/>
      <sheetName val="Log"/>
      <sheetName val="Fitting"/>
      <sheetName val="HPP"/>
      <sheetName val="RL"/>
      <sheetName val="Neraca"/>
      <sheetName val="DAT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JE"/>
      <sheetName val="PRJE"/>
      <sheetName val="WBS1"/>
      <sheetName val="WBS2"/>
      <sheetName val="WPL"/>
      <sheetName val="Cash (A)"/>
      <sheetName val="A-1"/>
      <sheetName val="A-1-1"/>
      <sheetName val="A-1-1(1)"/>
      <sheetName val="A-1-2"/>
      <sheetName val="A-1-2 (1)"/>
      <sheetName val="A-2"/>
      <sheetName val="A-2-1"/>
      <sheetName val="A-3"/>
      <sheetName val="Receivable (C)"/>
      <sheetName val="C-1"/>
      <sheetName val="C-1-1"/>
      <sheetName val="C-2"/>
      <sheetName val="C-3"/>
      <sheetName val="C-4"/>
      <sheetName val="C-5"/>
      <sheetName val="Rec. Affiliate (H)"/>
      <sheetName val="Inventories  (D)"/>
      <sheetName val="D-1"/>
      <sheetName val="D-1-1"/>
      <sheetName val="D-1-2"/>
      <sheetName val="D-2"/>
      <sheetName val="D-3"/>
      <sheetName val="prepaid Taxes (E)"/>
      <sheetName val="E-1"/>
      <sheetName val="F"/>
      <sheetName val="F-1"/>
      <sheetName val="AR Others (G)"/>
      <sheetName val="Investment in Shares (I)"/>
      <sheetName val="FIxed Assets (J)"/>
      <sheetName val="List of Fixed Assets"/>
      <sheetName val=" J-1"/>
      <sheetName val="J-2"/>
      <sheetName val=" J-3"/>
      <sheetName val="J-4"/>
      <sheetName val="J-5"/>
      <sheetName val=" J-6"/>
      <sheetName val="J-7"/>
      <sheetName val="J-8"/>
      <sheetName val="J-9"/>
      <sheetName val="J-10"/>
      <sheetName val="goodwill"/>
      <sheetName val="M-1"/>
      <sheetName val="Account Payable"/>
      <sheetName val="AA-1"/>
      <sheetName val="AA-1-1"/>
      <sheetName val="AA-2"/>
      <sheetName val="Bank Loan (BB)"/>
      <sheetName val="BB-2"/>
      <sheetName val="BB-1"/>
      <sheetName val="Taxes Payable (CC)"/>
      <sheetName val="CC-1"/>
      <sheetName val="CC-1-1"/>
      <sheetName val="CC-1-2"/>
      <sheetName val="CC-1-3"/>
      <sheetName val="Other Payable (DD)"/>
      <sheetName val="DD-1"/>
      <sheetName val="Advance Received (EE)"/>
      <sheetName val="EE-1"/>
      <sheetName val="EE-2"/>
      <sheetName val="Accrued Expenses (HH)"/>
      <sheetName val="HH-1"/>
      <sheetName val="JJ"/>
      <sheetName val="JJ-1"/>
      <sheetName val=" Equity"/>
      <sheetName val="Revenue (10)"/>
      <sheetName val="10-1"/>
      <sheetName val="10-1-1"/>
      <sheetName val="COS (20)"/>
      <sheetName val="20-1"/>
      <sheetName val="OPEX (30)"/>
      <sheetName val="WBS-1"/>
      <sheetName val="WBS-2 "/>
      <sheetName val="W.Pl"/>
      <sheetName val="COGS"/>
      <sheetName val="OPEX"/>
      <sheetName val="GT_Custom"/>
      <sheetName val="AA_1"/>
      <sheetName val="AA_1_1"/>
      <sheetName val="AA_2"/>
      <sheetName val="Bank Loan _BB_"/>
      <sheetName val="BB_2"/>
      <sheetName val="BB_1"/>
      <sheetName val="Taxes Payable _CC_"/>
      <sheetName val="CC_1"/>
      <sheetName val="CC_1_1"/>
      <sheetName val="CC_1_2"/>
      <sheetName val="CC_1_3"/>
      <sheetName val="Other Payable _DD_"/>
      <sheetName val="DD_1"/>
      <sheetName val="Advance Received _EE_"/>
      <sheetName val="EE_1"/>
      <sheetName val="EE_2"/>
      <sheetName val="Accrued Expenses _HH_"/>
      <sheetName val="HH_1"/>
      <sheetName val="JJ_1"/>
      <sheetName val="_Equity"/>
      <sheetName val="Revenue _10_"/>
      <sheetName val="Cash _A_"/>
      <sheetName val="A_1"/>
      <sheetName val="A_1_1"/>
      <sheetName val="A_1_1_1_"/>
      <sheetName val="A_1_2"/>
      <sheetName val="A_1_2 _1_"/>
      <sheetName val="A_2"/>
      <sheetName val="A_2_1"/>
      <sheetName val="A_3"/>
      <sheetName val="Receivable _C_"/>
      <sheetName val="C_1"/>
      <sheetName val="C_1_1"/>
      <sheetName val="C_2"/>
      <sheetName val="C_3"/>
      <sheetName val="C_4"/>
      <sheetName val="C_5"/>
      <sheetName val="Rec_ Affiliate _H_"/>
      <sheetName val="Inventories  _D_"/>
      <sheetName val="D_1"/>
      <sheetName val="D_1_1"/>
      <sheetName val="D_1_2"/>
      <sheetName val="D_2"/>
      <sheetName val="D_3"/>
      <sheetName val="prepaid Taxes _E_"/>
      <sheetName val="E_1"/>
      <sheetName val="F_1"/>
      <sheetName val="AR Others _G_"/>
      <sheetName val="Investment in Shares _I_"/>
      <sheetName val="FIxed Assets _J_"/>
      <sheetName val="_J_1"/>
      <sheetName val="J_2"/>
      <sheetName val="_J_3"/>
      <sheetName val="J_4"/>
      <sheetName val="J_5"/>
      <sheetName val="_J_6"/>
      <sheetName val="J_7"/>
      <sheetName val="J_8"/>
      <sheetName val="J_9"/>
      <sheetName val="J_10"/>
      <sheetName val="M_1"/>
      <sheetName val="10_1"/>
      <sheetName val="10_1_1"/>
      <sheetName val="COS _20_"/>
      <sheetName val="20_1"/>
      <sheetName val="OPEX _30_"/>
      <sheetName val="WBS_1"/>
      <sheetName val="WBS_2 "/>
      <sheetName val="W_Pl"/>
      <sheetName val="LRK"/>
      <sheetName val="PEND+BIAYA"/>
      <sheetName val="NONCAB"/>
      <sheetName val="lr treas"/>
      <sheetName val="CODE"/>
      <sheetName val="Table Array"/>
      <sheetName val="FKT_PJK"/>
      <sheetName val="Ratio_APP"/>
      <sheetName val="TBM"/>
      <sheetName val="Rates"/>
      <sheetName val="GeneralInfo"/>
      <sheetName val="Lookups"/>
      <sheetName val="Accrued XfÖ_x0006__x000c__x0000__x0000__x0000__x000a_]_x0014__x0000__x0000_"/>
      <sheetName val=""/>
      <sheetName val="Database"/>
      <sheetName val="Cross Ref"/>
      <sheetName val="SPT21"/>
      <sheetName val="LOCATION"/>
      <sheetName val="MACHINE"/>
      <sheetName val="Parameters"/>
      <sheetName val="Parameter"/>
      <sheetName val="MATERIALFINAL"/>
      <sheetName val="Links"/>
      <sheetName val="depot"/>
      <sheetName val="itung2an"/>
      <sheetName val=" J-2-1"/>
      <sheetName val="J-3"/>
      <sheetName val=" J-5"/>
      <sheetName val="J-6"/>
      <sheetName val="Abs 2004"/>
      <sheetName val="Accrued XfÖ_x005f_x0006__x005f_x000c__x0000"/>
      <sheetName val="Worksheet IMT"/>
      <sheetName val="Cash_(A)"/>
      <sheetName val="A-1-2_(1)"/>
      <sheetName val="Receivable_(C)"/>
      <sheetName val="Rec__Affiliate_(H)"/>
      <sheetName val="Inventories__(D)"/>
      <sheetName val="prepaid_Taxes_(E)"/>
      <sheetName val="AR_Others_(G)"/>
      <sheetName val="Investment_in_Shares_(I)"/>
      <sheetName val="FIxed_Assets_(J)"/>
      <sheetName val="List_of_Fixed_Assets"/>
      <sheetName val="_J-1"/>
      <sheetName val="_J-3"/>
      <sheetName val="_J-6"/>
      <sheetName val="Account_Payable"/>
      <sheetName val="Bank_Loan_(BB)"/>
      <sheetName val="Taxes_Payable_(CC)"/>
      <sheetName val="Other_Payable_(DD)"/>
      <sheetName val="Advance_Received_(EE)"/>
      <sheetName val="Accrued_Expenses_(HH)"/>
      <sheetName val="_Equity1"/>
      <sheetName val="Revenue_(10)"/>
      <sheetName val="COS_(20)"/>
      <sheetName val="OPEX_(30)"/>
      <sheetName val="WBS-2_"/>
      <sheetName val="Bank_Loan__BB_"/>
      <sheetName val="Taxes_Payable__CC_"/>
      <sheetName val="Other_Payable__DD_"/>
      <sheetName val="Advance_Received__EE_"/>
      <sheetName val="Accrued_Expenses__HH_"/>
      <sheetName val="Revenue__10_"/>
      <sheetName val="Cash__A_"/>
      <sheetName val="A_1_2__1_"/>
      <sheetName val="Receivable__C_"/>
      <sheetName val="Rec__Affiliate__H_"/>
      <sheetName val="Inventories___D_"/>
      <sheetName val="prepaid_Taxes__E_"/>
      <sheetName val="AR_Others__G_"/>
      <sheetName val="Investment_in_Shares__I_"/>
      <sheetName val="FIxed_Assets__J_"/>
      <sheetName val="Income Statement"/>
      <sheetName val="Shareholders' Equity"/>
      <sheetName val="Dept"/>
      <sheetName val="WP-PBM-04"/>
      <sheetName val="기준"/>
      <sheetName val="coba"/>
      <sheetName val="Std-Prod KS"/>
      <sheetName val="WIP"/>
      <sheetName val="EastJavaoutdoor"/>
      <sheetName val="Lookup"/>
      <sheetName val="validation"/>
      <sheetName val="#REF"/>
      <sheetName val="sensitiv1"/>
      <sheetName val="K.6DEPOSIT"/>
      <sheetName val="LOPCALC"/>
      <sheetName val="Accrued XfÖ_x0006__x000c__x0000__x0000__x0000_ ]_x0014__x0000__x0000_"/>
      <sheetName val="DAF-1"/>
      <sheetName val="WP ABS 2004"/>
      <sheetName val="CALCULATIONS"/>
      <sheetName val="Sheet3"/>
      <sheetName val="Cek2Rek"/>
    </sheetNames>
    <sheetDataSet>
      <sheetData sheetId="0">
        <row r="13">
          <cell r="F13">
            <v>13215600.902390938</v>
          </cell>
        </row>
      </sheetData>
      <sheetData sheetId="1">
        <row r="13">
          <cell r="F13">
            <v>1582629</v>
          </cell>
        </row>
      </sheetData>
      <sheetData sheetId="2">
        <row r="13">
          <cell r="F13">
            <v>13215600.902390938</v>
          </cell>
        </row>
      </sheetData>
      <sheetData sheetId="3">
        <row r="13">
          <cell r="F13">
            <v>9090</v>
          </cell>
        </row>
      </sheetData>
      <sheetData sheetId="4">
        <row r="13">
          <cell r="F13">
            <v>13215600.902390938</v>
          </cell>
        </row>
      </sheetData>
      <sheetData sheetId="5">
        <row r="3">
          <cell r="C3">
            <v>0</v>
          </cell>
        </row>
      </sheetData>
      <sheetData sheetId="6">
        <row r="13">
          <cell r="F13">
            <v>9090</v>
          </cell>
        </row>
      </sheetData>
      <sheetData sheetId="7">
        <row r="3">
          <cell r="C3" t="str">
            <v xml:space="preserve"> </v>
          </cell>
        </row>
      </sheetData>
      <sheetData sheetId="8">
        <row r="13">
          <cell r="F13">
            <v>33343597</v>
          </cell>
        </row>
      </sheetData>
      <sheetData sheetId="9">
        <row r="13">
          <cell r="F13">
            <v>1582629</v>
          </cell>
        </row>
      </sheetData>
      <sheetData sheetId="10">
        <row r="13">
          <cell r="F13">
            <v>33343597</v>
          </cell>
        </row>
      </sheetData>
      <sheetData sheetId="11">
        <row r="13">
          <cell r="F13">
            <v>1582629</v>
          </cell>
        </row>
      </sheetData>
      <sheetData sheetId="12">
        <row r="13">
          <cell r="F13">
            <v>13215600.902390938</v>
          </cell>
        </row>
      </sheetData>
      <sheetData sheetId="13">
        <row r="13">
          <cell r="F13">
            <v>1582629</v>
          </cell>
        </row>
      </sheetData>
      <sheetData sheetId="14">
        <row r="3">
          <cell r="C3">
            <v>0</v>
          </cell>
        </row>
      </sheetData>
      <sheetData sheetId="15">
        <row r="3">
          <cell r="C3">
            <v>0</v>
          </cell>
        </row>
      </sheetData>
      <sheetData sheetId="16">
        <row r="13">
          <cell r="F13">
            <v>9090</v>
          </cell>
        </row>
      </sheetData>
      <sheetData sheetId="17">
        <row r="13">
          <cell r="F13">
            <v>33343597</v>
          </cell>
        </row>
      </sheetData>
      <sheetData sheetId="18">
        <row r="13">
          <cell r="F13">
            <v>9090</v>
          </cell>
        </row>
      </sheetData>
      <sheetData sheetId="19">
        <row r="13">
          <cell r="F13">
            <v>33343597</v>
          </cell>
        </row>
      </sheetData>
      <sheetData sheetId="20">
        <row r="13">
          <cell r="F13">
            <v>33343597</v>
          </cell>
        </row>
      </sheetData>
      <sheetData sheetId="21">
        <row r="13">
          <cell r="F13">
            <v>33343597</v>
          </cell>
        </row>
      </sheetData>
      <sheetData sheetId="22">
        <row r="13">
          <cell r="F13">
            <v>13215600.902390938</v>
          </cell>
        </row>
      </sheetData>
      <sheetData sheetId="23">
        <row r="3">
          <cell r="C3">
            <v>0</v>
          </cell>
        </row>
      </sheetData>
      <sheetData sheetId="24">
        <row r="13">
          <cell r="F13">
            <v>1582629</v>
          </cell>
        </row>
      </sheetData>
      <sheetData sheetId="25">
        <row r="13">
          <cell r="F13">
            <v>13215600.902390938</v>
          </cell>
        </row>
      </sheetData>
      <sheetData sheetId="26">
        <row r="13">
          <cell r="F13">
            <v>9090</v>
          </cell>
        </row>
      </sheetData>
      <sheetData sheetId="27">
        <row r="13">
          <cell r="F13">
            <v>13215600.902390938</v>
          </cell>
        </row>
      </sheetData>
      <sheetData sheetId="28">
        <row r="3">
          <cell r="C3">
            <v>0</v>
          </cell>
        </row>
      </sheetData>
      <sheetData sheetId="29">
        <row r="13">
          <cell r="F13">
            <v>9090</v>
          </cell>
        </row>
      </sheetData>
      <sheetData sheetId="30">
        <row r="3">
          <cell r="C3">
            <v>0</v>
          </cell>
        </row>
      </sheetData>
      <sheetData sheetId="31">
        <row r="13">
          <cell r="F13">
            <v>33343597</v>
          </cell>
        </row>
      </sheetData>
      <sheetData sheetId="32">
        <row r="13">
          <cell r="F13">
            <v>1582629</v>
          </cell>
        </row>
      </sheetData>
      <sheetData sheetId="33">
        <row r="13">
          <cell r="F13">
            <v>33343597</v>
          </cell>
        </row>
      </sheetData>
      <sheetData sheetId="34">
        <row r="13">
          <cell r="F13">
            <v>1582629</v>
          </cell>
        </row>
      </sheetData>
      <sheetData sheetId="35">
        <row r="13">
          <cell r="F13">
            <v>13215600.902390938</v>
          </cell>
        </row>
      </sheetData>
      <sheetData sheetId="36">
        <row r="13">
          <cell r="F13">
            <v>13215600.902390938</v>
          </cell>
        </row>
      </sheetData>
      <sheetData sheetId="37">
        <row r="3">
          <cell r="C3">
            <v>0</v>
          </cell>
        </row>
      </sheetData>
      <sheetData sheetId="38">
        <row r="3">
          <cell r="C3">
            <v>0</v>
          </cell>
        </row>
      </sheetData>
      <sheetData sheetId="39">
        <row r="13">
          <cell r="F13">
            <v>9090</v>
          </cell>
        </row>
      </sheetData>
      <sheetData sheetId="40">
        <row r="13">
          <cell r="F13">
            <v>33343597</v>
          </cell>
        </row>
      </sheetData>
      <sheetData sheetId="41">
        <row r="13">
          <cell r="F13">
            <v>9090</v>
          </cell>
        </row>
      </sheetData>
      <sheetData sheetId="42">
        <row r="13">
          <cell r="F13">
            <v>33343597</v>
          </cell>
        </row>
      </sheetData>
      <sheetData sheetId="43">
        <row r="3">
          <cell r="C3" t="str">
            <v xml:space="preserve"> </v>
          </cell>
        </row>
      </sheetData>
      <sheetData sheetId="44">
        <row r="13">
          <cell r="F13">
            <v>33343597</v>
          </cell>
        </row>
      </sheetData>
      <sheetData sheetId="45">
        <row r="13">
          <cell r="F13">
            <v>13215600.902390938</v>
          </cell>
        </row>
      </sheetData>
      <sheetData sheetId="46">
        <row r="3">
          <cell r="C3">
            <v>0</v>
          </cell>
        </row>
      </sheetData>
      <sheetData sheetId="47">
        <row r="13">
          <cell r="F13">
            <v>1582629</v>
          </cell>
        </row>
      </sheetData>
      <sheetData sheetId="48">
        <row r="13">
          <cell r="F13">
            <v>13215600.902390938</v>
          </cell>
          <cell r="H13">
            <v>0</v>
          </cell>
          <cell r="I13">
            <v>0</v>
          </cell>
          <cell r="J13">
            <v>0</v>
          </cell>
        </row>
        <row r="14">
          <cell r="H14">
            <v>7703079714</v>
          </cell>
          <cell r="I14">
            <v>4648751509.6000004</v>
          </cell>
          <cell r="J14">
            <v>6888561487</v>
          </cell>
        </row>
        <row r="15">
          <cell r="H15">
            <v>2631633</v>
          </cell>
          <cell r="J15">
            <v>3218466</v>
          </cell>
        </row>
        <row r="16">
          <cell r="F16">
            <v>0</v>
          </cell>
          <cell r="G16">
            <v>0</v>
          </cell>
          <cell r="H16">
            <v>34395323</v>
          </cell>
          <cell r="I16">
            <v>22973483</v>
          </cell>
          <cell r="J16">
            <v>6888561487</v>
          </cell>
        </row>
        <row r="17">
          <cell r="H17">
            <v>495000</v>
          </cell>
          <cell r="J17">
            <v>495000</v>
          </cell>
        </row>
        <row r="18">
          <cell r="H18">
            <v>750000</v>
          </cell>
          <cell r="I18">
            <v>750000</v>
          </cell>
        </row>
        <row r="19">
          <cell r="J19">
            <v>183758429.60000002</v>
          </cell>
        </row>
        <row r="20">
          <cell r="J20">
            <v>1611257.9</v>
          </cell>
        </row>
        <row r="21">
          <cell r="I21">
            <v>0</v>
          </cell>
        </row>
        <row r="22">
          <cell r="G22">
            <v>0</v>
          </cell>
          <cell r="H22">
            <v>7741351670</v>
          </cell>
          <cell r="I22">
            <v>4672474992.6000004</v>
          </cell>
        </row>
        <row r="25">
          <cell r="G25" t="str">
            <v>10-1-1</v>
          </cell>
        </row>
        <row r="26">
          <cell r="G26" t="str">
            <v>10-2</v>
          </cell>
        </row>
        <row r="27">
          <cell r="G27" t="str">
            <v>10</v>
          </cell>
        </row>
        <row r="28">
          <cell r="I28" t="str">
            <v>AA</v>
          </cell>
        </row>
        <row r="29">
          <cell r="I29" t="str">
            <v>AA-2</v>
          </cell>
        </row>
        <row r="30">
          <cell r="G30" t="str">
            <v>10-1</v>
          </cell>
          <cell r="I30" t="str">
            <v>AA-1</v>
          </cell>
        </row>
        <row r="31">
          <cell r="G31" t="str">
            <v>10-1-1</v>
          </cell>
        </row>
        <row r="32">
          <cell r="I32" t="str">
            <v>AA-1-1</v>
          </cell>
        </row>
        <row r="35">
          <cell r="H35">
            <v>0</v>
          </cell>
        </row>
      </sheetData>
      <sheetData sheetId="49">
        <row r="13">
          <cell r="F13">
            <v>9090</v>
          </cell>
        </row>
        <row r="14">
          <cell r="F14">
            <v>9090</v>
          </cell>
          <cell r="G14">
            <v>854046.32</v>
          </cell>
        </row>
        <row r="15">
          <cell r="F15">
            <v>9090</v>
          </cell>
        </row>
        <row r="16">
          <cell r="F16">
            <v>9019.8679200000006</v>
          </cell>
          <cell r="G16">
            <v>6229189337</v>
          </cell>
          <cell r="H16" t="str">
            <v>Vo</v>
          </cell>
        </row>
        <row r="17">
          <cell r="F17">
            <v>9018</v>
          </cell>
          <cell r="G17">
            <v>1473890377</v>
          </cell>
          <cell r="H17" t="str">
            <v>Vo</v>
          </cell>
        </row>
        <row r="18">
          <cell r="G18" t="str">
            <v>C</v>
          </cell>
          <cell r="H18">
            <v>7703079714</v>
          </cell>
          <cell r="I18" t="str">
            <v>To AA</v>
          </cell>
        </row>
        <row r="20">
          <cell r="F20">
            <v>9090</v>
          </cell>
        </row>
        <row r="21">
          <cell r="F21">
            <v>9090</v>
          </cell>
        </row>
        <row r="22">
          <cell r="F22">
            <v>9090</v>
          </cell>
        </row>
        <row r="23">
          <cell r="F23">
            <v>9018</v>
          </cell>
          <cell r="G23">
            <v>2631633</v>
          </cell>
        </row>
        <row r="24">
          <cell r="F24">
            <v>5420.6</v>
          </cell>
          <cell r="G24">
            <v>5312188</v>
          </cell>
        </row>
        <row r="25">
          <cell r="F25">
            <v>5464.39</v>
          </cell>
          <cell r="G25">
            <v>5355102</v>
          </cell>
        </row>
        <row r="26">
          <cell r="F26">
            <v>5464.39</v>
          </cell>
          <cell r="G26">
            <v>5355102</v>
          </cell>
        </row>
        <row r="27">
          <cell r="F27">
            <v>5464.39</v>
          </cell>
          <cell r="G27">
            <v>5355102</v>
          </cell>
        </row>
        <row r="28">
          <cell r="F28">
            <v>5492.7550000000001</v>
          </cell>
          <cell r="G28">
            <v>7634929</v>
          </cell>
        </row>
        <row r="29">
          <cell r="F29">
            <v>5492.7550000000001</v>
          </cell>
          <cell r="G29">
            <v>5382900</v>
          </cell>
        </row>
        <row r="30">
          <cell r="G30">
            <v>495000</v>
          </cell>
        </row>
        <row r="31">
          <cell r="G31">
            <v>750000</v>
          </cell>
        </row>
        <row r="32">
          <cell r="H32">
            <v>38271956</v>
          </cell>
        </row>
        <row r="33">
          <cell r="H33">
            <v>7741351670</v>
          </cell>
        </row>
        <row r="36">
          <cell r="H36">
            <v>7741351670</v>
          </cell>
        </row>
        <row r="37">
          <cell r="H37" t="str">
            <v>^</v>
          </cell>
        </row>
      </sheetData>
      <sheetData sheetId="50">
        <row r="13">
          <cell r="F13">
            <v>13215600.902390938</v>
          </cell>
          <cell r="H13">
            <v>0</v>
          </cell>
          <cell r="I13">
            <v>0</v>
          </cell>
          <cell r="J13">
            <v>0</v>
          </cell>
        </row>
        <row r="14">
          <cell r="F14" t="str">
            <v>Vo</v>
          </cell>
          <cell r="G14">
            <v>163438.72</v>
          </cell>
          <cell r="H14" t="str">
            <v>to AA-1</v>
          </cell>
          <cell r="I14">
            <v>1473890377</v>
          </cell>
        </row>
        <row r="15">
          <cell r="F15">
            <v>0.5</v>
          </cell>
          <cell r="G15">
            <v>854046.32</v>
          </cell>
          <cell r="H15" t="str">
            <v>to AA-2</v>
          </cell>
          <cell r="I15">
            <v>7703079714</v>
          </cell>
        </row>
        <row r="17">
          <cell r="I17" t="str">
            <v>To AA</v>
          </cell>
        </row>
      </sheetData>
      <sheetData sheetId="51">
        <row r="13">
          <cell r="F13">
            <v>9090</v>
          </cell>
          <cell r="J13">
            <v>0</v>
          </cell>
        </row>
        <row r="14">
          <cell r="F14">
            <v>3500000</v>
          </cell>
          <cell r="G14">
            <v>854046.32</v>
          </cell>
        </row>
        <row r="16">
          <cell r="G16">
            <v>854046.32</v>
          </cell>
        </row>
        <row r="17">
          <cell r="G17" t="str">
            <v>toAA-1-1</v>
          </cell>
        </row>
        <row r="18">
          <cell r="I18" t="str">
            <v>To AA</v>
          </cell>
        </row>
      </sheetData>
      <sheetData sheetId="52">
        <row r="13">
          <cell r="F13">
            <v>33343597</v>
          </cell>
          <cell r="H13">
            <v>0</v>
          </cell>
          <cell r="J13">
            <v>0</v>
          </cell>
        </row>
        <row r="14">
          <cell r="F14" t="str">
            <v>ü</v>
          </cell>
          <cell r="G14">
            <v>0</v>
          </cell>
          <cell r="I14">
            <v>5410800000</v>
          </cell>
          <cell r="J14">
            <v>2298650000</v>
          </cell>
        </row>
        <row r="15">
          <cell r="J15">
            <v>0</v>
          </cell>
        </row>
        <row r="16">
          <cell r="F16">
            <v>0</v>
          </cell>
          <cell r="H16">
            <v>0</v>
          </cell>
          <cell r="I16">
            <v>5410800000</v>
          </cell>
          <cell r="J16">
            <v>2298650000</v>
          </cell>
        </row>
        <row r="33">
          <cell r="F33" t="str">
            <v>Ë</v>
          </cell>
        </row>
        <row r="41">
          <cell r="H41" t="str">
            <v>BB</v>
          </cell>
        </row>
        <row r="42">
          <cell r="H42" t="str">
            <v>BB-1</v>
          </cell>
        </row>
        <row r="43">
          <cell r="H43" t="str">
            <v>BB</v>
          </cell>
        </row>
        <row r="45">
          <cell r="H45">
            <v>0</v>
          </cell>
        </row>
      </sheetData>
      <sheetData sheetId="53">
        <row r="3">
          <cell r="C3">
            <v>0</v>
          </cell>
        </row>
        <row r="13">
          <cell r="F13">
            <v>33343597</v>
          </cell>
          <cell r="J13">
            <v>0</v>
          </cell>
        </row>
        <row r="14">
          <cell r="G14">
            <v>265000</v>
          </cell>
          <cell r="J14">
            <v>265000</v>
          </cell>
        </row>
        <row r="16">
          <cell r="G16">
            <v>265000</v>
          </cell>
        </row>
        <row r="18">
          <cell r="G18" t="str">
            <v xml:space="preserve">         to BB</v>
          </cell>
        </row>
      </sheetData>
      <sheetData sheetId="54">
        <row r="13">
          <cell r="F13">
            <v>33343597</v>
          </cell>
          <cell r="J13">
            <v>0</v>
          </cell>
        </row>
        <row r="14">
          <cell r="F14" t="str">
            <v>Vo</v>
          </cell>
          <cell r="H14">
            <v>1134011616</v>
          </cell>
        </row>
      </sheetData>
      <sheetData sheetId="55">
        <row r="13">
          <cell r="F13">
            <v>1582629</v>
          </cell>
          <cell r="H13">
            <v>0</v>
          </cell>
          <cell r="J13">
            <v>0</v>
          </cell>
        </row>
        <row r="14">
          <cell r="G14">
            <v>4828360</v>
          </cell>
          <cell r="H14">
            <v>1134011616</v>
          </cell>
          <cell r="J14">
            <v>2856045</v>
          </cell>
        </row>
        <row r="15">
          <cell r="G15">
            <v>43984143</v>
          </cell>
          <cell r="J15">
            <v>10813963</v>
          </cell>
        </row>
        <row r="16">
          <cell r="G16">
            <v>1961995</v>
          </cell>
          <cell r="J16">
            <v>1962295</v>
          </cell>
        </row>
        <row r="17">
          <cell r="G17">
            <v>0</v>
          </cell>
          <cell r="J17">
            <v>34132000</v>
          </cell>
        </row>
        <row r="18">
          <cell r="J18">
            <v>0</v>
          </cell>
        </row>
        <row r="19">
          <cell r="F19">
            <v>0</v>
          </cell>
          <cell r="G19">
            <v>50774498</v>
          </cell>
          <cell r="J19">
            <v>49764303</v>
          </cell>
        </row>
        <row r="20">
          <cell r="G20" t="str">
            <v>^</v>
          </cell>
          <cell r="J20" t="str">
            <v>^</v>
          </cell>
        </row>
      </sheetData>
      <sheetData sheetId="56">
        <row r="13">
          <cell r="F13">
            <v>33343597</v>
          </cell>
          <cell r="J13">
            <v>0</v>
          </cell>
        </row>
        <row r="15">
          <cell r="F15">
            <v>0.5</v>
          </cell>
        </row>
      </sheetData>
      <sheetData sheetId="57">
        <row r="13">
          <cell r="F13">
            <v>1582629</v>
          </cell>
          <cell r="H13">
            <v>38026</v>
          </cell>
          <cell r="I13">
            <v>38027</v>
          </cell>
          <cell r="J13">
            <v>0</v>
          </cell>
        </row>
        <row r="14">
          <cell r="F14">
            <v>5051013</v>
          </cell>
          <cell r="G14">
            <v>265000</v>
          </cell>
          <cell r="H14">
            <v>5224663</v>
          </cell>
        </row>
        <row r="15">
          <cell r="F15">
            <v>6633642</v>
          </cell>
        </row>
        <row r="16">
          <cell r="F16">
            <v>26724654</v>
          </cell>
        </row>
        <row r="18">
          <cell r="F18">
            <v>1482311</v>
          </cell>
          <cell r="H18">
            <v>38054</v>
          </cell>
          <cell r="I18">
            <v>38058</v>
          </cell>
        </row>
        <row r="19">
          <cell r="F19">
            <v>631281</v>
          </cell>
        </row>
        <row r="20">
          <cell r="F20">
            <v>2113592</v>
          </cell>
        </row>
        <row r="23">
          <cell r="F23">
            <v>1649811</v>
          </cell>
          <cell r="H23">
            <v>38090</v>
          </cell>
          <cell r="I23">
            <v>38090</v>
          </cell>
        </row>
        <row r="24">
          <cell r="F24">
            <v>1579853</v>
          </cell>
        </row>
        <row r="25">
          <cell r="F25">
            <v>3229664</v>
          </cell>
        </row>
        <row r="28">
          <cell r="F28">
            <v>1783173</v>
          </cell>
          <cell r="H28">
            <v>38114</v>
          </cell>
          <cell r="I28">
            <v>38117</v>
          </cell>
        </row>
        <row r="29">
          <cell r="F29">
            <v>2815996</v>
          </cell>
        </row>
        <row r="30">
          <cell r="F30">
            <v>4599169</v>
          </cell>
        </row>
        <row r="33">
          <cell r="F33">
            <v>1778735</v>
          </cell>
          <cell r="H33">
            <v>38145</v>
          </cell>
          <cell r="I33">
            <v>38146</v>
          </cell>
        </row>
        <row r="34">
          <cell r="F34">
            <v>1434594</v>
          </cell>
        </row>
        <row r="35">
          <cell r="F35">
            <v>3213329</v>
          </cell>
        </row>
        <row r="38">
          <cell r="F38">
            <v>1785365</v>
          </cell>
          <cell r="H38">
            <v>38177</v>
          </cell>
          <cell r="I38">
            <v>38184</v>
          </cell>
        </row>
        <row r="39">
          <cell r="F39">
            <v>2591036</v>
          </cell>
        </row>
        <row r="40">
          <cell r="F40">
            <v>4376401</v>
          </cell>
        </row>
        <row r="43">
          <cell r="F43">
            <v>2060057</v>
          </cell>
          <cell r="H43">
            <v>38205</v>
          </cell>
          <cell r="I43">
            <v>38209</v>
          </cell>
        </row>
        <row r="44">
          <cell r="F44">
            <v>3478582</v>
          </cell>
        </row>
        <row r="45">
          <cell r="F45">
            <v>5538639</v>
          </cell>
        </row>
      </sheetData>
      <sheetData sheetId="58">
        <row r="13">
          <cell r="F13">
            <v>13215600.902390938</v>
          </cell>
          <cell r="H13">
            <v>0</v>
          </cell>
          <cell r="J13">
            <v>0</v>
          </cell>
        </row>
        <row r="14">
          <cell r="F14">
            <v>6757620.5976090599</v>
          </cell>
          <cell r="G14">
            <v>0</v>
          </cell>
        </row>
        <row r="15">
          <cell r="F15">
            <v>0.5</v>
          </cell>
          <cell r="G15">
            <v>15</v>
          </cell>
          <cell r="H15">
            <v>888750</v>
          </cell>
        </row>
        <row r="16">
          <cell r="F16">
            <v>0.4</v>
          </cell>
          <cell r="G16">
            <v>15</v>
          </cell>
          <cell r="H16">
            <v>1486542.72</v>
          </cell>
        </row>
        <row r="17">
          <cell r="H17">
            <v>2375292.7199999997</v>
          </cell>
          <cell r="J17">
            <v>38054</v>
          </cell>
        </row>
        <row r="19">
          <cell r="F19">
            <v>0.66666000000000003</v>
          </cell>
          <cell r="G19">
            <v>15</v>
          </cell>
          <cell r="H19">
            <v>83148768.504000008</v>
          </cell>
        </row>
        <row r="21">
          <cell r="F21">
            <v>0.5</v>
          </cell>
          <cell r="G21">
            <v>15</v>
          </cell>
          <cell r="H21">
            <v>177750</v>
          </cell>
        </row>
        <row r="22">
          <cell r="F22">
            <v>0.4</v>
          </cell>
          <cell r="G22">
            <v>15</v>
          </cell>
          <cell r="H22">
            <v>1449921.1800000004</v>
          </cell>
        </row>
        <row r="23">
          <cell r="F23">
            <v>0.4</v>
          </cell>
          <cell r="G23">
            <v>15</v>
          </cell>
          <cell r="H23">
            <v>27000</v>
          </cell>
        </row>
        <row r="24">
          <cell r="F24">
            <v>0.4</v>
          </cell>
          <cell r="G24">
            <v>15</v>
          </cell>
          <cell r="H24">
            <v>27000</v>
          </cell>
        </row>
        <row r="25">
          <cell r="H25">
            <v>84830439.684000015</v>
          </cell>
          <cell r="J25">
            <v>38084</v>
          </cell>
        </row>
        <row r="27">
          <cell r="F27">
            <v>0.5</v>
          </cell>
          <cell r="G27">
            <v>15</v>
          </cell>
          <cell r="H27">
            <v>540000</v>
          </cell>
        </row>
        <row r="28">
          <cell r="F28">
            <v>0.5</v>
          </cell>
          <cell r="G28">
            <v>15</v>
          </cell>
          <cell r="H28">
            <v>2100000</v>
          </cell>
        </row>
        <row r="29">
          <cell r="F29">
            <v>0.4</v>
          </cell>
          <cell r="G29">
            <v>15</v>
          </cell>
          <cell r="H29">
            <v>1431661.9800000002</v>
          </cell>
        </row>
        <row r="30">
          <cell r="F30">
            <v>0.4</v>
          </cell>
          <cell r="G30">
            <v>15</v>
          </cell>
          <cell r="H30">
            <v>27000</v>
          </cell>
        </row>
        <row r="31">
          <cell r="H31">
            <v>4098661.9800000004</v>
          </cell>
          <cell r="J31">
            <v>38114</v>
          </cell>
        </row>
        <row r="34">
          <cell r="F34">
            <v>0.4</v>
          </cell>
          <cell r="G34">
            <v>15</v>
          </cell>
          <cell r="H34">
            <v>1502366.16</v>
          </cell>
        </row>
        <row r="35">
          <cell r="F35">
            <v>0.4</v>
          </cell>
          <cell r="G35">
            <v>15</v>
          </cell>
          <cell r="H35">
            <v>27000</v>
          </cell>
        </row>
        <row r="36">
          <cell r="F36">
            <v>0.4</v>
          </cell>
          <cell r="G36">
            <v>15</v>
          </cell>
          <cell r="H36">
            <v>27000</v>
          </cell>
        </row>
        <row r="37">
          <cell r="H37">
            <v>1556366.16</v>
          </cell>
          <cell r="J37">
            <v>38145</v>
          </cell>
        </row>
        <row r="39">
          <cell r="F39">
            <v>0.4</v>
          </cell>
          <cell r="G39">
            <v>15</v>
          </cell>
          <cell r="H39">
            <v>1559868.06</v>
          </cell>
        </row>
        <row r="40">
          <cell r="F40">
            <v>0.4</v>
          </cell>
          <cell r="G40">
            <v>15</v>
          </cell>
          <cell r="H40">
            <v>27000</v>
          </cell>
        </row>
        <row r="41">
          <cell r="F41">
            <v>0.4</v>
          </cell>
          <cell r="G41">
            <v>15</v>
          </cell>
          <cell r="H41">
            <v>27000</v>
          </cell>
        </row>
        <row r="42">
          <cell r="H42">
            <v>1613868.06</v>
          </cell>
          <cell r="J42">
            <v>38177</v>
          </cell>
        </row>
        <row r="45">
          <cell r="F45">
            <v>0.4</v>
          </cell>
          <cell r="G45">
            <v>15</v>
          </cell>
          <cell r="H45">
            <v>477000</v>
          </cell>
        </row>
        <row r="46">
          <cell r="F46">
            <v>0.5</v>
          </cell>
          <cell r="G46">
            <v>15</v>
          </cell>
          <cell r="H46">
            <v>2100000</v>
          </cell>
        </row>
        <row r="47">
          <cell r="F47">
            <v>0.4</v>
          </cell>
          <cell r="G47">
            <v>15</v>
          </cell>
          <cell r="H47">
            <v>1530789.3</v>
          </cell>
        </row>
      </sheetData>
      <sheetData sheetId="59">
        <row r="13">
          <cell r="F13">
            <v>13215600.902390938</v>
          </cell>
          <cell r="I13">
            <v>38027</v>
          </cell>
          <cell r="J13">
            <v>0</v>
          </cell>
        </row>
        <row r="14">
          <cell r="F14">
            <v>3500000</v>
          </cell>
          <cell r="H14">
            <v>10</v>
          </cell>
          <cell r="I14">
            <v>350000</v>
          </cell>
        </row>
        <row r="15">
          <cell r="F15">
            <v>3500000</v>
          </cell>
          <cell r="I15">
            <v>350000</v>
          </cell>
        </row>
        <row r="16">
          <cell r="F16">
            <v>26724654</v>
          </cell>
        </row>
        <row r="18">
          <cell r="F18">
            <v>3500000</v>
          </cell>
          <cell r="H18">
            <v>10</v>
          </cell>
          <cell r="I18">
            <v>350000</v>
          </cell>
        </row>
        <row r="19">
          <cell r="F19">
            <v>3500000</v>
          </cell>
          <cell r="I19">
            <v>350000</v>
          </cell>
        </row>
        <row r="22">
          <cell r="F22">
            <v>3500000</v>
          </cell>
          <cell r="H22">
            <v>10</v>
          </cell>
          <cell r="I22">
            <v>350000</v>
          </cell>
        </row>
        <row r="23">
          <cell r="F23">
            <v>3500000</v>
          </cell>
          <cell r="I23">
            <v>350000</v>
          </cell>
        </row>
        <row r="26">
          <cell r="F26">
            <v>3500000</v>
          </cell>
          <cell r="H26">
            <v>10</v>
          </cell>
          <cell r="I26">
            <v>350000</v>
          </cell>
        </row>
        <row r="27">
          <cell r="F27">
            <v>3500000</v>
          </cell>
          <cell r="I27">
            <v>350000</v>
          </cell>
        </row>
        <row r="30">
          <cell r="F30">
            <v>3500000</v>
          </cell>
          <cell r="H30">
            <v>10</v>
          </cell>
          <cell r="I30">
            <v>350000</v>
          </cell>
        </row>
        <row r="31">
          <cell r="F31">
            <v>3500000</v>
          </cell>
          <cell r="I31">
            <v>350000</v>
          </cell>
        </row>
        <row r="34">
          <cell r="F34">
            <v>3500000</v>
          </cell>
          <cell r="H34">
            <v>10</v>
          </cell>
          <cell r="I34">
            <v>350000</v>
          </cell>
        </row>
        <row r="35">
          <cell r="F35">
            <v>3500000</v>
          </cell>
          <cell r="I35">
            <v>350000</v>
          </cell>
        </row>
        <row r="38">
          <cell r="F38">
            <v>3500000</v>
          </cell>
          <cell r="H38">
            <v>10</v>
          </cell>
          <cell r="I38">
            <v>350000</v>
          </cell>
        </row>
        <row r="39">
          <cell r="F39">
            <v>3500000</v>
          </cell>
          <cell r="I39">
            <v>350000</v>
          </cell>
        </row>
        <row r="42">
          <cell r="F42">
            <v>3500000</v>
          </cell>
          <cell r="H42">
            <v>10</v>
          </cell>
          <cell r="I42">
            <v>350000</v>
          </cell>
        </row>
        <row r="43">
          <cell r="F43">
            <v>3500000</v>
          </cell>
          <cell r="I43">
            <v>350000</v>
          </cell>
        </row>
        <row r="46">
          <cell r="F46">
            <v>3500000</v>
          </cell>
          <cell r="H46">
            <v>10</v>
          </cell>
          <cell r="I46">
            <v>350000</v>
          </cell>
        </row>
        <row r="47">
          <cell r="F47">
            <v>3500000</v>
          </cell>
          <cell r="I47">
            <v>350000</v>
          </cell>
        </row>
      </sheetData>
      <sheetData sheetId="60">
        <row r="3">
          <cell r="C3">
            <v>0</v>
          </cell>
        </row>
        <row r="13">
          <cell r="F13">
            <v>33343597</v>
          </cell>
          <cell r="H13">
            <v>0</v>
          </cell>
          <cell r="J13">
            <v>0</v>
          </cell>
        </row>
        <row r="14">
          <cell r="F14">
            <v>6757620.5976090599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</row>
        <row r="15">
          <cell r="F15">
            <v>0.5</v>
          </cell>
          <cell r="G15">
            <v>205103545</v>
          </cell>
          <cell r="H15">
            <v>205103545</v>
          </cell>
          <cell r="I15">
            <v>0</v>
          </cell>
          <cell r="J15">
            <v>0</v>
          </cell>
        </row>
        <row r="17">
          <cell r="G17">
            <v>205103545</v>
          </cell>
          <cell r="J17">
            <v>0</v>
          </cell>
        </row>
        <row r="18">
          <cell r="G18" t="str">
            <v>^</v>
          </cell>
          <cell r="J18" t="str">
            <v>^</v>
          </cell>
        </row>
      </sheetData>
      <sheetData sheetId="61">
        <row r="13">
          <cell r="F13">
            <v>33343597</v>
          </cell>
          <cell r="H13">
            <v>0</v>
          </cell>
          <cell r="I13">
            <v>0</v>
          </cell>
          <cell r="J13">
            <v>0</v>
          </cell>
        </row>
        <row r="14">
          <cell r="F14">
            <v>1787500</v>
          </cell>
          <cell r="I14">
            <v>350000</v>
          </cell>
        </row>
        <row r="15">
          <cell r="F15">
            <v>1298750</v>
          </cell>
        </row>
        <row r="16">
          <cell r="F16">
            <v>3000000</v>
          </cell>
        </row>
        <row r="17">
          <cell r="F17">
            <v>650000</v>
          </cell>
        </row>
        <row r="18">
          <cell r="G18">
            <v>67008067</v>
          </cell>
        </row>
        <row r="21">
          <cell r="F21">
            <v>641208</v>
          </cell>
        </row>
        <row r="23">
          <cell r="F23">
            <v>4587600</v>
          </cell>
        </row>
        <row r="24">
          <cell r="F24">
            <v>13195500</v>
          </cell>
        </row>
        <row r="25">
          <cell r="F25">
            <v>88260</v>
          </cell>
        </row>
        <row r="26">
          <cell r="F26">
            <v>448372</v>
          </cell>
        </row>
        <row r="28">
          <cell r="F28">
            <v>20640</v>
          </cell>
        </row>
        <row r="32">
          <cell r="F32">
            <v>995620</v>
          </cell>
        </row>
        <row r="33">
          <cell r="F33">
            <v>111600</v>
          </cell>
        </row>
        <row r="36">
          <cell r="F36">
            <v>2320850</v>
          </cell>
        </row>
        <row r="37">
          <cell r="F37">
            <v>122790</v>
          </cell>
        </row>
        <row r="43">
          <cell r="F43">
            <v>14762700</v>
          </cell>
        </row>
        <row r="44">
          <cell r="F44">
            <v>1132700</v>
          </cell>
        </row>
        <row r="45">
          <cell r="F45">
            <v>3674150</v>
          </cell>
        </row>
        <row r="46">
          <cell r="F46">
            <v>2719600</v>
          </cell>
        </row>
        <row r="47">
          <cell r="F47">
            <v>1758800</v>
          </cell>
        </row>
      </sheetData>
      <sheetData sheetId="62">
        <row r="3">
          <cell r="C3">
            <v>0</v>
          </cell>
        </row>
        <row r="13">
          <cell r="F13">
            <v>9090</v>
          </cell>
          <cell r="J13" t="str">
            <v xml:space="preserve"> </v>
          </cell>
        </row>
        <row r="14">
          <cell r="G14">
            <v>0</v>
          </cell>
          <cell r="H14">
            <v>1134011616</v>
          </cell>
          <cell r="I14">
            <v>0</v>
          </cell>
        </row>
        <row r="16">
          <cell r="G16">
            <v>0</v>
          </cell>
          <cell r="H16">
            <v>1134011616</v>
          </cell>
        </row>
        <row r="17">
          <cell r="H17" t="str">
            <v>^</v>
          </cell>
        </row>
      </sheetData>
      <sheetData sheetId="63">
        <row r="13">
          <cell r="F13">
            <v>33343597</v>
          </cell>
          <cell r="H13">
            <v>0</v>
          </cell>
          <cell r="J13">
            <v>0</v>
          </cell>
        </row>
        <row r="14">
          <cell r="F14" t="str">
            <v>Vo</v>
          </cell>
          <cell r="H14">
            <v>5224663</v>
          </cell>
        </row>
      </sheetData>
      <sheetData sheetId="64">
        <row r="13">
          <cell r="F13">
            <v>9090</v>
          </cell>
          <cell r="J13">
            <v>0</v>
          </cell>
        </row>
        <row r="14">
          <cell r="F14">
            <v>3500000</v>
          </cell>
          <cell r="G14">
            <v>854046.32</v>
          </cell>
          <cell r="H14">
            <v>1134011616</v>
          </cell>
        </row>
        <row r="15">
          <cell r="I15">
            <v>345904616</v>
          </cell>
          <cell r="J15" t="str">
            <v>Vo</v>
          </cell>
        </row>
        <row r="16">
          <cell r="F16">
            <v>5824206</v>
          </cell>
          <cell r="G16">
            <v>64207440</v>
          </cell>
          <cell r="H16" t="str">
            <v>Vo</v>
          </cell>
        </row>
        <row r="17">
          <cell r="F17">
            <v>2885385</v>
          </cell>
          <cell r="G17">
            <v>31809189</v>
          </cell>
          <cell r="H17" t="str">
            <v>Vo</v>
          </cell>
        </row>
        <row r="18">
          <cell r="G18">
            <v>2354400</v>
          </cell>
          <cell r="H18" t="str">
            <v>Vo</v>
          </cell>
        </row>
        <row r="19">
          <cell r="G19">
            <v>1093500</v>
          </cell>
          <cell r="H19" t="str">
            <v>Vo</v>
          </cell>
        </row>
        <row r="20">
          <cell r="G20">
            <v>99464529</v>
          </cell>
          <cell r="H20" t="str">
            <v>Vo</v>
          </cell>
        </row>
        <row r="21">
          <cell r="G21" t="str">
            <v>^</v>
          </cell>
          <cell r="I21">
            <v>-99464529</v>
          </cell>
        </row>
        <row r="22">
          <cell r="I22">
            <v>246440087</v>
          </cell>
        </row>
        <row r="24">
          <cell r="I24">
            <v>291460682</v>
          </cell>
          <cell r="J24" t="str">
            <v>Vo</v>
          </cell>
        </row>
        <row r="26">
          <cell r="F26">
            <v>4047063</v>
          </cell>
          <cell r="G26">
            <v>44526611</v>
          </cell>
          <cell r="H26" t="str">
            <v>Vo</v>
          </cell>
        </row>
        <row r="27">
          <cell r="F27">
            <v>3481066</v>
          </cell>
          <cell r="G27">
            <v>38406785</v>
          </cell>
          <cell r="H27" t="str">
            <v>Vo</v>
          </cell>
        </row>
        <row r="28">
          <cell r="F28">
            <v>3707443</v>
          </cell>
          <cell r="G28">
            <v>40885228</v>
          </cell>
          <cell r="H28" t="str">
            <v>Vo</v>
          </cell>
        </row>
        <row r="29">
          <cell r="F29">
            <v>5843566</v>
          </cell>
          <cell r="G29">
            <v>64298784</v>
          </cell>
          <cell r="H29" t="str">
            <v>Vo</v>
          </cell>
        </row>
        <row r="30">
          <cell r="F30">
            <v>9437651</v>
          </cell>
          <cell r="G30">
            <v>103761542</v>
          </cell>
          <cell r="H30" t="str">
            <v>Vo</v>
          </cell>
        </row>
        <row r="34">
          <cell r="I34">
            <v>371090181</v>
          </cell>
          <cell r="J34" t="str">
            <v>Vo</v>
          </cell>
        </row>
        <row r="35">
          <cell r="G35">
            <v>45797131</v>
          </cell>
          <cell r="H35" t="str">
            <v>Vo</v>
          </cell>
        </row>
        <row r="36">
          <cell r="I36">
            <v>325293050</v>
          </cell>
        </row>
        <row r="37">
          <cell r="I37">
            <v>486688809</v>
          </cell>
          <cell r="J37" t="str">
            <v>Vo</v>
          </cell>
        </row>
        <row r="38">
          <cell r="G38">
            <v>3495960</v>
          </cell>
          <cell r="H38" t="str">
            <v>Vo</v>
          </cell>
        </row>
        <row r="39">
          <cell r="G39">
            <v>37390535</v>
          </cell>
          <cell r="H39" t="str">
            <v>Vo</v>
          </cell>
        </row>
        <row r="40">
          <cell r="G40">
            <v>43492140</v>
          </cell>
          <cell r="H40" t="str">
            <v>Vo</v>
          </cell>
        </row>
        <row r="41">
          <cell r="G41">
            <v>84378635</v>
          </cell>
          <cell r="H41" t="str">
            <v>Vo</v>
          </cell>
        </row>
        <row r="42">
          <cell r="G42" t="str">
            <v>^</v>
          </cell>
          <cell r="I42">
            <v>-84378635</v>
          </cell>
        </row>
        <row r="43">
          <cell r="I43">
            <v>402310174</v>
          </cell>
        </row>
        <row r="45">
          <cell r="I45">
            <v>221585210</v>
          </cell>
          <cell r="J45" t="str">
            <v>Vo</v>
          </cell>
        </row>
        <row r="46">
          <cell r="G46">
            <v>40095161</v>
          </cell>
          <cell r="H46" t="str">
            <v>Vo</v>
          </cell>
        </row>
        <row r="47">
          <cell r="G47">
            <v>41159041</v>
          </cell>
          <cell r="H47" t="str">
            <v>Vo</v>
          </cell>
        </row>
      </sheetData>
      <sheetData sheetId="65">
        <row r="13">
          <cell r="F13">
            <v>33343597</v>
          </cell>
          <cell r="H13">
            <v>0</v>
          </cell>
          <cell r="J13">
            <v>0</v>
          </cell>
        </row>
        <row r="14">
          <cell r="F14">
            <v>6757620.5976090599</v>
          </cell>
          <cell r="H14">
            <v>5224663</v>
          </cell>
          <cell r="I14">
            <v>5224663</v>
          </cell>
        </row>
        <row r="15">
          <cell r="H15">
            <v>26724654</v>
          </cell>
        </row>
        <row r="16">
          <cell r="G16">
            <v>67008067</v>
          </cell>
          <cell r="H16">
            <v>67008067</v>
          </cell>
        </row>
        <row r="17">
          <cell r="H17">
            <v>321187408</v>
          </cell>
        </row>
        <row r="18">
          <cell r="H18">
            <v>26747463</v>
          </cell>
        </row>
        <row r="19">
          <cell r="H19">
            <v>810651327</v>
          </cell>
        </row>
        <row r="20">
          <cell r="H20">
            <v>2252514</v>
          </cell>
        </row>
        <row r="21">
          <cell r="F21">
            <v>0</v>
          </cell>
          <cell r="G21">
            <v>44052003.007969797</v>
          </cell>
          <cell r="H21">
            <v>44052003.007969797</v>
          </cell>
        </row>
        <row r="22">
          <cell r="G22">
            <v>67008067</v>
          </cell>
          <cell r="H22">
            <v>1303848099.0079699</v>
          </cell>
        </row>
        <row r="23">
          <cell r="H23" t="str">
            <v>^</v>
          </cell>
        </row>
      </sheetData>
      <sheetData sheetId="66">
        <row r="13">
          <cell r="F13">
            <v>13215600.902390938</v>
          </cell>
          <cell r="J13" t="str">
            <v xml:space="preserve"> </v>
          </cell>
        </row>
        <row r="14">
          <cell r="F14">
            <v>6757620.5976090599</v>
          </cell>
          <cell r="G14">
            <v>265000</v>
          </cell>
        </row>
        <row r="16">
          <cell r="F16">
            <v>26724654</v>
          </cell>
          <cell r="G16" t="str">
            <v>to HH</v>
          </cell>
        </row>
        <row r="23">
          <cell r="F23">
            <v>321187408</v>
          </cell>
          <cell r="G23" t="str">
            <v>to HH</v>
          </cell>
        </row>
        <row r="29">
          <cell r="F29">
            <v>0</v>
          </cell>
        </row>
        <row r="37">
          <cell r="F37">
            <v>26747463</v>
          </cell>
          <cell r="G37" t="str">
            <v>to HH</v>
          </cell>
        </row>
        <row r="38">
          <cell r="F38">
            <v>379884188</v>
          </cell>
        </row>
      </sheetData>
      <sheetData sheetId="67">
        <row r="13">
          <cell r="F13">
            <v>13215600.902390938</v>
          </cell>
          <cell r="J13">
            <v>0</v>
          </cell>
        </row>
        <row r="14">
          <cell r="F14">
            <v>6757620.5976090599</v>
          </cell>
          <cell r="G14">
            <v>24215376.597609058</v>
          </cell>
          <cell r="H14">
            <v>5224663</v>
          </cell>
          <cell r="J14">
            <v>24215376.597609058</v>
          </cell>
        </row>
        <row r="16">
          <cell r="G16">
            <v>24215376.597609058</v>
          </cell>
          <cell r="J16">
            <v>24215376.597609058</v>
          </cell>
        </row>
        <row r="17">
          <cell r="G17" t="str">
            <v>^</v>
          </cell>
          <cell r="J17" t="str">
            <v>^</v>
          </cell>
        </row>
      </sheetData>
      <sheetData sheetId="68">
        <row r="13">
          <cell r="F13">
            <v>13215600.902390938</v>
          </cell>
          <cell r="J13">
            <v>0</v>
          </cell>
        </row>
        <row r="14">
          <cell r="H14">
            <v>27937440000</v>
          </cell>
        </row>
        <row r="15">
          <cell r="F15">
            <v>13215600.902390938</v>
          </cell>
          <cell r="G15">
            <v>37430977.5</v>
          </cell>
        </row>
        <row r="16">
          <cell r="F16">
            <v>26724654</v>
          </cell>
        </row>
        <row r="17">
          <cell r="G17">
            <v>24215376.597609062</v>
          </cell>
        </row>
        <row r="19">
          <cell r="G19">
            <v>18497505</v>
          </cell>
        </row>
        <row r="21">
          <cell r="G21">
            <v>-5717871.5976090617</v>
          </cell>
        </row>
      </sheetData>
      <sheetData sheetId="69">
        <row r="13">
          <cell r="F13">
            <v>1582629</v>
          </cell>
          <cell r="H13">
            <v>0</v>
          </cell>
          <cell r="I13">
            <v>0</v>
          </cell>
          <cell r="J13">
            <v>0</v>
          </cell>
        </row>
        <row r="14">
          <cell r="F14">
            <v>6757620.5976090599</v>
          </cell>
          <cell r="H14">
            <v>27937440000</v>
          </cell>
          <cell r="I14">
            <v>27937440000</v>
          </cell>
          <cell r="J14" t="str">
            <v>û</v>
          </cell>
        </row>
        <row r="15">
          <cell r="H15">
            <v>4176000000</v>
          </cell>
          <cell r="I15">
            <v>4176000000</v>
          </cell>
          <cell r="J15" t="str">
            <v>û</v>
          </cell>
        </row>
        <row r="16">
          <cell r="H16">
            <v>0</v>
          </cell>
        </row>
        <row r="17">
          <cell r="F17">
            <v>0</v>
          </cell>
          <cell r="G17">
            <v>0</v>
          </cell>
          <cell r="H17">
            <v>32113440000</v>
          </cell>
          <cell r="I17">
            <v>32113440000</v>
          </cell>
        </row>
      </sheetData>
      <sheetData sheetId="70">
        <row r="13">
          <cell r="F13">
            <v>1582629</v>
          </cell>
          <cell r="H13">
            <v>0</v>
          </cell>
          <cell r="I13">
            <v>0</v>
          </cell>
          <cell r="J13">
            <v>0</v>
          </cell>
        </row>
        <row r="14">
          <cell r="G14">
            <v>0</v>
          </cell>
          <cell r="H14">
            <v>66452582451</v>
          </cell>
          <cell r="I14">
            <v>73341143938</v>
          </cell>
          <cell r="J14">
            <v>6888561487</v>
          </cell>
        </row>
        <row r="15">
          <cell r="F15">
            <v>0.5</v>
          </cell>
          <cell r="H15">
            <v>0</v>
          </cell>
          <cell r="J15">
            <v>3218466</v>
          </cell>
        </row>
        <row r="16">
          <cell r="F16">
            <v>0</v>
          </cell>
          <cell r="G16">
            <v>0</v>
          </cell>
          <cell r="H16">
            <v>66452582451</v>
          </cell>
          <cell r="I16">
            <v>73341143938</v>
          </cell>
          <cell r="J16">
            <v>6888561487</v>
          </cell>
        </row>
        <row r="17">
          <cell r="H17">
            <v>495000</v>
          </cell>
          <cell r="J17">
            <v>495000</v>
          </cell>
        </row>
        <row r="18">
          <cell r="H18">
            <v>750000</v>
          </cell>
          <cell r="I18">
            <v>750000</v>
          </cell>
        </row>
        <row r="19">
          <cell r="J19">
            <v>183758429.60000002</v>
          </cell>
        </row>
        <row r="20">
          <cell r="J20">
            <v>1611257.9</v>
          </cell>
        </row>
        <row r="21">
          <cell r="I21">
            <v>0</v>
          </cell>
        </row>
        <row r="22">
          <cell r="G22">
            <v>0</v>
          </cell>
          <cell r="H22">
            <v>7741351670</v>
          </cell>
          <cell r="I22">
            <v>4672474992.6000004</v>
          </cell>
        </row>
        <row r="25">
          <cell r="G25" t="str">
            <v>10-1-1</v>
          </cell>
        </row>
        <row r="26">
          <cell r="G26" t="str">
            <v>10-2</v>
          </cell>
        </row>
        <row r="27">
          <cell r="G27" t="str">
            <v>10</v>
          </cell>
        </row>
        <row r="28">
          <cell r="I28" t="str">
            <v>AA</v>
          </cell>
        </row>
        <row r="29">
          <cell r="I29" t="str">
            <v>AA-2</v>
          </cell>
        </row>
        <row r="30">
          <cell r="G30" t="str">
            <v>10-1</v>
          </cell>
          <cell r="I30" t="str">
            <v>AA-1</v>
          </cell>
        </row>
        <row r="31">
          <cell r="G31" t="str">
            <v>10-1-1</v>
          </cell>
        </row>
        <row r="32">
          <cell r="I32" t="str">
            <v>AA-1-1</v>
          </cell>
        </row>
        <row r="35">
          <cell r="H35" t="str">
            <v xml:space="preserve"> </v>
          </cell>
        </row>
      </sheetData>
      <sheetData sheetId="71">
        <row r="13">
          <cell r="F13">
            <v>9090</v>
          </cell>
        </row>
      </sheetData>
      <sheetData sheetId="72">
        <row r="13">
          <cell r="F13">
            <v>13215600.902390938</v>
          </cell>
        </row>
      </sheetData>
      <sheetData sheetId="73">
        <row r="13">
          <cell r="F13">
            <v>33343597</v>
          </cell>
        </row>
      </sheetData>
      <sheetData sheetId="74">
        <row r="13">
          <cell r="F13">
            <v>9090</v>
          </cell>
        </row>
      </sheetData>
      <sheetData sheetId="75">
        <row r="3">
          <cell r="C3">
            <v>0</v>
          </cell>
        </row>
      </sheetData>
      <sheetData sheetId="76">
        <row r="13">
          <cell r="F13">
            <v>33343597</v>
          </cell>
        </row>
      </sheetData>
      <sheetData sheetId="77">
        <row r="13">
          <cell r="F13">
            <v>1582629</v>
          </cell>
        </row>
      </sheetData>
      <sheetData sheetId="78">
        <row r="13">
          <cell r="F13">
            <v>33343597</v>
          </cell>
        </row>
      </sheetData>
      <sheetData sheetId="79">
        <row r="13">
          <cell r="F13">
            <v>1582629</v>
          </cell>
        </row>
      </sheetData>
      <sheetData sheetId="80">
        <row r="13">
          <cell r="F13">
            <v>13215600.902390938</v>
          </cell>
        </row>
      </sheetData>
      <sheetData sheetId="81">
        <row r="13">
          <cell r="F13">
            <v>13215600.902390938</v>
          </cell>
        </row>
      </sheetData>
      <sheetData sheetId="82">
        <row r="13">
          <cell r="F13">
            <v>1582629</v>
          </cell>
        </row>
      </sheetData>
      <sheetData sheetId="83">
        <row r="13">
          <cell r="F13">
            <v>33343597</v>
          </cell>
        </row>
      </sheetData>
      <sheetData sheetId="84">
        <row r="13">
          <cell r="F13">
            <v>9090</v>
          </cell>
        </row>
      </sheetData>
      <sheetData sheetId="85">
        <row r="13">
          <cell r="F13">
            <v>33343597</v>
          </cell>
        </row>
      </sheetData>
      <sheetData sheetId="86">
        <row r="13">
          <cell r="F13">
            <v>9090</v>
          </cell>
        </row>
      </sheetData>
      <sheetData sheetId="87">
        <row r="13">
          <cell r="F13">
            <v>33343597</v>
          </cell>
        </row>
      </sheetData>
      <sheetData sheetId="88">
        <row r="3">
          <cell r="C3" t="str">
            <v xml:space="preserve"> </v>
          </cell>
        </row>
      </sheetData>
      <sheetData sheetId="89">
        <row r="13">
          <cell r="F13">
            <v>13215600.902390938</v>
          </cell>
        </row>
      </sheetData>
      <sheetData sheetId="90">
        <row r="13">
          <cell r="F13">
            <v>1582629</v>
          </cell>
        </row>
      </sheetData>
      <sheetData sheetId="91">
        <row r="13">
          <cell r="F13">
            <v>1582629</v>
          </cell>
        </row>
      </sheetData>
      <sheetData sheetId="92">
        <row r="13">
          <cell r="F13">
            <v>9090</v>
          </cell>
        </row>
      </sheetData>
      <sheetData sheetId="93">
        <row r="13">
          <cell r="F13">
            <v>13215600.902390938</v>
          </cell>
        </row>
      </sheetData>
      <sheetData sheetId="94">
        <row r="13">
          <cell r="F13">
            <v>1582629</v>
          </cell>
        </row>
      </sheetData>
      <sheetData sheetId="95">
        <row r="13">
          <cell r="F13">
            <v>1582629</v>
          </cell>
        </row>
      </sheetData>
      <sheetData sheetId="96">
        <row r="3">
          <cell r="C3">
            <v>0</v>
          </cell>
        </row>
      </sheetData>
      <sheetData sheetId="97">
        <row r="13">
          <cell r="F13">
            <v>9090</v>
          </cell>
        </row>
      </sheetData>
      <sheetData sheetId="98">
        <row r="13">
          <cell r="F13">
            <v>33343597</v>
          </cell>
        </row>
      </sheetData>
      <sheetData sheetId="99">
        <row r="13">
          <cell r="F13">
            <v>9090</v>
          </cell>
        </row>
      </sheetData>
      <sheetData sheetId="100">
        <row r="13">
          <cell r="F13">
            <v>1582629</v>
          </cell>
        </row>
      </sheetData>
      <sheetData sheetId="101">
        <row r="13">
          <cell r="F13">
            <v>33343597</v>
          </cell>
        </row>
      </sheetData>
      <sheetData sheetId="102">
        <row r="13">
          <cell r="F13">
            <v>13215600.902390938</v>
          </cell>
        </row>
      </sheetData>
      <sheetData sheetId="103">
        <row r="13">
          <cell r="F13">
            <v>9090</v>
          </cell>
        </row>
      </sheetData>
      <sheetData sheetId="104">
        <row r="13">
          <cell r="F13">
            <v>33343597</v>
          </cell>
        </row>
      </sheetData>
      <sheetData sheetId="105">
        <row r="13">
          <cell r="F13">
            <v>33343597</v>
          </cell>
        </row>
      </sheetData>
      <sheetData sheetId="106">
        <row r="13">
          <cell r="F13">
            <v>33343597</v>
          </cell>
        </row>
      </sheetData>
      <sheetData sheetId="107">
        <row r="13">
          <cell r="F13">
            <v>13215600.902390938</v>
          </cell>
        </row>
      </sheetData>
      <sheetData sheetId="108">
        <row r="13">
          <cell r="F13">
            <v>1582629</v>
          </cell>
        </row>
      </sheetData>
      <sheetData sheetId="109">
        <row r="13">
          <cell r="F13">
            <v>9090</v>
          </cell>
        </row>
      </sheetData>
      <sheetData sheetId="110">
        <row r="13">
          <cell r="F13">
            <v>1582629</v>
          </cell>
        </row>
      </sheetData>
      <sheetData sheetId="111"/>
      <sheetData sheetId="112"/>
      <sheetData sheetId="113"/>
      <sheetData sheetId="114"/>
      <sheetData sheetId="115">
        <row r="13">
          <cell r="F13">
            <v>9090</v>
          </cell>
        </row>
      </sheetData>
      <sheetData sheetId="116">
        <row r="13">
          <cell r="F13">
            <v>33343597</v>
          </cell>
        </row>
      </sheetData>
      <sheetData sheetId="117">
        <row r="13">
          <cell r="F13">
            <v>33343597</v>
          </cell>
        </row>
      </sheetData>
      <sheetData sheetId="118">
        <row r="13">
          <cell r="F13">
            <v>33343597</v>
          </cell>
        </row>
      </sheetData>
      <sheetData sheetId="119">
        <row r="13">
          <cell r="F13">
            <v>33343597</v>
          </cell>
        </row>
      </sheetData>
      <sheetData sheetId="120">
        <row r="13">
          <cell r="F13">
            <v>33343597</v>
          </cell>
        </row>
      </sheetData>
      <sheetData sheetId="121">
        <row r="13">
          <cell r="F13">
            <v>13215600.902390938</v>
          </cell>
        </row>
      </sheetData>
      <sheetData sheetId="122">
        <row r="13">
          <cell r="F13">
            <v>13215600.902390938</v>
          </cell>
        </row>
      </sheetData>
      <sheetData sheetId="123">
        <row r="13">
          <cell r="F13">
            <v>9090</v>
          </cell>
        </row>
      </sheetData>
      <sheetData sheetId="124">
        <row r="13">
          <cell r="F13">
            <v>13215600.902390938</v>
          </cell>
        </row>
      </sheetData>
      <sheetData sheetId="125">
        <row r="13">
          <cell r="F13">
            <v>33343597</v>
          </cell>
        </row>
      </sheetData>
      <sheetData sheetId="126">
        <row r="13">
          <cell r="F13">
            <v>9090</v>
          </cell>
        </row>
      </sheetData>
      <sheetData sheetId="127">
        <row r="13">
          <cell r="F13">
            <v>33343597</v>
          </cell>
        </row>
      </sheetData>
      <sheetData sheetId="128">
        <row r="13">
          <cell r="F13">
            <v>9090</v>
          </cell>
        </row>
      </sheetData>
      <sheetData sheetId="129">
        <row r="13">
          <cell r="F13">
            <v>33343597</v>
          </cell>
        </row>
      </sheetData>
      <sheetData sheetId="130">
        <row r="13">
          <cell r="F13">
            <v>33343597</v>
          </cell>
        </row>
      </sheetData>
      <sheetData sheetId="131">
        <row r="13">
          <cell r="F13">
            <v>1582629</v>
          </cell>
        </row>
      </sheetData>
      <sheetData sheetId="132">
        <row r="13">
          <cell r="F13">
            <v>13215600.902390938</v>
          </cell>
        </row>
      </sheetData>
      <sheetData sheetId="133">
        <row r="13">
          <cell r="F13">
            <v>13215600.902390938</v>
          </cell>
        </row>
      </sheetData>
      <sheetData sheetId="134">
        <row r="13">
          <cell r="F13">
            <v>1582629</v>
          </cell>
        </row>
      </sheetData>
      <sheetData sheetId="135">
        <row r="13">
          <cell r="F13">
            <v>33343597</v>
          </cell>
        </row>
      </sheetData>
      <sheetData sheetId="136">
        <row r="13">
          <cell r="F13">
            <v>9090</v>
          </cell>
        </row>
      </sheetData>
      <sheetData sheetId="137">
        <row r="13">
          <cell r="F13">
            <v>33343597</v>
          </cell>
        </row>
      </sheetData>
      <sheetData sheetId="138">
        <row r="13">
          <cell r="F13">
            <v>33343597</v>
          </cell>
        </row>
      </sheetData>
      <sheetData sheetId="139">
        <row r="13">
          <cell r="F13">
            <v>33343597</v>
          </cell>
        </row>
      </sheetData>
      <sheetData sheetId="140">
        <row r="13">
          <cell r="F13">
            <v>9090</v>
          </cell>
        </row>
      </sheetData>
      <sheetData sheetId="141">
        <row r="13">
          <cell r="F13">
            <v>13215600.902390938</v>
          </cell>
        </row>
      </sheetData>
      <sheetData sheetId="142">
        <row r="13">
          <cell r="F13">
            <v>33343597</v>
          </cell>
        </row>
      </sheetData>
      <sheetData sheetId="143">
        <row r="13">
          <cell r="F13">
            <v>1582629</v>
          </cell>
        </row>
      </sheetData>
      <sheetData sheetId="144">
        <row r="13">
          <cell r="F13">
            <v>13215600.902390938</v>
          </cell>
        </row>
      </sheetData>
      <sheetData sheetId="145">
        <row r="13">
          <cell r="F13">
            <v>1582629</v>
          </cell>
        </row>
      </sheetData>
      <sheetData sheetId="146">
        <row r="13">
          <cell r="F13">
            <v>33343597</v>
          </cell>
        </row>
      </sheetData>
      <sheetData sheetId="147">
        <row r="13">
          <cell r="F13">
            <v>9090</v>
          </cell>
        </row>
      </sheetData>
      <sheetData sheetId="148">
        <row r="13">
          <cell r="F13">
            <v>33343597</v>
          </cell>
        </row>
      </sheetData>
      <sheetData sheetId="149">
        <row r="13">
          <cell r="F13">
            <v>9090</v>
          </cell>
        </row>
      </sheetData>
      <sheetData sheetId="150">
        <row r="13">
          <cell r="F13">
            <v>33343597</v>
          </cell>
        </row>
      </sheetData>
      <sheetData sheetId="151">
        <row r="13">
          <cell r="F13">
            <v>33343597</v>
          </cell>
        </row>
      </sheetData>
      <sheetData sheetId="152">
        <row r="13">
          <cell r="F13">
            <v>1582629</v>
          </cell>
        </row>
      </sheetData>
      <sheetData sheetId="153">
        <row r="13">
          <cell r="F13">
            <v>13215600.902390938</v>
          </cell>
        </row>
      </sheetData>
      <sheetData sheetId="154">
        <row r="13">
          <cell r="F13">
            <v>1582629</v>
          </cell>
        </row>
      </sheetData>
      <sheetData sheetId="155" refreshError="1"/>
      <sheetData sheetId="156" refreshError="1"/>
      <sheetData sheetId="157" refreshError="1"/>
      <sheetData sheetId="158" refreshError="1"/>
      <sheetData sheetId="159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>
        <row r="13">
          <cell r="F13">
            <v>33343597</v>
          </cell>
        </row>
      </sheetData>
      <sheetData sheetId="207">
        <row r="13">
          <cell r="F13">
            <v>33343597</v>
          </cell>
        </row>
      </sheetData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-C"/>
      <sheetName val="BS-P"/>
      <sheetName val="IS-C"/>
      <sheetName val="IS-P"/>
      <sheetName val="SE-C"/>
      <sheetName val="SE-P"/>
      <sheetName val="CF-C"/>
      <sheetName val="CF-P"/>
      <sheetName val="Mutation CF"/>
      <sheetName val="Detail-C+P"/>
      <sheetName val="Catatan-C"/>
      <sheetName val="Catatan-P"/>
      <sheetName val="Investment-P"/>
      <sheetName val="FA-C"/>
      <sheetName val="FA-P"/>
      <sheetName val="Retained Earnings"/>
      <sheetName val="Intercompany-C"/>
      <sheetName val="Intercompany-P"/>
      <sheetName val="Restructuring"/>
      <sheetName val="Foreign Currency-C"/>
      <sheetName val="Foreign Currency-P"/>
      <sheetName val="Allowance-P"/>
      <sheetName val="Freeze+Resticted fund"/>
      <sheetName val="Consolidation Entries"/>
      <sheetName val="Combine Entries"/>
      <sheetName val="CAJE-CRJE BLOK I"/>
      <sheetName val="EXCHANGE RATE"/>
      <sheetName val="FA-C (2)"/>
      <sheetName val="Freeze Account"/>
      <sheetName val="GT_Custom"/>
      <sheetName val="BS-RTI"/>
      <sheetName val="IS-RTI"/>
      <sheetName val="SE-RTI"/>
      <sheetName val="Catatan-RTI"/>
      <sheetName val="FA-RTI"/>
      <sheetName val="Rekon-Fiskal"/>
      <sheetName val="Detail-RTI"/>
      <sheetName val="Account Payable"/>
      <sheetName val="Original Currency"/>
      <sheetName val="CAJE+CRJE-RTI"/>
      <sheetName val="PAJE-RTI"/>
      <sheetName val="PRJE-RTI"/>
      <sheetName val="T-ACC-RTI"/>
      <sheetName val="Data Fiskal"/>
      <sheetName val="DIT"/>
      <sheetName val="Rugi Fiskal"/>
      <sheetName val="Mutation CF-BE"/>
      <sheetName val="ID-CF-RTI"/>
      <sheetName val="Loans-Principal"/>
      <sheetName val="Gain on Restructuring"/>
      <sheetName val="SUMMARY RATIO"/>
      <sheetName val="Analytical"/>
      <sheetName val="SE_C"/>
      <sheetName val="Revenue (10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 Edit"/>
      <sheetName val="Form I"/>
      <sheetName val="Lamp-IA"/>
      <sheetName val="Lamp-IA (2)"/>
      <sheetName val="Form II"/>
      <sheetName val="Form III"/>
      <sheetName val="F-IV"/>
      <sheetName val="Form V"/>
      <sheetName val="Form VI"/>
      <sheetName val="Form VII-1"/>
      <sheetName val="Form VII-2"/>
      <sheetName val="Form VIII"/>
      <sheetName val="Form IX"/>
      <sheetName val="Form X"/>
      <sheetName val="Lamp. X"/>
      <sheetName val="SKK"/>
      <sheetName val="Sheet1"/>
      <sheetName val="Form XI"/>
      <sheetName val="Lap Mingguan"/>
      <sheetName val="SE-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_12"/>
      <sheetName val="20"/>
      <sheetName val="2-1"/>
      <sheetName val="11-12"/>
      <sheetName val="Vouch(20-1)"/>
      <sheetName val="Direct Labor 20-2"/>
      <sheetName val="Mntah"/>
    </sheetNames>
    <sheetDataSet>
      <sheetData sheetId="0"/>
      <sheetData sheetId="1" refreshError="1"/>
      <sheetData sheetId="2" refreshError="1"/>
      <sheetData sheetId="3" refreshError="1">
        <row r="7">
          <cell r="A7">
            <v>30000000</v>
          </cell>
          <cell r="B7" t="str">
            <v>COST OF GOODS SOLD.</v>
          </cell>
          <cell r="C7">
            <v>51556818528</v>
          </cell>
          <cell r="D7">
            <v>0</v>
          </cell>
          <cell r="E7">
            <v>6189604856</v>
          </cell>
          <cell r="F7">
            <v>592010584</v>
          </cell>
          <cell r="G7">
            <v>57154412800</v>
          </cell>
          <cell r="H7">
            <v>0</v>
          </cell>
          <cell r="J7" t="str">
            <v>30.00.0000</v>
          </cell>
          <cell r="K7" t="str">
            <v>COST OF GOODS SOLD.</v>
          </cell>
          <cell r="L7">
            <v>57154412800</v>
          </cell>
          <cell r="M7">
            <v>0</v>
          </cell>
          <cell r="N7">
            <v>10382882093</v>
          </cell>
          <cell r="O7">
            <v>801649712</v>
          </cell>
          <cell r="P7">
            <v>66735645181</v>
          </cell>
          <cell r="Q7">
            <v>0</v>
          </cell>
          <cell r="R7" t="b">
            <v>0</v>
          </cell>
          <cell r="T7">
            <v>16572486949</v>
          </cell>
          <cell r="U7">
            <v>1393660296</v>
          </cell>
          <cell r="V7">
            <v>66735645181</v>
          </cell>
        </row>
        <row r="8">
          <cell r="A8">
            <v>30010000</v>
          </cell>
          <cell r="B8" t="str">
            <v>BASE COST</v>
          </cell>
          <cell r="C8">
            <v>51556818528</v>
          </cell>
          <cell r="D8">
            <v>0</v>
          </cell>
          <cell r="E8">
            <v>5597594272</v>
          </cell>
          <cell r="F8">
            <v>0</v>
          </cell>
          <cell r="G8">
            <v>57154412800</v>
          </cell>
          <cell r="H8">
            <v>0</v>
          </cell>
          <cell r="J8" t="str">
            <v>30.01.0000</v>
          </cell>
          <cell r="K8" t="str">
            <v>BASE COST</v>
          </cell>
          <cell r="L8">
            <v>57154412800</v>
          </cell>
          <cell r="M8">
            <v>0</v>
          </cell>
          <cell r="N8">
            <v>9581232381</v>
          </cell>
          <cell r="O8">
            <v>0</v>
          </cell>
          <cell r="P8">
            <v>66735645181</v>
          </cell>
          <cell r="Q8">
            <v>0</v>
          </cell>
          <cell r="R8" t="b">
            <v>0</v>
          </cell>
          <cell r="T8">
            <v>15178826653</v>
          </cell>
          <cell r="U8">
            <v>0</v>
          </cell>
          <cell r="V8">
            <v>66735645181</v>
          </cell>
        </row>
        <row r="9">
          <cell r="A9">
            <v>30010100</v>
          </cell>
          <cell r="B9" t="str">
            <v>BASE COST-E 100</v>
          </cell>
          <cell r="C9">
            <v>17611131015</v>
          </cell>
          <cell r="D9">
            <v>0</v>
          </cell>
          <cell r="E9">
            <v>345965163</v>
          </cell>
          <cell r="F9">
            <v>0</v>
          </cell>
          <cell r="G9">
            <v>17957096178</v>
          </cell>
          <cell r="H9">
            <v>0</v>
          </cell>
          <cell r="J9" t="str">
            <v>30.01.0100</v>
          </cell>
          <cell r="K9" t="str">
            <v>BASE COST-E 100</v>
          </cell>
          <cell r="L9">
            <v>17957096178</v>
          </cell>
          <cell r="M9">
            <v>0</v>
          </cell>
          <cell r="N9">
            <v>672544285</v>
          </cell>
          <cell r="O9">
            <v>0</v>
          </cell>
          <cell r="P9">
            <v>18629640463</v>
          </cell>
          <cell r="Q9">
            <v>0</v>
          </cell>
          <cell r="R9" t="b">
            <v>0</v>
          </cell>
          <cell r="T9">
            <v>1018509448</v>
          </cell>
          <cell r="U9">
            <v>0</v>
          </cell>
          <cell r="V9">
            <v>18629640463</v>
          </cell>
        </row>
        <row r="10">
          <cell r="A10">
            <v>30010200</v>
          </cell>
          <cell r="B10" t="str">
            <v>BASE COST-MULTI PLATE</v>
          </cell>
          <cell r="C10">
            <v>5849184171</v>
          </cell>
          <cell r="D10">
            <v>0</v>
          </cell>
          <cell r="E10">
            <v>498869152</v>
          </cell>
          <cell r="F10">
            <v>0</v>
          </cell>
          <cell r="G10">
            <v>6348053323</v>
          </cell>
          <cell r="H10">
            <v>0</v>
          </cell>
          <cell r="J10" t="str">
            <v>30.01.0200</v>
          </cell>
          <cell r="K10" t="str">
            <v>BASE COST-MULTI PLATE</v>
          </cell>
          <cell r="L10">
            <v>6348053323</v>
          </cell>
          <cell r="M10">
            <v>0</v>
          </cell>
          <cell r="N10">
            <v>2359568794</v>
          </cell>
          <cell r="O10">
            <v>0</v>
          </cell>
          <cell r="P10">
            <v>8707622117</v>
          </cell>
          <cell r="Q10">
            <v>0</v>
          </cell>
          <cell r="R10" t="b">
            <v>0</v>
          </cell>
          <cell r="T10">
            <v>2858437946</v>
          </cell>
          <cell r="U10">
            <v>0</v>
          </cell>
          <cell r="V10">
            <v>8707622117</v>
          </cell>
        </row>
        <row r="11">
          <cell r="A11">
            <v>30010300</v>
          </cell>
          <cell r="B11" t="str">
            <v>BASE COST-BEAM</v>
          </cell>
          <cell r="C11">
            <v>4459764348</v>
          </cell>
          <cell r="D11">
            <v>0</v>
          </cell>
          <cell r="E11">
            <v>128953992</v>
          </cell>
          <cell r="F11">
            <v>0</v>
          </cell>
          <cell r="G11">
            <v>4588718340</v>
          </cell>
          <cell r="H11">
            <v>0</v>
          </cell>
          <cell r="J11" t="str">
            <v>30.01.0300</v>
          </cell>
          <cell r="K11" t="str">
            <v>BASE COST-BEAM</v>
          </cell>
          <cell r="L11">
            <v>4588718340</v>
          </cell>
          <cell r="M11">
            <v>0</v>
          </cell>
          <cell r="N11">
            <v>303818587</v>
          </cell>
          <cell r="O11">
            <v>0</v>
          </cell>
          <cell r="P11">
            <v>4892536927</v>
          </cell>
          <cell r="Q11">
            <v>0</v>
          </cell>
          <cell r="R11" t="b">
            <v>0</v>
          </cell>
          <cell r="T11">
            <v>432772579</v>
          </cell>
          <cell r="U11">
            <v>0</v>
          </cell>
          <cell r="V11">
            <v>4892536927</v>
          </cell>
        </row>
        <row r="12">
          <cell r="A12">
            <v>30010400</v>
          </cell>
          <cell r="B12" t="str">
            <v>BASE COST-POST</v>
          </cell>
          <cell r="C12">
            <v>4619043059</v>
          </cell>
          <cell r="D12">
            <v>0</v>
          </cell>
          <cell r="E12">
            <v>99632302</v>
          </cell>
          <cell r="F12">
            <v>0</v>
          </cell>
          <cell r="G12">
            <v>4718675361</v>
          </cell>
          <cell r="H12">
            <v>0</v>
          </cell>
          <cell r="J12" t="str">
            <v>30.01.0400</v>
          </cell>
          <cell r="K12" t="str">
            <v>BASE COST-POST</v>
          </cell>
          <cell r="L12">
            <v>4718675361</v>
          </cell>
          <cell r="M12">
            <v>0</v>
          </cell>
          <cell r="N12">
            <v>95274073</v>
          </cell>
          <cell r="O12">
            <v>0</v>
          </cell>
          <cell r="P12">
            <v>4813949434</v>
          </cell>
          <cell r="Q12">
            <v>0</v>
          </cell>
          <cell r="R12" t="b">
            <v>0</v>
          </cell>
          <cell r="T12">
            <v>194906375</v>
          </cell>
          <cell r="U12">
            <v>0</v>
          </cell>
          <cell r="V12">
            <v>4813949434</v>
          </cell>
        </row>
        <row r="13">
          <cell r="A13">
            <v>30010500</v>
          </cell>
          <cell r="B13" t="str">
            <v>BASE COST-BLOCK PIECE</v>
          </cell>
          <cell r="C13">
            <v>153981916</v>
          </cell>
          <cell r="D13">
            <v>0</v>
          </cell>
          <cell r="E13">
            <v>5035921</v>
          </cell>
          <cell r="F13">
            <v>0</v>
          </cell>
          <cell r="G13">
            <v>159017837</v>
          </cell>
          <cell r="H13">
            <v>0</v>
          </cell>
          <cell r="J13" t="str">
            <v>30.01.0500</v>
          </cell>
          <cell r="K13" t="str">
            <v>BASE COST-BLOCK PIECE</v>
          </cell>
          <cell r="L13">
            <v>159017837</v>
          </cell>
          <cell r="M13">
            <v>0</v>
          </cell>
          <cell r="N13">
            <v>8920373</v>
          </cell>
          <cell r="O13">
            <v>0</v>
          </cell>
          <cell r="P13">
            <v>167938210</v>
          </cell>
          <cell r="Q13">
            <v>0</v>
          </cell>
          <cell r="R13" t="b">
            <v>0</v>
          </cell>
          <cell r="T13">
            <v>13956294</v>
          </cell>
          <cell r="U13">
            <v>0</v>
          </cell>
          <cell r="V13">
            <v>167938210</v>
          </cell>
        </row>
        <row r="14">
          <cell r="A14">
            <v>30011600</v>
          </cell>
          <cell r="B14" t="str">
            <v>BASE COST-TERMINAL END</v>
          </cell>
          <cell r="C14">
            <v>22797070</v>
          </cell>
          <cell r="D14">
            <v>0</v>
          </cell>
          <cell r="E14">
            <v>982064</v>
          </cell>
          <cell r="F14">
            <v>0</v>
          </cell>
          <cell r="G14">
            <v>23779134</v>
          </cell>
          <cell r="H14">
            <v>0</v>
          </cell>
          <cell r="J14" t="str">
            <v>30.01.1600</v>
          </cell>
          <cell r="K14" t="str">
            <v>BASE COST-TERMINAL END</v>
          </cell>
          <cell r="L14">
            <v>23779134</v>
          </cell>
          <cell r="M14">
            <v>0</v>
          </cell>
          <cell r="N14">
            <v>629115</v>
          </cell>
          <cell r="O14">
            <v>0</v>
          </cell>
          <cell r="P14">
            <v>24408249</v>
          </cell>
          <cell r="Q14">
            <v>0</v>
          </cell>
          <cell r="R14" t="b">
            <v>0</v>
          </cell>
          <cell r="T14">
            <v>1611179</v>
          </cell>
          <cell r="U14">
            <v>0</v>
          </cell>
          <cell r="V14">
            <v>24408249</v>
          </cell>
        </row>
        <row r="15">
          <cell r="A15">
            <v>30011700</v>
          </cell>
          <cell r="B15" t="str">
            <v>BASE COST-JOB FABRICATION</v>
          </cell>
          <cell r="C15">
            <v>18840916949</v>
          </cell>
          <cell r="D15">
            <v>0</v>
          </cell>
          <cell r="E15">
            <v>4518155678</v>
          </cell>
          <cell r="F15">
            <v>0</v>
          </cell>
          <cell r="G15">
            <v>23359072627</v>
          </cell>
          <cell r="H15">
            <v>0</v>
          </cell>
          <cell r="J15" t="str">
            <v>30.01.1700</v>
          </cell>
          <cell r="K15" t="str">
            <v>BASE COST-JOB FABRICATION</v>
          </cell>
          <cell r="L15">
            <v>23359072627</v>
          </cell>
          <cell r="M15">
            <v>0</v>
          </cell>
          <cell r="N15">
            <v>6140477154</v>
          </cell>
          <cell r="O15">
            <v>0</v>
          </cell>
          <cell r="P15">
            <v>29499549781</v>
          </cell>
          <cell r="Q15">
            <v>0</v>
          </cell>
          <cell r="R15" t="b">
            <v>0</v>
          </cell>
          <cell r="T15">
            <v>10658632832</v>
          </cell>
          <cell r="U15">
            <v>0</v>
          </cell>
          <cell r="V15">
            <v>29499549781</v>
          </cell>
        </row>
        <row r="17">
          <cell r="A17">
            <v>30020000</v>
          </cell>
          <cell r="B17" t="str">
            <v>STORAGE / WAREHOUSE</v>
          </cell>
          <cell r="C17">
            <v>0</v>
          </cell>
          <cell r="D17">
            <v>0</v>
          </cell>
          <cell r="E17">
            <v>250553448</v>
          </cell>
          <cell r="F17">
            <v>250553448</v>
          </cell>
          <cell r="G17">
            <v>0</v>
          </cell>
          <cell r="H17">
            <v>0</v>
          </cell>
          <cell r="J17" t="str">
            <v>30.02.0000</v>
          </cell>
          <cell r="K17" t="str">
            <v>STORAGE / WAREHOUSE</v>
          </cell>
          <cell r="L17">
            <v>0</v>
          </cell>
          <cell r="M17">
            <v>0</v>
          </cell>
          <cell r="N17">
            <v>322793430</v>
          </cell>
          <cell r="O17">
            <v>322793430</v>
          </cell>
          <cell r="P17">
            <v>0</v>
          </cell>
          <cell r="Q17">
            <v>0</v>
          </cell>
          <cell r="R17" t="b">
            <v>0</v>
          </cell>
          <cell r="T17">
            <v>573346878</v>
          </cell>
          <cell r="U17">
            <v>573346878</v>
          </cell>
          <cell r="V17">
            <v>0</v>
          </cell>
        </row>
        <row r="18">
          <cell r="A18">
            <v>30020100</v>
          </cell>
          <cell r="B18" t="str">
            <v>SALARIES</v>
          </cell>
          <cell r="C18">
            <v>64377522</v>
          </cell>
          <cell r="D18">
            <v>0</v>
          </cell>
          <cell r="E18">
            <v>4410381</v>
          </cell>
          <cell r="F18">
            <v>0</v>
          </cell>
          <cell r="G18">
            <v>68787903</v>
          </cell>
          <cell r="H18">
            <v>0</v>
          </cell>
          <cell r="J18" t="str">
            <v>30.02.0100</v>
          </cell>
          <cell r="K18" t="str">
            <v>SALARIES</v>
          </cell>
          <cell r="L18">
            <v>68787903</v>
          </cell>
          <cell r="M18">
            <v>0</v>
          </cell>
          <cell r="N18">
            <v>4410381</v>
          </cell>
          <cell r="O18">
            <v>0</v>
          </cell>
          <cell r="P18">
            <v>73198284</v>
          </cell>
          <cell r="Q18">
            <v>0</v>
          </cell>
          <cell r="R18" t="b">
            <v>0</v>
          </cell>
          <cell r="T18">
            <v>8820762</v>
          </cell>
          <cell r="U18">
            <v>0</v>
          </cell>
          <cell r="V18">
            <v>73198284</v>
          </cell>
        </row>
        <row r="19">
          <cell r="A19">
            <v>30020200</v>
          </cell>
          <cell r="B19" t="str">
            <v>LEBARAN BONUS</v>
          </cell>
          <cell r="C19">
            <v>6066036</v>
          </cell>
          <cell r="D19">
            <v>0</v>
          </cell>
          <cell r="E19">
            <v>0</v>
          </cell>
          <cell r="F19">
            <v>0</v>
          </cell>
          <cell r="G19">
            <v>6066036</v>
          </cell>
          <cell r="H19">
            <v>0</v>
          </cell>
          <cell r="J19" t="str">
            <v>30.02.0200</v>
          </cell>
          <cell r="K19" t="str">
            <v>LEBARAN BONUS</v>
          </cell>
          <cell r="L19">
            <v>6066036</v>
          </cell>
          <cell r="M19">
            <v>0</v>
          </cell>
          <cell r="N19">
            <v>0</v>
          </cell>
          <cell r="O19">
            <v>0</v>
          </cell>
          <cell r="P19">
            <v>6066036</v>
          </cell>
          <cell r="Q19">
            <v>0</v>
          </cell>
          <cell r="R19" t="b">
            <v>0</v>
          </cell>
          <cell r="T19">
            <v>0</v>
          </cell>
          <cell r="U19">
            <v>0</v>
          </cell>
          <cell r="V19">
            <v>6066036</v>
          </cell>
        </row>
        <row r="20">
          <cell r="A20">
            <v>30020300</v>
          </cell>
          <cell r="B20" t="str">
            <v>MEDICAL</v>
          </cell>
          <cell r="C20">
            <v>46667899</v>
          </cell>
          <cell r="D20">
            <v>0</v>
          </cell>
          <cell r="E20">
            <v>2811397</v>
          </cell>
          <cell r="F20">
            <v>0</v>
          </cell>
          <cell r="G20">
            <v>49479296</v>
          </cell>
          <cell r="H20">
            <v>0</v>
          </cell>
          <cell r="J20" t="str">
            <v>30.02.0300</v>
          </cell>
          <cell r="K20" t="str">
            <v>MEDICAL</v>
          </cell>
          <cell r="L20">
            <v>49479296</v>
          </cell>
          <cell r="M20">
            <v>0</v>
          </cell>
          <cell r="N20">
            <v>732100</v>
          </cell>
          <cell r="O20">
            <v>0</v>
          </cell>
          <cell r="P20">
            <v>50211396</v>
          </cell>
          <cell r="Q20">
            <v>0</v>
          </cell>
          <cell r="R20" t="b">
            <v>0</v>
          </cell>
          <cell r="T20">
            <v>3543497</v>
          </cell>
          <cell r="U20">
            <v>0</v>
          </cell>
          <cell r="V20">
            <v>50211396</v>
          </cell>
        </row>
        <row r="21">
          <cell r="A21">
            <v>30020400</v>
          </cell>
          <cell r="B21" t="str">
            <v>EMPLOYEE BENEFIT</v>
          </cell>
          <cell r="C21">
            <v>33395918</v>
          </cell>
          <cell r="D21">
            <v>0</v>
          </cell>
          <cell r="E21">
            <v>1761892</v>
          </cell>
          <cell r="F21">
            <v>0</v>
          </cell>
          <cell r="G21">
            <v>35157810</v>
          </cell>
          <cell r="H21">
            <v>0</v>
          </cell>
          <cell r="J21" t="str">
            <v>30.02.0400</v>
          </cell>
          <cell r="K21" t="str">
            <v>EMPLOYEE BENEFIT</v>
          </cell>
          <cell r="L21">
            <v>35157810</v>
          </cell>
          <cell r="M21">
            <v>0</v>
          </cell>
          <cell r="N21">
            <v>4869570</v>
          </cell>
          <cell r="O21">
            <v>0</v>
          </cell>
          <cell r="P21">
            <v>40027380</v>
          </cell>
          <cell r="Q21">
            <v>0</v>
          </cell>
          <cell r="R21" t="b">
            <v>0</v>
          </cell>
          <cell r="T21">
            <v>6631462</v>
          </cell>
          <cell r="U21">
            <v>0</v>
          </cell>
          <cell r="V21">
            <v>40027380</v>
          </cell>
        </row>
        <row r="22">
          <cell r="A22">
            <v>30020500</v>
          </cell>
          <cell r="B22" t="str">
            <v>EMPLOYEE ACTIVITIES</v>
          </cell>
          <cell r="C22">
            <v>585000</v>
          </cell>
          <cell r="D22">
            <v>0</v>
          </cell>
          <cell r="E22">
            <v>0</v>
          </cell>
          <cell r="F22">
            <v>0</v>
          </cell>
          <cell r="G22">
            <v>585000</v>
          </cell>
          <cell r="H22">
            <v>0</v>
          </cell>
          <cell r="J22" t="str">
            <v>30.02.0500</v>
          </cell>
          <cell r="K22" t="str">
            <v>EMPLOYEE ACTIVITIES</v>
          </cell>
          <cell r="L22">
            <v>585000</v>
          </cell>
          <cell r="M22">
            <v>0</v>
          </cell>
          <cell r="N22">
            <v>0</v>
          </cell>
          <cell r="O22">
            <v>0</v>
          </cell>
          <cell r="P22">
            <v>585000</v>
          </cell>
          <cell r="Q22">
            <v>0</v>
          </cell>
          <cell r="R22" t="b">
            <v>0</v>
          </cell>
          <cell r="T22">
            <v>0</v>
          </cell>
          <cell r="U22">
            <v>0</v>
          </cell>
          <cell r="V22">
            <v>585000</v>
          </cell>
        </row>
        <row r="23">
          <cell r="A23">
            <v>30020600</v>
          </cell>
          <cell r="B23" t="str">
            <v>SUNDRY HIRED</v>
          </cell>
          <cell r="C23">
            <v>23192600</v>
          </cell>
          <cell r="D23">
            <v>0</v>
          </cell>
          <cell r="E23">
            <v>3200400</v>
          </cell>
          <cell r="F23">
            <v>0</v>
          </cell>
          <cell r="G23">
            <v>26393000</v>
          </cell>
          <cell r="H23">
            <v>0</v>
          </cell>
          <cell r="J23" t="str">
            <v>30.02.0600</v>
          </cell>
          <cell r="K23" t="str">
            <v>SUNDRY HIRED</v>
          </cell>
          <cell r="L23">
            <v>26393000</v>
          </cell>
          <cell r="M23">
            <v>0</v>
          </cell>
          <cell r="N23">
            <v>3690400</v>
          </cell>
          <cell r="O23">
            <v>0</v>
          </cell>
          <cell r="P23">
            <v>30083400</v>
          </cell>
          <cell r="Q23">
            <v>0</v>
          </cell>
          <cell r="R23" t="b">
            <v>0</v>
          </cell>
          <cell r="T23">
            <v>6890800</v>
          </cell>
          <cell r="U23">
            <v>0</v>
          </cell>
          <cell r="V23">
            <v>30083400</v>
          </cell>
        </row>
        <row r="24">
          <cell r="A24">
            <v>30021100</v>
          </cell>
          <cell r="B24" t="str">
            <v>FACTORY SUPPLIES</v>
          </cell>
          <cell r="C24">
            <v>996879759</v>
          </cell>
          <cell r="D24">
            <v>0</v>
          </cell>
          <cell r="E24">
            <v>122156270</v>
          </cell>
          <cell r="F24">
            <v>0</v>
          </cell>
          <cell r="G24">
            <v>1119036029</v>
          </cell>
          <cell r="H24">
            <v>0</v>
          </cell>
          <cell r="J24" t="str">
            <v>30.02.1100</v>
          </cell>
          <cell r="K24" t="str">
            <v>FACTORY SUPPLIES</v>
          </cell>
          <cell r="L24">
            <v>1119036029</v>
          </cell>
          <cell r="M24">
            <v>0</v>
          </cell>
          <cell r="N24">
            <v>142689309</v>
          </cell>
          <cell r="O24">
            <v>0</v>
          </cell>
          <cell r="P24">
            <v>1261725338</v>
          </cell>
          <cell r="Q24">
            <v>0</v>
          </cell>
          <cell r="R24" t="b">
            <v>0</v>
          </cell>
          <cell r="T24">
            <v>264845579</v>
          </cell>
          <cell r="U24">
            <v>0</v>
          </cell>
          <cell r="V24">
            <v>1261725338</v>
          </cell>
        </row>
        <row r="25">
          <cell r="A25">
            <v>30021200</v>
          </cell>
          <cell r="B25" t="str">
            <v>ASTEK</v>
          </cell>
          <cell r="C25">
            <v>14871255</v>
          </cell>
          <cell r="D25">
            <v>0</v>
          </cell>
          <cell r="E25">
            <v>1988864</v>
          </cell>
          <cell r="F25">
            <v>0</v>
          </cell>
          <cell r="G25">
            <v>16860119</v>
          </cell>
          <cell r="H25">
            <v>0</v>
          </cell>
          <cell r="J25" t="str">
            <v>30.02.1200</v>
          </cell>
          <cell r="K25" t="str">
            <v>ASTEK</v>
          </cell>
          <cell r="L25">
            <v>16860119</v>
          </cell>
          <cell r="M25">
            <v>0</v>
          </cell>
          <cell r="N25">
            <v>1266981</v>
          </cell>
          <cell r="O25">
            <v>0</v>
          </cell>
          <cell r="P25">
            <v>18127100</v>
          </cell>
          <cell r="Q25">
            <v>0</v>
          </cell>
          <cell r="R25" t="b">
            <v>0</v>
          </cell>
          <cell r="T25">
            <v>3255845</v>
          </cell>
          <cell r="U25">
            <v>0</v>
          </cell>
          <cell r="V25">
            <v>18127100</v>
          </cell>
        </row>
        <row r="26">
          <cell r="A26">
            <v>30021300</v>
          </cell>
          <cell r="B26" t="str">
            <v>FUEL</v>
          </cell>
          <cell r="C26">
            <v>746419937</v>
          </cell>
          <cell r="D26">
            <v>0</v>
          </cell>
          <cell r="E26">
            <v>94608000</v>
          </cell>
          <cell r="F26">
            <v>0</v>
          </cell>
          <cell r="G26">
            <v>841027937</v>
          </cell>
          <cell r="H26">
            <v>0</v>
          </cell>
          <cell r="J26" t="str">
            <v>30.02.1300</v>
          </cell>
          <cell r="K26" t="str">
            <v>FUEL</v>
          </cell>
          <cell r="L26">
            <v>841027937</v>
          </cell>
          <cell r="M26">
            <v>0</v>
          </cell>
          <cell r="N26">
            <v>160000000</v>
          </cell>
          <cell r="O26">
            <v>0</v>
          </cell>
          <cell r="P26">
            <v>1001027937</v>
          </cell>
          <cell r="Q26">
            <v>0</v>
          </cell>
          <cell r="R26" t="b">
            <v>0</v>
          </cell>
          <cell r="T26">
            <v>254608000</v>
          </cell>
          <cell r="U26">
            <v>0</v>
          </cell>
          <cell r="V26">
            <v>1001027937</v>
          </cell>
        </row>
        <row r="27">
          <cell r="A27">
            <v>30023200</v>
          </cell>
          <cell r="B27" t="str">
            <v>VACATION LEAVE</v>
          </cell>
          <cell r="C27">
            <v>5236260</v>
          </cell>
          <cell r="D27">
            <v>0</v>
          </cell>
          <cell r="E27">
            <v>381774</v>
          </cell>
          <cell r="F27">
            <v>0</v>
          </cell>
          <cell r="G27">
            <v>5618034</v>
          </cell>
          <cell r="H27">
            <v>0</v>
          </cell>
          <cell r="J27" t="str">
            <v>30.02.3200</v>
          </cell>
          <cell r="K27" t="str">
            <v>VACATION LEAVE</v>
          </cell>
          <cell r="L27">
            <v>5618034</v>
          </cell>
          <cell r="M27">
            <v>0</v>
          </cell>
          <cell r="N27">
            <v>366242</v>
          </cell>
          <cell r="O27">
            <v>0</v>
          </cell>
          <cell r="P27">
            <v>5984276</v>
          </cell>
          <cell r="Q27">
            <v>0</v>
          </cell>
          <cell r="R27" t="b">
            <v>0</v>
          </cell>
          <cell r="T27">
            <v>748016</v>
          </cell>
          <cell r="U27">
            <v>0</v>
          </cell>
          <cell r="V27">
            <v>5984276</v>
          </cell>
        </row>
        <row r="28">
          <cell r="A28">
            <v>30023400</v>
          </cell>
          <cell r="B28" t="str">
            <v>PENSION FUND</v>
          </cell>
          <cell r="C28">
            <v>6087823</v>
          </cell>
          <cell r="D28">
            <v>0</v>
          </cell>
          <cell r="E28">
            <v>453842</v>
          </cell>
          <cell r="F28">
            <v>0</v>
          </cell>
          <cell r="G28">
            <v>6541665</v>
          </cell>
          <cell r="H28">
            <v>0</v>
          </cell>
          <cell r="J28" t="str">
            <v>30.02.3400</v>
          </cell>
          <cell r="K28" t="str">
            <v>PENSION FUND</v>
          </cell>
          <cell r="L28">
            <v>6541665</v>
          </cell>
          <cell r="M28">
            <v>0</v>
          </cell>
          <cell r="N28">
            <v>453842</v>
          </cell>
          <cell r="O28">
            <v>0</v>
          </cell>
          <cell r="P28">
            <v>6995507</v>
          </cell>
          <cell r="Q28">
            <v>0</v>
          </cell>
          <cell r="R28" t="b">
            <v>0</v>
          </cell>
          <cell r="T28">
            <v>907684</v>
          </cell>
          <cell r="U28">
            <v>0</v>
          </cell>
          <cell r="V28">
            <v>6995507</v>
          </cell>
        </row>
        <row r="29">
          <cell r="A29">
            <v>30023500</v>
          </cell>
          <cell r="B29" t="str">
            <v>OVERTIME</v>
          </cell>
          <cell r="C29">
            <v>45417286</v>
          </cell>
          <cell r="D29">
            <v>0</v>
          </cell>
          <cell r="E29">
            <v>3676628</v>
          </cell>
          <cell r="F29">
            <v>0</v>
          </cell>
          <cell r="G29">
            <v>49093914</v>
          </cell>
          <cell r="H29">
            <v>0</v>
          </cell>
          <cell r="J29" t="str">
            <v>30.02.3500</v>
          </cell>
          <cell r="K29" t="str">
            <v>OVERTIME</v>
          </cell>
          <cell r="L29">
            <v>49093914</v>
          </cell>
          <cell r="M29">
            <v>0</v>
          </cell>
          <cell r="N29">
            <v>3755606</v>
          </cell>
          <cell r="O29">
            <v>0</v>
          </cell>
          <cell r="P29">
            <v>52849520</v>
          </cell>
          <cell r="Q29">
            <v>0</v>
          </cell>
          <cell r="R29" t="b">
            <v>0</v>
          </cell>
          <cell r="T29">
            <v>7432234</v>
          </cell>
          <cell r="U29">
            <v>0</v>
          </cell>
          <cell r="V29">
            <v>52849520</v>
          </cell>
        </row>
        <row r="30">
          <cell r="A30">
            <v>30023600</v>
          </cell>
          <cell r="B30" t="str">
            <v>GALVANIZING SUPPLIES</v>
          </cell>
          <cell r="C30">
            <v>1512894276</v>
          </cell>
          <cell r="D30">
            <v>0</v>
          </cell>
          <cell r="E30">
            <v>15104000</v>
          </cell>
          <cell r="F30">
            <v>0</v>
          </cell>
          <cell r="G30">
            <v>1527998276</v>
          </cell>
          <cell r="H30">
            <v>0</v>
          </cell>
          <cell r="J30" t="str">
            <v>30.02.3600</v>
          </cell>
          <cell r="K30" t="str">
            <v>GALVANIZING SUPPLIES</v>
          </cell>
          <cell r="L30">
            <v>1527998276</v>
          </cell>
          <cell r="M30">
            <v>0</v>
          </cell>
          <cell r="N30">
            <v>558999</v>
          </cell>
          <cell r="O30">
            <v>0</v>
          </cell>
          <cell r="P30">
            <v>1528557275</v>
          </cell>
          <cell r="Q30">
            <v>0</v>
          </cell>
          <cell r="R30" t="b">
            <v>0</v>
          </cell>
          <cell r="T30">
            <v>15662999</v>
          </cell>
          <cell r="U30">
            <v>0</v>
          </cell>
          <cell r="V30">
            <v>1528557275</v>
          </cell>
        </row>
        <row r="31">
          <cell r="A31">
            <v>30030000</v>
          </cell>
          <cell r="B31" t="str">
            <v>MANUFACT.EXPS -PRESS SHOP</v>
          </cell>
          <cell r="C31">
            <v>0</v>
          </cell>
          <cell r="D31">
            <v>0</v>
          </cell>
          <cell r="E31">
            <v>44548853</v>
          </cell>
          <cell r="F31">
            <v>44548853</v>
          </cell>
          <cell r="G31">
            <v>0</v>
          </cell>
          <cell r="H31">
            <v>0</v>
          </cell>
          <cell r="J31" t="str">
            <v>30.03.0000</v>
          </cell>
          <cell r="K31" t="str">
            <v>MANUFACT.EXPS -PRESS SHOP</v>
          </cell>
          <cell r="L31">
            <v>0</v>
          </cell>
          <cell r="M31">
            <v>0</v>
          </cell>
          <cell r="N31">
            <v>67687896</v>
          </cell>
          <cell r="O31">
            <v>67687896</v>
          </cell>
          <cell r="P31">
            <v>0</v>
          </cell>
          <cell r="Q31">
            <v>0</v>
          </cell>
          <cell r="R31" t="b">
            <v>0</v>
          </cell>
          <cell r="T31">
            <v>112236749</v>
          </cell>
          <cell r="U31">
            <v>112236749</v>
          </cell>
          <cell r="V31">
            <v>0</v>
          </cell>
        </row>
        <row r="32">
          <cell r="A32">
            <v>30030100</v>
          </cell>
          <cell r="B32" t="str">
            <v>SALARIES</v>
          </cell>
          <cell r="C32">
            <v>195428794</v>
          </cell>
          <cell r="D32">
            <v>0</v>
          </cell>
          <cell r="E32">
            <v>18933970</v>
          </cell>
          <cell r="F32">
            <v>0</v>
          </cell>
          <cell r="G32">
            <v>214362764</v>
          </cell>
          <cell r="H32">
            <v>0</v>
          </cell>
          <cell r="J32" t="str">
            <v>30.03.0100</v>
          </cell>
          <cell r="K32" t="str">
            <v>SALARIES</v>
          </cell>
          <cell r="L32">
            <v>214362764</v>
          </cell>
          <cell r="M32">
            <v>0</v>
          </cell>
          <cell r="N32">
            <v>18933970</v>
          </cell>
          <cell r="O32">
            <v>0</v>
          </cell>
          <cell r="P32">
            <v>233296734</v>
          </cell>
          <cell r="Q32">
            <v>0</v>
          </cell>
          <cell r="R32" t="b">
            <v>0</v>
          </cell>
          <cell r="T32">
            <v>37867940</v>
          </cell>
          <cell r="U32">
            <v>0</v>
          </cell>
          <cell r="V32">
            <v>233296734</v>
          </cell>
        </row>
        <row r="33">
          <cell r="A33">
            <v>30030200</v>
          </cell>
          <cell r="B33" t="str">
            <v>LEBARAN BONUS</v>
          </cell>
          <cell r="C33">
            <v>27784484</v>
          </cell>
          <cell r="D33">
            <v>0</v>
          </cell>
          <cell r="E33">
            <v>0</v>
          </cell>
          <cell r="F33">
            <v>0</v>
          </cell>
          <cell r="G33">
            <v>27784484</v>
          </cell>
          <cell r="H33">
            <v>0</v>
          </cell>
          <cell r="J33" t="str">
            <v>30.03.0200</v>
          </cell>
          <cell r="K33" t="str">
            <v>LEBARAN BONUS</v>
          </cell>
          <cell r="L33">
            <v>27784484</v>
          </cell>
          <cell r="M33">
            <v>0</v>
          </cell>
          <cell r="N33">
            <v>0</v>
          </cell>
          <cell r="O33">
            <v>0</v>
          </cell>
          <cell r="P33">
            <v>27784484</v>
          </cell>
          <cell r="Q33">
            <v>0</v>
          </cell>
          <cell r="R33" t="b">
            <v>0</v>
          </cell>
          <cell r="T33">
            <v>0</v>
          </cell>
          <cell r="U33">
            <v>0</v>
          </cell>
          <cell r="V33">
            <v>27784484</v>
          </cell>
        </row>
        <row r="34">
          <cell r="A34">
            <v>30030300</v>
          </cell>
          <cell r="B34" t="str">
            <v>MEDICAL</v>
          </cell>
          <cell r="C34">
            <v>43132729</v>
          </cell>
          <cell r="D34">
            <v>0</v>
          </cell>
          <cell r="E34">
            <v>2811398</v>
          </cell>
          <cell r="F34">
            <v>0</v>
          </cell>
          <cell r="G34">
            <v>45944127</v>
          </cell>
          <cell r="H34">
            <v>0</v>
          </cell>
          <cell r="J34" t="str">
            <v>30.03.0300</v>
          </cell>
          <cell r="K34" t="str">
            <v>MEDICAL</v>
          </cell>
          <cell r="L34">
            <v>45944127</v>
          </cell>
          <cell r="M34">
            <v>0</v>
          </cell>
          <cell r="N34">
            <v>5752300</v>
          </cell>
          <cell r="O34">
            <v>0</v>
          </cell>
          <cell r="P34">
            <v>51696427</v>
          </cell>
          <cell r="Q34">
            <v>0</v>
          </cell>
          <cell r="R34" t="b">
            <v>0</v>
          </cell>
          <cell r="T34">
            <v>8563698</v>
          </cell>
          <cell r="U34">
            <v>0</v>
          </cell>
          <cell r="V34">
            <v>51696427</v>
          </cell>
        </row>
        <row r="35">
          <cell r="A35">
            <v>30030400</v>
          </cell>
          <cell r="B35" t="str">
            <v>EMPLOYEE BENEFIT</v>
          </cell>
          <cell r="C35">
            <v>91900585</v>
          </cell>
          <cell r="D35">
            <v>0</v>
          </cell>
          <cell r="E35">
            <v>5956425</v>
          </cell>
          <cell r="F35">
            <v>0</v>
          </cell>
          <cell r="G35">
            <v>97857010</v>
          </cell>
          <cell r="H35">
            <v>0</v>
          </cell>
          <cell r="J35" t="str">
            <v>30.03.0400</v>
          </cell>
          <cell r="K35" t="str">
            <v>EMPLOYEE BENEFIT</v>
          </cell>
          <cell r="L35">
            <v>97857010</v>
          </cell>
          <cell r="M35">
            <v>0</v>
          </cell>
          <cell r="N35">
            <v>12786604</v>
          </cell>
          <cell r="O35">
            <v>0</v>
          </cell>
          <cell r="P35">
            <v>110643614</v>
          </cell>
          <cell r="Q35">
            <v>0</v>
          </cell>
          <cell r="R35" t="b">
            <v>0</v>
          </cell>
          <cell r="T35">
            <v>18743029</v>
          </cell>
          <cell r="U35">
            <v>0</v>
          </cell>
          <cell r="V35">
            <v>110643614</v>
          </cell>
        </row>
        <row r="36">
          <cell r="A36">
            <v>30030500</v>
          </cell>
          <cell r="B36" t="str">
            <v>EMPLOYEE ACTIVITIES</v>
          </cell>
          <cell r="C36">
            <v>585000</v>
          </cell>
          <cell r="D36">
            <v>0</v>
          </cell>
          <cell r="E36">
            <v>0</v>
          </cell>
          <cell r="F36">
            <v>0</v>
          </cell>
          <cell r="G36">
            <v>585000</v>
          </cell>
          <cell r="H36">
            <v>0</v>
          </cell>
          <cell r="J36" t="str">
            <v>30.03.0500</v>
          </cell>
          <cell r="K36" t="str">
            <v>EMPLOYEE ACTIVITIES</v>
          </cell>
          <cell r="L36">
            <v>585000</v>
          </cell>
          <cell r="M36">
            <v>0</v>
          </cell>
          <cell r="N36">
            <v>0</v>
          </cell>
          <cell r="O36">
            <v>0</v>
          </cell>
          <cell r="P36">
            <v>585000</v>
          </cell>
          <cell r="Q36">
            <v>0</v>
          </cell>
          <cell r="R36" t="b">
            <v>0</v>
          </cell>
          <cell r="T36">
            <v>0</v>
          </cell>
          <cell r="U36">
            <v>0</v>
          </cell>
          <cell r="V36">
            <v>585000</v>
          </cell>
        </row>
        <row r="37">
          <cell r="A37">
            <v>30030600</v>
          </cell>
          <cell r="B37" t="str">
            <v>SUNDRY HIRED</v>
          </cell>
          <cell r="C37">
            <v>107589900</v>
          </cell>
          <cell r="D37">
            <v>0</v>
          </cell>
          <cell r="E37">
            <v>5491600</v>
          </cell>
          <cell r="F37">
            <v>0</v>
          </cell>
          <cell r="G37">
            <v>113081500</v>
          </cell>
          <cell r="H37">
            <v>0</v>
          </cell>
          <cell r="J37" t="str">
            <v>30.03.0600</v>
          </cell>
          <cell r="K37" t="str">
            <v>SUNDRY HIRED</v>
          </cell>
          <cell r="L37">
            <v>113081500</v>
          </cell>
          <cell r="M37">
            <v>0</v>
          </cell>
          <cell r="N37">
            <v>13141400</v>
          </cell>
          <cell r="O37">
            <v>0</v>
          </cell>
          <cell r="P37">
            <v>126222900</v>
          </cell>
          <cell r="Q37">
            <v>0</v>
          </cell>
          <cell r="R37" t="b">
            <v>0</v>
          </cell>
          <cell r="T37">
            <v>18633000</v>
          </cell>
          <cell r="U37">
            <v>0</v>
          </cell>
          <cell r="V37">
            <v>126222900</v>
          </cell>
        </row>
        <row r="38">
          <cell r="A38">
            <v>30031200</v>
          </cell>
          <cell r="B38" t="str">
            <v>ASTEK</v>
          </cell>
          <cell r="C38">
            <v>14871257</v>
          </cell>
          <cell r="D38">
            <v>0</v>
          </cell>
          <cell r="E38">
            <v>1988865</v>
          </cell>
          <cell r="F38">
            <v>0</v>
          </cell>
          <cell r="G38">
            <v>16860122</v>
          </cell>
          <cell r="H38">
            <v>0</v>
          </cell>
          <cell r="J38" t="str">
            <v>30.03.1200</v>
          </cell>
          <cell r="K38" t="str">
            <v>ASTEK</v>
          </cell>
          <cell r="L38">
            <v>16860122</v>
          </cell>
          <cell r="M38">
            <v>0</v>
          </cell>
          <cell r="N38">
            <v>1266982</v>
          </cell>
          <cell r="O38">
            <v>0</v>
          </cell>
          <cell r="P38">
            <v>18127104</v>
          </cell>
          <cell r="Q38">
            <v>0</v>
          </cell>
          <cell r="R38" t="b">
            <v>0</v>
          </cell>
          <cell r="T38">
            <v>3255847</v>
          </cell>
          <cell r="U38">
            <v>0</v>
          </cell>
          <cell r="V38">
            <v>18127104</v>
          </cell>
        </row>
        <row r="39">
          <cell r="A39">
            <v>30033200</v>
          </cell>
          <cell r="B39" t="str">
            <v>VACATION LEAVE</v>
          </cell>
          <cell r="C39">
            <v>15466910</v>
          </cell>
          <cell r="D39">
            <v>0</v>
          </cell>
          <cell r="E39">
            <v>1921250</v>
          </cell>
          <cell r="F39">
            <v>0</v>
          </cell>
          <cell r="G39">
            <v>17388160</v>
          </cell>
          <cell r="H39">
            <v>0</v>
          </cell>
          <cell r="J39" t="str">
            <v>30.03.3200</v>
          </cell>
          <cell r="K39" t="str">
            <v>VACATION LEAVE</v>
          </cell>
          <cell r="L39">
            <v>17388160</v>
          </cell>
          <cell r="M39">
            <v>0</v>
          </cell>
          <cell r="N39">
            <v>1546691</v>
          </cell>
          <cell r="O39">
            <v>0</v>
          </cell>
          <cell r="P39">
            <v>18934851</v>
          </cell>
          <cell r="Q39">
            <v>0</v>
          </cell>
          <cell r="R39" t="b">
            <v>0</v>
          </cell>
          <cell r="T39">
            <v>3467941</v>
          </cell>
          <cell r="U39">
            <v>0</v>
          </cell>
          <cell r="V39">
            <v>18934851</v>
          </cell>
        </row>
        <row r="40">
          <cell r="A40">
            <v>30033400</v>
          </cell>
          <cell r="B40" t="str">
            <v>PENSION FUND</v>
          </cell>
          <cell r="C40">
            <v>27340827</v>
          </cell>
          <cell r="D40">
            <v>0</v>
          </cell>
          <cell r="E40">
            <v>2738486</v>
          </cell>
          <cell r="F40">
            <v>0</v>
          </cell>
          <cell r="G40">
            <v>30079313</v>
          </cell>
          <cell r="H40">
            <v>0</v>
          </cell>
          <cell r="J40" t="str">
            <v>30.03.3400</v>
          </cell>
          <cell r="K40" t="str">
            <v>PENSION FUND</v>
          </cell>
          <cell r="L40">
            <v>30079313</v>
          </cell>
          <cell r="M40">
            <v>0</v>
          </cell>
          <cell r="N40">
            <v>2738486</v>
          </cell>
          <cell r="O40">
            <v>0</v>
          </cell>
          <cell r="P40">
            <v>32817799</v>
          </cell>
          <cell r="Q40">
            <v>0</v>
          </cell>
          <cell r="R40" t="b">
            <v>0</v>
          </cell>
          <cell r="T40">
            <v>5476972</v>
          </cell>
          <cell r="U40">
            <v>0</v>
          </cell>
          <cell r="V40">
            <v>32817799</v>
          </cell>
        </row>
        <row r="41">
          <cell r="A41">
            <v>30033500</v>
          </cell>
          <cell r="B41" t="str">
            <v>OVERTIME</v>
          </cell>
          <cell r="C41">
            <v>104996576</v>
          </cell>
          <cell r="D41">
            <v>0</v>
          </cell>
          <cell r="E41">
            <v>4706859</v>
          </cell>
          <cell r="F41">
            <v>0</v>
          </cell>
          <cell r="G41">
            <v>109703435</v>
          </cell>
          <cell r="H41">
            <v>0</v>
          </cell>
          <cell r="J41" t="str">
            <v>30.03.3500</v>
          </cell>
          <cell r="K41" t="str">
            <v>OVERTIME</v>
          </cell>
          <cell r="L41">
            <v>109703435</v>
          </cell>
          <cell r="M41">
            <v>0</v>
          </cell>
          <cell r="N41">
            <v>11521463</v>
          </cell>
          <cell r="O41">
            <v>0</v>
          </cell>
          <cell r="P41">
            <v>121224898</v>
          </cell>
          <cell r="Q41">
            <v>0</v>
          </cell>
          <cell r="R41" t="b">
            <v>0</v>
          </cell>
          <cell r="T41">
            <v>16228322</v>
          </cell>
          <cell r="U41">
            <v>0</v>
          </cell>
          <cell r="V41">
            <v>121224898</v>
          </cell>
        </row>
        <row r="42">
          <cell r="A42">
            <v>30040000</v>
          </cell>
          <cell r="B42" t="str">
            <v>MANUFAC.EXP.- GALVANIZING</v>
          </cell>
          <cell r="C42">
            <v>0</v>
          </cell>
          <cell r="D42">
            <v>0</v>
          </cell>
          <cell r="E42">
            <v>23837821</v>
          </cell>
          <cell r="F42">
            <v>23837821</v>
          </cell>
          <cell r="G42">
            <v>0</v>
          </cell>
          <cell r="H42">
            <v>0</v>
          </cell>
          <cell r="J42" t="str">
            <v>30.04.0000</v>
          </cell>
          <cell r="K42" t="str">
            <v>MANUFAC.EXP.- GALVANIZING</v>
          </cell>
          <cell r="L42">
            <v>0</v>
          </cell>
          <cell r="M42">
            <v>0</v>
          </cell>
          <cell r="N42">
            <v>30024458</v>
          </cell>
          <cell r="O42">
            <v>30024458</v>
          </cell>
          <cell r="P42">
            <v>0</v>
          </cell>
          <cell r="Q42">
            <v>0</v>
          </cell>
          <cell r="R42" t="b">
            <v>0</v>
          </cell>
          <cell r="T42">
            <v>53862279</v>
          </cell>
          <cell r="U42">
            <v>53862279</v>
          </cell>
          <cell r="V42">
            <v>0</v>
          </cell>
        </row>
        <row r="43">
          <cell r="A43">
            <v>30040100</v>
          </cell>
          <cell r="B43" t="str">
            <v>SALARIES</v>
          </cell>
          <cell r="C43">
            <v>65425530</v>
          </cell>
          <cell r="D43">
            <v>0</v>
          </cell>
          <cell r="E43">
            <v>6599253</v>
          </cell>
          <cell r="F43">
            <v>0</v>
          </cell>
          <cell r="G43">
            <v>72024783</v>
          </cell>
          <cell r="H43">
            <v>0</v>
          </cell>
          <cell r="J43" t="str">
            <v>30.04.0100</v>
          </cell>
          <cell r="K43" t="str">
            <v>SALARIES</v>
          </cell>
          <cell r="L43">
            <v>72024783</v>
          </cell>
          <cell r="M43">
            <v>0</v>
          </cell>
          <cell r="N43">
            <v>6542553</v>
          </cell>
          <cell r="O43">
            <v>0</v>
          </cell>
          <cell r="P43">
            <v>78567336</v>
          </cell>
          <cell r="Q43">
            <v>0</v>
          </cell>
          <cell r="R43" t="b">
            <v>0</v>
          </cell>
          <cell r="T43">
            <v>13141806</v>
          </cell>
          <cell r="U43">
            <v>0</v>
          </cell>
          <cell r="V43">
            <v>78567336</v>
          </cell>
        </row>
        <row r="44">
          <cell r="A44">
            <v>30040200</v>
          </cell>
          <cell r="B44" t="str">
            <v>LEBARAN BONUS</v>
          </cell>
          <cell r="C44">
            <v>9416721</v>
          </cell>
          <cell r="D44">
            <v>0</v>
          </cell>
          <cell r="E44">
            <v>0</v>
          </cell>
          <cell r="F44">
            <v>0</v>
          </cell>
          <cell r="G44">
            <v>9416721</v>
          </cell>
          <cell r="H44">
            <v>0</v>
          </cell>
          <cell r="J44" t="str">
            <v>30.04.0200</v>
          </cell>
          <cell r="K44" t="str">
            <v>LEBARAN BONUS</v>
          </cell>
          <cell r="L44">
            <v>9416721</v>
          </cell>
          <cell r="M44">
            <v>0</v>
          </cell>
          <cell r="N44">
            <v>0</v>
          </cell>
          <cell r="O44">
            <v>0</v>
          </cell>
          <cell r="P44">
            <v>9416721</v>
          </cell>
          <cell r="Q44">
            <v>0</v>
          </cell>
          <cell r="R44" t="b">
            <v>0</v>
          </cell>
          <cell r="T44">
            <v>0</v>
          </cell>
          <cell r="U44">
            <v>0</v>
          </cell>
          <cell r="V44">
            <v>9416721</v>
          </cell>
        </row>
        <row r="45">
          <cell r="A45">
            <v>30040300</v>
          </cell>
          <cell r="B45" t="str">
            <v>MEDICAL</v>
          </cell>
          <cell r="C45">
            <v>42501505</v>
          </cell>
          <cell r="D45">
            <v>0</v>
          </cell>
          <cell r="E45">
            <v>2811398</v>
          </cell>
          <cell r="F45">
            <v>0</v>
          </cell>
          <cell r="G45">
            <v>45312903</v>
          </cell>
          <cell r="H45">
            <v>0</v>
          </cell>
          <cell r="J45" t="str">
            <v>30.04.0300</v>
          </cell>
          <cell r="K45" t="str">
            <v>MEDICAL</v>
          </cell>
          <cell r="L45">
            <v>45312903</v>
          </cell>
          <cell r="M45">
            <v>0</v>
          </cell>
          <cell r="N45">
            <v>229650</v>
          </cell>
          <cell r="O45">
            <v>0</v>
          </cell>
          <cell r="P45">
            <v>45542553</v>
          </cell>
          <cell r="Q45">
            <v>0</v>
          </cell>
          <cell r="R45" t="b">
            <v>0</v>
          </cell>
          <cell r="T45">
            <v>3041048</v>
          </cell>
          <cell r="U45">
            <v>0</v>
          </cell>
          <cell r="V45">
            <v>45542553</v>
          </cell>
        </row>
        <row r="46">
          <cell r="A46">
            <v>30040400</v>
          </cell>
          <cell r="B46" t="str">
            <v>EMPLOYEE BENEFIT</v>
          </cell>
          <cell r="C46">
            <v>42553758</v>
          </cell>
          <cell r="D46">
            <v>0</v>
          </cell>
          <cell r="E46">
            <v>2312292</v>
          </cell>
          <cell r="F46">
            <v>0</v>
          </cell>
          <cell r="G46">
            <v>44866050</v>
          </cell>
          <cell r="H46">
            <v>0</v>
          </cell>
          <cell r="J46" t="str">
            <v>30.04.0400</v>
          </cell>
          <cell r="K46" t="str">
            <v>EMPLOYEE BENEFIT</v>
          </cell>
          <cell r="L46">
            <v>44866050</v>
          </cell>
          <cell r="M46">
            <v>0</v>
          </cell>
          <cell r="N46">
            <v>6176471</v>
          </cell>
          <cell r="O46">
            <v>0</v>
          </cell>
          <cell r="P46">
            <v>51042521</v>
          </cell>
          <cell r="Q46">
            <v>0</v>
          </cell>
          <cell r="R46" t="b">
            <v>0</v>
          </cell>
          <cell r="T46">
            <v>8488763</v>
          </cell>
          <cell r="U46">
            <v>0</v>
          </cell>
          <cell r="V46">
            <v>51042521</v>
          </cell>
        </row>
        <row r="47">
          <cell r="A47">
            <v>30040500</v>
          </cell>
          <cell r="B47" t="str">
            <v>EMPLOYEE ACTIVITIES</v>
          </cell>
          <cell r="C47">
            <v>585000</v>
          </cell>
          <cell r="D47">
            <v>0</v>
          </cell>
          <cell r="E47">
            <v>0</v>
          </cell>
          <cell r="F47">
            <v>0</v>
          </cell>
          <cell r="G47">
            <v>585000</v>
          </cell>
          <cell r="H47">
            <v>0</v>
          </cell>
          <cell r="J47" t="str">
            <v>30.04.0500</v>
          </cell>
          <cell r="K47" t="str">
            <v>EMPLOYEE ACTIVITIES</v>
          </cell>
          <cell r="L47">
            <v>585000</v>
          </cell>
          <cell r="M47">
            <v>0</v>
          </cell>
          <cell r="N47">
            <v>0</v>
          </cell>
          <cell r="O47">
            <v>0</v>
          </cell>
          <cell r="P47">
            <v>585000</v>
          </cell>
          <cell r="Q47">
            <v>0</v>
          </cell>
          <cell r="R47" t="b">
            <v>0</v>
          </cell>
          <cell r="T47">
            <v>0</v>
          </cell>
          <cell r="U47">
            <v>0</v>
          </cell>
          <cell r="V47">
            <v>585000</v>
          </cell>
        </row>
        <row r="48">
          <cell r="A48">
            <v>30040600</v>
          </cell>
          <cell r="B48" t="str">
            <v>SUNDRY HIRED</v>
          </cell>
          <cell r="C48">
            <v>101112100</v>
          </cell>
          <cell r="D48">
            <v>0</v>
          </cell>
          <cell r="E48">
            <v>5223000</v>
          </cell>
          <cell r="F48">
            <v>0</v>
          </cell>
          <cell r="G48">
            <v>106335100</v>
          </cell>
          <cell r="H48">
            <v>0</v>
          </cell>
          <cell r="J48" t="str">
            <v>30.04.0600</v>
          </cell>
          <cell r="K48" t="str">
            <v>SUNDRY HIRED</v>
          </cell>
          <cell r="L48">
            <v>106335100</v>
          </cell>
          <cell r="M48">
            <v>0</v>
          </cell>
          <cell r="N48">
            <v>9308100</v>
          </cell>
          <cell r="O48">
            <v>0</v>
          </cell>
          <cell r="P48">
            <v>115643200</v>
          </cell>
          <cell r="Q48">
            <v>0</v>
          </cell>
          <cell r="R48" t="b">
            <v>0</v>
          </cell>
          <cell r="T48">
            <v>14531100</v>
          </cell>
          <cell r="U48">
            <v>0</v>
          </cell>
          <cell r="V48">
            <v>115643200</v>
          </cell>
        </row>
        <row r="49">
          <cell r="A49">
            <v>30041200</v>
          </cell>
          <cell r="B49" t="str">
            <v>ASTEK</v>
          </cell>
          <cell r="C49">
            <v>14871259</v>
          </cell>
          <cell r="D49">
            <v>0</v>
          </cell>
          <cell r="E49">
            <v>1988864</v>
          </cell>
          <cell r="F49">
            <v>0</v>
          </cell>
          <cell r="G49">
            <v>16860123</v>
          </cell>
          <cell r="H49">
            <v>0</v>
          </cell>
          <cell r="J49" t="str">
            <v>30.04.1200</v>
          </cell>
          <cell r="K49" t="str">
            <v>ASTEK</v>
          </cell>
          <cell r="L49">
            <v>16860123</v>
          </cell>
          <cell r="M49">
            <v>0</v>
          </cell>
          <cell r="N49">
            <v>1266982</v>
          </cell>
          <cell r="O49">
            <v>0</v>
          </cell>
          <cell r="P49">
            <v>18127105</v>
          </cell>
          <cell r="Q49">
            <v>0</v>
          </cell>
          <cell r="R49" t="b">
            <v>0</v>
          </cell>
          <cell r="T49">
            <v>3255846</v>
          </cell>
          <cell r="U49">
            <v>0</v>
          </cell>
          <cell r="V49">
            <v>18127105</v>
          </cell>
        </row>
        <row r="50">
          <cell r="A50">
            <v>30043200</v>
          </cell>
          <cell r="B50" t="str">
            <v>VACATION LEAVE</v>
          </cell>
          <cell r="C50">
            <v>5370670</v>
          </cell>
          <cell r="D50">
            <v>0</v>
          </cell>
          <cell r="E50">
            <v>635052</v>
          </cell>
          <cell r="F50">
            <v>0</v>
          </cell>
          <cell r="G50">
            <v>6005722</v>
          </cell>
          <cell r="H50">
            <v>0</v>
          </cell>
          <cell r="J50" t="str">
            <v>30.04.3200</v>
          </cell>
          <cell r="K50" t="str">
            <v>VACATION LEAVE</v>
          </cell>
          <cell r="L50">
            <v>6005722</v>
          </cell>
          <cell r="M50">
            <v>0</v>
          </cell>
          <cell r="N50">
            <v>537067</v>
          </cell>
          <cell r="O50">
            <v>0</v>
          </cell>
          <cell r="P50">
            <v>6542789</v>
          </cell>
          <cell r="Q50">
            <v>0</v>
          </cell>
          <cell r="R50" t="b">
            <v>0</v>
          </cell>
          <cell r="T50">
            <v>1172119</v>
          </cell>
          <cell r="U50">
            <v>0</v>
          </cell>
          <cell r="V50">
            <v>6542789</v>
          </cell>
        </row>
        <row r="51">
          <cell r="A51">
            <v>30043400</v>
          </cell>
          <cell r="B51" t="str">
            <v>PENSION FUND</v>
          </cell>
          <cell r="C51">
            <v>9051040</v>
          </cell>
          <cell r="D51">
            <v>0</v>
          </cell>
          <cell r="E51">
            <v>912194</v>
          </cell>
          <cell r="F51">
            <v>0</v>
          </cell>
          <cell r="G51">
            <v>9963234</v>
          </cell>
          <cell r="H51">
            <v>0</v>
          </cell>
          <cell r="J51" t="str">
            <v>30.04.3400</v>
          </cell>
          <cell r="K51" t="str">
            <v>PENSION FUND</v>
          </cell>
          <cell r="L51">
            <v>9963234</v>
          </cell>
          <cell r="M51">
            <v>0</v>
          </cell>
          <cell r="N51">
            <v>912194</v>
          </cell>
          <cell r="O51">
            <v>0</v>
          </cell>
          <cell r="P51">
            <v>10875428</v>
          </cell>
          <cell r="Q51">
            <v>0</v>
          </cell>
          <cell r="R51" t="b">
            <v>0</v>
          </cell>
          <cell r="T51">
            <v>1824388</v>
          </cell>
          <cell r="U51">
            <v>0</v>
          </cell>
          <cell r="V51">
            <v>10875428</v>
          </cell>
        </row>
        <row r="52">
          <cell r="A52">
            <v>30043500</v>
          </cell>
          <cell r="B52" t="str">
            <v>OVERTIME</v>
          </cell>
          <cell r="C52">
            <v>36656798</v>
          </cell>
          <cell r="D52">
            <v>0</v>
          </cell>
          <cell r="E52">
            <v>3355768</v>
          </cell>
          <cell r="F52">
            <v>0</v>
          </cell>
          <cell r="G52">
            <v>40012566</v>
          </cell>
          <cell r="H52">
            <v>0</v>
          </cell>
          <cell r="J52" t="str">
            <v>30.04.3500</v>
          </cell>
          <cell r="K52" t="str">
            <v>OVERTIME</v>
          </cell>
          <cell r="L52">
            <v>40012566</v>
          </cell>
          <cell r="M52">
            <v>0</v>
          </cell>
          <cell r="N52">
            <v>5051441</v>
          </cell>
          <cell r="O52">
            <v>0</v>
          </cell>
          <cell r="P52">
            <v>45064007</v>
          </cell>
          <cell r="Q52">
            <v>0</v>
          </cell>
          <cell r="R52" t="b">
            <v>0</v>
          </cell>
          <cell r="T52">
            <v>8407209</v>
          </cell>
          <cell r="U52">
            <v>0</v>
          </cell>
          <cell r="V52">
            <v>45064007</v>
          </cell>
        </row>
        <row r="53">
          <cell r="A53">
            <v>30050000</v>
          </cell>
          <cell r="B53" t="str">
            <v>PLANT &amp; ADM. CONSTRUCTION</v>
          </cell>
          <cell r="C53">
            <v>0</v>
          </cell>
          <cell r="D53">
            <v>0</v>
          </cell>
          <cell r="E53">
            <v>134879774</v>
          </cell>
          <cell r="F53">
            <v>134879774</v>
          </cell>
          <cell r="G53">
            <v>0</v>
          </cell>
          <cell r="H53">
            <v>0</v>
          </cell>
          <cell r="J53" t="str">
            <v>30.05.0000</v>
          </cell>
          <cell r="K53" t="str">
            <v>PLANT &amp; ADM. CONSTRUCTION</v>
          </cell>
          <cell r="L53">
            <v>0</v>
          </cell>
          <cell r="M53">
            <v>0</v>
          </cell>
          <cell r="N53">
            <v>178515592</v>
          </cell>
          <cell r="O53">
            <v>178515592</v>
          </cell>
          <cell r="P53">
            <v>0</v>
          </cell>
          <cell r="Q53">
            <v>0</v>
          </cell>
          <cell r="R53" t="b">
            <v>0</v>
          </cell>
          <cell r="T53">
            <v>313395366</v>
          </cell>
          <cell r="U53">
            <v>313395366</v>
          </cell>
          <cell r="V53">
            <v>0</v>
          </cell>
        </row>
        <row r="54">
          <cell r="A54">
            <v>30050100</v>
          </cell>
          <cell r="B54" t="str">
            <v>SALARIES</v>
          </cell>
          <cell r="C54">
            <v>381415900</v>
          </cell>
          <cell r="D54">
            <v>0</v>
          </cell>
          <cell r="E54">
            <v>44166583</v>
          </cell>
          <cell r="F54">
            <v>0</v>
          </cell>
          <cell r="G54">
            <v>425582483</v>
          </cell>
          <cell r="H54">
            <v>0</v>
          </cell>
          <cell r="J54" t="str">
            <v>30.05.0100</v>
          </cell>
          <cell r="K54" t="str">
            <v>SALARIES</v>
          </cell>
          <cell r="L54">
            <v>425582483</v>
          </cell>
          <cell r="M54">
            <v>0</v>
          </cell>
          <cell r="N54">
            <v>44166583</v>
          </cell>
          <cell r="O54">
            <v>0</v>
          </cell>
          <cell r="P54">
            <v>469749066</v>
          </cell>
          <cell r="Q54">
            <v>0</v>
          </cell>
          <cell r="R54" t="b">
            <v>0</v>
          </cell>
          <cell r="T54">
            <v>88333166</v>
          </cell>
          <cell r="U54">
            <v>0</v>
          </cell>
          <cell r="V54">
            <v>469749066</v>
          </cell>
        </row>
        <row r="55">
          <cell r="A55">
            <v>30050200</v>
          </cell>
          <cell r="B55" t="str">
            <v>LEBARAN BONUS</v>
          </cell>
          <cell r="C55">
            <v>55722067</v>
          </cell>
          <cell r="D55">
            <v>0</v>
          </cell>
          <cell r="E55">
            <v>0</v>
          </cell>
          <cell r="F55">
            <v>0</v>
          </cell>
          <cell r="G55">
            <v>55722067</v>
          </cell>
          <cell r="H55">
            <v>0</v>
          </cell>
          <cell r="J55" t="str">
            <v>30.05.0200</v>
          </cell>
          <cell r="K55" t="str">
            <v>LEBARAN BONUS</v>
          </cell>
          <cell r="L55">
            <v>55722067</v>
          </cell>
          <cell r="M55">
            <v>0</v>
          </cell>
          <cell r="N55">
            <v>0</v>
          </cell>
          <cell r="O55">
            <v>0</v>
          </cell>
          <cell r="P55">
            <v>55722067</v>
          </cell>
          <cell r="Q55">
            <v>0</v>
          </cell>
          <cell r="R55" t="b">
            <v>0</v>
          </cell>
          <cell r="T55">
            <v>0</v>
          </cell>
          <cell r="U55">
            <v>0</v>
          </cell>
          <cell r="V55">
            <v>55722067</v>
          </cell>
        </row>
        <row r="56">
          <cell r="A56">
            <v>30050300</v>
          </cell>
          <cell r="B56" t="str">
            <v>MEDICAL</v>
          </cell>
          <cell r="C56">
            <v>0</v>
          </cell>
          <cell r="D56">
            <v>5888832</v>
          </cell>
          <cell r="E56">
            <v>14615847</v>
          </cell>
          <cell r="F56">
            <v>1223100</v>
          </cell>
          <cell r="G56">
            <v>7503915</v>
          </cell>
          <cell r="H56">
            <v>0</v>
          </cell>
          <cell r="J56" t="str">
            <v>30.05.0300</v>
          </cell>
          <cell r="K56" t="str">
            <v>MEDICAL</v>
          </cell>
          <cell r="L56">
            <v>7503915</v>
          </cell>
          <cell r="M56">
            <v>0</v>
          </cell>
          <cell r="N56">
            <v>24109950</v>
          </cell>
          <cell r="O56">
            <v>0</v>
          </cell>
          <cell r="P56">
            <v>31613865</v>
          </cell>
          <cell r="Q56">
            <v>0</v>
          </cell>
          <cell r="R56" t="b">
            <v>0</v>
          </cell>
          <cell r="T56">
            <v>38725797</v>
          </cell>
          <cell r="U56">
            <v>1223100</v>
          </cell>
          <cell r="V56">
            <v>31613865</v>
          </cell>
        </row>
        <row r="57">
          <cell r="A57">
            <v>30050400</v>
          </cell>
          <cell r="B57" t="str">
            <v>EMPLOYEE BENEFIT</v>
          </cell>
          <cell r="C57">
            <v>196240852</v>
          </cell>
          <cell r="D57">
            <v>0</v>
          </cell>
          <cell r="E57">
            <v>15388384</v>
          </cell>
          <cell r="F57">
            <v>0</v>
          </cell>
          <cell r="G57">
            <v>211629236</v>
          </cell>
          <cell r="H57">
            <v>0</v>
          </cell>
          <cell r="J57" t="str">
            <v>30.05.0400</v>
          </cell>
          <cell r="K57" t="str">
            <v>EMPLOYEE BENEFIT</v>
          </cell>
          <cell r="L57">
            <v>211629236</v>
          </cell>
          <cell r="M57">
            <v>0</v>
          </cell>
          <cell r="N57">
            <v>21639734</v>
          </cell>
          <cell r="O57">
            <v>0</v>
          </cell>
          <cell r="P57">
            <v>233268970</v>
          </cell>
          <cell r="Q57">
            <v>0</v>
          </cell>
          <cell r="R57" t="b">
            <v>0</v>
          </cell>
          <cell r="T57">
            <v>37028118</v>
          </cell>
          <cell r="U57">
            <v>0</v>
          </cell>
          <cell r="V57">
            <v>233268970</v>
          </cell>
        </row>
        <row r="58">
          <cell r="A58">
            <v>30050500</v>
          </cell>
          <cell r="B58" t="str">
            <v>EMPLOYEE ACTIVITIES</v>
          </cell>
          <cell r="C58">
            <v>1020742</v>
          </cell>
          <cell r="D58">
            <v>0</v>
          </cell>
          <cell r="E58">
            <v>0</v>
          </cell>
          <cell r="F58">
            <v>0</v>
          </cell>
          <cell r="G58">
            <v>1020742</v>
          </cell>
          <cell r="H58">
            <v>0</v>
          </cell>
          <cell r="J58" t="str">
            <v>30.05.0500</v>
          </cell>
          <cell r="K58" t="str">
            <v>EMPLOYEE ACTIVITIES</v>
          </cell>
          <cell r="L58">
            <v>1020742</v>
          </cell>
          <cell r="M58">
            <v>0</v>
          </cell>
          <cell r="N58">
            <v>0</v>
          </cell>
          <cell r="O58">
            <v>0</v>
          </cell>
          <cell r="P58">
            <v>1020742</v>
          </cell>
          <cell r="Q58">
            <v>0</v>
          </cell>
          <cell r="R58" t="b">
            <v>0</v>
          </cell>
          <cell r="T58">
            <v>0</v>
          </cell>
          <cell r="U58">
            <v>0</v>
          </cell>
          <cell r="V58">
            <v>1020742</v>
          </cell>
        </row>
        <row r="59">
          <cell r="A59">
            <v>30050800</v>
          </cell>
          <cell r="B59" t="str">
            <v>SEMINAR &amp; TRAINING</v>
          </cell>
          <cell r="C59">
            <v>10205000</v>
          </cell>
          <cell r="D59">
            <v>0</v>
          </cell>
          <cell r="E59">
            <v>0</v>
          </cell>
          <cell r="F59">
            <v>0</v>
          </cell>
          <cell r="G59">
            <v>10205000</v>
          </cell>
          <cell r="H59">
            <v>0</v>
          </cell>
          <cell r="J59" t="str">
            <v>30.05.0800</v>
          </cell>
          <cell r="K59" t="str">
            <v>SEMINAR &amp; TRAINING</v>
          </cell>
          <cell r="L59">
            <v>10205000</v>
          </cell>
          <cell r="M59">
            <v>0</v>
          </cell>
          <cell r="N59">
            <v>0</v>
          </cell>
          <cell r="O59">
            <v>0</v>
          </cell>
          <cell r="P59">
            <v>10205000</v>
          </cell>
          <cell r="Q59">
            <v>0</v>
          </cell>
          <cell r="R59" t="b">
            <v>0</v>
          </cell>
          <cell r="T59">
            <v>0</v>
          </cell>
          <cell r="U59">
            <v>0</v>
          </cell>
          <cell r="V59">
            <v>10205000</v>
          </cell>
        </row>
        <row r="60">
          <cell r="A60">
            <v>30051000</v>
          </cell>
          <cell r="B60" t="str">
            <v>AUTO EXPENSES</v>
          </cell>
          <cell r="C60">
            <v>1695550</v>
          </cell>
          <cell r="D60">
            <v>0</v>
          </cell>
          <cell r="E60">
            <v>4968495</v>
          </cell>
          <cell r="F60">
            <v>0</v>
          </cell>
          <cell r="G60">
            <v>6664045</v>
          </cell>
          <cell r="H60">
            <v>0</v>
          </cell>
          <cell r="J60" t="str">
            <v>30.05.1000</v>
          </cell>
          <cell r="K60" t="str">
            <v>AUTO EXPENSES</v>
          </cell>
          <cell r="L60">
            <v>6664045</v>
          </cell>
          <cell r="M60">
            <v>0</v>
          </cell>
          <cell r="N60">
            <v>2484248</v>
          </cell>
          <cell r="O60">
            <v>0</v>
          </cell>
          <cell r="P60">
            <v>9148293</v>
          </cell>
          <cell r="Q60">
            <v>0</v>
          </cell>
          <cell r="R60" t="b">
            <v>0</v>
          </cell>
          <cell r="T60">
            <v>7452743</v>
          </cell>
          <cell r="U60">
            <v>0</v>
          </cell>
          <cell r="V60">
            <v>9148293</v>
          </cell>
        </row>
        <row r="61">
          <cell r="A61">
            <v>30051200</v>
          </cell>
          <cell r="B61" t="str">
            <v>ASTEK</v>
          </cell>
          <cell r="C61">
            <v>14871262</v>
          </cell>
          <cell r="D61">
            <v>0</v>
          </cell>
          <cell r="E61">
            <v>1988864</v>
          </cell>
          <cell r="F61">
            <v>0</v>
          </cell>
          <cell r="G61">
            <v>16860126</v>
          </cell>
          <cell r="H61">
            <v>0</v>
          </cell>
          <cell r="J61" t="str">
            <v>30.05.1200</v>
          </cell>
          <cell r="K61" t="str">
            <v>ASTEK</v>
          </cell>
          <cell r="L61">
            <v>16860126</v>
          </cell>
          <cell r="M61">
            <v>0</v>
          </cell>
          <cell r="N61">
            <v>1266982</v>
          </cell>
          <cell r="O61">
            <v>0</v>
          </cell>
          <cell r="P61">
            <v>18127108</v>
          </cell>
          <cell r="Q61">
            <v>0</v>
          </cell>
          <cell r="R61" t="b">
            <v>0</v>
          </cell>
          <cell r="T61">
            <v>3255846</v>
          </cell>
          <cell r="U61">
            <v>0</v>
          </cell>
          <cell r="V61">
            <v>18127108</v>
          </cell>
        </row>
        <row r="62">
          <cell r="A62">
            <v>30051300</v>
          </cell>
          <cell r="B62" t="str">
            <v>FUEL</v>
          </cell>
          <cell r="C62">
            <v>581900</v>
          </cell>
          <cell r="D62">
            <v>0</v>
          </cell>
          <cell r="E62">
            <v>0</v>
          </cell>
          <cell r="F62">
            <v>0</v>
          </cell>
          <cell r="G62">
            <v>581900</v>
          </cell>
          <cell r="H62">
            <v>0</v>
          </cell>
          <cell r="J62" t="str">
            <v>30.05.1300</v>
          </cell>
          <cell r="K62" t="str">
            <v>FUEL</v>
          </cell>
          <cell r="L62">
            <v>581900</v>
          </cell>
          <cell r="M62">
            <v>0</v>
          </cell>
          <cell r="N62">
            <v>0</v>
          </cell>
          <cell r="O62">
            <v>0</v>
          </cell>
          <cell r="P62">
            <v>581900</v>
          </cell>
          <cell r="Q62">
            <v>0</v>
          </cell>
          <cell r="R62" t="b">
            <v>0</v>
          </cell>
          <cell r="T62">
            <v>0</v>
          </cell>
          <cell r="U62">
            <v>0</v>
          </cell>
          <cell r="V62">
            <v>581900</v>
          </cell>
        </row>
        <row r="63">
          <cell r="A63">
            <v>30051600</v>
          </cell>
          <cell r="B63" t="str">
            <v>INSURANCE</v>
          </cell>
          <cell r="C63">
            <v>3625008</v>
          </cell>
          <cell r="D63">
            <v>0</v>
          </cell>
          <cell r="E63">
            <v>1281775</v>
          </cell>
          <cell r="F63">
            <v>0</v>
          </cell>
          <cell r="G63">
            <v>4906783</v>
          </cell>
          <cell r="H63">
            <v>0</v>
          </cell>
          <cell r="J63" t="str">
            <v>30.05.1600</v>
          </cell>
          <cell r="K63" t="str">
            <v>INSURANCE</v>
          </cell>
          <cell r="L63">
            <v>4906783</v>
          </cell>
          <cell r="M63">
            <v>0</v>
          </cell>
          <cell r="N63">
            <v>1752439</v>
          </cell>
          <cell r="O63">
            <v>0</v>
          </cell>
          <cell r="P63">
            <v>6659222</v>
          </cell>
          <cell r="Q63">
            <v>0</v>
          </cell>
          <cell r="R63" t="b">
            <v>0</v>
          </cell>
          <cell r="T63">
            <v>3034214</v>
          </cell>
          <cell r="U63">
            <v>0</v>
          </cell>
          <cell r="V63">
            <v>6659222</v>
          </cell>
        </row>
        <row r="64">
          <cell r="A64">
            <v>30051700</v>
          </cell>
          <cell r="B64" t="str">
            <v>ELECTRICITY</v>
          </cell>
          <cell r="C64">
            <v>306588049</v>
          </cell>
          <cell r="D64">
            <v>0</v>
          </cell>
          <cell r="E64">
            <v>34448728</v>
          </cell>
          <cell r="F64">
            <v>0</v>
          </cell>
          <cell r="G64">
            <v>341036777</v>
          </cell>
          <cell r="H64">
            <v>0</v>
          </cell>
          <cell r="J64" t="str">
            <v>30.05.1700</v>
          </cell>
          <cell r="K64" t="str">
            <v>ELECTRICITY</v>
          </cell>
          <cell r="L64">
            <v>341036777</v>
          </cell>
          <cell r="M64">
            <v>0</v>
          </cell>
          <cell r="N64">
            <v>35057180</v>
          </cell>
          <cell r="O64">
            <v>0</v>
          </cell>
          <cell r="P64">
            <v>376093957</v>
          </cell>
          <cell r="Q64">
            <v>0</v>
          </cell>
          <cell r="R64" t="b">
            <v>0</v>
          </cell>
          <cell r="T64">
            <v>69505908</v>
          </cell>
          <cell r="U64">
            <v>0</v>
          </cell>
          <cell r="V64">
            <v>376093957</v>
          </cell>
        </row>
        <row r="65">
          <cell r="A65">
            <v>30051800</v>
          </cell>
          <cell r="B65" t="str">
            <v>TRAVELLING EXPENSES</v>
          </cell>
          <cell r="C65">
            <v>73191660</v>
          </cell>
          <cell r="D65">
            <v>0</v>
          </cell>
          <cell r="E65">
            <v>878500</v>
          </cell>
          <cell r="F65">
            <v>0</v>
          </cell>
          <cell r="G65">
            <v>74070160</v>
          </cell>
          <cell r="H65">
            <v>0</v>
          </cell>
          <cell r="J65" t="str">
            <v>30.05.1800</v>
          </cell>
          <cell r="K65" t="str">
            <v>TRAVELLING EXPENSES</v>
          </cell>
          <cell r="L65">
            <v>74070160</v>
          </cell>
          <cell r="M65">
            <v>0</v>
          </cell>
          <cell r="N65">
            <v>34480067</v>
          </cell>
          <cell r="O65">
            <v>0</v>
          </cell>
          <cell r="P65">
            <v>108550227</v>
          </cell>
          <cell r="Q65">
            <v>0</v>
          </cell>
          <cell r="R65" t="b">
            <v>0</v>
          </cell>
          <cell r="T65">
            <v>35358567</v>
          </cell>
          <cell r="U65">
            <v>0</v>
          </cell>
          <cell r="V65">
            <v>108550227</v>
          </cell>
        </row>
        <row r="66">
          <cell r="A66">
            <v>30052100</v>
          </cell>
          <cell r="B66" t="str">
            <v>TELEPHONE &amp; TELEX</v>
          </cell>
          <cell r="C66">
            <v>37262796</v>
          </cell>
          <cell r="D66">
            <v>0</v>
          </cell>
          <cell r="E66">
            <v>4654145</v>
          </cell>
          <cell r="F66">
            <v>0</v>
          </cell>
          <cell r="G66">
            <v>41916941</v>
          </cell>
          <cell r="H66">
            <v>0</v>
          </cell>
          <cell r="J66" t="str">
            <v>30.05.2100</v>
          </cell>
          <cell r="K66" t="str">
            <v>TELEPHONE &amp; TELEX</v>
          </cell>
          <cell r="L66">
            <v>41916941</v>
          </cell>
          <cell r="M66">
            <v>0</v>
          </cell>
          <cell r="N66">
            <v>3529606</v>
          </cell>
          <cell r="O66">
            <v>0</v>
          </cell>
          <cell r="P66">
            <v>45446547</v>
          </cell>
          <cell r="Q66">
            <v>0</v>
          </cell>
          <cell r="R66" t="b">
            <v>0</v>
          </cell>
          <cell r="T66">
            <v>8183751</v>
          </cell>
          <cell r="U66">
            <v>0</v>
          </cell>
          <cell r="V66">
            <v>45446547</v>
          </cell>
        </row>
        <row r="67">
          <cell r="A67">
            <v>30052200</v>
          </cell>
          <cell r="B67" t="str">
            <v>STATIONERIES &amp; OFFICE SUPPLIES</v>
          </cell>
          <cell r="C67">
            <v>43275013</v>
          </cell>
          <cell r="D67">
            <v>0</v>
          </cell>
          <cell r="E67">
            <v>5692625</v>
          </cell>
          <cell r="F67">
            <v>0</v>
          </cell>
          <cell r="G67">
            <v>48967638</v>
          </cell>
          <cell r="H67">
            <v>0</v>
          </cell>
          <cell r="J67" t="str">
            <v>30.05.2200</v>
          </cell>
          <cell r="K67" t="str">
            <v>STATIONERIES &amp; OFFICE SUPPLIES</v>
          </cell>
          <cell r="L67">
            <v>48967638</v>
          </cell>
          <cell r="M67">
            <v>0</v>
          </cell>
          <cell r="N67">
            <v>3232975</v>
          </cell>
          <cell r="O67">
            <v>0</v>
          </cell>
          <cell r="P67">
            <v>52200613</v>
          </cell>
          <cell r="Q67">
            <v>0</v>
          </cell>
          <cell r="R67" t="b">
            <v>0</v>
          </cell>
          <cell r="T67">
            <v>8925600</v>
          </cell>
          <cell r="U67">
            <v>0</v>
          </cell>
          <cell r="V67">
            <v>52200613</v>
          </cell>
        </row>
        <row r="68">
          <cell r="A68">
            <v>30053200</v>
          </cell>
          <cell r="B68" t="str">
            <v>VACATION LEAVE</v>
          </cell>
          <cell r="C68">
            <v>39181409</v>
          </cell>
          <cell r="D68">
            <v>0</v>
          </cell>
          <cell r="E68">
            <v>0</v>
          </cell>
          <cell r="F68">
            <v>0</v>
          </cell>
          <cell r="G68">
            <v>39181409</v>
          </cell>
          <cell r="H68">
            <v>0</v>
          </cell>
          <cell r="J68" t="str">
            <v>30.05.3200</v>
          </cell>
          <cell r="K68" t="str">
            <v>VACATION LEAVE</v>
          </cell>
          <cell r="L68">
            <v>39181409</v>
          </cell>
          <cell r="M68">
            <v>0</v>
          </cell>
          <cell r="N68">
            <v>0</v>
          </cell>
          <cell r="O68">
            <v>0</v>
          </cell>
          <cell r="P68">
            <v>39181409</v>
          </cell>
          <cell r="Q68">
            <v>0</v>
          </cell>
          <cell r="R68" t="b">
            <v>0</v>
          </cell>
          <cell r="T68">
            <v>0</v>
          </cell>
          <cell r="U68">
            <v>0</v>
          </cell>
          <cell r="V68">
            <v>39181409</v>
          </cell>
        </row>
        <row r="69">
          <cell r="A69">
            <v>30053400</v>
          </cell>
          <cell r="B69" t="str">
            <v>PENSION FUND</v>
          </cell>
          <cell r="C69">
            <v>48960468</v>
          </cell>
          <cell r="D69">
            <v>0</v>
          </cell>
          <cell r="E69">
            <v>6795828</v>
          </cell>
          <cell r="F69">
            <v>0</v>
          </cell>
          <cell r="G69">
            <v>55756296</v>
          </cell>
          <cell r="H69">
            <v>0</v>
          </cell>
          <cell r="J69" t="str">
            <v>30.05.3400</v>
          </cell>
          <cell r="K69" t="str">
            <v>PENSION FUND</v>
          </cell>
          <cell r="L69">
            <v>55756296</v>
          </cell>
          <cell r="M69">
            <v>0</v>
          </cell>
          <cell r="N69">
            <v>6795828</v>
          </cell>
          <cell r="O69">
            <v>0</v>
          </cell>
          <cell r="P69">
            <v>62552124</v>
          </cell>
          <cell r="Q69">
            <v>0</v>
          </cell>
          <cell r="R69" t="b">
            <v>0</v>
          </cell>
          <cell r="T69">
            <v>13591656</v>
          </cell>
          <cell r="U69">
            <v>0</v>
          </cell>
          <cell r="V69">
            <v>62552124</v>
          </cell>
        </row>
        <row r="70">
          <cell r="A70">
            <v>30060000</v>
          </cell>
          <cell r="B70" t="str">
            <v>QUALITY CONTROL</v>
          </cell>
          <cell r="C70">
            <v>0</v>
          </cell>
          <cell r="D70">
            <v>0</v>
          </cell>
          <cell r="E70">
            <v>23769463</v>
          </cell>
          <cell r="F70">
            <v>23769463</v>
          </cell>
          <cell r="G70">
            <v>0</v>
          </cell>
          <cell r="H70">
            <v>0</v>
          </cell>
          <cell r="J70" t="str">
            <v>30.06.0000</v>
          </cell>
          <cell r="K70" t="str">
            <v>QUALITY CONTROL</v>
          </cell>
          <cell r="L70">
            <v>0</v>
          </cell>
          <cell r="M70">
            <v>0</v>
          </cell>
          <cell r="N70">
            <v>25345369</v>
          </cell>
          <cell r="O70">
            <v>25345369</v>
          </cell>
          <cell r="P70">
            <v>0</v>
          </cell>
          <cell r="Q70">
            <v>0</v>
          </cell>
          <cell r="R70" t="b">
            <v>0</v>
          </cell>
          <cell r="T70">
            <v>49114832</v>
          </cell>
          <cell r="U70">
            <v>49114832</v>
          </cell>
          <cell r="V70">
            <v>0</v>
          </cell>
        </row>
        <row r="71">
          <cell r="A71">
            <v>30060100</v>
          </cell>
          <cell r="B71" t="str">
            <v>SALARIES</v>
          </cell>
          <cell r="C71">
            <v>62451759</v>
          </cell>
          <cell r="D71">
            <v>0</v>
          </cell>
          <cell r="E71">
            <v>6271970</v>
          </cell>
          <cell r="F71">
            <v>0</v>
          </cell>
          <cell r="G71">
            <v>68723729</v>
          </cell>
          <cell r="H71">
            <v>0</v>
          </cell>
          <cell r="J71" t="str">
            <v>30.06.0100</v>
          </cell>
          <cell r="K71" t="str">
            <v>SALARIES</v>
          </cell>
          <cell r="L71">
            <v>68723729</v>
          </cell>
          <cell r="M71">
            <v>0</v>
          </cell>
          <cell r="N71">
            <v>5662392</v>
          </cell>
          <cell r="O71">
            <v>0</v>
          </cell>
          <cell r="P71">
            <v>74386121</v>
          </cell>
          <cell r="Q71">
            <v>0</v>
          </cell>
          <cell r="R71" t="b">
            <v>0</v>
          </cell>
          <cell r="T71">
            <v>11934362</v>
          </cell>
          <cell r="U71">
            <v>0</v>
          </cell>
          <cell r="V71">
            <v>74386121</v>
          </cell>
        </row>
        <row r="72">
          <cell r="A72">
            <v>30060200</v>
          </cell>
          <cell r="B72" t="str">
            <v>LEBARAN BONUS</v>
          </cell>
          <cell r="C72">
            <v>7409285</v>
          </cell>
          <cell r="D72">
            <v>0</v>
          </cell>
          <cell r="E72">
            <v>0</v>
          </cell>
          <cell r="F72">
            <v>0</v>
          </cell>
          <cell r="G72">
            <v>7409285</v>
          </cell>
          <cell r="H72">
            <v>0</v>
          </cell>
          <cell r="J72" t="str">
            <v>30.06.0200</v>
          </cell>
          <cell r="K72" t="str">
            <v>LEBARAN BONUS</v>
          </cell>
          <cell r="L72">
            <v>7409285</v>
          </cell>
          <cell r="M72">
            <v>0</v>
          </cell>
          <cell r="N72">
            <v>0</v>
          </cell>
          <cell r="O72">
            <v>0</v>
          </cell>
          <cell r="P72">
            <v>7409285</v>
          </cell>
          <cell r="Q72">
            <v>0</v>
          </cell>
          <cell r="R72" t="b">
            <v>0</v>
          </cell>
          <cell r="T72">
            <v>0</v>
          </cell>
          <cell r="U72">
            <v>0</v>
          </cell>
          <cell r="V72">
            <v>7409285</v>
          </cell>
        </row>
        <row r="73">
          <cell r="A73">
            <v>30060300</v>
          </cell>
          <cell r="B73" t="str">
            <v>MEDICAL</v>
          </cell>
          <cell r="C73">
            <v>33865608</v>
          </cell>
          <cell r="D73">
            <v>0</v>
          </cell>
          <cell r="E73">
            <v>2811396</v>
          </cell>
          <cell r="F73">
            <v>0</v>
          </cell>
          <cell r="G73">
            <v>36677004</v>
          </cell>
          <cell r="H73">
            <v>0</v>
          </cell>
          <cell r="J73" t="str">
            <v>30.06.0300</v>
          </cell>
          <cell r="K73" t="str">
            <v>MEDICAL</v>
          </cell>
          <cell r="L73">
            <v>36677004</v>
          </cell>
          <cell r="M73">
            <v>0</v>
          </cell>
          <cell r="N73">
            <v>1090000</v>
          </cell>
          <cell r="O73">
            <v>0</v>
          </cell>
          <cell r="P73">
            <v>37767004</v>
          </cell>
          <cell r="Q73">
            <v>0</v>
          </cell>
          <cell r="R73" t="b">
            <v>0</v>
          </cell>
          <cell r="T73">
            <v>3901396</v>
          </cell>
          <cell r="U73">
            <v>0</v>
          </cell>
          <cell r="V73">
            <v>37767004</v>
          </cell>
        </row>
        <row r="74">
          <cell r="A74">
            <v>30060400</v>
          </cell>
          <cell r="B74" t="str">
            <v>EMPLOYEE BENEFIT</v>
          </cell>
          <cell r="C74">
            <v>42270849</v>
          </cell>
          <cell r="D74">
            <v>0</v>
          </cell>
          <cell r="E74">
            <v>2181558</v>
          </cell>
          <cell r="F74">
            <v>0</v>
          </cell>
          <cell r="G74">
            <v>44452407</v>
          </cell>
          <cell r="H74">
            <v>0</v>
          </cell>
          <cell r="J74" t="str">
            <v>30.06.0400</v>
          </cell>
          <cell r="K74" t="str">
            <v>EMPLOYEE BENEFIT</v>
          </cell>
          <cell r="L74">
            <v>44452407</v>
          </cell>
          <cell r="M74">
            <v>0</v>
          </cell>
          <cell r="N74">
            <v>4587735</v>
          </cell>
          <cell r="O74">
            <v>0</v>
          </cell>
          <cell r="P74">
            <v>49040142</v>
          </cell>
          <cell r="Q74">
            <v>0</v>
          </cell>
          <cell r="R74" t="b">
            <v>0</v>
          </cell>
          <cell r="T74">
            <v>6769293</v>
          </cell>
          <cell r="U74">
            <v>0</v>
          </cell>
          <cell r="V74">
            <v>49040142</v>
          </cell>
        </row>
        <row r="75">
          <cell r="A75">
            <v>30060500</v>
          </cell>
          <cell r="B75" t="str">
            <v>EMPLOYEE ACTIVITIES</v>
          </cell>
          <cell r="C75">
            <v>585000</v>
          </cell>
          <cell r="D75">
            <v>0</v>
          </cell>
          <cell r="E75">
            <v>0</v>
          </cell>
          <cell r="F75">
            <v>0</v>
          </cell>
          <cell r="G75">
            <v>585000</v>
          </cell>
          <cell r="H75">
            <v>0</v>
          </cell>
          <cell r="J75" t="str">
            <v>30.06.0500</v>
          </cell>
          <cell r="K75" t="str">
            <v>EMPLOYEE ACTIVITIES</v>
          </cell>
          <cell r="L75">
            <v>585000</v>
          </cell>
          <cell r="M75">
            <v>0</v>
          </cell>
          <cell r="N75">
            <v>0</v>
          </cell>
          <cell r="O75">
            <v>0</v>
          </cell>
          <cell r="P75">
            <v>585000</v>
          </cell>
          <cell r="Q75">
            <v>0</v>
          </cell>
          <cell r="R75" t="b">
            <v>0</v>
          </cell>
          <cell r="T75">
            <v>0</v>
          </cell>
          <cell r="U75">
            <v>0</v>
          </cell>
          <cell r="V75">
            <v>585000</v>
          </cell>
        </row>
        <row r="76">
          <cell r="A76">
            <v>30060600</v>
          </cell>
          <cell r="B76" t="str">
            <v>SUNDRY HIRED</v>
          </cell>
          <cell r="C76">
            <v>49505600</v>
          </cell>
          <cell r="D76">
            <v>0</v>
          </cell>
          <cell r="E76">
            <v>5620000</v>
          </cell>
          <cell r="F76">
            <v>0</v>
          </cell>
          <cell r="G76">
            <v>55125600</v>
          </cell>
          <cell r="H76">
            <v>0</v>
          </cell>
          <cell r="J76" t="str">
            <v>30.06.0600</v>
          </cell>
          <cell r="K76" t="str">
            <v>SUNDRY HIRED</v>
          </cell>
          <cell r="L76">
            <v>55125600</v>
          </cell>
          <cell r="M76">
            <v>0</v>
          </cell>
          <cell r="N76">
            <v>8270000</v>
          </cell>
          <cell r="O76">
            <v>0</v>
          </cell>
          <cell r="P76">
            <v>63395600</v>
          </cell>
          <cell r="Q76">
            <v>0</v>
          </cell>
          <cell r="R76" t="b">
            <v>0</v>
          </cell>
          <cell r="T76">
            <v>13890000</v>
          </cell>
          <cell r="U76">
            <v>0</v>
          </cell>
          <cell r="V76">
            <v>63395600</v>
          </cell>
        </row>
        <row r="77">
          <cell r="A77">
            <v>30061200</v>
          </cell>
          <cell r="B77" t="str">
            <v>ASTEK</v>
          </cell>
          <cell r="C77">
            <v>14871254</v>
          </cell>
          <cell r="D77">
            <v>0</v>
          </cell>
          <cell r="E77">
            <v>1988864</v>
          </cell>
          <cell r="F77">
            <v>0</v>
          </cell>
          <cell r="G77">
            <v>16860118</v>
          </cell>
          <cell r="H77">
            <v>0</v>
          </cell>
          <cell r="J77" t="str">
            <v>30.06.1200</v>
          </cell>
          <cell r="K77" t="str">
            <v>ASTEK</v>
          </cell>
          <cell r="L77">
            <v>16860118</v>
          </cell>
          <cell r="M77">
            <v>0</v>
          </cell>
          <cell r="N77">
            <v>1266981</v>
          </cell>
          <cell r="O77">
            <v>0</v>
          </cell>
          <cell r="P77">
            <v>18127099</v>
          </cell>
          <cell r="Q77">
            <v>0</v>
          </cell>
          <cell r="R77" t="b">
            <v>0</v>
          </cell>
          <cell r="T77">
            <v>3255845</v>
          </cell>
          <cell r="U77">
            <v>0</v>
          </cell>
          <cell r="V77">
            <v>18127099</v>
          </cell>
        </row>
        <row r="78">
          <cell r="A78">
            <v>30063200</v>
          </cell>
          <cell r="B78" t="str">
            <v>VACATION LEAVE</v>
          </cell>
          <cell r="C78">
            <v>4780080</v>
          </cell>
          <cell r="D78">
            <v>0</v>
          </cell>
          <cell r="E78">
            <v>549966</v>
          </cell>
          <cell r="F78">
            <v>0</v>
          </cell>
          <cell r="G78">
            <v>5330046</v>
          </cell>
          <cell r="H78">
            <v>0</v>
          </cell>
          <cell r="J78" t="str">
            <v>30.06.3200</v>
          </cell>
          <cell r="K78" t="str">
            <v>VACATION LEAVE</v>
          </cell>
          <cell r="L78">
            <v>5330046</v>
          </cell>
          <cell r="M78">
            <v>0</v>
          </cell>
          <cell r="N78">
            <v>478008</v>
          </cell>
          <cell r="O78">
            <v>0</v>
          </cell>
          <cell r="P78">
            <v>5808054</v>
          </cell>
          <cell r="Q78">
            <v>0</v>
          </cell>
          <cell r="R78" t="b">
            <v>0</v>
          </cell>
          <cell r="T78">
            <v>1027974</v>
          </cell>
          <cell r="U78">
            <v>0</v>
          </cell>
          <cell r="V78">
            <v>5808054</v>
          </cell>
        </row>
        <row r="79">
          <cell r="A79">
            <v>30063400</v>
          </cell>
          <cell r="B79" t="str">
            <v>PENSION FUND</v>
          </cell>
          <cell r="C79">
            <v>7443814</v>
          </cell>
          <cell r="D79">
            <v>0</v>
          </cell>
          <cell r="E79">
            <v>575165</v>
          </cell>
          <cell r="F79">
            <v>0</v>
          </cell>
          <cell r="G79">
            <v>8018979</v>
          </cell>
          <cell r="H79">
            <v>0</v>
          </cell>
          <cell r="J79" t="str">
            <v>30.06.3400</v>
          </cell>
          <cell r="K79" t="str">
            <v>PENSION FUND</v>
          </cell>
          <cell r="L79">
            <v>8018979</v>
          </cell>
          <cell r="M79">
            <v>0</v>
          </cell>
          <cell r="N79">
            <v>575165</v>
          </cell>
          <cell r="O79">
            <v>0</v>
          </cell>
          <cell r="P79">
            <v>8594144</v>
          </cell>
          <cell r="Q79">
            <v>0</v>
          </cell>
          <cell r="R79" t="b">
            <v>0</v>
          </cell>
          <cell r="T79">
            <v>1150330</v>
          </cell>
          <cell r="U79">
            <v>0</v>
          </cell>
          <cell r="V79">
            <v>8594144</v>
          </cell>
        </row>
        <row r="80">
          <cell r="A80">
            <v>30063500</v>
          </cell>
          <cell r="B80" t="str">
            <v>OVERTIME</v>
          </cell>
          <cell r="C80">
            <v>49163660</v>
          </cell>
          <cell r="D80">
            <v>0</v>
          </cell>
          <cell r="E80">
            <v>3770544</v>
          </cell>
          <cell r="F80">
            <v>0</v>
          </cell>
          <cell r="G80">
            <v>52934204</v>
          </cell>
          <cell r="H80">
            <v>0</v>
          </cell>
          <cell r="J80" t="str">
            <v>30.06.3500</v>
          </cell>
          <cell r="K80" t="str">
            <v>OVERTIME</v>
          </cell>
          <cell r="L80">
            <v>52934204</v>
          </cell>
          <cell r="M80">
            <v>0</v>
          </cell>
          <cell r="N80">
            <v>3415088</v>
          </cell>
          <cell r="O80">
            <v>0</v>
          </cell>
          <cell r="P80">
            <v>56349292</v>
          </cell>
          <cell r="Q80">
            <v>0</v>
          </cell>
          <cell r="R80" t="b">
            <v>0</v>
          </cell>
          <cell r="T80">
            <v>7185632</v>
          </cell>
          <cell r="U80">
            <v>0</v>
          </cell>
          <cell r="V80">
            <v>56349292</v>
          </cell>
        </row>
        <row r="81">
          <cell r="A81">
            <v>30070000</v>
          </cell>
          <cell r="B81" t="str">
            <v>PLANT &amp; ADMIN - P P C</v>
          </cell>
          <cell r="C81">
            <v>0</v>
          </cell>
          <cell r="D81">
            <v>0</v>
          </cell>
          <cell r="E81">
            <v>12856712</v>
          </cell>
          <cell r="F81">
            <v>12856712</v>
          </cell>
          <cell r="G81">
            <v>0</v>
          </cell>
          <cell r="H81">
            <v>0</v>
          </cell>
          <cell r="J81" t="str">
            <v>30.07.0000</v>
          </cell>
          <cell r="K81" t="str">
            <v>PLANT &amp; ADMIN - P P C</v>
          </cell>
          <cell r="L81">
            <v>0</v>
          </cell>
          <cell r="M81">
            <v>0</v>
          </cell>
          <cell r="N81">
            <v>13697814</v>
          </cell>
          <cell r="O81">
            <v>13697814</v>
          </cell>
          <cell r="P81">
            <v>0</v>
          </cell>
          <cell r="Q81">
            <v>0</v>
          </cell>
          <cell r="R81" t="b">
            <v>0</v>
          </cell>
          <cell r="T81">
            <v>26554526</v>
          </cell>
          <cell r="U81">
            <v>26554526</v>
          </cell>
          <cell r="V81">
            <v>0</v>
          </cell>
        </row>
        <row r="82">
          <cell r="A82">
            <v>30070100</v>
          </cell>
          <cell r="B82" t="str">
            <v>SALARIES</v>
          </cell>
          <cell r="C82">
            <v>16529830</v>
          </cell>
          <cell r="D82">
            <v>0</v>
          </cell>
          <cell r="E82">
            <v>1652983</v>
          </cell>
          <cell r="F82">
            <v>0</v>
          </cell>
          <cell r="G82">
            <v>18182813</v>
          </cell>
          <cell r="H82">
            <v>0</v>
          </cell>
          <cell r="J82" t="str">
            <v>30.07.0100</v>
          </cell>
          <cell r="K82" t="str">
            <v>SALARIES</v>
          </cell>
          <cell r="L82">
            <v>18182813</v>
          </cell>
          <cell r="M82">
            <v>0</v>
          </cell>
          <cell r="N82">
            <v>1652983</v>
          </cell>
          <cell r="O82">
            <v>0</v>
          </cell>
          <cell r="P82">
            <v>19835796</v>
          </cell>
          <cell r="Q82">
            <v>0</v>
          </cell>
          <cell r="R82" t="b">
            <v>0</v>
          </cell>
          <cell r="T82">
            <v>3305966</v>
          </cell>
          <cell r="U82">
            <v>0</v>
          </cell>
          <cell r="V82">
            <v>19835796</v>
          </cell>
        </row>
        <row r="83">
          <cell r="A83">
            <v>30070200</v>
          </cell>
          <cell r="B83" t="str">
            <v>LEBARAN BONUS</v>
          </cell>
          <cell r="C83">
            <v>2594683</v>
          </cell>
          <cell r="D83">
            <v>0</v>
          </cell>
          <cell r="E83">
            <v>0</v>
          </cell>
          <cell r="F83">
            <v>0</v>
          </cell>
          <cell r="G83">
            <v>2594683</v>
          </cell>
          <cell r="H83">
            <v>0</v>
          </cell>
          <cell r="J83" t="str">
            <v>30.07.0200</v>
          </cell>
          <cell r="K83" t="str">
            <v>LEBARAN BONUS</v>
          </cell>
          <cell r="L83">
            <v>2594683</v>
          </cell>
          <cell r="M83">
            <v>0</v>
          </cell>
          <cell r="N83">
            <v>0</v>
          </cell>
          <cell r="O83">
            <v>0</v>
          </cell>
          <cell r="P83">
            <v>2594683</v>
          </cell>
          <cell r="Q83">
            <v>0</v>
          </cell>
          <cell r="R83" t="b">
            <v>0</v>
          </cell>
          <cell r="T83">
            <v>0</v>
          </cell>
          <cell r="U83">
            <v>0</v>
          </cell>
          <cell r="V83">
            <v>2594683</v>
          </cell>
        </row>
        <row r="84">
          <cell r="A84">
            <v>30070300</v>
          </cell>
          <cell r="B84" t="str">
            <v>MEDICAL</v>
          </cell>
          <cell r="C84">
            <v>31745928</v>
          </cell>
          <cell r="D84">
            <v>0</v>
          </cell>
          <cell r="E84">
            <v>2811396</v>
          </cell>
          <cell r="F84">
            <v>0</v>
          </cell>
          <cell r="G84">
            <v>34557324</v>
          </cell>
          <cell r="H84">
            <v>0</v>
          </cell>
          <cell r="J84" t="str">
            <v>30.07.0300</v>
          </cell>
          <cell r="K84" t="str">
            <v>MEDICAL</v>
          </cell>
          <cell r="L84">
            <v>34557324</v>
          </cell>
          <cell r="M84">
            <v>0</v>
          </cell>
          <cell r="N84">
            <v>228000</v>
          </cell>
          <cell r="O84">
            <v>0</v>
          </cell>
          <cell r="P84">
            <v>34785324</v>
          </cell>
          <cell r="Q84">
            <v>0</v>
          </cell>
          <cell r="R84" t="b">
            <v>0</v>
          </cell>
          <cell r="T84">
            <v>3039396</v>
          </cell>
          <cell r="U84">
            <v>0</v>
          </cell>
          <cell r="V84">
            <v>34785324</v>
          </cell>
        </row>
        <row r="85">
          <cell r="A85">
            <v>30070400</v>
          </cell>
          <cell r="B85" t="str">
            <v>EMPLOYEE BENEFIT</v>
          </cell>
          <cell r="C85">
            <v>21851716</v>
          </cell>
          <cell r="D85">
            <v>0</v>
          </cell>
          <cell r="E85">
            <v>954358</v>
          </cell>
          <cell r="F85">
            <v>0</v>
          </cell>
          <cell r="G85">
            <v>22806074</v>
          </cell>
          <cell r="H85">
            <v>0</v>
          </cell>
          <cell r="J85" t="str">
            <v>30.07.0400</v>
          </cell>
          <cell r="K85" t="str">
            <v>EMPLOYEE BENEFIT</v>
          </cell>
          <cell r="L85">
            <v>22806074</v>
          </cell>
          <cell r="M85">
            <v>0</v>
          </cell>
          <cell r="N85">
            <v>3322537</v>
          </cell>
          <cell r="O85">
            <v>0</v>
          </cell>
          <cell r="P85">
            <v>26128611</v>
          </cell>
          <cell r="Q85">
            <v>0</v>
          </cell>
          <cell r="R85" t="b">
            <v>0</v>
          </cell>
          <cell r="T85">
            <v>4276895</v>
          </cell>
          <cell r="U85">
            <v>0</v>
          </cell>
          <cell r="V85">
            <v>26128611</v>
          </cell>
        </row>
        <row r="86">
          <cell r="A86">
            <v>30070500</v>
          </cell>
          <cell r="B86" t="str">
            <v>EMPLOYEE ACTIVITIES</v>
          </cell>
          <cell r="C86">
            <v>585000</v>
          </cell>
          <cell r="D86">
            <v>0</v>
          </cell>
          <cell r="E86">
            <v>0</v>
          </cell>
          <cell r="F86">
            <v>0</v>
          </cell>
          <cell r="G86">
            <v>585000</v>
          </cell>
          <cell r="H86">
            <v>0</v>
          </cell>
          <cell r="J86" t="str">
            <v>30.07.0500</v>
          </cell>
          <cell r="K86" t="str">
            <v>EMPLOYEE ACTIVITIES</v>
          </cell>
          <cell r="L86">
            <v>585000</v>
          </cell>
          <cell r="M86">
            <v>0</v>
          </cell>
          <cell r="N86">
            <v>0</v>
          </cell>
          <cell r="O86">
            <v>0</v>
          </cell>
          <cell r="P86">
            <v>585000</v>
          </cell>
          <cell r="Q86">
            <v>0</v>
          </cell>
          <cell r="R86" t="b">
            <v>0</v>
          </cell>
          <cell r="T86">
            <v>0</v>
          </cell>
          <cell r="U86">
            <v>0</v>
          </cell>
          <cell r="V86">
            <v>585000</v>
          </cell>
        </row>
        <row r="87">
          <cell r="A87">
            <v>30070600</v>
          </cell>
          <cell r="B87" t="str">
            <v>SUNDRY HIRED</v>
          </cell>
          <cell r="C87">
            <v>21244100</v>
          </cell>
          <cell r="D87">
            <v>0</v>
          </cell>
          <cell r="E87">
            <v>3429100</v>
          </cell>
          <cell r="F87">
            <v>0</v>
          </cell>
          <cell r="G87">
            <v>24673200</v>
          </cell>
          <cell r="H87">
            <v>0</v>
          </cell>
          <cell r="J87" t="str">
            <v>30.07.0600</v>
          </cell>
          <cell r="K87" t="str">
            <v>SUNDRY HIRED</v>
          </cell>
          <cell r="L87">
            <v>24673200</v>
          </cell>
          <cell r="M87">
            <v>0</v>
          </cell>
          <cell r="N87">
            <v>5408900</v>
          </cell>
          <cell r="O87">
            <v>0</v>
          </cell>
          <cell r="P87">
            <v>30082100</v>
          </cell>
          <cell r="Q87">
            <v>0</v>
          </cell>
          <cell r="R87" t="b">
            <v>0</v>
          </cell>
          <cell r="T87">
            <v>8838000</v>
          </cell>
          <cell r="U87">
            <v>0</v>
          </cell>
          <cell r="V87">
            <v>30082100</v>
          </cell>
        </row>
        <row r="88">
          <cell r="A88">
            <v>30071200</v>
          </cell>
          <cell r="B88" t="str">
            <v>ASTEK</v>
          </cell>
          <cell r="C88">
            <v>14871254</v>
          </cell>
          <cell r="D88">
            <v>0</v>
          </cell>
          <cell r="E88">
            <v>1988864</v>
          </cell>
          <cell r="F88">
            <v>0</v>
          </cell>
          <cell r="G88">
            <v>16860118</v>
          </cell>
          <cell r="H88">
            <v>0</v>
          </cell>
          <cell r="J88" t="str">
            <v>30.07.1200</v>
          </cell>
          <cell r="K88" t="str">
            <v>ASTEK</v>
          </cell>
          <cell r="L88">
            <v>16860118</v>
          </cell>
          <cell r="M88">
            <v>0</v>
          </cell>
          <cell r="N88">
            <v>1266981</v>
          </cell>
          <cell r="O88">
            <v>0</v>
          </cell>
          <cell r="P88">
            <v>18127099</v>
          </cell>
          <cell r="Q88">
            <v>0</v>
          </cell>
          <cell r="R88" t="b">
            <v>0</v>
          </cell>
          <cell r="T88">
            <v>3255845</v>
          </cell>
          <cell r="U88">
            <v>0</v>
          </cell>
          <cell r="V88">
            <v>18127099</v>
          </cell>
        </row>
        <row r="89">
          <cell r="A89">
            <v>30073200</v>
          </cell>
          <cell r="B89" t="str">
            <v>VACATION LEAVE</v>
          </cell>
          <cell r="C89">
            <v>1377580</v>
          </cell>
          <cell r="D89">
            <v>0</v>
          </cell>
          <cell r="E89">
            <v>137758</v>
          </cell>
          <cell r="F89">
            <v>0</v>
          </cell>
          <cell r="G89">
            <v>1515338</v>
          </cell>
          <cell r="H89">
            <v>0</v>
          </cell>
          <cell r="J89" t="str">
            <v>30.07.3200</v>
          </cell>
          <cell r="K89" t="str">
            <v>VACATION LEAVE</v>
          </cell>
          <cell r="L89">
            <v>1515338</v>
          </cell>
          <cell r="M89">
            <v>0</v>
          </cell>
          <cell r="N89">
            <v>137758</v>
          </cell>
          <cell r="O89">
            <v>0</v>
          </cell>
          <cell r="P89">
            <v>1653096</v>
          </cell>
          <cell r="Q89">
            <v>0</v>
          </cell>
          <cell r="R89" t="b">
            <v>0</v>
          </cell>
          <cell r="T89">
            <v>275516</v>
          </cell>
          <cell r="U89">
            <v>0</v>
          </cell>
          <cell r="V89">
            <v>1653096</v>
          </cell>
        </row>
        <row r="90">
          <cell r="A90">
            <v>30073400</v>
          </cell>
          <cell r="B90" t="str">
            <v>PENSION FUND</v>
          </cell>
          <cell r="C90">
            <v>2330393</v>
          </cell>
          <cell r="D90">
            <v>0</v>
          </cell>
          <cell r="E90">
            <v>249263</v>
          </cell>
          <cell r="F90">
            <v>0</v>
          </cell>
          <cell r="G90">
            <v>2579656</v>
          </cell>
          <cell r="H90">
            <v>0</v>
          </cell>
          <cell r="J90" t="str">
            <v>30.07.3400</v>
          </cell>
          <cell r="K90" t="str">
            <v>PENSION FUND</v>
          </cell>
          <cell r="L90">
            <v>2579656</v>
          </cell>
          <cell r="M90">
            <v>0</v>
          </cell>
          <cell r="N90">
            <v>249263</v>
          </cell>
          <cell r="O90">
            <v>0</v>
          </cell>
          <cell r="P90">
            <v>2828919</v>
          </cell>
          <cell r="Q90">
            <v>0</v>
          </cell>
          <cell r="R90" t="b">
            <v>0</v>
          </cell>
          <cell r="T90">
            <v>498526</v>
          </cell>
          <cell r="U90">
            <v>0</v>
          </cell>
          <cell r="V90">
            <v>2828919</v>
          </cell>
        </row>
        <row r="91">
          <cell r="A91">
            <v>30073500</v>
          </cell>
          <cell r="B91" t="str">
            <v>OVERTIME</v>
          </cell>
          <cell r="C91">
            <v>13419886</v>
          </cell>
          <cell r="D91">
            <v>0</v>
          </cell>
          <cell r="E91">
            <v>1632990</v>
          </cell>
          <cell r="F91">
            <v>0</v>
          </cell>
          <cell r="G91">
            <v>15052876</v>
          </cell>
          <cell r="H91">
            <v>0</v>
          </cell>
          <cell r="J91" t="str">
            <v>30.07.3500</v>
          </cell>
          <cell r="K91" t="str">
            <v>OVERTIME</v>
          </cell>
          <cell r="L91">
            <v>15052876</v>
          </cell>
          <cell r="M91">
            <v>0</v>
          </cell>
          <cell r="N91">
            <v>1431392</v>
          </cell>
          <cell r="O91">
            <v>0</v>
          </cell>
          <cell r="P91">
            <v>16484268</v>
          </cell>
          <cell r="Q91">
            <v>0</v>
          </cell>
          <cell r="R91" t="b">
            <v>0</v>
          </cell>
          <cell r="T91">
            <v>3064382</v>
          </cell>
          <cell r="U91">
            <v>0</v>
          </cell>
          <cell r="V91">
            <v>16484268</v>
          </cell>
        </row>
        <row r="92">
          <cell r="A92">
            <v>30080000</v>
          </cell>
          <cell r="B92" t="str">
            <v>REPAIR &amp; MAINT. - PRODUCTION</v>
          </cell>
          <cell r="C92">
            <v>0</v>
          </cell>
          <cell r="D92">
            <v>0</v>
          </cell>
          <cell r="E92">
            <v>63907302</v>
          </cell>
          <cell r="F92">
            <v>63907302</v>
          </cell>
          <cell r="G92">
            <v>0</v>
          </cell>
          <cell r="H92">
            <v>0</v>
          </cell>
          <cell r="J92" t="str">
            <v>30.08.0000</v>
          </cell>
          <cell r="K92" t="str">
            <v>REPAIR &amp; MAINT. - PRODUCTION</v>
          </cell>
          <cell r="L92">
            <v>0</v>
          </cell>
          <cell r="M92">
            <v>0</v>
          </cell>
          <cell r="N92">
            <v>125455771</v>
          </cell>
          <cell r="O92">
            <v>125455771</v>
          </cell>
          <cell r="P92">
            <v>0</v>
          </cell>
          <cell r="Q92">
            <v>0</v>
          </cell>
          <cell r="R92" t="b">
            <v>0</v>
          </cell>
          <cell r="T92">
            <v>189363073</v>
          </cell>
          <cell r="U92">
            <v>189363073</v>
          </cell>
          <cell r="V92">
            <v>0</v>
          </cell>
        </row>
        <row r="93">
          <cell r="A93">
            <v>30080100</v>
          </cell>
          <cell r="B93" t="str">
            <v>SALARIES</v>
          </cell>
          <cell r="C93">
            <v>129815568</v>
          </cell>
          <cell r="D93">
            <v>0</v>
          </cell>
          <cell r="E93">
            <v>9834766</v>
          </cell>
          <cell r="F93">
            <v>0</v>
          </cell>
          <cell r="G93">
            <v>139650334</v>
          </cell>
          <cell r="H93">
            <v>0</v>
          </cell>
          <cell r="J93" t="str">
            <v>30.08.0100</v>
          </cell>
          <cell r="K93" t="str">
            <v>SALARIES</v>
          </cell>
          <cell r="L93">
            <v>139650334</v>
          </cell>
          <cell r="M93">
            <v>0</v>
          </cell>
          <cell r="N93">
            <v>9834766</v>
          </cell>
          <cell r="O93">
            <v>0</v>
          </cell>
          <cell r="P93">
            <v>149485100</v>
          </cell>
          <cell r="Q93">
            <v>0</v>
          </cell>
          <cell r="R93" t="b">
            <v>0</v>
          </cell>
          <cell r="T93">
            <v>19669532</v>
          </cell>
          <cell r="U93">
            <v>0</v>
          </cell>
          <cell r="V93">
            <v>149485100</v>
          </cell>
        </row>
        <row r="94">
          <cell r="A94">
            <v>30080200</v>
          </cell>
          <cell r="B94" t="str">
            <v>LEBARAN BONUS</v>
          </cell>
          <cell r="C94">
            <v>12226954</v>
          </cell>
          <cell r="D94">
            <v>0</v>
          </cell>
          <cell r="E94">
            <v>0</v>
          </cell>
          <cell r="F94">
            <v>0</v>
          </cell>
          <cell r="G94">
            <v>12226954</v>
          </cell>
          <cell r="H94">
            <v>0</v>
          </cell>
          <cell r="J94" t="str">
            <v>30.08.0200</v>
          </cell>
          <cell r="K94" t="str">
            <v>LEBARAN BONUS</v>
          </cell>
          <cell r="L94">
            <v>12226954</v>
          </cell>
          <cell r="M94">
            <v>0</v>
          </cell>
          <cell r="N94">
            <v>0</v>
          </cell>
          <cell r="O94">
            <v>0</v>
          </cell>
          <cell r="P94">
            <v>12226954</v>
          </cell>
          <cell r="Q94">
            <v>0</v>
          </cell>
          <cell r="R94" t="b">
            <v>0</v>
          </cell>
          <cell r="T94">
            <v>0</v>
          </cell>
          <cell r="U94">
            <v>0</v>
          </cell>
          <cell r="V94">
            <v>12226954</v>
          </cell>
        </row>
        <row r="95">
          <cell r="A95">
            <v>30080300</v>
          </cell>
          <cell r="B95" t="str">
            <v>MEDICAL</v>
          </cell>
          <cell r="C95">
            <v>37860610</v>
          </cell>
          <cell r="D95">
            <v>0</v>
          </cell>
          <cell r="E95">
            <v>2811397</v>
          </cell>
          <cell r="F95">
            <v>0</v>
          </cell>
          <cell r="G95">
            <v>40672007</v>
          </cell>
          <cell r="H95">
            <v>0</v>
          </cell>
          <cell r="J95" t="str">
            <v>30.08.0300</v>
          </cell>
          <cell r="K95" t="str">
            <v>MEDICAL</v>
          </cell>
          <cell r="L95">
            <v>40672007</v>
          </cell>
          <cell r="M95">
            <v>0</v>
          </cell>
          <cell r="N95">
            <v>558000</v>
          </cell>
          <cell r="O95">
            <v>0</v>
          </cell>
          <cell r="P95">
            <v>41230007</v>
          </cell>
          <cell r="Q95">
            <v>0</v>
          </cell>
          <cell r="R95" t="b">
            <v>0</v>
          </cell>
          <cell r="T95">
            <v>3369397</v>
          </cell>
          <cell r="U95">
            <v>0</v>
          </cell>
          <cell r="V95">
            <v>41230007</v>
          </cell>
        </row>
        <row r="96">
          <cell r="A96">
            <v>30080400</v>
          </cell>
          <cell r="B96" t="str">
            <v>EMPLOYEE BENEFIT</v>
          </cell>
          <cell r="C96">
            <v>66143239</v>
          </cell>
          <cell r="D96">
            <v>0</v>
          </cell>
          <cell r="E96">
            <v>4775767</v>
          </cell>
          <cell r="F96">
            <v>0</v>
          </cell>
          <cell r="G96">
            <v>70919006</v>
          </cell>
          <cell r="H96">
            <v>0</v>
          </cell>
          <cell r="J96" t="str">
            <v>30.08.0400</v>
          </cell>
          <cell r="K96" t="str">
            <v>EMPLOYEE BENEFIT</v>
          </cell>
          <cell r="L96">
            <v>70919006</v>
          </cell>
          <cell r="M96">
            <v>0</v>
          </cell>
          <cell r="N96">
            <v>8100446</v>
          </cell>
          <cell r="O96">
            <v>0</v>
          </cell>
          <cell r="P96">
            <v>79019452</v>
          </cell>
          <cell r="Q96">
            <v>0</v>
          </cell>
          <cell r="R96" t="b">
            <v>0</v>
          </cell>
          <cell r="T96">
            <v>12876213</v>
          </cell>
          <cell r="U96">
            <v>0</v>
          </cell>
          <cell r="V96">
            <v>79019452</v>
          </cell>
        </row>
        <row r="97">
          <cell r="A97">
            <v>30080500</v>
          </cell>
          <cell r="B97" t="str">
            <v>EMPLOYEE ACTIVITIES</v>
          </cell>
          <cell r="C97">
            <v>585000</v>
          </cell>
          <cell r="D97">
            <v>0</v>
          </cell>
          <cell r="E97">
            <v>0</v>
          </cell>
          <cell r="F97">
            <v>0</v>
          </cell>
          <cell r="G97">
            <v>585000</v>
          </cell>
          <cell r="H97">
            <v>0</v>
          </cell>
          <cell r="J97" t="str">
            <v>30.08.0500</v>
          </cell>
          <cell r="K97" t="str">
            <v>EMPLOYEE ACTIVITIES</v>
          </cell>
          <cell r="L97">
            <v>585000</v>
          </cell>
          <cell r="M97">
            <v>0</v>
          </cell>
          <cell r="N97">
            <v>0</v>
          </cell>
          <cell r="O97">
            <v>0</v>
          </cell>
          <cell r="P97">
            <v>585000</v>
          </cell>
          <cell r="Q97">
            <v>0</v>
          </cell>
          <cell r="R97" t="b">
            <v>0</v>
          </cell>
          <cell r="T97">
            <v>0</v>
          </cell>
          <cell r="U97">
            <v>0</v>
          </cell>
          <cell r="V97">
            <v>585000</v>
          </cell>
        </row>
        <row r="98">
          <cell r="A98">
            <v>30080600</v>
          </cell>
          <cell r="B98" t="str">
            <v>SUNDRY HIRED</v>
          </cell>
          <cell r="C98">
            <v>49078000</v>
          </cell>
          <cell r="D98">
            <v>0</v>
          </cell>
          <cell r="E98">
            <v>5166700</v>
          </cell>
          <cell r="F98">
            <v>0</v>
          </cell>
          <cell r="G98">
            <v>54244700</v>
          </cell>
          <cell r="H98">
            <v>0</v>
          </cell>
          <cell r="J98" t="str">
            <v>30.08.0600</v>
          </cell>
          <cell r="K98" t="str">
            <v>SUNDRY HIRED</v>
          </cell>
          <cell r="L98">
            <v>54244700</v>
          </cell>
          <cell r="M98">
            <v>0</v>
          </cell>
          <cell r="N98">
            <v>9033600</v>
          </cell>
          <cell r="O98">
            <v>0</v>
          </cell>
          <cell r="P98">
            <v>63278300</v>
          </cell>
          <cell r="Q98">
            <v>0</v>
          </cell>
          <cell r="R98" t="b">
            <v>0</v>
          </cell>
          <cell r="T98">
            <v>14200300</v>
          </cell>
          <cell r="U98">
            <v>0</v>
          </cell>
          <cell r="V98">
            <v>63278300</v>
          </cell>
        </row>
        <row r="99">
          <cell r="A99">
            <v>30080900</v>
          </cell>
          <cell r="B99" t="str">
            <v>REPAIRS &amp; MAINTENANCE</v>
          </cell>
          <cell r="C99">
            <v>454714350</v>
          </cell>
          <cell r="D99">
            <v>0</v>
          </cell>
          <cell r="E99">
            <v>29901959</v>
          </cell>
          <cell r="F99">
            <v>0</v>
          </cell>
          <cell r="G99">
            <v>484616309</v>
          </cell>
          <cell r="H99">
            <v>0</v>
          </cell>
          <cell r="J99" t="str">
            <v>30.08.0900</v>
          </cell>
          <cell r="K99" t="str">
            <v>REPAIRS &amp; MAINTENANCE</v>
          </cell>
          <cell r="L99">
            <v>484616309</v>
          </cell>
          <cell r="M99">
            <v>0</v>
          </cell>
          <cell r="N99">
            <v>88441100</v>
          </cell>
          <cell r="O99">
            <v>2206620</v>
          </cell>
          <cell r="P99">
            <v>570850789</v>
          </cell>
          <cell r="Q99">
            <v>0</v>
          </cell>
          <cell r="R99" t="b">
            <v>0</v>
          </cell>
          <cell r="T99">
            <v>118343059</v>
          </cell>
          <cell r="U99">
            <v>2206620</v>
          </cell>
          <cell r="V99">
            <v>570850789</v>
          </cell>
        </row>
        <row r="100">
          <cell r="A100">
            <v>30081200</v>
          </cell>
          <cell r="B100" t="str">
            <v>ASTEK</v>
          </cell>
          <cell r="C100">
            <v>14871256</v>
          </cell>
          <cell r="D100">
            <v>0</v>
          </cell>
          <cell r="E100">
            <v>1988864</v>
          </cell>
          <cell r="F100">
            <v>0</v>
          </cell>
          <cell r="G100">
            <v>16860120</v>
          </cell>
          <cell r="H100">
            <v>0</v>
          </cell>
          <cell r="J100" t="str">
            <v>30.08.1200</v>
          </cell>
          <cell r="K100" t="str">
            <v>ASTEK</v>
          </cell>
          <cell r="L100">
            <v>16860120</v>
          </cell>
          <cell r="M100">
            <v>0</v>
          </cell>
          <cell r="N100">
            <v>1266982</v>
          </cell>
          <cell r="O100">
            <v>0</v>
          </cell>
          <cell r="P100">
            <v>18127102</v>
          </cell>
          <cell r="Q100">
            <v>0</v>
          </cell>
          <cell r="R100" t="b">
            <v>0</v>
          </cell>
          <cell r="T100">
            <v>3255846</v>
          </cell>
          <cell r="U100">
            <v>0</v>
          </cell>
          <cell r="V100">
            <v>18127102</v>
          </cell>
        </row>
        <row r="101">
          <cell r="A101">
            <v>30083200</v>
          </cell>
          <cell r="B101" t="str">
            <v>VACATION LEAVE</v>
          </cell>
          <cell r="C101">
            <v>8383420</v>
          </cell>
          <cell r="D101">
            <v>0</v>
          </cell>
          <cell r="E101">
            <v>897231</v>
          </cell>
          <cell r="F101">
            <v>0</v>
          </cell>
          <cell r="G101">
            <v>9280651</v>
          </cell>
          <cell r="H101">
            <v>0</v>
          </cell>
          <cell r="J101" t="str">
            <v>30.08.3200</v>
          </cell>
          <cell r="K101" t="str">
            <v>VACATION LEAVE</v>
          </cell>
          <cell r="L101">
            <v>9280651</v>
          </cell>
          <cell r="M101">
            <v>0</v>
          </cell>
          <cell r="N101">
            <v>838342</v>
          </cell>
          <cell r="O101">
            <v>0</v>
          </cell>
          <cell r="P101">
            <v>10118993</v>
          </cell>
          <cell r="Q101">
            <v>0</v>
          </cell>
          <cell r="R101" t="b">
            <v>0</v>
          </cell>
          <cell r="T101">
            <v>1735573</v>
          </cell>
          <cell r="U101">
            <v>0</v>
          </cell>
          <cell r="V101">
            <v>10118993</v>
          </cell>
        </row>
        <row r="102">
          <cell r="A102">
            <v>30083400</v>
          </cell>
          <cell r="B102" t="str">
            <v>PENSION FUND</v>
          </cell>
          <cell r="C102">
            <v>13741521</v>
          </cell>
          <cell r="D102">
            <v>0</v>
          </cell>
          <cell r="E102">
            <v>1272253</v>
          </cell>
          <cell r="F102">
            <v>0</v>
          </cell>
          <cell r="G102">
            <v>15013774</v>
          </cell>
          <cell r="H102">
            <v>0</v>
          </cell>
          <cell r="J102" t="str">
            <v>30.08.3400</v>
          </cell>
          <cell r="K102" t="str">
            <v>PENSION FUND</v>
          </cell>
          <cell r="L102">
            <v>15013774</v>
          </cell>
          <cell r="M102">
            <v>0</v>
          </cell>
          <cell r="N102">
            <v>1272253</v>
          </cell>
          <cell r="O102">
            <v>0</v>
          </cell>
          <cell r="P102">
            <v>16286027</v>
          </cell>
          <cell r="Q102">
            <v>0</v>
          </cell>
          <cell r="R102" t="b">
            <v>0</v>
          </cell>
          <cell r="T102">
            <v>2544506</v>
          </cell>
          <cell r="U102">
            <v>0</v>
          </cell>
          <cell r="V102">
            <v>16286027</v>
          </cell>
        </row>
        <row r="103">
          <cell r="A103">
            <v>30083500</v>
          </cell>
          <cell r="B103" t="str">
            <v>OVERTIME</v>
          </cell>
          <cell r="C103">
            <v>82663562</v>
          </cell>
          <cell r="D103">
            <v>0</v>
          </cell>
          <cell r="E103">
            <v>7258365</v>
          </cell>
          <cell r="F103">
            <v>0</v>
          </cell>
          <cell r="G103">
            <v>89921927</v>
          </cell>
          <cell r="H103">
            <v>0</v>
          </cell>
          <cell r="J103" t="str">
            <v>30.08.3500</v>
          </cell>
          <cell r="K103" t="str">
            <v>OVERTIME</v>
          </cell>
          <cell r="L103">
            <v>89921927</v>
          </cell>
          <cell r="M103">
            <v>0</v>
          </cell>
          <cell r="N103">
            <v>6110282</v>
          </cell>
          <cell r="O103">
            <v>0</v>
          </cell>
          <cell r="P103">
            <v>96032209</v>
          </cell>
          <cell r="Q103">
            <v>0</v>
          </cell>
          <cell r="R103" t="b">
            <v>0</v>
          </cell>
          <cell r="T103">
            <v>13368647</v>
          </cell>
          <cell r="U103">
            <v>0</v>
          </cell>
          <cell r="V103">
            <v>96032209</v>
          </cell>
        </row>
        <row r="104">
          <cell r="A104">
            <v>30090000</v>
          </cell>
          <cell r="B104" t="str">
            <v>DEPRECIATION</v>
          </cell>
          <cell r="C104">
            <v>0</v>
          </cell>
          <cell r="D104">
            <v>0</v>
          </cell>
          <cell r="E104">
            <v>37657211</v>
          </cell>
          <cell r="F104">
            <v>37657211</v>
          </cell>
          <cell r="G104">
            <v>0</v>
          </cell>
          <cell r="H104">
            <v>0</v>
          </cell>
          <cell r="J104" t="str">
            <v>30.09.0000</v>
          </cell>
          <cell r="K104" t="str">
            <v>DEPRECIATION</v>
          </cell>
          <cell r="L104">
            <v>0</v>
          </cell>
          <cell r="M104">
            <v>0</v>
          </cell>
          <cell r="N104">
            <v>38129382</v>
          </cell>
          <cell r="O104">
            <v>38129382</v>
          </cell>
          <cell r="P104">
            <v>0</v>
          </cell>
          <cell r="Q104">
            <v>0</v>
          </cell>
          <cell r="R104" t="b">
            <v>0</v>
          </cell>
          <cell r="T104">
            <v>75786593</v>
          </cell>
          <cell r="U104">
            <v>75786593</v>
          </cell>
          <cell r="V104">
            <v>0</v>
          </cell>
        </row>
        <row r="105">
          <cell r="A105">
            <v>30090100</v>
          </cell>
          <cell r="B105" t="str">
            <v>DEPRECIATION - CONSTRUCTION</v>
          </cell>
          <cell r="C105">
            <v>330199835</v>
          </cell>
          <cell r="D105">
            <v>0</v>
          </cell>
          <cell r="E105">
            <v>37657211</v>
          </cell>
          <cell r="F105">
            <v>0</v>
          </cell>
          <cell r="G105">
            <v>367857046</v>
          </cell>
          <cell r="H105">
            <v>0</v>
          </cell>
          <cell r="J105" t="str">
            <v>30.09.0100</v>
          </cell>
          <cell r="K105" t="str">
            <v>DEPRECIATION - CONSTRUCTION</v>
          </cell>
          <cell r="L105">
            <v>367857046</v>
          </cell>
          <cell r="M105">
            <v>0</v>
          </cell>
          <cell r="N105">
            <v>38129382</v>
          </cell>
          <cell r="O105">
            <v>0</v>
          </cell>
          <cell r="P105">
            <v>405986428</v>
          </cell>
          <cell r="Q105">
            <v>0</v>
          </cell>
          <cell r="R105" t="b">
            <v>0</v>
          </cell>
          <cell r="T105">
            <v>75786593</v>
          </cell>
          <cell r="U105">
            <v>0</v>
          </cell>
          <cell r="V105">
            <v>405986428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P"/>
      <sheetName val="Additional"/>
      <sheetName val="Gal_Cold Milling"/>
      <sheetName val="Gal_Jack Hammer"/>
      <sheetName val="Master Edit"/>
      <sheetName val="Lap Mingguan"/>
      <sheetName val="11-1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1"/>
      <sheetName val="DATA2"/>
      <sheetName val="BExRepositorySheet"/>
      <sheetName val="SDM"/>
      <sheetName val="Neraca COA Baru"/>
      <sheetName val="LR COA Baru (Level 3)"/>
      <sheetName val="Arus Kas Vs Baru"/>
      <sheetName val="Rasio Keuangan"/>
      <sheetName val="INVESTASI"/>
      <sheetName val="Master Edit"/>
    </sheetNames>
    <sheetDataSet>
      <sheetData sheetId="0">
        <row r="4">
          <cell r="G4" t="str">
            <v>110100</v>
          </cell>
          <cell r="H4">
            <v>1647692907178</v>
          </cell>
          <cell r="I4">
            <v>1999187810035.4099</v>
          </cell>
          <cell r="L4">
            <v>2384202279869</v>
          </cell>
        </row>
        <row r="5">
          <cell r="G5" t="str">
            <v>110500</v>
          </cell>
          <cell r="H5">
            <v>187736156730</v>
          </cell>
          <cell r="I5">
            <v>168793296683</v>
          </cell>
          <cell r="L5">
            <v>148468224661</v>
          </cell>
        </row>
        <row r="6">
          <cell r="G6" t="str">
            <v>110502</v>
          </cell>
          <cell r="H6">
            <v>-34593747427</v>
          </cell>
          <cell r="I6">
            <v>-66549227057</v>
          </cell>
          <cell r="L6">
            <v>-57642646254</v>
          </cell>
        </row>
        <row r="7">
          <cell r="G7" t="str">
            <v>110504</v>
          </cell>
        </row>
        <row r="8">
          <cell r="G8" t="str">
            <v>110600</v>
          </cell>
          <cell r="H8">
            <v>0</v>
          </cell>
          <cell r="I8">
            <v>0</v>
          </cell>
          <cell r="L8">
            <v>0</v>
          </cell>
        </row>
        <row r="9">
          <cell r="G9" t="str">
            <v>110702</v>
          </cell>
          <cell r="H9">
            <v>36489065300</v>
          </cell>
          <cell r="I9">
            <v>45963612300</v>
          </cell>
          <cell r="L9">
            <v>18606226971</v>
          </cell>
        </row>
        <row r="10">
          <cell r="G10" t="str">
            <v>110703</v>
          </cell>
          <cell r="H10">
            <v>33870780883</v>
          </cell>
          <cell r="I10">
            <v>153441037046</v>
          </cell>
          <cell r="L10">
            <v>98580028503</v>
          </cell>
        </row>
        <row r="11">
          <cell r="G11" t="str">
            <v>110704</v>
          </cell>
          <cell r="H11">
            <v>-1068282480</v>
          </cell>
          <cell r="I11">
            <v>-1068282480</v>
          </cell>
          <cell r="L11">
            <v>-1068282480</v>
          </cell>
        </row>
        <row r="12">
          <cell r="G12" t="str">
            <v>110705</v>
          </cell>
          <cell r="H12">
            <v>2648628646</v>
          </cell>
          <cell r="I12">
            <v>2692024268</v>
          </cell>
          <cell r="L12">
            <v>2665556288</v>
          </cell>
        </row>
        <row r="13">
          <cell r="G13" t="str">
            <v>110706</v>
          </cell>
          <cell r="H13">
            <v>-2562672160</v>
          </cell>
          <cell r="I13">
            <v>-2562672160</v>
          </cell>
          <cell r="L13">
            <v>-2562672160</v>
          </cell>
        </row>
        <row r="14">
          <cell r="G14" t="str">
            <v>111100</v>
          </cell>
          <cell r="H14">
            <v>22301670434</v>
          </cell>
          <cell r="I14">
            <v>25388282754</v>
          </cell>
          <cell r="L14">
            <v>21707893474</v>
          </cell>
        </row>
        <row r="15">
          <cell r="G15" t="str">
            <v>111600</v>
          </cell>
          <cell r="H15">
            <v>76182937961</v>
          </cell>
          <cell r="I15">
            <v>277103058715</v>
          </cell>
          <cell r="L15">
            <v>264747052513.25</v>
          </cell>
        </row>
        <row r="16">
          <cell r="G16" t="str">
            <v>112000</v>
          </cell>
          <cell r="H16">
            <v>22962159018</v>
          </cell>
          <cell r="I16">
            <v>14538229477</v>
          </cell>
          <cell r="L16">
            <v>15464629036</v>
          </cell>
        </row>
        <row r="17">
          <cell r="G17" t="str">
            <v>112100</v>
          </cell>
          <cell r="H17">
            <v>16331774056</v>
          </cell>
          <cell r="I17">
            <v>6022726033</v>
          </cell>
          <cell r="L17">
            <v>9594786369</v>
          </cell>
        </row>
        <row r="18">
          <cell r="G18" t="str">
            <v>119900</v>
          </cell>
        </row>
        <row r="19">
          <cell r="G19" t="str">
            <v>120701</v>
          </cell>
          <cell r="H19">
            <v>164874210</v>
          </cell>
          <cell r="I19">
            <v>20049725276</v>
          </cell>
          <cell r="L19">
            <v>20049725276</v>
          </cell>
        </row>
        <row r="20">
          <cell r="G20" t="str">
            <v>120702</v>
          </cell>
          <cell r="H20">
            <v>13056382008</v>
          </cell>
          <cell r="I20">
            <v>13537896496</v>
          </cell>
          <cell r="L20">
            <v>23692863940</v>
          </cell>
        </row>
        <row r="21">
          <cell r="G21" t="str">
            <v>120703</v>
          </cell>
          <cell r="H21">
            <v>-13056382008</v>
          </cell>
          <cell r="I21">
            <v>-13537896496</v>
          </cell>
          <cell r="L21">
            <v>-23692863940</v>
          </cell>
        </row>
        <row r="22">
          <cell r="G22" t="str">
            <v>121100</v>
          </cell>
          <cell r="H22">
            <v>1215069564069</v>
          </cell>
          <cell r="I22">
            <v>134694736863</v>
          </cell>
          <cell r="J22">
            <v>105476388</v>
          </cell>
          <cell r="K22">
            <v>105476386</v>
          </cell>
          <cell r="L22">
            <v>141255358807</v>
          </cell>
        </row>
        <row r="23">
          <cell r="G23" t="str">
            <v>121102</v>
          </cell>
          <cell r="H23">
            <v>52300642999</v>
          </cell>
          <cell r="I23">
            <v>134694736863</v>
          </cell>
          <cell r="J23">
            <v>105476388</v>
          </cell>
          <cell r="K23">
            <v>105476386</v>
          </cell>
          <cell r="L23">
            <v>141255358807</v>
          </cell>
        </row>
        <row r="24">
          <cell r="G24" t="str">
            <v>121104</v>
          </cell>
          <cell r="H24">
            <v>1162768921070</v>
          </cell>
          <cell r="I24">
            <v>0</v>
          </cell>
          <cell r="L24">
            <v>0</v>
          </cell>
        </row>
        <row r="25">
          <cell r="G25" t="str">
            <v>122100</v>
          </cell>
          <cell r="H25">
            <v>234256922311</v>
          </cell>
          <cell r="I25">
            <v>421273205500</v>
          </cell>
          <cell r="L25">
            <v>421471075500</v>
          </cell>
        </row>
        <row r="26">
          <cell r="G26" t="str">
            <v>122180</v>
          </cell>
          <cell r="H26">
            <v>-4866818924</v>
          </cell>
          <cell r="I26">
            <v>-5003130677</v>
          </cell>
          <cell r="L26">
            <v>-5048567929</v>
          </cell>
        </row>
        <row r="27">
          <cell r="G27" t="str">
            <v>12310001</v>
          </cell>
          <cell r="H27">
            <v>114497262561</v>
          </cell>
          <cell r="I27">
            <v>114497262561</v>
          </cell>
          <cell r="L27">
            <v>114497262561</v>
          </cell>
        </row>
        <row r="28">
          <cell r="G28" t="str">
            <v>12310002</v>
          </cell>
          <cell r="H28">
            <v>1940143848337</v>
          </cell>
          <cell r="I28">
            <v>2018570759725</v>
          </cell>
          <cell r="L28">
            <v>2018570759725</v>
          </cell>
        </row>
        <row r="29">
          <cell r="G29" t="str">
            <v>12310003</v>
          </cell>
          <cell r="H29">
            <v>604847079255</v>
          </cell>
          <cell r="I29">
            <v>605205460255</v>
          </cell>
          <cell r="L29">
            <v>672224205870</v>
          </cell>
        </row>
        <row r="30">
          <cell r="G30" t="str">
            <v>12310004</v>
          </cell>
          <cell r="H30">
            <v>1430201954816</v>
          </cell>
          <cell r="I30">
            <v>1424483819717</v>
          </cell>
          <cell r="L30">
            <v>1530143182857</v>
          </cell>
        </row>
        <row r="31">
          <cell r="G31" t="str">
            <v>12310005</v>
          </cell>
          <cell r="H31">
            <v>303146798902</v>
          </cell>
          <cell r="I31">
            <v>306846571629</v>
          </cell>
          <cell r="L31">
            <v>306846571629</v>
          </cell>
        </row>
        <row r="32">
          <cell r="G32" t="str">
            <v>12310006</v>
          </cell>
          <cell r="H32">
            <v>423958607597</v>
          </cell>
          <cell r="I32">
            <v>427617561602</v>
          </cell>
          <cell r="L32">
            <v>428514545120</v>
          </cell>
        </row>
        <row r="33">
          <cell r="G33" t="str">
            <v>12310007</v>
          </cell>
          <cell r="H33">
            <v>72567920482</v>
          </cell>
          <cell r="I33">
            <v>76070149475</v>
          </cell>
          <cell r="L33">
            <v>76103847476</v>
          </cell>
        </row>
        <row r="34">
          <cell r="G34" t="str">
            <v>12310008</v>
          </cell>
          <cell r="H34">
            <v>12570327001</v>
          </cell>
          <cell r="I34">
            <v>13002860274</v>
          </cell>
          <cell r="L34">
            <v>13002860274</v>
          </cell>
        </row>
        <row r="35">
          <cell r="G35" t="str">
            <v>12310009</v>
          </cell>
          <cell r="H35">
            <v>58300313767</v>
          </cell>
          <cell r="I35">
            <v>58300313767</v>
          </cell>
          <cell r="L35">
            <v>58300313767</v>
          </cell>
        </row>
        <row r="36">
          <cell r="G36" t="str">
            <v>1231500</v>
          </cell>
          <cell r="H36">
            <v>1377384265979</v>
          </cell>
          <cell r="I36">
            <v>7070805671959</v>
          </cell>
          <cell r="L36">
            <v>7064087343961</v>
          </cell>
        </row>
        <row r="37">
          <cell r="G37" t="str">
            <v>12318002</v>
          </cell>
          <cell r="H37">
            <v>-419301189507</v>
          </cell>
          <cell r="I37">
            <v>-467274771389</v>
          </cell>
          <cell r="L37">
            <v>-482987049342</v>
          </cell>
        </row>
        <row r="38">
          <cell r="G38" t="str">
            <v>12318003</v>
          </cell>
          <cell r="H38">
            <v>-257464227364</v>
          </cell>
          <cell r="I38">
            <v>-277749244534</v>
          </cell>
          <cell r="L38">
            <v>-284505431608</v>
          </cell>
        </row>
        <row r="39">
          <cell r="G39" t="str">
            <v>12318004</v>
          </cell>
          <cell r="H39">
            <v>-641958971053</v>
          </cell>
          <cell r="I39">
            <v>-698486784816</v>
          </cell>
          <cell r="L39">
            <v>-723246881289</v>
          </cell>
        </row>
        <row r="40">
          <cell r="G40" t="str">
            <v>12318005</v>
          </cell>
          <cell r="H40">
            <v>-93531714309</v>
          </cell>
          <cell r="I40">
            <v>-103053277509</v>
          </cell>
          <cell r="L40">
            <v>-106110995000</v>
          </cell>
        </row>
        <row r="41">
          <cell r="G41" t="str">
            <v>12318006</v>
          </cell>
          <cell r="H41">
            <v>-161895387866</v>
          </cell>
          <cell r="I41">
            <v>-175348690148</v>
          </cell>
          <cell r="L41">
            <v>-179827409045</v>
          </cell>
        </row>
        <row r="42">
          <cell r="G42" t="str">
            <v>12318007</v>
          </cell>
          <cell r="H42">
            <v>-63220403659</v>
          </cell>
          <cell r="I42">
            <v>-65632063235</v>
          </cell>
          <cell r="L42">
            <v>-66806617129</v>
          </cell>
        </row>
        <row r="43">
          <cell r="G43" t="str">
            <v>12318008</v>
          </cell>
          <cell r="H43">
            <v>-9587848828</v>
          </cell>
          <cell r="I43">
            <v>-9722561399</v>
          </cell>
          <cell r="L43">
            <v>-9800863018</v>
          </cell>
        </row>
        <row r="44">
          <cell r="G44" t="str">
            <v>12318009</v>
          </cell>
          <cell r="H44">
            <v>-10718242508</v>
          </cell>
          <cell r="I44">
            <v>-12470821081</v>
          </cell>
          <cell r="L44">
            <v>-13054720393</v>
          </cell>
        </row>
        <row r="45">
          <cell r="G45" t="str">
            <v>12319000</v>
          </cell>
          <cell r="I45">
            <v>-217796357</v>
          </cell>
        </row>
        <row r="46">
          <cell r="G46" t="str">
            <v>120505</v>
          </cell>
          <cell r="H46">
            <v>481514488</v>
          </cell>
        </row>
        <row r="47">
          <cell r="G47" t="str">
            <v>120902</v>
          </cell>
          <cell r="H47">
            <v>1877433771994</v>
          </cell>
          <cell r="I47">
            <v>1877433771994</v>
          </cell>
          <cell r="L47">
            <v>1877433771994</v>
          </cell>
        </row>
        <row r="48">
          <cell r="G48" t="str">
            <v>123150</v>
          </cell>
          <cell r="H48">
            <v>1377384265979</v>
          </cell>
          <cell r="I48">
            <v>7070805671959</v>
          </cell>
          <cell r="L48">
            <v>7064087343961</v>
          </cell>
        </row>
        <row r="49">
          <cell r="G49" t="str">
            <v>123190</v>
          </cell>
          <cell r="I49">
            <v>-217796357</v>
          </cell>
        </row>
        <row r="50">
          <cell r="G50" t="str">
            <v>124100</v>
          </cell>
          <cell r="H50">
            <v>264627110289.54999</v>
          </cell>
          <cell r="I50">
            <v>461080124221</v>
          </cell>
          <cell r="L50">
            <v>472756988435</v>
          </cell>
        </row>
        <row r="51">
          <cell r="G51" t="str">
            <v>124109</v>
          </cell>
          <cell r="H51">
            <v>-40808272094</v>
          </cell>
          <cell r="I51">
            <v>-65282755110</v>
          </cell>
          <cell r="L51">
            <v>-73782968888</v>
          </cell>
        </row>
        <row r="52">
          <cell r="G52" t="str">
            <v>125100</v>
          </cell>
          <cell r="H52">
            <v>3018574652</v>
          </cell>
          <cell r="I52">
            <v>47709223921</v>
          </cell>
          <cell r="L52">
            <v>47709223921</v>
          </cell>
        </row>
        <row r="53">
          <cell r="G53" t="str">
            <v>129900</v>
          </cell>
          <cell r="H53">
            <v>31759306268</v>
          </cell>
          <cell r="I53">
            <v>77937412007</v>
          </cell>
          <cell r="L53">
            <v>83095888732</v>
          </cell>
        </row>
        <row r="54">
          <cell r="G54" t="str">
            <v>129902</v>
          </cell>
          <cell r="H54">
            <v>9208648</v>
          </cell>
          <cell r="I54">
            <v>9200378</v>
          </cell>
          <cell r="L54">
            <v>9200378</v>
          </cell>
        </row>
        <row r="55">
          <cell r="G55" t="str">
            <v>129903</v>
          </cell>
          <cell r="H55">
            <v>121984241440</v>
          </cell>
          <cell r="I55">
            <v>153343629489</v>
          </cell>
          <cell r="L55">
            <v>158502106214</v>
          </cell>
        </row>
        <row r="56">
          <cell r="G56" t="str">
            <v>129905</v>
          </cell>
        </row>
        <row r="57">
          <cell r="G57" t="str">
            <v>129906</v>
          </cell>
          <cell r="H57">
            <v>23097881492</v>
          </cell>
          <cell r="I57">
            <v>69383344135</v>
          </cell>
          <cell r="L57">
            <v>69383344135</v>
          </cell>
        </row>
        <row r="58">
          <cell r="G58" t="str">
            <v>129980</v>
          </cell>
          <cell r="H58">
            <v>-95343642612</v>
          </cell>
          <cell r="I58">
            <v>-108645544702</v>
          </cell>
          <cell r="L58">
            <v>-108645544702</v>
          </cell>
        </row>
        <row r="59">
          <cell r="G59" t="str">
            <v>210100</v>
          </cell>
          <cell r="H59">
            <v>-360446652091</v>
          </cell>
          <cell r="I59">
            <v>-635849148332</v>
          </cell>
          <cell r="L59">
            <v>-537649163015.02002</v>
          </cell>
        </row>
        <row r="60">
          <cell r="G60" t="str">
            <v>210300</v>
          </cell>
          <cell r="H60">
            <v>-178365676811</v>
          </cell>
          <cell r="I60">
            <v>-503599174700.96997</v>
          </cell>
          <cell r="L60">
            <v>-382062971155</v>
          </cell>
        </row>
        <row r="61">
          <cell r="G61" t="str">
            <v>211101</v>
          </cell>
          <cell r="H61">
            <v>-81741871714</v>
          </cell>
          <cell r="I61">
            <v>-50387767832.419998</v>
          </cell>
          <cell r="L61">
            <v>-91727984896</v>
          </cell>
        </row>
        <row r="62">
          <cell r="G62" t="str">
            <v>211102</v>
          </cell>
          <cell r="H62">
            <v>-27636849404</v>
          </cell>
          <cell r="I62">
            <v>-27120248620</v>
          </cell>
          <cell r="L62">
            <v>-39003323161</v>
          </cell>
        </row>
        <row r="63">
          <cell r="G63" t="str">
            <v>211500</v>
          </cell>
          <cell r="H63">
            <v>-11992000979</v>
          </cell>
          <cell r="I63">
            <v>-17992184312</v>
          </cell>
          <cell r="L63">
            <v>-6006000000</v>
          </cell>
        </row>
        <row r="64">
          <cell r="G64" t="str">
            <v>211801</v>
          </cell>
        </row>
        <row r="65">
          <cell r="G65" t="str">
            <v>211803</v>
          </cell>
        </row>
        <row r="66">
          <cell r="G66" t="str">
            <v>212102</v>
          </cell>
          <cell r="H66">
            <v>-34633016545</v>
          </cell>
          <cell r="I66">
            <v>-175000140000</v>
          </cell>
          <cell r="L66">
            <v>-131250105000</v>
          </cell>
        </row>
        <row r="67">
          <cell r="G67" t="str">
            <v>212501</v>
          </cell>
          <cell r="H67">
            <v>-30159599395</v>
          </cell>
          <cell r="I67">
            <v>-9201376083</v>
          </cell>
          <cell r="L67">
            <v>-14200928932</v>
          </cell>
        </row>
        <row r="68">
          <cell r="G68" t="str">
            <v>212502</v>
          </cell>
          <cell r="H68">
            <v>-18502545517</v>
          </cell>
          <cell r="I68">
            <v>-22286418663</v>
          </cell>
          <cell r="L68">
            <v>-18717872879</v>
          </cell>
        </row>
        <row r="69">
          <cell r="G69" t="str">
            <v>212504</v>
          </cell>
          <cell r="H69">
            <v>-50219581810</v>
          </cell>
          <cell r="I69">
            <v>-42756096092</v>
          </cell>
          <cell r="L69">
            <v>-44856144158</v>
          </cell>
        </row>
        <row r="70">
          <cell r="G70" t="str">
            <v>213102</v>
          </cell>
          <cell r="I70">
            <v>-92105289</v>
          </cell>
          <cell r="L70">
            <v>-92105289</v>
          </cell>
        </row>
        <row r="71">
          <cell r="G71" t="str">
            <v>213104</v>
          </cell>
          <cell r="H71">
            <v>0</v>
          </cell>
          <cell r="I71">
            <v>0</v>
          </cell>
          <cell r="L71">
            <v>0</v>
          </cell>
        </row>
        <row r="72">
          <cell r="G72" t="str">
            <v>213106</v>
          </cell>
          <cell r="H72">
            <v>-984455794</v>
          </cell>
          <cell r="I72">
            <v>-1566123878</v>
          </cell>
          <cell r="L72">
            <v>-1773193907</v>
          </cell>
        </row>
        <row r="73">
          <cell r="G73" t="str">
            <v>213107</v>
          </cell>
          <cell r="H73">
            <v>-2041395841</v>
          </cell>
          <cell r="I73">
            <v>-2512518492</v>
          </cell>
          <cell r="L73">
            <v>-3032641363</v>
          </cell>
        </row>
        <row r="74">
          <cell r="G74" t="str">
            <v>219901</v>
          </cell>
        </row>
        <row r="75">
          <cell r="G75" t="str">
            <v>219902</v>
          </cell>
          <cell r="H75">
            <v>-1000000</v>
          </cell>
        </row>
        <row r="76">
          <cell r="G76" t="str">
            <v>219903</v>
          </cell>
          <cell r="H76">
            <v>-691072223154</v>
          </cell>
          <cell r="I76">
            <v>-1139309431676</v>
          </cell>
          <cell r="L76">
            <v>-938843184546</v>
          </cell>
        </row>
        <row r="77">
          <cell r="G77" t="str">
            <v>221503</v>
          </cell>
          <cell r="L77">
            <v>-25330175999</v>
          </cell>
        </row>
        <row r="78">
          <cell r="G78" t="str">
            <v>220000</v>
          </cell>
          <cell r="H78">
            <v>-1790473141177</v>
          </cell>
          <cell r="I78">
            <v>-4863534553281.6602</v>
          </cell>
          <cell r="L78">
            <v>-5521457811402.3301</v>
          </cell>
        </row>
        <row r="79">
          <cell r="G79" t="str">
            <v>221500</v>
          </cell>
          <cell r="H79">
            <v>-327000000000</v>
          </cell>
          <cell r="I79">
            <v>-3364720079181.6602</v>
          </cell>
          <cell r="L79">
            <v>-4002080317018.3301</v>
          </cell>
        </row>
        <row r="80">
          <cell r="G80" t="str">
            <v>221700</v>
          </cell>
        </row>
        <row r="81">
          <cell r="G81" t="str">
            <v>222501</v>
          </cell>
        </row>
        <row r="82">
          <cell r="G82" t="str">
            <v>222703</v>
          </cell>
          <cell r="H82">
            <v>-996808837894</v>
          </cell>
          <cell r="I82">
            <v>-947431699211</v>
          </cell>
          <cell r="L82">
            <v>-947639319650</v>
          </cell>
        </row>
        <row r="83">
          <cell r="G83" t="str">
            <v>224107</v>
          </cell>
        </row>
        <row r="84">
          <cell r="G84" t="str">
            <v>225100</v>
          </cell>
          <cell r="H84">
            <v>-194888043417</v>
          </cell>
          <cell r="I84">
            <v>-262232070323</v>
          </cell>
          <cell r="L84">
            <v>-262232070323</v>
          </cell>
        </row>
        <row r="85">
          <cell r="G85" t="str">
            <v>225501</v>
          </cell>
          <cell r="H85">
            <v>-51567795902</v>
          </cell>
          <cell r="I85">
            <v>-54966512285</v>
          </cell>
          <cell r="L85">
            <v>-54966512285</v>
          </cell>
        </row>
        <row r="86">
          <cell r="G86" t="str">
            <v>225701</v>
          </cell>
        </row>
        <row r="87">
          <cell r="G87" t="str">
            <v>227101</v>
          </cell>
          <cell r="H87">
            <v>-219848463964</v>
          </cell>
          <cell r="I87">
            <v>-234184192281</v>
          </cell>
          <cell r="L87">
            <v>-243122797379</v>
          </cell>
        </row>
        <row r="88">
          <cell r="G88" t="str">
            <v>229901</v>
          </cell>
          <cell r="H88">
            <v>-360000000</v>
          </cell>
        </row>
        <row r="89">
          <cell r="G89" t="str">
            <v>310000</v>
          </cell>
          <cell r="H89">
            <v>-1700000000000</v>
          </cell>
          <cell r="I89">
            <v>-1700000000000</v>
          </cell>
          <cell r="L89">
            <v>-1700000000000</v>
          </cell>
        </row>
        <row r="90">
          <cell r="G90" t="str">
            <v>320000</v>
          </cell>
          <cell r="H90">
            <v>0</v>
          </cell>
          <cell r="I90">
            <v>0</v>
          </cell>
          <cell r="L90">
            <v>0</v>
          </cell>
        </row>
        <row r="91">
          <cell r="G91" t="str">
            <v>340000</v>
          </cell>
          <cell r="H91">
            <v>-525884662252</v>
          </cell>
          <cell r="I91">
            <v>-527133217252</v>
          </cell>
          <cell r="L91">
            <v>-527133217252</v>
          </cell>
        </row>
        <row r="92">
          <cell r="G92" t="str">
            <v>340200</v>
          </cell>
        </row>
        <row r="93">
          <cell r="G93" t="str">
            <v>340300</v>
          </cell>
          <cell r="H93">
            <v>-525884662252</v>
          </cell>
          <cell r="I93">
            <v>-527133217252</v>
          </cell>
          <cell r="L93">
            <v>-527133217252</v>
          </cell>
        </row>
        <row r="94">
          <cell r="G94" t="str">
            <v>360000</v>
          </cell>
          <cell r="H94">
            <v>-1915728560173.8701</v>
          </cell>
          <cell r="I94">
            <v>-2468202043803.4502</v>
          </cell>
          <cell r="L94">
            <v>-2468202043803.4502</v>
          </cell>
        </row>
        <row r="95">
          <cell r="G95" t="str">
            <v>370000</v>
          </cell>
          <cell r="H95">
            <v>-1012104457473.92</v>
          </cell>
          <cell r="I95">
            <v>-911814406602.21997</v>
          </cell>
          <cell r="L95">
            <v>-1080697060272.79</v>
          </cell>
        </row>
        <row r="96">
          <cell r="G96" t="str">
            <v>380000</v>
          </cell>
          <cell r="H96">
            <v>127153177428</v>
          </cell>
          <cell r="I96">
            <v>158092943897</v>
          </cell>
          <cell r="L96">
            <v>158092943897</v>
          </cell>
        </row>
        <row r="97">
          <cell r="G97" t="str">
            <v>390000</v>
          </cell>
          <cell r="H97">
            <v>-86606690985.899994</v>
          </cell>
          <cell r="I97">
            <v>-1030520665623.33</v>
          </cell>
          <cell r="L97">
            <v>-1027539738450.77</v>
          </cell>
        </row>
        <row r="98">
          <cell r="G98" t="str">
            <v>390100</v>
          </cell>
        </row>
        <row r="99">
          <cell r="G99" t="str">
            <v>399999</v>
          </cell>
        </row>
        <row r="100">
          <cell r="G100" t="str">
            <v>810000</v>
          </cell>
          <cell r="H100">
            <v>463883875.81999999</v>
          </cell>
          <cell r="I100">
            <v>-6943830129.2200003</v>
          </cell>
          <cell r="L100">
            <v>-2980927172.5700002</v>
          </cell>
        </row>
        <row r="101">
          <cell r="G101" t="str">
            <v>129990</v>
          </cell>
          <cell r="H101">
            <v>-17988382700</v>
          </cell>
          <cell r="I101">
            <v>-36153217293</v>
          </cell>
          <cell r="L101">
            <v>-36153217293</v>
          </cell>
        </row>
        <row r="102">
          <cell r="G102" t="str">
            <v>211501</v>
          </cell>
          <cell r="I102">
            <v>-17992184312</v>
          </cell>
          <cell r="L102">
            <v>-6000000</v>
          </cell>
        </row>
        <row r="103">
          <cell r="G103" t="str">
            <v>212100</v>
          </cell>
          <cell r="H103">
            <v>-34633016545</v>
          </cell>
          <cell r="I103">
            <v>-225000140000</v>
          </cell>
          <cell r="L103">
            <v>-181250105000</v>
          </cell>
        </row>
        <row r="104">
          <cell r="G104" t="str">
            <v>212503</v>
          </cell>
          <cell r="H104">
            <v>-68181475</v>
          </cell>
          <cell r="I104">
            <v>-68181475</v>
          </cell>
          <cell r="L104">
            <v>-68181475</v>
          </cell>
        </row>
        <row r="105">
          <cell r="G105" t="str">
            <v>213100</v>
          </cell>
          <cell r="H105">
            <v>-3117956924</v>
          </cell>
          <cell r="I105">
            <v>-4170747659</v>
          </cell>
          <cell r="L105">
            <v>-4897940559</v>
          </cell>
        </row>
        <row r="106">
          <cell r="G106" t="str">
            <v>222700</v>
          </cell>
          <cell r="H106">
            <v>-996808837894</v>
          </cell>
          <cell r="I106">
            <v>-947431699211</v>
          </cell>
          <cell r="L106">
            <v>-947639319650</v>
          </cell>
        </row>
        <row r="107">
          <cell r="G107" t="str">
            <v>224100</v>
          </cell>
          <cell r="L107">
            <v>-11416794747</v>
          </cell>
        </row>
        <row r="108">
          <cell r="G108" t="str">
            <v>225500</v>
          </cell>
          <cell r="H108">
            <v>-51567795902</v>
          </cell>
          <cell r="I108">
            <v>-54966512285</v>
          </cell>
          <cell r="L108">
            <v>-54966512285</v>
          </cell>
        </row>
        <row r="109">
          <cell r="G109" t="str">
            <v>225700</v>
          </cell>
        </row>
        <row r="110">
          <cell r="G110" t="str">
            <v>227100</v>
          </cell>
          <cell r="H110">
            <v>-219848463964</v>
          </cell>
          <cell r="I110">
            <v>-234184192281</v>
          </cell>
          <cell r="L110">
            <v>-243122797379</v>
          </cell>
        </row>
        <row r="111">
          <cell r="G111" t="str">
            <v>229900</v>
          </cell>
          <cell r="H111">
            <v>-360000000</v>
          </cell>
        </row>
        <row r="112">
          <cell r="G112" t="str">
            <v>310100</v>
          </cell>
          <cell r="H112">
            <v>-1700000000000</v>
          </cell>
          <cell r="I112">
            <v>-1700000000000</v>
          </cell>
          <cell r="L112">
            <v>-1700000000000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6"/>
      <sheetName val="Sheet1"/>
      <sheetName val="Sheet5"/>
      <sheetName val="Sheet2"/>
      <sheetName val="Sheet7"/>
      <sheetName val="Sheet3"/>
      <sheetName val="Journal"/>
      <sheetName val="ROSS LIST"/>
      <sheetName val="Master Edi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Rate"/>
      <sheetName val="A"/>
      <sheetName val="DATA1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"/>
      <sheetName val="INPUTS"/>
      <sheetName val="Cover SH"/>
      <sheetName val="1n"/>
      <sheetName val="2n"/>
      <sheetName val="3n"/>
      <sheetName val="4n"/>
      <sheetName val="5n"/>
      <sheetName val="6n"/>
      <sheetName val="7n"/>
      <sheetName val="8n"/>
      <sheetName val="9n"/>
      <sheetName val="10n"/>
      <sheetName val="6"/>
      <sheetName val="7"/>
      <sheetName val="8"/>
      <sheetName val="10"/>
      <sheetName val="11"/>
      <sheetName val="Defns SH"/>
      <sheetName val="1"/>
      <sheetName val="2"/>
      <sheetName val="3"/>
      <sheetName val="4"/>
      <sheetName val="5"/>
      <sheetName val="Index Internal"/>
      <sheetName val="currency"/>
      <sheetName val="1x"/>
      <sheetName val="2x"/>
      <sheetName val="3x"/>
      <sheetName val="4x"/>
      <sheetName val="6x"/>
      <sheetName val="7x"/>
      <sheetName val="8x"/>
      <sheetName val="9x"/>
      <sheetName val="Defns"/>
      <sheetName val="Dates"/>
      <sheetName val="Module1"/>
      <sheetName val="GD_actuals"/>
      <sheetName val="Range Names"/>
      <sheetName val="Module2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>
        <row r="5">
          <cell r="B5" t="str">
            <v>October 2003</v>
          </cell>
        </row>
      </sheetData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ver"/>
      <sheetName val="Info"/>
      <sheetName val="Rekap"/>
      <sheetName val="Volume"/>
      <sheetName val="MOB"/>
      <sheetName val="RAB"/>
      <sheetName val="Koef"/>
      <sheetName val="Rangka"/>
      <sheetName val="Daf.Harga Sat."/>
      <sheetName val="Hardas"/>
      <sheetName val="Peralatan"/>
      <sheetName val="Material"/>
      <sheetName val="NP"/>
      <sheetName val="Master Edit"/>
      <sheetName val="Lap Mingguan"/>
      <sheetName val="Instructio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iod"/>
      <sheetName val="SI"/>
      <sheetName val="Calculation"/>
      <sheetName val="Dates"/>
    </sheetNames>
    <sheetDataSet>
      <sheetData sheetId="0" refreshError="1">
        <row r="1">
          <cell r="A1" t="str">
            <v>PERIOD</v>
          </cell>
          <cell r="B1" t="str">
            <v>DESCRIPTION</v>
          </cell>
        </row>
        <row r="2">
          <cell r="A2">
            <v>2000001</v>
          </cell>
          <cell r="B2" t="str">
            <v>PERIOD ENDED JUNE 30, 1999</v>
          </cell>
        </row>
        <row r="3">
          <cell r="A3">
            <v>2000001</v>
          </cell>
          <cell r="B3" t="str">
            <v>PERIOD ENDED JANUARY 31, 2000</v>
          </cell>
        </row>
        <row r="4">
          <cell r="A4">
            <v>2000002</v>
          </cell>
          <cell r="B4" t="str">
            <v>PERIOD ENDED FEBRUARY 29, 2000</v>
          </cell>
        </row>
        <row r="5">
          <cell r="A5">
            <v>2000003</v>
          </cell>
          <cell r="B5" t="str">
            <v>PERIOD ENDED MARCH 31, 2000</v>
          </cell>
        </row>
        <row r="6">
          <cell r="A6">
            <v>2000004</v>
          </cell>
          <cell r="B6" t="str">
            <v>PERIOD ENDED APRIL 30, 2000</v>
          </cell>
        </row>
        <row r="7">
          <cell r="A7">
            <v>2000005</v>
          </cell>
          <cell r="B7" t="str">
            <v>PERIOD ENDED MAY 31, 2000</v>
          </cell>
        </row>
        <row r="8">
          <cell r="A8">
            <v>2000006</v>
          </cell>
          <cell r="B8" t="str">
            <v>PERIOD ENDED JUNE 30, 2000</v>
          </cell>
        </row>
        <row r="9">
          <cell r="A9">
            <v>2000007</v>
          </cell>
          <cell r="B9" t="str">
            <v>PERIOD ENDED JULY 31, 2000</v>
          </cell>
        </row>
        <row r="10">
          <cell r="A10">
            <v>2000008</v>
          </cell>
          <cell r="B10" t="str">
            <v>PERIOD ENDED AUGUST 31, 2000</v>
          </cell>
        </row>
        <row r="11">
          <cell r="A11">
            <v>2000009</v>
          </cell>
          <cell r="B11" t="str">
            <v>PERIOD ENDED SEPTEMBER 30, 2000</v>
          </cell>
        </row>
        <row r="12">
          <cell r="A12">
            <v>2000010</v>
          </cell>
          <cell r="B12" t="str">
            <v>PERIOD ENDED OCTOBER 31, 2000</v>
          </cell>
        </row>
        <row r="13">
          <cell r="A13">
            <v>2000011</v>
          </cell>
          <cell r="B13" t="str">
            <v>PERIOD ENDED NOVEMBER 30, 2000</v>
          </cell>
        </row>
        <row r="14">
          <cell r="A14">
            <v>2000012</v>
          </cell>
          <cell r="B14" t="str">
            <v>PERIOD ENDED DECEMBER 31, 2000</v>
          </cell>
        </row>
        <row r="15">
          <cell r="A15">
            <v>2001001</v>
          </cell>
          <cell r="B15" t="str">
            <v>PERIOD ENDED JANUARY 31, 2001</v>
          </cell>
        </row>
        <row r="16">
          <cell r="A16">
            <v>2001002</v>
          </cell>
          <cell r="B16" t="str">
            <v>PERIOD ENDED FEBRUARY 28, 2001</v>
          </cell>
        </row>
        <row r="17">
          <cell r="A17">
            <v>2001003</v>
          </cell>
          <cell r="B17" t="str">
            <v>PERIOD ENDED MARCH 31, 2001</v>
          </cell>
        </row>
        <row r="18">
          <cell r="A18">
            <v>2001004</v>
          </cell>
          <cell r="B18" t="str">
            <v>PERIOD ENDED APRIL 30, 2001</v>
          </cell>
        </row>
        <row r="19">
          <cell r="A19">
            <v>2001005</v>
          </cell>
          <cell r="B19" t="str">
            <v>PERIOD ENDED MAY 31, 2001</v>
          </cell>
        </row>
        <row r="20">
          <cell r="A20">
            <v>2001006</v>
          </cell>
          <cell r="B20" t="str">
            <v>PERIOD ENDED JUNE 30, 2001</v>
          </cell>
        </row>
        <row r="21">
          <cell r="A21">
            <v>2001007</v>
          </cell>
          <cell r="B21" t="str">
            <v>PERIOD ENDED JULY 31, 2001</v>
          </cell>
        </row>
        <row r="22">
          <cell r="A22">
            <v>2001008</v>
          </cell>
          <cell r="B22" t="str">
            <v>PERIOD ENDED AUGUST 31, 2001</v>
          </cell>
        </row>
        <row r="23">
          <cell r="A23">
            <v>2001009</v>
          </cell>
          <cell r="B23" t="str">
            <v>PERIOD ENDED SEPTEMBER 30, 2001</v>
          </cell>
        </row>
        <row r="24">
          <cell r="A24">
            <v>2001010</v>
          </cell>
          <cell r="B24" t="str">
            <v>PERIOD ENDED OCTOBER 31, 2001</v>
          </cell>
        </row>
        <row r="25">
          <cell r="A25">
            <v>2001011</v>
          </cell>
          <cell r="B25" t="str">
            <v>PERIOD ENDED NOVEMBER 30, 2001</v>
          </cell>
        </row>
        <row r="26">
          <cell r="A26">
            <v>2001012</v>
          </cell>
          <cell r="B26" t="str">
            <v>PERIOD ENDED DECEMBER 31, 2001</v>
          </cell>
        </row>
        <row r="27">
          <cell r="A27">
            <v>2002001</v>
          </cell>
          <cell r="B27" t="str">
            <v>PERIOD ENDED JANUARY 31, 2002</v>
          </cell>
        </row>
        <row r="28">
          <cell r="A28">
            <v>2002002</v>
          </cell>
          <cell r="B28" t="str">
            <v>PERIOD ENDED FEBRUARY 28, 2002</v>
          </cell>
        </row>
        <row r="29">
          <cell r="A29">
            <v>2002003</v>
          </cell>
          <cell r="B29" t="str">
            <v>PERIOD ENDED MARCH 31, 2002</v>
          </cell>
        </row>
        <row r="30">
          <cell r="A30">
            <v>2002004</v>
          </cell>
          <cell r="B30" t="str">
            <v>PERIOD ENDED APRIL 30, 2002</v>
          </cell>
        </row>
        <row r="31">
          <cell r="A31">
            <v>2002005</v>
          </cell>
          <cell r="B31" t="str">
            <v>PERIOD ENDED MAY 31, 2002</v>
          </cell>
        </row>
        <row r="32">
          <cell r="A32">
            <v>2002006</v>
          </cell>
          <cell r="B32" t="str">
            <v>PERIOD ENDED JUNE 30, 2002</v>
          </cell>
        </row>
        <row r="33">
          <cell r="A33">
            <v>2002007</v>
          </cell>
          <cell r="B33" t="str">
            <v>PERIOD ENDED JULY 31, 2002</v>
          </cell>
        </row>
        <row r="34">
          <cell r="A34">
            <v>2002008</v>
          </cell>
          <cell r="B34" t="str">
            <v>PERIOD ENDED AUGUST 31, 2002</v>
          </cell>
        </row>
        <row r="35">
          <cell r="A35">
            <v>2002009</v>
          </cell>
          <cell r="B35" t="str">
            <v>PERIOD ENDED SEPTEMBER 30, 2002</v>
          </cell>
        </row>
        <row r="36">
          <cell r="A36">
            <v>2002010</v>
          </cell>
          <cell r="B36" t="str">
            <v>PERIOD ENDED OCTOBER 31, 2002</v>
          </cell>
        </row>
        <row r="37">
          <cell r="A37">
            <v>2002011</v>
          </cell>
          <cell r="B37" t="str">
            <v>PERIOD ENDED NOVEMBER 30, 2002</v>
          </cell>
        </row>
        <row r="38">
          <cell r="A38">
            <v>2002012</v>
          </cell>
          <cell r="B38" t="str">
            <v>PERIOD ENDED DECEMBER 31, 2002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dSheet"/>
      <sheetName val="Deskrip"/>
      <sheetName val="bahan"/>
      <sheetName val="Rasio"/>
      <sheetName val="luas"/>
      <sheetName val="BQ-1A"/>
      <sheetName val="prelim"/>
      <sheetName val="K3"/>
      <sheetName val="eskal"/>
      <sheetName val="Dom "/>
      <sheetName val="Rasio (2)"/>
      <sheetName val="Volume"/>
      <sheetName val="NP"/>
      <sheetName val="Master Edit"/>
      <sheetName val="Period"/>
    </sheetNames>
    <sheetDataSet>
      <sheetData sheetId="0"/>
      <sheetData sheetId="1"/>
      <sheetData sheetId="2"/>
      <sheetData sheetId="3"/>
      <sheetData sheetId="4"/>
      <sheetData sheetId="5">
        <row r="1">
          <cell r="B1">
            <v>0</v>
          </cell>
        </row>
      </sheetData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WP&amp;B"/>
      <sheetName val="s1"/>
      <sheetName val="s2"/>
      <sheetName val="s3"/>
      <sheetName val="s3a"/>
      <sheetName val="s4"/>
      <sheetName val="s4a"/>
      <sheetName val="s5"/>
      <sheetName val="s6"/>
      <sheetName val="s7"/>
      <sheetName val="s8"/>
      <sheetName val="s8a"/>
      <sheetName val="s9"/>
      <sheetName val="s11"/>
      <sheetName val="s11a"/>
      <sheetName val="s13"/>
      <sheetName val="s13a"/>
      <sheetName val="s14"/>
      <sheetName val="s14a"/>
      <sheetName val="s15"/>
      <sheetName val="s16"/>
      <sheetName val="s17"/>
      <sheetName val="Vol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r"/>
      <sheetName val="peta"/>
      <sheetName val="diagrm"/>
      <sheetName val="rinc_vol"/>
      <sheetName val="rekvol"/>
      <sheetName val="plot_item"/>
      <sheetName val="rek"/>
      <sheetName val="boq"/>
      <sheetName val="umum"/>
      <sheetName val="div1"/>
      <sheetName val="div2"/>
      <sheetName val="div3"/>
      <sheetName val="div4"/>
      <sheetName val="div5"/>
      <sheetName val="div6"/>
      <sheetName val="div7"/>
      <sheetName val="div8"/>
      <sheetName val="div9"/>
      <sheetName val="div10"/>
      <sheetName val="basic"/>
      <sheetName val="mos"/>
      <sheetName val="nonlok"/>
      <sheetName val="angkt_quary"/>
      <sheetName val="alat"/>
      <sheetName val="aggr"/>
      <sheetName val="mpu"/>
      <sheetName val="back_up"/>
      <sheetName val="mortar"/>
      <sheetName val="T.P"/>
      <sheetName val="gorong2"/>
      <sheetName val="patching"/>
      <sheetName val="patching (2)"/>
      <sheetName val="plot(item)"/>
      <sheetName val="sketim"/>
      <sheetName val="Volume"/>
      <sheetName val="BQ-1A"/>
    </sheetNames>
    <sheetDataSet>
      <sheetData sheetId="0">
        <row r="540">
          <cell r="A540" t="str">
            <v>DAFTAR KUANTITAS DAN HARGA</v>
          </cell>
        </row>
      </sheetData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 Page"/>
      <sheetName val="Daftar Data Request"/>
      <sheetName val="4 - Breakdown Biaya Produk"/>
      <sheetName val="5 - Daftar Pabrik"/>
      <sheetName val="6 - Konversi Lahan &amp; Produk"/>
      <sheetName val="7 - Rev. Breakdown per Produk"/>
      <sheetName val="8 - Revenue Breakdown Wisata"/>
      <sheetName val="9 - Klasifikasi Jenis Pelanggan"/>
      <sheetName val="11 - Daftar Kerjasama Perhutani"/>
      <sheetName val="13 - Daftar Aset Tetap"/>
      <sheetName val="15 - Luas Tanaman Hutan"/>
      <sheetName val="s5"/>
    </sheetNames>
    <sheetDataSet>
      <sheetData sheetId="0"/>
      <sheetData sheetId="1">
        <row r="8">
          <cell r="J8" t="str">
            <v>Completed</v>
          </cell>
        </row>
        <row r="9">
          <cell r="J9" t="str">
            <v>In Progress</v>
          </cell>
        </row>
        <row r="10">
          <cell r="J10" t="str">
            <v>Pending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"/>
      <sheetName val="grafik"/>
      <sheetName val="Rekap"/>
      <sheetName val="per proyek"/>
      <sheetName val="rincian per proyek"/>
      <sheetName val="BQ-1A"/>
      <sheetName val="boq"/>
      <sheetName val="A_ars"/>
      <sheetName val="Volume"/>
      <sheetName val="NP"/>
    </sheetNames>
    <sheetDataSet>
      <sheetData sheetId="0">
        <row r="1">
          <cell r="B1" t="str">
            <v>RENCANA PENDAPATAN &amp; BIAYA TERHADAP ARP</v>
          </cell>
        </row>
      </sheetData>
      <sheetData sheetId="1"/>
      <sheetData sheetId="2"/>
      <sheetData sheetId="3">
        <row r="1">
          <cell r="B1" t="str">
            <v>RENCANA PENDAPATAN &amp; BIAYA TERHADAP ARP</v>
          </cell>
        </row>
      </sheetData>
      <sheetData sheetId="4">
        <row r="1">
          <cell r="B1" t="str">
            <v>RENCANA PENDAPATAN &amp; BIAYA TERHADAP ARP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"/>
      <sheetName val="Rekap"/>
      <sheetName val="rincian per proyek"/>
      <sheetName val="form resume"/>
      <sheetName val="form rekap"/>
      <sheetName val="form grafik"/>
      <sheetName val="form per proyek"/>
      <sheetName val="form evaluasi"/>
      <sheetName val="boq"/>
      <sheetName val="Volume"/>
      <sheetName val="Daftar Data Reque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B1" t="str">
            <v>RENCANA PENDAPATAN &amp; BIAYA TERHADAP ARP</v>
          </cell>
        </row>
      </sheetData>
      <sheetData sheetId="8" refreshError="1"/>
      <sheetData sheetId="9" refreshError="1"/>
      <sheetData sheetId="10" refreshError="1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"/>
      <sheetName val="rekap"/>
      <sheetName val="grafik"/>
      <sheetName val="per proyek"/>
      <sheetName val="rincian per proyek"/>
      <sheetName val="Sheet3"/>
      <sheetName val="form evaluasi"/>
      <sheetName val="boq"/>
    </sheetNames>
    <sheetDataSet>
      <sheetData sheetId="0" refreshError="1"/>
      <sheetData sheetId="1"/>
      <sheetData sheetId="2" refreshError="1"/>
      <sheetData sheetId="3" refreshError="1"/>
      <sheetData sheetId="4">
        <row r="1">
          <cell r="B1" t="str">
            <v>EVALUASI REALISASI PENDAPATAN &amp; BIAYA TERHADAP ARP</v>
          </cell>
        </row>
      </sheetData>
      <sheetData sheetId="5" refreshError="1"/>
      <sheetData sheetId="6" refreshError="1"/>
      <sheetData sheetId="7" refreshError="1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"/>
      <sheetName val="Rekap"/>
      <sheetName val="grafik"/>
      <sheetName val="per proyek"/>
      <sheetName val="rincian per proyek"/>
      <sheetName val="Sheet3"/>
      <sheetName val="form evaluasi"/>
    </sheetNames>
    <sheetDataSet>
      <sheetData sheetId="0" refreshError="1"/>
      <sheetData sheetId="1" refreshError="1"/>
      <sheetData sheetId="2"/>
      <sheetData sheetId="3" refreshError="1"/>
      <sheetData sheetId="4">
        <row r="3"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  <cell r="G3">
            <v>7</v>
          </cell>
          <cell r="H3">
            <v>8</v>
          </cell>
          <cell r="I3">
            <v>9</v>
          </cell>
          <cell r="J3">
            <v>10</v>
          </cell>
          <cell r="K3">
            <v>11</v>
          </cell>
          <cell r="L3">
            <v>12</v>
          </cell>
          <cell r="M3">
            <v>13</v>
          </cell>
          <cell r="N3">
            <v>14</v>
          </cell>
          <cell r="O3">
            <v>15</v>
          </cell>
          <cell r="P3">
            <v>16</v>
          </cell>
          <cell r="Q3">
            <v>17</v>
          </cell>
          <cell r="R3">
            <v>18</v>
          </cell>
          <cell r="S3">
            <v>19</v>
          </cell>
          <cell r="T3">
            <v>20</v>
          </cell>
          <cell r="U3">
            <v>21</v>
          </cell>
          <cell r="V3">
            <v>22</v>
          </cell>
          <cell r="W3">
            <v>23</v>
          </cell>
          <cell r="X3">
            <v>24</v>
          </cell>
          <cell r="Y3">
            <v>25</v>
          </cell>
          <cell r="Z3">
            <v>26</v>
          </cell>
          <cell r="AA3">
            <v>27</v>
          </cell>
        </row>
        <row r="4">
          <cell r="AA4" t="str">
            <v>(dalam ribuan rupiah)</v>
          </cell>
        </row>
        <row r="5">
          <cell r="D5" t="str">
            <v>Harga</v>
          </cell>
          <cell r="F5" t="str">
            <v>RENCANA PENDAPATAN &amp; BIAYA</v>
          </cell>
          <cell r="Z5" t="str">
            <v>RBP = 100</v>
          </cell>
        </row>
        <row r="6">
          <cell r="B6" t="str">
            <v>No.</v>
          </cell>
          <cell r="C6" t="str">
            <v>Nomor Karya /</v>
          </cell>
          <cell r="D6" t="str">
            <v>Borongan</v>
          </cell>
          <cell r="E6" t="str">
            <v>MS</v>
          </cell>
          <cell r="F6" t="str">
            <v>Pendapatan (Rp.  ; %)</v>
          </cell>
          <cell r="M6" t="str">
            <v>Biaya (Rp.  ; %)</v>
          </cell>
          <cell r="T6" t="str">
            <v>Laba / Rugi ( Rp. ; % )</v>
          </cell>
          <cell r="Z6" t="str">
            <v>- SKDU</v>
          </cell>
          <cell r="AA6" t="str">
            <v>Deviasi</v>
          </cell>
        </row>
        <row r="7">
          <cell r="C7" t="str">
            <v>Nama Karya</v>
          </cell>
          <cell r="D7" t="str">
            <v>Rp.</v>
          </cell>
          <cell r="E7" t="str">
            <v>%</v>
          </cell>
          <cell r="F7" t="str">
            <v>Bulan Ini</v>
          </cell>
          <cell r="H7" t="str">
            <v>Tahun Ini</v>
          </cell>
          <cell r="J7" t="str">
            <v>s/d. Tahun</v>
          </cell>
          <cell r="K7" t="str">
            <v>Akumulasi</v>
          </cell>
          <cell r="M7" t="str">
            <v>Bulan Ini</v>
          </cell>
          <cell r="O7" t="str">
            <v>Tahun Ini</v>
          </cell>
          <cell r="Q7" t="str">
            <v>s/d. Tahun</v>
          </cell>
          <cell r="R7" t="str">
            <v>Akumulasi</v>
          </cell>
          <cell r="T7" t="str">
            <v>Bulan Ini</v>
          </cell>
          <cell r="V7" t="str">
            <v>Tahun Ini</v>
          </cell>
          <cell r="X7" t="str">
            <v>Akumulasi</v>
          </cell>
          <cell r="Z7" t="str">
            <v>- Pph</v>
          </cell>
          <cell r="AA7" t="str">
            <v>%</v>
          </cell>
        </row>
        <row r="8">
          <cell r="F8" t="str">
            <v>%</v>
          </cell>
          <cell r="G8" t="str">
            <v>Rp.</v>
          </cell>
          <cell r="H8" t="str">
            <v>%</v>
          </cell>
          <cell r="I8" t="str">
            <v>Rp.</v>
          </cell>
          <cell r="J8" t="str">
            <v>Lalu</v>
          </cell>
          <cell r="K8" t="str">
            <v>%</v>
          </cell>
          <cell r="L8" t="str">
            <v>Rp.</v>
          </cell>
          <cell r="M8" t="str">
            <v>%</v>
          </cell>
          <cell r="N8" t="str">
            <v>Rp.</v>
          </cell>
          <cell r="O8" t="str">
            <v>%</v>
          </cell>
          <cell r="P8" t="str">
            <v>Rp.</v>
          </cell>
          <cell r="Q8" t="str">
            <v>Lalu</v>
          </cell>
          <cell r="R8" t="str">
            <v>%</v>
          </cell>
          <cell r="S8" t="str">
            <v>Rp.</v>
          </cell>
          <cell r="T8" t="str">
            <v>%</v>
          </cell>
          <cell r="U8" t="str">
            <v>Rp.</v>
          </cell>
          <cell r="V8" t="str">
            <v>%</v>
          </cell>
          <cell r="W8" t="str">
            <v>Rp.</v>
          </cell>
          <cell r="X8" t="str">
            <v>%</v>
          </cell>
          <cell r="Y8" t="str">
            <v>Rp.</v>
          </cell>
          <cell r="Z8" t="str">
            <v>%</v>
          </cell>
        </row>
        <row r="10">
          <cell r="C10" t="str">
            <v xml:space="preserve"> CAB. JATENG &amp; DIY.</v>
          </cell>
        </row>
        <row r="12">
          <cell r="A12">
            <v>1</v>
          </cell>
          <cell r="B12">
            <v>1</v>
          </cell>
          <cell r="C12" t="str">
            <v xml:space="preserve"> 02.007.00.000</v>
          </cell>
          <cell r="D12">
            <v>10363944.32086</v>
          </cell>
          <cell r="E12">
            <v>100</v>
          </cell>
          <cell r="F12">
            <v>0</v>
          </cell>
          <cell r="G12">
            <v>0</v>
          </cell>
          <cell r="H12">
            <v>11.834999996393449</v>
          </cell>
          <cell r="I12">
            <v>1226572.81</v>
          </cell>
          <cell r="J12">
            <v>9137371.5099999998</v>
          </cell>
          <cell r="K12">
            <v>99.999999991701998</v>
          </cell>
          <cell r="L12">
            <v>10363944.32</v>
          </cell>
          <cell r="M12">
            <v>0</v>
          </cell>
          <cell r="N12">
            <v>0</v>
          </cell>
          <cell r="O12">
            <v>89.985873810458912</v>
          </cell>
          <cell r="P12">
            <v>1103742.2609999999</v>
          </cell>
          <cell r="Q12">
            <v>8417162.1309999991</v>
          </cell>
          <cell r="R12">
            <v>91.865645916553888</v>
          </cell>
          <cell r="S12">
            <v>9520904.3919999991</v>
          </cell>
          <cell r="T12">
            <v>0</v>
          </cell>
          <cell r="U12">
            <v>0</v>
          </cell>
          <cell r="V12">
            <v>10.014126189541093</v>
          </cell>
          <cell r="W12">
            <v>122830.54900000012</v>
          </cell>
          <cell r="X12">
            <v>8.1343540834461106</v>
          </cell>
          <cell r="Y12">
            <v>843039.92800000124</v>
          </cell>
          <cell r="Z12">
            <v>92.2</v>
          </cell>
          <cell r="AA12">
            <v>0.33435408344611517</v>
          </cell>
        </row>
        <row r="13">
          <cell r="A13">
            <v>101</v>
          </cell>
          <cell r="C13" t="str">
            <v xml:space="preserve"> Stadion Kendal thp I</v>
          </cell>
        </row>
        <row r="15">
          <cell r="A15">
            <v>2</v>
          </cell>
          <cell r="B15">
            <v>2</v>
          </cell>
          <cell r="C15" t="str">
            <v xml:space="preserve"> 02.013.00.000</v>
          </cell>
          <cell r="D15">
            <v>20227660.909000002</v>
          </cell>
          <cell r="E15">
            <v>100</v>
          </cell>
          <cell r="F15">
            <v>0</v>
          </cell>
          <cell r="G15">
            <v>0</v>
          </cell>
          <cell r="H15">
            <v>44.620999994043345</v>
          </cell>
          <cell r="I15">
            <v>9025784.5729999989</v>
          </cell>
          <cell r="J15">
            <v>11201876.334000001</v>
          </cell>
          <cell r="K15">
            <v>99.999999990112528</v>
          </cell>
          <cell r="L15">
            <v>20227660.906999998</v>
          </cell>
          <cell r="M15">
            <v>0</v>
          </cell>
          <cell r="N15">
            <v>0</v>
          </cell>
          <cell r="O15">
            <v>92.879556211406623</v>
          </cell>
          <cell r="P15">
            <v>8383108.6560000014</v>
          </cell>
          <cell r="Q15">
            <v>10150322.99</v>
          </cell>
          <cell r="R15">
            <v>91.624195853442984</v>
          </cell>
          <cell r="S15">
            <v>18533431.646000002</v>
          </cell>
          <cell r="T15">
            <v>0</v>
          </cell>
          <cell r="U15">
            <v>0</v>
          </cell>
          <cell r="V15">
            <v>7.1204437885933753</v>
          </cell>
          <cell r="W15">
            <v>642675.91699999757</v>
          </cell>
          <cell r="X15">
            <v>8.3758041465570052</v>
          </cell>
          <cell r="Y15">
            <v>1694229.2609999962</v>
          </cell>
          <cell r="Z15">
            <v>91</v>
          </cell>
          <cell r="AA15">
            <v>-0.62419585344298412</v>
          </cell>
        </row>
        <row r="16">
          <cell r="A16">
            <v>102</v>
          </cell>
          <cell r="C16" t="str">
            <v xml:space="preserve"> Masjid Agung Semarang thp II</v>
          </cell>
        </row>
        <row r="18">
          <cell r="B18">
            <v>3</v>
          </cell>
          <cell r="C18" t="str">
            <v xml:space="preserve"> 02.020.00.000</v>
          </cell>
          <cell r="D18">
            <v>18365133.636</v>
          </cell>
          <cell r="F18">
            <v>19.248000000000005</v>
          </cell>
          <cell r="G18">
            <v>3534920.9222572809</v>
          </cell>
          <cell r="H18">
            <v>93.807999977687501</v>
          </cell>
          <cell r="I18">
            <v>17227964.55716116</v>
          </cell>
          <cell r="J18">
            <v>804209.201</v>
          </cell>
          <cell r="K18">
            <v>98.186999972675608</v>
          </cell>
          <cell r="L18">
            <v>18032173.758161161</v>
          </cell>
          <cell r="M18">
            <v>109.18370079451219</v>
          </cell>
          <cell r="N18">
            <v>3859557.4830800002</v>
          </cell>
          <cell r="O18">
            <v>109.85258919599576</v>
          </cell>
          <cell r="P18">
            <v>18925365.131809998</v>
          </cell>
          <cell r="Q18">
            <v>864656.15500000003</v>
          </cell>
          <cell r="R18">
            <v>109.74839502005828</v>
          </cell>
          <cell r="S18">
            <v>19790021.286809999</v>
          </cell>
          <cell r="T18">
            <v>-9.1837007945121805</v>
          </cell>
          <cell r="U18">
            <v>-324636.56082271924</v>
          </cell>
          <cell r="V18">
            <v>-9.8525891959957566</v>
          </cell>
          <cell r="W18">
            <v>-1697400.5746488385</v>
          </cell>
          <cell r="X18">
            <v>-9.748395020058279</v>
          </cell>
          <cell r="Y18">
            <v>-1757847.5286488384</v>
          </cell>
          <cell r="Z18">
            <v>92</v>
          </cell>
          <cell r="AA18">
            <v>-17.748395020058283</v>
          </cell>
        </row>
        <row r="19">
          <cell r="C19" t="str">
            <v xml:space="preserve"> Drainase S. Pemali</v>
          </cell>
        </row>
        <row r="21">
          <cell r="C21" t="str">
            <v xml:space="preserve"> Drainase S. Pemali</v>
          </cell>
          <cell r="D21">
            <v>3672904.9049999998</v>
          </cell>
          <cell r="F21">
            <v>19.248000000000005</v>
          </cell>
          <cell r="G21">
            <v>706960.73611440009</v>
          </cell>
          <cell r="H21">
            <v>98.186999999999998</v>
          </cell>
          <cell r="I21">
            <v>3606315.1390723498</v>
          </cell>
          <cell r="J21">
            <v>0</v>
          </cell>
          <cell r="K21">
            <v>98.186999999999998</v>
          </cell>
          <cell r="L21">
            <v>3606315.1390723498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100</v>
          </cell>
          <cell r="U21">
            <v>706960.73611440009</v>
          </cell>
          <cell r="V21">
            <v>100</v>
          </cell>
          <cell r="W21">
            <v>3606315.1390723498</v>
          </cell>
          <cell r="X21">
            <v>100</v>
          </cell>
          <cell r="Y21">
            <v>3606315.1390723498</v>
          </cell>
          <cell r="Z21">
            <v>92</v>
          </cell>
          <cell r="AA21">
            <v>92</v>
          </cell>
        </row>
        <row r="22">
          <cell r="C22" t="str">
            <v xml:space="preserve"> Addendum II</v>
          </cell>
        </row>
        <row r="24">
          <cell r="A24">
            <v>3</v>
          </cell>
          <cell r="C24" t="str">
            <v xml:space="preserve"> 02.020.00.000</v>
          </cell>
          <cell r="D24">
            <v>22038038.541000001</v>
          </cell>
          <cell r="E24">
            <v>100</v>
          </cell>
          <cell r="F24">
            <v>19.248000000000005</v>
          </cell>
          <cell r="G24">
            <v>4241881.6583716813</v>
          </cell>
          <cell r="H24">
            <v>94.53781314282125</v>
          </cell>
          <cell r="I24">
            <v>20834279.696233511</v>
          </cell>
          <cell r="J24">
            <v>804209.201</v>
          </cell>
          <cell r="K24">
            <v>98.186999977229561</v>
          </cell>
          <cell r="L24">
            <v>21638488.897233512</v>
          </cell>
          <cell r="M24">
            <v>90.986920284842583</v>
          </cell>
          <cell r="N24">
            <v>3859557.4830800002</v>
          </cell>
          <cell r="O24">
            <v>90.837626295433608</v>
          </cell>
          <cell r="P24">
            <v>18925365.131809998</v>
          </cell>
          <cell r="Q24">
            <v>864656.15500000003</v>
          </cell>
          <cell r="R24">
            <v>91.45750140316018</v>
          </cell>
          <cell r="S24">
            <v>19790021.286809999</v>
          </cell>
          <cell r="T24">
            <v>9.0130797151574207</v>
          </cell>
          <cell r="U24">
            <v>382324.1752916812</v>
          </cell>
          <cell r="V24">
            <v>9.1623737045663862</v>
          </cell>
          <cell r="W24">
            <v>1908914.5644235127</v>
          </cell>
          <cell r="X24">
            <v>8.5424985968398186</v>
          </cell>
          <cell r="Y24">
            <v>1848467.6104235128</v>
          </cell>
          <cell r="Z24">
            <v>93</v>
          </cell>
          <cell r="AA24">
            <v>1.5424985968398204</v>
          </cell>
        </row>
        <row r="25">
          <cell r="A25">
            <v>103</v>
          </cell>
          <cell r="C25" t="str">
            <v xml:space="preserve"> Drainase S. Pemali</v>
          </cell>
        </row>
        <row r="27">
          <cell r="A27">
            <v>4</v>
          </cell>
          <cell r="B27">
            <v>4</v>
          </cell>
          <cell r="C27" t="str">
            <v xml:space="preserve"> 03.003.00.000</v>
          </cell>
          <cell r="D27">
            <v>631740.90908999997</v>
          </cell>
          <cell r="E27">
            <v>100</v>
          </cell>
          <cell r="F27">
            <v>0</v>
          </cell>
          <cell r="G27">
            <v>0</v>
          </cell>
          <cell r="H27">
            <v>99.999999985753647</v>
          </cell>
          <cell r="I27">
            <v>631740.90899999999</v>
          </cell>
          <cell r="J27">
            <v>0</v>
          </cell>
          <cell r="K27">
            <v>99.999999985753647</v>
          </cell>
          <cell r="L27">
            <v>631740.90899999999</v>
          </cell>
          <cell r="M27">
            <v>0</v>
          </cell>
          <cell r="N27">
            <v>0</v>
          </cell>
          <cell r="O27">
            <v>92.49859945353009</v>
          </cell>
          <cell r="P27">
            <v>584351.49300000002</v>
          </cell>
          <cell r="Q27">
            <v>0</v>
          </cell>
          <cell r="R27">
            <v>92.49859945353009</v>
          </cell>
          <cell r="S27">
            <v>584351.49300000002</v>
          </cell>
          <cell r="T27">
            <v>0</v>
          </cell>
          <cell r="U27">
            <v>0</v>
          </cell>
          <cell r="V27">
            <v>7.5014005464699096</v>
          </cell>
          <cell r="W27">
            <v>47389.415999999968</v>
          </cell>
          <cell r="X27">
            <v>7.5014005464699096</v>
          </cell>
          <cell r="Y27">
            <v>47389.415999999968</v>
          </cell>
          <cell r="Z27">
            <v>93</v>
          </cell>
          <cell r="AA27">
            <v>0.50140054646990961</v>
          </cell>
        </row>
        <row r="28">
          <cell r="A28">
            <v>104</v>
          </cell>
          <cell r="C28" t="str">
            <v xml:space="preserve"> BA. Merapi (AP-D3)</v>
          </cell>
        </row>
        <row r="30">
          <cell r="A30">
            <v>5</v>
          </cell>
          <cell r="B30">
            <v>5</v>
          </cell>
          <cell r="C30" t="str">
            <v xml:space="preserve"> 03.006.00.000</v>
          </cell>
          <cell r="D30">
            <v>21217657.27273</v>
          </cell>
          <cell r="E30">
            <v>90.341999999999999</v>
          </cell>
          <cell r="F30">
            <v>19.03</v>
          </cell>
          <cell r="G30">
            <v>4037720.1790005197</v>
          </cell>
          <cell r="H30">
            <v>90.433999993040132</v>
          </cell>
          <cell r="I30">
            <v>19187976.176543929</v>
          </cell>
          <cell r="J30">
            <v>0</v>
          </cell>
          <cell r="K30">
            <v>90.433999993040132</v>
          </cell>
          <cell r="L30">
            <v>19187976.176543929</v>
          </cell>
          <cell r="M30">
            <v>94</v>
          </cell>
          <cell r="N30">
            <v>3795456.9682604885</v>
          </cell>
          <cell r="O30">
            <v>94.514341823191572</v>
          </cell>
          <cell r="P30">
            <v>18135389.392451294</v>
          </cell>
          <cell r="Q30">
            <v>0</v>
          </cell>
          <cell r="R30">
            <v>94.514341823191572</v>
          </cell>
          <cell r="S30">
            <v>18135389.392451294</v>
          </cell>
          <cell r="T30">
            <v>6.0000000000000009</v>
          </cell>
          <cell r="U30">
            <v>242263.21074003121</v>
          </cell>
          <cell r="V30">
            <v>5.4856581768084265</v>
          </cell>
          <cell r="W30">
            <v>1052586.7840926349</v>
          </cell>
          <cell r="X30">
            <v>5.4856581768084265</v>
          </cell>
          <cell r="Y30">
            <v>1052586.7840926349</v>
          </cell>
          <cell r="Z30">
            <v>94</v>
          </cell>
          <cell r="AA30">
            <v>-0.51434182319157173</v>
          </cell>
        </row>
        <row r="31">
          <cell r="A31">
            <v>105</v>
          </cell>
          <cell r="C31" t="str">
            <v xml:space="preserve"> Masjid Agung Semarang thp III</v>
          </cell>
        </row>
        <row r="33">
          <cell r="A33">
            <v>6</v>
          </cell>
          <cell r="B33">
            <v>6</v>
          </cell>
          <cell r="C33" t="str">
            <v xml:space="preserve"> 03.007.00.000</v>
          </cell>
          <cell r="D33">
            <v>10512384.179</v>
          </cell>
          <cell r="E33">
            <v>70.540000000000006</v>
          </cell>
          <cell r="F33">
            <v>29.925000000000001</v>
          </cell>
          <cell r="G33">
            <v>3145830.9655657499</v>
          </cell>
          <cell r="H33">
            <v>66.265999985411312</v>
          </cell>
          <cell r="I33">
            <v>6966136.4985225201</v>
          </cell>
          <cell r="J33">
            <v>0</v>
          </cell>
          <cell r="K33">
            <v>66.265999985411312</v>
          </cell>
          <cell r="L33">
            <v>6966136.4985225201</v>
          </cell>
          <cell r="M33">
            <v>93.466099873271986</v>
          </cell>
          <cell r="N33">
            <v>2940285.5121200001</v>
          </cell>
          <cell r="O33">
            <v>91.602039165660926</v>
          </cell>
          <cell r="P33">
            <v>6381123.0837099999</v>
          </cell>
          <cell r="Q33">
            <v>0</v>
          </cell>
          <cell r="R33">
            <v>91.602039165660926</v>
          </cell>
          <cell r="S33">
            <v>6381123.0837099999</v>
          </cell>
          <cell r="T33">
            <v>6.5339001267280192</v>
          </cell>
          <cell r="U33">
            <v>205545.45344574982</v>
          </cell>
          <cell r="V33">
            <v>8.3979608343390666</v>
          </cell>
          <cell r="W33">
            <v>585013.41481252015</v>
          </cell>
          <cell r="X33">
            <v>8.3979608343390666</v>
          </cell>
          <cell r="Y33">
            <v>585013.41481252015</v>
          </cell>
          <cell r="Z33">
            <v>94</v>
          </cell>
          <cell r="AA33">
            <v>2.3979608343390737</v>
          </cell>
        </row>
        <row r="34">
          <cell r="A34">
            <v>106</v>
          </cell>
          <cell r="C34" t="str">
            <v xml:space="preserve"> Jl. Tegal - Pemalang Seksi I</v>
          </cell>
        </row>
        <row r="36">
          <cell r="A36">
            <v>7</v>
          </cell>
          <cell r="B36">
            <v>7</v>
          </cell>
          <cell r="C36" t="str">
            <v xml:space="preserve"> 03.008.00.000</v>
          </cell>
          <cell r="D36">
            <v>11024429.090910001</v>
          </cell>
          <cell r="E36">
            <v>53.886000000000003</v>
          </cell>
          <cell r="F36">
            <v>15.821999999999999</v>
          </cell>
          <cell r="G36">
            <v>1744285.1707637804</v>
          </cell>
          <cell r="H36">
            <v>67.572999991256879</v>
          </cell>
          <cell r="I36">
            <v>7449537.4686367353</v>
          </cell>
          <cell r="J36">
            <v>0</v>
          </cell>
          <cell r="K36">
            <v>67.572999991256879</v>
          </cell>
          <cell r="L36">
            <v>7449537.4686367353</v>
          </cell>
          <cell r="M36">
            <v>92.863292146818438</v>
          </cell>
          <cell r="N36">
            <v>1619800.6340000001</v>
          </cell>
          <cell r="O36">
            <v>89.458568254165144</v>
          </cell>
          <cell r="P36">
            <v>6664249.5610000007</v>
          </cell>
          <cell r="Q36">
            <v>0</v>
          </cell>
          <cell r="R36">
            <v>89.458568254165144</v>
          </cell>
          <cell r="S36">
            <v>6664249.5610000007</v>
          </cell>
          <cell r="T36">
            <v>7.1367078531815702</v>
          </cell>
          <cell r="U36">
            <v>124484.53676378028</v>
          </cell>
          <cell r="V36">
            <v>10.541431745834849</v>
          </cell>
          <cell r="W36">
            <v>785287.90763673466</v>
          </cell>
          <cell r="X36">
            <v>10.541431745834849</v>
          </cell>
          <cell r="Y36">
            <v>785287.90763673466</v>
          </cell>
          <cell r="Z36">
            <v>94</v>
          </cell>
          <cell r="AA36">
            <v>4.5414317458348563</v>
          </cell>
        </row>
        <row r="37">
          <cell r="A37">
            <v>107</v>
          </cell>
          <cell r="C37" t="str">
            <v xml:space="preserve"> Stadion Kendal Tahap II</v>
          </cell>
        </row>
        <row r="39">
          <cell r="A39">
            <v>8</v>
          </cell>
          <cell r="B39">
            <v>8</v>
          </cell>
          <cell r="C39" t="str">
            <v xml:space="preserve"> 03.014.00.000</v>
          </cell>
          <cell r="D39">
            <v>4362794.5454500001</v>
          </cell>
          <cell r="E39">
            <v>60.164000000000001</v>
          </cell>
          <cell r="F39">
            <v>30.931999999999999</v>
          </cell>
          <cell r="G39">
            <v>1349499.608798594</v>
          </cell>
          <cell r="H39">
            <v>61.885999999999996</v>
          </cell>
          <cell r="I39">
            <v>2699959.0323971868</v>
          </cell>
          <cell r="J39">
            <v>0</v>
          </cell>
          <cell r="K39">
            <v>61.885999999999996</v>
          </cell>
          <cell r="L39">
            <v>2699959.0323971868</v>
          </cell>
          <cell r="M39">
            <v>79.385971614600763</v>
          </cell>
          <cell r="N39">
            <v>1071313.37638</v>
          </cell>
          <cell r="O39">
            <v>81.432594198583402</v>
          </cell>
          <cell r="P39">
            <v>2198646.6823800001</v>
          </cell>
          <cell r="Q39">
            <v>0</v>
          </cell>
          <cell r="R39">
            <v>81.432594198583402</v>
          </cell>
          <cell r="S39">
            <v>2198646.6823800001</v>
          </cell>
          <cell r="T39">
            <v>20.614028385399248</v>
          </cell>
          <cell r="U39">
            <v>278186.23241859395</v>
          </cell>
          <cell r="V39">
            <v>18.567405801416598</v>
          </cell>
          <cell r="W39">
            <v>501312.35001718672</v>
          </cell>
          <cell r="X39">
            <v>18.567405801416598</v>
          </cell>
          <cell r="Y39">
            <v>501312.35001718672</v>
          </cell>
          <cell r="Z39">
            <v>90</v>
          </cell>
          <cell r="AA39">
            <v>8.5674058014165979</v>
          </cell>
        </row>
        <row r="40">
          <cell r="A40">
            <v>108</v>
          </cell>
          <cell r="C40" t="str">
            <v xml:space="preserve"> Banjir Dombo Sayung Paket IA</v>
          </cell>
        </row>
        <row r="43">
          <cell r="C43" t="str">
            <v xml:space="preserve"> Jumlah CAB. JATENG &amp; DIY.</v>
          </cell>
          <cell r="D43">
            <v>100378649.76804</v>
          </cell>
          <cell r="G43">
            <v>14519217.582500324</v>
          </cell>
          <cell r="I43">
            <v>68021987.16433388</v>
          </cell>
          <cell r="J43">
            <v>21143457.045000002</v>
          </cell>
          <cell r="L43">
            <v>89165444.209333882</v>
          </cell>
          <cell r="M43">
            <v>91.509159487039412</v>
          </cell>
          <cell r="N43">
            <v>13286413.97384049</v>
          </cell>
          <cell r="O43">
            <v>91.699726605542381</v>
          </cell>
          <cell r="P43">
            <v>62375976.261351302</v>
          </cell>
          <cell r="Q43">
            <v>19432141.276000001</v>
          </cell>
          <cell r="R43">
            <v>91.748679393432099</v>
          </cell>
          <cell r="S43">
            <v>81808117.53735131</v>
          </cell>
          <cell r="T43">
            <v>8.4908405129606024</v>
          </cell>
          <cell r="U43">
            <v>1232803.6086598365</v>
          </cell>
          <cell r="V43">
            <v>8.3002733944576281</v>
          </cell>
          <cell r="W43">
            <v>5646010.902982587</v>
          </cell>
          <cell r="X43">
            <v>8.2513206065679174</v>
          </cell>
          <cell r="Y43">
            <v>7357326.6719825864</v>
          </cell>
        </row>
        <row r="46">
          <cell r="C46" t="str">
            <v xml:space="preserve"> KARYA JO.</v>
          </cell>
        </row>
        <row r="47">
          <cell r="A47">
            <v>9</v>
          </cell>
          <cell r="B47">
            <v>1</v>
          </cell>
          <cell r="C47" t="str">
            <v xml:space="preserve"> K.JO</v>
          </cell>
          <cell r="D47">
            <v>3829776.918181818</v>
          </cell>
          <cell r="E47">
            <v>16.829999999999998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e">
            <v>#DIV/0!</v>
          </cell>
          <cell r="O47" t="e">
            <v>#DIV/0!</v>
          </cell>
          <cell r="P47">
            <v>0</v>
          </cell>
          <cell r="Q47">
            <v>0</v>
          </cell>
          <cell r="R47" t="e">
            <v>#DIV/0!</v>
          </cell>
          <cell r="S47">
            <v>0</v>
          </cell>
          <cell r="T47" t="e">
            <v>#DIV/0!</v>
          </cell>
          <cell r="U47">
            <v>0</v>
          </cell>
          <cell r="V47" t="e">
            <v>#DIV/0!</v>
          </cell>
          <cell r="W47">
            <v>0</v>
          </cell>
          <cell r="X47" t="e">
            <v>#DIV/0!</v>
          </cell>
          <cell r="Y47">
            <v>0</v>
          </cell>
          <cell r="Z47">
            <v>91.38</v>
          </cell>
          <cell r="AA47" t="e">
            <v>#DIV/0!</v>
          </cell>
        </row>
        <row r="48">
          <cell r="A48">
            <v>109</v>
          </cell>
          <cell r="C48" t="str">
            <v xml:space="preserve"> Pelindung Tebing K. Serayu (SU-02)</v>
          </cell>
        </row>
        <row r="51">
          <cell r="C51" t="str">
            <v xml:space="preserve"> Jumlah Karya JO.</v>
          </cell>
          <cell r="D51">
            <v>3829776.918181818</v>
          </cell>
          <cell r="E51">
            <v>0</v>
          </cell>
          <cell r="G51">
            <v>0</v>
          </cell>
          <cell r="I51">
            <v>0</v>
          </cell>
          <cell r="J51">
            <v>0</v>
          </cell>
          <cell r="L51">
            <v>0</v>
          </cell>
          <cell r="M51" t="e">
            <v>#DIV/0!</v>
          </cell>
          <cell r="N51">
            <v>0</v>
          </cell>
          <cell r="O51" t="e">
            <v>#DIV/0!</v>
          </cell>
          <cell r="P51">
            <v>0</v>
          </cell>
          <cell r="Q51">
            <v>0</v>
          </cell>
          <cell r="R51" t="e">
            <v>#DIV/0!</v>
          </cell>
          <cell r="S51">
            <v>0</v>
          </cell>
          <cell r="T51" t="e">
            <v>#DIV/0!</v>
          </cell>
          <cell r="U51">
            <v>0</v>
          </cell>
          <cell r="V51" t="e">
            <v>#DIV/0!</v>
          </cell>
          <cell r="W51">
            <v>0</v>
          </cell>
          <cell r="X51" t="e">
            <v>#DIV/0!</v>
          </cell>
          <cell r="Y51">
            <v>0</v>
          </cell>
        </row>
        <row r="54">
          <cell r="C54" t="str">
            <v>CAB. KALTIM</v>
          </cell>
        </row>
        <row r="55">
          <cell r="A55">
            <v>10</v>
          </cell>
          <cell r="B55">
            <v>1</v>
          </cell>
          <cell r="C55" t="str">
            <v xml:space="preserve"> 01.013.00.000</v>
          </cell>
          <cell r="D55">
            <v>15419069.092</v>
          </cell>
          <cell r="E55">
            <v>100</v>
          </cell>
          <cell r="F55">
            <v>0</v>
          </cell>
          <cell r="G55">
            <v>0</v>
          </cell>
          <cell r="H55">
            <v>9.3845310009717924</v>
          </cell>
          <cell r="I55">
            <v>1447007.3189999999</v>
          </cell>
          <cell r="J55">
            <v>13972061.770000001</v>
          </cell>
          <cell r="K55">
            <v>99.999999980543592</v>
          </cell>
          <cell r="L55">
            <v>15419069.089000002</v>
          </cell>
          <cell r="M55">
            <v>0</v>
          </cell>
          <cell r="N55">
            <v>0</v>
          </cell>
          <cell r="O55">
            <v>90.696810013854517</v>
          </cell>
          <cell r="P55">
            <v>1312389.4789999998</v>
          </cell>
          <cell r="Q55">
            <v>11906814.158</v>
          </cell>
          <cell r="R55">
            <v>85.73282576722228</v>
          </cell>
          <cell r="S55">
            <v>13219203.637</v>
          </cell>
          <cell r="T55">
            <v>0</v>
          </cell>
          <cell r="U55">
            <v>0</v>
          </cell>
          <cell r="V55">
            <v>9.3031899861454743</v>
          </cell>
          <cell r="W55">
            <v>134617.84000000008</v>
          </cell>
          <cell r="X55">
            <v>14.267174232777712</v>
          </cell>
          <cell r="Y55">
            <v>2199865.4520000014</v>
          </cell>
          <cell r="Z55">
            <v>87</v>
          </cell>
          <cell r="AA55">
            <v>1.2671742327777196</v>
          </cell>
        </row>
        <row r="56">
          <cell r="A56">
            <v>110</v>
          </cell>
          <cell r="C56" t="str">
            <v xml:space="preserve"> Jbt. Ngayau</v>
          </cell>
        </row>
        <row r="58">
          <cell r="A58">
            <v>11</v>
          </cell>
          <cell r="B58">
            <v>2</v>
          </cell>
          <cell r="C58" t="str">
            <v xml:space="preserve"> 01.023.00.000</v>
          </cell>
          <cell r="D58">
            <v>20607945.329</v>
          </cell>
          <cell r="E58">
            <v>100</v>
          </cell>
          <cell r="F58">
            <v>0</v>
          </cell>
          <cell r="G58">
            <v>0</v>
          </cell>
          <cell r="H58">
            <v>25.319999998530662</v>
          </cell>
          <cell r="I58">
            <v>5217931.7570000002</v>
          </cell>
          <cell r="J58">
            <v>15390013.571</v>
          </cell>
          <cell r="K58">
            <v>99.999999995147519</v>
          </cell>
          <cell r="L58">
            <v>20607945.328000002</v>
          </cell>
          <cell r="M58">
            <v>0</v>
          </cell>
          <cell r="N58">
            <v>0</v>
          </cell>
          <cell r="O58">
            <v>90.183970913132811</v>
          </cell>
          <cell r="P58">
            <v>4705738.0580000002</v>
          </cell>
          <cell r="Q58">
            <v>13069466.789999999</v>
          </cell>
          <cell r="R58">
            <v>86.254134340354824</v>
          </cell>
          <cell r="S58">
            <v>17775204.847999997</v>
          </cell>
          <cell r="T58">
            <v>0</v>
          </cell>
          <cell r="U58">
            <v>0</v>
          </cell>
          <cell r="V58">
            <v>9.8160290868671858</v>
          </cell>
          <cell r="W58">
            <v>512193.69900000002</v>
          </cell>
          <cell r="X58">
            <v>13.745865659645172</v>
          </cell>
          <cell r="Y58">
            <v>2832740.4800000042</v>
          </cell>
          <cell r="Z58">
            <v>87</v>
          </cell>
          <cell r="AA58">
            <v>0.74586565964517604</v>
          </cell>
        </row>
        <row r="59">
          <cell r="A59">
            <v>111</v>
          </cell>
          <cell r="C59" t="str">
            <v xml:space="preserve"> Jbt. Batu Balai</v>
          </cell>
        </row>
        <row r="61">
          <cell r="A61">
            <v>12</v>
          </cell>
          <cell r="B61">
            <v>3</v>
          </cell>
          <cell r="C61" t="str">
            <v xml:space="preserve"> 03.001.00.000</v>
          </cell>
          <cell r="D61">
            <v>14972835.45455</v>
          </cell>
          <cell r="E61">
            <v>97.81</v>
          </cell>
          <cell r="F61">
            <v>3.0270000000000001</v>
          </cell>
          <cell r="G61">
            <v>453227.72920922854</v>
          </cell>
          <cell r="H61">
            <v>99.998999992746434</v>
          </cell>
          <cell r="I61">
            <v>14972685.725109389</v>
          </cell>
          <cell r="J61">
            <v>0</v>
          </cell>
          <cell r="K61">
            <v>99.998999992746434</v>
          </cell>
          <cell r="L61">
            <v>14972685.725109389</v>
          </cell>
          <cell r="M61">
            <v>98.616206477443214</v>
          </cell>
          <cell r="N61">
            <v>446955.99325</v>
          </cell>
          <cell r="O61">
            <v>87.235184060036588</v>
          </cell>
          <cell r="P61">
            <v>13061449.951029999</v>
          </cell>
          <cell r="Q61">
            <v>0</v>
          </cell>
          <cell r="R61">
            <v>87.235184060036588</v>
          </cell>
          <cell r="S61">
            <v>13061449.951029999</v>
          </cell>
          <cell r="T61">
            <v>1.3837935225567906</v>
          </cell>
          <cell r="U61">
            <v>6271.7359592285356</v>
          </cell>
          <cell r="V61">
            <v>12.764815939963414</v>
          </cell>
          <cell r="W61">
            <v>1911235.7740793899</v>
          </cell>
          <cell r="X61">
            <v>12.764815939963414</v>
          </cell>
          <cell r="Y61">
            <v>1911235.7740793899</v>
          </cell>
          <cell r="Z61">
            <v>87.5</v>
          </cell>
          <cell r="AA61">
            <v>0.26481593996341246</v>
          </cell>
        </row>
        <row r="62">
          <cell r="A62">
            <v>112</v>
          </cell>
          <cell r="C62" t="str">
            <v xml:space="preserve"> Norm. S. Karang Mumus V</v>
          </cell>
        </row>
        <row r="64">
          <cell r="A64">
            <v>13</v>
          </cell>
          <cell r="B64">
            <v>4</v>
          </cell>
          <cell r="C64" t="str">
            <v xml:space="preserve"> 03.002.00.000</v>
          </cell>
          <cell r="D64">
            <v>8783882.727</v>
          </cell>
          <cell r="E64">
            <v>68.915000000000006</v>
          </cell>
          <cell r="F64">
            <v>32.072000000000003</v>
          </cell>
          <cell r="G64">
            <v>2817166.8682034402</v>
          </cell>
          <cell r="H64">
            <v>71.021999987057555</v>
          </cell>
          <cell r="I64">
            <v>6238489.1892330907</v>
          </cell>
          <cell r="J64">
            <v>0</v>
          </cell>
          <cell r="K64">
            <v>71.021999987057555</v>
          </cell>
          <cell r="L64">
            <v>6238489.1892330907</v>
          </cell>
          <cell r="M64">
            <v>86.809001220420285</v>
          </cell>
          <cell r="N64">
            <v>2445554.4210000001</v>
          </cell>
          <cell r="O64">
            <v>86.684428899760434</v>
          </cell>
          <cell r="P64">
            <v>5407798.72566</v>
          </cell>
          <cell r="Q64">
            <v>0</v>
          </cell>
          <cell r="R64">
            <v>86.684428899760434</v>
          </cell>
          <cell r="S64">
            <v>5407798.72566</v>
          </cell>
          <cell r="T64">
            <v>13.190998779579724</v>
          </cell>
          <cell r="U64">
            <v>371612.44720344013</v>
          </cell>
          <cell r="V64">
            <v>13.315571100239563</v>
          </cell>
          <cell r="W64">
            <v>830690.46357309073</v>
          </cell>
          <cell r="X64">
            <v>13.315571100239563</v>
          </cell>
          <cell r="Y64">
            <v>830690.46357309073</v>
          </cell>
          <cell r="Z64">
            <v>87.5</v>
          </cell>
          <cell r="AA64">
            <v>0.81557110023956625</v>
          </cell>
        </row>
        <row r="65">
          <cell r="A65">
            <v>113</v>
          </cell>
          <cell r="C65" t="str">
            <v xml:space="preserve"> Jbt. Ulaq Cs.</v>
          </cell>
        </row>
        <row r="67">
          <cell r="A67">
            <v>14</v>
          </cell>
          <cell r="B67">
            <v>5</v>
          </cell>
          <cell r="C67" t="str">
            <v xml:space="preserve"> 03.005.00.000</v>
          </cell>
          <cell r="D67">
            <v>37860925.454549998</v>
          </cell>
          <cell r="F67">
            <v>16</v>
          </cell>
          <cell r="G67">
            <v>6057748.0727279996</v>
          </cell>
          <cell r="H67">
            <v>45.272799995819319</v>
          </cell>
          <cell r="I67">
            <v>17140701.057604667</v>
          </cell>
          <cell r="J67">
            <v>0</v>
          </cell>
          <cell r="K67">
            <v>45.272799995819319</v>
          </cell>
          <cell r="L67">
            <v>17140701.057604667</v>
          </cell>
          <cell r="M67">
            <v>87</v>
          </cell>
          <cell r="N67">
            <v>5270240.8232733598</v>
          </cell>
          <cell r="O67">
            <v>87.202544447880669</v>
          </cell>
          <cell r="P67">
            <v>14947127.458436061</v>
          </cell>
          <cell r="Q67">
            <v>0</v>
          </cell>
          <cell r="R67">
            <v>87.202544447880669</v>
          </cell>
          <cell r="S67">
            <v>14947127.458436061</v>
          </cell>
          <cell r="T67">
            <v>12.999999999999998</v>
          </cell>
          <cell r="U67">
            <v>787507.24945463985</v>
          </cell>
          <cell r="V67">
            <v>12.797455552119336</v>
          </cell>
          <cell r="W67">
            <v>2193573.5991686061</v>
          </cell>
          <cell r="X67">
            <v>12.797455552119336</v>
          </cell>
          <cell r="Y67">
            <v>2193573.5991686061</v>
          </cell>
          <cell r="Z67">
            <v>87</v>
          </cell>
          <cell r="AA67">
            <v>-0.20254444788066905</v>
          </cell>
        </row>
        <row r="68">
          <cell r="A68">
            <v>114</v>
          </cell>
          <cell r="C68" t="str">
            <v xml:space="preserve"> Stadion Sempaja</v>
          </cell>
        </row>
        <row r="70">
          <cell r="A70">
            <v>15</v>
          </cell>
          <cell r="B70">
            <v>5</v>
          </cell>
          <cell r="C70" t="str">
            <v xml:space="preserve"> 03.009.00.000</v>
          </cell>
          <cell r="D70">
            <v>4489292.7272699997</v>
          </cell>
          <cell r="E70">
            <v>43.67</v>
          </cell>
          <cell r="F70">
            <v>33.475000000000001</v>
          </cell>
          <cell r="G70">
            <v>1502790.7404536323</v>
          </cell>
          <cell r="H70">
            <v>48.329999989066302</v>
          </cell>
          <cell r="I70">
            <v>2169675.1745987451</v>
          </cell>
          <cell r="J70">
            <v>0</v>
          </cell>
          <cell r="K70">
            <v>48.329999989066302</v>
          </cell>
          <cell r="L70">
            <v>2169675.1745987451</v>
          </cell>
          <cell r="M70">
            <v>86.39266773217507</v>
          </cell>
          <cell r="N70">
            <v>1298301.0111100001</v>
          </cell>
          <cell r="O70">
            <v>86.388950567526308</v>
          </cell>
          <cell r="P70">
            <v>1874359.6140600001</v>
          </cell>
          <cell r="Q70">
            <v>0</v>
          </cell>
          <cell r="R70">
            <v>86.388950567526308</v>
          </cell>
          <cell r="S70">
            <v>1874359.6140600001</v>
          </cell>
          <cell r="T70">
            <v>13.607332267824926</v>
          </cell>
          <cell r="U70">
            <v>204489.72934363224</v>
          </cell>
          <cell r="V70">
            <v>13.61104943247369</v>
          </cell>
          <cell r="W70">
            <v>295315.56053874502</v>
          </cell>
          <cell r="X70">
            <v>13.61104943247369</v>
          </cell>
          <cell r="Y70">
            <v>295315.56053874502</v>
          </cell>
          <cell r="Z70">
            <v>87</v>
          </cell>
          <cell r="AA70">
            <v>0.61104943247369192</v>
          </cell>
        </row>
        <row r="71">
          <cell r="A71">
            <v>115</v>
          </cell>
          <cell r="C71" t="str">
            <v xml:space="preserve"> Irigasi Bendali Balikpapan</v>
          </cell>
        </row>
        <row r="73">
          <cell r="A73">
            <v>16</v>
          </cell>
          <cell r="B73">
            <v>6</v>
          </cell>
          <cell r="C73" t="str">
            <v xml:space="preserve"> 03.012.00.000</v>
          </cell>
          <cell r="D73">
            <v>4144243.6363599999</v>
          </cell>
          <cell r="E73">
            <v>39.536000000000001</v>
          </cell>
          <cell r="F73">
            <v>43.384999999999998</v>
          </cell>
          <cell r="G73">
            <v>1797980.1016347858</v>
          </cell>
          <cell r="H73">
            <v>61.444999975884429</v>
          </cell>
          <cell r="I73">
            <v>2546430.5013619941</v>
          </cell>
          <cell r="J73">
            <v>0</v>
          </cell>
          <cell r="K73">
            <v>61.444999975884429</v>
          </cell>
          <cell r="L73">
            <v>2546430.5013619941</v>
          </cell>
          <cell r="M73">
            <v>89.067976906080844</v>
          </cell>
          <cell r="N73">
            <v>1601424.5016999999</v>
          </cell>
          <cell r="O73">
            <v>89.182486798101863</v>
          </cell>
          <cell r="P73">
            <v>2270970.0456999997</v>
          </cell>
          <cell r="Q73">
            <v>0</v>
          </cell>
          <cell r="R73">
            <v>89.182486798101863</v>
          </cell>
          <cell r="S73">
            <v>2270970.0456999997</v>
          </cell>
          <cell r="T73">
            <v>10.932023093919154</v>
          </cell>
          <cell r="U73">
            <v>196555.59993478586</v>
          </cell>
          <cell r="V73">
            <v>10.817513201898128</v>
          </cell>
          <cell r="W73">
            <v>275460.45566199441</v>
          </cell>
          <cell r="X73">
            <v>10.817513201898128</v>
          </cell>
          <cell r="Y73">
            <v>275460.45566199441</v>
          </cell>
          <cell r="Z73">
            <v>90</v>
          </cell>
          <cell r="AA73">
            <v>0.81751320189813725</v>
          </cell>
        </row>
        <row r="74">
          <cell r="A74">
            <v>116</v>
          </cell>
          <cell r="C74" t="str">
            <v xml:space="preserve"> Jbt. Teras 2 &amp; Teras 4</v>
          </cell>
        </row>
        <row r="77">
          <cell r="C77" t="str">
            <v xml:space="preserve"> Jumlah Cab. KALTIM</v>
          </cell>
          <cell r="D77">
            <v>106278194.42073001</v>
          </cell>
          <cell r="G77">
            <v>12628913.512229087</v>
          </cell>
          <cell r="I77">
            <v>49732920.723907888</v>
          </cell>
          <cell r="J77">
            <v>29362075.341000002</v>
          </cell>
          <cell r="L77">
            <v>79094996.064907894</v>
          </cell>
          <cell r="M77">
            <v>87.596424978452177</v>
          </cell>
          <cell r="N77">
            <v>11062476.750333361</v>
          </cell>
          <cell r="O77">
            <v>87.627737718883097</v>
          </cell>
          <cell r="P77">
            <v>43579833.331886061</v>
          </cell>
          <cell r="Q77">
            <v>24976280.947999999</v>
          </cell>
          <cell r="R77">
            <v>86.675665580192586</v>
          </cell>
          <cell r="S77">
            <v>68556114.279886052</v>
          </cell>
          <cell r="T77">
            <v>12.403575021547837</v>
          </cell>
          <cell r="U77">
            <v>1566436.7618957267</v>
          </cell>
          <cell r="V77">
            <v>12.372262281116903</v>
          </cell>
          <cell r="W77">
            <v>6153087.3920218265</v>
          </cell>
          <cell r="X77">
            <v>13.324334419807398</v>
          </cell>
          <cell r="Y77">
            <v>10538881.78502183</v>
          </cell>
        </row>
        <row r="80">
          <cell r="C80" t="str">
            <v>PROYEK MANDIRI</v>
          </cell>
        </row>
        <row r="81">
          <cell r="A81">
            <v>17</v>
          </cell>
          <cell r="B81">
            <v>1</v>
          </cell>
          <cell r="C81" t="str">
            <v xml:space="preserve"> 01.002.00.000</v>
          </cell>
          <cell r="D81">
            <v>95772008.023000002</v>
          </cell>
          <cell r="E81">
            <v>87.203999999999994</v>
          </cell>
          <cell r="F81">
            <v>1.0544</v>
          </cell>
          <cell r="G81">
            <v>1009820.052594512</v>
          </cell>
          <cell r="H81">
            <v>17.107799996015693</v>
          </cell>
          <cell r="I81">
            <v>16384483.584742945</v>
          </cell>
          <cell r="J81">
            <v>60145491.442000002</v>
          </cell>
          <cell r="K81">
            <v>79.908499995493457</v>
          </cell>
          <cell r="L81">
            <v>76529975.02674295</v>
          </cell>
          <cell r="M81">
            <v>76.547057082494788</v>
          </cell>
          <cell r="N81">
            <v>772987.53208999999</v>
          </cell>
          <cell r="O81">
            <v>86.120085885583791</v>
          </cell>
          <cell r="P81">
            <v>14110331.33509</v>
          </cell>
          <cell r="Q81">
            <v>53480839.713</v>
          </cell>
          <cell r="R81">
            <v>88.319865548722134</v>
          </cell>
          <cell r="S81">
            <v>67591171.048089996</v>
          </cell>
          <cell r="T81">
            <v>23.452942917505212</v>
          </cell>
          <cell r="U81">
            <v>236832.52050451201</v>
          </cell>
          <cell r="V81">
            <v>13.87991411441622</v>
          </cell>
          <cell r="W81">
            <v>2274152.2496529445</v>
          </cell>
          <cell r="X81">
            <v>11.680134451277871</v>
          </cell>
          <cell r="Y81">
            <v>8938803.9786529541</v>
          </cell>
          <cell r="Z81">
            <v>87</v>
          </cell>
          <cell r="AA81">
            <v>-1.3198655487221345</v>
          </cell>
        </row>
        <row r="82">
          <cell r="A82">
            <v>117</v>
          </cell>
          <cell r="C82" t="str">
            <v xml:space="preserve"> Jbt. Kutai Kertanegara II</v>
          </cell>
        </row>
        <row r="84">
          <cell r="A84">
            <v>18</v>
          </cell>
          <cell r="B84">
            <v>2</v>
          </cell>
          <cell r="C84" t="str">
            <v xml:space="preserve"> 02.018.00.000</v>
          </cell>
          <cell r="D84">
            <v>40909090.909000002</v>
          </cell>
          <cell r="E84">
            <v>78.703999999999994</v>
          </cell>
          <cell r="F84">
            <v>2.8980000000000001</v>
          </cell>
          <cell r="G84">
            <v>1185545.4545428201</v>
          </cell>
          <cell r="H84">
            <v>84.645999994158402</v>
          </cell>
          <cell r="I84">
            <v>34627909.0884424</v>
          </cell>
          <cell r="J84">
            <v>1476818.1810000001</v>
          </cell>
          <cell r="K84">
            <v>88.255999992166437</v>
          </cell>
          <cell r="L84">
            <v>36104727.269442402</v>
          </cell>
          <cell r="M84">
            <v>82.541331186442136</v>
          </cell>
          <cell r="N84">
            <v>978565</v>
          </cell>
          <cell r="O84">
            <v>87.231705177029852</v>
          </cell>
          <cell r="P84">
            <v>30206515.564999998</v>
          </cell>
          <cell r="Q84">
            <v>1284634.0060000001</v>
          </cell>
          <cell r="R84">
            <v>87.221679687504107</v>
          </cell>
          <cell r="S84">
            <v>31491149.570999999</v>
          </cell>
          <cell r="T84">
            <v>17.45866881355786</v>
          </cell>
          <cell r="U84">
            <v>206980.45454282011</v>
          </cell>
          <cell r="V84">
            <v>12.768294822970155</v>
          </cell>
          <cell r="W84">
            <v>4421393.5234424025</v>
          </cell>
          <cell r="X84">
            <v>12.778320312495897</v>
          </cell>
          <cell r="Y84">
            <v>4613577.6984424032</v>
          </cell>
          <cell r="Z84">
            <v>86.5</v>
          </cell>
          <cell r="AA84">
            <v>-0.72167968750410694</v>
          </cell>
        </row>
        <row r="85">
          <cell r="A85">
            <v>118</v>
          </cell>
          <cell r="C85" t="str">
            <v xml:space="preserve"> Turap Jl. Wolter Monginsidi II</v>
          </cell>
        </row>
        <row r="87">
          <cell r="A87">
            <v>19</v>
          </cell>
          <cell r="B87">
            <v>3</v>
          </cell>
          <cell r="C87" t="str">
            <v xml:space="preserve"> 02.019.00.000</v>
          </cell>
          <cell r="D87">
            <v>57568114.497000001</v>
          </cell>
          <cell r="E87">
            <v>88.239000000000004</v>
          </cell>
          <cell r="F87">
            <v>19.832999999999998</v>
          </cell>
          <cell r="G87">
            <v>11417484.148190008</v>
          </cell>
          <cell r="H87">
            <v>67.193999992376291</v>
          </cell>
          <cell r="I87">
            <v>38682318.85072536</v>
          </cell>
          <cell r="J87">
            <v>5372256.4440000001</v>
          </cell>
          <cell r="K87">
            <v>76.52599999088234</v>
          </cell>
          <cell r="L87">
            <v>44054575.294725358</v>
          </cell>
          <cell r="M87">
            <v>86.621058897794327</v>
          </cell>
          <cell r="N87">
            <v>9889945.6686499994</v>
          </cell>
          <cell r="O87">
            <v>87.90062383933946</v>
          </cell>
          <cell r="P87">
            <v>34001999.585309997</v>
          </cell>
          <cell r="Q87">
            <v>4659370.9610000001</v>
          </cell>
          <cell r="R87">
            <v>87.757900939153785</v>
          </cell>
          <cell r="S87">
            <v>38661370.54631</v>
          </cell>
          <cell r="T87">
            <v>13.378941102205664</v>
          </cell>
          <cell r="U87">
            <v>1527538.4795400091</v>
          </cell>
          <cell r="V87">
            <v>12.09937616066054</v>
          </cell>
          <cell r="W87">
            <v>4680319.265415363</v>
          </cell>
          <cell r="X87">
            <v>12.242099060846208</v>
          </cell>
          <cell r="Y87">
            <v>5393204.7484153584</v>
          </cell>
          <cell r="Z87">
            <v>87</v>
          </cell>
          <cell r="AA87">
            <v>-0.7579009391537852</v>
          </cell>
        </row>
        <row r="88">
          <cell r="A88">
            <v>119</v>
          </cell>
          <cell r="C88" t="str">
            <v xml:space="preserve"> Jbt. Kab. Malinau/Kumici Cs. </v>
          </cell>
        </row>
        <row r="90">
          <cell r="B90">
            <v>4</v>
          </cell>
          <cell r="C90" t="str">
            <v xml:space="preserve"> 02.012.00.000</v>
          </cell>
          <cell r="D90">
            <v>90209090.908999994</v>
          </cell>
          <cell r="F90">
            <v>13.973999999999997</v>
          </cell>
          <cell r="G90">
            <v>12605818.363623656</v>
          </cell>
          <cell r="H90">
            <v>63.989999995601778</v>
          </cell>
          <cell r="I90">
            <v>57724797.268701494</v>
          </cell>
          <cell r="J90">
            <v>6615032.6359999999</v>
          </cell>
          <cell r="K90">
            <v>71.322999995206061</v>
          </cell>
          <cell r="L90">
            <v>64339829.904701494</v>
          </cell>
          <cell r="M90">
            <v>90.392006641403839</v>
          </cell>
          <cell r="N90">
            <v>11394652.17245</v>
          </cell>
          <cell r="O90">
            <v>91.522790073262442</v>
          </cell>
          <cell r="P90">
            <v>52831345.024449997</v>
          </cell>
          <cell r="Q90">
            <v>6453741.8720000004</v>
          </cell>
          <cell r="R90">
            <v>92.143679870247624</v>
          </cell>
          <cell r="S90">
            <v>59285086.896449998</v>
          </cell>
          <cell r="T90">
            <v>9.6079933585961594</v>
          </cell>
          <cell r="U90">
            <v>1211166.1911736559</v>
          </cell>
          <cell r="V90">
            <v>8.4772099267375634</v>
          </cell>
          <cell r="W90">
            <v>4893452.2442514971</v>
          </cell>
          <cell r="X90">
            <v>7.8563201297523655</v>
          </cell>
          <cell r="Y90">
            <v>5054743.0082514957</v>
          </cell>
          <cell r="Z90">
            <v>93</v>
          </cell>
          <cell r="AA90">
            <v>0.85632012975237615</v>
          </cell>
        </row>
        <row r="91">
          <cell r="C91" t="str">
            <v xml:space="preserve"> Bandara Syamsudin Noor</v>
          </cell>
        </row>
        <row r="93">
          <cell r="C93" t="str">
            <v xml:space="preserve"> Bandara Syamsudin Noor</v>
          </cell>
          <cell r="D93">
            <v>383636.364</v>
          </cell>
          <cell r="F93">
            <v>13.973999999999997</v>
          </cell>
          <cell r="G93">
            <v>53609.34550535999</v>
          </cell>
          <cell r="H93">
            <v>71.322999556434127</v>
          </cell>
          <cell r="I93">
            <v>273620.96219404001</v>
          </cell>
          <cell r="J93">
            <v>0</v>
          </cell>
          <cell r="K93">
            <v>71.322999556434127</v>
          </cell>
          <cell r="L93">
            <v>273620.96219404001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100</v>
          </cell>
          <cell r="U93">
            <v>53609.34550535999</v>
          </cell>
          <cell r="V93">
            <v>100</v>
          </cell>
          <cell r="W93">
            <v>273620.96219404001</v>
          </cell>
          <cell r="X93">
            <v>100</v>
          </cell>
          <cell r="Y93">
            <v>273620.96219404001</v>
          </cell>
          <cell r="Z93">
            <v>93</v>
          </cell>
          <cell r="AA93">
            <v>93</v>
          </cell>
        </row>
        <row r="94">
          <cell r="C94" t="str">
            <v xml:space="preserve"> Addendum</v>
          </cell>
        </row>
        <row r="96">
          <cell r="A96">
            <v>20</v>
          </cell>
          <cell r="C96" t="str">
            <v xml:space="preserve"> 02.012.00.000</v>
          </cell>
          <cell r="D96">
            <v>90592727.272999987</v>
          </cell>
          <cell r="E96">
            <v>61.707999999999998</v>
          </cell>
          <cell r="F96">
            <v>13.973999999999997</v>
          </cell>
          <cell r="G96">
            <v>12659427.709129017</v>
          </cell>
          <cell r="H96">
            <v>64.021053319344361</v>
          </cell>
          <cell r="I96">
            <v>57998418.230895534</v>
          </cell>
          <cell r="J96">
            <v>6615032.6359999999</v>
          </cell>
          <cell r="K96">
            <v>71.322999993347977</v>
          </cell>
          <cell r="L96">
            <v>64613450.866895534</v>
          </cell>
          <cell r="M96">
            <v>90.009220276466721</v>
          </cell>
          <cell r="N96">
            <v>11394652.17245</v>
          </cell>
          <cell r="O96">
            <v>91.091010127422649</v>
          </cell>
          <cell r="P96">
            <v>52831345.024449997</v>
          </cell>
          <cell r="Q96">
            <v>6453741.8720000004</v>
          </cell>
          <cell r="R96">
            <v>91.753475632462298</v>
          </cell>
          <cell r="S96">
            <v>59285086.896449998</v>
          </cell>
          <cell r="T96">
            <v>9.9907797235332882</v>
          </cell>
          <cell r="U96">
            <v>1264775.5366790164</v>
          </cell>
          <cell r="V96">
            <v>8.9089898725773491</v>
          </cell>
          <cell r="W96">
            <v>5167073.2064455375</v>
          </cell>
          <cell r="X96">
            <v>8.2465243675376936</v>
          </cell>
          <cell r="Y96">
            <v>5328363.9704455361</v>
          </cell>
          <cell r="Z96">
            <v>93</v>
          </cell>
          <cell r="AA96">
            <v>1.2465243675377025</v>
          </cell>
        </row>
        <row r="97">
          <cell r="A97">
            <v>120</v>
          </cell>
          <cell r="C97" t="str">
            <v xml:space="preserve"> Bandara Syamsudin Noor</v>
          </cell>
        </row>
        <row r="100">
          <cell r="C100" t="str">
            <v xml:space="preserve"> Jumlah Proyek Mandiri</v>
          </cell>
          <cell r="D100">
            <v>284841940.70200002</v>
          </cell>
          <cell r="G100">
            <v>26272277.364456356</v>
          </cell>
          <cell r="I100">
            <v>147693129.75480622</v>
          </cell>
          <cell r="J100">
            <v>73609598.703000009</v>
          </cell>
          <cell r="L100">
            <v>221302728.45780623</v>
          </cell>
          <cell r="M100">
            <v>87.68235069090548</v>
          </cell>
          <cell r="N100">
            <v>23036150.373190001</v>
          </cell>
          <cell r="O100">
            <v>88.799114574645344</v>
          </cell>
          <cell r="P100">
            <v>131150191.50985</v>
          </cell>
          <cell r="Q100">
            <v>65878586.552000001</v>
          </cell>
          <cell r="R100">
            <v>89.031337044457487</v>
          </cell>
          <cell r="S100">
            <v>197028778.06185001</v>
          </cell>
          <cell r="T100">
            <v>12.317649309094532</v>
          </cell>
          <cell r="U100">
            <v>3236126.9912663577</v>
          </cell>
          <cell r="V100">
            <v>11.200885425354667</v>
          </cell>
          <cell r="W100">
            <v>16542938.244956248</v>
          </cell>
          <cell r="X100">
            <v>10.968662955542523</v>
          </cell>
          <cell r="Y100">
            <v>24273950.395956252</v>
          </cell>
        </row>
        <row r="103">
          <cell r="C103" t="str">
            <v xml:space="preserve"> Cab. KALSEL</v>
          </cell>
        </row>
        <row r="104">
          <cell r="A104">
            <v>21</v>
          </cell>
          <cell r="B104">
            <v>1</v>
          </cell>
          <cell r="C104" t="str">
            <v xml:space="preserve"> 03.004.00.000</v>
          </cell>
          <cell r="D104">
            <v>2535089.2411000002</v>
          </cell>
          <cell r="E104">
            <v>66.082999999999998</v>
          </cell>
          <cell r="F104">
            <v>11.468</v>
          </cell>
          <cell r="G104">
            <v>290724.03416934801</v>
          </cell>
          <cell r="H104">
            <v>80.827999910903401</v>
          </cell>
          <cell r="I104">
            <v>2049061.9295376299</v>
          </cell>
          <cell r="J104">
            <v>0</v>
          </cell>
          <cell r="K104">
            <v>80.827999910903401</v>
          </cell>
          <cell r="L104">
            <v>2049061.9295376299</v>
          </cell>
          <cell r="M104">
            <v>92.926524575753078</v>
          </cell>
          <cell r="N104">
            <v>270159.74105999997</v>
          </cell>
          <cell r="O104">
            <v>87.114828036592968</v>
          </cell>
          <cell r="P104">
            <v>1785036.7762799999</v>
          </cell>
          <cell r="Q104">
            <v>0</v>
          </cell>
          <cell r="R104">
            <v>87.114828036592968</v>
          </cell>
          <cell r="S104">
            <v>1785036.7762799999</v>
          </cell>
          <cell r="T104">
            <v>7.0734754242469178</v>
          </cell>
          <cell r="U104">
            <v>20564.293109348044</v>
          </cell>
          <cell r="V104">
            <v>12.885171963407045</v>
          </cell>
          <cell r="W104">
            <v>264025.15325763007</v>
          </cell>
          <cell r="X104">
            <v>12.885171963407045</v>
          </cell>
          <cell r="Y104">
            <v>264025.15325763007</v>
          </cell>
          <cell r="Z104">
            <v>90</v>
          </cell>
          <cell r="AA104">
            <v>2.8851719634070321</v>
          </cell>
        </row>
        <row r="105">
          <cell r="A105">
            <v>121</v>
          </cell>
          <cell r="C105" t="str">
            <v xml:space="preserve"> Jbt. Angkinang</v>
          </cell>
        </row>
        <row r="107">
          <cell r="A107">
            <v>22</v>
          </cell>
          <cell r="B107">
            <v>2</v>
          </cell>
          <cell r="C107" t="str">
            <v xml:space="preserve"> 03.011.00.000</v>
          </cell>
          <cell r="D107">
            <v>2667720</v>
          </cell>
          <cell r="E107">
            <v>77.671000000000006</v>
          </cell>
          <cell r="F107">
            <v>44.945000000000007</v>
          </cell>
          <cell r="G107">
            <v>1199006.7540000002</v>
          </cell>
          <cell r="H107">
            <v>77.27800000000002</v>
          </cell>
          <cell r="I107">
            <v>2061560.6616000002</v>
          </cell>
          <cell r="J107">
            <v>0</v>
          </cell>
          <cell r="K107">
            <v>77.27800000000002</v>
          </cell>
          <cell r="L107">
            <v>2061560.6616000002</v>
          </cell>
          <cell r="M107">
            <v>61.203223464077325</v>
          </cell>
          <cell r="N107">
            <v>733830.78300000005</v>
          </cell>
          <cell r="O107">
            <v>64.227309274147814</v>
          </cell>
          <cell r="P107">
            <v>1324084.942</v>
          </cell>
          <cell r="Q107">
            <v>0</v>
          </cell>
          <cell r="R107">
            <v>64.227309274147814</v>
          </cell>
          <cell r="S107">
            <v>1324084.942</v>
          </cell>
          <cell r="T107">
            <v>38.796776535922675</v>
          </cell>
          <cell r="U107">
            <v>465175.97100000014</v>
          </cell>
          <cell r="V107">
            <v>35.772690725852186</v>
          </cell>
          <cell r="W107">
            <v>737475.71960000019</v>
          </cell>
          <cell r="X107">
            <v>35.772690725852186</v>
          </cell>
          <cell r="Y107">
            <v>737475.71960000019</v>
          </cell>
          <cell r="Z107">
            <v>93</v>
          </cell>
          <cell r="AA107">
            <v>28.772690725852186</v>
          </cell>
        </row>
        <row r="108">
          <cell r="A108">
            <v>122</v>
          </cell>
          <cell r="C108" t="str">
            <v xml:space="preserve"> Irigasi Batu Licin</v>
          </cell>
        </row>
        <row r="111">
          <cell r="C111" t="str">
            <v xml:space="preserve"> Jumlah Cab. KALSEL</v>
          </cell>
          <cell r="D111">
            <v>5202809.2411000002</v>
          </cell>
          <cell r="G111">
            <v>1489730.7881693481</v>
          </cell>
          <cell r="I111">
            <v>4110622.5911376299</v>
          </cell>
          <cell r="J111">
            <v>0</v>
          </cell>
          <cell r="L111">
            <v>4110622.5911376299</v>
          </cell>
          <cell r="M111">
            <v>67.394091068880385</v>
          </cell>
          <cell r="N111">
            <v>1003990.52406</v>
          </cell>
          <cell r="O111">
            <v>75.636272835729699</v>
          </cell>
          <cell r="P111">
            <v>3109121.7182799997</v>
          </cell>
          <cell r="Q111">
            <v>0</v>
          </cell>
          <cell r="R111">
            <v>75.636272835729699</v>
          </cell>
          <cell r="S111">
            <v>3109121.7182799997</v>
          </cell>
          <cell r="T111">
            <v>32.605908931119622</v>
          </cell>
          <cell r="U111">
            <v>485740.26410934818</v>
          </cell>
          <cell r="V111">
            <v>24.363727164270298</v>
          </cell>
          <cell r="W111">
            <v>1001500.8728576303</v>
          </cell>
          <cell r="X111">
            <v>24.363727164270298</v>
          </cell>
          <cell r="Y111">
            <v>1001500.8728576303</v>
          </cell>
        </row>
        <row r="114">
          <cell r="C114" t="str">
            <v xml:space="preserve"> Cab. KALTENG</v>
          </cell>
        </row>
        <row r="115">
          <cell r="A115">
            <v>23</v>
          </cell>
          <cell r="B115">
            <v>1</v>
          </cell>
          <cell r="C115" t="str">
            <v xml:space="preserve"> 03.010.00.000</v>
          </cell>
          <cell r="D115">
            <v>909740.90908999997</v>
          </cell>
          <cell r="E115">
            <v>81.418000000000006</v>
          </cell>
          <cell r="F115">
            <v>20.896000000000001</v>
          </cell>
          <cell r="G115">
            <v>190099.46036344641</v>
          </cell>
          <cell r="H115">
            <v>82.543999980035693</v>
          </cell>
          <cell r="I115">
            <v>750936.53581762617</v>
          </cell>
          <cell r="J115">
            <v>0</v>
          </cell>
          <cell r="K115">
            <v>82.543999980035693</v>
          </cell>
          <cell r="L115">
            <v>750936.53581762617</v>
          </cell>
          <cell r="M115">
            <v>88.693184966252829</v>
          </cell>
          <cell r="N115">
            <v>168605.266</v>
          </cell>
          <cell r="O115">
            <v>82.699030527770375</v>
          </cell>
          <cell r="P115">
            <v>621017.23499999999</v>
          </cell>
          <cell r="Q115">
            <v>0</v>
          </cell>
          <cell r="R115">
            <v>82.699030527770375</v>
          </cell>
          <cell r="S115">
            <v>621017.23499999999</v>
          </cell>
          <cell r="T115">
            <v>11.306815033747174</v>
          </cell>
          <cell r="U115">
            <v>21494.194363446411</v>
          </cell>
          <cell r="V115">
            <v>17.300969472229625</v>
          </cell>
          <cell r="W115">
            <v>129919.30081762618</v>
          </cell>
          <cell r="X115">
            <v>17.300969472229625</v>
          </cell>
          <cell r="Y115">
            <v>129919.30081762618</v>
          </cell>
          <cell r="Z115">
            <v>90</v>
          </cell>
          <cell r="AA115">
            <v>7.3009694722296246</v>
          </cell>
        </row>
        <row r="116">
          <cell r="A116">
            <v>123</v>
          </cell>
          <cell r="C116" t="str">
            <v xml:space="preserve"> Bendung Tandrahean VI</v>
          </cell>
        </row>
        <row r="118">
          <cell r="A118">
            <v>24</v>
          </cell>
          <cell r="B118">
            <v>2</v>
          </cell>
          <cell r="C118" t="str">
            <v xml:space="preserve"> 03.013.00.000</v>
          </cell>
          <cell r="D118">
            <v>453952.72726999997</v>
          </cell>
          <cell r="E118">
            <v>45.652999999999999</v>
          </cell>
          <cell r="F118">
            <v>33.496000000000002</v>
          </cell>
          <cell r="G118">
            <v>152056.00552635919</v>
          </cell>
          <cell r="H118">
            <v>60.18</v>
          </cell>
          <cell r="I118">
            <v>273188.75127108599</v>
          </cell>
          <cell r="J118">
            <v>0</v>
          </cell>
          <cell r="K118">
            <v>60.18</v>
          </cell>
          <cell r="L118">
            <v>273188.75127108599</v>
          </cell>
          <cell r="M118">
            <v>85.656326383913651</v>
          </cell>
          <cell r="N118">
            <v>130245.58838</v>
          </cell>
          <cell r="O118">
            <v>87.33045025827559</v>
          </cell>
          <cell r="P118">
            <v>238576.96653999999</v>
          </cell>
          <cell r="Q118">
            <v>0</v>
          </cell>
          <cell r="R118">
            <v>87.33045025827559</v>
          </cell>
          <cell r="S118">
            <v>238576.96653999999</v>
          </cell>
          <cell r="T118">
            <v>14.343673616086356</v>
          </cell>
          <cell r="U118">
            <v>21810.417146359192</v>
          </cell>
          <cell r="V118">
            <v>12.669549741724403</v>
          </cell>
          <cell r="W118">
            <v>34611.784731085994</v>
          </cell>
          <cell r="X118">
            <v>12.669549741724403</v>
          </cell>
          <cell r="Y118">
            <v>34611.784731085994</v>
          </cell>
          <cell r="Z118">
            <v>90</v>
          </cell>
          <cell r="AA118">
            <v>2.6695497417244098</v>
          </cell>
        </row>
        <row r="119">
          <cell r="A119">
            <v>124</v>
          </cell>
          <cell r="C119" t="str">
            <v xml:space="preserve"> Gedung PU Kapuas</v>
          </cell>
        </row>
        <row r="122">
          <cell r="C122" t="str">
            <v xml:space="preserve"> Jumlah Cab. KALTENG</v>
          </cell>
          <cell r="D122">
            <v>1363693.6363599999</v>
          </cell>
          <cell r="G122">
            <v>342155.46588980558</v>
          </cell>
          <cell r="I122">
            <v>1024125.2870887122</v>
          </cell>
          <cell r="J122">
            <v>0</v>
          </cell>
          <cell r="L122">
            <v>1024125.2870887122</v>
          </cell>
          <cell r="M122">
            <v>87.343586227042124</v>
          </cell>
          <cell r="N122">
            <v>298850.85438000003</v>
          </cell>
          <cell r="O122">
            <v>83.934476804451748</v>
          </cell>
          <cell r="P122">
            <v>859594.20154000004</v>
          </cell>
          <cell r="Q122">
            <v>0</v>
          </cell>
          <cell r="R122">
            <v>83.934476804451748</v>
          </cell>
          <cell r="S122">
            <v>859594.20154000004</v>
          </cell>
          <cell r="T122">
            <v>12.656413772957894</v>
          </cell>
          <cell r="U122">
            <v>43304.611509805603</v>
          </cell>
          <cell r="V122">
            <v>16.065523195548252</v>
          </cell>
          <cell r="W122">
            <v>164531.08554871217</v>
          </cell>
          <cell r="X122">
            <v>16.065523195548252</v>
          </cell>
          <cell r="Y122">
            <v>164531.08554871217</v>
          </cell>
        </row>
        <row r="125">
          <cell r="C125" t="str">
            <v xml:space="preserve"> Cab. KALBAR</v>
          </cell>
        </row>
        <row r="126">
          <cell r="B126">
            <v>1</v>
          </cell>
          <cell r="C126" t="str">
            <v>CK. 03</v>
          </cell>
          <cell r="G126">
            <v>0</v>
          </cell>
          <cell r="H126" t="e">
            <v>#DIV/0!</v>
          </cell>
          <cell r="J126">
            <v>0</v>
          </cell>
          <cell r="K126" t="e">
            <v>#DIV/0!</v>
          </cell>
          <cell r="L126">
            <v>0</v>
          </cell>
          <cell r="M126" t="e">
            <v>#DIV/0!</v>
          </cell>
          <cell r="O126" t="e">
            <v>#DIV/0!</v>
          </cell>
          <cell r="P126">
            <v>0</v>
          </cell>
          <cell r="Q126">
            <v>0</v>
          </cell>
          <cell r="R126" t="e">
            <v>#DIV/0!</v>
          </cell>
          <cell r="S126">
            <v>0</v>
          </cell>
          <cell r="T126" t="e">
            <v>#DIV/0!</v>
          </cell>
          <cell r="U126">
            <v>0</v>
          </cell>
          <cell r="V126" t="e">
            <v>#DIV/0!</v>
          </cell>
          <cell r="W126">
            <v>0</v>
          </cell>
          <cell r="X126" t="e">
            <v>#DIV/0!</v>
          </cell>
          <cell r="Y126">
            <v>0</v>
          </cell>
          <cell r="AA126" t="e">
            <v>#DIV/0!</v>
          </cell>
        </row>
        <row r="130">
          <cell r="C130" t="str">
            <v xml:space="preserve"> Jumlah Cab. KALBAR</v>
          </cell>
          <cell r="D130">
            <v>0</v>
          </cell>
          <cell r="G130">
            <v>0</v>
          </cell>
          <cell r="I130">
            <v>0</v>
          </cell>
          <cell r="J130">
            <v>0</v>
          </cell>
          <cell r="L130">
            <v>0</v>
          </cell>
          <cell r="M130" t="e">
            <v>#DIV/0!</v>
          </cell>
          <cell r="N130">
            <v>0</v>
          </cell>
          <cell r="O130" t="e">
            <v>#DIV/0!</v>
          </cell>
          <cell r="P130">
            <v>0</v>
          </cell>
          <cell r="Q130">
            <v>0</v>
          </cell>
          <cell r="R130" t="e">
            <v>#DIV/0!</v>
          </cell>
          <cell r="S130">
            <v>0</v>
          </cell>
          <cell r="T130" t="e">
            <v>#DIV/0!</v>
          </cell>
          <cell r="U130">
            <v>0</v>
          </cell>
          <cell r="V130" t="e">
            <v>#DIV/0!</v>
          </cell>
          <cell r="W130">
            <v>0</v>
          </cell>
          <cell r="X130" t="e">
            <v>#DIV/0!</v>
          </cell>
          <cell r="Y130">
            <v>0</v>
          </cell>
        </row>
        <row r="132">
          <cell r="C132" t="str">
            <v>-</v>
          </cell>
        </row>
      </sheetData>
      <sheetData sheetId="5" refreshError="1"/>
      <sheetData sheetId="6" refreshError="1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TOTAL"/>
      <sheetName val="PRELIM"/>
      <sheetName val="TOWN"/>
      <sheetName val="BQ-TAMBAHAN"/>
      <sheetName val="Produksi "/>
      <sheetName val="DSU-2"/>
      <sheetName val="HargaDsrBhn"/>
      <sheetName val="SBDY"/>
      <sheetName val="NP"/>
      <sheetName val="1.REK"/>
      <sheetName val="Normalisasi"/>
      <sheetName val="AHS Marka"/>
      <sheetName val="ANAL KOEF"/>
      <sheetName val="BL"/>
      <sheetName val="SCHEDULE"/>
      <sheetName val="Sumber Daya"/>
      <sheetName val="INPUT"/>
      <sheetName val="HARSAT"/>
      <sheetName val="rab_analisa"/>
      <sheetName val="rab me (by owner) "/>
      <sheetName val="BQ (by owner)"/>
      <sheetName val="rab me (fisik)"/>
      <sheetName val="H_Satuan"/>
      <sheetName val="LISA MOB"/>
      <sheetName val="Cover Daf_2"/>
      <sheetName val="Bill No.1"/>
      <sheetName val="ELEKTRIKAL"/>
      <sheetName val="SAT-DAS"/>
      <sheetName val="Material"/>
      <sheetName val="DAF-1"/>
      <sheetName val="H.Satuan"/>
      <sheetName val="rincian per proyek"/>
      <sheetName val="CAT_HAR"/>
      <sheetName val="DAF-2"/>
      <sheetName val="ALAT"/>
      <sheetName val="OUT"/>
      <sheetName val="rINCIAN"/>
      <sheetName val="Cover Daf-2"/>
      <sheetName val="AHSbj"/>
      <sheetName val="Rekap"/>
      <sheetName val="Sheet1"/>
      <sheetName val="Agregat Halus &amp; Kasar"/>
      <sheetName val="Summary "/>
      <sheetName val="UPAH PEKERJA"/>
      <sheetName val="Rekap Biaya"/>
      <sheetName val="Analisa"/>
      <sheetName val="ANALISA TENDER"/>
      <sheetName val="Infra"/>
      <sheetName val="Rekap Direct Cost"/>
      <sheetName val="STR"/>
      <sheetName val="Bill No 2.1 "/>
      <sheetName val="BAG_2"/>
      <sheetName val="harga"/>
      <sheetName val="BAG-2"/>
      <sheetName val="Cover"/>
      <sheetName val="rekap-analis"/>
      <sheetName val="Price Biaya Cadangan"/>
      <sheetName val="BQ.Rekapitulasi  Akhir"/>
      <sheetName val="Sales"/>
      <sheetName val="Harsat_El"/>
      <sheetName val="fill in first"/>
      <sheetName val="STR(CANCEL)"/>
      <sheetName val="AC"/>
      <sheetName val="Koefisien"/>
      <sheetName val="ANALISA-1"/>
      <sheetName val="DAPRO"/>
      <sheetName val="DAFTAR ISI"/>
      <sheetName val="mA THP III"/>
      <sheetName val="SAP"/>
      <sheetName val="UPAHBAHAN"/>
      <sheetName val="Form-3.3"/>
      <sheetName val="formminat"/>
      <sheetName val="B"/>
      <sheetName val="DAF_2"/>
      <sheetName val="000000"/>
      <sheetName val="Tataudara"/>
      <sheetName val="BQ_Rekapitulasi  Akhir"/>
      <sheetName val="Monitor"/>
      <sheetName val="2.1"/>
      <sheetName val="2.2"/>
      <sheetName val="ANL-PEK"/>
      <sheetName val="BQ ARS"/>
      <sheetName val="ANALISA PEK.UMUM"/>
      <sheetName val="Bill No_1"/>
      <sheetName val="BAHAN"/>
      <sheetName val="ENG-101"/>
      <sheetName val="BQ-1A"/>
      <sheetName val="ARSITEKTUR"/>
      <sheetName val="BQ"/>
      <sheetName val="HARGA MATERIAL"/>
      <sheetName val="Rekap-Bdg"/>
      <sheetName val="DKH"/>
      <sheetName val="Upah"/>
      <sheetName val="REF.ONLY"/>
      <sheetName val="토공사B동추가"/>
      <sheetName val="Metod TWR"/>
      <sheetName val="112-885"/>
      <sheetName val="lokasari-el"/>
      <sheetName val="REKAP EL"/>
      <sheetName val="8LT 12"/>
      <sheetName val="Mall"/>
      <sheetName val="Upah_Bahan"/>
      <sheetName val="Bill No. 2 - Carpark"/>
      <sheetName val="Weight Bridge"/>
      <sheetName val="D2.2"/>
      <sheetName val="A"/>
      <sheetName val="Daf 1 Prelim"/>
      <sheetName val="index"/>
      <sheetName val="DAF_1"/>
      <sheetName val="Inst.penerangan."/>
      <sheetName val="Anls Teknis"/>
      <sheetName val="RENTAL1"/>
      <sheetName val="RAB_R. DNS. PENGLL T.54 (11.C.)"/>
      <sheetName val="RAB_R. DNS. PENGLL T.70_(12.A.)"/>
      <sheetName val="RAB_R. DNS. PENGLL T.70_(12.B.)"/>
      <sheetName val="RAB_R. DNS. PENGLL T.70_(12.C.)"/>
      <sheetName val="RAB_SPORT CLUB_(14)"/>
      <sheetName val="RAB_MASJID &amp; T.WUDLU_(15)"/>
      <sheetName val="RAB_LOUNDRY &amp; WORKSHOP_(16)"/>
      <sheetName val="RAB_MINIMARKET &amp; KANTIN_(17.)"/>
      <sheetName val="RAB_RMH. PENJAGA_(18)"/>
      <sheetName val="RAB_POS JAGA_(19. A.)"/>
      <sheetName val="RAB_POS JAGA_(19. B.)"/>
      <sheetName val="RAB_R. POMPA_(20)"/>
      <sheetName val="RAB_GARASI_(21)"/>
      <sheetName val="RAB_POLIKLINIK_(22)"/>
      <sheetName val="RAB_R. KELAS_(2.A)"/>
      <sheetName val="RAB_R. KELAS_(2.B)"/>
      <sheetName val="RAB_AULA SEDANG_(6)"/>
      <sheetName val="RAB_ASRAMA_(7. B.)"/>
      <sheetName val="RAB_ASRAMA_(7. C.)"/>
      <sheetName val="RAB_ASRAMA_(7. D.)"/>
      <sheetName val="RAB_R. MAKAN_(8)"/>
      <sheetName val="RAB_GUEST HOUSE_(9. A.)"/>
      <sheetName val="RAB_GUEST HOUSE_(9. B.)"/>
      <sheetName val="Isolasi Luar Dalam"/>
      <sheetName val="Isolasi Luar"/>
      <sheetName val="daf-3(OK)"/>
      <sheetName val="daf-7(OK)"/>
      <sheetName val="#REF!"/>
      <sheetName val="FINISHING"/>
      <sheetName val="div10"/>
      <sheetName val="boq"/>
      <sheetName val="RKP.ANL"/>
      <sheetName val="rumus"/>
      <sheetName val="Rawat Inap"/>
      <sheetName val="A_ars"/>
      <sheetName val="prog-mgu"/>
      <sheetName val="rekap konst"/>
      <sheetName val="lap umum 1"/>
      <sheetName val="Calcu 02"/>
      <sheetName val="RAB"/>
      <sheetName val="Codestable"/>
      <sheetName val="Proj Summ"/>
      <sheetName val="AN-K"/>
      <sheetName val="ANALIS2"/>
      <sheetName val="ANALISAGATE"/>
      <sheetName val="Produksi_"/>
      <sheetName val="1_REK"/>
      <sheetName val="AHS_Marka"/>
      <sheetName val="ANAL_KOEF"/>
      <sheetName val="SP16"/>
      <sheetName val="I-KAMAR"/>
      <sheetName val="I_KAMAR"/>
      <sheetName val="PERFORMANCE PROYEK (2)"/>
      <sheetName val="Petunjuk Ngisi (2)"/>
      <sheetName val="CH"/>
      <sheetName val="Volume"/>
      <sheetName val="Basic Price"/>
      <sheetName val="RAB (OK)"/>
      <sheetName val="Analisa STR"/>
      <sheetName val="bhn-upah"/>
      <sheetName val="baladewa"/>
      <sheetName val="KH-Q1,Q2,01"/>
      <sheetName val="Perm. Test"/>
      <sheetName val="Terbilang"/>
      <sheetName val="chitimc"/>
      <sheetName val="Daf 1"/>
      <sheetName val="ANAL"/>
      <sheetName val="BQ-Str"/>
      <sheetName val="pricing"/>
      <sheetName val="RBP- 2"/>
      <sheetName val="Plmbg "/>
      <sheetName val="Electronic"/>
      <sheetName val="RKP-BOQ"/>
      <sheetName val="Unit Price"/>
      <sheetName val="16-AC-27JULI"/>
      <sheetName val="Bab.No.4.1 STR"/>
      <sheetName val="Bab.No.4.2 ARSITEK"/>
      <sheetName val="Bab.No.4.3 PLUMBING"/>
      <sheetName val="Bab.No.4.4-Pek.Tambh.Krg."/>
      <sheetName val="BQ-R2"/>
      <sheetName val="AHS"/>
      <sheetName val="COA"/>
      <sheetName val="ACT-PRELIM"/>
      <sheetName val="STR_CANCEL_"/>
      <sheetName val="COST"/>
      <sheetName val="Pipe"/>
      <sheetName val="Rinc.Ged.A (G.Utama)"/>
      <sheetName val="sort2"/>
      <sheetName val="Plumbing"/>
      <sheetName val="H-Bahan &amp; Tenaga"/>
      <sheetName val="H_Bahan"/>
      <sheetName val="BASEMENT"/>
      <sheetName val="koef"/>
      <sheetName val="Summary"/>
      <sheetName val="DAFTAR HARGA"/>
      <sheetName val="Kolom UT"/>
      <sheetName val="Panel"/>
      <sheetName val="Bill of Qty"/>
      <sheetName val="AN-E"/>
      <sheetName val="Meth"/>
      <sheetName val="SP"/>
      <sheetName val="HRG BHN"/>
      <sheetName val="DAFTAR  BESI IWF"/>
      <sheetName val="Harsat Upah"/>
      <sheetName val="DAFTAR BESI KANAL C SIKU"/>
      <sheetName val="EARTH"/>
      <sheetName val="Tabel"/>
      <sheetName val="RekBq"/>
      <sheetName val="DK&amp;H"/>
      <sheetName val="BOQ "/>
      <sheetName val="REKAP ANALISA"/>
      <sheetName val="data"/>
      <sheetName val="anal_alat"/>
      <sheetName val="hsd"/>
      <sheetName val="NP.7(2)"/>
      <sheetName val="NP.9"/>
      <sheetName val="Informasi"/>
      <sheetName val="bum"/>
      <sheetName val="Anal-1"/>
      <sheetName val="rk_an_k"/>
      <sheetName val="Bill rekap"/>
      <sheetName val="harsat ars str"/>
      <sheetName val="Grand Summary"/>
      <sheetName val="Parameter"/>
      <sheetName val="Bab.No.3.1 STR"/>
      <sheetName val="Bab.No.3.2 ARSITEK"/>
      <sheetName val="Bab.No.3.3-PLUMBING"/>
      <sheetName val="Bab.No.3.4-Pek.Tambh.Krg."/>
      <sheetName val="str bengkel"/>
      <sheetName val="material "/>
      <sheetName val="ahas-ins"/>
      <sheetName val="3"/>
      <sheetName val="RESUME PEMASARAN 2014"/>
      <sheetName val="RKAP CB5"/>
      <sheetName val="RKAP CB6"/>
      <sheetName val="RKAP CB7"/>
      <sheetName val="RKAP CB8"/>
      <sheetName val="struktur tdk dipakai"/>
      <sheetName val="ISIAN"/>
      <sheetName val="Anls"/>
      <sheetName val="Cost Summary"/>
      <sheetName val="A-ars"/>
      <sheetName val="4-Basic Price"/>
      <sheetName val="Kabel"/>
      <sheetName val="REKAP PAGAR DEPAN"/>
      <sheetName val="REKAP LOKAL"/>
      <sheetName val="REKAP PAGAR SAMPING"/>
      <sheetName val="REKAP GERBANG"/>
      <sheetName val="ANA-C"/>
      <sheetName val="R.A.B."/>
      <sheetName val="form evaluasi"/>
      <sheetName val="Ana"/>
      <sheetName val="ANALISA HARGA SATUAN"/>
      <sheetName val="analisa_gedung"/>
      <sheetName val="anals hrg"/>
      <sheetName val="DTX"/>
      <sheetName val="rate Bahan"/>
      <sheetName val="telp"/>
      <sheetName val="PROGRESS"/>
      <sheetName val="reso"/>
      <sheetName val="RAB ME"/>
      <sheetName val="REKAP.VOLUME"/>
      <sheetName val="BASIC PRICE "/>
      <sheetName val="UPAH BAHAN 07"/>
      <sheetName val="HargaDasar"/>
      <sheetName val="DIV-2"/>
      <sheetName val="MHRS"/>
      <sheetName val="COMMIT REG"/>
      <sheetName val="Inds &amp; For"/>
      <sheetName val="AnalisisHSPekerjaan"/>
      <sheetName val="UNIT PRICE ANALYSIS (KSN)"/>
      <sheetName val="sai"/>
      <sheetName val="IPK"/>
      <sheetName val="Satuan"/>
      <sheetName val="AKP"/>
      <sheetName val="IPK RAKOR"/>
      <sheetName val="RL-01"/>
      <sheetName val="Conn. Lib"/>
      <sheetName val="LS_Rutin"/>
      <sheetName val="RUANG"/>
      <sheetName val="61004"/>
      <sheetName val="61005"/>
      <sheetName val="61006"/>
      <sheetName val="61007"/>
      <sheetName val="61008"/>
      <sheetName val="Fire Fighting"/>
      <sheetName val="PL _5 LT "/>
      <sheetName val="Upah&amp;Bahan"/>
      <sheetName val="Fill this out first___"/>
      <sheetName val="HC Bldg."/>
      <sheetName val="326BQSTC"/>
      <sheetName val="ASat"/>
      <sheetName val="name"/>
      <sheetName val="Du_lieu"/>
      <sheetName val="SUR-HARGA"/>
      <sheetName val="PAD-F"/>
      <sheetName val="hrgsat"/>
      <sheetName val="Table Array"/>
      <sheetName val="DP"/>
      <sheetName val="Foundation"/>
      <sheetName val="SUM_PERS_STRUK"/>
      <sheetName val="PersList"/>
      <sheetName val="REKAP_LANDSCAPE"/>
      <sheetName val="Daftar upah &amp; material"/>
      <sheetName val="ARSUtM "/>
      <sheetName val="Volume Rumah"/>
      <sheetName val="D4"/>
      <sheetName val="D6"/>
      <sheetName val="D7"/>
      <sheetName val="D8"/>
      <sheetName val="RAB "/>
      <sheetName val="Analisa Baku ME"/>
      <sheetName val="metode"/>
      <sheetName val="ANAL.BOW"/>
      <sheetName val="NLsimpro"/>
      <sheetName val="Menu"/>
      <sheetName val="Mek-FW"/>
      <sheetName val="analisa gedung"/>
      <sheetName val="HS-2"/>
      <sheetName val="Koto Panjang"/>
      <sheetName val="igp-03"/>
      <sheetName val="Analisa &amp; Upah"/>
      <sheetName val="PERHIT. ALAT"/>
      <sheetName val="org"/>
      <sheetName val=" ANL. b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ladewa"/>
      <sheetName val="kb kos"/>
      <sheetName val="Score board"/>
      <sheetName val="TOWN"/>
      <sheetName val="rincian per proyek"/>
    </sheetNames>
    <sheetDataSet>
      <sheetData sheetId="0">
        <row r="3">
          <cell r="B3" t="str">
            <v>DAFTAR KUANTITAS DAN HARGA</v>
          </cell>
        </row>
      </sheetData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ver"/>
      <sheetName val="Info"/>
      <sheetName val="Rekap"/>
      <sheetName val="Volume"/>
      <sheetName val="MOB"/>
      <sheetName val="RAB"/>
      <sheetName val="Koef"/>
      <sheetName val="Rangka"/>
      <sheetName val="Daf.Harga Sat."/>
      <sheetName val="Hardas"/>
      <sheetName val="Peralatan"/>
      <sheetName val="TOWN"/>
      <sheetName val="baladewa"/>
      <sheetName val="rincian per proye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1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-RTI"/>
      <sheetName val="IS-RTI"/>
      <sheetName val="SE-RTI"/>
      <sheetName val="Catatan-RTI"/>
      <sheetName val="FA-RTI"/>
      <sheetName val="Rekon-Fiskal"/>
      <sheetName val="Detail-RTI"/>
      <sheetName val="Account Payable"/>
      <sheetName val="Original Currency"/>
      <sheetName val="CAJE+CRJE-RTI"/>
      <sheetName val="PAJE-RTI"/>
      <sheetName val="PRJE-RTI"/>
      <sheetName val="T-ACC-RTI"/>
      <sheetName val="Data Fiskal"/>
      <sheetName val="DIT"/>
      <sheetName val="Rugi Fiskal"/>
      <sheetName val="Mutation CF-BE"/>
      <sheetName val="ID-CF-RTI"/>
      <sheetName val="Loans-Principal"/>
      <sheetName val="Gain on Restructuring"/>
      <sheetName val="SUMMARY RATIO"/>
      <sheetName val="Analytical"/>
      <sheetName val="GT_Custom"/>
      <sheetName val="BS-C"/>
      <sheetName val="BS-P"/>
      <sheetName val="IS-C"/>
      <sheetName val="IS-P"/>
      <sheetName val="SE-C"/>
      <sheetName val="SE-P"/>
      <sheetName val="CF-C"/>
      <sheetName val="CF-P"/>
      <sheetName val="Mutation CF"/>
      <sheetName val="Detail-C+P"/>
      <sheetName val="Catatan-C"/>
      <sheetName val="Catatan-P"/>
      <sheetName val="Investment-P"/>
      <sheetName val="FA-C"/>
      <sheetName val="FA-P"/>
      <sheetName val="Retained Earnings"/>
      <sheetName val="Intercompany-C"/>
      <sheetName val="Intercompany-P"/>
      <sheetName val="Restructuring"/>
      <sheetName val="Foreign Currency-C"/>
      <sheetName val="Foreign Currency-P"/>
      <sheetName val="Allowance-P"/>
      <sheetName val="Freeze+Resticted fund"/>
      <sheetName val="Consolidation Entries"/>
      <sheetName val="Combine Entries"/>
      <sheetName val="CAJE-CRJE BLOK I"/>
      <sheetName val="EXCHANGE RATE"/>
      <sheetName val="FA-C (2)"/>
      <sheetName val="Freeze 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</sheetDataSet>
  </externalBook>
</externalLink>
</file>

<file path=xl/externalLinks/externalLink1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da1"/>
      <sheetName val="Cover AMP"/>
      <sheetName val="Sheet1"/>
      <sheetName val="ARP 20 Analisa"/>
      <sheetName val="baladewa"/>
      <sheetName val="Volume"/>
      <sheetName val="TOWN"/>
      <sheetName val="TBM"/>
    </sheetNames>
    <sheetDataSet>
      <sheetData sheetId="0">
        <row r="8">
          <cell r="B8" t="str">
            <v>A713030001</v>
          </cell>
        </row>
      </sheetData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STOCK"/>
      <sheetName val="PENERIMAAN"/>
      <sheetName val="PENGELUARAN"/>
      <sheetName val="LPB"/>
      <sheetName val="REKAP PBL"/>
      <sheetName val="REKAP P2BL"/>
      <sheetName val="PEMBELIAN LOKAL"/>
      <sheetName val="P2BL"/>
      <sheetName val="Sheet3"/>
      <sheetName val="Sheet1"/>
      <sheetName val="Sheet1 (2)"/>
      <sheetName val="Sheet2"/>
      <sheetName val="Sheet4"/>
      <sheetName val="BS-RTI"/>
    </sheetNames>
    <sheetDataSet>
      <sheetData sheetId="0" refreshError="1"/>
      <sheetData sheetId="1" refreshError="1">
        <row r="1">
          <cell r="B1" t="str">
            <v>PT. ANUGERAH RIMBA MAKMUR</v>
          </cell>
        </row>
        <row r="2">
          <cell r="B2" t="str">
            <v>UNIT : HTI - SITE MADINA</v>
          </cell>
        </row>
        <row r="3">
          <cell r="B3" t="str">
            <v>LAPORAN STOCK GUDANG</v>
          </cell>
        </row>
        <row r="4">
          <cell r="B4" t="str">
            <v>PERIODE : FEBRUARI  2016</v>
          </cell>
        </row>
        <row r="5">
          <cell r="O5" t="str">
            <v>PINDAHAN SALDO AKHIR BULAN LALU</v>
          </cell>
        </row>
        <row r="6">
          <cell r="B6" t="str">
            <v>NO. BARANG</v>
          </cell>
          <cell r="C6" t="str">
            <v>NAMA BARANG</v>
          </cell>
          <cell r="D6" t="str">
            <v>SAT</v>
          </cell>
          <cell r="E6" t="str">
            <v>SALDO AWAL</v>
          </cell>
          <cell r="G6" t="str">
            <v>MUTASI</v>
          </cell>
          <cell r="K6" t="str">
            <v>SALDO AKHIR</v>
          </cell>
          <cell r="M6" t="str">
            <v>HARGA SATUAN</v>
          </cell>
          <cell r="O6" t="str">
            <v>SALDO AWAL</v>
          </cell>
        </row>
        <row r="7">
          <cell r="G7" t="str">
            <v>PENERIMAAN</v>
          </cell>
          <cell r="I7" t="str">
            <v>PENGELUARAN</v>
          </cell>
        </row>
        <row r="8">
          <cell r="E8" t="str">
            <v>QTY</v>
          </cell>
          <cell r="F8" t="str">
            <v>JUMLAH</v>
          </cell>
          <cell r="G8" t="str">
            <v>QTY</v>
          </cell>
          <cell r="H8" t="str">
            <v>JUMLAH</v>
          </cell>
          <cell r="I8" t="str">
            <v>QTY</v>
          </cell>
          <cell r="J8" t="str">
            <v>JUMLAH</v>
          </cell>
          <cell r="K8" t="str">
            <v>QTY</v>
          </cell>
          <cell r="L8" t="str">
            <v>JUMLAH</v>
          </cell>
          <cell r="O8" t="str">
            <v>QTY</v>
          </cell>
          <cell r="P8" t="str">
            <v>JUMLAH</v>
          </cell>
        </row>
        <row r="9">
          <cell r="B9">
            <v>12630000000000</v>
          </cell>
          <cell r="C9" t="str">
            <v>PERSEDIAAN NON PERDAGANGAN</v>
          </cell>
        </row>
        <row r="10">
          <cell r="B10">
            <v>12630010000000</v>
          </cell>
          <cell r="C10" t="str">
            <v>PERSEDIAAN MINYAK &amp; PELUMAS</v>
          </cell>
        </row>
        <row r="11">
          <cell r="B11">
            <v>12630010100000</v>
          </cell>
          <cell r="C11" t="str">
            <v>PERSEDIAAN MINYAK</v>
          </cell>
        </row>
        <row r="12">
          <cell r="B12" t="str">
            <v>12630010113001</v>
          </cell>
          <cell r="C12" t="str">
            <v>MINYAK TANAH</v>
          </cell>
          <cell r="D12" t="str">
            <v>LTR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O12">
            <v>0</v>
          </cell>
          <cell r="P12">
            <v>0</v>
          </cell>
        </row>
        <row r="13">
          <cell r="B13" t="str">
            <v>12630010102002</v>
          </cell>
          <cell r="C13" t="str">
            <v>BENSIN/PREMIUM</v>
          </cell>
          <cell r="D13" t="str">
            <v>LTR</v>
          </cell>
          <cell r="E13">
            <v>30</v>
          </cell>
          <cell r="F13">
            <v>257999.90000000037</v>
          </cell>
          <cell r="G13">
            <v>444</v>
          </cell>
          <cell r="H13">
            <v>3818400</v>
          </cell>
          <cell r="I13">
            <v>417</v>
          </cell>
          <cell r="J13">
            <v>3595199.7799999993</v>
          </cell>
          <cell r="K13">
            <v>57</v>
          </cell>
          <cell r="L13">
            <v>481200.12000000104</v>
          </cell>
          <cell r="M13">
            <v>8442.1073684210714</v>
          </cell>
          <cell r="O13">
            <v>30</v>
          </cell>
          <cell r="P13">
            <v>257999.90000000037</v>
          </cell>
        </row>
        <row r="15">
          <cell r="C15" t="str">
            <v>SUB TOTAL</v>
          </cell>
          <cell r="E15">
            <v>30</v>
          </cell>
          <cell r="F15">
            <v>257999.90000000037</v>
          </cell>
          <cell r="G15">
            <v>444</v>
          </cell>
          <cell r="H15">
            <v>3818400</v>
          </cell>
          <cell r="I15">
            <v>417</v>
          </cell>
          <cell r="J15">
            <v>3595199.7799999993</v>
          </cell>
          <cell r="K15">
            <v>57</v>
          </cell>
          <cell r="L15">
            <v>481200.12000000104</v>
          </cell>
          <cell r="O15">
            <v>30</v>
          </cell>
          <cell r="P15">
            <v>266999.95999999996</v>
          </cell>
        </row>
        <row r="16">
          <cell r="B16">
            <v>12630010200000</v>
          </cell>
          <cell r="C16" t="str">
            <v>PERSEDIAAN PELUMAS</v>
          </cell>
        </row>
        <row r="17">
          <cell r="B17" t="str">
            <v>12630010215001</v>
          </cell>
          <cell r="C17" t="str">
            <v>OLI ULTRATECH @ 1 LTR</v>
          </cell>
          <cell r="D17" t="str">
            <v>BTL</v>
          </cell>
          <cell r="E17">
            <v>12</v>
          </cell>
          <cell r="F17">
            <v>420000</v>
          </cell>
          <cell r="G17">
            <v>0</v>
          </cell>
          <cell r="H17">
            <v>0</v>
          </cell>
          <cell r="I17">
            <v>3</v>
          </cell>
          <cell r="J17">
            <v>105000</v>
          </cell>
          <cell r="K17">
            <v>9</v>
          </cell>
          <cell r="L17">
            <v>315000</v>
          </cell>
          <cell r="M17">
            <v>35000</v>
          </cell>
          <cell r="O17">
            <v>12</v>
          </cell>
          <cell r="P17">
            <v>420000</v>
          </cell>
        </row>
        <row r="18">
          <cell r="B18" t="str">
            <v>12630010207002</v>
          </cell>
          <cell r="C18" t="str">
            <v>GREASE ROTARY</v>
          </cell>
          <cell r="D18" t="str">
            <v>KG</v>
          </cell>
          <cell r="E18">
            <v>15</v>
          </cell>
          <cell r="F18">
            <v>640005</v>
          </cell>
          <cell r="G18">
            <v>0</v>
          </cell>
          <cell r="H18">
            <v>0</v>
          </cell>
          <cell r="I18">
            <v>15</v>
          </cell>
          <cell r="J18">
            <v>640005</v>
          </cell>
          <cell r="K18">
            <v>0</v>
          </cell>
          <cell r="L18">
            <v>0</v>
          </cell>
          <cell r="M18">
            <v>0</v>
          </cell>
          <cell r="O18">
            <v>15</v>
          </cell>
          <cell r="P18">
            <v>640005</v>
          </cell>
        </row>
        <row r="19">
          <cell r="B19" t="str">
            <v>12630010215003</v>
          </cell>
          <cell r="C19" t="str">
            <v>OLI EVALUBE</v>
          </cell>
          <cell r="D19" t="str">
            <v>BTL</v>
          </cell>
          <cell r="E19">
            <v>21</v>
          </cell>
          <cell r="F19">
            <v>378000</v>
          </cell>
          <cell r="G19">
            <v>0</v>
          </cell>
          <cell r="H19">
            <v>0</v>
          </cell>
          <cell r="I19">
            <v>14</v>
          </cell>
          <cell r="J19">
            <v>252000</v>
          </cell>
          <cell r="K19">
            <v>7</v>
          </cell>
          <cell r="L19">
            <v>126000</v>
          </cell>
          <cell r="M19">
            <v>18000</v>
          </cell>
          <cell r="O19">
            <v>21</v>
          </cell>
          <cell r="P19">
            <v>378000</v>
          </cell>
          <cell r="AH19" t="str">
            <v>1263001010</v>
          </cell>
        </row>
        <row r="20">
          <cell r="B20" t="str">
            <v>12630010215004</v>
          </cell>
          <cell r="C20" t="str">
            <v>OLI SAE 50 W CAT</v>
          </cell>
          <cell r="D20" t="str">
            <v>LTR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O20">
            <v>0</v>
          </cell>
          <cell r="P20">
            <v>0</v>
          </cell>
          <cell r="AH20" t="str">
            <v>15</v>
          </cell>
        </row>
        <row r="21">
          <cell r="B21" t="str">
            <v>12630010215005</v>
          </cell>
          <cell r="C21" t="str">
            <v>OLI SAE 10 W CAT</v>
          </cell>
          <cell r="D21" t="str">
            <v>LTR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O21">
            <v>0</v>
          </cell>
          <cell r="P21">
            <v>0</v>
          </cell>
          <cell r="AH21" t="str">
            <v>15007</v>
          </cell>
        </row>
        <row r="22">
          <cell r="B22" t="str">
            <v>12630010215006</v>
          </cell>
          <cell r="C22" t="str">
            <v>OLI SAE 15 W 40 CAT</v>
          </cell>
          <cell r="D22" t="str">
            <v>LTR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O22">
            <v>0</v>
          </cell>
          <cell r="P22">
            <v>0</v>
          </cell>
        </row>
        <row r="23">
          <cell r="B23" t="str">
            <v>12630010215007</v>
          </cell>
          <cell r="C23" t="str">
            <v>OLI MESIN MOBIL DELVAG 15W-40</v>
          </cell>
          <cell r="D23" t="str">
            <v>LTR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O23">
            <v>0</v>
          </cell>
          <cell r="P23">
            <v>0</v>
          </cell>
        </row>
        <row r="24">
          <cell r="B24" t="str">
            <v>12630010218008</v>
          </cell>
          <cell r="C24" t="str">
            <v>RORET ONE SAE 90 4L/PAIL</v>
          </cell>
          <cell r="D24" t="str">
            <v>LTR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O24">
            <v>0</v>
          </cell>
          <cell r="P24">
            <v>0</v>
          </cell>
        </row>
        <row r="25">
          <cell r="B25" t="str">
            <v>12630010220009</v>
          </cell>
          <cell r="C25" t="str">
            <v>TOP ONE TRANSMISION 75W-90</v>
          </cell>
          <cell r="D25" t="str">
            <v>LTR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O25">
            <v>0</v>
          </cell>
          <cell r="P25">
            <v>0</v>
          </cell>
        </row>
        <row r="26">
          <cell r="B26" t="str">
            <v>12630010201010</v>
          </cell>
          <cell r="C26" t="str">
            <v>ATF OIL (STRERING OIL) TOP ONE</v>
          </cell>
          <cell r="D26" t="str">
            <v>LTR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O26">
            <v>0</v>
          </cell>
          <cell r="P26">
            <v>0</v>
          </cell>
        </row>
        <row r="27">
          <cell r="B27" t="str">
            <v>12630010216011</v>
          </cell>
          <cell r="C27" t="str">
            <v>PENTASON (CLUTH FLUID) WAGNER</v>
          </cell>
          <cell r="D27" t="str">
            <v>BTL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O27">
            <v>0</v>
          </cell>
          <cell r="P27">
            <v>0</v>
          </cell>
        </row>
        <row r="28">
          <cell r="B28" t="str">
            <v>12630010215012</v>
          </cell>
          <cell r="C28" t="str">
            <v>OLI SAE 15W 40 MEDITRANS</v>
          </cell>
          <cell r="D28" t="str">
            <v>LTR</v>
          </cell>
          <cell r="E28">
            <v>104</v>
          </cell>
          <cell r="F28">
            <v>2351148.7999999993</v>
          </cell>
          <cell r="G28">
            <v>208</v>
          </cell>
          <cell r="H28">
            <v>4702256</v>
          </cell>
          <cell r="I28">
            <v>231</v>
          </cell>
          <cell r="J28">
            <v>5222221.5999999996</v>
          </cell>
          <cell r="K28">
            <v>81</v>
          </cell>
          <cell r="L28">
            <v>1831183.1999999993</v>
          </cell>
          <cell r="M28">
            <v>22607.19999999999</v>
          </cell>
          <cell r="O28">
            <v>104</v>
          </cell>
          <cell r="P28">
            <v>2351148.7999999993</v>
          </cell>
        </row>
        <row r="29">
          <cell r="B29" t="str">
            <v>12630010215013</v>
          </cell>
          <cell r="C29" t="str">
            <v>OLI SAE  10 MEDITRANS</v>
          </cell>
          <cell r="D29" t="str">
            <v>LTR</v>
          </cell>
          <cell r="E29">
            <v>0</v>
          </cell>
          <cell r="F29">
            <v>0</v>
          </cell>
          <cell r="G29">
            <v>208</v>
          </cell>
          <cell r="H29">
            <v>4756752</v>
          </cell>
          <cell r="I29">
            <v>208</v>
          </cell>
          <cell r="J29">
            <v>4756752</v>
          </cell>
          <cell r="K29">
            <v>0</v>
          </cell>
          <cell r="L29">
            <v>0</v>
          </cell>
          <cell r="M29">
            <v>0</v>
          </cell>
          <cell r="O29">
            <v>0</v>
          </cell>
          <cell r="P29">
            <v>0</v>
          </cell>
        </row>
        <row r="31">
          <cell r="C31" t="str">
            <v>SUB TOTAL</v>
          </cell>
          <cell r="E31">
            <v>152</v>
          </cell>
          <cell r="F31">
            <v>3789153.7999999993</v>
          </cell>
          <cell r="G31">
            <v>416</v>
          </cell>
          <cell r="H31">
            <v>9459008</v>
          </cell>
          <cell r="I31">
            <v>471</v>
          </cell>
          <cell r="J31">
            <v>10975978.6</v>
          </cell>
          <cell r="K31">
            <v>97</v>
          </cell>
          <cell r="L31">
            <v>2272183.1999999993</v>
          </cell>
          <cell r="O31">
            <v>153</v>
          </cell>
          <cell r="P31">
            <v>3807153.7999999993</v>
          </cell>
        </row>
        <row r="32">
          <cell r="C32" t="str">
            <v>TOTAL</v>
          </cell>
          <cell r="E32">
            <v>182</v>
          </cell>
          <cell r="F32">
            <v>4047153.6999999993</v>
          </cell>
          <cell r="G32">
            <v>860</v>
          </cell>
          <cell r="H32">
            <v>13277408</v>
          </cell>
          <cell r="I32">
            <v>888</v>
          </cell>
          <cell r="J32">
            <v>14571178.379999999</v>
          </cell>
          <cell r="K32">
            <v>154</v>
          </cell>
          <cell r="L32">
            <v>2753383.3200000003</v>
          </cell>
          <cell r="O32">
            <v>182</v>
          </cell>
          <cell r="P32">
            <v>4074153.7899999991</v>
          </cell>
        </row>
        <row r="33">
          <cell r="B33">
            <v>12630020000000</v>
          </cell>
          <cell r="C33" t="str">
            <v>PERSEDIAAN MATERIAL</v>
          </cell>
        </row>
        <row r="34">
          <cell r="B34">
            <v>12630020100000</v>
          </cell>
          <cell r="C34" t="str">
            <v>PERSEDIAAN BAHAN BANGUNAN</v>
          </cell>
        </row>
        <row r="35">
          <cell r="B35" t="str">
            <v>12630020119001</v>
          </cell>
          <cell r="C35" t="str">
            <v>SEMEN</v>
          </cell>
          <cell r="D35" t="str">
            <v>SAK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O35">
            <v>0</v>
          </cell>
          <cell r="P35">
            <v>0</v>
          </cell>
        </row>
        <row r="37">
          <cell r="C37" t="str">
            <v>SUB TOTAL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O37">
            <v>0</v>
          </cell>
          <cell r="P37">
            <v>0</v>
          </cell>
        </row>
        <row r="38">
          <cell r="B38">
            <v>12630020200000</v>
          </cell>
          <cell r="C38" t="str">
            <v>PERSEDIAAN BESI DAN KELENGKAPANNYA</v>
          </cell>
        </row>
        <row r="39">
          <cell r="B39" t="str">
            <v>12630020202001</v>
          </cell>
          <cell r="C39" t="str">
            <v>BESI BETON DIA 6 MM</v>
          </cell>
          <cell r="D39" t="str">
            <v>BTG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O39">
            <v>0</v>
          </cell>
          <cell r="P39">
            <v>0</v>
          </cell>
        </row>
        <row r="40">
          <cell r="B40" t="str">
            <v>12630020216002</v>
          </cell>
          <cell r="C40" t="str">
            <v>PLAT SIKU TEBAL 5 MM</v>
          </cell>
          <cell r="D40" t="str">
            <v>BTG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O40">
            <v>0</v>
          </cell>
          <cell r="P40">
            <v>0</v>
          </cell>
        </row>
        <row r="41">
          <cell r="B41" t="str">
            <v>12630020202003</v>
          </cell>
          <cell r="C41" t="str">
            <v>BAUT 19 MM + MUR</v>
          </cell>
          <cell r="D41" t="str">
            <v>SET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O41">
            <v>0</v>
          </cell>
          <cell r="P41">
            <v>0</v>
          </cell>
        </row>
        <row r="42">
          <cell r="B42" t="str">
            <v>12630020218004</v>
          </cell>
          <cell r="C42" t="str">
            <v>RING PLAT UK. 19 MM</v>
          </cell>
          <cell r="D42" t="str">
            <v>BH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O42">
            <v>0</v>
          </cell>
          <cell r="P42">
            <v>0</v>
          </cell>
        </row>
        <row r="43">
          <cell r="B43" t="str">
            <v>12630020218005</v>
          </cell>
          <cell r="C43" t="str">
            <v>RING PER UK. 19 MM</v>
          </cell>
          <cell r="D43" t="str">
            <v>BH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O43">
            <v>0</v>
          </cell>
          <cell r="P43">
            <v>0</v>
          </cell>
        </row>
        <row r="44">
          <cell r="B44" t="str">
            <v>12630020223006</v>
          </cell>
          <cell r="C44" t="str">
            <v>WIRE ROPE 1/4"</v>
          </cell>
          <cell r="D44" t="str">
            <v>MTR</v>
          </cell>
          <cell r="E44">
            <v>50</v>
          </cell>
          <cell r="F44">
            <v>300000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50</v>
          </cell>
          <cell r="L44">
            <v>300000</v>
          </cell>
          <cell r="M44">
            <v>6000</v>
          </cell>
          <cell r="O44">
            <v>50</v>
          </cell>
          <cell r="P44">
            <v>300000</v>
          </cell>
        </row>
        <row r="45">
          <cell r="B45" t="str">
            <v>12630020223007</v>
          </cell>
          <cell r="C45" t="str">
            <v>WIRE ROPE 1/2"</v>
          </cell>
          <cell r="D45" t="str">
            <v>MTR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O45">
            <v>0</v>
          </cell>
          <cell r="P45">
            <v>0</v>
          </cell>
        </row>
        <row r="46">
          <cell r="B46" t="str">
            <v>12630020202008</v>
          </cell>
          <cell r="C46" t="str">
            <v>BAUT 14 MM</v>
          </cell>
          <cell r="D46" t="str">
            <v>SET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O46">
            <v>0</v>
          </cell>
          <cell r="P46">
            <v>0</v>
          </cell>
        </row>
        <row r="47">
          <cell r="B47" t="str">
            <v>12630020202009</v>
          </cell>
          <cell r="C47" t="str">
            <v>BAUT 22 MM</v>
          </cell>
          <cell r="D47" t="str">
            <v>SET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O47">
            <v>0</v>
          </cell>
          <cell r="P47">
            <v>0</v>
          </cell>
        </row>
        <row r="48">
          <cell r="B48" t="str">
            <v>12630020220010</v>
          </cell>
          <cell r="C48" t="str">
            <v>TALI SLING ULIR  Uk. 1 1/4"</v>
          </cell>
          <cell r="D48" t="str">
            <v>MTR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O48">
            <v>0</v>
          </cell>
          <cell r="P48">
            <v>0</v>
          </cell>
        </row>
        <row r="49">
          <cell r="B49" t="str">
            <v>12630020220011</v>
          </cell>
          <cell r="C49" t="str">
            <v>TREK SHCKLE</v>
          </cell>
          <cell r="D49" t="str">
            <v>BH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O49">
            <v>0</v>
          </cell>
          <cell r="P49">
            <v>0</v>
          </cell>
        </row>
        <row r="50">
          <cell r="B50" t="str">
            <v>12630020223012</v>
          </cell>
          <cell r="C50" t="str">
            <v>WIRE ROPE ALL STIL  Uk. 1  1/8 JPN</v>
          </cell>
          <cell r="D50" t="str">
            <v>MTR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O50">
            <v>0</v>
          </cell>
          <cell r="P50">
            <v>0</v>
          </cell>
        </row>
        <row r="51">
          <cell r="B51" t="str">
            <v>12630020211013</v>
          </cell>
          <cell r="C51" t="str">
            <v>KLEM KABLE  Uk.  1  1/8"</v>
          </cell>
          <cell r="D51" t="str">
            <v>BH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O51">
            <v>0</v>
          </cell>
          <cell r="P51">
            <v>0</v>
          </cell>
        </row>
        <row r="52">
          <cell r="B52" t="str">
            <v>12630020202014</v>
          </cell>
          <cell r="C52" t="str">
            <v>BAUT MUR  7/8X8</v>
          </cell>
          <cell r="D52" t="str">
            <v>BH</v>
          </cell>
          <cell r="E52">
            <v>80</v>
          </cell>
          <cell r="F52">
            <v>168000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80</v>
          </cell>
          <cell r="L52">
            <v>168000</v>
          </cell>
          <cell r="M52">
            <v>2100</v>
          </cell>
          <cell r="O52">
            <v>80</v>
          </cell>
          <cell r="P52">
            <v>168000</v>
          </cell>
        </row>
        <row r="53">
          <cell r="B53" t="str">
            <v>12630020218015</v>
          </cell>
          <cell r="C53" t="str">
            <v>RING PLAT  7/8X8</v>
          </cell>
          <cell r="D53" t="str">
            <v>BH</v>
          </cell>
          <cell r="E53">
            <v>160</v>
          </cell>
          <cell r="F53">
            <v>128000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160</v>
          </cell>
          <cell r="L53">
            <v>128000</v>
          </cell>
          <cell r="M53">
            <v>800</v>
          </cell>
          <cell r="O53">
            <v>160</v>
          </cell>
          <cell r="P53">
            <v>128000</v>
          </cell>
        </row>
        <row r="55">
          <cell r="C55" t="str">
            <v>SUB TOTAL</v>
          </cell>
          <cell r="E55">
            <v>290</v>
          </cell>
          <cell r="F55">
            <v>596000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290</v>
          </cell>
          <cell r="L55">
            <v>596000</v>
          </cell>
          <cell r="O55">
            <v>290</v>
          </cell>
          <cell r="P55">
            <v>596000</v>
          </cell>
        </row>
        <row r="56">
          <cell r="C56" t="str">
            <v>TOTAL</v>
          </cell>
          <cell r="E56">
            <v>290</v>
          </cell>
          <cell r="F56">
            <v>596000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290</v>
          </cell>
          <cell r="L56">
            <v>596000</v>
          </cell>
          <cell r="O56">
            <v>290</v>
          </cell>
          <cell r="P56">
            <v>596000</v>
          </cell>
        </row>
        <row r="57">
          <cell r="B57">
            <v>12630030000000</v>
          </cell>
          <cell r="C57" t="str">
            <v>PERSEDIAAN BAHAN KIMIA</v>
          </cell>
        </row>
        <row r="58">
          <cell r="B58">
            <v>12630030100000</v>
          </cell>
          <cell r="C58" t="str">
            <v>BAHAN KIMIA</v>
          </cell>
        </row>
        <row r="59">
          <cell r="B59" t="str">
            <v>12630030101001</v>
          </cell>
          <cell r="C59" t="str">
            <v>AIR KERAS</v>
          </cell>
          <cell r="D59" t="str">
            <v>BTL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O59">
            <v>0</v>
          </cell>
          <cell r="P59">
            <v>0</v>
          </cell>
        </row>
        <row r="61">
          <cell r="C61" t="str">
            <v>SUB TOTAL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O61">
            <v>0</v>
          </cell>
          <cell r="P61">
            <v>0</v>
          </cell>
        </row>
        <row r="62">
          <cell r="B62">
            <v>12630030200000</v>
          </cell>
          <cell r="C62" t="str">
            <v>PESTISIDA</v>
          </cell>
        </row>
        <row r="63">
          <cell r="B63" t="str">
            <v>12630030218001</v>
          </cell>
          <cell r="C63" t="str">
            <v>ROUND UP</v>
          </cell>
          <cell r="D63" t="str">
            <v>LTR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O63">
            <v>0</v>
          </cell>
          <cell r="P63">
            <v>0</v>
          </cell>
        </row>
        <row r="64">
          <cell r="B64" t="str">
            <v>12630030216002</v>
          </cell>
          <cell r="C64" t="str">
            <v>PERANGSANG AKAR</v>
          </cell>
          <cell r="D64" t="str">
            <v>BTL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O64">
            <v>0</v>
          </cell>
          <cell r="P64">
            <v>0</v>
          </cell>
        </row>
        <row r="65">
          <cell r="B65" t="str">
            <v>12630030204003</v>
          </cell>
          <cell r="C65" t="str">
            <v>DITHANE @ 1 KG</v>
          </cell>
          <cell r="D65" t="str">
            <v>KG</v>
          </cell>
          <cell r="E65">
            <v>3</v>
          </cell>
          <cell r="F65">
            <v>247500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3</v>
          </cell>
          <cell r="L65">
            <v>247500</v>
          </cell>
          <cell r="M65">
            <v>82500</v>
          </cell>
          <cell r="O65">
            <v>3</v>
          </cell>
          <cell r="P65">
            <v>247500</v>
          </cell>
        </row>
        <row r="66">
          <cell r="B66" t="str">
            <v>12630030204004</v>
          </cell>
          <cell r="C66" t="str">
            <v>DECHIS</v>
          </cell>
          <cell r="D66" t="str">
            <v>LTR</v>
          </cell>
          <cell r="E66">
            <v>5</v>
          </cell>
          <cell r="F66">
            <v>948750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5</v>
          </cell>
          <cell r="L66">
            <v>948750</v>
          </cell>
          <cell r="M66">
            <v>189750</v>
          </cell>
          <cell r="O66">
            <v>5</v>
          </cell>
          <cell r="P66">
            <v>948750</v>
          </cell>
        </row>
        <row r="68">
          <cell r="C68" t="str">
            <v>SUB TOTAL</v>
          </cell>
          <cell r="E68">
            <v>8</v>
          </cell>
          <cell r="F68">
            <v>1196250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8</v>
          </cell>
          <cell r="L68">
            <v>1196250</v>
          </cell>
          <cell r="O68">
            <v>8</v>
          </cell>
          <cell r="P68">
            <v>1196250</v>
          </cell>
        </row>
        <row r="69">
          <cell r="C69" t="str">
            <v>TOTAL</v>
          </cell>
          <cell r="E69">
            <v>8</v>
          </cell>
          <cell r="F69">
            <v>1196250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8</v>
          </cell>
          <cell r="L69">
            <v>1196250</v>
          </cell>
          <cell r="O69">
            <v>8</v>
          </cell>
          <cell r="P69">
            <v>1196250</v>
          </cell>
        </row>
        <row r="70">
          <cell r="B70">
            <v>12630040000000</v>
          </cell>
          <cell r="C70" t="str">
            <v>PERSEDIAAN PUPUK</v>
          </cell>
        </row>
        <row r="71">
          <cell r="B71">
            <v>12630040100000</v>
          </cell>
          <cell r="C71" t="str">
            <v>PUPUK ORGANIK</v>
          </cell>
        </row>
        <row r="72">
          <cell r="B72" t="str">
            <v>12630040116001</v>
          </cell>
          <cell r="C72" t="str">
            <v>PUPUK NPK ORGANIK 16-16-16</v>
          </cell>
          <cell r="D72" t="str">
            <v>KG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O72">
            <v>0</v>
          </cell>
          <cell r="P72">
            <v>0</v>
          </cell>
        </row>
        <row r="74">
          <cell r="C74" t="str">
            <v>SUB TOTAL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O74">
            <v>0</v>
          </cell>
          <cell r="P74">
            <v>0</v>
          </cell>
        </row>
        <row r="75">
          <cell r="B75">
            <v>12630040200000</v>
          </cell>
          <cell r="C75" t="str">
            <v>PUPUK ANORGANIK</v>
          </cell>
        </row>
        <row r="76">
          <cell r="B76" t="str">
            <v>12630040216001</v>
          </cell>
          <cell r="C76" t="str">
            <v>PUPUK NPK 16-16-16</v>
          </cell>
          <cell r="D76" t="str">
            <v>KG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O76">
            <v>0</v>
          </cell>
          <cell r="P76">
            <v>0</v>
          </cell>
        </row>
        <row r="78">
          <cell r="C78" t="str">
            <v>SUB TOTAL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O78">
            <v>0</v>
          </cell>
          <cell r="P78">
            <v>0</v>
          </cell>
        </row>
        <row r="79">
          <cell r="C79" t="str">
            <v>TOTAL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O79">
            <v>0</v>
          </cell>
          <cell r="P79">
            <v>0</v>
          </cell>
        </row>
        <row r="80">
          <cell r="B80">
            <v>12630050000000</v>
          </cell>
          <cell r="C80" t="str">
            <v>PERSEDIAAN UMUM</v>
          </cell>
        </row>
        <row r="81">
          <cell r="B81">
            <v>12630050100000</v>
          </cell>
          <cell r="C81" t="str">
            <v>PIPA DAN KELENGKAPANNYA</v>
          </cell>
        </row>
        <row r="82">
          <cell r="B82" t="str">
            <v>12630050116001</v>
          </cell>
          <cell r="C82" t="str">
            <v>PIPA PVC 1"</v>
          </cell>
          <cell r="D82" t="str">
            <v>BTG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O82">
            <v>0</v>
          </cell>
          <cell r="P82">
            <v>0</v>
          </cell>
        </row>
        <row r="83">
          <cell r="B83" t="str">
            <v>12630050119002</v>
          </cell>
          <cell r="C83" t="str">
            <v>SELANG LAPIS BENANG UK. 1,5"</v>
          </cell>
          <cell r="D83" t="str">
            <v>MTR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O83">
            <v>0</v>
          </cell>
          <cell r="P83">
            <v>0</v>
          </cell>
        </row>
        <row r="84">
          <cell r="B84" t="str">
            <v>12630050119003</v>
          </cell>
          <cell r="C84" t="str">
            <v>SELANG SPIRAL 2"</v>
          </cell>
          <cell r="D84" t="str">
            <v>MTR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O84">
            <v>0</v>
          </cell>
          <cell r="P84">
            <v>0</v>
          </cell>
        </row>
        <row r="85">
          <cell r="B85" t="str">
            <v>12630050111004</v>
          </cell>
          <cell r="C85" t="str">
            <v>KLEM SELANG 2"</v>
          </cell>
          <cell r="D85" t="str">
            <v>BH</v>
          </cell>
          <cell r="E85">
            <v>7</v>
          </cell>
          <cell r="F85">
            <v>7000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7</v>
          </cell>
          <cell r="L85">
            <v>7000</v>
          </cell>
          <cell r="M85">
            <v>1000</v>
          </cell>
          <cell r="O85">
            <v>7</v>
          </cell>
          <cell r="P85">
            <v>7000</v>
          </cell>
        </row>
        <row r="86">
          <cell r="B86" t="str">
            <v>12630050119005</v>
          </cell>
          <cell r="C86" t="str">
            <v>SOCKET 1-1/2"</v>
          </cell>
          <cell r="D86" t="str">
            <v>BH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O86">
            <v>0</v>
          </cell>
          <cell r="P86">
            <v>0</v>
          </cell>
        </row>
        <row r="87">
          <cell r="B87" t="str">
            <v>12630050119006</v>
          </cell>
          <cell r="C87" t="str">
            <v>SOCKET 2-1"</v>
          </cell>
          <cell r="D87" t="str">
            <v>BH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O87">
            <v>0</v>
          </cell>
          <cell r="P87">
            <v>0</v>
          </cell>
        </row>
        <row r="88">
          <cell r="B88" t="str">
            <v>12630050116007</v>
          </cell>
          <cell r="C88" t="str">
            <v>PIPA BESI 1"</v>
          </cell>
          <cell r="D88" t="str">
            <v>BTG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O88">
            <v>0</v>
          </cell>
          <cell r="P88">
            <v>0</v>
          </cell>
        </row>
        <row r="89">
          <cell r="B89" t="str">
            <v>12630050119008</v>
          </cell>
          <cell r="C89" t="str">
            <v>SELANG LAPIS BENANG UK. 0.5 MM</v>
          </cell>
          <cell r="D89" t="str">
            <v>MTR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O89">
            <v>0</v>
          </cell>
          <cell r="P89">
            <v>0</v>
          </cell>
        </row>
        <row r="90">
          <cell r="B90" t="str">
            <v>12630050119009</v>
          </cell>
          <cell r="C90" t="str">
            <v>SELANG LAPIS BENANG UK. 1"</v>
          </cell>
          <cell r="D90" t="str">
            <v>MTR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O90">
            <v>0</v>
          </cell>
          <cell r="P90">
            <v>0</v>
          </cell>
        </row>
        <row r="92">
          <cell r="C92" t="str">
            <v>SUB TOTAL</v>
          </cell>
          <cell r="E92">
            <v>7</v>
          </cell>
          <cell r="F92">
            <v>7000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7</v>
          </cell>
          <cell r="L92">
            <v>7000</v>
          </cell>
          <cell r="O92">
            <v>7</v>
          </cell>
          <cell r="P92">
            <v>7000</v>
          </cell>
        </row>
        <row r="93">
          <cell r="B93">
            <v>12630050200000</v>
          </cell>
          <cell r="C93" t="str">
            <v>ALAT LISTRIK DAN KELENGKAPANNYA</v>
          </cell>
        </row>
        <row r="94">
          <cell r="B94" t="str">
            <v>12630050211001</v>
          </cell>
          <cell r="C94" t="str">
            <v>KABEL NYM 2 X 2,5</v>
          </cell>
          <cell r="D94" t="str">
            <v>MTR</v>
          </cell>
          <cell r="E94">
            <v>100</v>
          </cell>
          <cell r="F94">
            <v>735618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100</v>
          </cell>
          <cell r="L94">
            <v>735618</v>
          </cell>
          <cell r="M94">
            <v>7356.18</v>
          </cell>
          <cell r="O94">
            <v>100</v>
          </cell>
          <cell r="P94">
            <v>735618</v>
          </cell>
        </row>
        <row r="95">
          <cell r="B95" t="str">
            <v>12630050219002</v>
          </cell>
          <cell r="C95" t="str">
            <v>SAKLAR LAMPU</v>
          </cell>
          <cell r="D95" t="str">
            <v>BH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O95">
            <v>0</v>
          </cell>
          <cell r="P95">
            <v>0</v>
          </cell>
        </row>
        <row r="96">
          <cell r="B96" t="str">
            <v>12630050219003</v>
          </cell>
          <cell r="C96" t="str">
            <v>STOP KONTAK 5 LOBANG</v>
          </cell>
          <cell r="D96" t="str">
            <v>BH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O96">
            <v>0</v>
          </cell>
          <cell r="P96">
            <v>0</v>
          </cell>
        </row>
        <row r="97">
          <cell r="B97" t="str">
            <v>12630050219004</v>
          </cell>
          <cell r="C97" t="str">
            <v>STACKER</v>
          </cell>
          <cell r="D97" t="str">
            <v>BH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O97">
            <v>0</v>
          </cell>
          <cell r="P97">
            <v>0</v>
          </cell>
        </row>
        <row r="98">
          <cell r="B98" t="str">
            <v>12630050216005</v>
          </cell>
          <cell r="C98" t="str">
            <v>PANEL BOX TIMBUL</v>
          </cell>
          <cell r="D98" t="str">
            <v>BH</v>
          </cell>
          <cell r="E98">
            <v>1</v>
          </cell>
          <cell r="F98">
            <v>25000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1</v>
          </cell>
          <cell r="L98">
            <v>25000</v>
          </cell>
          <cell r="M98">
            <v>25000</v>
          </cell>
          <cell r="O98">
            <v>1</v>
          </cell>
          <cell r="P98">
            <v>25000</v>
          </cell>
        </row>
        <row r="99">
          <cell r="B99" t="str">
            <v>12630050206006</v>
          </cell>
          <cell r="C99" t="str">
            <v>FITTING LAMPU + CAP</v>
          </cell>
          <cell r="D99" t="str">
            <v>SET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O99">
            <v>0</v>
          </cell>
          <cell r="P99">
            <v>0</v>
          </cell>
        </row>
        <row r="100">
          <cell r="B100" t="str">
            <v>12630050202007</v>
          </cell>
          <cell r="C100" t="str">
            <v>BOLA LAMPU 18 WATT</v>
          </cell>
          <cell r="D100" t="str">
            <v>BH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O100">
            <v>0</v>
          </cell>
          <cell r="P100">
            <v>0</v>
          </cell>
        </row>
        <row r="101">
          <cell r="B101" t="str">
            <v>12630050216008</v>
          </cell>
          <cell r="C101" t="str">
            <v>PITTING LAMPU</v>
          </cell>
          <cell r="D101" t="str">
            <v>BH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O101">
            <v>0</v>
          </cell>
          <cell r="P101">
            <v>0</v>
          </cell>
        </row>
        <row r="102">
          <cell r="B102" t="str">
            <v>12630050202009</v>
          </cell>
          <cell r="C102" t="str">
            <v>BOLA LAMPU 23W</v>
          </cell>
          <cell r="D102" t="str">
            <v>BH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O102">
            <v>0</v>
          </cell>
          <cell r="P102">
            <v>0</v>
          </cell>
        </row>
        <row r="103">
          <cell r="B103" t="str">
            <v>12630050202010</v>
          </cell>
          <cell r="C103" t="str">
            <v>BOLA LAMPU 45 W</v>
          </cell>
          <cell r="D103" t="str">
            <v>BH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O103">
            <v>0</v>
          </cell>
          <cell r="P103">
            <v>0</v>
          </cell>
        </row>
        <row r="105">
          <cell r="C105" t="str">
            <v>SUB TOTAL</v>
          </cell>
          <cell r="E105">
            <v>101</v>
          </cell>
          <cell r="F105">
            <v>760618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101</v>
          </cell>
          <cell r="L105">
            <v>760618</v>
          </cell>
          <cell r="O105">
            <v>101</v>
          </cell>
          <cell r="P105">
            <v>760618</v>
          </cell>
        </row>
        <row r="106">
          <cell r="B106">
            <v>12630050300000</v>
          </cell>
          <cell r="C106" t="str">
            <v>PERALATAN DAN PERKAKAS KEBUN</v>
          </cell>
        </row>
        <row r="107">
          <cell r="B107" t="str">
            <v>12630050303001</v>
          </cell>
          <cell r="C107" t="str">
            <v>CANGKUL</v>
          </cell>
          <cell r="D107" t="str">
            <v>BH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O107">
            <v>0</v>
          </cell>
          <cell r="P107">
            <v>0</v>
          </cell>
        </row>
        <row r="108">
          <cell r="B108" t="str">
            <v>12630050319002</v>
          </cell>
          <cell r="C108" t="str">
            <v>SEKOP</v>
          </cell>
          <cell r="D108" t="str">
            <v>BH</v>
          </cell>
          <cell r="E108">
            <v>2</v>
          </cell>
          <cell r="F108">
            <v>90000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2</v>
          </cell>
          <cell r="L108">
            <v>90000</v>
          </cell>
          <cell r="M108">
            <v>45000</v>
          </cell>
          <cell r="O108">
            <v>2</v>
          </cell>
          <cell r="P108">
            <v>90000</v>
          </cell>
        </row>
        <row r="109">
          <cell r="B109" t="str">
            <v>12630050301003</v>
          </cell>
          <cell r="C109" t="str">
            <v>ANGKONG</v>
          </cell>
          <cell r="D109" t="str">
            <v>BH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O109">
            <v>0</v>
          </cell>
          <cell r="P109">
            <v>0</v>
          </cell>
        </row>
        <row r="110">
          <cell r="B110" t="str">
            <v>12630050320004</v>
          </cell>
          <cell r="C110" t="str">
            <v>TAJAK (ARIT)</v>
          </cell>
          <cell r="D110" t="str">
            <v>BH</v>
          </cell>
          <cell r="E110">
            <v>2</v>
          </cell>
          <cell r="F110">
            <v>70000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2</v>
          </cell>
          <cell r="L110">
            <v>70000</v>
          </cell>
          <cell r="M110">
            <v>35000</v>
          </cell>
          <cell r="O110">
            <v>2</v>
          </cell>
          <cell r="P110">
            <v>70000</v>
          </cell>
        </row>
        <row r="111">
          <cell r="B111" t="str">
            <v>12630050302005</v>
          </cell>
          <cell r="C111" t="str">
            <v>BEARING ANGKONG</v>
          </cell>
          <cell r="D111" t="str">
            <v>BH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O111">
            <v>0</v>
          </cell>
          <cell r="P111">
            <v>0</v>
          </cell>
        </row>
        <row r="113">
          <cell r="C113" t="str">
            <v>SUB TOTAL</v>
          </cell>
          <cell r="E113">
            <v>4</v>
          </cell>
          <cell r="F113">
            <v>160000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4</v>
          </cell>
          <cell r="L113">
            <v>160000</v>
          </cell>
          <cell r="O113">
            <v>4</v>
          </cell>
          <cell r="P113">
            <v>160000</v>
          </cell>
        </row>
        <row r="114">
          <cell r="B114">
            <v>12630050400000</v>
          </cell>
          <cell r="C114" t="str">
            <v>PERALATAN DAN KELENGKAPAN WORKSHOP</v>
          </cell>
        </row>
        <row r="115">
          <cell r="B115" t="str">
            <v>12630050407001</v>
          </cell>
          <cell r="C115" t="str">
            <v>GERGAJI BESI + GAGANG</v>
          </cell>
          <cell r="D115" t="str">
            <v>SET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O115">
            <v>0</v>
          </cell>
          <cell r="P115">
            <v>0</v>
          </cell>
        </row>
        <row r="116">
          <cell r="B116" t="str">
            <v>12630050413002</v>
          </cell>
          <cell r="C116" t="str">
            <v>MATA GERGAJI BESI</v>
          </cell>
          <cell r="D116" t="str">
            <v>BH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O116">
            <v>0</v>
          </cell>
          <cell r="P116">
            <v>0</v>
          </cell>
        </row>
        <row r="117">
          <cell r="B117" t="str">
            <v>12630050416003</v>
          </cell>
          <cell r="C117" t="str">
            <v>POMPA OLI DRUM</v>
          </cell>
          <cell r="D117" t="str">
            <v>BH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O117">
            <v>0</v>
          </cell>
          <cell r="P117">
            <v>0</v>
          </cell>
        </row>
        <row r="118">
          <cell r="B118" t="str">
            <v>12630050420004</v>
          </cell>
          <cell r="C118" t="str">
            <v>TAP SNAP RING INSET 7"</v>
          </cell>
          <cell r="D118" t="str">
            <v>BH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O118">
            <v>0</v>
          </cell>
          <cell r="P118">
            <v>0</v>
          </cell>
        </row>
        <row r="119">
          <cell r="B119" t="str">
            <v>12630050420005</v>
          </cell>
          <cell r="C119" t="str">
            <v>TAP SNAP RING OUTSET 7"</v>
          </cell>
          <cell r="D119" t="str">
            <v>BH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O119">
            <v>0</v>
          </cell>
          <cell r="P119">
            <v>0</v>
          </cell>
        </row>
        <row r="120">
          <cell r="B120" t="str">
            <v>12630050420006</v>
          </cell>
          <cell r="C120" t="str">
            <v>TANG BIASA 7"</v>
          </cell>
          <cell r="D120" t="str">
            <v>BH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O120">
            <v>0</v>
          </cell>
          <cell r="P120">
            <v>0</v>
          </cell>
        </row>
        <row r="121">
          <cell r="B121" t="str">
            <v>12630050420007</v>
          </cell>
          <cell r="C121" t="str">
            <v>TANG PASGRIP 7"</v>
          </cell>
          <cell r="D121" t="str">
            <v>BH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O121">
            <v>0</v>
          </cell>
          <cell r="P121">
            <v>0</v>
          </cell>
        </row>
        <row r="122">
          <cell r="B122" t="str">
            <v>12630050420008</v>
          </cell>
          <cell r="C122" t="str">
            <v>TANG LONGNUS</v>
          </cell>
          <cell r="D122" t="str">
            <v>BH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O122">
            <v>0</v>
          </cell>
          <cell r="P122">
            <v>0</v>
          </cell>
        </row>
        <row r="123">
          <cell r="B123" t="str">
            <v>12630050411009</v>
          </cell>
          <cell r="C123" t="str">
            <v>KUNCI KOMBINASI MM (06-32)</v>
          </cell>
          <cell r="D123" t="str">
            <v>SET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O123">
            <v>0</v>
          </cell>
          <cell r="P123">
            <v>0</v>
          </cell>
        </row>
        <row r="124">
          <cell r="B124" t="str">
            <v>12630050411010</v>
          </cell>
          <cell r="C124" t="str">
            <v>KUNCI KOMBINASI INCHI (5/16-1)</v>
          </cell>
          <cell r="D124" t="str">
            <v>SET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O124">
            <v>0</v>
          </cell>
          <cell r="P124">
            <v>0</v>
          </cell>
        </row>
        <row r="125">
          <cell r="B125" t="str">
            <v>12630050411011</v>
          </cell>
          <cell r="C125" t="str">
            <v>KUNCI SOCKET HANDLE 1/4"</v>
          </cell>
          <cell r="D125" t="str">
            <v>SET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O125">
            <v>0</v>
          </cell>
          <cell r="P125">
            <v>0</v>
          </cell>
        </row>
        <row r="126">
          <cell r="B126" t="str">
            <v>12630050411012</v>
          </cell>
          <cell r="C126" t="str">
            <v>KUNCI SOCKET HANDLE 3/4"</v>
          </cell>
          <cell r="D126" t="str">
            <v>SET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O126">
            <v>0</v>
          </cell>
          <cell r="P126">
            <v>0</v>
          </cell>
        </row>
        <row r="127">
          <cell r="B127" t="str">
            <v>12630050411013</v>
          </cell>
          <cell r="C127" t="str">
            <v>KUNCI SOCKET HANDLE 1/2"</v>
          </cell>
          <cell r="D127" t="str">
            <v>SET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O127">
            <v>0</v>
          </cell>
          <cell r="P127">
            <v>0</v>
          </cell>
        </row>
        <row r="128">
          <cell r="B128" t="str">
            <v>12630050413014</v>
          </cell>
          <cell r="C128" t="str">
            <v>MARTIL @ 1 KG</v>
          </cell>
          <cell r="D128" t="str">
            <v>BH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O128">
            <v>0</v>
          </cell>
          <cell r="P128">
            <v>0</v>
          </cell>
        </row>
        <row r="129">
          <cell r="B129" t="str">
            <v>12630050413015</v>
          </cell>
          <cell r="C129" t="str">
            <v>MARTIL @ 5 KG</v>
          </cell>
          <cell r="D129" t="str">
            <v>BH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O129">
            <v>0</v>
          </cell>
          <cell r="P129">
            <v>0</v>
          </cell>
        </row>
        <row r="130">
          <cell r="B130" t="str">
            <v>12630050415016</v>
          </cell>
          <cell r="C130" t="str">
            <v>OBENG PLUS PJG. 12"</v>
          </cell>
          <cell r="D130" t="str">
            <v>BH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O130">
            <v>0</v>
          </cell>
          <cell r="P130">
            <v>0</v>
          </cell>
        </row>
        <row r="131">
          <cell r="B131" t="str">
            <v>12630050415017</v>
          </cell>
          <cell r="C131" t="str">
            <v>OBENG MINUS PJG 10"</v>
          </cell>
          <cell r="D131" t="str">
            <v>BH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O131">
            <v>0</v>
          </cell>
          <cell r="P131">
            <v>0</v>
          </cell>
        </row>
        <row r="132">
          <cell r="B132" t="str">
            <v>12630050413018</v>
          </cell>
          <cell r="C132" t="str">
            <v>MESIN KETAM KAYU</v>
          </cell>
          <cell r="D132" t="str">
            <v>UNIT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O132">
            <v>0</v>
          </cell>
          <cell r="P132">
            <v>0</v>
          </cell>
        </row>
        <row r="133">
          <cell r="B133" t="str">
            <v>12630050419019</v>
          </cell>
          <cell r="C133" t="str">
            <v>SELANG PISPOT/STEMPET</v>
          </cell>
          <cell r="D133" t="str">
            <v>PCS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O133">
            <v>0</v>
          </cell>
          <cell r="P133">
            <v>0</v>
          </cell>
        </row>
        <row r="134">
          <cell r="B134" t="str">
            <v>12630050412020</v>
          </cell>
          <cell r="C134" t="str">
            <v>LEM DEXTONE</v>
          </cell>
          <cell r="D134" t="str">
            <v>PSG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O134">
            <v>0</v>
          </cell>
          <cell r="P134">
            <v>0</v>
          </cell>
        </row>
        <row r="135">
          <cell r="B135" t="str">
            <v>12630050402021</v>
          </cell>
          <cell r="C135" t="str">
            <v>BRAD KING</v>
          </cell>
          <cell r="D135" t="str">
            <v>PCS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O135">
            <v>0</v>
          </cell>
          <cell r="P135">
            <v>0</v>
          </cell>
        </row>
        <row r="136">
          <cell r="B136" t="str">
            <v>12630050411022</v>
          </cell>
          <cell r="C136" t="str">
            <v>KAWAT ALUMINIUM</v>
          </cell>
          <cell r="D136" t="str">
            <v>PCS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O136">
            <v>0</v>
          </cell>
          <cell r="P136">
            <v>0</v>
          </cell>
        </row>
        <row r="137">
          <cell r="B137" t="str">
            <v>12630050408023</v>
          </cell>
          <cell r="C137" t="str">
            <v>HACSAW FRAME KW 0100423</v>
          </cell>
          <cell r="D137" t="str">
            <v>PCS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O137">
            <v>0</v>
          </cell>
          <cell r="P137">
            <v>0</v>
          </cell>
        </row>
        <row r="138">
          <cell r="B138" t="str">
            <v>12630050420024</v>
          </cell>
          <cell r="C138" t="str">
            <v>TAP END DIES MMSET KW 0200848</v>
          </cell>
          <cell r="D138" t="str">
            <v>PCS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O138">
            <v>0</v>
          </cell>
          <cell r="P138">
            <v>0</v>
          </cell>
        </row>
        <row r="139">
          <cell r="B139" t="str">
            <v>12630050420025</v>
          </cell>
          <cell r="C139" t="str">
            <v>TAP END DIES MMSET KW 0200849</v>
          </cell>
          <cell r="D139" t="str">
            <v>PCS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O139">
            <v>0</v>
          </cell>
          <cell r="P139">
            <v>0</v>
          </cell>
        </row>
        <row r="140">
          <cell r="B140" t="str">
            <v>12630050409026</v>
          </cell>
          <cell r="C140" t="str">
            <v>IMPACT DRILLSET KW 0700116</v>
          </cell>
          <cell r="D140" t="str">
            <v>SET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O140">
            <v>0</v>
          </cell>
          <cell r="P140">
            <v>0</v>
          </cell>
        </row>
        <row r="141">
          <cell r="B141" t="str">
            <v>12630050401027</v>
          </cell>
          <cell r="C141" t="str">
            <v>ANGLE GRINDER KW 0700111</v>
          </cell>
          <cell r="D141" t="str">
            <v>UNIT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O141">
            <v>0</v>
          </cell>
          <cell r="P141">
            <v>0</v>
          </cell>
        </row>
        <row r="142">
          <cell r="B142" t="str">
            <v>12630050419028</v>
          </cell>
          <cell r="C142" t="str">
            <v>SOLDERING IRIN KW 012902</v>
          </cell>
          <cell r="D142" t="str">
            <v>UNIT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O142">
            <v>0</v>
          </cell>
          <cell r="P142">
            <v>0</v>
          </cell>
        </row>
        <row r="143">
          <cell r="B143" t="str">
            <v>12630050404029</v>
          </cell>
          <cell r="C143" t="str">
            <v>DESOLDERING IRON KW 012913</v>
          </cell>
          <cell r="D143" t="str">
            <v>SET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O143">
            <v>0</v>
          </cell>
          <cell r="P143">
            <v>0</v>
          </cell>
        </row>
        <row r="144">
          <cell r="B144" t="str">
            <v>12630050410030</v>
          </cell>
          <cell r="C144" t="str">
            <v>JAW GEAR PULLER COMON TYPE KW 0101540</v>
          </cell>
          <cell r="D144" t="str">
            <v>SET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O144">
            <v>0</v>
          </cell>
          <cell r="P144">
            <v>0</v>
          </cell>
        </row>
        <row r="145">
          <cell r="B145" t="str">
            <v>12630050410031</v>
          </cell>
          <cell r="C145" t="str">
            <v>JAW GEAR PULLER COMON TYPE KW 011506</v>
          </cell>
          <cell r="D145" t="str">
            <v>SET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O145">
            <v>0</v>
          </cell>
          <cell r="P145">
            <v>0</v>
          </cell>
        </row>
        <row r="146">
          <cell r="B146" t="str">
            <v>12630050401032</v>
          </cell>
          <cell r="C146" t="str">
            <v>AUTOMATIC BATTERAY CHARGER KW 19-941</v>
          </cell>
          <cell r="D146" t="str">
            <v>SET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O146">
            <v>0</v>
          </cell>
          <cell r="P146">
            <v>0</v>
          </cell>
        </row>
        <row r="147">
          <cell r="B147" t="str">
            <v>12630050403033</v>
          </cell>
          <cell r="C147" t="str">
            <v>CHISEL PUNAH SET KW 0100883</v>
          </cell>
          <cell r="D147" t="str">
            <v>SET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O147">
            <v>0</v>
          </cell>
          <cell r="P147">
            <v>0</v>
          </cell>
        </row>
        <row r="148">
          <cell r="B148" t="str">
            <v>12630050406034</v>
          </cell>
          <cell r="C148" t="str">
            <v>FLARING &amp; TUBE CUTTER KW 0102698</v>
          </cell>
          <cell r="D148" t="str">
            <v>SET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O148">
            <v>0</v>
          </cell>
          <cell r="P148">
            <v>0</v>
          </cell>
        </row>
        <row r="149">
          <cell r="B149" t="str">
            <v>12630050419035</v>
          </cell>
          <cell r="C149" t="str">
            <v>STEEL TOOL BOX KW 01812</v>
          </cell>
          <cell r="D149" t="str">
            <v>BH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O149">
            <v>0</v>
          </cell>
          <cell r="P149">
            <v>0</v>
          </cell>
        </row>
        <row r="150">
          <cell r="B150" t="str">
            <v>12630050403036</v>
          </cell>
          <cell r="C150" t="str">
            <v>CHAIN HOISE 3 TON KW 0500007</v>
          </cell>
          <cell r="D150" t="str">
            <v>BH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O150">
            <v>0</v>
          </cell>
          <cell r="P150">
            <v>0</v>
          </cell>
        </row>
        <row r="151">
          <cell r="B151" t="str">
            <v>12630050405037</v>
          </cell>
          <cell r="C151" t="str">
            <v>ELEKTRONIC TOOLKIT KW 01010191</v>
          </cell>
          <cell r="D151" t="str">
            <v>SET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O151">
            <v>0</v>
          </cell>
          <cell r="P151">
            <v>0</v>
          </cell>
        </row>
        <row r="152">
          <cell r="B152" t="str">
            <v>12630050403038</v>
          </cell>
          <cell r="C152" t="str">
            <v>COMBINATION WRENCH SET 16 SIZE MM</v>
          </cell>
          <cell r="D152" t="str">
            <v>SET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O152">
            <v>0</v>
          </cell>
          <cell r="P152">
            <v>0</v>
          </cell>
        </row>
        <row r="153">
          <cell r="B153" t="str">
            <v>12630050403039</v>
          </cell>
          <cell r="C153" t="str">
            <v>COMBINATION WRENCH SET 16 SIZE INCHI</v>
          </cell>
          <cell r="D153" t="str">
            <v>SET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O153">
            <v>0</v>
          </cell>
          <cell r="P153">
            <v>0</v>
          </cell>
        </row>
        <row r="154">
          <cell r="B154" t="str">
            <v>12630050416040</v>
          </cell>
          <cell r="C154" t="str">
            <v>PIPE WRENCH 14" KW 0100366</v>
          </cell>
          <cell r="D154" t="str">
            <v>BH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O154">
            <v>0</v>
          </cell>
          <cell r="P154">
            <v>0</v>
          </cell>
        </row>
        <row r="155">
          <cell r="B155" t="str">
            <v>12630050419041</v>
          </cell>
          <cell r="C155" t="str">
            <v>SOCKET SET SQ KW 0101371</v>
          </cell>
          <cell r="D155" t="str">
            <v>SET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O155">
            <v>0</v>
          </cell>
          <cell r="P155">
            <v>0</v>
          </cell>
        </row>
        <row r="156">
          <cell r="B156" t="str">
            <v>12630050413042</v>
          </cell>
          <cell r="C156" t="str">
            <v>MECHANIC SCREW DRIVER</v>
          </cell>
          <cell r="D156" t="str">
            <v>SET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O156">
            <v>0</v>
          </cell>
          <cell r="P156">
            <v>0</v>
          </cell>
        </row>
        <row r="157">
          <cell r="B157" t="str">
            <v>12630050402043</v>
          </cell>
          <cell r="C157" t="str">
            <v>BALL POINT HEXKEY WRENCH</v>
          </cell>
          <cell r="D157" t="str">
            <v>SET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O157">
            <v>0</v>
          </cell>
          <cell r="P157">
            <v>0</v>
          </cell>
        </row>
        <row r="158">
          <cell r="B158" t="str">
            <v>12630050420044</v>
          </cell>
          <cell r="C158" t="str">
            <v>TORK WRENCH SET KW 0101642</v>
          </cell>
          <cell r="D158" t="str">
            <v>SET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O158">
            <v>0</v>
          </cell>
          <cell r="P158">
            <v>0</v>
          </cell>
        </row>
        <row r="159">
          <cell r="B159" t="str">
            <v>12630050403045</v>
          </cell>
          <cell r="C159" t="str">
            <v>CUTTING PIJER KW 0101375</v>
          </cell>
          <cell r="D159" t="str">
            <v>BH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O159">
            <v>0</v>
          </cell>
          <cell r="P159">
            <v>0</v>
          </cell>
        </row>
        <row r="160">
          <cell r="B160" t="str">
            <v>12630050422046</v>
          </cell>
          <cell r="C160" t="str">
            <v>VOLTAGE TESTER KW 0101395</v>
          </cell>
          <cell r="D160" t="str">
            <v>BH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O160">
            <v>0</v>
          </cell>
          <cell r="P160">
            <v>0</v>
          </cell>
        </row>
        <row r="161">
          <cell r="B161" t="str">
            <v>12630050422047</v>
          </cell>
          <cell r="C161" t="str">
            <v>VARNIER CALIPER KW 0600075</v>
          </cell>
          <cell r="D161" t="str">
            <v>BH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O161">
            <v>0</v>
          </cell>
          <cell r="P161">
            <v>0</v>
          </cell>
        </row>
        <row r="162">
          <cell r="B162" t="str">
            <v>12630050413048</v>
          </cell>
          <cell r="C162" t="str">
            <v>MESIN GENSET REPARASI</v>
          </cell>
          <cell r="D162" t="str">
            <v>UNIT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O162">
            <v>0</v>
          </cell>
          <cell r="P162">
            <v>0</v>
          </cell>
        </row>
        <row r="163">
          <cell r="B163" t="str">
            <v>12630050402049</v>
          </cell>
          <cell r="C163" t="str">
            <v>BATTERAY BASAH   N70</v>
          </cell>
          <cell r="D163" t="str">
            <v>BH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O163">
            <v>0</v>
          </cell>
          <cell r="P163">
            <v>0</v>
          </cell>
        </row>
        <row r="164">
          <cell r="B164" t="str">
            <v>12630050411050</v>
          </cell>
          <cell r="C164" t="str">
            <v>KAWAT LAS LB 52</v>
          </cell>
          <cell r="D164" t="str">
            <v>KG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O164">
            <v>0</v>
          </cell>
          <cell r="P164">
            <v>0</v>
          </cell>
        </row>
        <row r="166">
          <cell r="C166" t="str">
            <v>SUB TOTAL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O166">
            <v>0</v>
          </cell>
          <cell r="P166">
            <v>0</v>
          </cell>
        </row>
        <row r="167">
          <cell r="B167">
            <v>12630050500000</v>
          </cell>
          <cell r="C167" t="str">
            <v>PERALATAN ELEKTRONIK</v>
          </cell>
        </row>
        <row r="168">
          <cell r="B168" t="str">
            <v>12630050511001</v>
          </cell>
          <cell r="C168" t="str">
            <v>KOMPUTER PC MERK HP + MONITOR</v>
          </cell>
          <cell r="D168" t="str">
            <v>UNIT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O168">
            <v>0</v>
          </cell>
          <cell r="P168">
            <v>0</v>
          </cell>
        </row>
        <row r="169">
          <cell r="B169" t="str">
            <v>12630050521002</v>
          </cell>
          <cell r="C169" t="str">
            <v>UPS PROLINK</v>
          </cell>
          <cell r="D169" t="str">
            <v>UNIT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O169">
            <v>0</v>
          </cell>
          <cell r="P169">
            <v>0</v>
          </cell>
        </row>
        <row r="170">
          <cell r="B170" t="str">
            <v>12630050518003</v>
          </cell>
          <cell r="C170" t="str">
            <v>RADIO TRANCIVIER YAESU T-29</v>
          </cell>
          <cell r="D170" t="str">
            <v>UNIT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O170">
            <v>0</v>
          </cell>
          <cell r="P170">
            <v>0</v>
          </cell>
        </row>
        <row r="171">
          <cell r="B171" t="str">
            <v>12630050516004</v>
          </cell>
          <cell r="C171" t="str">
            <v>POWER SUPPLY 40 AMP</v>
          </cell>
          <cell r="D171" t="str">
            <v>UNIT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O171">
            <v>0</v>
          </cell>
          <cell r="P171">
            <v>0</v>
          </cell>
        </row>
        <row r="172">
          <cell r="B172" t="str">
            <v>12630050503005</v>
          </cell>
          <cell r="C172" t="str">
            <v>CONNECTOR AMPHENOL RG8 MALE</v>
          </cell>
          <cell r="D172" t="str">
            <v>BH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O172">
            <v>0</v>
          </cell>
          <cell r="P172">
            <v>0</v>
          </cell>
        </row>
        <row r="173">
          <cell r="B173" t="str">
            <v>12630050505006</v>
          </cell>
          <cell r="C173" t="str">
            <v>ERICSON CABLE 8D RG 8</v>
          </cell>
          <cell r="D173" t="str">
            <v>BH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O173">
            <v>0</v>
          </cell>
          <cell r="P173">
            <v>0</v>
          </cell>
        </row>
        <row r="174">
          <cell r="B174" t="str">
            <v>12630050511007</v>
          </cell>
          <cell r="C174" t="str">
            <v>KIPAS ANGIN TORNADO</v>
          </cell>
          <cell r="D174" t="str">
            <v>UNIT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O174">
            <v>0</v>
          </cell>
          <cell r="P174">
            <v>0</v>
          </cell>
        </row>
        <row r="175">
          <cell r="B175" t="str">
            <v>12630050519008</v>
          </cell>
          <cell r="C175" t="str">
            <v>SCANNER LIDE - 110</v>
          </cell>
          <cell r="D175" t="str">
            <v>UNIT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O175">
            <v>0</v>
          </cell>
          <cell r="P175">
            <v>0</v>
          </cell>
        </row>
        <row r="176">
          <cell r="B176" t="str">
            <v>12630050516009</v>
          </cell>
          <cell r="C176" t="str">
            <v>PRINTER EPSON L-200</v>
          </cell>
          <cell r="D176" t="str">
            <v>UNIT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O176">
            <v>0</v>
          </cell>
          <cell r="P176">
            <v>0</v>
          </cell>
        </row>
        <row r="177">
          <cell r="B177" t="str">
            <v>12630050516010</v>
          </cell>
          <cell r="C177" t="str">
            <v>PRINTER EPSON L-210 REPARASI</v>
          </cell>
          <cell r="D177" t="str">
            <v>UNIT</v>
          </cell>
          <cell r="E177">
            <v>1</v>
          </cell>
          <cell r="F177">
            <v>475000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1</v>
          </cell>
          <cell r="L177">
            <v>475000</v>
          </cell>
          <cell r="M177">
            <v>475000</v>
          </cell>
          <cell r="O177">
            <v>1</v>
          </cell>
          <cell r="P177">
            <v>475000</v>
          </cell>
        </row>
        <row r="178">
          <cell r="B178" t="str">
            <v>12630050506011</v>
          </cell>
          <cell r="C178" t="str">
            <v>FLAS DISK 16 GB</v>
          </cell>
          <cell r="D178" t="str">
            <v>UNIT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O178">
            <v>0</v>
          </cell>
          <cell r="P178">
            <v>0</v>
          </cell>
        </row>
        <row r="179">
          <cell r="B179" t="str">
            <v>12630050516012</v>
          </cell>
          <cell r="C179" t="str">
            <v>PRINTER EPSON L-110 (REPERASI)</v>
          </cell>
          <cell r="D179" t="str">
            <v>KALI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O179">
            <v>0</v>
          </cell>
          <cell r="P179">
            <v>0</v>
          </cell>
        </row>
        <row r="180">
          <cell r="B180" t="str">
            <v>12630050516013</v>
          </cell>
          <cell r="C180" t="str">
            <v>PARABOLA + DIGITAL RECIEVER</v>
          </cell>
          <cell r="D180" t="str">
            <v>UNIT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O180">
            <v>0</v>
          </cell>
          <cell r="P180">
            <v>0</v>
          </cell>
        </row>
        <row r="181">
          <cell r="B181" t="str">
            <v>12630050520014</v>
          </cell>
          <cell r="C181" t="str">
            <v>TELEVISI 32" LCD</v>
          </cell>
          <cell r="D181" t="str">
            <v>UNIT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O181">
            <v>0</v>
          </cell>
          <cell r="P181">
            <v>0</v>
          </cell>
        </row>
        <row r="182">
          <cell r="B182" t="str">
            <v>12630050521015</v>
          </cell>
          <cell r="C182" t="str">
            <v>UPS PROLINK (REPERASI)</v>
          </cell>
          <cell r="D182" t="str">
            <v>UNIT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O182">
            <v>0</v>
          </cell>
          <cell r="P182">
            <v>0</v>
          </cell>
        </row>
        <row r="183">
          <cell r="B183" t="str">
            <v>12630050501016</v>
          </cell>
          <cell r="C183" t="str">
            <v>ANTENA HUSTLER G7</v>
          </cell>
          <cell r="D183" t="str">
            <v>BH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O183">
            <v>0</v>
          </cell>
          <cell r="P183">
            <v>0</v>
          </cell>
        </row>
        <row r="184">
          <cell r="B184" t="str">
            <v>12630050503017</v>
          </cell>
          <cell r="C184" t="str">
            <v>CABLE CDA XIAL RG8</v>
          </cell>
          <cell r="D184" t="str">
            <v>MTR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O184">
            <v>0</v>
          </cell>
          <cell r="P184">
            <v>0</v>
          </cell>
        </row>
        <row r="185">
          <cell r="B185" t="str">
            <v>12630050503018</v>
          </cell>
          <cell r="C185" t="str">
            <v>CHARGER AUTOMATIS 12V120 A</v>
          </cell>
          <cell r="D185" t="str">
            <v>BH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O185">
            <v>0</v>
          </cell>
          <cell r="P185">
            <v>0</v>
          </cell>
        </row>
        <row r="186">
          <cell r="B186" t="str">
            <v>12630050501019</v>
          </cell>
          <cell r="C186" t="str">
            <v>ANTENA MOBIL DAN BRACKET</v>
          </cell>
          <cell r="D186" t="str">
            <v>BH</v>
          </cell>
          <cell r="E186">
            <v>2</v>
          </cell>
          <cell r="F186">
            <v>300000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2</v>
          </cell>
          <cell r="L186">
            <v>300000</v>
          </cell>
          <cell r="M186">
            <v>150000</v>
          </cell>
          <cell r="O186">
            <v>2</v>
          </cell>
          <cell r="P186">
            <v>300000</v>
          </cell>
        </row>
        <row r="187">
          <cell r="B187" t="str">
            <v>12630050511020</v>
          </cell>
          <cell r="C187" t="str">
            <v>KULKAS</v>
          </cell>
          <cell r="D187" t="str">
            <v>UNIT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O187">
            <v>0</v>
          </cell>
          <cell r="P187">
            <v>0</v>
          </cell>
        </row>
        <row r="188">
          <cell r="B188" t="str">
            <v>12630050501021</v>
          </cell>
          <cell r="C188" t="str">
            <v>ANTENA JARSEN ORI</v>
          </cell>
          <cell r="D188" t="str">
            <v>BH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O188">
            <v>0</v>
          </cell>
          <cell r="P188">
            <v>0</v>
          </cell>
        </row>
        <row r="189">
          <cell r="B189" t="str">
            <v>12630050502022</v>
          </cell>
          <cell r="C189" t="str">
            <v>BRACKET K 406</v>
          </cell>
          <cell r="D189" t="str">
            <v>BH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O189">
            <v>0</v>
          </cell>
          <cell r="P189">
            <v>0</v>
          </cell>
        </row>
        <row r="190">
          <cell r="B190" t="str">
            <v>12630050511023</v>
          </cell>
          <cell r="C190" t="str">
            <v>KABEL BRACKET</v>
          </cell>
          <cell r="D190" t="str">
            <v>BH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O190">
            <v>0</v>
          </cell>
          <cell r="P190">
            <v>0</v>
          </cell>
        </row>
        <row r="191">
          <cell r="B191" t="str">
            <v>12630050511024</v>
          </cell>
          <cell r="C191" t="str">
            <v>KABEL POWER</v>
          </cell>
          <cell r="D191" t="str">
            <v>BH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O191">
            <v>0</v>
          </cell>
          <cell r="P191">
            <v>0</v>
          </cell>
        </row>
        <row r="192">
          <cell r="B192" t="str">
            <v>12630050511025</v>
          </cell>
          <cell r="C192" t="str">
            <v>KONEKTOR</v>
          </cell>
          <cell r="D192" t="str">
            <v>BH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O192">
            <v>0</v>
          </cell>
          <cell r="P192">
            <v>0</v>
          </cell>
        </row>
        <row r="193">
          <cell r="B193" t="str">
            <v>12630050519026</v>
          </cell>
          <cell r="C193" t="str">
            <v>STABILIZER 15 KVA ( 1 PHASE )</v>
          </cell>
          <cell r="D193" t="str">
            <v>BH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O193">
            <v>0</v>
          </cell>
          <cell r="P193">
            <v>0</v>
          </cell>
        </row>
        <row r="194">
          <cell r="B194" t="str">
            <v>12630050516027</v>
          </cell>
          <cell r="C194" t="str">
            <v>PRINTER A3 WARNA TYPE L3100</v>
          </cell>
          <cell r="D194" t="str">
            <v>BH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O194">
            <v>0</v>
          </cell>
          <cell r="P194">
            <v>0</v>
          </cell>
        </row>
        <row r="195">
          <cell r="B195" t="str">
            <v>12630050521028</v>
          </cell>
          <cell r="C195" t="str">
            <v>UPS PROLINK 700 VA SN/407806</v>
          </cell>
          <cell r="D195" t="str">
            <v>BH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O195">
            <v>0</v>
          </cell>
          <cell r="P195">
            <v>0</v>
          </cell>
        </row>
        <row r="196">
          <cell r="B196" t="str">
            <v>12630050521029</v>
          </cell>
          <cell r="C196" t="str">
            <v>UPS PROLINK 700 VA SN/305279</v>
          </cell>
          <cell r="D196" t="str">
            <v>BH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O196">
            <v>0</v>
          </cell>
          <cell r="P196">
            <v>0</v>
          </cell>
        </row>
        <row r="197">
          <cell r="B197" t="str">
            <v>12630050521030</v>
          </cell>
          <cell r="C197" t="str">
            <v>UPS PROLINK 700 VA SN/500778</v>
          </cell>
          <cell r="D197" t="str">
            <v>BH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O197">
            <v>0</v>
          </cell>
          <cell r="P197">
            <v>0</v>
          </cell>
        </row>
        <row r="199">
          <cell r="C199" t="str">
            <v>SUB TOTAL</v>
          </cell>
          <cell r="E199">
            <v>3</v>
          </cell>
          <cell r="F199">
            <v>775000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3</v>
          </cell>
          <cell r="L199">
            <v>775000</v>
          </cell>
          <cell r="O199">
            <v>3</v>
          </cell>
          <cell r="P199">
            <v>775000</v>
          </cell>
        </row>
        <row r="200">
          <cell r="B200">
            <v>12630050600000</v>
          </cell>
          <cell r="C200" t="str">
            <v>PERALATAN &amp; KELENGKAPAN TULIS KANTOR</v>
          </cell>
        </row>
        <row r="201">
          <cell r="B201" t="str">
            <v>12630050619001</v>
          </cell>
          <cell r="C201" t="str">
            <v>STAPLER TEMBAK (MAXTG-A)</v>
          </cell>
          <cell r="D201" t="str">
            <v>PCS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O201">
            <v>0</v>
          </cell>
          <cell r="P201">
            <v>0</v>
          </cell>
        </row>
        <row r="202">
          <cell r="B202" t="str">
            <v>12630050609002</v>
          </cell>
          <cell r="C202" t="str">
            <v>ISI STAPLER TEMBAK 23/13</v>
          </cell>
          <cell r="D202" t="str">
            <v>KTK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O202">
            <v>0</v>
          </cell>
          <cell r="P202">
            <v>0</v>
          </cell>
        </row>
        <row r="203">
          <cell r="B203" t="str">
            <v>12630050611003</v>
          </cell>
          <cell r="C203" t="str">
            <v>KALKULATOR</v>
          </cell>
          <cell r="D203" t="str">
            <v>UNIT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O203">
            <v>0</v>
          </cell>
          <cell r="P203">
            <v>0</v>
          </cell>
        </row>
        <row r="204">
          <cell r="B204" t="str">
            <v>12630050602004</v>
          </cell>
          <cell r="C204" t="str">
            <v>BATTERAY BESAR</v>
          </cell>
          <cell r="D204" t="str">
            <v>PCS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O204">
            <v>0</v>
          </cell>
          <cell r="P204">
            <v>0</v>
          </cell>
        </row>
        <row r="205">
          <cell r="B205" t="str">
            <v>12630050602005</v>
          </cell>
          <cell r="C205" t="str">
            <v>BATTERAY KECIL</v>
          </cell>
          <cell r="D205" t="str">
            <v>PCS</v>
          </cell>
          <cell r="E205">
            <v>1</v>
          </cell>
          <cell r="F205">
            <v>4999.9633333335514</v>
          </cell>
          <cell r="G205">
            <v>48</v>
          </cell>
          <cell r="H205">
            <v>252000</v>
          </cell>
          <cell r="I205">
            <v>48</v>
          </cell>
          <cell r="J205">
            <v>252000</v>
          </cell>
          <cell r="K205">
            <v>1</v>
          </cell>
          <cell r="L205">
            <v>4999.9633333335514</v>
          </cell>
          <cell r="M205">
            <v>4999.9633333335514</v>
          </cell>
          <cell r="O205">
            <v>1</v>
          </cell>
          <cell r="P205">
            <v>4999.9633333335514</v>
          </cell>
        </row>
        <row r="206">
          <cell r="B206" t="str">
            <v>12630050620006</v>
          </cell>
          <cell r="C206" t="str">
            <v>TRIGONAL CLIP</v>
          </cell>
          <cell r="D206" t="str">
            <v>KTK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O206">
            <v>0</v>
          </cell>
          <cell r="P206">
            <v>0</v>
          </cell>
        </row>
        <row r="207">
          <cell r="B207" t="str">
            <v>12630050612007</v>
          </cell>
          <cell r="C207" t="str">
            <v>LEM KERTAS ROLL ON</v>
          </cell>
          <cell r="D207" t="str">
            <v>BH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O207">
            <v>0</v>
          </cell>
          <cell r="P207">
            <v>0</v>
          </cell>
        </row>
        <row r="208">
          <cell r="B208" t="str">
            <v>12630050616008</v>
          </cell>
          <cell r="C208" t="str">
            <v>PULPEN</v>
          </cell>
          <cell r="D208" t="str">
            <v>BH</v>
          </cell>
          <cell r="E208">
            <v>0</v>
          </cell>
          <cell r="F208">
            <v>5.0000000001091394E-2</v>
          </cell>
          <cell r="G208">
            <v>24</v>
          </cell>
          <cell r="H208">
            <v>18000</v>
          </cell>
          <cell r="I208">
            <v>13</v>
          </cell>
          <cell r="J208">
            <v>9750</v>
          </cell>
          <cell r="K208">
            <v>11</v>
          </cell>
          <cell r="L208">
            <v>8250.0500000000029</v>
          </cell>
          <cell r="M208">
            <v>750.00454545454568</v>
          </cell>
          <cell r="O208">
            <v>0</v>
          </cell>
          <cell r="P208">
            <v>5.0000000001091394E-2</v>
          </cell>
        </row>
        <row r="209">
          <cell r="B209" t="str">
            <v>12630050602009</v>
          </cell>
          <cell r="C209" t="str">
            <v>BUKU EXPEDISI UK. 1/2 FOLIO</v>
          </cell>
          <cell r="D209" t="str">
            <v>BH</v>
          </cell>
          <cell r="E209">
            <v>42</v>
          </cell>
          <cell r="F209">
            <v>22235.329999999998</v>
          </cell>
          <cell r="G209">
            <v>0</v>
          </cell>
          <cell r="H209">
            <v>0</v>
          </cell>
          <cell r="I209">
            <v>5</v>
          </cell>
          <cell r="J209">
            <v>2647.0499999999997</v>
          </cell>
          <cell r="K209">
            <v>37</v>
          </cell>
          <cell r="L209">
            <v>19588.28</v>
          </cell>
          <cell r="M209">
            <v>529.41297297297297</v>
          </cell>
          <cell r="O209">
            <v>42</v>
          </cell>
          <cell r="P209">
            <v>22235.329999999998</v>
          </cell>
        </row>
        <row r="210">
          <cell r="B210" t="str">
            <v>12630050602010</v>
          </cell>
          <cell r="C210" t="str">
            <v>BUKU TULIS ISI 100 LBR</v>
          </cell>
          <cell r="D210" t="str">
            <v>BH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O210">
            <v>0</v>
          </cell>
          <cell r="P210">
            <v>0</v>
          </cell>
        </row>
        <row r="211">
          <cell r="B211" t="str">
            <v>12630050619011</v>
          </cell>
          <cell r="C211" t="str">
            <v>SPIDOL PERMANEN UJUNG BESI RUNCING</v>
          </cell>
          <cell r="D211" t="str">
            <v>BH</v>
          </cell>
          <cell r="E211">
            <v>85</v>
          </cell>
          <cell r="F211">
            <v>531312.34</v>
          </cell>
          <cell r="G211">
            <v>0</v>
          </cell>
          <cell r="H211">
            <v>0</v>
          </cell>
          <cell r="I211">
            <v>1</v>
          </cell>
          <cell r="J211">
            <v>6250.73</v>
          </cell>
          <cell r="K211">
            <v>84</v>
          </cell>
          <cell r="L211">
            <v>525061.61</v>
          </cell>
          <cell r="M211">
            <v>6250.7334523809523</v>
          </cell>
          <cell r="O211">
            <v>85</v>
          </cell>
          <cell r="P211">
            <v>531312.34</v>
          </cell>
        </row>
        <row r="212">
          <cell r="B212" t="str">
            <v>12630050616012</v>
          </cell>
          <cell r="C212" t="str">
            <v>PENGGARIS SIKU</v>
          </cell>
          <cell r="D212" t="str">
            <v>BH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O212">
            <v>0</v>
          </cell>
          <cell r="P212">
            <v>0</v>
          </cell>
        </row>
        <row r="213">
          <cell r="B213" t="str">
            <v>12630050611013</v>
          </cell>
          <cell r="C213" t="str">
            <v>KARET PENGHAPUS</v>
          </cell>
          <cell r="D213" t="str">
            <v>BH</v>
          </cell>
          <cell r="E213">
            <v>13</v>
          </cell>
          <cell r="F213">
            <v>39000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13</v>
          </cell>
          <cell r="L213">
            <v>39000</v>
          </cell>
          <cell r="M213">
            <v>3000</v>
          </cell>
          <cell r="O213">
            <v>13</v>
          </cell>
          <cell r="P213">
            <v>39000</v>
          </cell>
        </row>
        <row r="214">
          <cell r="B214" t="str">
            <v>12630050602014</v>
          </cell>
          <cell r="C214" t="str">
            <v>BUSUR KECIL</v>
          </cell>
          <cell r="D214" t="str">
            <v>BH</v>
          </cell>
          <cell r="E214">
            <v>4</v>
          </cell>
          <cell r="F214">
            <v>12000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4</v>
          </cell>
          <cell r="L214">
            <v>12000</v>
          </cell>
          <cell r="M214">
            <v>3000</v>
          </cell>
          <cell r="O214">
            <v>4</v>
          </cell>
          <cell r="P214">
            <v>12000</v>
          </cell>
        </row>
        <row r="215">
          <cell r="B215" t="str">
            <v>12630050616015</v>
          </cell>
          <cell r="C215" t="str">
            <v>PENSIL</v>
          </cell>
          <cell r="D215" t="str">
            <v>BH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O215">
            <v>0</v>
          </cell>
          <cell r="P215">
            <v>0</v>
          </cell>
        </row>
        <row r="216">
          <cell r="B216" t="str">
            <v>12630050616016</v>
          </cell>
          <cell r="C216" t="str">
            <v>PENGGARIS BESI</v>
          </cell>
          <cell r="D216" t="str">
            <v>BH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O216">
            <v>0</v>
          </cell>
          <cell r="P216">
            <v>0</v>
          </cell>
        </row>
        <row r="217">
          <cell r="B217" t="str">
            <v>12630050611017</v>
          </cell>
          <cell r="C217" t="str">
            <v>KERTAS A4</v>
          </cell>
          <cell r="D217" t="str">
            <v>RIM</v>
          </cell>
          <cell r="E217">
            <v>7</v>
          </cell>
          <cell r="F217">
            <v>247333.35</v>
          </cell>
          <cell r="G217">
            <v>0</v>
          </cell>
          <cell r="H217">
            <v>0</v>
          </cell>
          <cell r="I217">
            <v>6</v>
          </cell>
          <cell r="J217">
            <v>212000.03999999998</v>
          </cell>
          <cell r="K217">
            <v>1</v>
          </cell>
          <cell r="L217">
            <v>35333.310000000027</v>
          </cell>
          <cell r="M217">
            <v>35333.310000000027</v>
          </cell>
          <cell r="O217">
            <v>7</v>
          </cell>
          <cell r="P217">
            <v>247333.35</v>
          </cell>
        </row>
        <row r="218">
          <cell r="B218" t="str">
            <v>12630050616018</v>
          </cell>
          <cell r="C218" t="str">
            <v>PEMBOLONG KERTAS UK. KECIL</v>
          </cell>
          <cell r="D218" t="str">
            <v>PCS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O218">
            <v>0</v>
          </cell>
          <cell r="P218">
            <v>0</v>
          </cell>
        </row>
        <row r="219">
          <cell r="B219" t="str">
            <v>12630050612019</v>
          </cell>
          <cell r="C219" t="str">
            <v>LETTER FILE 401</v>
          </cell>
          <cell r="D219" t="str">
            <v>BH</v>
          </cell>
          <cell r="E219">
            <v>6</v>
          </cell>
          <cell r="F219">
            <v>75000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6</v>
          </cell>
          <cell r="L219">
            <v>75000</v>
          </cell>
          <cell r="M219">
            <v>12500</v>
          </cell>
          <cell r="O219">
            <v>6</v>
          </cell>
          <cell r="P219">
            <v>75000</v>
          </cell>
        </row>
        <row r="220">
          <cell r="B220" t="str">
            <v>12630050613020</v>
          </cell>
          <cell r="C220" t="str">
            <v>MILIMETER KALKIR</v>
          </cell>
          <cell r="D220" t="str">
            <v>ROLL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O220">
            <v>0</v>
          </cell>
          <cell r="P220">
            <v>0</v>
          </cell>
        </row>
        <row r="221">
          <cell r="B221" t="str">
            <v>12630050611021</v>
          </cell>
          <cell r="C221" t="str">
            <v>KERTAS KALKIR (POLOS)</v>
          </cell>
          <cell r="D221" t="str">
            <v>ROLL</v>
          </cell>
          <cell r="E221">
            <v>1</v>
          </cell>
          <cell r="F221">
            <v>145000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1</v>
          </cell>
          <cell r="L221">
            <v>145000</v>
          </cell>
          <cell r="M221">
            <v>145000</v>
          </cell>
          <cell r="O221">
            <v>1</v>
          </cell>
          <cell r="P221">
            <v>145000</v>
          </cell>
        </row>
        <row r="222">
          <cell r="B222" t="str">
            <v>12630050601022</v>
          </cell>
          <cell r="C222" t="str">
            <v>ALAT TULIS GAMBAR</v>
          </cell>
          <cell r="D222" t="str">
            <v>SET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O222">
            <v>0</v>
          </cell>
          <cell r="P222">
            <v>0</v>
          </cell>
        </row>
        <row r="223">
          <cell r="B223" t="str">
            <v>12630050620023</v>
          </cell>
          <cell r="C223" t="str">
            <v>TINTA GAMBAR (RAPIDO)</v>
          </cell>
          <cell r="D223" t="str">
            <v>BTL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O223">
            <v>0</v>
          </cell>
          <cell r="P223">
            <v>0</v>
          </cell>
        </row>
        <row r="224">
          <cell r="B224" t="str">
            <v>12630050616024</v>
          </cell>
          <cell r="C224" t="str">
            <v>PENGGARIS SABLON</v>
          </cell>
          <cell r="D224" t="str">
            <v>SET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O224">
            <v>0</v>
          </cell>
          <cell r="P224">
            <v>0</v>
          </cell>
        </row>
        <row r="225">
          <cell r="B225" t="str">
            <v>12630050616025</v>
          </cell>
          <cell r="C225" t="str">
            <v>PENGGARIS UK. 30 CM</v>
          </cell>
          <cell r="D225" t="str">
            <v>BH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O225">
            <v>0</v>
          </cell>
          <cell r="P225">
            <v>0</v>
          </cell>
        </row>
        <row r="226">
          <cell r="B226" t="str">
            <v>12630050616026</v>
          </cell>
          <cell r="C226" t="str">
            <v>PENGGARIS UK. 100 CM</v>
          </cell>
          <cell r="D226" t="str">
            <v>BH</v>
          </cell>
          <cell r="E226">
            <v>1</v>
          </cell>
          <cell r="F226">
            <v>65000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1</v>
          </cell>
          <cell r="L226">
            <v>65000</v>
          </cell>
          <cell r="M226">
            <v>65000</v>
          </cell>
          <cell r="O226">
            <v>1</v>
          </cell>
          <cell r="P226">
            <v>65000</v>
          </cell>
        </row>
        <row r="227">
          <cell r="B227" t="str">
            <v>12630050616027</v>
          </cell>
          <cell r="C227" t="str">
            <v>PENGGARIS SEGITIGA SEDANG</v>
          </cell>
          <cell r="D227" t="str">
            <v>SET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O227">
            <v>0</v>
          </cell>
          <cell r="P227">
            <v>0</v>
          </cell>
        </row>
        <row r="228">
          <cell r="B228" t="str">
            <v>12630050616028</v>
          </cell>
          <cell r="C228" t="str">
            <v>PENGGARIS SEGITIGA BESAR</v>
          </cell>
          <cell r="D228" t="str">
            <v>SET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O228">
            <v>0</v>
          </cell>
          <cell r="P228">
            <v>0</v>
          </cell>
        </row>
        <row r="229">
          <cell r="B229" t="str">
            <v>12630050616029</v>
          </cell>
          <cell r="C229" t="str">
            <v>PENSIL MEKANIK</v>
          </cell>
          <cell r="D229" t="str">
            <v>PCS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O229">
            <v>0</v>
          </cell>
          <cell r="P229">
            <v>0</v>
          </cell>
        </row>
        <row r="230">
          <cell r="B230" t="str">
            <v>12630050609030</v>
          </cell>
          <cell r="C230" t="str">
            <v>ISI PENSIL MEKANIK</v>
          </cell>
          <cell r="D230" t="str">
            <v>KTK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O230">
            <v>0</v>
          </cell>
          <cell r="P230">
            <v>0</v>
          </cell>
        </row>
        <row r="231">
          <cell r="B231" t="str">
            <v>12630050611031</v>
          </cell>
          <cell r="C231" t="str">
            <v>KERTAS F4</v>
          </cell>
          <cell r="D231" t="str">
            <v>RIM</v>
          </cell>
          <cell r="E231">
            <v>30</v>
          </cell>
          <cell r="F231">
            <v>1090645.1599999999</v>
          </cell>
          <cell r="G231">
            <v>0</v>
          </cell>
          <cell r="H231">
            <v>0</v>
          </cell>
          <cell r="I231">
            <v>1</v>
          </cell>
          <cell r="J231">
            <v>37263.629999999997</v>
          </cell>
          <cell r="K231">
            <v>29</v>
          </cell>
          <cell r="L231">
            <v>1053381.53</v>
          </cell>
          <cell r="M231">
            <v>36323.501034482761</v>
          </cell>
          <cell r="O231">
            <v>30</v>
          </cell>
          <cell r="P231">
            <v>1090645.1599999999</v>
          </cell>
        </row>
        <row r="232">
          <cell r="B232" t="str">
            <v>12630050601032</v>
          </cell>
          <cell r="C232" t="str">
            <v>ANAK HEKTER NO. 3</v>
          </cell>
          <cell r="D232" t="str">
            <v>KTK</v>
          </cell>
          <cell r="E232">
            <v>6</v>
          </cell>
          <cell r="F232">
            <v>1800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6</v>
          </cell>
          <cell r="L232">
            <v>1800</v>
          </cell>
          <cell r="M232">
            <v>300</v>
          </cell>
          <cell r="O232">
            <v>6</v>
          </cell>
          <cell r="P232">
            <v>1800</v>
          </cell>
        </row>
        <row r="233">
          <cell r="B233" t="str">
            <v>12630050601033</v>
          </cell>
          <cell r="C233" t="str">
            <v>ANAK HEKTER NO. 23/13</v>
          </cell>
          <cell r="D233" t="str">
            <v>KTK</v>
          </cell>
          <cell r="E233">
            <v>137</v>
          </cell>
          <cell r="F233">
            <v>168268.18999999997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137</v>
          </cell>
          <cell r="L233">
            <v>168268.18999999997</v>
          </cell>
          <cell r="M233">
            <v>1228.2349635036494</v>
          </cell>
          <cell r="O233">
            <v>137</v>
          </cell>
          <cell r="P233">
            <v>168268.18999999997</v>
          </cell>
        </row>
        <row r="234">
          <cell r="B234" t="str">
            <v>12630050611034</v>
          </cell>
          <cell r="C234" t="str">
            <v>KERTAS NCR 9.5 X 2 FLY</v>
          </cell>
          <cell r="D234" t="str">
            <v>KTK</v>
          </cell>
          <cell r="E234">
            <v>1</v>
          </cell>
          <cell r="F234">
            <v>185000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1</v>
          </cell>
          <cell r="L234">
            <v>185000</v>
          </cell>
          <cell r="M234">
            <v>185000</v>
          </cell>
          <cell r="O234">
            <v>1</v>
          </cell>
          <cell r="P234">
            <v>185000</v>
          </cell>
        </row>
        <row r="235">
          <cell r="B235" t="str">
            <v>12630050619035</v>
          </cell>
          <cell r="C235" t="str">
            <v>SPIDOL WHITE BOARD</v>
          </cell>
          <cell r="D235" t="str">
            <v>BH</v>
          </cell>
          <cell r="E235">
            <v>46</v>
          </cell>
          <cell r="F235">
            <v>276000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46</v>
          </cell>
          <cell r="L235">
            <v>276000</v>
          </cell>
          <cell r="M235">
            <v>6000</v>
          </cell>
          <cell r="O235">
            <v>46</v>
          </cell>
          <cell r="P235">
            <v>276000</v>
          </cell>
        </row>
        <row r="236">
          <cell r="B236" t="str">
            <v>12630050619036</v>
          </cell>
          <cell r="C236" t="str">
            <v>SPIDOL PERMANEN</v>
          </cell>
          <cell r="D236" t="str">
            <v>BH</v>
          </cell>
          <cell r="E236">
            <v>49</v>
          </cell>
          <cell r="F236">
            <v>342000.08999999997</v>
          </cell>
          <cell r="G236">
            <v>0</v>
          </cell>
          <cell r="H236">
            <v>0</v>
          </cell>
          <cell r="I236">
            <v>3</v>
          </cell>
          <cell r="J236">
            <v>20938.77</v>
          </cell>
          <cell r="K236">
            <v>46</v>
          </cell>
          <cell r="L236">
            <v>321061.31999999995</v>
          </cell>
          <cell r="M236">
            <v>6979.5939130434772</v>
          </cell>
          <cell r="O236">
            <v>49</v>
          </cell>
          <cell r="P236">
            <v>342000.08999999997</v>
          </cell>
        </row>
        <row r="237">
          <cell r="B237" t="str">
            <v>12630050619037</v>
          </cell>
          <cell r="C237" t="str">
            <v>SPRING FILE</v>
          </cell>
          <cell r="D237" t="str">
            <v>BH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O237">
            <v>0</v>
          </cell>
          <cell r="P237">
            <v>0</v>
          </cell>
        </row>
        <row r="238">
          <cell r="B238" t="str">
            <v>12630050612038</v>
          </cell>
          <cell r="C238" t="str">
            <v>LAKBAN BENING UK. 2"</v>
          </cell>
          <cell r="D238" t="str">
            <v>ROLL</v>
          </cell>
          <cell r="E238">
            <v>2</v>
          </cell>
          <cell r="F238">
            <v>15000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2</v>
          </cell>
          <cell r="L238">
            <v>15000</v>
          </cell>
          <cell r="M238">
            <v>7500</v>
          </cell>
          <cell r="O238">
            <v>2</v>
          </cell>
          <cell r="P238">
            <v>15000</v>
          </cell>
        </row>
        <row r="239">
          <cell r="B239" t="str">
            <v>12630050612039</v>
          </cell>
          <cell r="C239" t="str">
            <v>LAKBAN HITAM UK. 2"</v>
          </cell>
          <cell r="D239" t="str">
            <v>ROLL</v>
          </cell>
          <cell r="E239">
            <v>7</v>
          </cell>
          <cell r="F239">
            <v>70000</v>
          </cell>
          <cell r="G239">
            <v>0</v>
          </cell>
          <cell r="H239">
            <v>0</v>
          </cell>
          <cell r="I239">
            <v>2</v>
          </cell>
          <cell r="J239">
            <v>20000</v>
          </cell>
          <cell r="K239">
            <v>5</v>
          </cell>
          <cell r="L239">
            <v>50000</v>
          </cell>
          <cell r="M239">
            <v>10000</v>
          </cell>
          <cell r="O239">
            <v>7</v>
          </cell>
          <cell r="P239">
            <v>70000</v>
          </cell>
        </row>
        <row r="240">
          <cell r="B240" t="str">
            <v>12630050611040</v>
          </cell>
          <cell r="C240" t="str">
            <v>KERTAS BUFALLO</v>
          </cell>
          <cell r="D240" t="str">
            <v>BKS</v>
          </cell>
          <cell r="E240">
            <v>3</v>
          </cell>
          <cell r="F240">
            <v>75000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3</v>
          </cell>
          <cell r="L240">
            <v>75000</v>
          </cell>
          <cell r="M240">
            <v>25000</v>
          </cell>
          <cell r="O240">
            <v>3</v>
          </cell>
          <cell r="P240">
            <v>75000</v>
          </cell>
        </row>
        <row r="241">
          <cell r="B241" t="str">
            <v>12630050616041</v>
          </cell>
          <cell r="C241" t="str">
            <v>PLASTIK SAMPUL</v>
          </cell>
          <cell r="D241" t="str">
            <v>BKS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O241">
            <v>0</v>
          </cell>
          <cell r="P241">
            <v>0</v>
          </cell>
        </row>
        <row r="242">
          <cell r="B242" t="str">
            <v>12630050611042</v>
          </cell>
          <cell r="C242" t="str">
            <v>KERTAS FOTO</v>
          </cell>
          <cell r="D242" t="str">
            <v>BKS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O242">
            <v>0</v>
          </cell>
          <cell r="P242">
            <v>0</v>
          </cell>
        </row>
        <row r="243">
          <cell r="B243" t="str">
            <v>12630050611043</v>
          </cell>
          <cell r="C243" t="str">
            <v>KERTAS WARNA</v>
          </cell>
          <cell r="D243" t="str">
            <v>RIM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O243">
            <v>0</v>
          </cell>
          <cell r="P243">
            <v>0</v>
          </cell>
        </row>
        <row r="244">
          <cell r="B244" t="str">
            <v>12630050601044</v>
          </cell>
          <cell r="C244" t="str">
            <v>ANAK HEKTER HD 10</v>
          </cell>
          <cell r="D244" t="str">
            <v>KTK</v>
          </cell>
          <cell r="E244">
            <v>13</v>
          </cell>
          <cell r="F244">
            <v>16190.910000000003</v>
          </cell>
          <cell r="G244">
            <v>0</v>
          </cell>
          <cell r="H244">
            <v>0</v>
          </cell>
          <cell r="I244">
            <v>1</v>
          </cell>
          <cell r="J244">
            <v>1245.45</v>
          </cell>
          <cell r="K244">
            <v>12</v>
          </cell>
          <cell r="L244">
            <v>14945.460000000003</v>
          </cell>
          <cell r="M244">
            <v>1245.4550000000002</v>
          </cell>
          <cell r="O244">
            <v>13</v>
          </cell>
          <cell r="P244">
            <v>16190.910000000003</v>
          </cell>
        </row>
        <row r="245">
          <cell r="B245" t="str">
            <v>12630050601045</v>
          </cell>
          <cell r="C245" t="str">
            <v>AMPLOP PUTIH PANJANG</v>
          </cell>
          <cell r="D245" t="str">
            <v>BKS</v>
          </cell>
          <cell r="E245">
            <v>3</v>
          </cell>
          <cell r="F245">
            <v>42000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3</v>
          </cell>
          <cell r="L245">
            <v>42000</v>
          </cell>
          <cell r="M245">
            <v>14000</v>
          </cell>
          <cell r="O245">
            <v>3</v>
          </cell>
          <cell r="P245">
            <v>42000</v>
          </cell>
        </row>
        <row r="246">
          <cell r="B246" t="str">
            <v>12630050601046</v>
          </cell>
          <cell r="C246" t="str">
            <v>AMPLOP COKLAT UK. F4</v>
          </cell>
          <cell r="D246" t="str">
            <v>BKS</v>
          </cell>
          <cell r="E246">
            <v>2</v>
          </cell>
          <cell r="F246">
            <v>100000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2</v>
          </cell>
          <cell r="L246">
            <v>100000</v>
          </cell>
          <cell r="M246">
            <v>50000</v>
          </cell>
          <cell r="O246">
            <v>2</v>
          </cell>
          <cell r="P246">
            <v>100000</v>
          </cell>
        </row>
        <row r="247">
          <cell r="B247" t="str">
            <v>12630050601047</v>
          </cell>
          <cell r="C247" t="str">
            <v>AMPLOP COKLAT UK. SEDANG</v>
          </cell>
          <cell r="D247" t="str">
            <v>BKS</v>
          </cell>
          <cell r="E247">
            <v>1</v>
          </cell>
          <cell r="F247">
            <v>33000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1</v>
          </cell>
          <cell r="L247">
            <v>33000</v>
          </cell>
          <cell r="M247">
            <v>33000</v>
          </cell>
          <cell r="O247">
            <v>1</v>
          </cell>
          <cell r="P247">
            <v>33000</v>
          </cell>
        </row>
        <row r="248">
          <cell r="B248" t="str">
            <v>12630050602048</v>
          </cell>
          <cell r="C248" t="str">
            <v>BINDER CLIP NO. 288</v>
          </cell>
          <cell r="D248" t="str">
            <v>KTK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O248">
            <v>0</v>
          </cell>
          <cell r="P248">
            <v>0</v>
          </cell>
        </row>
        <row r="249">
          <cell r="B249" t="str">
            <v>12630050620049</v>
          </cell>
          <cell r="C249" t="str">
            <v>TIP-EX</v>
          </cell>
          <cell r="D249" t="str">
            <v>BH</v>
          </cell>
          <cell r="E249">
            <v>3</v>
          </cell>
          <cell r="F249">
            <v>21000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3</v>
          </cell>
          <cell r="L249">
            <v>21000</v>
          </cell>
          <cell r="M249">
            <v>7000</v>
          </cell>
          <cell r="O249">
            <v>3</v>
          </cell>
          <cell r="P249">
            <v>21000</v>
          </cell>
        </row>
        <row r="250">
          <cell r="B250" t="str">
            <v>12630050619050</v>
          </cell>
          <cell r="C250" t="str">
            <v>STABILO</v>
          </cell>
          <cell r="D250" t="str">
            <v>BH</v>
          </cell>
          <cell r="E250">
            <v>2</v>
          </cell>
          <cell r="F250">
            <v>10000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2</v>
          </cell>
          <cell r="L250">
            <v>10000</v>
          </cell>
          <cell r="M250">
            <v>5000</v>
          </cell>
          <cell r="O250">
            <v>2</v>
          </cell>
          <cell r="P250">
            <v>10000</v>
          </cell>
        </row>
        <row r="251">
          <cell r="B251" t="str">
            <v>12630050602051</v>
          </cell>
          <cell r="C251" t="str">
            <v>BUKU TULIS ISI 100 LBR UK. 1/2 FOLIO</v>
          </cell>
          <cell r="D251" t="str">
            <v>BH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O251">
            <v>0</v>
          </cell>
          <cell r="P251">
            <v>0</v>
          </cell>
        </row>
        <row r="252">
          <cell r="B252" t="str">
            <v>12630050616052</v>
          </cell>
          <cell r="C252" t="str">
            <v>PENGHAPUS TINTA RAPIDO</v>
          </cell>
          <cell r="D252" t="str">
            <v>BOX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O252">
            <v>0</v>
          </cell>
          <cell r="P252">
            <v>0</v>
          </cell>
        </row>
        <row r="253">
          <cell r="B253" t="str">
            <v>12630050616053</v>
          </cell>
          <cell r="C253" t="str">
            <v>PAPER FASTENER</v>
          </cell>
          <cell r="D253" t="str">
            <v>KTK</v>
          </cell>
          <cell r="E253">
            <v>10</v>
          </cell>
          <cell r="F253">
            <v>100000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10</v>
          </cell>
          <cell r="L253">
            <v>100000</v>
          </cell>
          <cell r="M253">
            <v>10000</v>
          </cell>
          <cell r="O253">
            <v>10</v>
          </cell>
          <cell r="P253">
            <v>100000</v>
          </cell>
        </row>
        <row r="254">
          <cell r="B254" t="str">
            <v>12630050613054</v>
          </cell>
          <cell r="C254" t="str">
            <v>MAP KARYAWAN</v>
          </cell>
          <cell r="D254" t="str">
            <v>BH</v>
          </cell>
          <cell r="E254">
            <v>5</v>
          </cell>
          <cell r="F254">
            <v>11406.086315789475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5</v>
          </cell>
          <cell r="L254">
            <v>11406.086315789475</v>
          </cell>
          <cell r="M254">
            <v>2281.2172631578951</v>
          </cell>
          <cell r="O254">
            <v>5</v>
          </cell>
          <cell r="P254">
            <v>11406.086315789475</v>
          </cell>
        </row>
        <row r="255">
          <cell r="B255" t="str">
            <v>12630050616055</v>
          </cell>
          <cell r="C255" t="str">
            <v>PELOBANG KERTAS SEDANG</v>
          </cell>
          <cell r="D255" t="str">
            <v>BH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O255">
            <v>0</v>
          </cell>
          <cell r="P255">
            <v>0</v>
          </cell>
        </row>
        <row r="256">
          <cell r="B256" t="str">
            <v>12630050616056</v>
          </cell>
          <cell r="C256" t="str">
            <v>PITA MESIN TIK</v>
          </cell>
          <cell r="D256" t="str">
            <v>BH</v>
          </cell>
          <cell r="E256">
            <v>1</v>
          </cell>
          <cell r="F256">
            <v>18500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1</v>
          </cell>
          <cell r="L256">
            <v>18500</v>
          </cell>
          <cell r="M256">
            <v>18500</v>
          </cell>
          <cell r="O256">
            <v>1</v>
          </cell>
          <cell r="P256">
            <v>18500</v>
          </cell>
        </row>
        <row r="257">
          <cell r="B257" t="str">
            <v>12630050603057</v>
          </cell>
          <cell r="C257" t="str">
            <v>CORECCTION TIP ROLL ON</v>
          </cell>
          <cell r="D257" t="str">
            <v>BH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O257">
            <v>0</v>
          </cell>
          <cell r="P257">
            <v>0</v>
          </cell>
        </row>
        <row r="258">
          <cell r="B258" t="str">
            <v>12630050601058</v>
          </cell>
          <cell r="C258" t="str">
            <v>ANAK HEKTER TEMBAK 8 MM</v>
          </cell>
          <cell r="D258" t="str">
            <v>KTK</v>
          </cell>
          <cell r="E258">
            <v>222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222</v>
          </cell>
          <cell r="L258">
            <v>0</v>
          </cell>
          <cell r="M258">
            <v>0</v>
          </cell>
          <cell r="O258">
            <v>222</v>
          </cell>
          <cell r="P258">
            <v>0</v>
          </cell>
        </row>
        <row r="259">
          <cell r="B259" t="str">
            <v>12630050603059</v>
          </cell>
          <cell r="C259" t="str">
            <v>CUTTER + ISI</v>
          </cell>
          <cell r="D259" t="str">
            <v>BH</v>
          </cell>
          <cell r="E259">
            <v>5</v>
          </cell>
          <cell r="F259">
            <v>75000</v>
          </cell>
          <cell r="G259">
            <v>0</v>
          </cell>
          <cell r="H259">
            <v>0</v>
          </cell>
          <cell r="I259">
            <v>1</v>
          </cell>
          <cell r="J259">
            <v>15000</v>
          </cell>
          <cell r="K259">
            <v>4</v>
          </cell>
          <cell r="L259">
            <v>60000</v>
          </cell>
          <cell r="M259">
            <v>15000</v>
          </cell>
          <cell r="O259">
            <v>5</v>
          </cell>
          <cell r="P259">
            <v>75000</v>
          </cell>
          <cell r="W259">
            <v>195</v>
          </cell>
        </row>
        <row r="260">
          <cell r="B260" t="str">
            <v>12630050609060</v>
          </cell>
          <cell r="C260" t="str">
            <v>ISI CUTTER</v>
          </cell>
          <cell r="D260" t="str">
            <v>KTK</v>
          </cell>
          <cell r="E260">
            <v>6</v>
          </cell>
          <cell r="F260">
            <v>36000</v>
          </cell>
          <cell r="G260">
            <v>0</v>
          </cell>
          <cell r="H260">
            <v>0</v>
          </cell>
          <cell r="I260">
            <v>2</v>
          </cell>
          <cell r="J260">
            <v>12000</v>
          </cell>
          <cell r="K260">
            <v>4</v>
          </cell>
          <cell r="L260">
            <v>24000</v>
          </cell>
          <cell r="M260">
            <v>6000</v>
          </cell>
          <cell r="O260">
            <v>6</v>
          </cell>
          <cell r="P260">
            <v>36000</v>
          </cell>
        </row>
        <row r="261">
          <cell r="B261" t="str">
            <v>12630050611061</v>
          </cell>
          <cell r="C261" t="str">
            <v>KERTAS KARBON</v>
          </cell>
          <cell r="D261" t="str">
            <v>BKS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O261">
            <v>0</v>
          </cell>
          <cell r="P261">
            <v>0</v>
          </cell>
        </row>
        <row r="262">
          <cell r="B262" t="str">
            <v>12630050612062</v>
          </cell>
          <cell r="C262" t="str">
            <v>LABEL POHON WARNA MERAH</v>
          </cell>
          <cell r="D262" t="str">
            <v>LBR</v>
          </cell>
          <cell r="E262">
            <v>4300</v>
          </cell>
          <cell r="F262">
            <v>0</v>
          </cell>
          <cell r="G262">
            <v>0</v>
          </cell>
          <cell r="H262">
            <v>0</v>
          </cell>
          <cell r="I262">
            <v>60</v>
          </cell>
          <cell r="J262">
            <v>0</v>
          </cell>
          <cell r="K262">
            <v>4240</v>
          </cell>
          <cell r="L262">
            <v>0</v>
          </cell>
          <cell r="M262">
            <v>0</v>
          </cell>
          <cell r="O262">
            <v>4300</v>
          </cell>
          <cell r="P262">
            <v>0</v>
          </cell>
        </row>
        <row r="263">
          <cell r="B263" t="str">
            <v>12630050619063</v>
          </cell>
          <cell r="C263" t="str">
            <v>SPIDOL PERMANEN BESAR</v>
          </cell>
          <cell r="D263" t="str">
            <v>BH</v>
          </cell>
          <cell r="E263">
            <v>36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36</v>
          </cell>
          <cell r="L263">
            <v>0</v>
          </cell>
          <cell r="M263">
            <v>0</v>
          </cell>
          <cell r="O263">
            <v>36</v>
          </cell>
          <cell r="P263">
            <v>0</v>
          </cell>
        </row>
        <row r="264">
          <cell r="B264" t="str">
            <v>12630050612064</v>
          </cell>
          <cell r="C264" t="str">
            <v>LABEL POHON WARNA KUNING</v>
          </cell>
          <cell r="D264" t="str">
            <v>LBR</v>
          </cell>
          <cell r="E264">
            <v>4000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4000</v>
          </cell>
          <cell r="L264">
            <v>0</v>
          </cell>
          <cell r="M264">
            <v>0</v>
          </cell>
          <cell r="O264">
            <v>4000</v>
          </cell>
          <cell r="P264">
            <v>0</v>
          </cell>
        </row>
        <row r="265">
          <cell r="B265" t="str">
            <v>12630050602065</v>
          </cell>
          <cell r="C265" t="str">
            <v>BINDER CLIP NO. 107</v>
          </cell>
          <cell r="D265" t="str">
            <v>KTK</v>
          </cell>
          <cell r="E265">
            <v>7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7</v>
          </cell>
          <cell r="L265">
            <v>0</v>
          </cell>
          <cell r="M265">
            <v>0</v>
          </cell>
          <cell r="O265">
            <v>7</v>
          </cell>
          <cell r="P265">
            <v>0</v>
          </cell>
        </row>
        <row r="266">
          <cell r="B266" t="str">
            <v>12630050602066</v>
          </cell>
          <cell r="C266" t="str">
            <v>BINDER CLIP NO. 155</v>
          </cell>
          <cell r="D266" t="str">
            <v>KTK</v>
          </cell>
          <cell r="E266">
            <v>9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9</v>
          </cell>
          <cell r="L266">
            <v>0</v>
          </cell>
          <cell r="M266">
            <v>0</v>
          </cell>
          <cell r="O266">
            <v>9</v>
          </cell>
          <cell r="P266">
            <v>0</v>
          </cell>
        </row>
        <row r="267">
          <cell r="B267" t="str">
            <v>12630050602067</v>
          </cell>
          <cell r="C267" t="str">
            <v>BINDER CLIP NO. 200</v>
          </cell>
          <cell r="D267" t="str">
            <v>KTK</v>
          </cell>
          <cell r="E267">
            <v>7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7</v>
          </cell>
          <cell r="L267">
            <v>0</v>
          </cell>
          <cell r="M267">
            <v>0</v>
          </cell>
          <cell r="O267">
            <v>7</v>
          </cell>
          <cell r="P267">
            <v>0</v>
          </cell>
        </row>
        <row r="268">
          <cell r="B268" t="str">
            <v>12630050611068</v>
          </cell>
          <cell r="C268" t="str">
            <v>KERTAS A3</v>
          </cell>
          <cell r="D268" t="str">
            <v>RIM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O268">
            <v>0</v>
          </cell>
          <cell r="P268">
            <v>0</v>
          </cell>
        </row>
        <row r="269">
          <cell r="B269" t="str">
            <v>12630050611069</v>
          </cell>
          <cell r="C269" t="str">
            <v>KERTAS KWARTO / LETTER</v>
          </cell>
          <cell r="D269" t="str">
            <v>RIM</v>
          </cell>
          <cell r="E269">
            <v>8</v>
          </cell>
          <cell r="F269">
            <v>264000</v>
          </cell>
          <cell r="G269">
            <v>0</v>
          </cell>
          <cell r="H269">
            <v>0</v>
          </cell>
          <cell r="I269">
            <v>1</v>
          </cell>
          <cell r="J269">
            <v>33000</v>
          </cell>
          <cell r="K269">
            <v>7</v>
          </cell>
          <cell r="L269">
            <v>231000</v>
          </cell>
          <cell r="M269">
            <v>33000</v>
          </cell>
          <cell r="O269">
            <v>8</v>
          </cell>
          <cell r="P269">
            <v>264000</v>
          </cell>
        </row>
        <row r="271">
          <cell r="C271" t="str">
            <v>SUB TOTAL</v>
          </cell>
          <cell r="E271">
            <v>9081</v>
          </cell>
          <cell r="F271">
            <v>4092691.4696491226</v>
          </cell>
          <cell r="G271">
            <v>72</v>
          </cell>
          <cell r="H271">
            <v>270000</v>
          </cell>
          <cell r="I271">
            <v>144</v>
          </cell>
          <cell r="J271">
            <v>622095.66999999993</v>
          </cell>
          <cell r="K271">
            <v>9009</v>
          </cell>
          <cell r="L271">
            <v>3740595.7996491226</v>
          </cell>
          <cell r="O271">
            <v>9081</v>
          </cell>
          <cell r="P271">
            <v>4092691.4696491226</v>
          </cell>
        </row>
        <row r="272">
          <cell r="B272">
            <v>12630050700000</v>
          </cell>
          <cell r="C272" t="str">
            <v>PERALATAN DAN PERLENGKAPAN UMUM</v>
          </cell>
        </row>
        <row r="273">
          <cell r="B273" t="str">
            <v>12630050720001</v>
          </cell>
          <cell r="C273" t="str">
            <v>TENDA PLASTIK UK 6 X 8</v>
          </cell>
          <cell r="D273" t="str">
            <v>BH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O273">
            <v>0</v>
          </cell>
          <cell r="P273">
            <v>0</v>
          </cell>
        </row>
        <row r="274">
          <cell r="B274" t="str">
            <v>12630050720002</v>
          </cell>
          <cell r="C274" t="str">
            <v>TENDA PLASTIK UK 3 X 4</v>
          </cell>
          <cell r="D274" t="str">
            <v>BH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O274">
            <v>0</v>
          </cell>
          <cell r="P274">
            <v>0</v>
          </cell>
        </row>
        <row r="275">
          <cell r="B275" t="str">
            <v>12630050707003</v>
          </cell>
          <cell r="C275" t="str">
            <v>GOLOK</v>
          </cell>
          <cell r="D275" t="str">
            <v>BH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O275">
            <v>0</v>
          </cell>
          <cell r="P275">
            <v>0</v>
          </cell>
        </row>
        <row r="276">
          <cell r="B276" t="str">
            <v>12630050711004</v>
          </cell>
          <cell r="C276" t="str">
            <v>KAMPAK</v>
          </cell>
          <cell r="D276" t="str">
            <v>BH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O276">
            <v>0</v>
          </cell>
          <cell r="P276">
            <v>0</v>
          </cell>
        </row>
        <row r="277">
          <cell r="B277" t="str">
            <v>12630050707005</v>
          </cell>
          <cell r="C277" t="str">
            <v>GERGAJI SET/KOMBINASI</v>
          </cell>
          <cell r="D277" t="str">
            <v>SET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O277">
            <v>0</v>
          </cell>
          <cell r="P277">
            <v>0</v>
          </cell>
        </row>
        <row r="278">
          <cell r="B278" t="str">
            <v>12630050712006</v>
          </cell>
          <cell r="C278" t="str">
            <v>LAMPU LENTERA</v>
          </cell>
          <cell r="D278" t="str">
            <v>BH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O278">
            <v>0</v>
          </cell>
          <cell r="P278">
            <v>0</v>
          </cell>
        </row>
        <row r="279">
          <cell r="B279" t="str">
            <v>12630050702007</v>
          </cell>
          <cell r="C279" t="str">
            <v>BATU ASAH</v>
          </cell>
          <cell r="D279" t="str">
            <v>BH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O279">
            <v>0</v>
          </cell>
          <cell r="P279">
            <v>0</v>
          </cell>
        </row>
        <row r="280">
          <cell r="B280" t="str">
            <v>12630050708008</v>
          </cell>
          <cell r="C280" t="str">
            <v>HELM PROYEK</v>
          </cell>
          <cell r="D280" t="str">
            <v>BH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O280">
            <v>0</v>
          </cell>
          <cell r="P280">
            <v>0</v>
          </cell>
        </row>
        <row r="281">
          <cell r="B281" t="str">
            <v>12630050716009</v>
          </cell>
          <cell r="C281" t="str">
            <v>PAKU 4"</v>
          </cell>
          <cell r="D281" t="str">
            <v>KG</v>
          </cell>
          <cell r="E281">
            <v>12</v>
          </cell>
          <cell r="F281">
            <v>175384.62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12</v>
          </cell>
          <cell r="L281">
            <v>175384.62</v>
          </cell>
          <cell r="M281">
            <v>14615.385</v>
          </cell>
          <cell r="O281">
            <v>12</v>
          </cell>
          <cell r="P281">
            <v>175384.62</v>
          </cell>
        </row>
        <row r="282">
          <cell r="B282" t="str">
            <v>12630050716010</v>
          </cell>
          <cell r="C282" t="str">
            <v>PAKU 3"</v>
          </cell>
          <cell r="D282" t="str">
            <v>KG</v>
          </cell>
          <cell r="E282">
            <v>12.5</v>
          </cell>
          <cell r="F282">
            <v>182692.31</v>
          </cell>
          <cell r="G282">
            <v>0</v>
          </cell>
          <cell r="H282">
            <v>0</v>
          </cell>
          <cell r="I282">
            <v>3</v>
          </cell>
          <cell r="J282">
            <v>43846.14</v>
          </cell>
          <cell r="K282">
            <v>9.5</v>
          </cell>
          <cell r="L282">
            <v>138846.16999999998</v>
          </cell>
          <cell r="M282">
            <v>14615.386315789472</v>
          </cell>
          <cell r="O282">
            <v>12.5</v>
          </cell>
          <cell r="P282">
            <v>182692.31</v>
          </cell>
        </row>
        <row r="283">
          <cell r="B283" t="str">
            <v>12630050716011</v>
          </cell>
          <cell r="C283" t="str">
            <v>PAKU 2"</v>
          </cell>
          <cell r="D283" t="str">
            <v>KG</v>
          </cell>
          <cell r="E283">
            <v>12.5</v>
          </cell>
          <cell r="F283">
            <v>182692.31</v>
          </cell>
          <cell r="G283">
            <v>0</v>
          </cell>
          <cell r="H283">
            <v>0</v>
          </cell>
          <cell r="I283">
            <v>1</v>
          </cell>
          <cell r="J283">
            <v>14615.38</v>
          </cell>
          <cell r="K283">
            <v>11.5</v>
          </cell>
          <cell r="L283">
            <v>168076.93</v>
          </cell>
          <cell r="M283">
            <v>14615.385217391304</v>
          </cell>
          <cell r="O283">
            <v>12.5</v>
          </cell>
          <cell r="P283">
            <v>182692.31</v>
          </cell>
        </row>
        <row r="284">
          <cell r="B284" t="str">
            <v>12630050720012</v>
          </cell>
          <cell r="C284" t="str">
            <v>TALI NILON UK. 22 MM</v>
          </cell>
          <cell r="D284" t="str">
            <v>KG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O284">
            <v>0</v>
          </cell>
          <cell r="P284">
            <v>0</v>
          </cell>
        </row>
        <row r="285">
          <cell r="B285" t="str">
            <v>12630050720013</v>
          </cell>
          <cell r="C285" t="str">
            <v>TALI RAFIA</v>
          </cell>
          <cell r="D285" t="str">
            <v>GLG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O285">
            <v>0</v>
          </cell>
          <cell r="P285">
            <v>0</v>
          </cell>
        </row>
        <row r="286">
          <cell r="B286" t="str">
            <v>12630050711014</v>
          </cell>
          <cell r="C286" t="str">
            <v>KARUNG PLASTIK</v>
          </cell>
          <cell r="D286" t="str">
            <v>BH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O286">
            <v>0</v>
          </cell>
          <cell r="P286">
            <v>0</v>
          </cell>
        </row>
        <row r="287">
          <cell r="B287" t="str">
            <v>12630050719015</v>
          </cell>
          <cell r="C287" t="str">
            <v>SEPATU KARET GAMBIR</v>
          </cell>
          <cell r="D287" t="str">
            <v>PSG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O287">
            <v>0</v>
          </cell>
          <cell r="P287">
            <v>0</v>
          </cell>
        </row>
        <row r="288">
          <cell r="B288" t="str">
            <v>12630050716016</v>
          </cell>
          <cell r="C288" t="str">
            <v>PONCO TENTARA</v>
          </cell>
          <cell r="D288" t="str">
            <v>BH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O288">
            <v>0</v>
          </cell>
          <cell r="P288">
            <v>0</v>
          </cell>
        </row>
        <row r="289">
          <cell r="B289" t="str">
            <v>12630050719017</v>
          </cell>
          <cell r="C289" t="str">
            <v>SARUNG TANGAN KAIN</v>
          </cell>
          <cell r="D289" t="str">
            <v>PSG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O289">
            <v>0</v>
          </cell>
          <cell r="P289">
            <v>0</v>
          </cell>
        </row>
        <row r="290">
          <cell r="B290" t="str">
            <v>12630050711018</v>
          </cell>
          <cell r="C290" t="str">
            <v>KAOS KAKI</v>
          </cell>
          <cell r="D290" t="str">
            <v>PSG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O290">
            <v>0</v>
          </cell>
          <cell r="P290">
            <v>0</v>
          </cell>
        </row>
        <row r="291">
          <cell r="B291" t="str">
            <v>12630050718019</v>
          </cell>
          <cell r="C291" t="str">
            <v>ROMPI KERJA (SPOT LIGHT)</v>
          </cell>
          <cell r="D291" t="str">
            <v>BH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O291">
            <v>0</v>
          </cell>
          <cell r="P291">
            <v>0</v>
          </cell>
        </row>
        <row r="292">
          <cell r="B292" t="str">
            <v>12630050705020</v>
          </cell>
          <cell r="C292" t="str">
            <v>EMBER HITAM UK 20 LTR</v>
          </cell>
          <cell r="D292" t="str">
            <v>BH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O292">
            <v>0</v>
          </cell>
          <cell r="P292">
            <v>0</v>
          </cell>
        </row>
        <row r="293">
          <cell r="B293" t="str">
            <v>12630050702021</v>
          </cell>
          <cell r="C293" t="str">
            <v>BASKOM PLASTIK UK. SEDANG</v>
          </cell>
          <cell r="D293" t="str">
            <v>BH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O293">
            <v>0</v>
          </cell>
          <cell r="P293">
            <v>0</v>
          </cell>
        </row>
        <row r="294">
          <cell r="B294" t="str">
            <v>12630050711022</v>
          </cell>
          <cell r="C294" t="str">
            <v>KOREK API KAYU</v>
          </cell>
          <cell r="D294" t="str">
            <v>PAK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O294">
            <v>0</v>
          </cell>
          <cell r="P294">
            <v>0</v>
          </cell>
        </row>
        <row r="295">
          <cell r="B295" t="str">
            <v>12630050711023</v>
          </cell>
          <cell r="C295" t="str">
            <v>KOREK API GAS (ADA SENTER)</v>
          </cell>
          <cell r="D295" t="str">
            <v>BH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O295">
            <v>0</v>
          </cell>
          <cell r="P295">
            <v>0</v>
          </cell>
        </row>
        <row r="296">
          <cell r="B296" t="str">
            <v>12630050716024</v>
          </cell>
          <cell r="C296" t="str">
            <v>PLASTIK BENING UK. 1/4 KG</v>
          </cell>
          <cell r="D296" t="str">
            <v>KG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O296">
            <v>0</v>
          </cell>
          <cell r="P296">
            <v>0</v>
          </cell>
        </row>
        <row r="297">
          <cell r="B297" t="str">
            <v>12630050716025</v>
          </cell>
          <cell r="C297" t="str">
            <v>PLASTIK BENING UK. 1 KG</v>
          </cell>
          <cell r="D297" t="str">
            <v>KG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O297">
            <v>0</v>
          </cell>
          <cell r="P297">
            <v>0</v>
          </cell>
        </row>
        <row r="298">
          <cell r="B298" t="str">
            <v>12630050711026</v>
          </cell>
          <cell r="C298" t="str">
            <v>KANTONG KRESEK</v>
          </cell>
          <cell r="D298" t="str">
            <v>BKS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O298">
            <v>0</v>
          </cell>
          <cell r="P298">
            <v>0</v>
          </cell>
        </row>
        <row r="299">
          <cell r="B299" t="str">
            <v>12630050719027</v>
          </cell>
          <cell r="C299" t="str">
            <v>SPON CUCI PIRING</v>
          </cell>
          <cell r="D299" t="str">
            <v>BH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O299">
            <v>0</v>
          </cell>
          <cell r="P299">
            <v>0</v>
          </cell>
        </row>
        <row r="300">
          <cell r="B300" t="str">
            <v>12630050719028</v>
          </cell>
          <cell r="C300" t="str">
            <v>SIKAT CUCI BAJU</v>
          </cell>
          <cell r="D300" t="str">
            <v>BH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O300">
            <v>0</v>
          </cell>
          <cell r="P300">
            <v>0</v>
          </cell>
        </row>
        <row r="301">
          <cell r="B301" t="str">
            <v>12630050711029</v>
          </cell>
          <cell r="C301" t="str">
            <v>KUALI</v>
          </cell>
          <cell r="D301" t="str">
            <v>BH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O301">
            <v>0</v>
          </cell>
          <cell r="P301">
            <v>0</v>
          </cell>
        </row>
        <row r="302">
          <cell r="B302" t="str">
            <v>12630050719030</v>
          </cell>
          <cell r="C302" t="str">
            <v>SENDOK GORENG</v>
          </cell>
          <cell r="D302" t="str">
            <v>BH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O302">
            <v>0</v>
          </cell>
          <cell r="P302">
            <v>0</v>
          </cell>
        </row>
        <row r="303">
          <cell r="B303" t="str">
            <v>12630050719031</v>
          </cell>
          <cell r="C303" t="str">
            <v>SUDIP/SUTIL</v>
          </cell>
          <cell r="D303" t="str">
            <v>BH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O303">
            <v>0</v>
          </cell>
          <cell r="P303">
            <v>0</v>
          </cell>
        </row>
        <row r="304">
          <cell r="B304" t="str">
            <v>12630050716032</v>
          </cell>
          <cell r="C304" t="str">
            <v>PERIUK UK. 4 KG</v>
          </cell>
          <cell r="D304" t="str">
            <v>BH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O304">
            <v>0</v>
          </cell>
          <cell r="P304">
            <v>0</v>
          </cell>
        </row>
        <row r="305">
          <cell r="B305" t="str">
            <v>12630050703033</v>
          </cell>
          <cell r="C305" t="str">
            <v>CERET ALUMINIUM UK. 5 LTR</v>
          </cell>
          <cell r="D305" t="str">
            <v>BH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O305">
            <v>0</v>
          </cell>
          <cell r="P305">
            <v>0</v>
          </cell>
        </row>
        <row r="306">
          <cell r="B306" t="str">
            <v>12630050719034</v>
          </cell>
          <cell r="C306" t="str">
            <v>SENDOK NASI</v>
          </cell>
          <cell r="D306" t="str">
            <v>BH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O306">
            <v>0</v>
          </cell>
          <cell r="P306">
            <v>0</v>
          </cell>
        </row>
        <row r="307">
          <cell r="B307" t="str">
            <v>12630050719035</v>
          </cell>
          <cell r="C307" t="str">
            <v>SENDOK SAYUR</v>
          </cell>
          <cell r="D307" t="str">
            <v>BH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O307">
            <v>0</v>
          </cell>
          <cell r="P307">
            <v>0</v>
          </cell>
        </row>
        <row r="308">
          <cell r="B308" t="str">
            <v>12630050719036</v>
          </cell>
          <cell r="C308" t="str">
            <v>SENDOK MAKAN</v>
          </cell>
          <cell r="D308" t="str">
            <v>BH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O308">
            <v>0</v>
          </cell>
          <cell r="P308">
            <v>0</v>
          </cell>
        </row>
        <row r="309">
          <cell r="B309" t="str">
            <v>12630050703037</v>
          </cell>
          <cell r="C309" t="str">
            <v>CANGKIR PLASIK</v>
          </cell>
          <cell r="D309" t="str">
            <v>BH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O309">
            <v>0</v>
          </cell>
          <cell r="P309">
            <v>0</v>
          </cell>
        </row>
        <row r="310">
          <cell r="B310" t="str">
            <v>12630050716038</v>
          </cell>
          <cell r="C310" t="str">
            <v>PIRING PLASTIK</v>
          </cell>
          <cell r="D310" t="str">
            <v>BH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O310">
            <v>0</v>
          </cell>
          <cell r="P310">
            <v>0</v>
          </cell>
        </row>
        <row r="311">
          <cell r="B311" t="str">
            <v>12630050719039</v>
          </cell>
          <cell r="C311" t="str">
            <v>SABUN CUCI BATANG</v>
          </cell>
          <cell r="D311" t="str">
            <v>BH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O311">
            <v>0</v>
          </cell>
          <cell r="P311">
            <v>0</v>
          </cell>
        </row>
        <row r="312">
          <cell r="B312" t="str">
            <v>12630050719040</v>
          </cell>
          <cell r="C312" t="str">
            <v>SABUN MANDI</v>
          </cell>
          <cell r="D312" t="str">
            <v>BH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O312">
            <v>0</v>
          </cell>
          <cell r="P312">
            <v>0</v>
          </cell>
        </row>
        <row r="313">
          <cell r="B313" t="str">
            <v>12630050719041</v>
          </cell>
          <cell r="C313" t="str">
            <v>SIKAT GIGI</v>
          </cell>
          <cell r="D313" t="str">
            <v>BH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O313">
            <v>0</v>
          </cell>
          <cell r="P313">
            <v>0</v>
          </cell>
        </row>
        <row r="314">
          <cell r="B314" t="str">
            <v>12630050716042</v>
          </cell>
          <cell r="C314" t="str">
            <v>PASTA GIGI</v>
          </cell>
          <cell r="D314" t="str">
            <v>BH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O314">
            <v>0</v>
          </cell>
          <cell r="P314">
            <v>0</v>
          </cell>
        </row>
        <row r="315">
          <cell r="B315" t="str">
            <v>12630050716043</v>
          </cell>
          <cell r="C315" t="str">
            <v>PLATIK HITAM UK. 1 X 2</v>
          </cell>
          <cell r="D315" t="str">
            <v>BH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O315">
            <v>0</v>
          </cell>
          <cell r="P315">
            <v>0</v>
          </cell>
        </row>
        <row r="316">
          <cell r="B316" t="str">
            <v>12630050716044</v>
          </cell>
          <cell r="C316" t="str">
            <v>PLASTIK PUTIH U/ LABEL STA</v>
          </cell>
          <cell r="D316" t="str">
            <v>ROLL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O316">
            <v>0</v>
          </cell>
          <cell r="P316">
            <v>0</v>
          </cell>
        </row>
        <row r="317">
          <cell r="B317" t="str">
            <v>12630050710045</v>
          </cell>
          <cell r="C317" t="str">
            <v>JERIGEN UK. 20 LTR</v>
          </cell>
          <cell r="D317" t="str">
            <v>BH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O317">
            <v>0</v>
          </cell>
          <cell r="P317">
            <v>0</v>
          </cell>
        </row>
        <row r="318">
          <cell r="B318" t="str">
            <v>12630050710046</v>
          </cell>
          <cell r="C318" t="str">
            <v>JERIGEN UK. 10 LTR</v>
          </cell>
          <cell r="D318" t="str">
            <v>BH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O318">
            <v>0</v>
          </cell>
          <cell r="P318">
            <v>0</v>
          </cell>
        </row>
        <row r="319">
          <cell r="B319" t="str">
            <v>12630050710047</v>
          </cell>
          <cell r="C319" t="str">
            <v>JERIGEN UK. 5 LTR</v>
          </cell>
          <cell r="D319" t="str">
            <v>BH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O319">
            <v>0</v>
          </cell>
          <cell r="P319">
            <v>0</v>
          </cell>
        </row>
        <row r="320">
          <cell r="B320" t="str">
            <v>12630050701048</v>
          </cell>
          <cell r="C320" t="str">
            <v>AUTAN</v>
          </cell>
          <cell r="D320" t="str">
            <v>SCT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O320">
            <v>0</v>
          </cell>
          <cell r="P320">
            <v>0</v>
          </cell>
        </row>
        <row r="321">
          <cell r="B321" t="str">
            <v>12630050715049</v>
          </cell>
          <cell r="C321" t="str">
            <v>OBAT P3K</v>
          </cell>
          <cell r="D321" t="str">
            <v>PKT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O321">
            <v>0</v>
          </cell>
          <cell r="P321">
            <v>0</v>
          </cell>
        </row>
        <row r="322">
          <cell r="B322" t="str">
            <v>12630050719050</v>
          </cell>
          <cell r="C322" t="str">
            <v>SENTER 4 BATERAY</v>
          </cell>
          <cell r="D322" t="str">
            <v>BH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O322">
            <v>0</v>
          </cell>
          <cell r="P322">
            <v>0</v>
          </cell>
        </row>
        <row r="323">
          <cell r="B323" t="str">
            <v>12630050716051</v>
          </cell>
          <cell r="C323" t="str">
            <v>PISAU CUTTER</v>
          </cell>
          <cell r="D323" t="str">
            <v>PCS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O323">
            <v>0</v>
          </cell>
          <cell r="P323">
            <v>0</v>
          </cell>
        </row>
        <row r="324">
          <cell r="B324" t="str">
            <v>12630050711052</v>
          </cell>
          <cell r="C324" t="str">
            <v>KASUR BUSA UK. 3 KAKI</v>
          </cell>
          <cell r="D324" t="str">
            <v>BH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O324">
            <v>0</v>
          </cell>
          <cell r="P324">
            <v>0</v>
          </cell>
        </row>
        <row r="325">
          <cell r="B325" t="str">
            <v>12630050702053</v>
          </cell>
          <cell r="C325" t="str">
            <v>BANTAL + GULING</v>
          </cell>
          <cell r="D325" t="str">
            <v>BH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O325">
            <v>0</v>
          </cell>
          <cell r="P325">
            <v>0</v>
          </cell>
        </row>
        <row r="326">
          <cell r="B326" t="str">
            <v>12630050719054</v>
          </cell>
          <cell r="C326" t="str">
            <v>SEPRAI</v>
          </cell>
          <cell r="D326" t="str">
            <v>SET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O326">
            <v>0</v>
          </cell>
          <cell r="P326">
            <v>0</v>
          </cell>
        </row>
        <row r="327">
          <cell r="B327" t="str">
            <v>12630050719055</v>
          </cell>
          <cell r="C327" t="str">
            <v>SEPATU SAFETY KWD 805</v>
          </cell>
          <cell r="D327" t="str">
            <v>PSG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O327">
            <v>0</v>
          </cell>
          <cell r="P327">
            <v>0</v>
          </cell>
        </row>
        <row r="328">
          <cell r="B328" t="str">
            <v>12630050713056</v>
          </cell>
          <cell r="C328" t="str">
            <v>METERAN UK. 50 M</v>
          </cell>
          <cell r="D328" t="str">
            <v>BH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O328">
            <v>0</v>
          </cell>
          <cell r="P328">
            <v>0</v>
          </cell>
        </row>
        <row r="329">
          <cell r="B329" t="str">
            <v>12630050702057</v>
          </cell>
          <cell r="C329" t="str">
            <v>BRANGKAS BESI</v>
          </cell>
          <cell r="D329" t="str">
            <v>UNIT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O329">
            <v>0</v>
          </cell>
          <cell r="P329">
            <v>0</v>
          </cell>
        </row>
        <row r="330">
          <cell r="B330" t="str">
            <v>12630050719058</v>
          </cell>
          <cell r="C330" t="str">
            <v>SEPATU AP. BOAT</v>
          </cell>
          <cell r="D330" t="str">
            <v>PSG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O330">
            <v>0</v>
          </cell>
          <cell r="P330">
            <v>0</v>
          </cell>
        </row>
        <row r="331">
          <cell r="B331" t="str">
            <v>12630050702059</v>
          </cell>
          <cell r="C331" t="str">
            <v>BAJU PELAMPUNG</v>
          </cell>
          <cell r="D331" t="str">
            <v>BH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O331">
            <v>0</v>
          </cell>
          <cell r="P331">
            <v>0</v>
          </cell>
        </row>
        <row r="332">
          <cell r="B332" t="str">
            <v>12630050711060</v>
          </cell>
          <cell r="C332" t="str">
            <v>KARPET PLASTIK KOREA</v>
          </cell>
          <cell r="D332" t="str">
            <v>ROLL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O332">
            <v>0</v>
          </cell>
          <cell r="P332">
            <v>0</v>
          </cell>
        </row>
        <row r="333">
          <cell r="B333" t="str">
            <v>12630050704061</v>
          </cell>
          <cell r="C333" t="str">
            <v>DRUM PLASTIK</v>
          </cell>
          <cell r="D333" t="str">
            <v>BH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O333">
            <v>0</v>
          </cell>
          <cell r="P333">
            <v>0</v>
          </cell>
        </row>
        <row r="334">
          <cell r="B334" t="str">
            <v>12630050711062</v>
          </cell>
          <cell r="C334" t="str">
            <v>KAPUR CRAYON</v>
          </cell>
          <cell r="D334" t="str">
            <v>KTK</v>
          </cell>
          <cell r="E334">
            <v>111</v>
          </cell>
          <cell r="F334">
            <v>142714.40999999997</v>
          </cell>
          <cell r="G334">
            <v>0</v>
          </cell>
          <cell r="H334">
            <v>0</v>
          </cell>
          <cell r="I334">
            <v>1</v>
          </cell>
          <cell r="J334">
            <v>1285.72</v>
          </cell>
          <cell r="K334">
            <v>110</v>
          </cell>
          <cell r="L334">
            <v>141428.68999999997</v>
          </cell>
          <cell r="M334">
            <v>1285.7153636363635</v>
          </cell>
          <cell r="O334">
            <v>111</v>
          </cell>
          <cell r="P334">
            <v>142714.40999999997</v>
          </cell>
        </row>
        <row r="335">
          <cell r="B335" t="str">
            <v>12630050713063</v>
          </cell>
          <cell r="C335" t="str">
            <v>METERAN UK. 3 M</v>
          </cell>
          <cell r="D335" t="str">
            <v>BH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O335">
            <v>0</v>
          </cell>
          <cell r="P335">
            <v>0</v>
          </cell>
        </row>
        <row r="336">
          <cell r="B336" t="str">
            <v>12630050713064</v>
          </cell>
          <cell r="C336" t="str">
            <v>METERAN UK. 5 M</v>
          </cell>
          <cell r="D336" t="str">
            <v>BH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O336">
            <v>0</v>
          </cell>
          <cell r="P336">
            <v>0</v>
          </cell>
        </row>
        <row r="337">
          <cell r="B337" t="str">
            <v>12630050720065</v>
          </cell>
          <cell r="C337" t="str">
            <v>TANGKI SOLAR UK. 3000 LTR</v>
          </cell>
          <cell r="D337" t="str">
            <v>BH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O337">
            <v>0</v>
          </cell>
          <cell r="P337">
            <v>0</v>
          </cell>
        </row>
        <row r="338">
          <cell r="B338" t="str">
            <v>12630050720066</v>
          </cell>
          <cell r="C338" t="str">
            <v>TANGKI SOLAR UK. 1500 LTR</v>
          </cell>
          <cell r="D338" t="str">
            <v>BH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O338">
            <v>0</v>
          </cell>
          <cell r="P338">
            <v>0</v>
          </cell>
        </row>
        <row r="339">
          <cell r="B339" t="str">
            <v>12630050713067</v>
          </cell>
          <cell r="C339" t="str">
            <v>METERAN UK. 20 M</v>
          </cell>
          <cell r="D339" t="str">
            <v>BH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O339">
            <v>0</v>
          </cell>
          <cell r="P339">
            <v>0</v>
          </cell>
        </row>
        <row r="340">
          <cell r="B340" t="str">
            <v>12630050710068</v>
          </cell>
          <cell r="C340" t="str">
            <v>JERIGEN UK. 35 LTR</v>
          </cell>
          <cell r="D340" t="str">
            <v>BH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O340">
            <v>0</v>
          </cell>
          <cell r="P340">
            <v>0</v>
          </cell>
        </row>
        <row r="341">
          <cell r="B341" t="str">
            <v>12630050703069</v>
          </cell>
          <cell r="C341" t="str">
            <v>CORONG MINYAK UK. BESAR</v>
          </cell>
          <cell r="D341" t="str">
            <v>BH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O341">
            <v>0</v>
          </cell>
          <cell r="P341">
            <v>0</v>
          </cell>
        </row>
        <row r="342">
          <cell r="B342" t="str">
            <v>12630050703070</v>
          </cell>
          <cell r="C342" t="str">
            <v>CORONG MINYAK UK. SEDANG</v>
          </cell>
          <cell r="D342" t="str">
            <v>BH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O342">
            <v>0</v>
          </cell>
          <cell r="P342">
            <v>0</v>
          </cell>
        </row>
        <row r="343">
          <cell r="B343" t="str">
            <v>12630050711071</v>
          </cell>
          <cell r="C343" t="str">
            <v>KOMPOR GAS 2 TUNGKU</v>
          </cell>
          <cell r="D343" t="str">
            <v>BH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O343">
            <v>0</v>
          </cell>
          <cell r="P343">
            <v>0</v>
          </cell>
        </row>
        <row r="344">
          <cell r="B344" t="str">
            <v>12630050720072</v>
          </cell>
          <cell r="C344" t="str">
            <v>TABUNG GAS 12 KG</v>
          </cell>
          <cell r="D344" t="str">
            <v>BH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O344">
            <v>0</v>
          </cell>
          <cell r="P344">
            <v>0</v>
          </cell>
        </row>
        <row r="345">
          <cell r="B345" t="str">
            <v>12630050716073</v>
          </cell>
          <cell r="C345" t="str">
            <v>POMPA ANGIN UK. KECIL</v>
          </cell>
          <cell r="D345" t="str">
            <v>BH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O345">
            <v>0</v>
          </cell>
          <cell r="P345">
            <v>0</v>
          </cell>
        </row>
        <row r="346">
          <cell r="B346" t="str">
            <v>12630050713074</v>
          </cell>
          <cell r="C346" t="str">
            <v>MESIN KETIK 8"</v>
          </cell>
          <cell r="D346" t="str">
            <v>UNIT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O346">
            <v>0</v>
          </cell>
          <cell r="P346">
            <v>0</v>
          </cell>
        </row>
        <row r="347">
          <cell r="B347" t="str">
            <v>12630050711075</v>
          </cell>
          <cell r="C347" t="str">
            <v>KELAMBU</v>
          </cell>
          <cell r="D347" t="str">
            <v>BH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O347">
            <v>0</v>
          </cell>
          <cell r="P347">
            <v>0</v>
          </cell>
        </row>
        <row r="348">
          <cell r="B348" t="str">
            <v>12630050713076</v>
          </cell>
          <cell r="C348" t="str">
            <v>MANTEL</v>
          </cell>
          <cell r="D348" t="str">
            <v>BH</v>
          </cell>
          <cell r="E348">
            <v>10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10</v>
          </cell>
          <cell r="L348">
            <v>0</v>
          </cell>
          <cell r="M348">
            <v>0</v>
          </cell>
          <cell r="O348">
            <v>10</v>
          </cell>
          <cell r="P348">
            <v>0</v>
          </cell>
        </row>
        <row r="349">
          <cell r="B349" t="str">
            <v>12630050716077</v>
          </cell>
          <cell r="C349" t="str">
            <v>PAKU 2,5"</v>
          </cell>
          <cell r="D349" t="str">
            <v>KG</v>
          </cell>
          <cell r="E349">
            <v>12.5</v>
          </cell>
          <cell r="F349">
            <v>182692.31</v>
          </cell>
          <cell r="G349">
            <v>0</v>
          </cell>
          <cell r="H349">
            <v>0</v>
          </cell>
          <cell r="I349">
            <v>3</v>
          </cell>
          <cell r="J349">
            <v>43846.14</v>
          </cell>
          <cell r="K349">
            <v>9.5</v>
          </cell>
          <cell r="L349">
            <v>138846.16999999998</v>
          </cell>
          <cell r="M349">
            <v>14615.386315789472</v>
          </cell>
          <cell r="O349">
            <v>12.5</v>
          </cell>
          <cell r="P349">
            <v>182692.31</v>
          </cell>
        </row>
        <row r="350">
          <cell r="B350" t="str">
            <v>12630050712078</v>
          </cell>
          <cell r="C350" t="str">
            <v>LENTERA KECIL</v>
          </cell>
          <cell r="D350" t="str">
            <v>BH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O350">
            <v>0</v>
          </cell>
          <cell r="P350">
            <v>0</v>
          </cell>
        </row>
        <row r="351">
          <cell r="B351" t="str">
            <v>12630050711079</v>
          </cell>
          <cell r="C351" t="str">
            <v>KACA LENTERA BESAR</v>
          </cell>
          <cell r="D351" t="str">
            <v>BH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O351">
            <v>0</v>
          </cell>
          <cell r="P351">
            <v>0</v>
          </cell>
        </row>
        <row r="352">
          <cell r="B352" t="str">
            <v>12630050719080</v>
          </cell>
          <cell r="C352" t="str">
            <v>SUMBU LENTERA</v>
          </cell>
          <cell r="D352" t="str">
            <v>BH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O352">
            <v>0</v>
          </cell>
          <cell r="P352">
            <v>0</v>
          </cell>
        </row>
        <row r="353">
          <cell r="B353" t="str">
            <v>12630050720081</v>
          </cell>
          <cell r="C353" t="str">
            <v>TALI TAMBANG DIA 22 MM</v>
          </cell>
          <cell r="D353" t="str">
            <v>KG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O353">
            <v>0</v>
          </cell>
          <cell r="P353">
            <v>0</v>
          </cell>
        </row>
        <row r="354">
          <cell r="B354" t="str">
            <v>12630050716082</v>
          </cell>
          <cell r="C354" t="str">
            <v>PAKU 1,5"</v>
          </cell>
          <cell r="D354" t="str">
            <v>KG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L354">
            <v>0</v>
          </cell>
          <cell r="M354">
            <v>0</v>
          </cell>
          <cell r="P354">
            <v>0</v>
          </cell>
        </row>
        <row r="355">
          <cell r="B355" t="str">
            <v>12630050716083</v>
          </cell>
          <cell r="C355" t="str">
            <v>PAKU 5"</v>
          </cell>
          <cell r="D355" t="str">
            <v>KG</v>
          </cell>
          <cell r="E355">
            <v>13</v>
          </cell>
          <cell r="F355">
            <v>190000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13</v>
          </cell>
          <cell r="L355">
            <v>190000</v>
          </cell>
          <cell r="M355">
            <v>14615.384615384615</v>
          </cell>
          <cell r="O355">
            <v>13</v>
          </cell>
          <cell r="P355">
            <v>190000</v>
          </cell>
        </row>
        <row r="356">
          <cell r="B356" t="str">
            <v>12630050719084</v>
          </cell>
          <cell r="C356" t="str">
            <v>SENG 7 KAKI</v>
          </cell>
          <cell r="D356" t="str">
            <v>LBR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O356">
            <v>0</v>
          </cell>
          <cell r="P356">
            <v>0</v>
          </cell>
        </row>
        <row r="357">
          <cell r="B357" t="str">
            <v>12630050720085</v>
          </cell>
          <cell r="C357" t="str">
            <v>TRIPLEK 3 MM</v>
          </cell>
          <cell r="D357" t="str">
            <v>KG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O357">
            <v>0</v>
          </cell>
          <cell r="P357">
            <v>0</v>
          </cell>
        </row>
        <row r="358">
          <cell r="B358" t="str">
            <v>12630050716086</v>
          </cell>
          <cell r="C358" t="str">
            <v>PAKU 1/2"</v>
          </cell>
          <cell r="D358" t="str">
            <v>KG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O358">
            <v>0</v>
          </cell>
          <cell r="P358">
            <v>0</v>
          </cell>
        </row>
        <row r="359">
          <cell r="B359" t="str">
            <v>12630050711087</v>
          </cell>
          <cell r="C359" t="str">
            <v>KARPET KOREA UK. SEDANG</v>
          </cell>
          <cell r="D359" t="str">
            <v>KG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O359">
            <v>0</v>
          </cell>
          <cell r="P359">
            <v>0</v>
          </cell>
        </row>
        <row r="360">
          <cell r="B360" t="str">
            <v>12630050719088</v>
          </cell>
          <cell r="C360" t="str">
            <v>SLEEPING BAG</v>
          </cell>
          <cell r="D360" t="str">
            <v>BH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O360">
            <v>0</v>
          </cell>
          <cell r="P360">
            <v>0</v>
          </cell>
        </row>
        <row r="361">
          <cell r="B361" t="str">
            <v>12630050720089</v>
          </cell>
          <cell r="C361" t="str">
            <v>TAS RANSEL</v>
          </cell>
          <cell r="D361" t="str">
            <v>BH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O361">
            <v>0</v>
          </cell>
          <cell r="P361">
            <v>0</v>
          </cell>
        </row>
        <row r="362">
          <cell r="B362" t="str">
            <v>12630050716090</v>
          </cell>
          <cell r="C362" t="str">
            <v>PLASTIK SATIN PUTIH</v>
          </cell>
          <cell r="D362" t="str">
            <v>ROLL</v>
          </cell>
          <cell r="E362">
            <v>2</v>
          </cell>
          <cell r="F362">
            <v>425000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2</v>
          </cell>
          <cell r="L362">
            <v>425000</v>
          </cell>
          <cell r="M362">
            <v>212500</v>
          </cell>
          <cell r="O362">
            <v>2</v>
          </cell>
          <cell r="P362">
            <v>425000</v>
          </cell>
        </row>
        <row r="363">
          <cell r="B363" t="str">
            <v>12630050716091</v>
          </cell>
          <cell r="C363" t="str">
            <v>PLASTIK SATIN MERAH</v>
          </cell>
          <cell r="D363" t="str">
            <v>ROLL</v>
          </cell>
          <cell r="E363">
            <v>2</v>
          </cell>
          <cell r="F363">
            <v>500000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2</v>
          </cell>
          <cell r="L363">
            <v>500000</v>
          </cell>
          <cell r="M363">
            <v>250000</v>
          </cell>
          <cell r="O363">
            <v>2</v>
          </cell>
          <cell r="P363">
            <v>500000</v>
          </cell>
        </row>
        <row r="364">
          <cell r="B364" t="str">
            <v>12630050716092</v>
          </cell>
          <cell r="C364" t="str">
            <v>PLASTIK SATIN BIRU</v>
          </cell>
          <cell r="D364" t="str">
            <v>ROLL</v>
          </cell>
          <cell r="E364">
            <v>2</v>
          </cell>
          <cell r="F364">
            <v>500000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2</v>
          </cell>
          <cell r="L364">
            <v>500000</v>
          </cell>
          <cell r="M364">
            <v>250000</v>
          </cell>
          <cell r="O364">
            <v>2</v>
          </cell>
          <cell r="P364">
            <v>500000</v>
          </cell>
        </row>
        <row r="365">
          <cell r="B365" t="str">
            <v>12630050721093</v>
          </cell>
          <cell r="C365" t="str">
            <v>UMRO METER</v>
          </cell>
          <cell r="D365" t="str">
            <v>UNIT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O365">
            <v>0</v>
          </cell>
          <cell r="P365">
            <v>0</v>
          </cell>
        </row>
        <row r="366">
          <cell r="B366" t="str">
            <v>12630050711094</v>
          </cell>
          <cell r="C366" t="str">
            <v>KACA MATA PELINDUNG</v>
          </cell>
          <cell r="D366" t="str">
            <v>BH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O366">
            <v>0</v>
          </cell>
          <cell r="P366">
            <v>0</v>
          </cell>
        </row>
        <row r="367">
          <cell r="B367" t="str">
            <v>12630050719095</v>
          </cell>
          <cell r="C367" t="str">
            <v>SARUNG TANGAN KULIT MERAH</v>
          </cell>
          <cell r="D367" t="str">
            <v>PSG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O367">
            <v>0</v>
          </cell>
          <cell r="P367">
            <v>0</v>
          </cell>
        </row>
        <row r="368">
          <cell r="B368" t="str">
            <v>12630050713096</v>
          </cell>
          <cell r="C368" t="str">
            <v>MASKER</v>
          </cell>
          <cell r="D368" t="str">
            <v>BH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O368">
            <v>0</v>
          </cell>
          <cell r="P368">
            <v>0</v>
          </cell>
        </row>
        <row r="369">
          <cell r="B369" t="str">
            <v>12630050711097</v>
          </cell>
          <cell r="C369" t="str">
            <v>KOTAK P3K + ISI</v>
          </cell>
          <cell r="D369" t="str">
            <v>KTK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O369">
            <v>0</v>
          </cell>
          <cell r="P369">
            <v>0</v>
          </cell>
        </row>
        <row r="370">
          <cell r="B370" t="str">
            <v>12630050718098</v>
          </cell>
          <cell r="C370" t="str">
            <v>RACUN API  UK. 1 KG</v>
          </cell>
          <cell r="D370" t="str">
            <v>BH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O370">
            <v>0</v>
          </cell>
          <cell r="P370">
            <v>0</v>
          </cell>
        </row>
        <row r="371">
          <cell r="B371" t="str">
            <v>12630050718099</v>
          </cell>
          <cell r="C371" t="str">
            <v>RACUN API  UK.6 KG</v>
          </cell>
          <cell r="D371" t="str">
            <v>BH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O371">
            <v>0</v>
          </cell>
          <cell r="P371">
            <v>0</v>
          </cell>
        </row>
        <row r="372">
          <cell r="B372" t="str">
            <v>12630050703100</v>
          </cell>
          <cell r="C372" t="str">
            <v>CAMERA CYBERSHOOT 20 MB</v>
          </cell>
          <cell r="D372" t="str">
            <v>BH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O372">
            <v>0</v>
          </cell>
          <cell r="P372">
            <v>0</v>
          </cell>
        </row>
        <row r="373">
          <cell r="B373" t="str">
            <v>12630050711101</v>
          </cell>
          <cell r="C373" t="str">
            <v>KABEL DATA GPS</v>
          </cell>
          <cell r="D373" t="str">
            <v>BH</v>
          </cell>
          <cell r="E373">
            <v>2</v>
          </cell>
          <cell r="F373">
            <v>500000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2</v>
          </cell>
          <cell r="L373">
            <v>500000</v>
          </cell>
          <cell r="M373">
            <v>250000</v>
          </cell>
          <cell r="O373">
            <v>2</v>
          </cell>
          <cell r="P373">
            <v>500000</v>
          </cell>
        </row>
        <row r="374">
          <cell r="B374" t="str">
            <v>12630050719102</v>
          </cell>
          <cell r="C374" t="str">
            <v>SEPATU  SAPETY KWD 806X</v>
          </cell>
          <cell r="D374" t="str">
            <v>BH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O374">
            <v>0</v>
          </cell>
          <cell r="P374">
            <v>0</v>
          </cell>
        </row>
        <row r="375">
          <cell r="B375" t="str">
            <v>12630050716103</v>
          </cell>
          <cell r="C375" t="str">
            <v>PAKU SENG  UK.  2,5"</v>
          </cell>
          <cell r="D375" t="str">
            <v>KTK</v>
          </cell>
          <cell r="E375">
            <v>10</v>
          </cell>
          <cell r="F375">
            <v>850000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10</v>
          </cell>
          <cell r="L375">
            <v>850000</v>
          </cell>
          <cell r="M375">
            <v>85000</v>
          </cell>
          <cell r="O375">
            <v>10</v>
          </cell>
          <cell r="P375">
            <v>850000</v>
          </cell>
        </row>
        <row r="376">
          <cell r="B376" t="str">
            <v>12630050719104</v>
          </cell>
          <cell r="C376" t="str">
            <v>SENG  UK. 6 KAKI</v>
          </cell>
          <cell r="D376" t="str">
            <v>KODI</v>
          </cell>
          <cell r="E376">
            <v>0</v>
          </cell>
          <cell r="F376">
            <v>0</v>
          </cell>
          <cell r="G376">
            <v>4</v>
          </cell>
          <cell r="H376">
            <v>3360000</v>
          </cell>
          <cell r="I376">
            <v>0</v>
          </cell>
          <cell r="J376">
            <v>0</v>
          </cell>
          <cell r="K376">
            <v>4</v>
          </cell>
          <cell r="L376">
            <v>3360000</v>
          </cell>
          <cell r="M376">
            <v>840000</v>
          </cell>
          <cell r="O376">
            <v>0</v>
          </cell>
          <cell r="P376">
            <v>0</v>
          </cell>
        </row>
        <row r="378">
          <cell r="C378" t="str">
            <v>SUB TOTAL</v>
          </cell>
          <cell r="E378">
            <v>201.5</v>
          </cell>
          <cell r="F378">
            <v>3831175.96</v>
          </cell>
          <cell r="G378">
            <v>4</v>
          </cell>
          <cell r="H378">
            <v>3360000</v>
          </cell>
          <cell r="I378">
            <v>8</v>
          </cell>
          <cell r="J378">
            <v>103593.38</v>
          </cell>
          <cell r="K378">
            <v>197.5</v>
          </cell>
          <cell r="L378">
            <v>7087582.5800000001</v>
          </cell>
          <cell r="O378">
            <v>201.5</v>
          </cell>
          <cell r="P378">
            <v>3831175.96</v>
          </cell>
        </row>
        <row r="379">
          <cell r="B379">
            <v>12630050800000</v>
          </cell>
          <cell r="C379" t="str">
            <v>PERALATAN CAT &amp; KELENGKAPAN</v>
          </cell>
        </row>
        <row r="380">
          <cell r="B380" t="str">
            <v>12630050803001</v>
          </cell>
          <cell r="C380" t="str">
            <v>CAT MINYAK/KAYU WARNA MERAH</v>
          </cell>
          <cell r="D380" t="str">
            <v>KLG</v>
          </cell>
          <cell r="E380">
            <v>151</v>
          </cell>
          <cell r="F380">
            <v>6142717.3646601923</v>
          </cell>
          <cell r="G380">
            <v>0</v>
          </cell>
          <cell r="H380">
            <v>0</v>
          </cell>
          <cell r="I380">
            <v>7</v>
          </cell>
          <cell r="J380">
            <v>284761.75</v>
          </cell>
          <cell r="K380">
            <v>144</v>
          </cell>
          <cell r="L380">
            <v>5857955.6146601923</v>
          </cell>
          <cell r="M380">
            <v>40680.247324029115</v>
          </cell>
          <cell r="O380">
            <v>151</v>
          </cell>
          <cell r="P380">
            <v>6142717.3646601923</v>
          </cell>
        </row>
        <row r="381">
          <cell r="B381" t="str">
            <v>12630050803002</v>
          </cell>
          <cell r="C381" t="str">
            <v>CAT SEMPROT WARNA HIJAU TUA</v>
          </cell>
          <cell r="D381" t="str">
            <v>KLG</v>
          </cell>
          <cell r="E381">
            <v>92</v>
          </cell>
          <cell r="F381">
            <v>1819653.1806382975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92</v>
          </cell>
          <cell r="L381">
            <v>1819653.1806382975</v>
          </cell>
          <cell r="M381">
            <v>19778.838919981496</v>
          </cell>
          <cell r="O381">
            <v>92</v>
          </cell>
          <cell r="P381">
            <v>1819653.1806382975</v>
          </cell>
        </row>
        <row r="382">
          <cell r="B382" t="str">
            <v>12630050811003</v>
          </cell>
          <cell r="C382" t="str">
            <v>KUAS</v>
          </cell>
          <cell r="D382" t="str">
            <v>BH</v>
          </cell>
          <cell r="E382">
            <v>0</v>
          </cell>
          <cell r="F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O382">
            <v>0</v>
          </cell>
          <cell r="P382">
            <v>0</v>
          </cell>
        </row>
        <row r="383">
          <cell r="B383" t="str">
            <v>12630050803004</v>
          </cell>
          <cell r="C383" t="str">
            <v>CAT MINYAK/KAYU WARNA PUTIH</v>
          </cell>
          <cell r="D383" t="str">
            <v>KLG</v>
          </cell>
          <cell r="E383">
            <v>246</v>
          </cell>
          <cell r="F383">
            <v>10838489.309159221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246</v>
          </cell>
          <cell r="L383">
            <v>10838489.309159221</v>
          </cell>
          <cell r="M383">
            <v>44058.899630728542</v>
          </cell>
          <cell r="O383">
            <v>246</v>
          </cell>
          <cell r="P383">
            <v>10838489.309159221</v>
          </cell>
        </row>
        <row r="384">
          <cell r="B384" t="str">
            <v>12630050803005</v>
          </cell>
          <cell r="C384" t="str">
            <v>CAT MINYAK/KAYU WARNA HITAM</v>
          </cell>
          <cell r="D384" t="str">
            <v>KLG</v>
          </cell>
          <cell r="E384">
            <v>93</v>
          </cell>
          <cell r="F384">
            <v>3674746.2077669906</v>
          </cell>
          <cell r="G384">
            <v>0</v>
          </cell>
          <cell r="H384">
            <v>0</v>
          </cell>
          <cell r="I384">
            <v>3</v>
          </cell>
          <cell r="J384">
            <v>118540.20000000001</v>
          </cell>
          <cell r="K384">
            <v>90</v>
          </cell>
          <cell r="L384">
            <v>3556206.0077669905</v>
          </cell>
          <cell r="M384">
            <v>39513.400086299895</v>
          </cell>
          <cell r="O384">
            <v>93</v>
          </cell>
          <cell r="P384">
            <v>3674746.2077669906</v>
          </cell>
        </row>
        <row r="385">
          <cell r="B385" t="str">
            <v>12630050820006</v>
          </cell>
          <cell r="C385" t="str">
            <v>THINNER @ 800 ML</v>
          </cell>
          <cell r="D385" t="str">
            <v>KLG</v>
          </cell>
          <cell r="E385">
            <v>42</v>
          </cell>
          <cell r="F385">
            <v>1200822.95</v>
          </cell>
          <cell r="G385">
            <v>0</v>
          </cell>
          <cell r="H385">
            <v>0</v>
          </cell>
          <cell r="I385">
            <v>1</v>
          </cell>
          <cell r="J385">
            <v>28591.02</v>
          </cell>
          <cell r="K385">
            <v>41</v>
          </cell>
          <cell r="L385">
            <v>1172231.93</v>
          </cell>
          <cell r="M385">
            <v>28591.022682926829</v>
          </cell>
          <cell r="O385">
            <v>42</v>
          </cell>
          <cell r="P385">
            <v>1200822.95</v>
          </cell>
        </row>
        <row r="386">
          <cell r="B386" t="str">
            <v>12630050803007</v>
          </cell>
          <cell r="C386" t="str">
            <v>CAT MINYAK/KAYU WARNA HIJAU</v>
          </cell>
          <cell r="D386" t="str">
            <v>KLG</v>
          </cell>
          <cell r="E386">
            <v>87</v>
          </cell>
          <cell r="F386">
            <v>3363540.646213592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87</v>
          </cell>
          <cell r="L386">
            <v>3363540.646213592</v>
          </cell>
          <cell r="M386">
            <v>38661.386738087262</v>
          </cell>
          <cell r="O386">
            <v>87</v>
          </cell>
          <cell r="P386">
            <v>3363540.646213592</v>
          </cell>
        </row>
        <row r="387">
          <cell r="B387" t="str">
            <v>12630050803008</v>
          </cell>
          <cell r="C387" t="str">
            <v>CAT MINYAK/KAYU WARNA BIRU</v>
          </cell>
          <cell r="D387" t="str">
            <v>KLG</v>
          </cell>
          <cell r="E387">
            <v>42</v>
          </cell>
          <cell r="F387">
            <v>1700272.1099999999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42</v>
          </cell>
          <cell r="L387">
            <v>1700272.1099999999</v>
          </cell>
          <cell r="M387">
            <v>40482.669285714284</v>
          </cell>
          <cell r="O387">
            <v>42</v>
          </cell>
          <cell r="P387">
            <v>1700272.1099999999</v>
          </cell>
        </row>
        <row r="388">
          <cell r="B388" t="str">
            <v>12630050803009</v>
          </cell>
          <cell r="C388" t="str">
            <v>CAT SEMPROT WARNA PUTIH</v>
          </cell>
          <cell r="D388" t="str">
            <v>KLG</v>
          </cell>
          <cell r="E388">
            <v>5</v>
          </cell>
          <cell r="F388">
            <v>94461.489361702115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5</v>
          </cell>
          <cell r="L388">
            <v>94461.489361702115</v>
          </cell>
          <cell r="M388">
            <v>18892.297872340423</v>
          </cell>
          <cell r="O388">
            <v>5</v>
          </cell>
          <cell r="P388">
            <v>94461.489361702115</v>
          </cell>
        </row>
        <row r="389">
          <cell r="B389" t="str">
            <v>12630050803010</v>
          </cell>
          <cell r="C389" t="str">
            <v>CAT SEMPROT WARNA HITAM</v>
          </cell>
          <cell r="D389" t="str">
            <v>KLG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O389">
            <v>0</v>
          </cell>
          <cell r="P389">
            <v>0</v>
          </cell>
        </row>
        <row r="390">
          <cell r="B390" t="str">
            <v>12630050803011</v>
          </cell>
          <cell r="C390" t="str">
            <v>CAT SEMPROT WARNA HIJAU MUDA</v>
          </cell>
          <cell r="D390" t="str">
            <v>KLG</v>
          </cell>
          <cell r="E390">
            <v>18</v>
          </cell>
          <cell r="F390">
            <v>468000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18</v>
          </cell>
          <cell r="L390">
            <v>468000</v>
          </cell>
          <cell r="M390">
            <v>26000</v>
          </cell>
          <cell r="O390">
            <v>18</v>
          </cell>
          <cell r="P390">
            <v>468000</v>
          </cell>
        </row>
        <row r="391">
          <cell r="B391" t="str">
            <v>12630050803012</v>
          </cell>
          <cell r="C391" t="str">
            <v>CAT MINYAK/KAYU WARNA KUNING</v>
          </cell>
          <cell r="D391" t="str">
            <v>KLG</v>
          </cell>
          <cell r="E391">
            <v>28</v>
          </cell>
          <cell r="F391">
            <v>1148000</v>
          </cell>
          <cell r="G391">
            <v>0</v>
          </cell>
          <cell r="H391">
            <v>0</v>
          </cell>
          <cell r="I391">
            <v>5</v>
          </cell>
          <cell r="J391">
            <v>205000</v>
          </cell>
          <cell r="K391">
            <v>23</v>
          </cell>
          <cell r="L391">
            <v>943000</v>
          </cell>
          <cell r="M391">
            <v>41000</v>
          </cell>
          <cell r="O391">
            <v>28</v>
          </cell>
          <cell r="P391">
            <v>1148000</v>
          </cell>
        </row>
        <row r="392">
          <cell r="B392" t="str">
            <v>12630050803013</v>
          </cell>
          <cell r="C392" t="str">
            <v>CAT TEMBOK WARNA BIRU  UK.25 KG</v>
          </cell>
          <cell r="D392" t="str">
            <v>KLG</v>
          </cell>
          <cell r="E392">
            <v>7</v>
          </cell>
          <cell r="F392">
            <v>1715000</v>
          </cell>
          <cell r="G392">
            <v>0</v>
          </cell>
          <cell r="H392">
            <v>0</v>
          </cell>
          <cell r="I392">
            <v>7</v>
          </cell>
          <cell r="J392">
            <v>1715000</v>
          </cell>
          <cell r="K392">
            <v>0</v>
          </cell>
          <cell r="L392">
            <v>0</v>
          </cell>
          <cell r="M392">
            <v>0</v>
          </cell>
          <cell r="O392">
            <v>7</v>
          </cell>
          <cell r="P392">
            <v>1715000</v>
          </cell>
        </row>
        <row r="394">
          <cell r="C394" t="str">
            <v>SUB TOTAL</v>
          </cell>
          <cell r="E394">
            <v>811</v>
          </cell>
          <cell r="F394">
            <v>32165703.257799994</v>
          </cell>
          <cell r="G394">
            <v>0</v>
          </cell>
          <cell r="H394">
            <v>0</v>
          </cell>
          <cell r="I394">
            <v>23</v>
          </cell>
          <cell r="J394">
            <v>2351892.9699999997</v>
          </cell>
          <cell r="K394">
            <v>788</v>
          </cell>
          <cell r="L394">
            <v>29813810.287799995</v>
          </cell>
          <cell r="O394">
            <v>811</v>
          </cell>
          <cell r="P394">
            <v>32165703.257799994</v>
          </cell>
        </row>
        <row r="395">
          <cell r="B395">
            <v>12630050900000</v>
          </cell>
          <cell r="C395" t="str">
            <v>BLANGKO &amp; CETAKAN</v>
          </cell>
        </row>
        <row r="396">
          <cell r="B396" t="str">
            <v>12630050902001</v>
          </cell>
          <cell r="C396" t="str">
            <v>BUKTI PENGELUARAN KAS</v>
          </cell>
          <cell r="D396" t="str">
            <v>BLOK</v>
          </cell>
          <cell r="E396">
            <v>10</v>
          </cell>
          <cell r="F396">
            <v>80000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10</v>
          </cell>
          <cell r="L396">
            <v>80000</v>
          </cell>
          <cell r="M396">
            <v>8000</v>
          </cell>
          <cell r="O396">
            <v>10</v>
          </cell>
          <cell r="P396">
            <v>80000</v>
          </cell>
        </row>
        <row r="397">
          <cell r="B397" t="str">
            <v>12630050902002</v>
          </cell>
          <cell r="C397" t="str">
            <v>BON PERMINTAAN &amp; PENYERAHAN</v>
          </cell>
          <cell r="D397" t="str">
            <v>BLOK</v>
          </cell>
          <cell r="E397">
            <v>155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155</v>
          </cell>
          <cell r="L397">
            <v>0</v>
          </cell>
          <cell r="M397">
            <v>0</v>
          </cell>
          <cell r="O397">
            <v>155</v>
          </cell>
          <cell r="P397">
            <v>0</v>
          </cell>
        </row>
        <row r="398">
          <cell r="B398" t="str">
            <v>12630050911003</v>
          </cell>
          <cell r="C398" t="str">
            <v>KARTU STOCK GUDANG</v>
          </cell>
          <cell r="D398" t="str">
            <v>LBR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O398">
            <v>0</v>
          </cell>
          <cell r="P398">
            <v>0</v>
          </cell>
        </row>
        <row r="399">
          <cell r="B399" t="str">
            <v>12630050911004</v>
          </cell>
          <cell r="C399" t="str">
            <v>KARTU BIN STOCK GUDANG</v>
          </cell>
          <cell r="D399" t="str">
            <v>LBR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O399">
            <v>0</v>
          </cell>
          <cell r="P399">
            <v>0</v>
          </cell>
        </row>
        <row r="401">
          <cell r="C401" t="str">
            <v>SUB TOTAL</v>
          </cell>
          <cell r="E401">
            <v>165</v>
          </cell>
          <cell r="F401">
            <v>80000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165</v>
          </cell>
          <cell r="L401">
            <v>80000</v>
          </cell>
          <cell r="O401">
            <v>165</v>
          </cell>
          <cell r="P401">
            <v>80000</v>
          </cell>
        </row>
        <row r="402">
          <cell r="B402">
            <v>12630051000000</v>
          </cell>
          <cell r="C402" t="str">
            <v>PERALATAN DAN PERLENGKAPAN KOMPUTER</v>
          </cell>
        </row>
        <row r="403">
          <cell r="B403" t="str">
            <v>12630051020001</v>
          </cell>
          <cell r="C403" t="str">
            <v>TINTA PRINTER</v>
          </cell>
          <cell r="D403" t="str">
            <v>SET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O403">
            <v>0</v>
          </cell>
          <cell r="P403">
            <v>0</v>
          </cell>
        </row>
        <row r="404">
          <cell r="B404" t="str">
            <v>12630051020002</v>
          </cell>
          <cell r="C404" t="str">
            <v>TINTA PRINTER BLACK EPSON</v>
          </cell>
          <cell r="D404" t="str">
            <v>BTL</v>
          </cell>
          <cell r="E404">
            <v>8</v>
          </cell>
          <cell r="F404">
            <v>552421.057368421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8</v>
          </cell>
          <cell r="L404">
            <v>552421.057368421</v>
          </cell>
          <cell r="M404">
            <v>69052.632171052624</v>
          </cell>
          <cell r="O404">
            <v>8</v>
          </cell>
          <cell r="P404">
            <v>552421.057368421</v>
          </cell>
        </row>
        <row r="405">
          <cell r="B405" t="str">
            <v>12630051020003</v>
          </cell>
          <cell r="C405" t="str">
            <v>TINTA PRINTER COLOUR</v>
          </cell>
          <cell r="D405" t="str">
            <v>SET</v>
          </cell>
          <cell r="E405">
            <v>6</v>
          </cell>
          <cell r="F405">
            <v>1260000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6</v>
          </cell>
          <cell r="L405">
            <v>1260000</v>
          </cell>
          <cell r="M405">
            <v>210000</v>
          </cell>
          <cell r="O405">
            <v>6</v>
          </cell>
          <cell r="P405">
            <v>1260000</v>
          </cell>
        </row>
        <row r="407">
          <cell r="C407" t="str">
            <v>SUB TOTAL</v>
          </cell>
          <cell r="E407">
            <v>14</v>
          </cell>
          <cell r="F407">
            <v>1812421.057368421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14</v>
          </cell>
          <cell r="L407">
            <v>1812421.057368421</v>
          </cell>
          <cell r="O407">
            <v>14</v>
          </cell>
          <cell r="P407">
            <v>1812421.057368421</v>
          </cell>
        </row>
        <row r="408">
          <cell r="C408" t="str">
            <v>TOTAL</v>
          </cell>
          <cell r="E408">
            <v>10387.5</v>
          </cell>
          <cell r="F408">
            <v>43684609.744817548</v>
          </cell>
          <cell r="G408">
            <v>76</v>
          </cell>
          <cell r="H408">
            <v>3630000</v>
          </cell>
          <cell r="I408">
            <v>175</v>
          </cell>
          <cell r="J408">
            <v>3077582.0199999996</v>
          </cell>
          <cell r="K408">
            <v>10288.5</v>
          </cell>
          <cell r="L408">
            <v>44237027.724817544</v>
          </cell>
          <cell r="O408">
            <v>10387.5</v>
          </cell>
          <cell r="P408">
            <v>43684609.744817548</v>
          </cell>
        </row>
        <row r="409">
          <cell r="B409">
            <v>12630060000000</v>
          </cell>
          <cell r="C409" t="str">
            <v>PERSEDIAAN SPARE PART</v>
          </cell>
        </row>
        <row r="410">
          <cell r="B410">
            <v>12630060100000</v>
          </cell>
          <cell r="C410" t="str">
            <v>SUKU CADANG EXCAVATOR 320 D</v>
          </cell>
        </row>
        <row r="411">
          <cell r="B411" t="str">
            <v>12630060111001</v>
          </cell>
          <cell r="C411" t="str">
            <v>KUKU BUCKET</v>
          </cell>
          <cell r="D411" t="str">
            <v>PCS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O411">
            <v>0</v>
          </cell>
          <cell r="P411">
            <v>0</v>
          </cell>
        </row>
        <row r="412">
          <cell r="B412" t="str">
            <v>12630060106002</v>
          </cell>
          <cell r="C412" t="str">
            <v>FUEL FILTER IR-0751</v>
          </cell>
          <cell r="D412" t="str">
            <v>PCS</v>
          </cell>
          <cell r="E412">
            <v>2</v>
          </cell>
          <cell r="F412">
            <v>701008</v>
          </cell>
          <cell r="G412">
            <v>0</v>
          </cell>
          <cell r="H412">
            <v>0</v>
          </cell>
          <cell r="I412">
            <v>2</v>
          </cell>
          <cell r="J412">
            <v>701008</v>
          </cell>
          <cell r="K412">
            <v>0</v>
          </cell>
          <cell r="L412">
            <v>0</v>
          </cell>
          <cell r="M412">
            <v>0</v>
          </cell>
          <cell r="O412">
            <v>2</v>
          </cell>
          <cell r="P412">
            <v>701008</v>
          </cell>
        </row>
        <row r="413">
          <cell r="B413" t="str">
            <v>12630060101003</v>
          </cell>
          <cell r="C413" t="str">
            <v>AIR FILTER 6I-2501</v>
          </cell>
          <cell r="D413" t="str">
            <v>PCS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O413">
            <v>0</v>
          </cell>
          <cell r="P413">
            <v>0</v>
          </cell>
        </row>
        <row r="414">
          <cell r="B414" t="str">
            <v>12630060123004</v>
          </cell>
          <cell r="C414" t="str">
            <v>WATER SPARATOR 438-5386</v>
          </cell>
          <cell r="D414" t="str">
            <v>PCS</v>
          </cell>
          <cell r="E414">
            <v>2</v>
          </cell>
          <cell r="F414">
            <v>0</v>
          </cell>
          <cell r="G414">
            <v>0</v>
          </cell>
          <cell r="H414">
            <v>0</v>
          </cell>
          <cell r="I414">
            <v>1</v>
          </cell>
          <cell r="J414">
            <v>0</v>
          </cell>
          <cell r="K414">
            <v>1</v>
          </cell>
          <cell r="L414">
            <v>0</v>
          </cell>
          <cell r="M414">
            <v>0</v>
          </cell>
          <cell r="O414">
            <v>2</v>
          </cell>
          <cell r="P414">
            <v>0</v>
          </cell>
        </row>
        <row r="415">
          <cell r="B415" t="str">
            <v>12630060118005</v>
          </cell>
          <cell r="C415" t="str">
            <v>RETAINER ( PIN KUKU) 0029090</v>
          </cell>
          <cell r="D415" t="str">
            <v>BH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O415">
            <v>0</v>
          </cell>
          <cell r="P415">
            <v>0</v>
          </cell>
        </row>
        <row r="416">
          <cell r="B416" t="str">
            <v>12630060107006</v>
          </cell>
          <cell r="C416" t="str">
            <v>GRAPLE/CAPIT 319-7042</v>
          </cell>
          <cell r="D416" t="str">
            <v>UNIT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O416">
            <v>0</v>
          </cell>
          <cell r="P416">
            <v>0</v>
          </cell>
        </row>
        <row r="417">
          <cell r="B417" t="str">
            <v>12630060108007</v>
          </cell>
          <cell r="C417" t="str">
            <v>HOSE  248-9428</v>
          </cell>
          <cell r="D417" t="str">
            <v>BH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O417">
            <v>0</v>
          </cell>
          <cell r="P417">
            <v>0</v>
          </cell>
        </row>
        <row r="418">
          <cell r="B418" t="str">
            <v>12630060102008</v>
          </cell>
          <cell r="C418" t="str">
            <v xml:space="preserve">BELT SERPENTINE  294-1781 </v>
          </cell>
          <cell r="D418" t="str">
            <v>BH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O418">
            <v>0</v>
          </cell>
          <cell r="P418">
            <v>0</v>
          </cell>
        </row>
        <row r="419">
          <cell r="B419" t="str">
            <v>12630060108009</v>
          </cell>
          <cell r="C419" t="str">
            <v>HOSE  111-6752</v>
          </cell>
          <cell r="D419" t="str">
            <v>BH</v>
          </cell>
          <cell r="E419">
            <v>2</v>
          </cell>
          <cell r="F419">
            <v>2971452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2</v>
          </cell>
          <cell r="L419">
            <v>2971452</v>
          </cell>
          <cell r="M419">
            <v>1485726</v>
          </cell>
          <cell r="O419">
            <v>2</v>
          </cell>
          <cell r="P419">
            <v>2971452</v>
          </cell>
        </row>
        <row r="420">
          <cell r="B420" t="str">
            <v>12630060108010</v>
          </cell>
          <cell r="C420" t="str">
            <v>HOSE  245-5427</v>
          </cell>
          <cell r="D420" t="str">
            <v>BH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O420">
            <v>0</v>
          </cell>
          <cell r="P420">
            <v>0</v>
          </cell>
        </row>
        <row r="421">
          <cell r="B421" t="str">
            <v>12630060116011</v>
          </cell>
          <cell r="C421" t="str">
            <v>PIN GRAPLE UK. 80MM  P.64CM</v>
          </cell>
          <cell r="D421" t="str">
            <v>BH</v>
          </cell>
          <cell r="E421">
            <v>0</v>
          </cell>
          <cell r="F421">
            <v>0</v>
          </cell>
          <cell r="G421">
            <v>2</v>
          </cell>
          <cell r="H421">
            <v>1900000</v>
          </cell>
          <cell r="I421">
            <v>2</v>
          </cell>
          <cell r="J421">
            <v>1900000</v>
          </cell>
          <cell r="K421">
            <v>0</v>
          </cell>
          <cell r="L421">
            <v>0</v>
          </cell>
          <cell r="M421">
            <v>0</v>
          </cell>
        </row>
        <row r="422">
          <cell r="O422">
            <v>0</v>
          </cell>
          <cell r="P422">
            <v>0</v>
          </cell>
        </row>
        <row r="423">
          <cell r="C423" t="str">
            <v>SUB TOTAL</v>
          </cell>
          <cell r="E423">
            <v>6</v>
          </cell>
          <cell r="F423">
            <v>3672460</v>
          </cell>
          <cell r="G423">
            <v>2</v>
          </cell>
          <cell r="H423">
            <v>1900000</v>
          </cell>
          <cell r="I423">
            <v>5</v>
          </cell>
          <cell r="J423">
            <v>2601008</v>
          </cell>
          <cell r="K423">
            <v>3</v>
          </cell>
          <cell r="L423">
            <v>2971452</v>
          </cell>
          <cell r="O423">
            <v>6</v>
          </cell>
          <cell r="P423">
            <v>3672460</v>
          </cell>
        </row>
        <row r="424">
          <cell r="B424">
            <v>12630060200000</v>
          </cell>
          <cell r="C424" t="str">
            <v>SUKU CADANG BULDOZER CAT D6RXL</v>
          </cell>
          <cell r="O424">
            <v>0</v>
          </cell>
          <cell r="P424">
            <v>0</v>
          </cell>
        </row>
        <row r="425">
          <cell r="B425" t="str">
            <v>12630060202001</v>
          </cell>
          <cell r="C425" t="str">
            <v>BIT RH PN 9W-8874</v>
          </cell>
          <cell r="D425" t="str">
            <v>PCS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O425">
            <v>0</v>
          </cell>
          <cell r="P425">
            <v>0</v>
          </cell>
        </row>
        <row r="426">
          <cell r="B426" t="str">
            <v>12630060202002</v>
          </cell>
          <cell r="C426" t="str">
            <v>BIT LH PN 9W-8875</v>
          </cell>
          <cell r="D426" t="str">
            <v>PCS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O426">
            <v>0</v>
          </cell>
          <cell r="P426">
            <v>0</v>
          </cell>
        </row>
        <row r="427">
          <cell r="B427" t="str">
            <v>12630060202003</v>
          </cell>
          <cell r="C427" t="str">
            <v>BOLT (3/4-10x2,5") PN 5J-4473</v>
          </cell>
          <cell r="D427" t="str">
            <v>PCS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O427">
            <v>0</v>
          </cell>
          <cell r="P427">
            <v>0</v>
          </cell>
        </row>
        <row r="428">
          <cell r="B428" t="str">
            <v>12630060223004</v>
          </cell>
          <cell r="C428" t="str">
            <v>WASHER ON SP 8248</v>
          </cell>
          <cell r="D428" t="str">
            <v>PCS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O428">
            <v>0</v>
          </cell>
          <cell r="P428">
            <v>0</v>
          </cell>
        </row>
        <row r="429">
          <cell r="B429" t="str">
            <v>12630060214005</v>
          </cell>
          <cell r="C429" t="str">
            <v>NUT PN 2J-3506</v>
          </cell>
          <cell r="D429" t="str">
            <v>PCS</v>
          </cell>
          <cell r="E429">
            <v>4</v>
          </cell>
          <cell r="F429">
            <v>2582096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4</v>
          </cell>
          <cell r="L429">
            <v>2582096</v>
          </cell>
          <cell r="M429">
            <v>645524</v>
          </cell>
          <cell r="O429">
            <v>4</v>
          </cell>
          <cell r="P429">
            <v>2582096</v>
          </cell>
        </row>
        <row r="430">
          <cell r="B430" t="str">
            <v>12630060206006</v>
          </cell>
          <cell r="C430" t="str">
            <v>FILTER AS 326-1644</v>
          </cell>
          <cell r="D430" t="str">
            <v>PCS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O430">
            <v>0</v>
          </cell>
          <cell r="P430">
            <v>0</v>
          </cell>
        </row>
        <row r="431">
          <cell r="B431" t="str">
            <v>12630060206007</v>
          </cell>
          <cell r="C431" t="str">
            <v>FUEL FILTER IR-0762</v>
          </cell>
          <cell r="D431" t="str">
            <v>PCS</v>
          </cell>
          <cell r="E431">
            <v>2</v>
          </cell>
          <cell r="F431">
            <v>691651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2</v>
          </cell>
          <cell r="L431">
            <v>691651</v>
          </cell>
          <cell r="M431">
            <v>345825.5</v>
          </cell>
          <cell r="O431">
            <v>2</v>
          </cell>
          <cell r="P431">
            <v>691651</v>
          </cell>
        </row>
        <row r="432">
          <cell r="B432" t="str">
            <v>12630060215008</v>
          </cell>
          <cell r="C432" t="str">
            <v>OIL FILTER ENGINE IR-1808</v>
          </cell>
          <cell r="D432" t="str">
            <v>PCS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O432">
            <v>0</v>
          </cell>
          <cell r="P432">
            <v>0</v>
          </cell>
        </row>
        <row r="433">
          <cell r="B433" t="str">
            <v>12630060219009</v>
          </cell>
          <cell r="C433" t="str">
            <v>SPROCKET PN. 173-0946</v>
          </cell>
          <cell r="D433" t="str">
            <v>PCS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O433">
            <v>0</v>
          </cell>
          <cell r="P433">
            <v>0</v>
          </cell>
        </row>
        <row r="434">
          <cell r="B434" t="str">
            <v>12630060203010</v>
          </cell>
          <cell r="C434" t="str">
            <v>CUTTING EDGE 4T-2950</v>
          </cell>
          <cell r="D434" t="str">
            <v>BH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6">
          <cell r="C436" t="str">
            <v>SUB TOTAL</v>
          </cell>
          <cell r="E436">
            <v>6</v>
          </cell>
          <cell r="F436">
            <v>3273747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6</v>
          </cell>
          <cell r="L436">
            <v>3273747</v>
          </cell>
          <cell r="O436">
            <v>6</v>
          </cell>
          <cell r="P436">
            <v>3273747</v>
          </cell>
        </row>
        <row r="437">
          <cell r="B437">
            <v>12630060300000</v>
          </cell>
          <cell r="C437" t="str">
            <v>SUKU CADANG BULDOZER CAT 527</v>
          </cell>
        </row>
        <row r="438">
          <cell r="B438" t="str">
            <v>12630060314001</v>
          </cell>
          <cell r="C438" t="str">
            <v>NUT FULL PN 2J-3506</v>
          </cell>
          <cell r="D438" t="str">
            <v>PCS</v>
          </cell>
          <cell r="E438">
            <v>10</v>
          </cell>
          <cell r="F438">
            <v>181720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10</v>
          </cell>
          <cell r="L438">
            <v>181720</v>
          </cell>
          <cell r="M438">
            <v>18172</v>
          </cell>
          <cell r="O438">
            <v>10</v>
          </cell>
          <cell r="P438">
            <v>181720</v>
          </cell>
        </row>
        <row r="439">
          <cell r="B439" t="str">
            <v>12630060302002</v>
          </cell>
          <cell r="C439" t="str">
            <v>BOLT FLOW PN 5J-4773</v>
          </cell>
          <cell r="D439" t="str">
            <v>PCS</v>
          </cell>
          <cell r="E439">
            <v>10</v>
          </cell>
          <cell r="F439">
            <v>358050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10</v>
          </cell>
          <cell r="L439">
            <v>358050</v>
          </cell>
          <cell r="M439">
            <v>35805</v>
          </cell>
          <cell r="O439">
            <v>10</v>
          </cell>
          <cell r="P439">
            <v>358050</v>
          </cell>
        </row>
        <row r="440">
          <cell r="B440" t="str">
            <v>12630060306003</v>
          </cell>
          <cell r="C440" t="str">
            <v>FUEL/WATER SEPARATOR PN. 2409</v>
          </cell>
          <cell r="D440" t="str">
            <v>PCS</v>
          </cell>
          <cell r="E440">
            <v>5</v>
          </cell>
          <cell r="F440">
            <v>1949695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5</v>
          </cell>
          <cell r="L440">
            <v>1949695</v>
          </cell>
          <cell r="M440">
            <v>389939</v>
          </cell>
          <cell r="O440">
            <v>5</v>
          </cell>
          <cell r="P440">
            <v>1949695</v>
          </cell>
        </row>
        <row r="441">
          <cell r="B441" t="str">
            <v>12630060306004</v>
          </cell>
          <cell r="C441" t="str">
            <v>FUEL FILTER PN IR-0750</v>
          </cell>
          <cell r="D441" t="str">
            <v>PCS</v>
          </cell>
          <cell r="E441">
            <v>4</v>
          </cell>
          <cell r="F441">
            <v>1234666.8899999999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4</v>
          </cell>
          <cell r="L441">
            <v>1234666.8899999999</v>
          </cell>
          <cell r="M441">
            <v>308666.72249999997</v>
          </cell>
          <cell r="O441">
            <v>4</v>
          </cell>
          <cell r="P441">
            <v>1234666.8899999999</v>
          </cell>
        </row>
        <row r="442">
          <cell r="B442" t="str">
            <v>12630060315005</v>
          </cell>
          <cell r="C442" t="str">
            <v>OIL FILTER ENGINE PN IR-1807</v>
          </cell>
          <cell r="D442" t="str">
            <v>PCS</v>
          </cell>
          <cell r="E442">
            <v>1</v>
          </cell>
          <cell r="F442">
            <v>246015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1</v>
          </cell>
          <cell r="L442">
            <v>246015</v>
          </cell>
          <cell r="M442">
            <v>246015</v>
          </cell>
          <cell r="O442">
            <v>1</v>
          </cell>
          <cell r="P442">
            <v>246015</v>
          </cell>
        </row>
        <row r="443">
          <cell r="B443" t="str">
            <v>12630060303006</v>
          </cell>
          <cell r="C443" t="str">
            <v>CUTTING EDGE 4T-0731</v>
          </cell>
          <cell r="D443" t="str">
            <v>BH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O443">
            <v>0</v>
          </cell>
          <cell r="P443">
            <v>0</v>
          </cell>
        </row>
        <row r="444">
          <cell r="B444" t="str">
            <v>12630060303007</v>
          </cell>
          <cell r="C444" t="str">
            <v>CUTTING EDGE 268-5847</v>
          </cell>
          <cell r="D444" t="str">
            <v>BH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O444">
            <v>0</v>
          </cell>
          <cell r="P444">
            <v>0</v>
          </cell>
        </row>
        <row r="445">
          <cell r="B445" t="str">
            <v>12630060302008</v>
          </cell>
          <cell r="C445" t="str">
            <v>BIT END (RH) 140-6787</v>
          </cell>
          <cell r="D445" t="str">
            <v>BH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O445">
            <v>0</v>
          </cell>
          <cell r="P445">
            <v>0</v>
          </cell>
        </row>
        <row r="446">
          <cell r="B446" t="str">
            <v>12630060302009</v>
          </cell>
          <cell r="C446" t="str">
            <v>BIT END (RH) 140-6788</v>
          </cell>
          <cell r="D446" t="str">
            <v>BH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O446">
            <v>0</v>
          </cell>
          <cell r="P446">
            <v>0</v>
          </cell>
        </row>
        <row r="447">
          <cell r="B447" t="str">
            <v>12630060305010</v>
          </cell>
          <cell r="C447" t="str">
            <v>ELEMENT 1R-0719</v>
          </cell>
          <cell r="D447" t="str">
            <v>PCS</v>
          </cell>
          <cell r="E447">
            <v>3</v>
          </cell>
          <cell r="F447">
            <v>854337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3</v>
          </cell>
          <cell r="L447">
            <v>854337</v>
          </cell>
          <cell r="M447">
            <v>284779</v>
          </cell>
          <cell r="O447">
            <v>3</v>
          </cell>
          <cell r="P447">
            <v>854337</v>
          </cell>
        </row>
        <row r="448">
          <cell r="B448" t="str">
            <v>12630060305011</v>
          </cell>
          <cell r="C448" t="str">
            <v>ELEMENT 4T-3131</v>
          </cell>
          <cell r="D448" t="str">
            <v>PCS</v>
          </cell>
          <cell r="E448">
            <v>3</v>
          </cell>
          <cell r="F448">
            <v>3069231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3</v>
          </cell>
          <cell r="L448">
            <v>3069231</v>
          </cell>
          <cell r="M448">
            <v>1023077</v>
          </cell>
          <cell r="O448">
            <v>3</v>
          </cell>
          <cell r="P448">
            <v>3069231</v>
          </cell>
        </row>
        <row r="449">
          <cell r="B449" t="str">
            <v>12630060305012</v>
          </cell>
          <cell r="C449" t="str">
            <v>ELEMENT 132-8875</v>
          </cell>
          <cell r="D449" t="str">
            <v>PCS</v>
          </cell>
          <cell r="E449">
            <v>3</v>
          </cell>
          <cell r="F449">
            <v>2384580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3</v>
          </cell>
          <cell r="L449">
            <v>2384580</v>
          </cell>
          <cell r="M449">
            <v>794860</v>
          </cell>
          <cell r="O449">
            <v>3</v>
          </cell>
          <cell r="P449">
            <v>2384580</v>
          </cell>
        </row>
        <row r="450">
          <cell r="B450" t="str">
            <v>12630060305013</v>
          </cell>
          <cell r="C450" t="str">
            <v>ELEMENT AS OIL 1R-0735</v>
          </cell>
          <cell r="D450" t="str">
            <v>PCS</v>
          </cell>
          <cell r="E450">
            <v>3</v>
          </cell>
          <cell r="F450">
            <v>1948782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3</v>
          </cell>
          <cell r="L450">
            <v>1948782</v>
          </cell>
          <cell r="M450">
            <v>649594</v>
          </cell>
          <cell r="O450">
            <v>3</v>
          </cell>
          <cell r="P450">
            <v>1948782</v>
          </cell>
        </row>
        <row r="451">
          <cell r="B451" t="str">
            <v>12630060305014</v>
          </cell>
          <cell r="C451" t="str">
            <v>ELEMENT AS OIL 104-6931</v>
          </cell>
          <cell r="D451" t="str">
            <v>PCS</v>
          </cell>
          <cell r="E451">
            <v>3</v>
          </cell>
          <cell r="F451">
            <v>3490806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3</v>
          </cell>
          <cell r="L451">
            <v>3490806</v>
          </cell>
          <cell r="M451">
            <v>1163602</v>
          </cell>
          <cell r="O451">
            <v>3</v>
          </cell>
          <cell r="P451">
            <v>3490806</v>
          </cell>
        </row>
        <row r="452">
          <cell r="B452" t="str">
            <v>12630060305015</v>
          </cell>
          <cell r="C452" t="str">
            <v>ELEMENT AS OIL 139-1537</v>
          </cell>
          <cell r="D452" t="str">
            <v>PCS</v>
          </cell>
          <cell r="E452">
            <v>3</v>
          </cell>
          <cell r="F452">
            <v>2802327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3</v>
          </cell>
          <cell r="L452">
            <v>2802327</v>
          </cell>
          <cell r="M452">
            <v>934109</v>
          </cell>
          <cell r="O452">
            <v>3</v>
          </cell>
          <cell r="P452">
            <v>2802327</v>
          </cell>
        </row>
        <row r="453">
          <cell r="B453" t="str">
            <v>12630060315016</v>
          </cell>
          <cell r="C453" t="str">
            <v>OIL FILTER HYDROLIC 4T-6915</v>
          </cell>
          <cell r="D453" t="str">
            <v>PCS</v>
          </cell>
          <cell r="E453">
            <v>3</v>
          </cell>
          <cell r="F453">
            <v>767217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3</v>
          </cell>
          <cell r="L453">
            <v>767217</v>
          </cell>
          <cell r="M453">
            <v>255739</v>
          </cell>
          <cell r="O453">
            <v>3</v>
          </cell>
          <cell r="P453">
            <v>767217</v>
          </cell>
        </row>
        <row r="455">
          <cell r="C455" t="str">
            <v>SUB TOTAL</v>
          </cell>
          <cell r="E455">
            <v>51</v>
          </cell>
          <cell r="F455">
            <v>19287426.890000001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51</v>
          </cell>
          <cell r="L455">
            <v>19287426.890000001</v>
          </cell>
          <cell r="O455">
            <v>51</v>
          </cell>
          <cell r="P455">
            <v>19287426.890000001</v>
          </cell>
        </row>
        <row r="456">
          <cell r="B456">
            <v>12630060400000</v>
          </cell>
          <cell r="C456" t="str">
            <v>SUKU CADANG MOTOR GRADER 120 K</v>
          </cell>
        </row>
        <row r="457">
          <cell r="B457" t="str">
            <v>12630060406001</v>
          </cell>
          <cell r="C457" t="str">
            <v>FILTER ELEMENT AS PRIMARY 245-6376</v>
          </cell>
          <cell r="D457" t="str">
            <v>PCS</v>
          </cell>
          <cell r="E457">
            <v>2</v>
          </cell>
          <cell r="F457">
            <v>1626433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2</v>
          </cell>
          <cell r="L457">
            <v>1626433</v>
          </cell>
          <cell r="M457">
            <v>813216.5</v>
          </cell>
          <cell r="O457">
            <v>2</v>
          </cell>
          <cell r="P457">
            <v>1626433</v>
          </cell>
        </row>
        <row r="458">
          <cell r="B458" t="str">
            <v>12630060406002</v>
          </cell>
          <cell r="C458" t="str">
            <v>FILTER ELEMENT AS SECONDARY 245-6375</v>
          </cell>
          <cell r="D458" t="str">
            <v>PCS</v>
          </cell>
          <cell r="E458">
            <v>2</v>
          </cell>
          <cell r="F458">
            <v>2598134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2</v>
          </cell>
          <cell r="L458">
            <v>2598134</v>
          </cell>
          <cell r="M458">
            <v>1299067</v>
          </cell>
          <cell r="O458">
            <v>2</v>
          </cell>
          <cell r="P458">
            <v>2598134</v>
          </cell>
        </row>
        <row r="459">
          <cell r="B459" t="str">
            <v>12630060403003</v>
          </cell>
          <cell r="C459" t="str">
            <v>CUTTING EDGE PN 4T-2952</v>
          </cell>
          <cell r="D459" t="str">
            <v>PCS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O459">
            <v>0</v>
          </cell>
          <cell r="P459">
            <v>0</v>
          </cell>
        </row>
        <row r="460">
          <cell r="B460" t="str">
            <v>12630060403004</v>
          </cell>
          <cell r="C460" t="str">
            <v>CUTTING EDGE PN 8J-3657</v>
          </cell>
          <cell r="D460" t="str">
            <v>PCS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O460">
            <v>0</v>
          </cell>
          <cell r="P460">
            <v>0</v>
          </cell>
        </row>
        <row r="461">
          <cell r="B461" t="str">
            <v>12630060406005</v>
          </cell>
          <cell r="C461" t="str">
            <v>FILTER AS ENGINE OIL PN IR - 1807</v>
          </cell>
          <cell r="D461" t="str">
            <v>PCS</v>
          </cell>
          <cell r="E461">
            <v>2</v>
          </cell>
          <cell r="F461">
            <v>492030</v>
          </cell>
          <cell r="G461">
            <v>0</v>
          </cell>
          <cell r="H461">
            <v>0</v>
          </cell>
          <cell r="I461">
            <v>1</v>
          </cell>
          <cell r="J461">
            <v>246015</v>
          </cell>
          <cell r="K461">
            <v>1</v>
          </cell>
          <cell r="L461">
            <v>246015</v>
          </cell>
          <cell r="M461">
            <v>246015</v>
          </cell>
          <cell r="O461">
            <v>2</v>
          </cell>
          <cell r="P461">
            <v>492030</v>
          </cell>
        </row>
        <row r="462">
          <cell r="B462" t="str">
            <v>12630060406006</v>
          </cell>
          <cell r="C462" t="str">
            <v>FILTER AS 326-1644</v>
          </cell>
          <cell r="D462" t="str">
            <v>PCS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O462">
            <v>0</v>
          </cell>
          <cell r="P462">
            <v>0</v>
          </cell>
        </row>
        <row r="463">
          <cell r="B463" t="str">
            <v>12630060406007</v>
          </cell>
          <cell r="C463" t="str">
            <v>FUEL FILTER PN 0762</v>
          </cell>
          <cell r="D463" t="str">
            <v>PCS</v>
          </cell>
          <cell r="E463">
            <v>3</v>
          </cell>
          <cell r="F463">
            <v>1330103.4999999998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3</v>
          </cell>
          <cell r="L463">
            <v>1330103.4999999998</v>
          </cell>
          <cell r="M463">
            <v>443367.83333333326</v>
          </cell>
          <cell r="O463">
            <v>3</v>
          </cell>
          <cell r="P463">
            <v>1330103.4999999998</v>
          </cell>
        </row>
        <row r="465">
          <cell r="C465" t="str">
            <v>SUB TOTAL</v>
          </cell>
          <cell r="E465">
            <v>9</v>
          </cell>
          <cell r="F465">
            <v>6046700.5</v>
          </cell>
          <cell r="G465">
            <v>0</v>
          </cell>
          <cell r="H465">
            <v>0</v>
          </cell>
          <cell r="I465">
            <v>1</v>
          </cell>
          <cell r="J465">
            <v>246015</v>
          </cell>
          <cell r="K465">
            <v>8</v>
          </cell>
          <cell r="L465">
            <v>5800685.5</v>
          </cell>
          <cell r="O465">
            <v>9</v>
          </cell>
          <cell r="P465">
            <v>6046700.5</v>
          </cell>
        </row>
        <row r="466">
          <cell r="B466">
            <v>12630060500000</v>
          </cell>
          <cell r="C466" t="str">
            <v>SUKU CADANG COMPACTOR</v>
          </cell>
        </row>
        <row r="467">
          <cell r="B467" t="str">
            <v>12630060506001</v>
          </cell>
          <cell r="C467" t="str">
            <v>FILTER AS 7W-2326</v>
          </cell>
          <cell r="D467" t="str">
            <v>PCS</v>
          </cell>
          <cell r="E467">
            <v>6</v>
          </cell>
          <cell r="F467">
            <v>1042800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6</v>
          </cell>
          <cell r="L467">
            <v>1042800</v>
          </cell>
          <cell r="M467">
            <v>173800</v>
          </cell>
          <cell r="O467">
            <v>6</v>
          </cell>
          <cell r="P467">
            <v>1042800</v>
          </cell>
        </row>
        <row r="468">
          <cell r="B468" t="str">
            <v>12630060506002</v>
          </cell>
          <cell r="C468" t="str">
            <v>FUEL FILTER PN. IR-1804</v>
          </cell>
          <cell r="D468" t="str">
            <v>PCS</v>
          </cell>
          <cell r="E468">
            <v>5</v>
          </cell>
          <cell r="F468">
            <v>1270865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5</v>
          </cell>
          <cell r="L468">
            <v>1270865</v>
          </cell>
          <cell r="M468">
            <v>254173</v>
          </cell>
          <cell r="O468">
            <v>5</v>
          </cell>
          <cell r="P468">
            <v>1270865</v>
          </cell>
        </row>
        <row r="469">
          <cell r="B469" t="str">
            <v>12630060506003</v>
          </cell>
          <cell r="C469" t="str">
            <v>FUEL WATER SEPARATOR PN. 360-8959</v>
          </cell>
          <cell r="D469" t="str">
            <v>PCS</v>
          </cell>
          <cell r="E469">
            <v>6</v>
          </cell>
          <cell r="F469">
            <v>3267528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6</v>
          </cell>
          <cell r="L469">
            <v>3267528</v>
          </cell>
          <cell r="M469">
            <v>544588</v>
          </cell>
          <cell r="O469">
            <v>6</v>
          </cell>
          <cell r="P469">
            <v>3267528</v>
          </cell>
        </row>
        <row r="471">
          <cell r="C471" t="str">
            <v>SUB TOTAL</v>
          </cell>
          <cell r="E471">
            <v>17</v>
          </cell>
          <cell r="F471">
            <v>5581193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17</v>
          </cell>
          <cell r="L471">
            <v>5581193</v>
          </cell>
          <cell r="O471">
            <v>17</v>
          </cell>
          <cell r="P471">
            <v>5581193</v>
          </cell>
        </row>
        <row r="472">
          <cell r="B472">
            <v>12630060600000</v>
          </cell>
          <cell r="C472" t="str">
            <v>SUKU CADANG MOBIL MITSUBHISI L-200</v>
          </cell>
        </row>
        <row r="473">
          <cell r="B473" t="str">
            <v>12630060606001</v>
          </cell>
          <cell r="C473" t="str">
            <v>FUEL FILTER MB 220900</v>
          </cell>
          <cell r="D473" t="str">
            <v>PCS</v>
          </cell>
          <cell r="E473">
            <v>4</v>
          </cell>
          <cell r="F473">
            <v>250000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4</v>
          </cell>
          <cell r="L473">
            <v>250000</v>
          </cell>
          <cell r="M473">
            <v>62500</v>
          </cell>
          <cell r="O473">
            <v>4</v>
          </cell>
          <cell r="P473">
            <v>250000</v>
          </cell>
        </row>
        <row r="474">
          <cell r="B474" t="str">
            <v>12630060615002</v>
          </cell>
          <cell r="C474" t="str">
            <v>OIL FILTER MB 326489</v>
          </cell>
          <cell r="D474" t="str">
            <v>PCS</v>
          </cell>
          <cell r="E474">
            <v>4</v>
          </cell>
          <cell r="F474">
            <v>360000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4</v>
          </cell>
          <cell r="L474">
            <v>360000</v>
          </cell>
          <cell r="M474">
            <v>90000</v>
          </cell>
          <cell r="O474">
            <v>4</v>
          </cell>
          <cell r="P474">
            <v>360000</v>
          </cell>
        </row>
        <row r="475">
          <cell r="B475" t="str">
            <v>12630060619003</v>
          </cell>
          <cell r="C475" t="str">
            <v>SWITCH OIL</v>
          </cell>
          <cell r="D475" t="str">
            <v>PCS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O475">
            <v>0</v>
          </cell>
          <cell r="P475">
            <v>0</v>
          </cell>
        </row>
        <row r="476">
          <cell r="B476" t="str">
            <v>12630060602004</v>
          </cell>
          <cell r="C476" t="str">
            <v>BUSI PEMANAS</v>
          </cell>
          <cell r="D476" t="str">
            <v>PCS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O476">
            <v>0</v>
          </cell>
          <cell r="P476">
            <v>0</v>
          </cell>
        </row>
        <row r="477">
          <cell r="B477" t="str">
            <v>12630060611005</v>
          </cell>
          <cell r="C477" t="str">
            <v>KEPALA KAMBING</v>
          </cell>
          <cell r="D477" t="str">
            <v>PCS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O477">
            <v>0</v>
          </cell>
          <cell r="P477">
            <v>0</v>
          </cell>
        </row>
        <row r="478">
          <cell r="B478" t="str">
            <v>12630060618006</v>
          </cell>
          <cell r="C478" t="str">
            <v>RUBBER SHOCK BREKERS</v>
          </cell>
          <cell r="D478" t="str">
            <v>SET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O478">
            <v>0</v>
          </cell>
          <cell r="P478">
            <v>0</v>
          </cell>
        </row>
        <row r="479">
          <cell r="B479" t="str">
            <v>12630060602007</v>
          </cell>
          <cell r="C479" t="str">
            <v>BREAKERS SHOES ( SEPATU REM DEPAN)</v>
          </cell>
          <cell r="D479" t="str">
            <v>SET</v>
          </cell>
          <cell r="E479">
            <v>1</v>
          </cell>
          <cell r="F479">
            <v>204000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1</v>
          </cell>
          <cell r="L479">
            <v>204000</v>
          </cell>
          <cell r="M479">
            <v>204000</v>
          </cell>
          <cell r="O479">
            <v>1</v>
          </cell>
          <cell r="P479">
            <v>204000</v>
          </cell>
        </row>
        <row r="480">
          <cell r="B480" t="str">
            <v>12630060606008</v>
          </cell>
          <cell r="C480" t="str">
            <v>FRONT SHAFT DRIVE ( AS DEPAN )</v>
          </cell>
          <cell r="D480" t="str">
            <v>SET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O480">
            <v>0</v>
          </cell>
          <cell r="P480">
            <v>0</v>
          </cell>
        </row>
        <row r="481">
          <cell r="B481" t="str">
            <v>12630060604009</v>
          </cell>
          <cell r="C481" t="str">
            <v>DISCH CLUTCH STRADA</v>
          </cell>
          <cell r="D481" t="str">
            <v>BH</v>
          </cell>
          <cell r="E481">
            <v>3</v>
          </cell>
          <cell r="F481">
            <v>2265000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3</v>
          </cell>
          <cell r="L481">
            <v>2265000</v>
          </cell>
          <cell r="M481">
            <v>755000</v>
          </cell>
          <cell r="O481">
            <v>3</v>
          </cell>
          <cell r="P481">
            <v>2265000</v>
          </cell>
        </row>
        <row r="482">
          <cell r="B482" t="str">
            <v>12630060616010</v>
          </cell>
          <cell r="C482" t="str">
            <v>PAD SET FR BRAKE</v>
          </cell>
          <cell r="D482" t="str">
            <v>SET</v>
          </cell>
          <cell r="E482">
            <v>1</v>
          </cell>
          <cell r="F482">
            <v>191000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1</v>
          </cell>
          <cell r="L482">
            <v>191000</v>
          </cell>
          <cell r="M482">
            <v>191000</v>
          </cell>
          <cell r="O482">
            <v>1</v>
          </cell>
          <cell r="P482">
            <v>191000</v>
          </cell>
        </row>
        <row r="483">
          <cell r="B483" t="str">
            <v>12630060603011</v>
          </cell>
          <cell r="C483" t="str">
            <v>CLIP SET FR BRAKE</v>
          </cell>
          <cell r="D483" t="str">
            <v>SET</v>
          </cell>
          <cell r="E483">
            <v>2</v>
          </cell>
          <cell r="F483">
            <v>80000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2</v>
          </cell>
          <cell r="L483">
            <v>80000</v>
          </cell>
          <cell r="M483">
            <v>40000</v>
          </cell>
          <cell r="O483">
            <v>2</v>
          </cell>
          <cell r="P483">
            <v>80000</v>
          </cell>
        </row>
        <row r="484">
          <cell r="B484" t="str">
            <v>12630060619012</v>
          </cell>
          <cell r="C484" t="str">
            <v>SHIM SET BRAKE</v>
          </cell>
          <cell r="D484" t="str">
            <v>SET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O484">
            <v>0</v>
          </cell>
          <cell r="P484">
            <v>0</v>
          </cell>
        </row>
        <row r="485">
          <cell r="B485" t="str">
            <v>12630060603013</v>
          </cell>
          <cell r="C485" t="str">
            <v>CUP &amp; BOOT BRAKE CYLINDER</v>
          </cell>
          <cell r="D485" t="str">
            <v>BH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O485">
            <v>0</v>
          </cell>
          <cell r="P485">
            <v>0</v>
          </cell>
        </row>
        <row r="486">
          <cell r="B486" t="str">
            <v>12630060603014</v>
          </cell>
          <cell r="C486" t="str">
            <v>COVER T/F CASE</v>
          </cell>
          <cell r="D486" t="str">
            <v>SET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O486">
            <v>0</v>
          </cell>
          <cell r="P486">
            <v>0</v>
          </cell>
        </row>
        <row r="487">
          <cell r="B487" t="str">
            <v>12630060603015</v>
          </cell>
          <cell r="C487" t="str">
            <v>CENTER BEARING PROPELER SHAFT</v>
          </cell>
          <cell r="D487" t="str">
            <v>SET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O487">
            <v>0</v>
          </cell>
          <cell r="P487">
            <v>0</v>
          </cell>
        </row>
        <row r="488">
          <cell r="B488" t="str">
            <v>12630060619016</v>
          </cell>
          <cell r="C488" t="str">
            <v>SPIDER KIT PROPELER SHAFT</v>
          </cell>
          <cell r="D488" t="str">
            <v>SET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O488">
            <v>0</v>
          </cell>
          <cell r="P488">
            <v>0</v>
          </cell>
        </row>
        <row r="489">
          <cell r="B489" t="str">
            <v>12630060619017</v>
          </cell>
          <cell r="C489" t="str">
            <v>SEAL KIT STERING GEAR SECTO</v>
          </cell>
          <cell r="D489" t="str">
            <v>BH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O489">
            <v>0</v>
          </cell>
          <cell r="P489">
            <v>0</v>
          </cell>
        </row>
        <row r="490">
          <cell r="B490" t="str">
            <v>12630060615018</v>
          </cell>
          <cell r="C490" t="str">
            <v>OIL SEAL CRANS SHAFT 03080 MD.343564</v>
          </cell>
          <cell r="D490" t="str">
            <v>BH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O490">
            <v>0</v>
          </cell>
          <cell r="P490">
            <v>0</v>
          </cell>
        </row>
        <row r="491">
          <cell r="B491" t="str">
            <v>12630060603019</v>
          </cell>
          <cell r="C491" t="str">
            <v>CUSHION CROSS MEMBER MOUNTING</v>
          </cell>
          <cell r="D491" t="str">
            <v>BH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O491">
            <v>0</v>
          </cell>
          <cell r="P491">
            <v>0</v>
          </cell>
        </row>
        <row r="492">
          <cell r="B492" t="str">
            <v>12630060619020</v>
          </cell>
          <cell r="C492" t="str">
            <v>SEAL CYLINDER HAET CAM SHAFT</v>
          </cell>
          <cell r="D492" t="str">
            <v>BH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O492">
            <v>0</v>
          </cell>
          <cell r="P492">
            <v>0</v>
          </cell>
        </row>
        <row r="493">
          <cell r="B493" t="str">
            <v>12630060615021</v>
          </cell>
          <cell r="C493" t="str">
            <v xml:space="preserve">OIL FITER  ME-201871 </v>
          </cell>
          <cell r="D493" t="str">
            <v>BH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O493">
            <v>0</v>
          </cell>
          <cell r="P493">
            <v>0</v>
          </cell>
        </row>
        <row r="494">
          <cell r="B494" t="str">
            <v>12630060607022</v>
          </cell>
          <cell r="C494" t="str">
            <v>GASKET ENGINE OVERHUAL</v>
          </cell>
          <cell r="D494" t="str">
            <v>SET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O494">
            <v>0</v>
          </cell>
          <cell r="P494">
            <v>0</v>
          </cell>
        </row>
        <row r="495">
          <cell r="B495" t="str">
            <v>12630060612023</v>
          </cell>
          <cell r="C495" t="str">
            <v>LIQUIT GASKET ENGINE</v>
          </cell>
          <cell r="D495" t="str">
            <v>BH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O495">
            <v>0</v>
          </cell>
          <cell r="P495">
            <v>0</v>
          </cell>
        </row>
        <row r="496">
          <cell r="B496" t="str">
            <v>12630060602024</v>
          </cell>
          <cell r="C496" t="str">
            <v>BOLT TIMING CHINSAW TRAIN</v>
          </cell>
          <cell r="D496" t="str">
            <v>BH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O496">
            <v>0</v>
          </cell>
          <cell r="P496">
            <v>0</v>
          </cell>
        </row>
        <row r="497">
          <cell r="B497" t="str">
            <v>12630060602025</v>
          </cell>
          <cell r="C497" t="str">
            <v>BLOCK MITSUBISHI L200</v>
          </cell>
          <cell r="D497" t="str">
            <v>UNIT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O497">
            <v>0</v>
          </cell>
          <cell r="P497">
            <v>0</v>
          </cell>
        </row>
        <row r="498">
          <cell r="B498" t="str">
            <v>12630060618026</v>
          </cell>
          <cell r="C498" t="str">
            <v>RING PISTON  L 200</v>
          </cell>
          <cell r="D498" t="str">
            <v>SET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O498">
            <v>0</v>
          </cell>
          <cell r="P498">
            <v>0</v>
          </cell>
        </row>
        <row r="499">
          <cell r="B499" t="str">
            <v>12630060614027</v>
          </cell>
          <cell r="C499" t="str">
            <v>NOZZLE FUEL INJECTION  ME-74342</v>
          </cell>
          <cell r="D499" t="str">
            <v>BH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O499">
            <v>0</v>
          </cell>
          <cell r="P499">
            <v>0</v>
          </cell>
        </row>
        <row r="501">
          <cell r="C501" t="str">
            <v>SUB TOTAL</v>
          </cell>
          <cell r="E501">
            <v>15</v>
          </cell>
          <cell r="F501">
            <v>3350000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15</v>
          </cell>
          <cell r="L501">
            <v>3350000</v>
          </cell>
          <cell r="O501">
            <v>15</v>
          </cell>
          <cell r="P501">
            <v>3350000</v>
          </cell>
        </row>
        <row r="502">
          <cell r="B502">
            <v>12630060700000</v>
          </cell>
          <cell r="C502" t="str">
            <v>SUKU CADANG SEPEDA MOTOR</v>
          </cell>
        </row>
        <row r="503">
          <cell r="B503" t="str">
            <v>12630060719001</v>
          </cell>
          <cell r="C503" t="str">
            <v>SEPEDA MOTOR KLX-150</v>
          </cell>
          <cell r="D503" t="str">
            <v>UNIT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O503">
            <v>0</v>
          </cell>
          <cell r="P503">
            <v>0</v>
          </cell>
        </row>
        <row r="504">
          <cell r="B504" t="str">
            <v>12630060702002</v>
          </cell>
          <cell r="C504" t="str">
            <v>BEARING DEPAN 6201</v>
          </cell>
          <cell r="D504" t="str">
            <v>PCS</v>
          </cell>
          <cell r="E504">
            <v>4</v>
          </cell>
          <cell r="F504">
            <v>26000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4</v>
          </cell>
          <cell r="L504">
            <v>26000</v>
          </cell>
          <cell r="M504">
            <v>6500</v>
          </cell>
          <cell r="O504">
            <v>4</v>
          </cell>
          <cell r="P504">
            <v>26000</v>
          </cell>
        </row>
        <row r="505">
          <cell r="B505" t="str">
            <v>12630060702003</v>
          </cell>
          <cell r="C505" t="str">
            <v>BEARING BELAKANG 6202</v>
          </cell>
          <cell r="D505" t="str">
            <v>PCS</v>
          </cell>
          <cell r="E505">
            <v>18</v>
          </cell>
          <cell r="F505">
            <v>227790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18</v>
          </cell>
          <cell r="L505">
            <v>227790</v>
          </cell>
          <cell r="M505">
            <v>12655</v>
          </cell>
          <cell r="O505">
            <v>18</v>
          </cell>
          <cell r="P505">
            <v>227790</v>
          </cell>
        </row>
        <row r="506">
          <cell r="B506" t="str">
            <v>12630060704004</v>
          </cell>
          <cell r="C506" t="str">
            <v>DISC CLUTH</v>
          </cell>
          <cell r="D506" t="str">
            <v>PCS</v>
          </cell>
          <cell r="E506">
            <v>6</v>
          </cell>
          <cell r="F506">
            <v>1697143</v>
          </cell>
          <cell r="G506">
            <v>0</v>
          </cell>
          <cell r="H506">
            <v>0</v>
          </cell>
          <cell r="I506">
            <v>1</v>
          </cell>
          <cell r="J506">
            <v>282857.17</v>
          </cell>
          <cell r="K506">
            <v>5</v>
          </cell>
          <cell r="L506">
            <v>1414285.83</v>
          </cell>
          <cell r="M506">
            <v>282857.16600000003</v>
          </cell>
          <cell r="O506">
            <v>6</v>
          </cell>
          <cell r="P506">
            <v>1697143</v>
          </cell>
        </row>
        <row r="507">
          <cell r="B507" t="str">
            <v>12630060711005</v>
          </cell>
          <cell r="C507" t="str">
            <v>KAIN REM CAKRAM BELAKANG</v>
          </cell>
          <cell r="D507" t="str">
            <v>PSG</v>
          </cell>
          <cell r="E507">
            <v>12</v>
          </cell>
          <cell r="F507">
            <v>814133.33818181814</v>
          </cell>
          <cell r="G507">
            <v>0</v>
          </cell>
          <cell r="H507">
            <v>0</v>
          </cell>
          <cell r="I507">
            <v>2</v>
          </cell>
          <cell r="J507">
            <v>135688.88</v>
          </cell>
          <cell r="K507">
            <v>10</v>
          </cell>
          <cell r="L507">
            <v>678444.45818181813</v>
          </cell>
          <cell r="M507">
            <v>67844.445818181819</v>
          </cell>
          <cell r="O507">
            <v>12</v>
          </cell>
          <cell r="P507">
            <v>814133.33818181814</v>
          </cell>
        </row>
        <row r="508">
          <cell r="B508" t="str">
            <v>12630060707006</v>
          </cell>
          <cell r="C508" t="str">
            <v>GEAR SET KLX</v>
          </cell>
          <cell r="D508" t="str">
            <v>SET</v>
          </cell>
          <cell r="E508">
            <v>7</v>
          </cell>
          <cell r="F508">
            <v>1892625</v>
          </cell>
          <cell r="G508">
            <v>0</v>
          </cell>
          <cell r="H508">
            <v>0</v>
          </cell>
          <cell r="I508">
            <v>1</v>
          </cell>
          <cell r="J508">
            <v>270375</v>
          </cell>
          <cell r="K508">
            <v>6</v>
          </cell>
          <cell r="L508">
            <v>1622250</v>
          </cell>
          <cell r="M508">
            <v>270375</v>
          </cell>
          <cell r="O508">
            <v>7</v>
          </cell>
          <cell r="P508">
            <v>1892625</v>
          </cell>
        </row>
        <row r="509">
          <cell r="B509" t="str">
            <v>12630060702007</v>
          </cell>
          <cell r="C509" t="str">
            <v>BAN DALAM 90/100-16</v>
          </cell>
          <cell r="D509" t="str">
            <v>PCS</v>
          </cell>
          <cell r="E509">
            <v>3</v>
          </cell>
          <cell r="F509">
            <v>71175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3</v>
          </cell>
          <cell r="L509">
            <v>71175</v>
          </cell>
          <cell r="M509">
            <v>23725</v>
          </cell>
          <cell r="O509">
            <v>3</v>
          </cell>
          <cell r="P509">
            <v>71175</v>
          </cell>
        </row>
        <row r="510">
          <cell r="B510" t="str">
            <v>12630060702008</v>
          </cell>
          <cell r="C510" t="str">
            <v>BAN DALAM 70/100-19</v>
          </cell>
          <cell r="D510" t="str">
            <v>PCS</v>
          </cell>
          <cell r="E510">
            <v>4</v>
          </cell>
          <cell r="F510">
            <v>92733.34</v>
          </cell>
          <cell r="G510">
            <v>0</v>
          </cell>
          <cell r="H510">
            <v>0</v>
          </cell>
          <cell r="I510">
            <v>1</v>
          </cell>
          <cell r="J510">
            <v>23183.34</v>
          </cell>
          <cell r="K510">
            <v>3</v>
          </cell>
          <cell r="L510">
            <v>69550</v>
          </cell>
          <cell r="M510">
            <v>23183.333333333332</v>
          </cell>
          <cell r="O510">
            <v>4</v>
          </cell>
          <cell r="P510">
            <v>92733.34</v>
          </cell>
        </row>
        <row r="511">
          <cell r="B511" t="str">
            <v>12630060702009</v>
          </cell>
          <cell r="C511" t="str">
            <v>BAN LUAR 90/100-16</v>
          </cell>
          <cell r="D511" t="str">
            <v>PCS</v>
          </cell>
          <cell r="E511">
            <v>1</v>
          </cell>
          <cell r="F511">
            <v>335000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1</v>
          </cell>
          <cell r="L511">
            <v>335000</v>
          </cell>
          <cell r="M511">
            <v>335000</v>
          </cell>
          <cell r="O511">
            <v>1</v>
          </cell>
          <cell r="P511">
            <v>335000</v>
          </cell>
        </row>
        <row r="512">
          <cell r="B512" t="str">
            <v>12630060702010</v>
          </cell>
          <cell r="C512" t="str">
            <v>BAN LUAR 70/100-19</v>
          </cell>
          <cell r="D512" t="str">
            <v>PCS</v>
          </cell>
          <cell r="E512">
            <v>1</v>
          </cell>
          <cell r="F512">
            <v>283000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1</v>
          </cell>
          <cell r="L512">
            <v>283000</v>
          </cell>
          <cell r="M512">
            <v>283000</v>
          </cell>
          <cell r="O512">
            <v>1</v>
          </cell>
          <cell r="P512">
            <v>283000</v>
          </cell>
        </row>
        <row r="513">
          <cell r="B513" t="str">
            <v>12630060711011</v>
          </cell>
          <cell r="C513" t="str">
            <v>KAIN REM CAKRAM DEPAN</v>
          </cell>
          <cell r="D513" t="str">
            <v>PCS</v>
          </cell>
          <cell r="E513">
            <v>3</v>
          </cell>
          <cell r="F513">
            <v>128155.56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3</v>
          </cell>
          <cell r="L513">
            <v>128155.56</v>
          </cell>
          <cell r="M513">
            <v>42718.52</v>
          </cell>
          <cell r="O513">
            <v>3</v>
          </cell>
          <cell r="P513">
            <v>128155.56</v>
          </cell>
        </row>
        <row r="514">
          <cell r="B514" t="str">
            <v>12630060708012</v>
          </cell>
          <cell r="C514" t="str">
            <v>HANDLE CLUTH</v>
          </cell>
          <cell r="D514" t="str">
            <v>PCS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O514">
            <v>0</v>
          </cell>
          <cell r="P514">
            <v>0</v>
          </cell>
        </row>
        <row r="515">
          <cell r="B515" t="str">
            <v>12630060710013</v>
          </cell>
          <cell r="C515" t="str">
            <v>JARI - JARI KLX</v>
          </cell>
          <cell r="D515" t="str">
            <v>SET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O515">
            <v>0</v>
          </cell>
          <cell r="P515">
            <v>0</v>
          </cell>
        </row>
        <row r="516">
          <cell r="B516" t="str">
            <v>12630060712014</v>
          </cell>
          <cell r="C516" t="str">
            <v>LINGKAR KLX</v>
          </cell>
          <cell r="D516" t="str">
            <v>BH</v>
          </cell>
          <cell r="E516">
            <v>3</v>
          </cell>
          <cell r="F516">
            <v>552000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3</v>
          </cell>
          <cell r="L516">
            <v>552000</v>
          </cell>
          <cell r="M516">
            <v>184000</v>
          </cell>
          <cell r="O516">
            <v>3</v>
          </cell>
          <cell r="P516">
            <v>552000</v>
          </cell>
        </row>
        <row r="517">
          <cell r="B517" t="str">
            <v>12630060720015</v>
          </cell>
          <cell r="C517" t="str">
            <v>TROMOL KLX 150</v>
          </cell>
          <cell r="D517" t="str">
            <v>BH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O517">
            <v>0</v>
          </cell>
          <cell r="P517">
            <v>0</v>
          </cell>
        </row>
        <row r="518">
          <cell r="B518" t="str">
            <v>12630060702016</v>
          </cell>
          <cell r="C518" t="str">
            <v>BATTERAY BASAH  YTX7L-BS 12V</v>
          </cell>
          <cell r="D518" t="str">
            <v>BH</v>
          </cell>
          <cell r="E518">
            <v>1</v>
          </cell>
          <cell r="F518">
            <v>185000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1</v>
          </cell>
          <cell r="L518">
            <v>185000</v>
          </cell>
          <cell r="M518">
            <v>185000</v>
          </cell>
          <cell r="O518">
            <v>1</v>
          </cell>
          <cell r="P518">
            <v>185000</v>
          </cell>
        </row>
        <row r="520">
          <cell r="C520" t="str">
            <v>SUB TOTAL</v>
          </cell>
          <cell r="E520">
            <v>63</v>
          </cell>
          <cell r="F520">
            <v>6304755.2381818173</v>
          </cell>
          <cell r="G520">
            <v>0</v>
          </cell>
          <cell r="H520">
            <v>0</v>
          </cell>
          <cell r="I520">
            <v>5</v>
          </cell>
          <cell r="J520">
            <v>712104.39</v>
          </cell>
          <cell r="K520">
            <v>58</v>
          </cell>
          <cell r="L520">
            <v>5592650.8481818177</v>
          </cell>
          <cell r="O520">
            <v>63</v>
          </cell>
          <cell r="P520">
            <v>6304755.2381818173</v>
          </cell>
        </row>
        <row r="521">
          <cell r="B521">
            <v>12630060800000</v>
          </cell>
          <cell r="C521" t="str">
            <v>SUKU CADANG CHAINSAW</v>
          </cell>
          <cell r="O521">
            <v>0</v>
          </cell>
          <cell r="P521">
            <v>0</v>
          </cell>
        </row>
        <row r="522">
          <cell r="B522" t="str">
            <v>12630060803001</v>
          </cell>
          <cell r="C522" t="str">
            <v>CHAINSAW</v>
          </cell>
          <cell r="D522" t="str">
            <v>UNIT</v>
          </cell>
          <cell r="E522">
            <v>1</v>
          </cell>
          <cell r="F522">
            <v>140000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1</v>
          </cell>
          <cell r="L522">
            <v>140000</v>
          </cell>
          <cell r="M522">
            <v>140000</v>
          </cell>
          <cell r="O522">
            <v>1</v>
          </cell>
          <cell r="P522">
            <v>140000</v>
          </cell>
        </row>
        <row r="523">
          <cell r="B523" t="str">
            <v>12630060802002</v>
          </cell>
          <cell r="C523" t="str">
            <v>BAR CHAINSAW UK. 34</v>
          </cell>
          <cell r="D523" t="str">
            <v>PCS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5">
          <cell r="C525" t="str">
            <v>SUB TOTAL</v>
          </cell>
          <cell r="E525">
            <v>1</v>
          </cell>
          <cell r="F525">
            <v>140000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1</v>
          </cell>
          <cell r="L525">
            <v>140000</v>
          </cell>
          <cell r="O525">
            <v>1</v>
          </cell>
          <cell r="P525">
            <v>140000</v>
          </cell>
        </row>
        <row r="526">
          <cell r="B526">
            <v>12630060900000</v>
          </cell>
          <cell r="C526" t="str">
            <v>SUKU CADANG MESIN POMPA AIR</v>
          </cell>
          <cell r="O526">
            <v>0</v>
          </cell>
          <cell r="P526">
            <v>0</v>
          </cell>
        </row>
        <row r="527">
          <cell r="B527" t="str">
            <v>12630060916001</v>
          </cell>
          <cell r="C527" t="str">
            <v>POMPA AIR</v>
          </cell>
          <cell r="D527" t="str">
            <v>UNIT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O528">
            <v>0</v>
          </cell>
          <cell r="P528">
            <v>0</v>
          </cell>
        </row>
        <row r="529">
          <cell r="C529" t="str">
            <v>SUB TOTAL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</row>
        <row r="530">
          <cell r="B530">
            <v>12630061000000</v>
          </cell>
          <cell r="C530" t="str">
            <v>SUKU CADANG MESIN PERAHU</v>
          </cell>
          <cell r="O530">
            <v>0</v>
          </cell>
          <cell r="P530">
            <v>0</v>
          </cell>
        </row>
        <row r="531">
          <cell r="B531" t="str">
            <v>12630061013001</v>
          </cell>
          <cell r="C531" t="str">
            <v>MESIN HONDA GX 390</v>
          </cell>
          <cell r="D531" t="str">
            <v>UNIT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O531">
            <v>0</v>
          </cell>
          <cell r="P531">
            <v>0</v>
          </cell>
        </row>
        <row r="532">
          <cell r="B532" t="str">
            <v>12630061013002</v>
          </cell>
          <cell r="C532" t="str">
            <v>MESIN HONDA GX 390 (REPERASI)</v>
          </cell>
          <cell r="D532" t="str">
            <v>KALI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O532">
            <v>0</v>
          </cell>
          <cell r="P532">
            <v>0</v>
          </cell>
        </row>
        <row r="533">
          <cell r="B533" t="str">
            <v>12630061020003</v>
          </cell>
          <cell r="C533" t="str">
            <v>TALI STATER</v>
          </cell>
          <cell r="D533" t="str">
            <v>MTR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O533">
            <v>0</v>
          </cell>
          <cell r="P533">
            <v>0</v>
          </cell>
        </row>
        <row r="534">
          <cell r="B534" t="str">
            <v>12630061011004</v>
          </cell>
          <cell r="C534" t="str">
            <v>KIPAS MESIN ROBIN</v>
          </cell>
          <cell r="D534" t="str">
            <v>BH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O535">
            <v>0</v>
          </cell>
          <cell r="P535">
            <v>0</v>
          </cell>
        </row>
        <row r="536">
          <cell r="C536" t="str">
            <v>SUB TOTAL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</row>
        <row r="537">
          <cell r="B537">
            <v>12630061100000</v>
          </cell>
          <cell r="C537" t="str">
            <v>SUKU CADANG ALAT BERAT LAINNYA</v>
          </cell>
        </row>
        <row r="538">
          <cell r="B538" t="str">
            <v>12630061106001</v>
          </cell>
          <cell r="C538" t="str">
            <v>FINAL DRIVE HP 426</v>
          </cell>
          <cell r="D538" t="str">
            <v>PCS</v>
          </cell>
          <cell r="E538">
            <v>7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7</v>
          </cell>
          <cell r="L538">
            <v>0</v>
          </cell>
          <cell r="M538">
            <v>0</v>
          </cell>
          <cell r="O538">
            <v>7</v>
          </cell>
          <cell r="P538">
            <v>0</v>
          </cell>
        </row>
        <row r="539">
          <cell r="B539" t="str">
            <v>12630061106002</v>
          </cell>
          <cell r="C539" t="str">
            <v>FINAL DRIVE HP 427</v>
          </cell>
          <cell r="D539" t="str">
            <v>PCS</v>
          </cell>
          <cell r="E539">
            <v>1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1</v>
          </cell>
          <cell r="L539">
            <v>0</v>
          </cell>
          <cell r="M539">
            <v>0</v>
          </cell>
          <cell r="O539">
            <v>1</v>
          </cell>
          <cell r="P539">
            <v>0</v>
          </cell>
        </row>
        <row r="540">
          <cell r="B540" t="str">
            <v>12630061108003</v>
          </cell>
          <cell r="C540" t="str">
            <v>HYDROLIC OIL FILTER IR-0777</v>
          </cell>
          <cell r="D540" t="str">
            <v>PCS</v>
          </cell>
          <cell r="E540">
            <v>2</v>
          </cell>
          <cell r="F540">
            <v>1277232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2</v>
          </cell>
          <cell r="L540">
            <v>1277232</v>
          </cell>
          <cell r="M540">
            <v>638616</v>
          </cell>
          <cell r="O540">
            <v>2</v>
          </cell>
          <cell r="P540">
            <v>1277232</v>
          </cell>
        </row>
        <row r="541">
          <cell r="B541" t="str">
            <v>12630061108004</v>
          </cell>
          <cell r="C541" t="str">
            <v>HYDROLIC OIL FILTER 093-7521</v>
          </cell>
          <cell r="D541" t="str">
            <v>PCS</v>
          </cell>
          <cell r="E541">
            <v>2</v>
          </cell>
          <cell r="F541">
            <v>564135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2</v>
          </cell>
          <cell r="L541">
            <v>564135</v>
          </cell>
          <cell r="M541">
            <v>282067.5</v>
          </cell>
          <cell r="O541">
            <v>2</v>
          </cell>
          <cell r="P541">
            <v>564135</v>
          </cell>
        </row>
        <row r="542">
          <cell r="B542" t="str">
            <v>12630061108005</v>
          </cell>
          <cell r="C542" t="str">
            <v>HYDROLIC OIL FILTER 5I-8670X</v>
          </cell>
          <cell r="D542" t="str">
            <v>PCS</v>
          </cell>
          <cell r="E542">
            <v>4</v>
          </cell>
          <cell r="F542">
            <v>3132096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4</v>
          </cell>
          <cell r="L542">
            <v>3132096</v>
          </cell>
          <cell r="M542">
            <v>783024</v>
          </cell>
          <cell r="O542">
            <v>4</v>
          </cell>
          <cell r="P542">
            <v>3132096</v>
          </cell>
        </row>
        <row r="543">
          <cell r="B543" t="str">
            <v>12630061105006</v>
          </cell>
          <cell r="C543" t="str">
            <v>ELEMENT TRANSMISION 343-4464</v>
          </cell>
          <cell r="D543" t="str">
            <v>PCS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O543">
            <v>0</v>
          </cell>
          <cell r="P543">
            <v>0</v>
          </cell>
        </row>
        <row r="544">
          <cell r="B544" t="str">
            <v>12630061115007</v>
          </cell>
          <cell r="C544" t="str">
            <v>OIL SEAL 620-8678</v>
          </cell>
          <cell r="D544" t="str">
            <v>PCS</v>
          </cell>
          <cell r="E544">
            <v>6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6</v>
          </cell>
          <cell r="L544">
            <v>0</v>
          </cell>
          <cell r="M544">
            <v>0</v>
          </cell>
          <cell r="O544">
            <v>6</v>
          </cell>
          <cell r="P544">
            <v>0</v>
          </cell>
        </row>
        <row r="545">
          <cell r="B545" t="str">
            <v>12630061116008</v>
          </cell>
          <cell r="C545" t="str">
            <v>PACKING 357781</v>
          </cell>
          <cell r="D545" t="str">
            <v>PCS</v>
          </cell>
          <cell r="E545">
            <v>2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2</v>
          </cell>
          <cell r="L545">
            <v>0</v>
          </cell>
          <cell r="M545">
            <v>0</v>
          </cell>
          <cell r="O545">
            <v>2</v>
          </cell>
          <cell r="P545">
            <v>0</v>
          </cell>
        </row>
        <row r="546">
          <cell r="B546" t="str">
            <v>12630061102009</v>
          </cell>
          <cell r="C546" t="str">
            <v>BREATHER 96-5127</v>
          </cell>
          <cell r="D546" t="str">
            <v>PCS</v>
          </cell>
          <cell r="E546">
            <v>1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1</v>
          </cell>
          <cell r="L546">
            <v>0</v>
          </cell>
          <cell r="M546">
            <v>0</v>
          </cell>
          <cell r="O546">
            <v>1</v>
          </cell>
          <cell r="P546">
            <v>0</v>
          </cell>
        </row>
        <row r="547">
          <cell r="B547" t="str">
            <v>12630061102010</v>
          </cell>
          <cell r="C547" t="str">
            <v>BAUT + MUR IS-1860</v>
          </cell>
          <cell r="D547" t="str">
            <v>PCS</v>
          </cell>
          <cell r="E547">
            <v>4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4</v>
          </cell>
          <cell r="L547">
            <v>0</v>
          </cell>
          <cell r="M547">
            <v>0</v>
          </cell>
          <cell r="O547">
            <v>4</v>
          </cell>
          <cell r="P547">
            <v>0</v>
          </cell>
        </row>
        <row r="548">
          <cell r="B548" t="str">
            <v>12630061119011</v>
          </cell>
          <cell r="C548" t="str">
            <v>SEAL 3J1907</v>
          </cell>
          <cell r="D548" t="str">
            <v>PCS</v>
          </cell>
          <cell r="E548">
            <v>1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1</v>
          </cell>
          <cell r="L548">
            <v>0</v>
          </cell>
          <cell r="M548">
            <v>0</v>
          </cell>
          <cell r="O548">
            <v>1</v>
          </cell>
          <cell r="P548">
            <v>0</v>
          </cell>
        </row>
        <row r="549">
          <cell r="B549" t="str">
            <v>12630061106012</v>
          </cell>
          <cell r="C549" t="str">
            <v>FUEL FILTER IR-0751</v>
          </cell>
          <cell r="D549" t="str">
            <v>PCS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O549">
            <v>0</v>
          </cell>
          <cell r="P549">
            <v>0</v>
          </cell>
        </row>
        <row r="550">
          <cell r="B550" t="str">
            <v>12630061101013</v>
          </cell>
          <cell r="C550" t="str">
            <v>AIR FILTER 6I-2501</v>
          </cell>
          <cell r="D550" t="str">
            <v>PCS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O550">
            <v>0</v>
          </cell>
          <cell r="P550">
            <v>0</v>
          </cell>
        </row>
        <row r="551">
          <cell r="B551" t="str">
            <v>12630061101014</v>
          </cell>
          <cell r="C551" t="str">
            <v>AIR FILTER 131-8822</v>
          </cell>
          <cell r="D551" t="str">
            <v>PCS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O551">
            <v>0</v>
          </cell>
          <cell r="P551">
            <v>0</v>
          </cell>
        </row>
        <row r="552">
          <cell r="B552" t="str">
            <v>12630061123015</v>
          </cell>
          <cell r="C552" t="str">
            <v>WATER SPARATOR 438-5386</v>
          </cell>
          <cell r="D552" t="str">
            <v>PCS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O552">
            <v>0</v>
          </cell>
          <cell r="P552">
            <v>0</v>
          </cell>
        </row>
        <row r="553">
          <cell r="B553" t="str">
            <v>12630061101016</v>
          </cell>
          <cell r="C553" t="str">
            <v>AIR FILTER 6I-2502</v>
          </cell>
          <cell r="D553" t="str">
            <v>PCS</v>
          </cell>
          <cell r="E553">
            <v>2</v>
          </cell>
          <cell r="F553">
            <v>750651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2</v>
          </cell>
          <cell r="L553">
            <v>750651</v>
          </cell>
          <cell r="M553">
            <v>375325.5</v>
          </cell>
          <cell r="O553">
            <v>2</v>
          </cell>
          <cell r="P553">
            <v>750651</v>
          </cell>
        </row>
        <row r="554">
          <cell r="B554" t="str">
            <v>12630061105017</v>
          </cell>
          <cell r="C554" t="str">
            <v>ENGINE OIL FILER IR-1808</v>
          </cell>
          <cell r="D554" t="str">
            <v>PCS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O554">
            <v>0</v>
          </cell>
          <cell r="P554">
            <v>0</v>
          </cell>
        </row>
        <row r="555">
          <cell r="B555" t="str">
            <v>12630061105018</v>
          </cell>
          <cell r="C555" t="str">
            <v>ELEMENT AS 179-9806</v>
          </cell>
          <cell r="D555" t="str">
            <v>PCS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O555">
            <v>0</v>
          </cell>
          <cell r="P555">
            <v>0</v>
          </cell>
        </row>
        <row r="556">
          <cell r="B556" t="str">
            <v>12630061123019</v>
          </cell>
          <cell r="C556" t="str">
            <v>WATER SPARATOR 151-2409</v>
          </cell>
          <cell r="D556" t="str">
            <v>PCS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O556">
            <v>0</v>
          </cell>
          <cell r="P556">
            <v>0</v>
          </cell>
        </row>
        <row r="557">
          <cell r="B557" t="str">
            <v>12630061106020</v>
          </cell>
          <cell r="C557" t="str">
            <v>FUEL FILTER IR-0762</v>
          </cell>
          <cell r="D557" t="str">
            <v>PCS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O557">
            <v>0</v>
          </cell>
          <cell r="P557">
            <v>0</v>
          </cell>
        </row>
        <row r="558">
          <cell r="B558" t="str">
            <v>12630061106021</v>
          </cell>
          <cell r="C558" t="str">
            <v>FUEL FILTER IR-0750</v>
          </cell>
          <cell r="D558" t="str">
            <v>PCS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O558">
            <v>0</v>
          </cell>
          <cell r="P558">
            <v>0</v>
          </cell>
        </row>
        <row r="559">
          <cell r="B559" t="str">
            <v>12630061101022</v>
          </cell>
          <cell r="C559" t="str">
            <v>AIR FILTER 131-8821</v>
          </cell>
          <cell r="D559" t="str">
            <v>PCS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O559">
            <v>0</v>
          </cell>
          <cell r="P559">
            <v>0</v>
          </cell>
        </row>
        <row r="560">
          <cell r="B560" t="str">
            <v>12630061105023</v>
          </cell>
          <cell r="C560" t="str">
            <v>ELEMENT AS 328-3655</v>
          </cell>
          <cell r="D560" t="str">
            <v>PCS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O560">
            <v>0</v>
          </cell>
          <cell r="P560">
            <v>0</v>
          </cell>
        </row>
        <row r="561">
          <cell r="B561" t="str">
            <v>12630061105024</v>
          </cell>
          <cell r="C561" t="str">
            <v>ENGINE OIL FILTER IR-0739</v>
          </cell>
          <cell r="D561" t="str">
            <v>PCS</v>
          </cell>
          <cell r="E561">
            <v>1</v>
          </cell>
          <cell r="F561">
            <v>0</v>
          </cell>
          <cell r="G561">
            <v>0</v>
          </cell>
          <cell r="H561">
            <v>0</v>
          </cell>
          <cell r="I561">
            <v>1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O561">
            <v>1</v>
          </cell>
          <cell r="P561">
            <v>0</v>
          </cell>
        </row>
        <row r="562">
          <cell r="B562" t="str">
            <v>12630061102025</v>
          </cell>
          <cell r="C562" t="str">
            <v>BATTERAY KERING NF 200 AMP</v>
          </cell>
          <cell r="D562" t="str">
            <v>PCS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O562">
            <v>0</v>
          </cell>
          <cell r="P562">
            <v>0</v>
          </cell>
        </row>
        <row r="563">
          <cell r="B563" t="str">
            <v>12630061102026</v>
          </cell>
          <cell r="C563" t="str">
            <v>BATTERAY BASAH N 100   12.VOLT</v>
          </cell>
          <cell r="D563" t="str">
            <v>BH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O563">
            <v>0</v>
          </cell>
          <cell r="P563">
            <v>0</v>
          </cell>
        </row>
        <row r="564">
          <cell r="B564" t="str">
            <v>12630061119027</v>
          </cell>
          <cell r="C564" t="str">
            <v>SWITCH AS - MA  241-8368</v>
          </cell>
          <cell r="D564" t="str">
            <v>BH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O564">
            <v>0</v>
          </cell>
          <cell r="P564">
            <v>0</v>
          </cell>
        </row>
        <row r="566">
          <cell r="C566" t="str">
            <v>SUB TOTAL</v>
          </cell>
          <cell r="E566">
            <v>33</v>
          </cell>
          <cell r="F566">
            <v>5724114</v>
          </cell>
          <cell r="G566">
            <v>0</v>
          </cell>
          <cell r="H566">
            <v>0</v>
          </cell>
          <cell r="I566">
            <v>1</v>
          </cell>
          <cell r="J566">
            <v>0</v>
          </cell>
          <cell r="K566">
            <v>32</v>
          </cell>
          <cell r="L566">
            <v>5724114</v>
          </cell>
          <cell r="O566">
            <v>33</v>
          </cell>
          <cell r="P566">
            <v>5724114</v>
          </cell>
        </row>
        <row r="567">
          <cell r="B567">
            <v>12630061200000</v>
          </cell>
          <cell r="C567" t="str">
            <v>SUKU CADANG MESIN GENSET YANMAR S230</v>
          </cell>
          <cell r="O567">
            <v>0</v>
          </cell>
          <cell r="P567">
            <v>0</v>
          </cell>
        </row>
        <row r="568">
          <cell r="B568" t="str">
            <v>12630061215001</v>
          </cell>
          <cell r="C568" t="str">
            <v>OIL FILTER</v>
          </cell>
          <cell r="D568" t="str">
            <v>PCS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O568">
            <v>0</v>
          </cell>
          <cell r="P568">
            <v>0</v>
          </cell>
        </row>
        <row r="569">
          <cell r="B569" t="str">
            <v>12630061206002</v>
          </cell>
          <cell r="C569" t="str">
            <v>FUEL FILTER</v>
          </cell>
          <cell r="D569" t="str">
            <v>PCS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O570">
            <v>0</v>
          </cell>
          <cell r="P570">
            <v>0</v>
          </cell>
        </row>
        <row r="571">
          <cell r="C571" t="str">
            <v>SUB TOTAL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</row>
        <row r="572">
          <cell r="B572">
            <v>12630061300000</v>
          </cell>
          <cell r="C572" t="str">
            <v>SUKU CADANG MESIN GENSET KRISBOW</v>
          </cell>
          <cell r="O572">
            <v>0</v>
          </cell>
          <cell r="P572">
            <v>0</v>
          </cell>
        </row>
        <row r="573">
          <cell r="B573" t="str">
            <v>12630061313001</v>
          </cell>
          <cell r="C573" t="str">
            <v>MESIN GENSET 7,7 KVA</v>
          </cell>
          <cell r="D573" t="str">
            <v>UNIT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</row>
        <row r="574">
          <cell r="O574">
            <v>0</v>
          </cell>
          <cell r="P574">
            <v>0</v>
          </cell>
        </row>
        <row r="575">
          <cell r="C575" t="str">
            <v>SUB TOTAL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</row>
        <row r="576">
          <cell r="B576">
            <v>12630061400000</v>
          </cell>
          <cell r="C576" t="str">
            <v>SUKU CADANG DUMP TRUCK ACTROSS 4043 AK</v>
          </cell>
          <cell r="O576">
            <v>0</v>
          </cell>
          <cell r="P576">
            <v>0</v>
          </cell>
        </row>
        <row r="577">
          <cell r="B577" t="str">
            <v>12630061402001</v>
          </cell>
          <cell r="C577" t="str">
            <v>BHUSING STABILIZER</v>
          </cell>
          <cell r="D577" t="str">
            <v>BH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O578">
            <v>0</v>
          </cell>
          <cell r="P578">
            <v>0</v>
          </cell>
        </row>
        <row r="579">
          <cell r="C579" t="str">
            <v>SUB TOTAL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O579">
            <v>0</v>
          </cell>
          <cell r="P579">
            <v>0</v>
          </cell>
        </row>
        <row r="580">
          <cell r="C580" t="str">
            <v>TOTAL</v>
          </cell>
          <cell r="E580">
            <v>201</v>
          </cell>
          <cell r="F580">
            <v>53380396.628181823</v>
          </cell>
          <cell r="G580">
            <v>2</v>
          </cell>
          <cell r="H580">
            <v>1900000</v>
          </cell>
          <cell r="I580">
            <v>12</v>
          </cell>
          <cell r="J580">
            <v>3559127.3899999997</v>
          </cell>
          <cell r="K580">
            <v>191</v>
          </cell>
          <cell r="L580">
            <v>51721269.238181815</v>
          </cell>
          <cell r="O580">
            <v>201</v>
          </cell>
          <cell r="P580">
            <v>53380396.628181823</v>
          </cell>
        </row>
        <row r="581">
          <cell r="B581">
            <v>12630070000000</v>
          </cell>
          <cell r="C581" t="str">
            <v>ALAT PEMBIBITAN</v>
          </cell>
          <cell r="O581">
            <v>0</v>
          </cell>
          <cell r="P581">
            <v>0</v>
          </cell>
        </row>
        <row r="582">
          <cell r="B582" t="str">
            <v>12630070016001</v>
          </cell>
          <cell r="C582" t="str">
            <v>POLYBAG UK 10 X 17</v>
          </cell>
          <cell r="D582" t="str">
            <v>KG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O582">
            <v>0</v>
          </cell>
          <cell r="P582">
            <v>0</v>
          </cell>
        </row>
        <row r="583">
          <cell r="B583" t="str">
            <v>12630070011002</v>
          </cell>
          <cell r="C583" t="str">
            <v>KNAPSACK (SOLO)</v>
          </cell>
          <cell r="D583" t="str">
            <v>BH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O583">
            <v>0</v>
          </cell>
          <cell r="P583">
            <v>0</v>
          </cell>
        </row>
        <row r="584">
          <cell r="B584" t="str">
            <v>12630070016003</v>
          </cell>
          <cell r="C584" t="str">
            <v>POLYBAG UK 10 X 15</v>
          </cell>
          <cell r="D584" t="str">
            <v>KG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O584">
            <v>0</v>
          </cell>
          <cell r="P584">
            <v>0</v>
          </cell>
        </row>
        <row r="585">
          <cell r="B585" t="str">
            <v>12630070016004</v>
          </cell>
          <cell r="C585" t="str">
            <v>POLYBAG UK 12 X 17</v>
          </cell>
          <cell r="D585" t="str">
            <v>KG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</row>
        <row r="586">
          <cell r="B586">
            <v>0</v>
          </cell>
          <cell r="O586">
            <v>0</v>
          </cell>
          <cell r="P586">
            <v>0</v>
          </cell>
        </row>
        <row r="587">
          <cell r="C587" t="str">
            <v>SUB TOTAL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O587">
            <v>0</v>
          </cell>
          <cell r="P587">
            <v>0</v>
          </cell>
        </row>
        <row r="588">
          <cell r="C588" t="str">
            <v>TOTAL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O588">
            <v>11068.5</v>
          </cell>
          <cell r="P588">
            <v>102913410.13299938</v>
          </cell>
        </row>
        <row r="589">
          <cell r="C589" t="str">
            <v>GRAND TOTAL</v>
          </cell>
          <cell r="E589">
            <v>11068.5</v>
          </cell>
          <cell r="F589">
            <v>102904410.07299937</v>
          </cell>
          <cell r="G589">
            <v>938</v>
          </cell>
          <cell r="H589">
            <v>18807408</v>
          </cell>
          <cell r="I589">
            <v>1075</v>
          </cell>
          <cell r="J589">
            <v>21207887.789999999</v>
          </cell>
          <cell r="K589">
            <v>10931.5</v>
          </cell>
          <cell r="L589">
            <v>100503930.28299937</v>
          </cell>
          <cell r="O589">
            <v>11068.5</v>
          </cell>
          <cell r="P589">
            <v>102913410.13299938</v>
          </cell>
        </row>
        <row r="591">
          <cell r="K591" t="str">
            <v>Muara Tagelang, 29 Februari 2016</v>
          </cell>
        </row>
        <row r="592">
          <cell r="B592" t="str">
            <v>Diketahui Oleh,</v>
          </cell>
          <cell r="E592" t="str">
            <v xml:space="preserve"> Diperiksa Oleh,</v>
          </cell>
          <cell r="K592" t="str">
            <v>Dilaporkan Oleh,</v>
          </cell>
        </row>
        <row r="597">
          <cell r="B597" t="str">
            <v>Ir. Heru Iskandar</v>
          </cell>
          <cell r="E597" t="str">
            <v>Adi Kurniawan M</v>
          </cell>
          <cell r="K597" t="str">
            <v>Sardencis</v>
          </cell>
        </row>
        <row r="598">
          <cell r="B598" t="str">
            <v>Manager HTI</v>
          </cell>
          <cell r="E598" t="str">
            <v xml:space="preserve"> KTU</v>
          </cell>
          <cell r="K598" t="str">
            <v>Ka. Logistik &amp; Umum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Rekap"/>
      <sheetName val="Biaya Langsung"/>
      <sheetName val="S daya"/>
      <sheetName val="S daya Beton"/>
      <sheetName val="ARP 10 2 BUL"/>
      <sheetName val="REKAP BUL"/>
      <sheetName val="Gaji"/>
      <sheetName val="ARP 16 Struktur"/>
      <sheetName val="SKEDUL2(INT)"/>
      <sheetName val="skedul hr"/>
      <sheetName val="jAM aLAT"/>
      <sheetName val="ARP 3 CASH FLOW"/>
      <sheetName val="CASHFLOW PEND"/>
      <sheetName val="evaluasi base"/>
      <sheetName val="ARP 20 Analisa "/>
      <sheetName val="Sumda1"/>
      <sheetName val="kist"/>
      <sheetName val="PERHIT VOLUME"/>
      <sheetName val="SEKQUEN PEK1"/>
      <sheetName val="SEQUENT PEK2"/>
      <sheetName val="SPEC"/>
      <sheetName val="SKEDUL1(EXT)"/>
      <sheetName val="ARP 3 CASH FLOW (2)"/>
      <sheetName val="CASHFLOW PEND (2)"/>
      <sheetName val="Volume"/>
      <sheetName val="baladewa"/>
      <sheetName val="STOC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6">
          <cell r="B6" t="str">
            <v>A713030001</v>
          </cell>
        </row>
        <row r="8">
          <cell r="B8" t="str">
            <v>A713320003</v>
          </cell>
          <cell r="C8" t="str">
            <v>Mob/Demob Wheel Loader</v>
          </cell>
          <cell r="D8" t="str">
            <v>Unit</v>
          </cell>
          <cell r="E8">
            <v>17500000</v>
          </cell>
        </row>
        <row r="9">
          <cell r="B9" t="str">
            <v>A713320004</v>
          </cell>
          <cell r="C9" t="str">
            <v>Mob/Demob M Grader</v>
          </cell>
          <cell r="D9" t="str">
            <v>Unit</v>
          </cell>
          <cell r="E9">
            <v>5000000</v>
          </cell>
        </row>
        <row r="10">
          <cell r="B10" t="str">
            <v>A713320005</v>
          </cell>
          <cell r="C10" t="str">
            <v>Mob/Demob Concrete Paver</v>
          </cell>
          <cell r="D10" t="str">
            <v>Unit</v>
          </cell>
          <cell r="E10">
            <v>30000000</v>
          </cell>
        </row>
        <row r="11">
          <cell r="B11" t="str">
            <v>A713320006</v>
          </cell>
          <cell r="C11" t="str">
            <v>Mob/Demob Dump Truck 10 Ton</v>
          </cell>
          <cell r="D11" t="str">
            <v>Unit</v>
          </cell>
          <cell r="E11">
            <v>200000</v>
          </cell>
        </row>
        <row r="12">
          <cell r="B12" t="str">
            <v>A713320007</v>
          </cell>
          <cell r="C12" t="str">
            <v>Mob/Demob PTR</v>
          </cell>
          <cell r="D12" t="str">
            <v>Unit</v>
          </cell>
          <cell r="E12">
            <v>17500000</v>
          </cell>
        </row>
        <row r="13">
          <cell r="B13" t="str">
            <v>A713320008</v>
          </cell>
          <cell r="C13" t="str">
            <v>Mob/Demob Finisher</v>
          </cell>
          <cell r="D13" t="str">
            <v>Unit</v>
          </cell>
          <cell r="E13">
            <v>17500000</v>
          </cell>
        </row>
        <row r="14">
          <cell r="B14" t="str">
            <v>A713320009</v>
          </cell>
          <cell r="C14" t="str">
            <v>Mob/Demob Truck Crane</v>
          </cell>
          <cell r="D14" t="str">
            <v>Unit</v>
          </cell>
          <cell r="E14">
            <v>500000</v>
          </cell>
        </row>
        <row r="15">
          <cell r="B15" t="str">
            <v>A713320010</v>
          </cell>
          <cell r="C15" t="str">
            <v>Mob/Demob BullDozer</v>
          </cell>
          <cell r="D15" t="str">
            <v>Unit</v>
          </cell>
          <cell r="E15">
            <v>3000000</v>
          </cell>
        </row>
        <row r="16">
          <cell r="B16" t="str">
            <v>A713320021</v>
          </cell>
          <cell r="C16" t="str">
            <v>Mob/Demob Pick up</v>
          </cell>
          <cell r="D16" t="str">
            <v>Unit</v>
          </cell>
          <cell r="E16">
            <v>3000000</v>
          </cell>
        </row>
        <row r="17">
          <cell r="B17" t="str">
            <v>A713320031</v>
          </cell>
          <cell r="C17" t="str">
            <v>Mob/Demob Genset 20 Kva</v>
          </cell>
          <cell r="D17" t="str">
            <v>Unit</v>
          </cell>
          <cell r="E17">
            <v>1000000</v>
          </cell>
        </row>
        <row r="18">
          <cell r="B18" t="str">
            <v>A713320032</v>
          </cell>
          <cell r="C18" t="str">
            <v>Mob/Demob Concrete Cutter</v>
          </cell>
          <cell r="D18" t="str">
            <v>Unit</v>
          </cell>
          <cell r="E18">
            <v>500000</v>
          </cell>
        </row>
        <row r="19">
          <cell r="B19" t="str">
            <v>A713320033</v>
          </cell>
          <cell r="C19" t="str">
            <v>Mob/Demob Concrete Vibrator</v>
          </cell>
          <cell r="D19" t="str">
            <v>Unit</v>
          </cell>
          <cell r="E19">
            <v>500000</v>
          </cell>
        </row>
        <row r="20">
          <cell r="B20" t="str">
            <v>A713320034</v>
          </cell>
          <cell r="C20" t="str">
            <v>Mob/Demob Bar Cutter</v>
          </cell>
          <cell r="D20" t="str">
            <v>Unit</v>
          </cell>
          <cell r="E20">
            <v>500000</v>
          </cell>
        </row>
        <row r="21">
          <cell r="B21" t="str">
            <v>A713320035</v>
          </cell>
          <cell r="C21" t="str">
            <v>Mob/Demob Vibro Mini</v>
          </cell>
          <cell r="D21" t="str">
            <v>Unit</v>
          </cell>
          <cell r="E21">
            <v>500000</v>
          </cell>
        </row>
        <row r="22">
          <cell r="B22" t="str">
            <v>A713320036</v>
          </cell>
          <cell r="C22" t="str">
            <v>Mob/Demob Stamper</v>
          </cell>
          <cell r="D22" t="str">
            <v>Unit</v>
          </cell>
          <cell r="E22">
            <v>1000000</v>
          </cell>
        </row>
        <row r="23">
          <cell r="B23" t="str">
            <v>A713320037</v>
          </cell>
          <cell r="C23" t="str">
            <v>Mob/Demob Water Pump</v>
          </cell>
          <cell r="D23" t="str">
            <v>Unit</v>
          </cell>
          <cell r="E23">
            <v>500000</v>
          </cell>
        </row>
        <row r="24">
          <cell r="B24" t="str">
            <v>A713320038</v>
          </cell>
          <cell r="C24" t="str">
            <v>Mob/Demob Compressor</v>
          </cell>
          <cell r="D24" t="str">
            <v>Unit</v>
          </cell>
          <cell r="E24">
            <v>1000000</v>
          </cell>
        </row>
        <row r="25">
          <cell r="B25" t="str">
            <v>A713320039</v>
          </cell>
          <cell r="C25" t="str">
            <v>Mob/Demob Alat Ukur</v>
          </cell>
          <cell r="D25" t="str">
            <v>Unit</v>
          </cell>
          <cell r="E25">
            <v>500000</v>
          </cell>
        </row>
        <row r="26">
          <cell r="B26" t="str">
            <v>A713320051</v>
          </cell>
          <cell r="C26" t="str">
            <v>Mob/Demob Pekerja</v>
          </cell>
          <cell r="D26" t="str">
            <v>Orang</v>
          </cell>
          <cell r="E26">
            <v>600000</v>
          </cell>
        </row>
        <row r="27">
          <cell r="B27" t="str">
            <v>A713320052</v>
          </cell>
          <cell r="C27" t="str">
            <v>Mob/Demob Pegawai Kantor 1</v>
          </cell>
          <cell r="D27" t="str">
            <v>Orang</v>
          </cell>
          <cell r="E27">
            <v>1200000</v>
          </cell>
        </row>
        <row r="28">
          <cell r="B28" t="str">
            <v>A713320053</v>
          </cell>
          <cell r="C28" t="str">
            <v>Mob/Demob Pegawai Kantor 2</v>
          </cell>
          <cell r="D28" t="str">
            <v>Orang</v>
          </cell>
          <cell r="E28">
            <v>800000</v>
          </cell>
        </row>
        <row r="30">
          <cell r="B30" t="str">
            <v>A713430001</v>
          </cell>
          <cell r="C30" t="str">
            <v>Sewa Excavator</v>
          </cell>
          <cell r="D30" t="str">
            <v>Jam</v>
          </cell>
          <cell r="E30">
            <v>245000</v>
          </cell>
        </row>
        <row r="31">
          <cell r="B31" t="str">
            <v>A713430002</v>
          </cell>
          <cell r="C31" t="str">
            <v>Sewa Vibroroller</v>
          </cell>
          <cell r="D31" t="str">
            <v>Jam</v>
          </cell>
          <cell r="E31">
            <v>240000</v>
          </cell>
        </row>
        <row r="32">
          <cell r="B32" t="str">
            <v>A713430003</v>
          </cell>
          <cell r="C32" t="str">
            <v>Sewa Wheel loade</v>
          </cell>
          <cell r="D32" t="str">
            <v>Jam</v>
          </cell>
          <cell r="E32">
            <v>250000</v>
          </cell>
        </row>
        <row r="33">
          <cell r="B33" t="str">
            <v>A713430004</v>
          </cell>
          <cell r="C33" t="str">
            <v>Sewa M Grader</v>
          </cell>
          <cell r="D33" t="str">
            <v>Jam</v>
          </cell>
          <cell r="E33">
            <v>250000</v>
          </cell>
        </row>
        <row r="34">
          <cell r="B34" t="str">
            <v>A713430005</v>
          </cell>
          <cell r="C34" t="str">
            <v>Sewa Concrete Paver</v>
          </cell>
          <cell r="D34" t="str">
            <v>Jam</v>
          </cell>
          <cell r="E34">
            <v>500000</v>
          </cell>
        </row>
        <row r="35">
          <cell r="B35" t="str">
            <v>A713430007</v>
          </cell>
          <cell r="C35" t="str">
            <v>Sewa Dump Truck 10 ton</v>
          </cell>
          <cell r="D35" t="str">
            <v>Jam</v>
          </cell>
          <cell r="E35">
            <v>83333.333333333328</v>
          </cell>
        </row>
        <row r="36">
          <cell r="B36" t="str">
            <v>A713430008</v>
          </cell>
          <cell r="C36" t="str">
            <v>Sewa Batching Plant</v>
          </cell>
          <cell r="D36" t="str">
            <v>Jam</v>
          </cell>
          <cell r="E36">
            <v>500000</v>
          </cell>
        </row>
        <row r="37">
          <cell r="B37" t="str">
            <v>A713430009</v>
          </cell>
          <cell r="C37" t="str">
            <v>Sewa Truck Mixer</v>
          </cell>
          <cell r="D37" t="str">
            <v>hari</v>
          </cell>
          <cell r="E37">
            <v>1500000</v>
          </cell>
        </row>
        <row r="38">
          <cell r="B38" t="str">
            <v>A713430010</v>
          </cell>
          <cell r="C38" t="str">
            <v>Sewa Truck Crane</v>
          </cell>
          <cell r="D38" t="str">
            <v>hari</v>
          </cell>
          <cell r="E38">
            <v>1500000</v>
          </cell>
        </row>
        <row r="39">
          <cell r="B39" t="str">
            <v>A713430011</v>
          </cell>
          <cell r="C39" t="str">
            <v>Sewa Bulldozer</v>
          </cell>
          <cell r="D39" t="str">
            <v>Jam</v>
          </cell>
          <cell r="E39">
            <v>350000</v>
          </cell>
        </row>
        <row r="40">
          <cell r="B40" t="str">
            <v>A713430012</v>
          </cell>
          <cell r="C40" t="str">
            <v>Sewa Watertank</v>
          </cell>
          <cell r="D40" t="str">
            <v>Jam</v>
          </cell>
          <cell r="E40">
            <v>83333.333333333328</v>
          </cell>
        </row>
        <row r="41">
          <cell r="B41" t="str">
            <v>A713430014</v>
          </cell>
          <cell r="C41" t="str">
            <v>Sewa Lightruck</v>
          </cell>
          <cell r="D41" t="str">
            <v>Hr</v>
          </cell>
          <cell r="E41">
            <v>400000</v>
          </cell>
        </row>
        <row r="42">
          <cell r="B42" t="str">
            <v>A713430021</v>
          </cell>
          <cell r="C42" t="str">
            <v>Sewa Pickup</v>
          </cell>
          <cell r="D42" t="str">
            <v>Bln</v>
          </cell>
          <cell r="E42">
            <v>1000000</v>
          </cell>
        </row>
        <row r="43">
          <cell r="B43" t="str">
            <v>A713430031</v>
          </cell>
          <cell r="C43" t="str">
            <v>Sewa Genset 20 Kva</v>
          </cell>
          <cell r="D43" t="str">
            <v>Hari</v>
          </cell>
          <cell r="E43">
            <v>100000</v>
          </cell>
        </row>
        <row r="44">
          <cell r="B44" t="str">
            <v>A713430032</v>
          </cell>
          <cell r="C44" t="str">
            <v>Sewa Concrete Cutter</v>
          </cell>
          <cell r="D44" t="str">
            <v>Hari</v>
          </cell>
          <cell r="E44">
            <v>100000</v>
          </cell>
        </row>
        <row r="45">
          <cell r="B45" t="str">
            <v>A713430033</v>
          </cell>
          <cell r="C45" t="str">
            <v>Sewa Concrete Vibrator</v>
          </cell>
          <cell r="D45" t="str">
            <v>Hari</v>
          </cell>
          <cell r="E45">
            <v>100000</v>
          </cell>
        </row>
        <row r="46">
          <cell r="B46" t="str">
            <v>A713430034</v>
          </cell>
          <cell r="C46" t="str">
            <v>Sewa Bar Cutter</v>
          </cell>
          <cell r="D46" t="str">
            <v>Bln</v>
          </cell>
          <cell r="E46">
            <v>2500000</v>
          </cell>
        </row>
        <row r="47">
          <cell r="B47" t="str">
            <v>A713430035</v>
          </cell>
          <cell r="C47" t="str">
            <v>Sewa Vibro Mini</v>
          </cell>
          <cell r="D47" t="str">
            <v>hari</v>
          </cell>
          <cell r="E47">
            <v>100000</v>
          </cell>
        </row>
        <row r="48">
          <cell r="B48" t="str">
            <v>A713430036</v>
          </cell>
          <cell r="C48" t="str">
            <v>Sewa Stamper</v>
          </cell>
          <cell r="D48" t="str">
            <v>hari</v>
          </cell>
          <cell r="E48">
            <v>100000</v>
          </cell>
        </row>
        <row r="49">
          <cell r="B49" t="str">
            <v>A713430037</v>
          </cell>
          <cell r="C49" t="str">
            <v>Sewa Water Pump</v>
          </cell>
          <cell r="D49" t="str">
            <v>hari</v>
          </cell>
          <cell r="E49">
            <v>50000</v>
          </cell>
        </row>
        <row r="50">
          <cell r="B50" t="str">
            <v>A713430038</v>
          </cell>
          <cell r="C50" t="str">
            <v>Sewa Compressor</v>
          </cell>
          <cell r="D50" t="str">
            <v>Bln</v>
          </cell>
          <cell r="E50">
            <v>1500000</v>
          </cell>
        </row>
        <row r="51">
          <cell r="B51" t="str">
            <v>A713430039</v>
          </cell>
          <cell r="C51" t="str">
            <v>Sewa Theodolit</v>
          </cell>
          <cell r="D51" t="str">
            <v>Bln</v>
          </cell>
          <cell r="E51">
            <v>1500000</v>
          </cell>
        </row>
        <row r="52">
          <cell r="B52" t="str">
            <v>A713430040</v>
          </cell>
          <cell r="C52" t="str">
            <v>Sewa Water Pass</v>
          </cell>
          <cell r="D52" t="str">
            <v>Bln</v>
          </cell>
          <cell r="E52">
            <v>1500000</v>
          </cell>
        </row>
        <row r="53">
          <cell r="B53" t="str">
            <v>A713430045</v>
          </cell>
          <cell r="C53" t="str">
            <v>Gunting Besi</v>
          </cell>
          <cell r="D53" t="str">
            <v>Ls</v>
          </cell>
          <cell r="E53">
            <v>2500000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</row>
        <row r="55">
          <cell r="B55" t="str">
            <v>A723430001</v>
          </cell>
          <cell r="C55" t="str">
            <v>Fiskal Excavator</v>
          </cell>
          <cell r="D55" t="str">
            <v>Bln</v>
          </cell>
          <cell r="E55">
            <v>6000000</v>
          </cell>
        </row>
        <row r="56">
          <cell r="B56" t="str">
            <v>A723430003</v>
          </cell>
          <cell r="C56" t="str">
            <v>Fiskal Wheel Loader</v>
          </cell>
          <cell r="D56" t="str">
            <v>Bln</v>
          </cell>
          <cell r="E56">
            <v>4000000</v>
          </cell>
        </row>
        <row r="57">
          <cell r="B57" t="str">
            <v>A723430005</v>
          </cell>
          <cell r="C57" t="str">
            <v>Fiskal PTR</v>
          </cell>
          <cell r="D57" t="str">
            <v>Bln</v>
          </cell>
          <cell r="E57">
            <v>4000000</v>
          </cell>
        </row>
        <row r="58">
          <cell r="B58" t="str">
            <v>A723430007</v>
          </cell>
          <cell r="C58" t="str">
            <v>Fiskal Asphalt Finisher</v>
          </cell>
          <cell r="D58" t="str">
            <v>Bln</v>
          </cell>
          <cell r="E58">
            <v>5500000</v>
          </cell>
        </row>
        <row r="59">
          <cell r="B59" t="str">
            <v>A723430009</v>
          </cell>
          <cell r="C59" t="str">
            <v>Fiskal Vibro Roller</v>
          </cell>
          <cell r="D59" t="str">
            <v>Bln</v>
          </cell>
          <cell r="E59">
            <v>4000000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</row>
        <row r="62">
          <cell r="B62" t="str">
            <v>A733430001</v>
          </cell>
          <cell r="C62" t="str">
            <v>R&amp;O Excavator</v>
          </cell>
          <cell r="D62" t="str">
            <v>Jam</v>
          </cell>
          <cell r="E62">
            <v>60000</v>
          </cell>
        </row>
        <row r="63">
          <cell r="B63" t="str">
            <v>A733430003</v>
          </cell>
          <cell r="C63" t="str">
            <v>R&amp;O Wheel Loader</v>
          </cell>
          <cell r="D63" t="str">
            <v>Jam</v>
          </cell>
          <cell r="E63">
            <v>60000</v>
          </cell>
        </row>
        <row r="64">
          <cell r="B64" t="str">
            <v>A733430005</v>
          </cell>
          <cell r="C64" t="str">
            <v>R&amp;O PTR</v>
          </cell>
          <cell r="D64" t="str">
            <v>Jam</v>
          </cell>
          <cell r="E64">
            <v>40000</v>
          </cell>
        </row>
        <row r="65">
          <cell r="B65" t="str">
            <v>A733430007</v>
          </cell>
          <cell r="C65" t="str">
            <v>R&amp;O Asphalt Finisher</v>
          </cell>
          <cell r="D65" t="str">
            <v>Jam</v>
          </cell>
          <cell r="E65">
            <v>60000</v>
          </cell>
        </row>
        <row r="66">
          <cell r="B66" t="str">
            <v>A733430009</v>
          </cell>
          <cell r="C66" t="str">
            <v>R&amp;O Vibro Roller</v>
          </cell>
          <cell r="D66" t="str">
            <v>Jam</v>
          </cell>
          <cell r="E66">
            <v>60000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</row>
        <row r="69">
          <cell r="B69" t="str">
            <v>A713720007</v>
          </cell>
          <cell r="C69" t="str">
            <v>Fiskal Innova</v>
          </cell>
          <cell r="D69" t="str">
            <v>bulan</v>
          </cell>
          <cell r="E69">
            <v>1508475</v>
          </cell>
        </row>
        <row r="70">
          <cell r="B70" t="str">
            <v>A713730001</v>
          </cell>
          <cell r="C70" t="str">
            <v>Fiskal Concrete Paver</v>
          </cell>
          <cell r="D70" t="str">
            <v>bulan</v>
          </cell>
          <cell r="E70">
            <v>5000000</v>
          </cell>
        </row>
        <row r="71">
          <cell r="B71" t="str">
            <v>A713730002</v>
          </cell>
          <cell r="C71" t="str">
            <v>Fiskal Compressor</v>
          </cell>
          <cell r="D71" t="str">
            <v>bulan</v>
          </cell>
          <cell r="E71">
            <v>1250000</v>
          </cell>
        </row>
        <row r="72">
          <cell r="B72" t="str">
            <v>A713740001</v>
          </cell>
          <cell r="C72" t="str">
            <v>Fiskal Vibro Roller</v>
          </cell>
          <cell r="D72" t="str">
            <v>bulan</v>
          </cell>
          <cell r="E72">
            <v>1171875</v>
          </cell>
        </row>
        <row r="73">
          <cell r="B73" t="str">
            <v>A713740002</v>
          </cell>
          <cell r="C73" t="str">
            <v>Fiskal Excavator</v>
          </cell>
          <cell r="D73" t="str">
            <v>bulan</v>
          </cell>
          <cell r="E73">
            <v>878906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</row>
        <row r="75">
          <cell r="B75" t="str">
            <v>A714880001</v>
          </cell>
          <cell r="C75" t="str">
            <v>Solar Solar Alat Berat</v>
          </cell>
          <cell r="D75" t="str">
            <v>ltr</v>
          </cell>
          <cell r="E75">
            <v>6000</v>
          </cell>
        </row>
        <row r="76">
          <cell r="B76" t="str">
            <v>A714880002</v>
          </cell>
          <cell r="C76" t="str">
            <v>Bensin</v>
          </cell>
          <cell r="D76" t="str">
            <v>ltr</v>
          </cell>
          <cell r="E76">
            <v>5500</v>
          </cell>
        </row>
        <row r="77">
          <cell r="B77" t="str">
            <v>A714880003</v>
          </cell>
          <cell r="C77" t="str">
            <v xml:space="preserve">Solar Kendaraan Operational </v>
          </cell>
          <cell r="D77" t="str">
            <v>ltr</v>
          </cell>
          <cell r="E77">
            <v>5500</v>
          </cell>
        </row>
        <row r="78">
          <cell r="B78" t="str">
            <v>A714880004</v>
          </cell>
          <cell r="C78" t="str">
            <v>Solar Excavator</v>
          </cell>
          <cell r="D78" t="str">
            <v>ltr</v>
          </cell>
          <cell r="E78">
            <v>6000</v>
          </cell>
        </row>
        <row r="79">
          <cell r="B79" t="str">
            <v>A714880005</v>
          </cell>
          <cell r="C79" t="str">
            <v>Solar Vibro Roller</v>
          </cell>
          <cell r="D79" t="str">
            <v>ltr</v>
          </cell>
          <cell r="E79">
            <v>6000</v>
          </cell>
        </row>
        <row r="80">
          <cell r="B80" t="str">
            <v>A714880006</v>
          </cell>
          <cell r="C80" t="str">
            <v>Solar Wheel Loader</v>
          </cell>
          <cell r="D80" t="str">
            <v>ltr</v>
          </cell>
          <cell r="E80">
            <v>6000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Rekap"/>
      <sheetName val="Biaya Langsung"/>
      <sheetName val="S daya"/>
      <sheetName val="S daya Beton"/>
      <sheetName val="ARP 10 2 BUL"/>
      <sheetName val="REKAP BUL"/>
      <sheetName val="Gaji"/>
      <sheetName val="ARP 16 Struktur"/>
      <sheetName val="SKEDUL2(INT)"/>
      <sheetName val="skedul hr"/>
      <sheetName val="jAM aLAT"/>
      <sheetName val="ARP 3 CASH FLOW"/>
      <sheetName val="CASHFLOW PEND"/>
      <sheetName val="evaluasi base"/>
      <sheetName val="ARP 20 Analisa "/>
      <sheetName val="Sumda1"/>
      <sheetName val="kist"/>
      <sheetName val="PERHIT VOLUME"/>
      <sheetName val="SEKQUEN PEK1"/>
      <sheetName val="SEQUENT PEK2"/>
      <sheetName val="SPEC"/>
      <sheetName val="Vol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6">
          <cell r="B6" t="str">
            <v>A713030001</v>
          </cell>
          <cell r="C6" t="str">
            <v>Mob/Demob Excavator</v>
          </cell>
          <cell r="D6" t="str">
            <v>Unit</v>
          </cell>
          <cell r="E6">
            <v>5000000</v>
          </cell>
        </row>
        <row r="7">
          <cell r="B7" t="str">
            <v>A713030002</v>
          </cell>
          <cell r="C7" t="str">
            <v>Mob/Demob Vibro Roller</v>
          </cell>
          <cell r="D7" t="str">
            <v>Unit</v>
          </cell>
          <cell r="E7">
            <v>3000000</v>
          </cell>
        </row>
        <row r="8">
          <cell r="B8" t="str">
            <v>A713320003</v>
          </cell>
          <cell r="C8" t="str">
            <v>Mob/Demob Wheel Loader</v>
          </cell>
          <cell r="D8" t="str">
            <v>Unit</v>
          </cell>
          <cell r="E8">
            <v>17500000</v>
          </cell>
        </row>
        <row r="9">
          <cell r="B9" t="str">
            <v>A713320004</v>
          </cell>
          <cell r="C9" t="str">
            <v>Mob/Demob M Grader</v>
          </cell>
          <cell r="D9" t="str">
            <v>Unit</v>
          </cell>
          <cell r="E9">
            <v>5000000</v>
          </cell>
        </row>
        <row r="10">
          <cell r="B10" t="str">
            <v>A713320005</v>
          </cell>
          <cell r="C10" t="str">
            <v>Mob/Demob Concrete Paver dll</v>
          </cell>
          <cell r="D10" t="str">
            <v>Unit</v>
          </cell>
          <cell r="E10">
            <v>75000000</v>
          </cell>
        </row>
        <row r="11">
          <cell r="B11" t="str">
            <v>A713320006</v>
          </cell>
          <cell r="C11" t="str">
            <v>Mob/Demob Dump Truck 10 Ton</v>
          </cell>
          <cell r="D11" t="str">
            <v>Unit</v>
          </cell>
          <cell r="E11">
            <v>200000</v>
          </cell>
        </row>
        <row r="12">
          <cell r="B12" t="str">
            <v>A713320007</v>
          </cell>
          <cell r="C12" t="str">
            <v>Mob/Demob PTR</v>
          </cell>
          <cell r="D12" t="str">
            <v>Unit</v>
          </cell>
          <cell r="E12">
            <v>17500000</v>
          </cell>
        </row>
        <row r="13">
          <cell r="B13" t="str">
            <v>A713320008</v>
          </cell>
          <cell r="C13" t="str">
            <v>Mob/Demob Finisher</v>
          </cell>
          <cell r="D13" t="str">
            <v>Unit</v>
          </cell>
          <cell r="E13">
            <v>17500000</v>
          </cell>
        </row>
        <row r="14">
          <cell r="B14" t="str">
            <v>A713320009</v>
          </cell>
          <cell r="C14" t="str">
            <v>Mob/Demob Truck Crane</v>
          </cell>
          <cell r="D14" t="str">
            <v>Unit</v>
          </cell>
          <cell r="E14">
            <v>500000</v>
          </cell>
        </row>
        <row r="15">
          <cell r="B15" t="str">
            <v>A713320010</v>
          </cell>
          <cell r="C15" t="str">
            <v>Mob/Demob BullDozer</v>
          </cell>
          <cell r="D15" t="str">
            <v>Unit</v>
          </cell>
          <cell r="E15">
            <v>3000000</v>
          </cell>
        </row>
        <row r="16">
          <cell r="B16" t="str">
            <v>A713320021</v>
          </cell>
          <cell r="C16" t="str">
            <v>Mob/Demob Pick up</v>
          </cell>
          <cell r="D16" t="str">
            <v>Unit</v>
          </cell>
          <cell r="E16">
            <v>3000000</v>
          </cell>
        </row>
        <row r="17">
          <cell r="B17" t="str">
            <v>A713320031</v>
          </cell>
          <cell r="C17" t="str">
            <v>Mob/Demob Genset 20 Kva</v>
          </cell>
          <cell r="D17" t="str">
            <v>Unit</v>
          </cell>
          <cell r="E17">
            <v>1000000</v>
          </cell>
        </row>
        <row r="18">
          <cell r="B18" t="str">
            <v>A713320032</v>
          </cell>
          <cell r="C18" t="str">
            <v>Mob/Demob Concrete Cutter</v>
          </cell>
          <cell r="D18" t="str">
            <v>Unit</v>
          </cell>
          <cell r="E18">
            <v>500000</v>
          </cell>
        </row>
        <row r="19">
          <cell r="B19" t="str">
            <v>A713320033</v>
          </cell>
          <cell r="C19" t="str">
            <v>Mob/Demob Concrete Vibrator</v>
          </cell>
          <cell r="D19" t="str">
            <v>Unit</v>
          </cell>
          <cell r="E19">
            <v>500000</v>
          </cell>
        </row>
        <row r="20">
          <cell r="B20" t="str">
            <v>A713320034</v>
          </cell>
          <cell r="C20" t="str">
            <v>Mob/Demob Bar Cutter</v>
          </cell>
          <cell r="D20" t="str">
            <v>Unit</v>
          </cell>
          <cell r="E20">
            <v>500000</v>
          </cell>
        </row>
        <row r="21">
          <cell r="B21" t="str">
            <v>A713320035</v>
          </cell>
          <cell r="C21" t="str">
            <v>Mob/Demob Vibro Mini</v>
          </cell>
          <cell r="D21" t="str">
            <v>Unit</v>
          </cell>
          <cell r="E21">
            <v>500000</v>
          </cell>
        </row>
        <row r="22">
          <cell r="B22" t="str">
            <v>A713320036</v>
          </cell>
          <cell r="C22" t="str">
            <v>Mob/Demob Stamper</v>
          </cell>
          <cell r="D22" t="str">
            <v>Unit</v>
          </cell>
          <cell r="E22">
            <v>1000000</v>
          </cell>
        </row>
        <row r="23">
          <cell r="B23" t="str">
            <v>A713320037</v>
          </cell>
          <cell r="C23" t="str">
            <v>Mob/Demob Water Pump</v>
          </cell>
          <cell r="D23" t="str">
            <v>Unit</v>
          </cell>
          <cell r="E23">
            <v>500000</v>
          </cell>
        </row>
        <row r="24">
          <cell r="B24" t="str">
            <v>A713320038</v>
          </cell>
          <cell r="C24" t="str">
            <v>Mob/Demob Compressor</v>
          </cell>
          <cell r="D24" t="str">
            <v>Unit</v>
          </cell>
          <cell r="E24">
            <v>1000000</v>
          </cell>
        </row>
        <row r="25">
          <cell r="B25" t="str">
            <v>A713320039</v>
          </cell>
          <cell r="C25" t="str">
            <v>Mob/Demob Alat Ukur</v>
          </cell>
          <cell r="D25" t="str">
            <v>Unit</v>
          </cell>
          <cell r="E25">
            <v>500000</v>
          </cell>
        </row>
        <row r="26">
          <cell r="B26" t="str">
            <v>A713320051</v>
          </cell>
          <cell r="C26" t="str">
            <v>Mob/Demob Pekerja</v>
          </cell>
          <cell r="D26" t="str">
            <v>Orang</v>
          </cell>
          <cell r="E26">
            <v>600000</v>
          </cell>
        </row>
        <row r="27">
          <cell r="B27" t="str">
            <v>A713320052</v>
          </cell>
          <cell r="C27" t="str">
            <v>Mob/Demob Pegawai Kantor 1</v>
          </cell>
          <cell r="D27" t="str">
            <v>Orang</v>
          </cell>
          <cell r="E27">
            <v>1200000</v>
          </cell>
        </row>
        <row r="28">
          <cell r="B28" t="str">
            <v>A713320053</v>
          </cell>
          <cell r="C28" t="str">
            <v>Mob/Demob Pegawai Kantor 2</v>
          </cell>
          <cell r="D28" t="str">
            <v>Orang</v>
          </cell>
          <cell r="E28">
            <v>800000</v>
          </cell>
        </row>
        <row r="30">
          <cell r="B30" t="str">
            <v>A713430001</v>
          </cell>
          <cell r="C30" t="str">
            <v>Sewa Excavator</v>
          </cell>
          <cell r="D30" t="str">
            <v>Jam</v>
          </cell>
          <cell r="E30">
            <v>245000</v>
          </cell>
        </row>
        <row r="31">
          <cell r="B31" t="str">
            <v>A713430002</v>
          </cell>
          <cell r="C31" t="str">
            <v>Sewa Vibroroller</v>
          </cell>
          <cell r="D31" t="str">
            <v>Jam</v>
          </cell>
          <cell r="E31">
            <v>240000</v>
          </cell>
        </row>
        <row r="32">
          <cell r="B32" t="str">
            <v>A713430003</v>
          </cell>
          <cell r="C32" t="str">
            <v>Sewa Wheel loade</v>
          </cell>
          <cell r="D32" t="str">
            <v>Jam</v>
          </cell>
          <cell r="E32">
            <v>250000</v>
          </cell>
        </row>
        <row r="33">
          <cell r="B33" t="str">
            <v>A713430004</v>
          </cell>
          <cell r="C33" t="str">
            <v>Sewa M Grader</v>
          </cell>
          <cell r="D33" t="str">
            <v>Jam</v>
          </cell>
          <cell r="E33">
            <v>250000</v>
          </cell>
        </row>
        <row r="34">
          <cell r="B34" t="str">
            <v>A713430005</v>
          </cell>
          <cell r="C34" t="str">
            <v>Sewa Concrete Paver</v>
          </cell>
          <cell r="D34" t="str">
            <v>Jam</v>
          </cell>
          <cell r="E34">
            <v>500000</v>
          </cell>
        </row>
        <row r="35">
          <cell r="B35" t="str">
            <v>A713430007</v>
          </cell>
          <cell r="C35" t="str">
            <v>Sewa Dump Truck 10 ton</v>
          </cell>
          <cell r="D35" t="str">
            <v>Jam</v>
          </cell>
          <cell r="E35">
            <v>83333.333333333328</v>
          </cell>
        </row>
        <row r="36">
          <cell r="B36" t="str">
            <v>A713430008</v>
          </cell>
          <cell r="C36" t="str">
            <v>Sewa Batching Plant</v>
          </cell>
          <cell r="D36" t="str">
            <v>Jam</v>
          </cell>
          <cell r="E36">
            <v>500000</v>
          </cell>
        </row>
        <row r="37">
          <cell r="B37" t="str">
            <v>A713430009</v>
          </cell>
          <cell r="C37" t="str">
            <v>Sewa Truck Mixer</v>
          </cell>
          <cell r="D37" t="str">
            <v>hari</v>
          </cell>
          <cell r="E37">
            <v>1500000</v>
          </cell>
        </row>
        <row r="38">
          <cell r="B38" t="str">
            <v>A713430010</v>
          </cell>
          <cell r="C38" t="str">
            <v>Sewa Truck Crane</v>
          </cell>
          <cell r="D38" t="str">
            <v>hari</v>
          </cell>
          <cell r="E38">
            <v>1500000</v>
          </cell>
        </row>
        <row r="39">
          <cell r="B39" t="str">
            <v>A713430011</v>
          </cell>
          <cell r="C39" t="str">
            <v>Sewa Bulldozer</v>
          </cell>
          <cell r="D39" t="str">
            <v>Jam</v>
          </cell>
          <cell r="E39">
            <v>350000</v>
          </cell>
        </row>
        <row r="40">
          <cell r="B40" t="str">
            <v>A713430012</v>
          </cell>
          <cell r="C40" t="str">
            <v>Sewa Watertank</v>
          </cell>
          <cell r="D40" t="str">
            <v>Jam</v>
          </cell>
          <cell r="E40">
            <v>83333.333333333328</v>
          </cell>
        </row>
        <row r="41">
          <cell r="B41" t="str">
            <v>A713430014</v>
          </cell>
          <cell r="C41" t="str">
            <v>Sewa Lightruck</v>
          </cell>
          <cell r="D41" t="str">
            <v>Hr</v>
          </cell>
          <cell r="E41">
            <v>400000</v>
          </cell>
        </row>
        <row r="42">
          <cell r="B42" t="str">
            <v>A713430021</v>
          </cell>
          <cell r="C42" t="str">
            <v>Sewa Pickup</v>
          </cell>
          <cell r="D42" t="str">
            <v>Bln</v>
          </cell>
          <cell r="E42">
            <v>1000000</v>
          </cell>
        </row>
        <row r="43">
          <cell r="B43" t="str">
            <v>A713430031</v>
          </cell>
          <cell r="C43" t="str">
            <v>Sewa Genset 20 Kva</v>
          </cell>
          <cell r="D43" t="str">
            <v>Hari</v>
          </cell>
          <cell r="E43">
            <v>100000</v>
          </cell>
        </row>
        <row r="44">
          <cell r="B44" t="str">
            <v>A713430032</v>
          </cell>
          <cell r="C44" t="str">
            <v>Sewa Concrete Cutter</v>
          </cell>
          <cell r="D44" t="str">
            <v>Hari</v>
          </cell>
          <cell r="E44">
            <v>100000</v>
          </cell>
        </row>
        <row r="45">
          <cell r="B45" t="str">
            <v>A713430033</v>
          </cell>
          <cell r="C45" t="str">
            <v>Sewa Concrete Vibrator</v>
          </cell>
          <cell r="D45" t="str">
            <v>Hari</v>
          </cell>
          <cell r="E45">
            <v>100000</v>
          </cell>
        </row>
        <row r="46">
          <cell r="B46" t="str">
            <v>A713430034</v>
          </cell>
          <cell r="C46" t="str">
            <v>Sewa Bar Cutter</v>
          </cell>
          <cell r="D46" t="str">
            <v>Bln</v>
          </cell>
          <cell r="E46">
            <v>2500000</v>
          </cell>
        </row>
        <row r="47">
          <cell r="B47" t="str">
            <v>A713430035</v>
          </cell>
          <cell r="C47" t="str">
            <v>Sewa Vibro Mini</v>
          </cell>
          <cell r="D47" t="str">
            <v>hari</v>
          </cell>
          <cell r="E47">
            <v>100000</v>
          </cell>
        </row>
        <row r="48">
          <cell r="B48" t="str">
            <v>A713430036</v>
          </cell>
          <cell r="C48" t="str">
            <v>Sewa Stamper</v>
          </cell>
          <cell r="D48" t="str">
            <v>hari</v>
          </cell>
          <cell r="E48">
            <v>100000</v>
          </cell>
        </row>
        <row r="49">
          <cell r="B49" t="str">
            <v>A713430037</v>
          </cell>
          <cell r="C49" t="str">
            <v>Sewa Water Pump</v>
          </cell>
          <cell r="D49" t="str">
            <v>hari</v>
          </cell>
          <cell r="E49">
            <v>50000</v>
          </cell>
        </row>
        <row r="50">
          <cell r="B50" t="str">
            <v>A713430038</v>
          </cell>
          <cell r="C50" t="str">
            <v>Sewa Compressor</v>
          </cell>
          <cell r="D50" t="str">
            <v>Bln</v>
          </cell>
          <cell r="E50">
            <v>1500000</v>
          </cell>
        </row>
        <row r="51">
          <cell r="B51" t="str">
            <v>A713430039</v>
          </cell>
          <cell r="C51" t="str">
            <v>Sewa Theodolit</v>
          </cell>
          <cell r="D51" t="str">
            <v>Bln</v>
          </cell>
          <cell r="E51">
            <v>1500000</v>
          </cell>
        </row>
        <row r="52">
          <cell r="B52" t="str">
            <v>A713430040</v>
          </cell>
          <cell r="C52" t="str">
            <v>Sewa Water Pass</v>
          </cell>
          <cell r="D52" t="str">
            <v>Bln</v>
          </cell>
          <cell r="E52">
            <v>1500000</v>
          </cell>
        </row>
        <row r="53">
          <cell r="B53" t="str">
            <v>A713430045</v>
          </cell>
          <cell r="C53" t="str">
            <v>Gunting Besi</v>
          </cell>
          <cell r="D53" t="str">
            <v>Ls</v>
          </cell>
          <cell r="E53">
            <v>2500000</v>
          </cell>
        </row>
        <row r="55">
          <cell r="B55" t="str">
            <v>A723430001</v>
          </cell>
          <cell r="C55" t="str">
            <v>Fiskal Excavator</v>
          </cell>
          <cell r="D55" t="str">
            <v>Bln</v>
          </cell>
          <cell r="E55">
            <v>6000000</v>
          </cell>
        </row>
        <row r="56">
          <cell r="B56" t="str">
            <v>A723430003</v>
          </cell>
          <cell r="C56" t="str">
            <v>Fiskal Wheel Loader</v>
          </cell>
          <cell r="D56" t="str">
            <v>Bln</v>
          </cell>
          <cell r="E56">
            <v>4000000</v>
          </cell>
        </row>
        <row r="57">
          <cell r="B57" t="str">
            <v>A723430005</v>
          </cell>
          <cell r="C57" t="str">
            <v>Fiskal PTR</v>
          </cell>
          <cell r="D57" t="str">
            <v>Bln</v>
          </cell>
          <cell r="E57">
            <v>4000000</v>
          </cell>
        </row>
        <row r="58">
          <cell r="B58" t="str">
            <v>A723430007</v>
          </cell>
          <cell r="C58" t="str">
            <v>Fiskal Asphalt Finisher</v>
          </cell>
          <cell r="D58" t="str">
            <v>Bln</v>
          </cell>
          <cell r="E58">
            <v>5500000</v>
          </cell>
        </row>
        <row r="59">
          <cell r="B59" t="str">
            <v>A723430009</v>
          </cell>
          <cell r="C59" t="str">
            <v>Fiskal Vibro Roller</v>
          </cell>
          <cell r="D59" t="str">
            <v>Bln</v>
          </cell>
          <cell r="E59">
            <v>4000000</v>
          </cell>
        </row>
        <row r="60">
          <cell r="B60">
            <v>0</v>
          </cell>
        </row>
        <row r="62">
          <cell r="B62" t="str">
            <v>A733430001</v>
          </cell>
          <cell r="C62" t="str">
            <v>R&amp;O Excavator</v>
          </cell>
          <cell r="D62" t="str">
            <v>Jam</v>
          </cell>
          <cell r="E62">
            <v>60000</v>
          </cell>
        </row>
        <row r="63">
          <cell r="B63" t="str">
            <v>A733430003</v>
          </cell>
          <cell r="C63" t="str">
            <v>R&amp;O Wheel Loader</v>
          </cell>
          <cell r="D63" t="str">
            <v>Jam</v>
          </cell>
          <cell r="E63">
            <v>60000</v>
          </cell>
        </row>
        <row r="64">
          <cell r="B64" t="str">
            <v>A733430005</v>
          </cell>
          <cell r="C64" t="str">
            <v>R&amp;O PTR</v>
          </cell>
          <cell r="D64" t="str">
            <v>Jam</v>
          </cell>
          <cell r="E64">
            <v>40000</v>
          </cell>
        </row>
        <row r="65">
          <cell r="B65" t="str">
            <v>A733430007</v>
          </cell>
          <cell r="C65" t="str">
            <v>R&amp;O Asphalt Finisher</v>
          </cell>
          <cell r="D65" t="str">
            <v>Jam</v>
          </cell>
          <cell r="E65">
            <v>60000</v>
          </cell>
        </row>
        <row r="66">
          <cell r="B66" t="str">
            <v>A733430009</v>
          </cell>
          <cell r="C66" t="str">
            <v>R&amp;O Vibro Roller</v>
          </cell>
          <cell r="D66" t="str">
            <v>Jam</v>
          </cell>
          <cell r="E66">
            <v>60000</v>
          </cell>
        </row>
        <row r="69">
          <cell r="B69" t="str">
            <v>A713720007</v>
          </cell>
          <cell r="C69" t="str">
            <v>Fiskal Innova</v>
          </cell>
          <cell r="D69" t="str">
            <v>bulan</v>
          </cell>
          <cell r="E69">
            <v>1508475</v>
          </cell>
        </row>
        <row r="70">
          <cell r="B70" t="str">
            <v>A713730001</v>
          </cell>
          <cell r="C70" t="str">
            <v>Fiskal Concrete Paver</v>
          </cell>
          <cell r="D70" t="str">
            <v>bulan</v>
          </cell>
          <cell r="E70">
            <v>5000000</v>
          </cell>
        </row>
        <row r="71">
          <cell r="B71" t="str">
            <v>A713730002</v>
          </cell>
          <cell r="C71" t="str">
            <v>Fiskal Compressor</v>
          </cell>
          <cell r="D71" t="str">
            <v>bulan</v>
          </cell>
          <cell r="E71">
            <v>1250000</v>
          </cell>
        </row>
        <row r="72">
          <cell r="B72" t="str">
            <v>A713740001</v>
          </cell>
          <cell r="C72" t="str">
            <v>Fiskal Vibro Roller</v>
          </cell>
          <cell r="D72" t="str">
            <v>bulan</v>
          </cell>
          <cell r="E72">
            <v>1171875</v>
          </cell>
        </row>
        <row r="73">
          <cell r="B73" t="str">
            <v>A713740002</v>
          </cell>
          <cell r="C73" t="str">
            <v>Fiskal Excavator</v>
          </cell>
          <cell r="D73" t="str">
            <v>bulan</v>
          </cell>
          <cell r="E73">
            <v>878906</v>
          </cell>
        </row>
        <row r="75">
          <cell r="B75" t="str">
            <v>A714880001</v>
          </cell>
          <cell r="C75" t="str">
            <v>Solar Solar Alat Berat</v>
          </cell>
          <cell r="D75" t="str">
            <v>ltr</v>
          </cell>
          <cell r="E75">
            <v>6000</v>
          </cell>
        </row>
        <row r="76">
          <cell r="B76" t="str">
            <v>A714880002</v>
          </cell>
          <cell r="C76" t="str">
            <v>Bensin</v>
          </cell>
          <cell r="D76" t="str">
            <v>ltr</v>
          </cell>
          <cell r="E76">
            <v>5500</v>
          </cell>
        </row>
        <row r="77">
          <cell r="B77" t="str">
            <v>A714880003</v>
          </cell>
          <cell r="C77" t="str">
            <v xml:space="preserve">Solar Kendaraan Operational </v>
          </cell>
          <cell r="D77" t="str">
            <v>ltr</v>
          </cell>
          <cell r="E77">
            <v>5500</v>
          </cell>
        </row>
        <row r="78">
          <cell r="B78" t="str">
            <v>A714880004</v>
          </cell>
          <cell r="C78" t="str">
            <v>Solar Excavator</v>
          </cell>
          <cell r="D78" t="str">
            <v>ltr</v>
          </cell>
          <cell r="E78">
            <v>6000</v>
          </cell>
        </row>
        <row r="79">
          <cell r="B79" t="str">
            <v>A714880005</v>
          </cell>
          <cell r="C79" t="str">
            <v>Solar Vibro Roller</v>
          </cell>
          <cell r="D79" t="str">
            <v>ltr</v>
          </cell>
          <cell r="E79">
            <v>6000</v>
          </cell>
        </row>
        <row r="80">
          <cell r="B80" t="str">
            <v>A714880006</v>
          </cell>
          <cell r="C80" t="str">
            <v>Solar Wheel Loader</v>
          </cell>
          <cell r="D80" t="str">
            <v>ltr</v>
          </cell>
          <cell r="E80">
            <v>6000</v>
          </cell>
        </row>
        <row r="81">
          <cell r="B81" t="str">
            <v>A714880007</v>
          </cell>
          <cell r="C81" t="str">
            <v>Solar M Grader</v>
          </cell>
          <cell r="D81" t="str">
            <v>ltr</v>
          </cell>
          <cell r="E81">
            <v>6000</v>
          </cell>
        </row>
        <row r="82">
          <cell r="B82" t="str">
            <v>A714880008</v>
          </cell>
          <cell r="C82" t="str">
            <v>Solar Concrete Paver</v>
          </cell>
          <cell r="D82" t="str">
            <v>ltr</v>
          </cell>
          <cell r="E82">
            <v>6000</v>
          </cell>
        </row>
        <row r="83">
          <cell r="B83" t="str">
            <v>A714880009</v>
          </cell>
          <cell r="C83" t="str">
            <v>Solar Dump Truck</v>
          </cell>
          <cell r="D83" t="str">
            <v>ltr</v>
          </cell>
          <cell r="E83">
            <v>6000</v>
          </cell>
        </row>
        <row r="84">
          <cell r="B84" t="str">
            <v>A714880009.a</v>
          </cell>
          <cell r="C84" t="str">
            <v>Solar Batching Plant</v>
          </cell>
          <cell r="D84" t="str">
            <v>ltr</v>
          </cell>
          <cell r="E84">
            <v>6000</v>
          </cell>
        </row>
        <row r="85">
          <cell r="B85" t="str">
            <v>A714880010</v>
          </cell>
          <cell r="C85" t="str">
            <v>Solar Pick up</v>
          </cell>
          <cell r="D85" t="str">
            <v>ltr</v>
          </cell>
          <cell r="E85">
            <v>6000</v>
          </cell>
        </row>
        <row r="86">
          <cell r="B86" t="str">
            <v>A714880011</v>
          </cell>
          <cell r="C86" t="str">
            <v>Solar Watertank</v>
          </cell>
          <cell r="D86" t="str">
            <v>ltr</v>
          </cell>
          <cell r="E86">
            <v>6000</v>
          </cell>
        </row>
        <row r="87">
          <cell r="B87" t="str">
            <v>A714880012</v>
          </cell>
          <cell r="C87" t="str">
            <v>Solar BullDozer</v>
          </cell>
          <cell r="D87" t="str">
            <v>ltr</v>
          </cell>
          <cell r="E87">
            <v>6000</v>
          </cell>
        </row>
        <row r="88">
          <cell r="B88" t="str">
            <v>A714880014</v>
          </cell>
          <cell r="C88" t="str">
            <v>Solar Lightruck</v>
          </cell>
          <cell r="D88" t="str">
            <v>ltr</v>
          </cell>
          <cell r="E88">
            <v>6000</v>
          </cell>
        </row>
        <row r="89">
          <cell r="B89" t="str">
            <v>A714880023</v>
          </cell>
          <cell r="C89" t="str">
            <v>Solar Genset</v>
          </cell>
          <cell r="D89" t="str">
            <v>ltr</v>
          </cell>
          <cell r="E89">
            <v>6000</v>
          </cell>
        </row>
        <row r="90">
          <cell r="B90" t="str">
            <v>A714880024</v>
          </cell>
          <cell r="C90" t="str">
            <v>Solar Watertank</v>
          </cell>
          <cell r="D90" t="str">
            <v>ltr</v>
          </cell>
          <cell r="E90">
            <v>6000</v>
          </cell>
        </row>
        <row r="91">
          <cell r="B91" t="str">
            <v>A714880034</v>
          </cell>
          <cell r="C91" t="str">
            <v>Solar Compressor</v>
          </cell>
          <cell r="D91" t="str">
            <v>ltr</v>
          </cell>
          <cell r="E91">
            <v>6000</v>
          </cell>
        </row>
        <row r="93">
          <cell r="B93" t="str">
            <v>A714881001</v>
          </cell>
          <cell r="C93" t="str">
            <v xml:space="preserve">Pelumas </v>
          </cell>
          <cell r="D93" t="str">
            <v>ltr</v>
          </cell>
          <cell r="E93">
            <v>25000</v>
          </cell>
        </row>
        <row r="94">
          <cell r="B94" t="str">
            <v>A714881002</v>
          </cell>
          <cell r="C94" t="str">
            <v>Pelumas Vibro Roller</v>
          </cell>
          <cell r="D94" t="str">
            <v>ltr</v>
          </cell>
          <cell r="E94">
            <v>25000</v>
          </cell>
        </row>
        <row r="95">
          <cell r="B95" t="str">
            <v>A714881003</v>
          </cell>
          <cell r="C95" t="str">
            <v>Pelumas Wheel Loader</v>
          </cell>
          <cell r="D95" t="str">
            <v>ltr</v>
          </cell>
          <cell r="E95">
            <v>25000</v>
          </cell>
        </row>
        <row r="96">
          <cell r="B96" t="str">
            <v>A714881004</v>
          </cell>
          <cell r="C96" t="str">
            <v>Pelumas M Grader</v>
          </cell>
          <cell r="D96" t="str">
            <v>ltr</v>
          </cell>
          <cell r="E96">
            <v>25000</v>
          </cell>
        </row>
        <row r="97">
          <cell r="B97" t="str">
            <v>A714881005</v>
          </cell>
          <cell r="C97" t="str">
            <v>Pelumas Concrete Paver</v>
          </cell>
          <cell r="D97" t="str">
            <v>ltr</v>
          </cell>
          <cell r="E97">
            <v>25000</v>
          </cell>
        </row>
        <row r="98">
          <cell r="B98" t="str">
            <v>A714881006</v>
          </cell>
          <cell r="C98" t="str">
            <v>Pelumas Dump Truck 10 Ton</v>
          </cell>
          <cell r="D98" t="str">
            <v>ltr</v>
          </cell>
          <cell r="E98">
            <v>25000</v>
          </cell>
        </row>
        <row r="99">
          <cell r="B99" t="str">
            <v>A714881007</v>
          </cell>
          <cell r="C99" t="str">
            <v>Pelumas Batching Plant</v>
          </cell>
          <cell r="D99" t="str">
            <v>ltr</v>
          </cell>
          <cell r="E99">
            <v>25000</v>
          </cell>
        </row>
        <row r="100">
          <cell r="B100" t="str">
            <v>A714881008</v>
          </cell>
          <cell r="C100" t="str">
            <v>Pelumas Truck Mixer</v>
          </cell>
          <cell r="D100" t="str">
            <v>ltr</v>
          </cell>
          <cell r="E100">
            <v>25000</v>
          </cell>
        </row>
        <row r="101">
          <cell r="B101" t="str">
            <v>A714881009</v>
          </cell>
          <cell r="C101" t="str">
            <v>Pelumas Truck Crane</v>
          </cell>
          <cell r="D101" t="str">
            <v>ltr</v>
          </cell>
          <cell r="E101">
            <v>25000</v>
          </cell>
        </row>
        <row r="102">
          <cell r="B102" t="str">
            <v>A714887010</v>
          </cell>
          <cell r="C102" t="str">
            <v>Pelumas BullDozer</v>
          </cell>
          <cell r="D102" t="str">
            <v>kg</v>
          </cell>
          <cell r="E102">
            <v>0</v>
          </cell>
        </row>
        <row r="103">
          <cell r="B103" t="str">
            <v>A714887021</v>
          </cell>
          <cell r="C103" t="str">
            <v>Grease</v>
          </cell>
          <cell r="D103" t="str">
            <v>kg</v>
          </cell>
          <cell r="E103">
            <v>27500</v>
          </cell>
        </row>
        <row r="106">
          <cell r="B106" t="str">
            <v>M7111 64001</v>
          </cell>
          <cell r="C106" t="str">
            <v>Beton FC 45/K-450</v>
          </cell>
          <cell r="D106" t="str">
            <v>m3</v>
          </cell>
          <cell r="E106">
            <v>835000</v>
          </cell>
        </row>
        <row r="107">
          <cell r="B107" t="str">
            <v>M7111 64002</v>
          </cell>
          <cell r="C107" t="str">
            <v>Lean Concrete</v>
          </cell>
          <cell r="D107" t="str">
            <v>m3</v>
          </cell>
          <cell r="E107">
            <v>640000</v>
          </cell>
        </row>
        <row r="108">
          <cell r="B108" t="str">
            <v>M7111 64003</v>
          </cell>
          <cell r="C108" t="str">
            <v>Semen Type I</v>
          </cell>
          <cell r="D108" t="str">
            <v>Zak</v>
          </cell>
          <cell r="E108">
            <v>51250</v>
          </cell>
        </row>
        <row r="109">
          <cell r="B109" t="str">
            <v>M7111 64004</v>
          </cell>
          <cell r="C109" t="str">
            <v>Wire Mesh M-7</v>
          </cell>
          <cell r="D109" t="str">
            <v>m2</v>
          </cell>
          <cell r="E109">
            <v>36267</v>
          </cell>
        </row>
        <row r="110">
          <cell r="B110" t="str">
            <v>M7111 64005</v>
          </cell>
          <cell r="C110" t="str">
            <v>Besi Polos Dowel dia 32</v>
          </cell>
          <cell r="D110" t="str">
            <v>kg</v>
          </cell>
          <cell r="E110">
            <v>7550</v>
          </cell>
        </row>
        <row r="111">
          <cell r="B111" t="str">
            <v>M7111 64006</v>
          </cell>
          <cell r="C111" t="str">
            <v>Besi Ulir</v>
          </cell>
          <cell r="D111" t="str">
            <v>kg</v>
          </cell>
          <cell r="E111">
            <v>7200</v>
          </cell>
        </row>
        <row r="112">
          <cell r="B112" t="str">
            <v>M7111 64007</v>
          </cell>
          <cell r="C112" t="str">
            <v>Kawat Beton</v>
          </cell>
          <cell r="D112" t="str">
            <v>kg</v>
          </cell>
          <cell r="E112">
            <v>11000</v>
          </cell>
        </row>
        <row r="113">
          <cell r="B113" t="str">
            <v>M7111 64008</v>
          </cell>
          <cell r="C113" t="str">
            <v xml:space="preserve">Material Kist </v>
          </cell>
          <cell r="D113" t="str">
            <v>m1</v>
          </cell>
          <cell r="E113">
            <v>586238.39999999991</v>
          </cell>
        </row>
        <row r="114">
          <cell r="B114" t="str">
            <v>M7111 64009</v>
          </cell>
          <cell r="C114" t="str">
            <v>Transport Besi ke Bjmsn</v>
          </cell>
          <cell r="D114" t="str">
            <v>kg</v>
          </cell>
          <cell r="E114">
            <v>800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pt"/>
      <sheetName val="Sumda1"/>
    </sheetNames>
    <sheetDataSet>
      <sheetData sheetId="0" refreshError="1">
        <row r="3">
          <cell r="B3" t="str">
            <v>P00-003</v>
          </cell>
          <cell r="C3" t="str">
            <v>ST Waste AMK 8</v>
          </cell>
          <cell r="D3" t="str">
            <v>Closed</v>
          </cell>
          <cell r="E3" t="str">
            <v>Operations</v>
          </cell>
          <cell r="F3" t="str">
            <v>Dan Powell</v>
          </cell>
          <cell r="G3" t="str">
            <v>Kwok Seng Hwa</v>
          </cell>
          <cell r="J3">
            <v>37087</v>
          </cell>
        </row>
        <row r="4">
          <cell r="B4" t="str">
            <v>P00-008</v>
          </cell>
          <cell r="C4" t="str">
            <v>DI CO,LTD Korea</v>
          </cell>
          <cell r="D4" t="str">
            <v>Active</v>
          </cell>
          <cell r="E4" t="str">
            <v>Project</v>
          </cell>
          <cell r="F4" t="str">
            <v>Dan Powell</v>
          </cell>
          <cell r="G4" t="str">
            <v>May Png</v>
          </cell>
          <cell r="H4" t="str">
            <v>Koh Wai Keat</v>
          </cell>
          <cell r="I4">
            <v>36737</v>
          </cell>
        </row>
        <row r="5">
          <cell r="B5" t="str">
            <v>P00-009</v>
          </cell>
          <cell r="C5" t="str">
            <v>CSM FAB7 Waste</v>
          </cell>
          <cell r="D5" t="str">
            <v>Active</v>
          </cell>
          <cell r="E5" t="str">
            <v>Engineering</v>
          </cell>
          <cell r="F5" t="str">
            <v>Todd Hook</v>
          </cell>
          <cell r="G5" t="str">
            <v>Todd Hook</v>
          </cell>
          <cell r="H5" t="str">
            <v>Mehbub Khan</v>
          </cell>
        </row>
        <row r="6">
          <cell r="B6" t="str">
            <v>P00-010</v>
          </cell>
          <cell r="C6" t="str">
            <v>CSM FAB7 UPW</v>
          </cell>
          <cell r="D6" t="str">
            <v>Active</v>
          </cell>
          <cell r="E6" t="str">
            <v>Process &amp; Application</v>
          </cell>
          <cell r="F6" t="str">
            <v>Gary Sowinski</v>
          </cell>
          <cell r="G6" t="str">
            <v>Thomas Fulde</v>
          </cell>
        </row>
        <row r="7">
          <cell r="B7" t="str">
            <v>P00-011</v>
          </cell>
          <cell r="C7" t="str">
            <v>CNOOC</v>
          </cell>
          <cell r="D7" t="str">
            <v>Active</v>
          </cell>
          <cell r="E7" t="str">
            <v>Project</v>
          </cell>
          <cell r="F7" t="str">
            <v>Dan Powell</v>
          </cell>
          <cell r="G7" t="str">
            <v>Lum Pui Kee ( P.K.Lum )</v>
          </cell>
          <cell r="J7">
            <v>37195</v>
          </cell>
        </row>
        <row r="8">
          <cell r="B8" t="str">
            <v>P00-016</v>
          </cell>
          <cell r="C8" t="str">
            <v>Mobil Asia Pac</v>
          </cell>
          <cell r="D8" t="str">
            <v>Active</v>
          </cell>
          <cell r="E8" t="str">
            <v>Project</v>
          </cell>
          <cell r="F8" t="str">
            <v>Dan Powell</v>
          </cell>
          <cell r="G8" t="str">
            <v>H.S.Mann</v>
          </cell>
          <cell r="J8">
            <v>36960</v>
          </cell>
        </row>
        <row r="9">
          <cell r="B9" t="str">
            <v>P00-019</v>
          </cell>
          <cell r="C9" t="str">
            <v>DI Corpn / Jindo</v>
          </cell>
          <cell r="D9" t="str">
            <v>Active</v>
          </cell>
          <cell r="E9" t="str">
            <v>Project</v>
          </cell>
          <cell r="F9" t="str">
            <v>Dan Powell</v>
          </cell>
          <cell r="G9" t="str">
            <v>May Png</v>
          </cell>
          <cell r="J9">
            <v>37256</v>
          </cell>
        </row>
        <row r="10">
          <cell r="B10" t="str">
            <v>P00-021</v>
          </cell>
          <cell r="C10" t="str">
            <v>CSM Fab 7 - Chem</v>
          </cell>
          <cell r="D10" t="str">
            <v>Active</v>
          </cell>
          <cell r="E10" t="str">
            <v xml:space="preserve">S'pore Engrg.Center </v>
          </cell>
          <cell r="F10" t="str">
            <v>Dan Kettler</v>
          </cell>
          <cell r="G10" t="str">
            <v>Dan Kettler</v>
          </cell>
          <cell r="H10" t="str">
            <v>Anthony Pink</v>
          </cell>
        </row>
        <row r="11">
          <cell r="B11" t="str">
            <v>P00-022</v>
          </cell>
          <cell r="C11" t="str">
            <v>Jacobs-Lend Lease</v>
          </cell>
          <cell r="D11" t="str">
            <v>Active</v>
          </cell>
          <cell r="E11" t="str">
            <v>Kinetics</v>
          </cell>
          <cell r="F11" t="str">
            <v xml:space="preserve">Collin Jenkins </v>
          </cell>
          <cell r="G11" t="str">
            <v xml:space="preserve">Collin Jenkins </v>
          </cell>
        </row>
        <row r="12">
          <cell r="B12" t="str">
            <v>P00-030</v>
          </cell>
          <cell r="C12" t="str">
            <v>ST Micro AMK6 Phase 2</v>
          </cell>
          <cell r="D12" t="str">
            <v>Active</v>
          </cell>
          <cell r="E12" t="str">
            <v>Process &amp; Application</v>
          </cell>
          <cell r="F12" t="str">
            <v>Dan Powell</v>
          </cell>
          <cell r="G12" t="str">
            <v>Zhou Ke- Ke</v>
          </cell>
          <cell r="J12">
            <v>37134</v>
          </cell>
        </row>
        <row r="13">
          <cell r="B13" t="str">
            <v>P00-031</v>
          </cell>
          <cell r="C13" t="str">
            <v>Swift Semiconductor</v>
          </cell>
          <cell r="D13" t="str">
            <v>Active</v>
          </cell>
          <cell r="E13" t="str">
            <v xml:space="preserve">S'pore Engrg.Center </v>
          </cell>
          <cell r="F13" t="str">
            <v>Gary Sowinski</v>
          </cell>
          <cell r="G13" t="str">
            <v>Gary Sowinski</v>
          </cell>
        </row>
        <row r="14">
          <cell r="B14" t="str">
            <v>P00-032</v>
          </cell>
          <cell r="C14" t="str">
            <v>Unisteel Tech- 50 gpm DI plant</v>
          </cell>
          <cell r="D14" t="str">
            <v>Active</v>
          </cell>
          <cell r="E14" t="str">
            <v>Operations</v>
          </cell>
          <cell r="F14" t="str">
            <v>Dan Powell</v>
          </cell>
          <cell r="G14" t="str">
            <v>Kwok Seng Hwa</v>
          </cell>
          <cell r="J14">
            <v>37042</v>
          </cell>
        </row>
        <row r="15">
          <cell r="B15" t="str">
            <v>P01-001</v>
          </cell>
          <cell r="C15" t="str">
            <v>Nidec Singapore</v>
          </cell>
          <cell r="D15" t="str">
            <v>Active</v>
          </cell>
          <cell r="E15" t="str">
            <v>Project</v>
          </cell>
          <cell r="F15" t="str">
            <v>Dan Powell</v>
          </cell>
          <cell r="G15" t="str">
            <v>Jennifer Tay</v>
          </cell>
          <cell r="J15">
            <v>37011</v>
          </cell>
        </row>
        <row r="16">
          <cell r="B16" t="str">
            <v>P01-003</v>
          </cell>
          <cell r="C16" t="str">
            <v>Sumiko LeadFrame-Upgrade of DI system</v>
          </cell>
          <cell r="D16" t="str">
            <v>Active</v>
          </cell>
          <cell r="E16" t="str">
            <v>Operations</v>
          </cell>
          <cell r="F16" t="str">
            <v>Dan Powell</v>
          </cell>
          <cell r="G16" t="str">
            <v>Kwok Seng Hwa</v>
          </cell>
          <cell r="J16">
            <v>37042</v>
          </cell>
        </row>
        <row r="17">
          <cell r="B17" t="str">
            <v>P01-004</v>
          </cell>
          <cell r="C17" t="str">
            <v>PT Enerkon</v>
          </cell>
          <cell r="D17" t="str">
            <v>Active</v>
          </cell>
          <cell r="E17" t="str">
            <v>Project</v>
          </cell>
          <cell r="F17" t="str">
            <v>Dan Powell</v>
          </cell>
          <cell r="G17" t="str">
            <v>Lum Pui Kee ( P.K.Lum )</v>
          </cell>
          <cell r="I17">
            <v>36951</v>
          </cell>
        </row>
        <row r="18">
          <cell r="B18" t="str">
            <v>P01-005</v>
          </cell>
          <cell r="C18" t="str">
            <v>Jacobs-Lend Lease/ Wyeth DI, USP, Domestic &amp; Waste</v>
          </cell>
          <cell r="D18" t="str">
            <v>Active</v>
          </cell>
          <cell r="E18" t="str">
            <v>Operations</v>
          </cell>
          <cell r="F18" t="str">
            <v>Dan Powell</v>
          </cell>
          <cell r="G18" t="str">
            <v>Kwok Seng Hwa</v>
          </cell>
          <cell r="J18">
            <v>37103</v>
          </cell>
        </row>
        <row r="19">
          <cell r="B19" t="str">
            <v>P01-006</v>
          </cell>
          <cell r="C19" t="str">
            <v>Schering Plough Ltd</v>
          </cell>
          <cell r="D19" t="str">
            <v>Active</v>
          </cell>
          <cell r="E19" t="str">
            <v>Project</v>
          </cell>
          <cell r="F19" t="str">
            <v>Dan Powell</v>
          </cell>
          <cell r="G19" t="str">
            <v>May Png</v>
          </cell>
        </row>
        <row r="20">
          <cell r="B20" t="str">
            <v>P01-007</v>
          </cell>
          <cell r="C20" t="str">
            <v>Quest Tech/ S'pore Poly</v>
          </cell>
          <cell r="D20" t="str">
            <v>Active</v>
          </cell>
          <cell r="E20" t="str">
            <v>Project</v>
          </cell>
          <cell r="F20" t="str">
            <v>Dan Powell</v>
          </cell>
          <cell r="G20" t="str">
            <v>Jennifer Tay</v>
          </cell>
          <cell r="J20">
            <v>37103</v>
          </cell>
        </row>
        <row r="21">
          <cell r="B21" t="str">
            <v>P01-009</v>
          </cell>
          <cell r="C21" t="str">
            <v>Quest Tech/ Akrion</v>
          </cell>
          <cell r="D21" t="str">
            <v>Active</v>
          </cell>
          <cell r="E21" t="str">
            <v>Project</v>
          </cell>
          <cell r="F21" t="str">
            <v>Dan Powell</v>
          </cell>
          <cell r="G21" t="str">
            <v>Patrick, Chua Hock Chuan</v>
          </cell>
          <cell r="J21" t="str">
            <v>On hold</v>
          </cell>
        </row>
        <row r="22">
          <cell r="B22" t="str">
            <v>P01-010</v>
          </cell>
          <cell r="C22" t="str">
            <v>Hyundai Electronics</v>
          </cell>
          <cell r="D22" t="str">
            <v>Active</v>
          </cell>
          <cell r="E22" t="str">
            <v xml:space="preserve">S'pore Engrg.Center </v>
          </cell>
          <cell r="F22" t="str">
            <v>Gary Sowinski</v>
          </cell>
          <cell r="G22" t="str">
            <v>Gary Sowinski</v>
          </cell>
        </row>
        <row r="23">
          <cell r="B23" t="str">
            <v>P01-012</v>
          </cell>
          <cell r="C23" t="str">
            <v>M+W Zander (Denslight)</v>
          </cell>
          <cell r="D23" t="str">
            <v>Active</v>
          </cell>
          <cell r="E23" t="str">
            <v>Project</v>
          </cell>
          <cell r="F23" t="str">
            <v>Dan Powell</v>
          </cell>
          <cell r="G23" t="str">
            <v>Patrick, Chua Hock Chuan</v>
          </cell>
          <cell r="J23">
            <v>37103</v>
          </cell>
        </row>
        <row r="24">
          <cell r="B24" t="str">
            <v>P01-013</v>
          </cell>
          <cell r="C24" t="str">
            <v>Kuem Young Int'l Inc</v>
          </cell>
          <cell r="D24" t="str">
            <v>Closed</v>
          </cell>
          <cell r="E24" t="str">
            <v>Project</v>
          </cell>
          <cell r="F24" t="str">
            <v>Dan Powell</v>
          </cell>
          <cell r="G24" t="str">
            <v>May Png</v>
          </cell>
          <cell r="J24">
            <v>37042</v>
          </cell>
        </row>
        <row r="25">
          <cell r="B25" t="str">
            <v>P01-014</v>
          </cell>
          <cell r="C25" t="str">
            <v>Unocal Serang A PWT</v>
          </cell>
          <cell r="D25" t="str">
            <v>Active</v>
          </cell>
          <cell r="E25" t="str">
            <v>Project</v>
          </cell>
          <cell r="F25" t="str">
            <v>Dan Powell</v>
          </cell>
          <cell r="G25" t="str">
            <v>Michael Wee</v>
          </cell>
          <cell r="J25">
            <v>37180</v>
          </cell>
        </row>
        <row r="26">
          <cell r="B26" t="str">
            <v>P01-015</v>
          </cell>
          <cell r="C26" t="str">
            <v>Siemens Demin Plant</v>
          </cell>
          <cell r="D26" t="str">
            <v>Active</v>
          </cell>
          <cell r="E26" t="str">
            <v>Process &amp; Application</v>
          </cell>
          <cell r="F26" t="str">
            <v>Dan Powell</v>
          </cell>
          <cell r="G26" t="str">
            <v>Zhou Ke- Ke</v>
          </cell>
          <cell r="J26">
            <v>37134</v>
          </cell>
        </row>
        <row r="27">
          <cell r="B27" t="str">
            <v>P01-016</v>
          </cell>
          <cell r="C27" t="str">
            <v>Tech North CMP Slurry</v>
          </cell>
          <cell r="D27" t="str">
            <v>Active</v>
          </cell>
          <cell r="E27" t="str">
            <v>Engineering</v>
          </cell>
          <cell r="F27" t="str">
            <v>Dan Powell</v>
          </cell>
          <cell r="G27" t="str">
            <v>Todd Hook</v>
          </cell>
          <cell r="J27">
            <v>37164</v>
          </cell>
        </row>
        <row r="28">
          <cell r="B28" t="str">
            <v>P01-017</v>
          </cell>
          <cell r="C28" t="str">
            <v>PT Abdi Bara Baja</v>
          </cell>
          <cell r="D28" t="str">
            <v>Active</v>
          </cell>
          <cell r="E28" t="str">
            <v>Project</v>
          </cell>
          <cell r="F28" t="str">
            <v>Dan Powell</v>
          </cell>
          <cell r="G28" t="str">
            <v>Jennifer Tay</v>
          </cell>
        </row>
        <row r="29">
          <cell r="B29" t="str">
            <v>P01-018</v>
          </cell>
          <cell r="C29" t="str">
            <v>M+W Zander/ Peregrine Semicond</v>
          </cell>
          <cell r="D29" t="str">
            <v>Active</v>
          </cell>
          <cell r="E29" t="str">
            <v>Project</v>
          </cell>
          <cell r="F29" t="str">
            <v>Dan Powell</v>
          </cell>
          <cell r="G29" t="str">
            <v>Jennifer Tay</v>
          </cell>
          <cell r="J29">
            <v>37114</v>
          </cell>
        </row>
        <row r="30">
          <cell r="B30" t="str">
            <v>P01-019</v>
          </cell>
          <cell r="C30" t="str">
            <v>Tech Semi-conductor</v>
          </cell>
          <cell r="D30" t="str">
            <v>Active</v>
          </cell>
          <cell r="E30" t="str">
            <v>Engineering</v>
          </cell>
          <cell r="F30" t="str">
            <v>Todd Hook</v>
          </cell>
          <cell r="G30" t="str">
            <v>Dave Stanek</v>
          </cell>
        </row>
        <row r="31">
          <cell r="B31" t="str">
            <v>P01-020</v>
          </cell>
          <cell r="C31" t="str">
            <v>Duraco Industries</v>
          </cell>
          <cell r="D31" t="str">
            <v>Active</v>
          </cell>
          <cell r="E31" t="str">
            <v>Project</v>
          </cell>
          <cell r="F31" t="str">
            <v>Dan Powell</v>
          </cell>
          <cell r="G31" t="str">
            <v>Go Say Ken</v>
          </cell>
          <cell r="J31">
            <v>37103</v>
          </cell>
        </row>
        <row r="32">
          <cell r="B32" t="str">
            <v>P01-021</v>
          </cell>
          <cell r="C32" t="str">
            <v>Natco/ Modec Elang Hydrocyclone Japan</v>
          </cell>
          <cell r="D32" t="str">
            <v>Active</v>
          </cell>
          <cell r="E32" t="str">
            <v>Project</v>
          </cell>
          <cell r="F32" t="str">
            <v>Dan Powell</v>
          </cell>
          <cell r="G32" t="str">
            <v>Jennifer Tay</v>
          </cell>
          <cell r="J32">
            <v>37103</v>
          </cell>
        </row>
        <row r="33">
          <cell r="B33" t="str">
            <v>P01-022</v>
          </cell>
          <cell r="C33" t="str">
            <v>PT Infineon Technologies</v>
          </cell>
          <cell r="D33" t="str">
            <v>Active</v>
          </cell>
          <cell r="E33" t="str">
            <v>HP - Project</v>
          </cell>
          <cell r="F33" t="str">
            <v>Dan Powell</v>
          </cell>
          <cell r="G33" t="str">
            <v>Roslan Ismail</v>
          </cell>
          <cell r="J33">
            <v>37087</v>
          </cell>
        </row>
        <row r="34">
          <cell r="B34" t="str">
            <v>P01-023</v>
          </cell>
          <cell r="C34" t="str">
            <v>Quest Tech (S'pore Poly)</v>
          </cell>
          <cell r="D34" t="str">
            <v>Active</v>
          </cell>
          <cell r="E34" t="str">
            <v>Project</v>
          </cell>
          <cell r="F34" t="str">
            <v>Dan Powell</v>
          </cell>
          <cell r="G34" t="str">
            <v>Patrick, Chua Hock Chuan</v>
          </cell>
          <cell r="J34">
            <v>37141</v>
          </cell>
        </row>
        <row r="35">
          <cell r="B35" t="str">
            <v>P01-024</v>
          </cell>
          <cell r="C35" t="str">
            <v>Ashland Chemical Co Korea</v>
          </cell>
          <cell r="D35" t="str">
            <v>Active</v>
          </cell>
          <cell r="E35" t="str">
            <v xml:space="preserve">Engineering </v>
          </cell>
          <cell r="F35" t="str">
            <v>Dan Powell</v>
          </cell>
          <cell r="G35" t="str">
            <v>Anil Jadhav</v>
          </cell>
          <cell r="H35" t="str">
            <v>Thomas Fulde</v>
          </cell>
          <cell r="I35">
            <v>37210</v>
          </cell>
        </row>
        <row r="36">
          <cell r="B36" t="str">
            <v>P01-025</v>
          </cell>
          <cell r="C36" t="str">
            <v>Unocal Attaka</v>
          </cell>
          <cell r="D36" t="str">
            <v>Active</v>
          </cell>
          <cell r="E36" t="str">
            <v>Sales Oil &amp; Gas</v>
          </cell>
          <cell r="F36" t="str">
            <v>Dan Powell</v>
          </cell>
          <cell r="G36" t="str">
            <v>Anthony Pink</v>
          </cell>
          <cell r="H36" t="str">
            <v>Handoko Wijaya</v>
          </cell>
          <cell r="I36">
            <v>37069</v>
          </cell>
        </row>
        <row r="37">
          <cell r="B37" t="str">
            <v>P01-026</v>
          </cell>
          <cell r="C37" t="str">
            <v>Caltex Duri</v>
          </cell>
          <cell r="D37" t="str">
            <v>Active</v>
          </cell>
          <cell r="E37" t="str">
            <v>Sales Oil &amp; Gas</v>
          </cell>
          <cell r="F37" t="str">
            <v>Dan Powell</v>
          </cell>
          <cell r="G37" t="str">
            <v>Anthony Pink</v>
          </cell>
          <cell r="H37" t="str">
            <v>Handoko Wijaya</v>
          </cell>
          <cell r="I37">
            <v>37103</v>
          </cell>
        </row>
        <row r="38">
          <cell r="B38" t="str">
            <v>P01-027</v>
          </cell>
          <cell r="C38" t="str">
            <v>Foster Wheeler</v>
          </cell>
          <cell r="D38" t="str">
            <v>Active</v>
          </cell>
          <cell r="E38" t="str">
            <v>Sales Oil &amp; Gas</v>
          </cell>
          <cell r="F38" t="str">
            <v>Dan Powell</v>
          </cell>
          <cell r="G38" t="str">
            <v>Anthony Pink</v>
          </cell>
          <cell r="H38" t="str">
            <v>Wui Mun Loy ( M.L.Wui )</v>
          </cell>
          <cell r="I38">
            <v>37116</v>
          </cell>
        </row>
        <row r="39">
          <cell r="B39" t="str">
            <v>P97-072</v>
          </cell>
          <cell r="C39" t="str">
            <v>Salcon Limited</v>
          </cell>
          <cell r="D39" t="str">
            <v>Closed</v>
          </cell>
          <cell r="E39" t="str">
            <v>Project</v>
          </cell>
          <cell r="F39" t="str">
            <v>Dan Powell</v>
          </cell>
          <cell r="G39" t="str">
            <v>Michael Wee</v>
          </cell>
          <cell r="J39">
            <v>37460</v>
          </cell>
        </row>
        <row r="40">
          <cell r="B40" t="str">
            <v>P98-062</v>
          </cell>
          <cell r="C40" t="str">
            <v>Sumiko</v>
          </cell>
          <cell r="D40" t="str">
            <v>Active</v>
          </cell>
          <cell r="E40" t="str">
            <v>Process &amp; Application</v>
          </cell>
          <cell r="F40" t="str">
            <v>Dan Powell</v>
          </cell>
          <cell r="G40" t="str">
            <v>Zhou Ke- Ke</v>
          </cell>
        </row>
        <row r="41">
          <cell r="B41" t="str">
            <v>P99-007</v>
          </cell>
          <cell r="C41" t="str">
            <v>IBM Storage</v>
          </cell>
          <cell r="D41" t="str">
            <v>Active</v>
          </cell>
          <cell r="E41">
            <v>0</v>
          </cell>
          <cell r="F41" t="str">
            <v>Dan Powell</v>
          </cell>
        </row>
        <row r="42">
          <cell r="B42" t="str">
            <v>P99-013</v>
          </cell>
          <cell r="C42" t="str">
            <v>Kim Chuan</v>
          </cell>
          <cell r="D42" t="str">
            <v>Active</v>
          </cell>
          <cell r="E42" t="str">
            <v>Operations</v>
          </cell>
          <cell r="F42" t="str">
            <v>Dan Powell</v>
          </cell>
          <cell r="G42" t="str">
            <v>Kwok Seng Hwa</v>
          </cell>
          <cell r="J42">
            <v>37256</v>
          </cell>
        </row>
        <row r="43">
          <cell r="B43" t="str">
            <v>P99-014</v>
          </cell>
          <cell r="C43" t="str">
            <v>Bedok Sewage</v>
          </cell>
          <cell r="D43" t="str">
            <v>Closed</v>
          </cell>
          <cell r="E43" t="str">
            <v>Operations</v>
          </cell>
          <cell r="F43" t="str">
            <v>Dan Powell</v>
          </cell>
          <cell r="G43" t="str">
            <v>Dan Powell</v>
          </cell>
          <cell r="J43">
            <v>36769</v>
          </cell>
        </row>
        <row r="44">
          <cell r="B44" t="str">
            <v>P99-015</v>
          </cell>
          <cell r="C44" t="str">
            <v>Infineon Recycling</v>
          </cell>
          <cell r="D44" t="str">
            <v>Active</v>
          </cell>
          <cell r="E44" t="str">
            <v>Operations</v>
          </cell>
          <cell r="F44" t="str">
            <v>Dan Powell</v>
          </cell>
          <cell r="G44" t="str">
            <v>Dan Powell</v>
          </cell>
          <cell r="J44">
            <v>36769</v>
          </cell>
        </row>
        <row r="45">
          <cell r="B45" t="str">
            <v>P99-017</v>
          </cell>
          <cell r="C45" t="str">
            <v>CSP</v>
          </cell>
          <cell r="D45" t="str">
            <v>Active</v>
          </cell>
          <cell r="E45" t="str">
            <v xml:space="preserve">S'pore Engrg.Center </v>
          </cell>
          <cell r="F45" t="str">
            <v>Dan Kettler</v>
          </cell>
          <cell r="G45" t="str">
            <v>Dan Kettler</v>
          </cell>
        </row>
        <row r="46">
          <cell r="B46" t="str">
            <v>P99-020</v>
          </cell>
          <cell r="C46" t="str">
            <v>Bedok Contract 2</v>
          </cell>
          <cell r="D46" t="str">
            <v>Active</v>
          </cell>
          <cell r="E46" t="str">
            <v>Operations</v>
          </cell>
          <cell r="F46" t="str">
            <v>Dan Powell</v>
          </cell>
          <cell r="G46" t="str">
            <v>Kwok Seng Hwa</v>
          </cell>
          <cell r="J46">
            <v>37072</v>
          </cell>
        </row>
        <row r="47">
          <cell r="B47" t="str">
            <v>P99-021</v>
          </cell>
          <cell r="C47" t="str">
            <v>Tuas Incineration</v>
          </cell>
          <cell r="D47" t="str">
            <v>Closed</v>
          </cell>
          <cell r="E47">
            <v>0</v>
          </cell>
          <cell r="F47" t="str">
            <v>Dan Powell</v>
          </cell>
        </row>
        <row r="48">
          <cell r="B48" t="str">
            <v>P99-023</v>
          </cell>
          <cell r="C48" t="str">
            <v>M+W Zander</v>
          </cell>
          <cell r="D48" t="str">
            <v>Active</v>
          </cell>
          <cell r="E48" t="str">
            <v xml:space="preserve">S'pore Engrg.Center </v>
          </cell>
          <cell r="F48" t="str">
            <v>Dan Kettler</v>
          </cell>
          <cell r="G48" t="str">
            <v>Dan Kettler</v>
          </cell>
        </row>
        <row r="49">
          <cell r="B49" t="str">
            <v>P99-024</v>
          </cell>
          <cell r="C49" t="str">
            <v>ST Micro</v>
          </cell>
          <cell r="D49" t="str">
            <v>Closed</v>
          </cell>
          <cell r="E49" t="str">
            <v>Process &amp; Application</v>
          </cell>
          <cell r="F49" t="str">
            <v>Dan Powell</v>
          </cell>
          <cell r="G49" t="str">
            <v>Zhou Ke- Ke</v>
          </cell>
          <cell r="J49">
            <v>37134</v>
          </cell>
        </row>
        <row r="50">
          <cell r="B50" t="str">
            <v>P99-025</v>
          </cell>
          <cell r="C50" t="str">
            <v>Bedok Contract 3</v>
          </cell>
          <cell r="D50" t="str">
            <v>Active</v>
          </cell>
          <cell r="E50" t="str">
            <v>Project</v>
          </cell>
          <cell r="F50" t="str">
            <v>Dan Powell</v>
          </cell>
          <cell r="G50" t="str">
            <v>Lum Pui Kee ( P.K.Lum )</v>
          </cell>
          <cell r="J50">
            <v>37075</v>
          </cell>
        </row>
        <row r="51">
          <cell r="B51" t="str">
            <v>P99-027</v>
          </cell>
          <cell r="C51" t="str">
            <v>Samut Prakan</v>
          </cell>
          <cell r="D51" t="str">
            <v>Active</v>
          </cell>
          <cell r="E51" t="str">
            <v>Operations</v>
          </cell>
          <cell r="F51" t="str">
            <v>Dan Powell</v>
          </cell>
          <cell r="G51" t="str">
            <v>Dan Powell</v>
          </cell>
          <cell r="J51">
            <v>37225</v>
          </cell>
        </row>
      </sheetData>
      <sheetData sheetId="1" refreshError="1"/>
    </sheetDataSet>
  </externalBook>
</externalLink>
</file>

<file path=xl/externalLinks/externalLink1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H-Q1,Q2,01"/>
      <sheetName val="BCCTQT-XLD4"/>
      <sheetName val="BCQT-TTD1"/>
      <sheetName val="CT-chuacoDT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XL4Poppy"/>
      <sheetName val="Modal Kerja"/>
      <sheetName val="Sumda1"/>
      <sheetName val="Dep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</sheetDataSet>
  </externalBook>
</externalLink>
</file>

<file path=xl/externalLinks/externalLink1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ul"/>
      <sheetName val="1.8a"/>
      <sheetName val="lain2"/>
      <sheetName val="Sheet1"/>
      <sheetName val="Peralatan"/>
      <sheetName val="Info"/>
      <sheetName val="Rekap"/>
      <sheetName val="Srt Pen"/>
      <sheetName val="BoQ"/>
      <sheetName val="L-1"/>
      <sheetName val="L-2"/>
      <sheetName val="L-3"/>
      <sheetName val="BD Div-2 sd 7.6"/>
      <sheetName val="BD 7.9 sd Div-8"/>
      <sheetName val="L 4a,b"/>
      <sheetName val="L-5abcde"/>
      <sheetName val="L-6"/>
      <sheetName val="L-7a,b"/>
      <sheetName val="L-8"/>
      <sheetName val="L-9"/>
      <sheetName val="L-10"/>
      <sheetName val="L-11"/>
      <sheetName val="L-12"/>
      <sheetName val="L-14"/>
      <sheetName val="HSD"/>
      <sheetName val="KH-Q1,Q2,01"/>
      <sheetName val="Modal Kerja"/>
      <sheetName val="Sumd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</sheetDataSet>
  </externalBook>
</externalLink>
</file>

<file path=xl/externalLinks/externalLink1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选择报表"/>
      <sheetName val="封面"/>
      <sheetName val="业务往来"/>
      <sheetName val="系统内资产调拨表"/>
      <sheetName val="投资收益表"/>
      <sheetName val="应收帐款"/>
      <sheetName val="利息费用表"/>
      <sheetName val="资产负债表"/>
      <sheetName val="资产负债表提盘"/>
      <sheetName val="损益表"/>
      <sheetName val="损益表提盘"/>
      <sheetName val="利润分配表"/>
      <sheetName val="现金流量表"/>
      <sheetName val="现金流量表附注"/>
      <sheetName val="短期投资表"/>
      <sheetName val="实收资本明细表"/>
      <sheetName val="固定资产累计折旧表"/>
      <sheetName val="固定资产累计折旧表续"/>
      <sheetName val="海上油(气)投资表"/>
      <sheetName val="自营勘探投资明细表"/>
      <sheetName val="自营开发投资情况表"/>
      <sheetName val="自营开发投资情况表续"/>
      <sheetName val="长期投资表"/>
      <sheetName val="长期投资表-合资经营投资"/>
      <sheetName val="长期投资表-联合经营投资"/>
      <sheetName val="长期投资表-股份投资"/>
      <sheetName val="长期投资表-证券投资"/>
      <sheetName val="长期投资表-其他投资"/>
      <sheetName val="人民币借款表"/>
      <sheetName val="外币借款表"/>
      <sheetName val="存货表"/>
      <sheetName val="库存油表"/>
      <sheetName val="应付工资、应付福利费表"/>
      <sheetName val="对外合作人员费收入明细表"/>
      <sheetName val="生产成本表"/>
      <sheetName val="其他生产成本表"/>
      <sheetName val="制造费用表"/>
      <sheetName val="生产成本表(总）"/>
      <sheetName val="油(气)田生产成本"/>
      <sheetName val="管理费用明细表"/>
      <sheetName val="销售费用及财务费用明细表"/>
      <sheetName val="营业外收支明细表"/>
      <sheetName val="油（气）田投入产出表"/>
      <sheetName val="合作油（气）投入、分成表"/>
      <sheetName val="合作区块历年投资去向表"/>
      <sheetName val="在建工程表"/>
      <sheetName val="经费预算执行情况表"/>
      <sheetName val="Sheet1"/>
      <sheetName val="KH-Q1,Q2,01"/>
    </sheetNames>
    <sheetDataSet>
      <sheetData sheetId="0" refreshError="1">
        <row r="1">
          <cell r="A1" t="str">
            <v>编制单位：东部油公司</v>
          </cell>
        </row>
        <row r="2">
          <cell r="A2">
            <v>36160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M-03"/>
      <sheetName val="BBM-03 (2)"/>
      <sheetName val="bahan"/>
      <sheetName val="Upah"/>
      <sheetName val="pegawai"/>
      <sheetName val="KH-Q1,Q2,01"/>
    </sheetNames>
    <sheetDataSet>
      <sheetData sheetId="0">
        <row r="767">
          <cell r="B767">
            <v>739</v>
          </cell>
        </row>
        <row r="768">
          <cell r="B768">
            <v>740</v>
          </cell>
        </row>
        <row r="769">
          <cell r="B769">
            <v>741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M-03"/>
      <sheetName val="BBM-03 (2)"/>
      <sheetName val="Sheet2"/>
      <sheetName val="Sheet1"/>
      <sheetName val="2"/>
      <sheetName val="选择报表"/>
    </sheetNames>
    <sheetDataSet>
      <sheetData sheetId="0">
        <row r="767">
          <cell r="B767">
            <v>739</v>
          </cell>
        </row>
        <row r="768">
          <cell r="B768">
            <v>740</v>
          </cell>
        </row>
        <row r="769">
          <cell r="B769">
            <v>741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33_idr"/>
      <sheetName val="933_idrrk"/>
      <sheetName val="933_usdrk"/>
      <sheetName val="933_usdpc"/>
      <sheetName val="833_idrPC"/>
      <sheetName val="833_idrRK"/>
      <sheetName val="833_usd"/>
      <sheetName val="833_usdRK"/>
      <sheetName val="BDN_IDRPC"/>
      <sheetName val="BDN_IDRrk"/>
      <sheetName val="Loan"/>
      <sheetName val="BDN_USDpc"/>
      <sheetName val="BDN_USDRK"/>
      <sheetName val="CIC_USDPC"/>
      <sheetName val="CIC_USDRK"/>
      <sheetName val="CIC_IDRpc"/>
      <sheetName val="CIC_IDRrk"/>
      <sheetName val="Kas "/>
      <sheetName val="K-Jul"/>
      <sheetName val="PC"/>
      <sheetName val="Log"/>
      <sheetName val="Komponen"/>
      <sheetName val="Fitting"/>
      <sheetName val="Sale"/>
      <sheetName val="Packing"/>
      <sheetName val="SP"/>
      <sheetName val="Shipping"/>
      <sheetName val="Sheet3"/>
      <sheetName val="Kas_bnk"/>
      <sheetName val="ADJ"/>
      <sheetName val="WS "/>
      <sheetName val="Neraca"/>
      <sheetName val="RL"/>
      <sheetName val="HPP"/>
      <sheetName val="GL"/>
      <sheetName val="BBM-0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/>
      <sheetData sheetId="21" refreshError="1"/>
      <sheetData sheetId="22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 refreshError="1"/>
      <sheetData sheetId="30"/>
      <sheetData sheetId="31" refreshError="1"/>
      <sheetData sheetId="32" refreshError="1"/>
      <sheetData sheetId="33"/>
      <sheetData sheetId="34" refreshError="1"/>
      <sheetData sheetId="35" refreshError="1"/>
    </sheetDataSet>
  </externalBook>
</externalLink>
</file>

<file path=xl/externalLinks/externalLink1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-RTI"/>
      <sheetName val="IS-RTI"/>
      <sheetName val="SE-RTI"/>
      <sheetName val="Catatan-RTI"/>
      <sheetName val="FA-RTI"/>
      <sheetName val="Rekon-Fiskal"/>
      <sheetName val="Detail-RTI"/>
      <sheetName val="Account Payable"/>
      <sheetName val="Original Currency"/>
      <sheetName val="CAJE+CRJE-RTI"/>
      <sheetName val="PAJE-RTI"/>
      <sheetName val="PRJE-RTI"/>
      <sheetName val="T-ACC-RTI"/>
      <sheetName val="Data Fiskal"/>
      <sheetName val="DIT"/>
      <sheetName val="Rugi Fiskal"/>
      <sheetName val="Mutation CF-BE"/>
      <sheetName val="ID-CF-RTI"/>
      <sheetName val="Loans-Principal"/>
      <sheetName val="Gain on Restructuring"/>
      <sheetName val="SUMMARY RATIO"/>
      <sheetName val="Analytical"/>
      <sheetName val="GT_Custom"/>
      <sheetName val="BS-C"/>
      <sheetName val="BS-P"/>
      <sheetName val="IS-C"/>
      <sheetName val="IS-P"/>
      <sheetName val="SE-C"/>
      <sheetName val="SE-P"/>
      <sheetName val="CF-C"/>
      <sheetName val="CF-P"/>
      <sheetName val="Mutation CF"/>
      <sheetName val="Detail-C+P"/>
      <sheetName val="Catatan-C"/>
      <sheetName val="Catatan-P"/>
      <sheetName val="Investment-P"/>
      <sheetName val="FA-C"/>
      <sheetName val="FA-P"/>
      <sheetName val="Retained Earnings"/>
      <sheetName val="Intercompany-C"/>
      <sheetName val="Intercompany-P"/>
      <sheetName val="Restructuring"/>
      <sheetName val="Foreign Currency-C"/>
      <sheetName val="Foreign Currency-P"/>
      <sheetName val="Allowance-P"/>
      <sheetName val="Freeze+Resticted fund"/>
      <sheetName val="Consolidation Entries"/>
      <sheetName val="Combine Entries"/>
      <sheetName val="CAJE-CRJE BLOK I"/>
      <sheetName val="EXCHANGE RATE"/>
      <sheetName val="FA-C (2)"/>
      <sheetName val="Freeze Account"/>
      <sheetName val="BBM-0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</sheetDataSet>
  </externalBook>
</externalLink>
</file>

<file path=xl/externalLinks/externalLink1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"/>
      <sheetName val="PRODUCTION REPORTS"/>
      <sheetName val="MASTER"/>
      <sheetName val="ANIMATION ONLY"/>
      <sheetName val="CONCEP-STREET"/>
      <sheetName val="ANIMATION COST FORECAST"/>
      <sheetName val="WEEKLY"/>
      <sheetName val="Sheet1"/>
      <sheetName val="EXTERNAL ANIMATION"/>
      <sheetName val="LMA"/>
      <sheetName val="ASUMPTION"/>
      <sheetName val="KSO-Revenue"/>
      <sheetName val="gvl"/>
      <sheetName val="summary"/>
      <sheetName val="KOCAB"/>
      <sheetName val="KRN"/>
      <sheetName val="hiden"/>
      <sheetName val="17"/>
      <sheetName val="NPWP DEBITUR"/>
      <sheetName val="SOAL42"/>
      <sheetName val="EXTERNA_x0000__x0000_ANIMATION"/>
      <sheetName val="General Info"/>
      <sheetName val="2003 ACT CFlow"/>
      <sheetName val="2003 BGT C Flow"/>
      <sheetName val="HO Use"/>
      <sheetName val="Engineering Workload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EXTERNA??ANIMATION"/>
      <sheetName val="ANGGARAN"/>
      <sheetName val="BODP-16KOLOM"/>
      <sheetName val="PriceList"/>
      <sheetName val="CTIPricing"/>
      <sheetName val="Input"/>
      <sheetName val="PlatformList"/>
      <sheetName val="Calcs"/>
      <sheetName val="Adj"/>
      <sheetName val="PRODUCTION_REPORTS"/>
      <sheetName val="ANIMATION_ONLY"/>
      <sheetName val="ANIMATION_COST_FORECAST"/>
      <sheetName val="EXTERNAL_ANIMATION"/>
      <sheetName val="KONS_BID_P&amp;N"/>
      <sheetName val="UP_II_DUMAI"/>
      <sheetName val="KP_DIT_HULU"/>
      <sheetName val="UP_VI_BALONGAN"/>
      <sheetName val="UP_1_BRANDAN"/>
      <sheetName val="UP_V_BALIKPAPAN"/>
      <sheetName val="DIT_HILIR"/>
      <sheetName val="UP_IV_CILACAP"/>
      <sheetName val="UP_III_PLAJU"/>
      <sheetName val="KONS_DIT_HULU"/>
      <sheetName val="KR_AMPEL"/>
      <sheetName val="UP_VII_KASIM"/>
      <sheetName val="KONS_BID_P"/>
      <sheetName val="2003_ACT_CFlow"/>
      <sheetName val="2003_BGT_C_Flow"/>
      <sheetName val="HO_Use"/>
      <sheetName val="EXTERNAANIMATION"/>
      <sheetName val="General_Info"/>
      <sheetName val="Engineering_Workload"/>
      <sheetName val="EXRA"/>
      <sheetName val="EXTERNA_x005f_x0000__x005f_x0000_ANIMATION"/>
      <sheetName val="EXTERNA"/>
      <sheetName val="Ref"/>
      <sheetName val="CA"/>
      <sheetName val="2D_REPNew2.4"/>
      <sheetName val="1152000"/>
      <sheetName val="Table 5"/>
      <sheetName val="Income Statement"/>
      <sheetName val="NB UNIT3"/>
      <sheetName val="Monthly"/>
      <sheetName val="Penyusutan Kendaraan"/>
      <sheetName val="SLS-TGT-FEED (FDM)"/>
      <sheetName val="TB"/>
      <sheetName val="C O A"/>
      <sheetName val="WS"/>
      <sheetName val="EXTERNA__ANIMATION"/>
      <sheetName val="List of related party"/>
      <sheetName val="TB0"/>
      <sheetName val="2-asi-00"/>
      <sheetName val="Rates"/>
      <sheetName val="summary-final"/>
      <sheetName val="Iss Jrn"/>
      <sheetName val="Report"/>
      <sheetName val="Table_5"/>
      <sheetName val="2D_REPNew2_4"/>
      <sheetName val="TABEL"/>
      <sheetName val="List Pilihan"/>
      <sheetName val="Tables"/>
      <sheetName val="Altman Z Score"/>
      <sheetName val="A"/>
      <sheetName val="FAKTOR"/>
      <sheetName val="CRITERIA2"/>
      <sheetName val="Coll Bulan ini"/>
      <sheetName val="Coll Bulan lalu"/>
      <sheetName val="Renc Bulan ini"/>
      <sheetName val="Renc Bulan Lalu"/>
      <sheetName val="Okt"/>
      <sheetName val="Stock Report"/>
      <sheetName val="lookup table"/>
      <sheetName val="SCH 3"/>
      <sheetName val="Instructions"/>
      <sheetName val="BBM-03"/>
      <sheetName val="Jateng"/>
      <sheetName val="Jatim"/>
      <sheetName val="①　BP vs SPR (TTL Impact)"/>
      <sheetName val="PERSONAL"/>
      <sheetName val="absen kebun 28"/>
      <sheetName val="absen panen 28"/>
      <sheetName val="UPAH 28"/>
      <sheetName val="contekan"/>
      <sheetName val="C13"/>
      <sheetName val="CDYW"/>
      <sheetName val="Exch.rate"/>
      <sheetName val="rab.33.2011.krt"/>
      <sheetName val="Ex_Rate"/>
      <sheetName val="RADIO CONTROLS"/>
      <sheetName val="KPI-Data Source"/>
      <sheetName val="ocean voyage"/>
      <sheetName val="Fixset"/>
      <sheetName val="U-EK"/>
      <sheetName val="upah_borong"/>
      <sheetName val="harsat"/>
      <sheetName val="satuan_pek"/>
      <sheetName val="MENU"/>
      <sheetName val="A u g"/>
      <sheetName val="EXTERNA_x005f_x005f_x005f_x0000__x005f_x005f_x000"/>
      <sheetName val="lembar_kerja"/>
      <sheetName val="bez_karPim"/>
      <sheetName val="bez_karpel"/>
      <sheetName val="pihak iii"/>
      <sheetName val="FF-3"/>
      <sheetName val="alokasi"/>
      <sheetName val="O4_CA"/>
      <sheetName val="atp"/>
      <sheetName val="prom"/>
      <sheetName val="nm kbn"/>
      <sheetName val="tu"/>
      <sheetName val="EXTERNA_x005f_x005f_x005f_x005f_x005f_x005f_x0000"/>
      <sheetName val="EXTERNA_x005f_x005f_x005f_x005f_x005f_x005f_x005f"/>
      <sheetName val="EXTERNA_x005f_x005f_x005f_x0000__x000"/>
      <sheetName val="EXTERNA_x005f_x005f_x005f_x005f_x0000"/>
      <sheetName val="EXTERNA_x005f_x005f_x005f_x005f_x005f"/>
      <sheetName val="TBM KR 2006"/>
      <sheetName val="almanak &amp;hk."/>
      <sheetName val="HP99"/>
      <sheetName val="ADD"/>
      <sheetName val="rab_33"/>
      <sheetName val="EXTERNA_x005f_x0000__x000"/>
      <sheetName val="EXTERNA_x005f_x005f_x0000"/>
      <sheetName val="EXTERNA_x005f_x005f_x005f"/>
      <sheetName val="pintar"/>
      <sheetName val="K4. F&amp;F"/>
      <sheetName val="EXTERNA_x0000__x000"/>
      <sheetName val="EXTERNA_x0000"/>
      <sheetName val="EXTERNA_x005f"/>
      <sheetName val="CA-O7"/>
      <sheetName val="fm13(Giro)"/>
      <sheetName val="kepmenaker150"/>
      <sheetName val="1106-M&amp;E"/>
      <sheetName val="SW1"/>
      <sheetName val="gl"/>
      <sheetName val="C1 NOV"/>
      <sheetName val="N1"/>
      <sheetName val="Main"/>
      <sheetName val="FF-21(a)"/>
      <sheetName val="angs griya"/>
      <sheetName val="neraca"/>
      <sheetName val="Draft Neraca"/>
      <sheetName val="MAPP"/>
      <sheetName val="rek det 1-3"/>
      <sheetName val="HARGA SATUAN"/>
      <sheetName val="KEUANGAN"/>
      <sheetName val="Call"/>
      <sheetName val="pak-03"/>
      <sheetName val="Alat"/>
      <sheetName val="Persiapan"/>
      <sheetName val="Lain2"/>
      <sheetName val="Tabel2"/>
      <sheetName val="ANALISA"/>
      <sheetName val="PPN-M"/>
      <sheetName val="dongia (2)"/>
      <sheetName val="giathanh1"/>
      <sheetName val="DON GIA"/>
      <sheetName val="THPDMoi  (2)"/>
      <sheetName val="lam-moi"/>
      <sheetName val="gtrinh"/>
      <sheetName val="#REF"/>
      <sheetName val="thao-go"/>
      <sheetName val="CHITIET VL-NC"/>
      <sheetName val="CHITIET VL-NC-TT -1p"/>
      <sheetName val="VC"/>
      <sheetName val="TH XL"/>
      <sheetName val="chitiet"/>
      <sheetName val="Tiepdia"/>
      <sheetName val="CHITIET VL-NC-TT-3p"/>
      <sheetName val="TONGKE-HT"/>
      <sheetName val="t-h HA THE"/>
      <sheetName val="TDTKP"/>
      <sheetName val="TDTKP1"/>
      <sheetName val="TONGKE3p "/>
      <sheetName val="KPVC-BD "/>
      <sheetName val="VCV-BE-TONG"/>
      <sheetName val="TNHCHINH"/>
      <sheetName val="hrg"/>
      <sheetName val="pro ra op"/>
      <sheetName val="grafik"/>
      <sheetName val="Program Triwulanan-04"/>
      <sheetName val="data berat"/>
      <sheetName val="3 - Balance Sheet"/>
      <sheetName val="5 - Cash Flow"/>
      <sheetName val="Data Parameter"/>
      <sheetName val="SC Pusat BB301"/>
      <sheetName val="SC Pusat BB303"/>
      <sheetName val="Cucian"/>
      <sheetName val="SC Pusat krd"/>
      <sheetName val="R"/>
      <sheetName val="DPPN"/>
      <sheetName val="4 - Income Statement"/>
      <sheetName val="NT"/>
      <sheetName val="TB-Detail-IDR"/>
      <sheetName val="Analisa Harga Satuan"/>
      <sheetName val="Tanah 09"/>
      <sheetName val="Ass_Planting"/>
      <sheetName val="Inputs"/>
      <sheetName val="rekap pph 23"/>
      <sheetName val="21 &amp; 25"/>
      <sheetName val="PPN"/>
      <sheetName val="Keragaan"/>
      <sheetName val="단가"/>
      <sheetName val="Perhitungan"/>
      <sheetName val="Asumsi"/>
      <sheetName val="2002"/>
      <sheetName val="bantenJBTBK"/>
      <sheetName val="Bekasi"/>
      <sheetName val="tanggerang"/>
      <sheetName val="sukabumi"/>
      <sheetName val="cianjur"/>
      <sheetName val="cilegon"/>
      <sheetName val="serang"/>
      <sheetName val="98"/>
      <sheetName val="BogorF"/>
      <sheetName val="trendJKT"/>
      <sheetName val="Bogor"/>
      <sheetName val="pandeglang"/>
      <sheetName val="lebak"/>
      <sheetName val="99"/>
      <sheetName val="00"/>
      <sheetName val="Chart Of Acc"/>
      <sheetName val="Ring"/>
      <sheetName val="Eksisting Penarikan"/>
      <sheetName val="DAT_1"/>
      <sheetName val="3"/>
      <sheetName val="MGR_12"/>
      <sheetName val="Daftar Harga"/>
      <sheetName val="Rinci-Biaya"/>
      <sheetName val="Rinci-Pendapatan"/>
      <sheetName val="rab_50"/>
      <sheetName val="Cash-print"/>
      <sheetName val="Tanaman"/>
      <sheetName val="MD13"/>
      <sheetName val="Coy"/>
      <sheetName val="KH-Q1,Q2,01"/>
      <sheetName val="Sumda1"/>
      <sheetName val="Volume"/>
      <sheetName val="villa"/>
      <sheetName val="JSiar"/>
      <sheetName val="TOWN"/>
      <sheetName val="H.Satuan"/>
      <sheetName val="s5"/>
      <sheetName val="alamat"/>
      <sheetName val="RAP"/>
      <sheetName val="MarkUp"/>
      <sheetName val="5614.a Factory Machinery"/>
      <sheetName val="5614.b Diesel "/>
      <sheetName val="5614.c Factory Equipment"/>
      <sheetName val="5614.C Coal Boiler"/>
      <sheetName val="ACHV_JAN_FEB_MAR_APR"/>
      <sheetName val="COVER"/>
      <sheetName val="Access"/>
      <sheetName val="TB_BLSHT"/>
      <sheetName val="TBCons KMB04"/>
      <sheetName val="bpp"/>
      <sheetName val="Sheet7"/>
      <sheetName val="Outil"/>
      <sheetName val="Coef Calculation"/>
      <sheetName val="Kontensalden"/>
      <sheetName val="DATA"/>
      <sheetName val="PEG"/>
      <sheetName val="Pipe"/>
      <sheetName val="RATE"/>
      <sheetName val="GeneralInfo"/>
      <sheetName val="List"/>
      <sheetName val="original"/>
      <sheetName val="BA Rekon ARDWS-APTSEL (IDR)"/>
      <sheetName val="BA Rekon RevDWS-ExpTSEL (IDR)"/>
      <sheetName val="BA Rekon ARAP (USD)"/>
      <sheetName val="BA Rekon RevExp (USD)"/>
      <sheetName val="BA Rekon RevDWS-ExpTSEL (SLI)"/>
      <sheetName val="Memo"/>
      <sheetName val="Jurnal Memo (USD)"/>
      <sheetName val="Ex-Rate"/>
      <sheetName val="Permanent info"/>
      <sheetName val="Sheet8"/>
      <sheetName val="logopt"/>
      <sheetName val="FISIK RAB 2000"/>
      <sheetName val="PPH1298S"/>
      <sheetName val="Satuan Harga Bahan"/>
      <sheetName val="Satuan Harga Upah"/>
      <sheetName val="Material SAP"/>
      <sheetName val="Salary"/>
      <sheetName val="Master File"/>
      <sheetName val="Master Data"/>
      <sheetName val="Pivot-HK"/>
      <sheetName val="Assump"/>
      <sheetName val="BUDGET_1999"/>
      <sheetName val="Disposals"/>
      <sheetName val="KASUS8"/>
      <sheetName val="ABG-BUDGET"/>
      <sheetName val="BMV-BUDGET"/>
      <sheetName val="CLN-BUDGET"/>
      <sheetName val="COL-BUDGET"/>
      <sheetName val="CORP-BUDGET"/>
      <sheetName val="LVL-BUDGET"/>
      <sheetName val="PON-BUDGET"/>
      <sheetName val="BUDGET"/>
      <sheetName val="SALES-BUDGET"/>
      <sheetName val="SEN-BUDGET"/>
      <sheetName val="SUF-BUDGET"/>
      <sheetName val="Based Data_wacc"/>
      <sheetName val="재료비"/>
      <sheetName val="Data Sheet "/>
      <sheetName val="Accounts"/>
      <sheetName val="CRITERIA1"/>
      <sheetName val="inti"/>
      <sheetName val="by.sendiri"/>
      <sheetName val="plasma"/>
      <sheetName val="bezeting."/>
      <sheetName val="TOP"/>
      <sheetName val="bs09"/>
      <sheetName val="bs10"/>
      <sheetName val="fiscal"/>
      <sheetName val="OTHER PREPAID EXPENSE"/>
      <sheetName val="①　BP_vs_SPR_(TTL_Impact)"/>
      <sheetName val="pro_ra_op"/>
      <sheetName val="9"/>
      <sheetName val="14"/>
      <sheetName val="15"/>
      <sheetName val="D"/>
      <sheetName val="7"/>
      <sheetName val="B"/>
      <sheetName val="SKCD DATA GP YK"/>
      <sheetName val="rab.3.krt"/>
      <sheetName val="rab.4.krt"/>
      <sheetName val="rab.4.swt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Du_lieu"/>
      <sheetName val="CF-hot"/>
      <sheetName val="Material"/>
      <sheetName val="Bal 1997-1998"/>
      <sheetName val="GAOL_SMK"/>
      <sheetName val="Sheet6"/>
      <sheetName val="Lamp 2 "/>
      <sheetName val="lm7-11"/>
      <sheetName val="JUAL"/>
      <sheetName val="A-HC"/>
      <sheetName val="RL"/>
      <sheetName val="laru-kbn"/>
      <sheetName val="TK1"/>
      <sheetName val="CONFIG2"/>
      <sheetName val="REKAP OMZET KAPAL"/>
      <sheetName val="BS-RTI"/>
      <sheetName val="1105-B&amp;I-OK"/>
      <sheetName val="Calc"/>
      <sheetName val="ProductionTarget50Pct"/>
      <sheetName val="CAPEX"/>
      <sheetName val="Actuals &amp; Prior Yr. Figures"/>
      <sheetName val="Annual Budget Figures"/>
      <sheetName val="MainMenu"/>
      <sheetName val="Financial Reports"/>
      <sheetName val="Operations"/>
      <sheetName val="Scenarios and Sensitivities"/>
      <sheetName val="Financials"/>
      <sheetName val="Global Assumptions"/>
      <sheetName val="SDAYA"/>
      <sheetName val="EXECp2"/>
      <sheetName val="RESOURCE MODEL"/>
      <sheetName val="Branch"/>
      <sheetName val="Jenis"/>
      <sheetName val="Summary UM"/>
      <sheetName val="Marshal"/>
      <sheetName val="CF_Pmt creditor"/>
      <sheetName val="Seb KPI's"/>
      <sheetName val="P&amp;L Detail SARold"/>
      <sheetName val="CF(3)"/>
      <sheetName val="Sensitivitas(16)"/>
      <sheetName val="STKBB"/>
      <sheetName val="CIPARAY"/>
      <sheetName val="RANCAEKEK"/>
      <sheetName val="Drop-Down"/>
      <sheetName val="INDIRECT DETAIL"/>
      <sheetName val="FA-0800"/>
      <sheetName val="1997"/>
      <sheetName val="Forecast"/>
      <sheetName val="Minutes"/>
      <sheetName val="dropdown"/>
      <sheetName val="Adf par resp"/>
      <sheetName val="RMS FUNGSIONAL"/>
      <sheetName val="RMS - STR (2)"/>
      <sheetName val="SEN_FUNG"/>
      <sheetName val="p.mgmt"/>
      <sheetName val="1"/>
      <sheetName val="nc-0698"/>
      <sheetName val="tabel rimba"/>
      <sheetName val="RO344 TOTAL"/>
      <sheetName val="KBB-CIB BANK"/>
      <sheetName val="data arus kas"/>
      <sheetName val="COA"/>
      <sheetName val="SETUP"/>
      <sheetName val="ADJ AUG12,2010"/>
      <sheetName val="PBC S2003"/>
      <sheetName val="Index"/>
      <sheetName val="Base Data"/>
      <sheetName val="PARAMETERS"/>
      <sheetName val="Power &amp; Fuel(SMS)"/>
      <sheetName val="Power &amp; Fuel(new)"/>
      <sheetName val="Power &amp; Fuel (S)"/>
      <sheetName val="Power &amp; Fuel(c)"/>
      <sheetName val="THREE VARIABLES"/>
      <sheetName val="synthgraph"/>
      <sheetName val="9211 Summary of CAJE"/>
      <sheetName val="9212 Summary of AJE"/>
      <sheetName val="9213 Summary of RJE"/>
      <sheetName val="cilandak payroll"/>
      <sheetName val="TRADING PROFIT"/>
      <sheetName val="Q302"/>
      <sheetName val="POV"/>
      <sheetName val="Sheet4"/>
      <sheetName val="BGT Cashflow"/>
      <sheetName val="Center"/>
      <sheetName val="Company"/>
      <sheetName val="License"/>
      <sheetName val="Account"/>
      <sheetName val="Exc. Rate"/>
      <sheetName val="GL_Account"/>
      <sheetName val="chemcal"/>
      <sheetName val="Accrued RO"/>
      <sheetName val="DSR"/>
      <sheetName val="XRATE"/>
      <sheetName val="MARKSUMM"/>
      <sheetName val="Sales"/>
      <sheetName val="SEC Income Statement"/>
      <sheetName val="UNPAID"/>
      <sheetName val="DATA3"/>
      <sheetName val="DATA1"/>
      <sheetName val="H_Satuan"/>
      <sheetName val="eka"/>
      <sheetName val="Variabel"/>
      <sheetName val="General"/>
      <sheetName val="Benefit Design"/>
      <sheetName val="Experience Rating"/>
      <sheetName val="Table"/>
      <sheetName val="Member"/>
      <sheetName val="Insem"/>
      <sheetName val="Sheet3"/>
      <sheetName val="HRPar"/>
      <sheetName val="HIT"/>
      <sheetName val="database"/>
      <sheetName val="AD&amp;D"/>
      <sheetName val="Formula-KM"/>
      <sheetName val="Formula-LH"/>
      <sheetName val="Formula-RG"/>
      <sheetName val="Formula-RI"/>
      <sheetName val="Formula-RJ"/>
      <sheetName val="Options"/>
      <sheetName val="Hidden!"/>
      <sheetName val="Marketer"/>
      <sheetName val="Bahan+Upah"/>
      <sheetName val="Subs"/>
      <sheetName val="ARPU"/>
      <sheetName val="Reload"/>
      <sheetName val="Price"/>
      <sheetName val="Revenue"/>
      <sheetName val="Traffic"/>
      <sheetName val="Status"/>
      <sheetName val="Cost Analysis"/>
      <sheetName val="jan04"/>
      <sheetName val="STN2006"/>
      <sheetName val="Faktor Pembatas Luas Areal"/>
      <sheetName val="MATERIALFINAL"/>
      <sheetName val="Tickmarks"/>
      <sheetName val="L_23"/>
      <sheetName val="XREF"/>
      <sheetName val="Facilities"/>
      <sheetName val="Fact Truck"/>
      <sheetName val="Coal Boiler"/>
      <sheetName val="Template "/>
      <sheetName val="Legend"/>
      <sheetName val="PRODUCTION_REPORTS1"/>
      <sheetName val="ANIMATION_ONLY1"/>
      <sheetName val="ANIMATION_COST_FORECAST1"/>
      <sheetName val="EXTERNAL_ANIMATION1"/>
      <sheetName val="General_Info1"/>
      <sheetName val="2003_ACT_CFlow1"/>
      <sheetName val="2003_BGT_C_Flow1"/>
      <sheetName val="HO_Use1"/>
      <sheetName val="Engineering_Workload1"/>
      <sheetName val="KONS_BID_P&amp;N1"/>
      <sheetName val="UP_II_DUMAI1"/>
      <sheetName val="KP_DIT_HULU1"/>
      <sheetName val="UP_VI_BALONGAN1"/>
      <sheetName val="UP_1_BRANDAN1"/>
      <sheetName val="UP_V_BALIKPAPAN1"/>
      <sheetName val="DIT_HILIR1"/>
      <sheetName val="UP_IV_CILACAP1"/>
      <sheetName val="UP_III_PLAJU1"/>
      <sheetName val="KONS_DIT_HULU1"/>
      <sheetName val="KR_AMPEL1"/>
      <sheetName val="UP_VII_KASIM1"/>
      <sheetName val="KONS_BID_P1"/>
      <sheetName val="Table_51"/>
      <sheetName val="Income_Statement"/>
      <sheetName val="NB_UNIT3"/>
      <sheetName val="List_Pilihan"/>
      <sheetName val="2D_REPNew2_41"/>
      <sheetName val="Altman_Z_Score"/>
      <sheetName val="Iss_Jrn"/>
      <sheetName val="Coll_Bulan_ini"/>
      <sheetName val="Coll_Bulan_lalu"/>
      <sheetName val="Renc_Bulan_ini"/>
      <sheetName val="Renc_Bulan_Lalu"/>
      <sheetName val="Stock_Report"/>
      <sheetName val="lookup_table"/>
      <sheetName val="SCH_3"/>
      <sheetName val="TBCons_KMB04"/>
      <sheetName val="Penyusutan_Kendaraan"/>
      <sheetName val="absen_kebun_28"/>
      <sheetName val="absen_panen_28"/>
      <sheetName val="UPAH_28"/>
      <sheetName val="Coef_Calculation"/>
      <sheetName val="Exch_rate"/>
      <sheetName val="rab_33_2011_krt"/>
      <sheetName val="RADIO_CONTROLS"/>
      <sheetName val="KPI-Data_Source"/>
      <sheetName val="ocean_voyage"/>
      <sheetName val="Eksisting_Penarikan"/>
      <sheetName val="Daftar_Harga"/>
      <sheetName val="C_O_A"/>
      <sheetName val="rekap_pph_23"/>
      <sheetName val="21_&amp;_25"/>
      <sheetName val="Permanent_info"/>
      <sheetName val="FISIK_RAB_2000"/>
      <sheetName val="Satuan_Harga_Bahan"/>
      <sheetName val="Satuan_Harga_Upah"/>
      <sheetName val="Material_SAP"/>
      <sheetName val="Master_File"/>
      <sheetName val="Master_Data"/>
      <sheetName val="SLS-TGT-FEED_(FDM)"/>
      <sheetName val="BA_Rekon_ARDWS-APTSEL_(IDR)"/>
      <sheetName val="BA_Rekon_RevDWS-ExpTSEL_(IDR)"/>
      <sheetName val="BA_Rekon_ARAP_(USD)"/>
      <sheetName val="BA_Rekon_RevExp_(USD)"/>
      <sheetName val="BA_Rekon_RevDWS-ExpTSEL_(SLI)"/>
      <sheetName val="Jurnal_Memo_(USD)"/>
      <sheetName val="List_of_related_party"/>
      <sheetName val="OTHER_PREPAID_EXPENSE"/>
      <sheetName val="cilandak_payroll"/>
      <sheetName val="PBC_S2003"/>
      <sheetName val="I-KAMAR"/>
      <sheetName val="tgp_02"/>
      <sheetName val="April"/>
      <sheetName val="Februari"/>
      <sheetName val="Januari"/>
      <sheetName val="Juni"/>
      <sheetName val="Maret"/>
      <sheetName val="Mei"/>
      <sheetName val="Desplegable"/>
      <sheetName val="Project Code 관리"/>
      <sheetName val="Function"/>
      <sheetName val="목록데이터"/>
      <sheetName val="PRODUCTION_REPORTS2"/>
      <sheetName val="ANIMATION_ONLY2"/>
      <sheetName val="ANIMATION_COST_FORECAST2"/>
      <sheetName val="EXTERNAL_ANIMATION2"/>
      <sheetName val="List as of October"/>
      <sheetName val="PFA"/>
      <sheetName val="R_Category"/>
      <sheetName val="R_Controls"/>
      <sheetName val="R.Category"/>
      <sheetName val="자금세탁 사례관리"/>
      <sheetName val="전체 리스트"/>
      <sheetName val="1)일반상품"/>
      <sheetName val="KONSOLIDASI"/>
      <sheetName val="end"/>
      <sheetName val="LP-IDR"/>
      <sheetName val="OTP-BU"/>
      <sheetName val="LK-Box"/>
      <sheetName val="LARL-3"/>
      <sheetName val="Data YTD"/>
      <sheetName val="LARL-4 (TW)"/>
      <sheetName val="Cost-Centre"/>
      <sheetName val="MNR"/>
      <sheetName val="POTO MAC"/>
      <sheetName val="Log"/>
      <sheetName val="Fitting"/>
      <sheetName val="DAIHATSU "/>
      <sheetName val="ReffTable"/>
      <sheetName val="SCHEDULE 9A(1 of 3)"/>
      <sheetName val="Acsys Key"/>
      <sheetName val="Consumable"/>
      <sheetName val="Tools"/>
      <sheetName val="CM_Genset_1"/>
      <sheetName val="CM Genset_2"/>
      <sheetName val="CP_PD"/>
      <sheetName val="Spare Part"/>
      <sheetName val="SMPS Relocation"/>
      <sheetName val="DG Cranking System"/>
      <sheetName val="Site Support and Maintenance"/>
      <sheetName val="fr BS"/>
      <sheetName val="tbl1"/>
      <sheetName val="Lookup"/>
      <sheetName val="Currency Spot Rates"/>
      <sheetName val="TARGET FINAL"/>
      <sheetName val="TO"/>
      <sheetName val="BQ-E20-02(Rp)"/>
      <sheetName val="BOY"/>
      <sheetName val="ISI"/>
      <sheetName val="NB BOY"/>
      <sheetName val="NB ISI"/>
      <sheetName val="Kode BKU"/>
      <sheetName val="FF-6"/>
      <sheetName val="AU 31 Komputer"/>
      <sheetName val="rab.8(over.swt)"/>
      <sheetName val="rab.8.2(swt)"/>
      <sheetName val="50-53-54-55"/>
      <sheetName val="AGUS-09"/>
      <sheetName val="Sheet5"/>
      <sheetName val="lp.kmmda"/>
      <sheetName val="karet RKAP"/>
      <sheetName val="rumus"/>
      <sheetName val="Askolin"/>
      <sheetName val="bez.karpel"/>
      <sheetName val="lembar kerja"/>
      <sheetName val="CA Sheet"/>
      <sheetName val="AP Trade"/>
      <sheetName val="AUG02"/>
      <sheetName val="0220"/>
      <sheetName val="Account Codes "/>
      <sheetName val="DAF.INVEN U.O"/>
      <sheetName val="OLAH"/>
      <sheetName val="Detail WPL Jan"/>
      <sheetName val="Ner"/>
      <sheetName val="N_Sld_Kmd"/>
      <sheetName val="N_Sld_Pku"/>
      <sheetName val="OPR-99"/>
      <sheetName val="Telephone &amp; KSO Rev"/>
    </sheetNames>
    <sheetDataSet>
      <sheetData sheetId="0" refreshError="1"/>
      <sheetData sheetId="1" refreshError="1"/>
      <sheetData sheetId="2" refreshError="1">
        <row r="1">
          <cell r="A1">
            <v>0</v>
          </cell>
        </row>
        <row r="18">
          <cell r="N18" t="str">
            <v>ENGINEERING</v>
          </cell>
          <cell r="O18">
            <v>0</v>
          </cell>
          <cell r="P18">
            <v>0</v>
          </cell>
          <cell r="Q18">
            <v>0</v>
          </cell>
          <cell r="Y18" t="str">
            <v>WK Count</v>
          </cell>
          <cell r="Z18" t="str">
            <v>Total Days</v>
          </cell>
        </row>
        <row r="20">
          <cell r="A20" t="str">
            <v>PREP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 t="str">
            <v>ANIMATION</v>
          </cell>
          <cell r="G20">
            <v>0</v>
          </cell>
          <cell r="H20">
            <v>0</v>
          </cell>
          <cell r="I20" t="str">
            <v>INK &amp; PAINT</v>
          </cell>
          <cell r="J20">
            <v>0</v>
          </cell>
          <cell r="K20">
            <v>0</v>
          </cell>
          <cell r="L20" t="str">
            <v>ALPHA</v>
          </cell>
          <cell r="M20">
            <v>0</v>
          </cell>
          <cell r="N20" t="str">
            <v>BETA</v>
          </cell>
          <cell r="O20">
            <v>0</v>
          </cell>
          <cell r="P20" t="str">
            <v>RTM</v>
          </cell>
          <cell r="Q20">
            <v>0</v>
          </cell>
          <cell r="Y20">
            <v>11</v>
          </cell>
          <cell r="Z20">
            <v>77</v>
          </cell>
        </row>
        <row r="31">
          <cell r="A31" t="str">
            <v>Wks</v>
          </cell>
          <cell r="B31" t="str">
            <v>Days</v>
          </cell>
          <cell r="C31">
            <v>0</v>
          </cell>
          <cell r="D31">
            <v>0</v>
          </cell>
          <cell r="E31">
            <v>0</v>
          </cell>
          <cell r="F31" t="str">
            <v>Wks</v>
          </cell>
          <cell r="G31" t="str">
            <v>Days</v>
          </cell>
          <cell r="H31" t="str">
            <v>Frames</v>
          </cell>
          <cell r="I31" t="str">
            <v>Wks</v>
          </cell>
          <cell r="J31" t="str">
            <v>Days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Y31">
            <v>16</v>
          </cell>
          <cell r="Z31">
            <v>110</v>
          </cell>
        </row>
        <row r="32">
          <cell r="A32">
            <v>9</v>
          </cell>
          <cell r="B32">
            <v>77</v>
          </cell>
          <cell r="C32">
            <v>0</v>
          </cell>
          <cell r="D32">
            <v>0</v>
          </cell>
          <cell r="E32">
            <v>0</v>
          </cell>
          <cell r="F32">
            <v>10</v>
          </cell>
          <cell r="G32">
            <v>110</v>
          </cell>
          <cell r="H32">
            <v>4500</v>
          </cell>
          <cell r="I32">
            <v>5</v>
          </cell>
          <cell r="J32">
            <v>49</v>
          </cell>
          <cell r="K32">
            <v>21</v>
          </cell>
          <cell r="L32">
            <v>0</v>
          </cell>
          <cell r="M32">
            <v>29</v>
          </cell>
          <cell r="N32">
            <v>0</v>
          </cell>
          <cell r="O32">
            <v>29</v>
          </cell>
          <cell r="P32">
            <v>0</v>
          </cell>
          <cell r="Q32">
            <v>29</v>
          </cell>
          <cell r="Y32">
            <v>7</v>
          </cell>
          <cell r="Z32">
            <v>49</v>
          </cell>
        </row>
        <row r="45">
          <cell r="Y45">
            <v>154</v>
          </cell>
          <cell r="Z45">
            <v>35</v>
          </cell>
        </row>
        <row r="49">
          <cell r="N49" t="str">
            <v>ENGINEERING</v>
          </cell>
          <cell r="O49">
            <v>0</v>
          </cell>
          <cell r="P49">
            <v>0</v>
          </cell>
          <cell r="Q49">
            <v>0</v>
          </cell>
          <cell r="Y49" t="str">
            <v>WK Count</v>
          </cell>
          <cell r="Z49" t="str">
            <v>Total Days</v>
          </cell>
        </row>
        <row r="53">
          <cell r="A53" t="str">
            <v>PREP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 t="str">
            <v>ANIMATION</v>
          </cell>
          <cell r="G53">
            <v>0</v>
          </cell>
          <cell r="H53">
            <v>0</v>
          </cell>
          <cell r="I53" t="str">
            <v>INK &amp; PAINT</v>
          </cell>
          <cell r="J53">
            <v>0</v>
          </cell>
          <cell r="K53">
            <v>0</v>
          </cell>
          <cell r="L53" t="str">
            <v>ALPHA</v>
          </cell>
          <cell r="M53">
            <v>0</v>
          </cell>
          <cell r="N53" t="str">
            <v>BETA</v>
          </cell>
          <cell r="O53">
            <v>0</v>
          </cell>
          <cell r="P53" t="str">
            <v>RTM</v>
          </cell>
          <cell r="Q53">
            <v>0</v>
          </cell>
          <cell r="Y53">
            <v>22</v>
          </cell>
          <cell r="Z53">
            <v>154</v>
          </cell>
        </row>
        <row r="64">
          <cell r="A64" t="str">
            <v>Wks</v>
          </cell>
          <cell r="B64" t="str">
            <v>Days</v>
          </cell>
          <cell r="C64">
            <v>0</v>
          </cell>
          <cell r="D64">
            <v>0</v>
          </cell>
          <cell r="E64">
            <v>0</v>
          </cell>
          <cell r="F64" t="str">
            <v>Wks</v>
          </cell>
          <cell r="G64" t="str">
            <v>Days</v>
          </cell>
          <cell r="H64" t="str">
            <v>Frames</v>
          </cell>
          <cell r="I64" t="str">
            <v>Wks</v>
          </cell>
          <cell r="J64" t="str">
            <v>Days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Y64">
            <v>16</v>
          </cell>
          <cell r="Z64">
            <v>76.666666666666671</v>
          </cell>
        </row>
        <row r="65">
          <cell r="A65">
            <v>20</v>
          </cell>
          <cell r="B65">
            <v>154</v>
          </cell>
          <cell r="C65">
            <v>0</v>
          </cell>
          <cell r="D65">
            <v>0</v>
          </cell>
          <cell r="E65">
            <v>0</v>
          </cell>
          <cell r="F65">
            <v>6.666666666666667</v>
          </cell>
          <cell r="G65">
            <v>76.666666666666671</v>
          </cell>
          <cell r="H65">
            <v>3000</v>
          </cell>
          <cell r="I65">
            <v>3.3333333333333335</v>
          </cell>
          <cell r="J65">
            <v>37.333333333333336</v>
          </cell>
          <cell r="K65">
            <v>21</v>
          </cell>
          <cell r="L65">
            <v>0</v>
          </cell>
          <cell r="M65">
            <v>29</v>
          </cell>
          <cell r="N65">
            <v>0</v>
          </cell>
          <cell r="O65">
            <v>29</v>
          </cell>
          <cell r="P65">
            <v>0</v>
          </cell>
          <cell r="Q65">
            <v>29</v>
          </cell>
          <cell r="Y65">
            <v>9</v>
          </cell>
          <cell r="Z65">
            <v>37.333333333333336</v>
          </cell>
        </row>
        <row r="93">
          <cell r="Y93">
            <v>154</v>
          </cell>
          <cell r="Z93">
            <v>23.333333333333336</v>
          </cell>
        </row>
        <row r="94">
          <cell r="Y94">
            <v>154</v>
          </cell>
          <cell r="Z94">
            <v>23.333333333333336</v>
          </cell>
        </row>
        <row r="97">
          <cell r="N97" t="str">
            <v>ENGINEERING</v>
          </cell>
          <cell r="O97">
            <v>0</v>
          </cell>
          <cell r="P97">
            <v>0</v>
          </cell>
          <cell r="Q97">
            <v>0</v>
          </cell>
          <cell r="Y97" t="str">
            <v>WK Count</v>
          </cell>
          <cell r="Z97" t="str">
            <v>Total Days</v>
          </cell>
        </row>
        <row r="98">
          <cell r="N98" t="str">
            <v>ENGINEERING</v>
          </cell>
          <cell r="O98">
            <v>0</v>
          </cell>
          <cell r="P98">
            <v>0</v>
          </cell>
          <cell r="Q98">
            <v>0</v>
          </cell>
          <cell r="Y98" t="str">
            <v>WK Count</v>
          </cell>
          <cell r="Z98" t="str">
            <v>Total Days</v>
          </cell>
        </row>
        <row r="99">
          <cell r="A99" t="str">
            <v>PREP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 t="str">
            <v>ANIMATION</v>
          </cell>
          <cell r="G99">
            <v>0</v>
          </cell>
          <cell r="H99">
            <v>0</v>
          </cell>
          <cell r="I99" t="str">
            <v>INK &amp; PAINT</v>
          </cell>
          <cell r="J99">
            <v>0</v>
          </cell>
          <cell r="K99">
            <v>0</v>
          </cell>
          <cell r="L99" t="str">
            <v>ALPHA</v>
          </cell>
          <cell r="M99">
            <v>0</v>
          </cell>
          <cell r="N99" t="str">
            <v>BETA</v>
          </cell>
          <cell r="O99">
            <v>0</v>
          </cell>
          <cell r="P99" t="str">
            <v>RTM</v>
          </cell>
          <cell r="Q99">
            <v>0</v>
          </cell>
          <cell r="Y99">
            <v>14</v>
          </cell>
          <cell r="Z99">
            <v>94.5</v>
          </cell>
        </row>
        <row r="100">
          <cell r="A100" t="str">
            <v>PREP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 t="str">
            <v>ANIMATION</v>
          </cell>
          <cell r="G100">
            <v>0</v>
          </cell>
          <cell r="H100">
            <v>0</v>
          </cell>
          <cell r="I100" t="str">
            <v>INK &amp; PAINT</v>
          </cell>
          <cell r="J100">
            <v>0</v>
          </cell>
          <cell r="K100">
            <v>0</v>
          </cell>
          <cell r="L100" t="str">
            <v>ALPHA</v>
          </cell>
          <cell r="M100">
            <v>0</v>
          </cell>
          <cell r="N100" t="str">
            <v>BETA</v>
          </cell>
          <cell r="O100">
            <v>0</v>
          </cell>
          <cell r="P100" t="str">
            <v>RTM</v>
          </cell>
          <cell r="Q100">
            <v>0</v>
          </cell>
          <cell r="Y100">
            <v>12</v>
          </cell>
          <cell r="Z100">
            <v>85.399999999999991</v>
          </cell>
        </row>
        <row r="101">
          <cell r="Y101">
            <v>0</v>
          </cell>
          <cell r="Z101">
            <v>0</v>
          </cell>
        </row>
        <row r="102">
          <cell r="Y102">
            <v>0</v>
          </cell>
          <cell r="Z102">
            <v>0</v>
          </cell>
        </row>
        <row r="103">
          <cell r="Y103">
            <v>0</v>
          </cell>
          <cell r="Z103">
            <v>0</v>
          </cell>
        </row>
        <row r="104">
          <cell r="Y104">
            <v>0</v>
          </cell>
          <cell r="Z104">
            <v>0</v>
          </cell>
        </row>
        <row r="105">
          <cell r="Y105">
            <v>0</v>
          </cell>
          <cell r="Z105">
            <v>0</v>
          </cell>
        </row>
        <row r="106">
          <cell r="Y106">
            <v>0</v>
          </cell>
          <cell r="Z106">
            <v>0</v>
          </cell>
        </row>
        <row r="107">
          <cell r="Y107">
            <v>0</v>
          </cell>
          <cell r="Z107">
            <v>0</v>
          </cell>
        </row>
        <row r="108">
          <cell r="Y108">
            <v>0</v>
          </cell>
          <cell r="Z108">
            <v>0</v>
          </cell>
        </row>
        <row r="109">
          <cell r="Y109">
            <v>0</v>
          </cell>
          <cell r="Z109">
            <v>0</v>
          </cell>
        </row>
        <row r="110">
          <cell r="A110" t="str">
            <v>Wks</v>
          </cell>
          <cell r="B110" t="str">
            <v>Days</v>
          </cell>
          <cell r="C110">
            <v>0</v>
          </cell>
          <cell r="D110">
            <v>0</v>
          </cell>
          <cell r="E110">
            <v>0</v>
          </cell>
          <cell r="F110" t="str">
            <v>Wks</v>
          </cell>
          <cell r="G110" t="str">
            <v>Days</v>
          </cell>
          <cell r="H110" t="str">
            <v>Frames</v>
          </cell>
          <cell r="I110" t="str">
            <v>Wks</v>
          </cell>
          <cell r="J110" t="str">
            <v>Days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Y110">
            <v>11</v>
          </cell>
          <cell r="Z110">
            <v>83.666666666666671</v>
          </cell>
        </row>
        <row r="111">
          <cell r="A111" t="str">
            <v>Wks</v>
          </cell>
          <cell r="B111" t="str">
            <v>Days</v>
          </cell>
          <cell r="C111">
            <v>0</v>
          </cell>
          <cell r="D111">
            <v>0</v>
          </cell>
          <cell r="E111">
            <v>0</v>
          </cell>
          <cell r="F111" t="str">
            <v>Wks</v>
          </cell>
          <cell r="G111" t="str">
            <v>Days</v>
          </cell>
          <cell r="H111" t="str">
            <v>Frames</v>
          </cell>
          <cell r="I111" t="str">
            <v>Wks</v>
          </cell>
          <cell r="J111" t="str">
            <v>Days</v>
          </cell>
          <cell r="K111">
            <v>21</v>
          </cell>
          <cell r="L111">
            <v>0</v>
          </cell>
          <cell r="M111">
            <v>29</v>
          </cell>
          <cell r="N111">
            <v>0</v>
          </cell>
          <cell r="O111">
            <v>29</v>
          </cell>
          <cell r="P111">
            <v>0</v>
          </cell>
          <cell r="Q111">
            <v>29</v>
          </cell>
          <cell r="Y111">
            <v>11</v>
          </cell>
          <cell r="Z111">
            <v>77.599999999999994</v>
          </cell>
        </row>
        <row r="112">
          <cell r="A112">
            <v>10.199999999999999</v>
          </cell>
          <cell r="B112">
            <v>85.399999999999991</v>
          </cell>
          <cell r="C112">
            <v>0</v>
          </cell>
          <cell r="D112">
            <v>0</v>
          </cell>
          <cell r="E112">
            <v>0</v>
          </cell>
          <cell r="F112">
            <v>6.8</v>
          </cell>
          <cell r="G112">
            <v>77.599999999999994</v>
          </cell>
          <cell r="H112">
            <v>5100</v>
          </cell>
          <cell r="I112">
            <v>5.666666666666667</v>
          </cell>
          <cell r="J112">
            <v>53.666666666666671</v>
          </cell>
          <cell r="K112">
            <v>21</v>
          </cell>
          <cell r="L112">
            <v>0</v>
          </cell>
          <cell r="M112">
            <v>29</v>
          </cell>
          <cell r="N112">
            <v>0</v>
          </cell>
          <cell r="O112">
            <v>29</v>
          </cell>
          <cell r="P112">
            <v>0</v>
          </cell>
          <cell r="Q112">
            <v>29</v>
          </cell>
          <cell r="Y112">
            <v>5</v>
          </cell>
          <cell r="Z112">
            <v>53.666666666666671</v>
          </cell>
        </row>
        <row r="114">
          <cell r="Y114">
            <v>0</v>
          </cell>
          <cell r="Z114">
            <v>0</v>
          </cell>
        </row>
        <row r="115">
          <cell r="Y115">
            <v>0</v>
          </cell>
          <cell r="Z115">
            <v>0</v>
          </cell>
        </row>
        <row r="116">
          <cell r="Y116">
            <v>0</v>
          </cell>
          <cell r="Z116">
            <v>0</v>
          </cell>
        </row>
        <row r="117">
          <cell r="Y117">
            <v>0</v>
          </cell>
          <cell r="Z117">
            <v>0</v>
          </cell>
        </row>
        <row r="118">
          <cell r="Y118">
            <v>0</v>
          </cell>
          <cell r="Z118">
            <v>0</v>
          </cell>
        </row>
        <row r="119">
          <cell r="Y119">
            <v>0</v>
          </cell>
          <cell r="Z119">
            <v>0</v>
          </cell>
        </row>
        <row r="120">
          <cell r="Y120">
            <v>0</v>
          </cell>
          <cell r="Z120">
            <v>0</v>
          </cell>
        </row>
        <row r="121">
          <cell r="Y121">
            <v>0</v>
          </cell>
          <cell r="Z121">
            <v>0</v>
          </cell>
        </row>
        <row r="122">
          <cell r="Y122">
            <v>0</v>
          </cell>
          <cell r="Z122">
            <v>0</v>
          </cell>
        </row>
        <row r="123">
          <cell r="Y123">
            <v>0</v>
          </cell>
          <cell r="Z123">
            <v>0</v>
          </cell>
        </row>
        <row r="124">
          <cell r="Y124">
            <v>0</v>
          </cell>
          <cell r="Z124">
            <v>0</v>
          </cell>
        </row>
        <row r="125">
          <cell r="Y125">
            <v>0</v>
          </cell>
          <cell r="Z125">
            <v>0</v>
          </cell>
        </row>
        <row r="126">
          <cell r="Y126">
            <v>0</v>
          </cell>
          <cell r="Z126">
            <v>0</v>
          </cell>
        </row>
        <row r="127">
          <cell r="Y127">
            <v>0</v>
          </cell>
          <cell r="Z127">
            <v>0</v>
          </cell>
        </row>
        <row r="128">
          <cell r="Y128">
            <v>0</v>
          </cell>
          <cell r="Z128">
            <v>0</v>
          </cell>
        </row>
        <row r="129">
          <cell r="Y129">
            <v>0</v>
          </cell>
          <cell r="Z129">
            <v>0</v>
          </cell>
        </row>
        <row r="130">
          <cell r="Y130">
            <v>0</v>
          </cell>
          <cell r="Z130">
            <v>0</v>
          </cell>
        </row>
        <row r="131">
          <cell r="Y131">
            <v>0</v>
          </cell>
          <cell r="Z131">
            <v>0</v>
          </cell>
        </row>
        <row r="132">
          <cell r="Y132">
            <v>0</v>
          </cell>
          <cell r="Z132">
            <v>0</v>
          </cell>
        </row>
        <row r="133">
          <cell r="Y133">
            <v>0</v>
          </cell>
          <cell r="Z133">
            <v>0</v>
          </cell>
        </row>
        <row r="134">
          <cell r="Y134">
            <v>0</v>
          </cell>
          <cell r="Z134">
            <v>0</v>
          </cell>
        </row>
        <row r="135">
          <cell r="Y135">
            <v>0</v>
          </cell>
          <cell r="Z135">
            <v>0</v>
          </cell>
        </row>
        <row r="136">
          <cell r="Y136">
            <v>119</v>
          </cell>
          <cell r="Z136">
            <v>44.722222222222229</v>
          </cell>
        </row>
        <row r="137">
          <cell r="Y137">
            <v>119</v>
          </cell>
          <cell r="Z137">
            <v>39.666666666666671</v>
          </cell>
        </row>
        <row r="141">
          <cell r="N141" t="str">
            <v>ENGINEERING</v>
          </cell>
          <cell r="O141">
            <v>0</v>
          </cell>
          <cell r="P141">
            <v>0</v>
          </cell>
          <cell r="Q141">
            <v>0</v>
          </cell>
          <cell r="Y141" t="str">
            <v>WK Count</v>
          </cell>
          <cell r="Z141" t="str">
            <v>Total Days</v>
          </cell>
        </row>
        <row r="142">
          <cell r="N142" t="str">
            <v>ENGINEERING</v>
          </cell>
          <cell r="O142">
            <v>0</v>
          </cell>
          <cell r="P142">
            <v>0</v>
          </cell>
          <cell r="Q142">
            <v>0</v>
          </cell>
          <cell r="Y142" t="str">
            <v>WK Count</v>
          </cell>
          <cell r="Z142" t="str">
            <v>Total Days</v>
          </cell>
        </row>
        <row r="143">
          <cell r="A143" t="str">
            <v>PREP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 t="str">
            <v>ANIMATION</v>
          </cell>
          <cell r="G143">
            <v>0</v>
          </cell>
          <cell r="H143">
            <v>0</v>
          </cell>
          <cell r="I143" t="str">
            <v>INK &amp; PAINT</v>
          </cell>
          <cell r="J143">
            <v>0</v>
          </cell>
          <cell r="K143">
            <v>0</v>
          </cell>
          <cell r="L143" t="str">
            <v>ALPHA</v>
          </cell>
          <cell r="M143">
            <v>0</v>
          </cell>
          <cell r="N143" t="str">
            <v>BETA</v>
          </cell>
          <cell r="O143">
            <v>0</v>
          </cell>
          <cell r="P143" t="str">
            <v>RTM</v>
          </cell>
          <cell r="Q143">
            <v>0</v>
          </cell>
          <cell r="Y143">
            <v>0</v>
          </cell>
          <cell r="Z143" t="e">
            <v>#REF!</v>
          </cell>
        </row>
        <row r="144">
          <cell r="A144" t="str">
            <v>PREP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 t="str">
            <v>ANIMATION</v>
          </cell>
          <cell r="G144">
            <v>0</v>
          </cell>
          <cell r="H144">
            <v>0</v>
          </cell>
          <cell r="I144" t="str">
            <v>INK &amp; PAINT</v>
          </cell>
          <cell r="J144">
            <v>0</v>
          </cell>
          <cell r="K144">
            <v>0</v>
          </cell>
          <cell r="L144" t="str">
            <v>ALPHA</v>
          </cell>
          <cell r="M144">
            <v>0</v>
          </cell>
          <cell r="N144" t="str">
            <v>BETA</v>
          </cell>
          <cell r="O144">
            <v>0</v>
          </cell>
          <cell r="P144" t="str">
            <v>RTM</v>
          </cell>
          <cell r="Q144">
            <v>0</v>
          </cell>
          <cell r="Y144">
            <v>0</v>
          </cell>
          <cell r="Z144" t="e">
            <v>#REF!</v>
          </cell>
        </row>
        <row r="155">
          <cell r="Y155">
            <v>0</v>
          </cell>
          <cell r="Z155">
            <v>0</v>
          </cell>
        </row>
        <row r="156">
          <cell r="Y156">
            <v>0</v>
          </cell>
          <cell r="Z156">
            <v>0</v>
          </cell>
        </row>
        <row r="157">
          <cell r="Y157">
            <v>0</v>
          </cell>
          <cell r="Z157">
            <v>0</v>
          </cell>
        </row>
        <row r="158">
          <cell r="Y158">
            <v>0</v>
          </cell>
          <cell r="Z158">
            <v>0</v>
          </cell>
        </row>
        <row r="159">
          <cell r="Y159">
            <v>0</v>
          </cell>
          <cell r="Z159">
            <v>0</v>
          </cell>
        </row>
        <row r="160">
          <cell r="Y160">
            <v>0</v>
          </cell>
          <cell r="Z160">
            <v>0</v>
          </cell>
        </row>
        <row r="161">
          <cell r="Y161">
            <v>0</v>
          </cell>
          <cell r="Z161">
            <v>0</v>
          </cell>
        </row>
        <row r="162">
          <cell r="Y162">
            <v>0</v>
          </cell>
          <cell r="Z162">
            <v>0</v>
          </cell>
        </row>
        <row r="163">
          <cell r="Y163">
            <v>0</v>
          </cell>
          <cell r="Z163">
            <v>0</v>
          </cell>
        </row>
        <row r="164">
          <cell r="Y164">
            <v>0</v>
          </cell>
          <cell r="Z164">
            <v>0</v>
          </cell>
        </row>
        <row r="165">
          <cell r="Y165" t="e">
            <v>#REF!</v>
          </cell>
          <cell r="Z165" t="e">
            <v>#REF!</v>
          </cell>
        </row>
        <row r="166">
          <cell r="Y166" t="e">
            <v>#REF!</v>
          </cell>
          <cell r="Z166" t="e">
            <v>#REF!</v>
          </cell>
        </row>
        <row r="169">
          <cell r="N169" t="str">
            <v>ENGINEERING</v>
          </cell>
          <cell r="O169">
            <v>0</v>
          </cell>
          <cell r="P169">
            <v>0</v>
          </cell>
          <cell r="Q169">
            <v>0</v>
          </cell>
          <cell r="Y169" t="str">
            <v>WK Count</v>
          </cell>
          <cell r="Z169" t="str">
            <v>Total Days</v>
          </cell>
        </row>
        <row r="170">
          <cell r="N170" t="str">
            <v>ENGINEERING</v>
          </cell>
          <cell r="O170">
            <v>0</v>
          </cell>
          <cell r="P170">
            <v>0</v>
          </cell>
          <cell r="Q170">
            <v>0</v>
          </cell>
          <cell r="Y170" t="str">
            <v>WK Count</v>
          </cell>
          <cell r="Z170" t="str">
            <v>Total Days</v>
          </cell>
        </row>
        <row r="171">
          <cell r="A171" t="str">
            <v>PREP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 t="str">
            <v>ANIMATION</v>
          </cell>
          <cell r="G171">
            <v>0</v>
          </cell>
          <cell r="H171">
            <v>0</v>
          </cell>
          <cell r="I171" t="str">
            <v>INK &amp; PAINT</v>
          </cell>
          <cell r="J171">
            <v>0</v>
          </cell>
          <cell r="K171">
            <v>0</v>
          </cell>
          <cell r="L171" t="str">
            <v>ALPHA</v>
          </cell>
          <cell r="M171">
            <v>0</v>
          </cell>
          <cell r="N171" t="str">
            <v>BETA</v>
          </cell>
          <cell r="O171">
            <v>0</v>
          </cell>
          <cell r="P171" t="str">
            <v>RTM</v>
          </cell>
          <cell r="Q171">
            <v>0</v>
          </cell>
          <cell r="Y171">
            <v>9</v>
          </cell>
          <cell r="Z171">
            <v>65.73384999999999</v>
          </cell>
        </row>
        <row r="172">
          <cell r="A172" t="str">
            <v>PREP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 t="str">
            <v>ANIMATION</v>
          </cell>
          <cell r="G172">
            <v>0</v>
          </cell>
          <cell r="H172">
            <v>0</v>
          </cell>
          <cell r="I172" t="str">
            <v>INK &amp; PAINT</v>
          </cell>
          <cell r="J172">
            <v>0</v>
          </cell>
          <cell r="K172">
            <v>0</v>
          </cell>
          <cell r="L172" t="str">
            <v>ALPHA</v>
          </cell>
          <cell r="M172">
            <v>0</v>
          </cell>
          <cell r="N172" t="str">
            <v>BETA</v>
          </cell>
          <cell r="O172">
            <v>0</v>
          </cell>
          <cell r="P172" t="str">
            <v>RTM</v>
          </cell>
          <cell r="Q172">
            <v>0</v>
          </cell>
          <cell r="Y172">
            <v>9</v>
          </cell>
          <cell r="Z172">
            <v>65.73384999999999</v>
          </cell>
        </row>
        <row r="174">
          <cell r="Y174">
            <v>0</v>
          </cell>
          <cell r="Z174">
            <v>0</v>
          </cell>
        </row>
        <row r="175">
          <cell r="Y175">
            <v>0</v>
          </cell>
          <cell r="Z175">
            <v>0</v>
          </cell>
        </row>
        <row r="176">
          <cell r="Y176">
            <v>0</v>
          </cell>
          <cell r="Z176">
            <v>0</v>
          </cell>
        </row>
        <row r="177">
          <cell r="Y177">
            <v>0</v>
          </cell>
          <cell r="Z177">
            <v>0</v>
          </cell>
        </row>
        <row r="178">
          <cell r="Y178">
            <v>0</v>
          </cell>
          <cell r="Z178">
            <v>0</v>
          </cell>
        </row>
        <row r="179">
          <cell r="Y179">
            <v>0</v>
          </cell>
          <cell r="Z179">
            <v>0</v>
          </cell>
        </row>
        <row r="180">
          <cell r="Y180">
            <v>0</v>
          </cell>
          <cell r="Z180">
            <v>0</v>
          </cell>
        </row>
        <row r="181">
          <cell r="Y181">
            <v>0</v>
          </cell>
          <cell r="Z181">
            <v>0</v>
          </cell>
        </row>
        <row r="182">
          <cell r="A182" t="str">
            <v>Wks</v>
          </cell>
          <cell r="B182" t="str">
            <v>Days</v>
          </cell>
          <cell r="C182">
            <v>0</v>
          </cell>
          <cell r="D182">
            <v>0</v>
          </cell>
          <cell r="E182">
            <v>0</v>
          </cell>
          <cell r="F182" t="str">
            <v>Wks</v>
          </cell>
          <cell r="G182" t="str">
            <v>Days</v>
          </cell>
          <cell r="H182" t="str">
            <v>Frames</v>
          </cell>
          <cell r="I182" t="str">
            <v>Wks</v>
          </cell>
          <cell r="J182" t="str">
            <v>Days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Y182">
            <v>12</v>
          </cell>
          <cell r="Z182">
            <v>57.591386666666665</v>
          </cell>
        </row>
        <row r="183">
          <cell r="A183" t="str">
            <v>Wks</v>
          </cell>
          <cell r="B183" t="str">
            <v>Days</v>
          </cell>
          <cell r="C183">
            <v>0</v>
          </cell>
          <cell r="D183">
            <v>0</v>
          </cell>
          <cell r="E183">
            <v>0</v>
          </cell>
          <cell r="F183" t="str">
            <v>Wks</v>
          </cell>
          <cell r="G183" t="str">
            <v>Days</v>
          </cell>
          <cell r="H183" t="str">
            <v>Frames</v>
          </cell>
          <cell r="I183" t="str">
            <v>Wks</v>
          </cell>
          <cell r="J183" t="str">
            <v>Days</v>
          </cell>
          <cell r="K183">
            <v>21</v>
          </cell>
          <cell r="L183">
            <v>0</v>
          </cell>
          <cell r="M183">
            <v>29</v>
          </cell>
          <cell r="N183">
            <v>0</v>
          </cell>
          <cell r="O183">
            <v>29</v>
          </cell>
          <cell r="P183">
            <v>0</v>
          </cell>
          <cell r="Q183">
            <v>29</v>
          </cell>
          <cell r="Y183">
            <v>12</v>
          </cell>
          <cell r="Z183">
            <v>57.591386666666665</v>
          </cell>
        </row>
        <row r="184">
          <cell r="A184">
            <v>7.3905499999999993</v>
          </cell>
          <cell r="B184">
            <v>65.73384999999999</v>
          </cell>
          <cell r="C184">
            <v>0</v>
          </cell>
          <cell r="D184">
            <v>0</v>
          </cell>
          <cell r="E184">
            <v>0</v>
          </cell>
          <cell r="F184">
            <v>3.9416266666666666</v>
          </cell>
          <cell r="G184">
            <v>57.591386666666665</v>
          </cell>
          <cell r="H184">
            <v>2956.22</v>
          </cell>
          <cell r="I184">
            <v>3.2846888888888888</v>
          </cell>
          <cell r="J184">
            <v>36.992822222222223</v>
          </cell>
          <cell r="K184">
            <v>21</v>
          </cell>
          <cell r="L184">
            <v>0</v>
          </cell>
          <cell r="M184">
            <v>29</v>
          </cell>
          <cell r="N184">
            <v>0</v>
          </cell>
          <cell r="O184">
            <v>29</v>
          </cell>
          <cell r="P184">
            <v>0</v>
          </cell>
          <cell r="Q184">
            <v>29</v>
          </cell>
          <cell r="Y184">
            <v>8</v>
          </cell>
          <cell r="Z184">
            <v>36.992822222222223</v>
          </cell>
        </row>
        <row r="186">
          <cell r="Y186">
            <v>0</v>
          </cell>
          <cell r="Z186">
            <v>0</v>
          </cell>
        </row>
        <row r="187">
          <cell r="Y187">
            <v>0</v>
          </cell>
          <cell r="Z187">
            <v>0</v>
          </cell>
        </row>
        <row r="188">
          <cell r="Y188">
            <v>0</v>
          </cell>
          <cell r="Z188">
            <v>0</v>
          </cell>
        </row>
        <row r="189">
          <cell r="Y189">
            <v>0</v>
          </cell>
          <cell r="Z189">
            <v>0</v>
          </cell>
        </row>
        <row r="190">
          <cell r="Y190">
            <v>0</v>
          </cell>
          <cell r="Z190">
            <v>0</v>
          </cell>
        </row>
        <row r="191">
          <cell r="Y191">
            <v>0</v>
          </cell>
          <cell r="Z191">
            <v>0</v>
          </cell>
        </row>
        <row r="192">
          <cell r="Y192">
            <v>0</v>
          </cell>
          <cell r="Z192">
            <v>0</v>
          </cell>
        </row>
        <row r="193">
          <cell r="Y193">
            <v>0</v>
          </cell>
          <cell r="Z193">
            <v>0</v>
          </cell>
        </row>
        <row r="194">
          <cell r="Y194">
            <v>0</v>
          </cell>
          <cell r="Z194">
            <v>0</v>
          </cell>
        </row>
        <row r="195">
          <cell r="Y195">
            <v>0</v>
          </cell>
          <cell r="Z195">
            <v>0</v>
          </cell>
        </row>
        <row r="196">
          <cell r="Y196">
            <v>0</v>
          </cell>
          <cell r="Z196">
            <v>0</v>
          </cell>
        </row>
        <row r="198">
          <cell r="Y198">
            <v>0</v>
          </cell>
          <cell r="Z198">
            <v>0</v>
          </cell>
        </row>
        <row r="199">
          <cell r="Y199">
            <v>0</v>
          </cell>
          <cell r="Z199">
            <v>0</v>
          </cell>
        </row>
        <row r="200">
          <cell r="Y200">
            <v>0</v>
          </cell>
          <cell r="Z200">
            <v>0</v>
          </cell>
        </row>
        <row r="201">
          <cell r="Y201">
            <v>0</v>
          </cell>
          <cell r="Z201">
            <v>0</v>
          </cell>
        </row>
        <row r="202">
          <cell r="Y202">
            <v>0</v>
          </cell>
          <cell r="Z202">
            <v>0</v>
          </cell>
        </row>
        <row r="203">
          <cell r="Y203">
            <v>0</v>
          </cell>
          <cell r="Z203">
            <v>0</v>
          </cell>
        </row>
        <row r="204">
          <cell r="Y204">
            <v>0</v>
          </cell>
          <cell r="Z204">
            <v>0</v>
          </cell>
        </row>
        <row r="205">
          <cell r="Y205">
            <v>0</v>
          </cell>
          <cell r="Z205">
            <v>0</v>
          </cell>
        </row>
        <row r="206">
          <cell r="Y206">
            <v>126</v>
          </cell>
          <cell r="Z206">
            <v>22.992822222222223</v>
          </cell>
        </row>
        <row r="207">
          <cell r="Y207">
            <v>126</v>
          </cell>
          <cell r="Z207">
            <v>22.992822222222223</v>
          </cell>
        </row>
        <row r="208">
          <cell r="Y208">
            <v>0</v>
          </cell>
          <cell r="Z208">
            <v>0</v>
          </cell>
        </row>
        <row r="210">
          <cell r="N210" t="str">
            <v>ENGINEERING</v>
          </cell>
          <cell r="O210">
            <v>0</v>
          </cell>
          <cell r="P210">
            <v>0</v>
          </cell>
          <cell r="Q210">
            <v>0</v>
          </cell>
          <cell r="Y210" t="str">
            <v>WK Count</v>
          </cell>
          <cell r="Z210" t="str">
            <v>Total Days</v>
          </cell>
        </row>
        <row r="211">
          <cell r="N211" t="str">
            <v>ENGINEERING</v>
          </cell>
          <cell r="O211">
            <v>0</v>
          </cell>
          <cell r="P211">
            <v>0</v>
          </cell>
          <cell r="Q211">
            <v>0</v>
          </cell>
          <cell r="Y211" t="str">
            <v>WK Count</v>
          </cell>
          <cell r="Z211" t="str">
            <v>Total Days</v>
          </cell>
        </row>
        <row r="212">
          <cell r="A212" t="str">
            <v>PREP</v>
          </cell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 t="str">
            <v>ANIMATION</v>
          </cell>
          <cell r="G212">
            <v>0</v>
          </cell>
          <cell r="H212">
            <v>0</v>
          </cell>
          <cell r="I212" t="str">
            <v>INK &amp; PAINT</v>
          </cell>
          <cell r="J212">
            <v>0</v>
          </cell>
          <cell r="K212">
            <v>0</v>
          </cell>
          <cell r="L212" t="str">
            <v>ALPHA</v>
          </cell>
          <cell r="M212">
            <v>0</v>
          </cell>
          <cell r="N212" t="str">
            <v>BETA</v>
          </cell>
          <cell r="O212">
            <v>0</v>
          </cell>
          <cell r="P212" t="str">
            <v>RTM</v>
          </cell>
          <cell r="Q212">
            <v>0</v>
          </cell>
          <cell r="Y212">
            <v>9</v>
          </cell>
          <cell r="Z212">
            <v>57.220141999999996</v>
          </cell>
        </row>
        <row r="213">
          <cell r="A213" t="str">
            <v>PREP</v>
          </cell>
          <cell r="B213" t="str">
            <v>Days</v>
          </cell>
          <cell r="C213">
            <v>0</v>
          </cell>
          <cell r="D213">
            <v>0</v>
          </cell>
          <cell r="E213">
            <v>0</v>
          </cell>
          <cell r="F213" t="str">
            <v>ANIMATION</v>
          </cell>
          <cell r="G213" t="str">
            <v>Days</v>
          </cell>
          <cell r="H213" t="str">
            <v>Frames</v>
          </cell>
          <cell r="I213" t="str">
            <v>INK &amp; PAINT</v>
          </cell>
          <cell r="J213" t="str">
            <v>Days</v>
          </cell>
          <cell r="K213">
            <v>0</v>
          </cell>
          <cell r="L213" t="str">
            <v>ALPHA</v>
          </cell>
          <cell r="M213">
            <v>0</v>
          </cell>
          <cell r="N213" t="str">
            <v>BETA</v>
          </cell>
          <cell r="O213">
            <v>0</v>
          </cell>
          <cell r="P213" t="str">
            <v>RTM</v>
          </cell>
          <cell r="Q213">
            <v>0</v>
          </cell>
          <cell r="Y213">
            <v>9</v>
          </cell>
          <cell r="Z213">
            <v>57.220141999999996</v>
          </cell>
        </row>
        <row r="214">
          <cell r="A214" t="str">
            <v>Wks</v>
          </cell>
          <cell r="B214" t="str">
            <v>Days</v>
          </cell>
          <cell r="C214">
            <v>0</v>
          </cell>
          <cell r="D214">
            <v>0</v>
          </cell>
          <cell r="E214">
            <v>0</v>
          </cell>
          <cell r="F214" t="str">
            <v>Wks</v>
          </cell>
          <cell r="G214" t="str">
            <v>Days</v>
          </cell>
          <cell r="H214" t="str">
            <v>Frames</v>
          </cell>
          <cell r="I214" t="str">
            <v>Wks</v>
          </cell>
          <cell r="J214" t="str">
            <v>Days</v>
          </cell>
          <cell r="K214">
            <v>21</v>
          </cell>
          <cell r="L214">
            <v>0</v>
          </cell>
          <cell r="M214">
            <v>29</v>
          </cell>
          <cell r="N214">
            <v>0</v>
          </cell>
          <cell r="O214">
            <v>29</v>
          </cell>
          <cell r="P214">
            <v>0</v>
          </cell>
          <cell r="Q214">
            <v>29</v>
          </cell>
          <cell r="Y214">
            <v>11</v>
          </cell>
          <cell r="Z214">
            <v>73.220141999999996</v>
          </cell>
        </row>
        <row r="215">
          <cell r="A215">
            <v>6.1743059999999996</v>
          </cell>
          <cell r="B215">
            <v>57.220141999999996</v>
          </cell>
          <cell r="C215">
            <v>0</v>
          </cell>
          <cell r="D215">
            <v>0</v>
          </cell>
          <cell r="E215">
            <v>0</v>
          </cell>
          <cell r="F215">
            <v>6.1743059999999996</v>
          </cell>
          <cell r="G215">
            <v>73.220141999999996</v>
          </cell>
          <cell r="H215">
            <v>3087.1529999999998</v>
          </cell>
          <cell r="I215">
            <v>6.1743059999999996</v>
          </cell>
          <cell r="J215">
            <v>57.220141999999996</v>
          </cell>
          <cell r="K215">
            <v>21</v>
          </cell>
          <cell r="L215">
            <v>0</v>
          </cell>
          <cell r="M215">
            <v>29</v>
          </cell>
          <cell r="N215">
            <v>0</v>
          </cell>
          <cell r="O215">
            <v>29</v>
          </cell>
          <cell r="P215">
            <v>0</v>
          </cell>
          <cell r="Q215">
            <v>29</v>
          </cell>
          <cell r="Y215">
            <v>8</v>
          </cell>
          <cell r="Z215">
            <v>57.220141999999996</v>
          </cell>
        </row>
        <row r="217">
          <cell r="Y217">
            <v>0</v>
          </cell>
          <cell r="Z217">
            <v>0</v>
          </cell>
        </row>
        <row r="218">
          <cell r="Y218">
            <v>0</v>
          </cell>
          <cell r="Z218">
            <v>0</v>
          </cell>
        </row>
        <row r="219">
          <cell r="Y219">
            <v>0</v>
          </cell>
          <cell r="Z219">
            <v>0</v>
          </cell>
        </row>
        <row r="220">
          <cell r="Y220">
            <v>0</v>
          </cell>
          <cell r="Z220">
            <v>0</v>
          </cell>
        </row>
        <row r="221">
          <cell r="Y221">
            <v>0</v>
          </cell>
          <cell r="Z221">
            <v>0</v>
          </cell>
        </row>
        <row r="222">
          <cell r="Y222">
            <v>0</v>
          </cell>
          <cell r="Z222">
            <v>0</v>
          </cell>
        </row>
        <row r="223">
          <cell r="Y223">
            <v>0</v>
          </cell>
          <cell r="Z223">
            <v>0</v>
          </cell>
        </row>
        <row r="224">
          <cell r="Y224">
            <v>0</v>
          </cell>
          <cell r="Z224">
            <v>0</v>
          </cell>
        </row>
        <row r="225">
          <cell r="Y225">
            <v>0</v>
          </cell>
          <cell r="Z225">
            <v>0</v>
          </cell>
        </row>
        <row r="226">
          <cell r="Y226">
            <v>0</v>
          </cell>
          <cell r="Z226">
            <v>0</v>
          </cell>
        </row>
        <row r="227">
          <cell r="Y227">
            <v>119</v>
          </cell>
          <cell r="Z227">
            <v>43.220141999999996</v>
          </cell>
        </row>
        <row r="228">
          <cell r="Y228">
            <v>119</v>
          </cell>
          <cell r="Z228">
            <v>43.220141999999996</v>
          </cell>
        </row>
        <row r="231">
          <cell r="N231" t="str">
            <v>ENGINEERING</v>
          </cell>
          <cell r="O231">
            <v>0</v>
          </cell>
          <cell r="P231">
            <v>0</v>
          </cell>
          <cell r="Q231">
            <v>0</v>
          </cell>
          <cell r="Y231" t="str">
            <v>WK Count</v>
          </cell>
          <cell r="Z231" t="str">
            <v>Total Days</v>
          </cell>
        </row>
        <row r="232">
          <cell r="N232" t="str">
            <v>ENGINEERING</v>
          </cell>
          <cell r="O232">
            <v>0</v>
          </cell>
          <cell r="P232">
            <v>0</v>
          </cell>
          <cell r="Q232">
            <v>0</v>
          </cell>
          <cell r="Y232" t="str">
            <v>WK Count</v>
          </cell>
          <cell r="Z232" t="str">
            <v>Total Days</v>
          </cell>
        </row>
        <row r="233">
          <cell r="A233" t="str">
            <v>PREP</v>
          </cell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 t="str">
            <v>ANIMATION</v>
          </cell>
          <cell r="G233">
            <v>0</v>
          </cell>
          <cell r="H233">
            <v>0</v>
          </cell>
          <cell r="I233" t="str">
            <v>INK &amp; PAINT</v>
          </cell>
          <cell r="J233">
            <v>0</v>
          </cell>
          <cell r="K233">
            <v>0</v>
          </cell>
          <cell r="L233" t="str">
            <v>ALPHA</v>
          </cell>
          <cell r="M233">
            <v>0</v>
          </cell>
          <cell r="N233" t="str">
            <v>BETA</v>
          </cell>
          <cell r="O233">
            <v>0</v>
          </cell>
          <cell r="P233" t="str">
            <v>RTM</v>
          </cell>
          <cell r="Q233">
            <v>0</v>
          </cell>
          <cell r="Y233">
            <v>16</v>
          </cell>
          <cell r="Z233">
            <v>112</v>
          </cell>
        </row>
        <row r="234">
          <cell r="A234" t="str">
            <v>PREP</v>
          </cell>
          <cell r="B234" t="str">
            <v>Days</v>
          </cell>
          <cell r="C234">
            <v>0</v>
          </cell>
          <cell r="D234">
            <v>0</v>
          </cell>
          <cell r="E234">
            <v>0</v>
          </cell>
          <cell r="F234" t="str">
            <v>ANIMATION</v>
          </cell>
          <cell r="G234" t="str">
            <v>Days</v>
          </cell>
          <cell r="H234" t="str">
            <v>Frames</v>
          </cell>
          <cell r="I234" t="str">
            <v>INK &amp; PAINT</v>
          </cell>
          <cell r="J234" t="str">
            <v>Days</v>
          </cell>
          <cell r="K234">
            <v>0</v>
          </cell>
          <cell r="L234" t="str">
            <v>ALPHA</v>
          </cell>
          <cell r="M234">
            <v>0</v>
          </cell>
          <cell r="N234" t="str">
            <v>BETA</v>
          </cell>
          <cell r="O234">
            <v>0</v>
          </cell>
          <cell r="P234" t="str">
            <v>RTM</v>
          </cell>
          <cell r="Q234">
            <v>0</v>
          </cell>
          <cell r="Y234">
            <v>16</v>
          </cell>
          <cell r="Z234">
            <v>112</v>
          </cell>
        </row>
        <row r="235">
          <cell r="A235" t="str">
            <v>Wks</v>
          </cell>
          <cell r="B235" t="str">
            <v>Days</v>
          </cell>
          <cell r="C235">
            <v>0</v>
          </cell>
          <cell r="D235">
            <v>0</v>
          </cell>
          <cell r="E235">
            <v>0</v>
          </cell>
          <cell r="F235" t="str">
            <v>Wks</v>
          </cell>
          <cell r="G235" t="str">
            <v>Days</v>
          </cell>
          <cell r="H235" t="str">
            <v>Frames</v>
          </cell>
          <cell r="I235" t="str">
            <v>Wks</v>
          </cell>
          <cell r="J235" t="str">
            <v>Days</v>
          </cell>
          <cell r="K235">
            <v>21</v>
          </cell>
          <cell r="L235">
            <v>0</v>
          </cell>
          <cell r="M235">
            <v>29</v>
          </cell>
          <cell r="N235">
            <v>0</v>
          </cell>
          <cell r="O235">
            <v>29</v>
          </cell>
          <cell r="P235">
            <v>0</v>
          </cell>
          <cell r="Q235">
            <v>29</v>
          </cell>
          <cell r="Y235">
            <v>19</v>
          </cell>
          <cell r="Z235">
            <v>128</v>
          </cell>
        </row>
        <row r="236">
          <cell r="A236">
            <v>14</v>
          </cell>
          <cell r="B236">
            <v>112</v>
          </cell>
          <cell r="C236">
            <v>0</v>
          </cell>
          <cell r="D236">
            <v>0</v>
          </cell>
          <cell r="E236">
            <v>0</v>
          </cell>
          <cell r="F236">
            <v>14</v>
          </cell>
          <cell r="G236">
            <v>128</v>
          </cell>
          <cell r="H236">
            <v>7000</v>
          </cell>
          <cell r="I236">
            <v>14</v>
          </cell>
          <cell r="J236">
            <v>112</v>
          </cell>
          <cell r="K236">
            <v>21</v>
          </cell>
          <cell r="L236">
            <v>0</v>
          </cell>
          <cell r="M236">
            <v>29</v>
          </cell>
          <cell r="N236">
            <v>0</v>
          </cell>
          <cell r="O236">
            <v>29</v>
          </cell>
          <cell r="P236">
            <v>0</v>
          </cell>
          <cell r="Q236">
            <v>29</v>
          </cell>
          <cell r="Y236">
            <v>16</v>
          </cell>
          <cell r="Z236">
            <v>112</v>
          </cell>
        </row>
        <row r="238">
          <cell r="Y238">
            <v>0</v>
          </cell>
          <cell r="Z238">
            <v>0</v>
          </cell>
        </row>
        <row r="239">
          <cell r="Y239">
            <v>0</v>
          </cell>
          <cell r="Z239">
            <v>0</v>
          </cell>
        </row>
        <row r="240">
          <cell r="Y240">
            <v>0</v>
          </cell>
          <cell r="Z240">
            <v>0</v>
          </cell>
        </row>
        <row r="241">
          <cell r="Y241">
            <v>0</v>
          </cell>
          <cell r="Z241">
            <v>0</v>
          </cell>
        </row>
        <row r="242">
          <cell r="Y242">
            <v>0</v>
          </cell>
          <cell r="Z242">
            <v>0</v>
          </cell>
        </row>
        <row r="243">
          <cell r="Y243">
            <v>0</v>
          </cell>
          <cell r="Z243">
            <v>0</v>
          </cell>
        </row>
        <row r="244">
          <cell r="Y244">
            <v>0</v>
          </cell>
          <cell r="Z244">
            <v>0</v>
          </cell>
        </row>
        <row r="245">
          <cell r="Y245">
            <v>0</v>
          </cell>
          <cell r="Z245">
            <v>0</v>
          </cell>
        </row>
        <row r="246">
          <cell r="Y246">
            <v>0</v>
          </cell>
          <cell r="Z246">
            <v>0</v>
          </cell>
        </row>
        <row r="247">
          <cell r="Y247">
            <v>0</v>
          </cell>
          <cell r="Z247">
            <v>0</v>
          </cell>
        </row>
        <row r="248">
          <cell r="Y248">
            <v>175</v>
          </cell>
          <cell r="Z248">
            <v>98</v>
          </cell>
        </row>
        <row r="249">
          <cell r="Y249">
            <v>175</v>
          </cell>
          <cell r="Z249">
            <v>98</v>
          </cell>
        </row>
        <row r="252">
          <cell r="N252" t="str">
            <v>ENGINEERING</v>
          </cell>
          <cell r="O252">
            <v>0</v>
          </cell>
          <cell r="P252">
            <v>0</v>
          </cell>
          <cell r="Q252">
            <v>0</v>
          </cell>
          <cell r="Y252" t="str">
            <v>WK Count</v>
          </cell>
          <cell r="Z252" t="str">
            <v>Total Days</v>
          </cell>
        </row>
        <row r="253">
          <cell r="N253" t="str">
            <v>ENGINEERING</v>
          </cell>
          <cell r="O253">
            <v>0</v>
          </cell>
          <cell r="P253">
            <v>0</v>
          </cell>
          <cell r="Q253">
            <v>0</v>
          </cell>
          <cell r="Y253" t="str">
            <v>WK Count</v>
          </cell>
          <cell r="Z253" t="str">
            <v>Total Days</v>
          </cell>
        </row>
        <row r="254">
          <cell r="A254" t="str">
            <v>PREP</v>
          </cell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 t="str">
            <v>ANIMATION</v>
          </cell>
          <cell r="G254">
            <v>0</v>
          </cell>
          <cell r="H254">
            <v>0</v>
          </cell>
          <cell r="I254" t="str">
            <v>INK &amp; PAINT</v>
          </cell>
          <cell r="J254">
            <v>0</v>
          </cell>
          <cell r="K254">
            <v>0</v>
          </cell>
          <cell r="L254" t="str">
            <v>ALPHA</v>
          </cell>
          <cell r="M254">
            <v>0</v>
          </cell>
          <cell r="N254" t="str">
            <v>BETA</v>
          </cell>
          <cell r="O254">
            <v>0</v>
          </cell>
          <cell r="P254" t="str">
            <v>RTM</v>
          </cell>
          <cell r="Q254">
            <v>0</v>
          </cell>
          <cell r="Y254">
            <v>12</v>
          </cell>
          <cell r="Z254">
            <v>77.068739999999991</v>
          </cell>
        </row>
        <row r="255">
          <cell r="A255" t="str">
            <v>PREP</v>
          </cell>
          <cell r="B255" t="str">
            <v>Days</v>
          </cell>
          <cell r="C255">
            <v>0</v>
          </cell>
          <cell r="D255">
            <v>0</v>
          </cell>
          <cell r="E255">
            <v>0</v>
          </cell>
          <cell r="F255" t="str">
            <v>ANIMATION</v>
          </cell>
          <cell r="G255" t="str">
            <v>Days</v>
          </cell>
          <cell r="H255" t="str">
            <v>Frames</v>
          </cell>
          <cell r="I255" t="str">
            <v>INK &amp; PAINT</v>
          </cell>
          <cell r="J255" t="str">
            <v>Days</v>
          </cell>
          <cell r="K255">
            <v>0</v>
          </cell>
          <cell r="L255" t="str">
            <v>ALPHA</v>
          </cell>
          <cell r="M255">
            <v>0</v>
          </cell>
          <cell r="N255" t="str">
            <v>BETA</v>
          </cell>
          <cell r="O255">
            <v>0</v>
          </cell>
          <cell r="P255" t="str">
            <v>RTM</v>
          </cell>
          <cell r="Q255">
            <v>0</v>
          </cell>
          <cell r="Y255">
            <v>12</v>
          </cell>
          <cell r="Z255">
            <v>77.068739999999991</v>
          </cell>
        </row>
        <row r="256">
          <cell r="A256" t="str">
            <v>Wks</v>
          </cell>
          <cell r="B256" t="str">
            <v>Days</v>
          </cell>
          <cell r="C256">
            <v>0</v>
          </cell>
          <cell r="D256">
            <v>0</v>
          </cell>
          <cell r="E256">
            <v>0</v>
          </cell>
          <cell r="F256" t="str">
            <v>Wks</v>
          </cell>
          <cell r="G256" t="str">
            <v>Days</v>
          </cell>
          <cell r="H256" t="str">
            <v>Frames</v>
          </cell>
          <cell r="I256" t="str">
            <v>Wks</v>
          </cell>
          <cell r="J256" t="str">
            <v>Days</v>
          </cell>
          <cell r="K256">
            <v>21</v>
          </cell>
          <cell r="L256">
            <v>0</v>
          </cell>
          <cell r="M256">
            <v>29</v>
          </cell>
          <cell r="N256">
            <v>0</v>
          </cell>
          <cell r="O256">
            <v>29</v>
          </cell>
          <cell r="P256">
            <v>0</v>
          </cell>
          <cell r="Q256">
            <v>29</v>
          </cell>
          <cell r="Y256">
            <v>14</v>
          </cell>
          <cell r="Z256">
            <v>93.068739999999991</v>
          </cell>
        </row>
        <row r="257">
          <cell r="A257">
            <v>9.0098199999999995</v>
          </cell>
          <cell r="B257">
            <v>77.068739999999991</v>
          </cell>
          <cell r="C257">
            <v>0</v>
          </cell>
          <cell r="D257">
            <v>0</v>
          </cell>
          <cell r="E257">
            <v>0</v>
          </cell>
          <cell r="F257">
            <v>9.0098199999999995</v>
          </cell>
          <cell r="G257">
            <v>93.068739999999991</v>
          </cell>
          <cell r="H257">
            <v>4504.91</v>
          </cell>
          <cell r="I257">
            <v>9.0098199999999995</v>
          </cell>
          <cell r="J257">
            <v>77.068739999999991</v>
          </cell>
          <cell r="K257">
            <v>21</v>
          </cell>
          <cell r="L257">
            <v>0</v>
          </cell>
          <cell r="M257">
            <v>29</v>
          </cell>
          <cell r="N257">
            <v>0</v>
          </cell>
          <cell r="O257">
            <v>29</v>
          </cell>
          <cell r="P257">
            <v>0</v>
          </cell>
          <cell r="Q257">
            <v>29</v>
          </cell>
          <cell r="Y257">
            <v>11</v>
          </cell>
          <cell r="Z257">
            <v>77.068739999999991</v>
          </cell>
        </row>
        <row r="259">
          <cell r="Y259">
            <v>0</v>
          </cell>
          <cell r="Z259">
            <v>0</v>
          </cell>
        </row>
        <row r="260">
          <cell r="Y260">
            <v>0</v>
          </cell>
          <cell r="Z260">
            <v>0</v>
          </cell>
        </row>
        <row r="261">
          <cell r="Y261">
            <v>0</v>
          </cell>
          <cell r="Z261">
            <v>0</v>
          </cell>
        </row>
        <row r="262">
          <cell r="Y262">
            <v>0</v>
          </cell>
          <cell r="Z262">
            <v>0</v>
          </cell>
        </row>
        <row r="263">
          <cell r="Y263">
            <v>0</v>
          </cell>
          <cell r="Z263">
            <v>0</v>
          </cell>
        </row>
        <row r="264">
          <cell r="Y264">
            <v>0</v>
          </cell>
          <cell r="Z264">
            <v>0</v>
          </cell>
        </row>
        <row r="265">
          <cell r="Y265">
            <v>0</v>
          </cell>
          <cell r="Z265">
            <v>0</v>
          </cell>
        </row>
        <row r="266">
          <cell r="Y266">
            <v>0</v>
          </cell>
          <cell r="Z266">
            <v>0</v>
          </cell>
        </row>
        <row r="267">
          <cell r="Y267">
            <v>0</v>
          </cell>
          <cell r="Z267">
            <v>0</v>
          </cell>
        </row>
        <row r="268">
          <cell r="Y268">
            <v>0</v>
          </cell>
          <cell r="Z268">
            <v>0</v>
          </cell>
        </row>
        <row r="269">
          <cell r="Y269">
            <v>140</v>
          </cell>
          <cell r="Z269">
            <v>63.068739999999991</v>
          </cell>
        </row>
        <row r="270">
          <cell r="Y270">
            <v>140</v>
          </cell>
          <cell r="Z270">
            <v>63.068739999999991</v>
          </cell>
        </row>
        <row r="273">
          <cell r="N273" t="str">
            <v>ENGINEERING</v>
          </cell>
          <cell r="O273">
            <v>0</v>
          </cell>
          <cell r="P273">
            <v>0</v>
          </cell>
          <cell r="Q273">
            <v>0</v>
          </cell>
          <cell r="Y273" t="str">
            <v>WK Count</v>
          </cell>
          <cell r="Z273" t="str">
            <v>Total Days</v>
          </cell>
        </row>
        <row r="274">
          <cell r="N274" t="str">
            <v>ENGINEERING</v>
          </cell>
          <cell r="O274">
            <v>0</v>
          </cell>
          <cell r="P274">
            <v>0</v>
          </cell>
          <cell r="Q274">
            <v>0</v>
          </cell>
          <cell r="Y274" t="str">
            <v>WK Count</v>
          </cell>
          <cell r="Z274" t="str">
            <v>Total Days</v>
          </cell>
        </row>
        <row r="275">
          <cell r="A275" t="str">
            <v>PREP</v>
          </cell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 t="str">
            <v>ANIMATION</v>
          </cell>
          <cell r="G275">
            <v>0</v>
          </cell>
          <cell r="H275">
            <v>0</v>
          </cell>
          <cell r="I275" t="str">
            <v>INK &amp; PAINT</v>
          </cell>
          <cell r="J275">
            <v>0</v>
          </cell>
          <cell r="K275">
            <v>0</v>
          </cell>
          <cell r="L275" t="str">
            <v>ALPHA</v>
          </cell>
          <cell r="M275">
            <v>0</v>
          </cell>
          <cell r="N275" t="str">
            <v>BETA</v>
          </cell>
          <cell r="O275">
            <v>0</v>
          </cell>
          <cell r="P275" t="str">
            <v>RTM</v>
          </cell>
          <cell r="Q275">
            <v>0</v>
          </cell>
          <cell r="Y275">
            <v>7</v>
          </cell>
          <cell r="Z275">
            <v>52.351039999999998</v>
          </cell>
        </row>
        <row r="276">
          <cell r="A276" t="str">
            <v>PREP</v>
          </cell>
          <cell r="B276" t="str">
            <v>Days</v>
          </cell>
          <cell r="C276">
            <v>0</v>
          </cell>
          <cell r="D276">
            <v>0</v>
          </cell>
          <cell r="E276">
            <v>0</v>
          </cell>
          <cell r="F276" t="str">
            <v>ANIMATION</v>
          </cell>
          <cell r="G276" t="str">
            <v>Days</v>
          </cell>
          <cell r="H276" t="str">
            <v>Frames</v>
          </cell>
          <cell r="I276" t="str">
            <v>INK &amp; PAINT</v>
          </cell>
          <cell r="J276" t="str">
            <v>Days</v>
          </cell>
          <cell r="K276">
            <v>0</v>
          </cell>
          <cell r="L276" t="str">
            <v>ALPHA</v>
          </cell>
          <cell r="M276">
            <v>0</v>
          </cell>
          <cell r="N276" t="str">
            <v>BETA</v>
          </cell>
          <cell r="O276">
            <v>0</v>
          </cell>
          <cell r="P276" t="str">
            <v>RTM</v>
          </cell>
          <cell r="Q276">
            <v>0</v>
          </cell>
          <cell r="Y276">
            <v>7</v>
          </cell>
          <cell r="Z276">
            <v>52.351039999999998</v>
          </cell>
        </row>
        <row r="277">
          <cell r="A277" t="str">
            <v>Wks</v>
          </cell>
          <cell r="B277" t="str">
            <v>Days</v>
          </cell>
          <cell r="C277">
            <v>0</v>
          </cell>
          <cell r="D277">
            <v>0</v>
          </cell>
          <cell r="E277">
            <v>0</v>
          </cell>
          <cell r="F277" t="str">
            <v>Wks</v>
          </cell>
          <cell r="G277" t="str">
            <v>Days</v>
          </cell>
          <cell r="H277" t="str">
            <v>Frames</v>
          </cell>
          <cell r="I277" t="str">
            <v>Wks</v>
          </cell>
          <cell r="J277" t="str">
            <v>Days</v>
          </cell>
          <cell r="K277">
            <v>21</v>
          </cell>
          <cell r="L277">
            <v>0</v>
          </cell>
          <cell r="M277">
            <v>29</v>
          </cell>
          <cell r="N277">
            <v>0</v>
          </cell>
          <cell r="O277">
            <v>29</v>
          </cell>
          <cell r="P277">
            <v>0</v>
          </cell>
          <cell r="Q277">
            <v>29</v>
          </cell>
          <cell r="Y277">
            <v>11</v>
          </cell>
          <cell r="Z277">
            <v>77.938800000000015</v>
          </cell>
        </row>
        <row r="278">
          <cell r="A278">
            <v>5.47872</v>
          </cell>
          <cell r="B278">
            <v>52.351039999999998</v>
          </cell>
          <cell r="C278">
            <v>0</v>
          </cell>
          <cell r="D278">
            <v>0</v>
          </cell>
          <cell r="E278">
            <v>0</v>
          </cell>
          <cell r="F278">
            <v>6.8484000000000007</v>
          </cell>
          <cell r="G278">
            <v>77.938800000000015</v>
          </cell>
          <cell r="H278">
            <v>2739.36</v>
          </cell>
          <cell r="I278">
            <v>6.8484000000000007</v>
          </cell>
          <cell r="J278">
            <v>61.938800000000008</v>
          </cell>
          <cell r="K278">
            <v>21</v>
          </cell>
          <cell r="L278">
            <v>0</v>
          </cell>
          <cell r="M278">
            <v>29</v>
          </cell>
          <cell r="N278">
            <v>0</v>
          </cell>
          <cell r="O278">
            <v>29</v>
          </cell>
          <cell r="P278">
            <v>0</v>
          </cell>
          <cell r="Q278">
            <v>29</v>
          </cell>
          <cell r="Y278">
            <v>9</v>
          </cell>
          <cell r="Z278">
            <v>61.938800000000008</v>
          </cell>
        </row>
        <row r="290">
          <cell r="Y290">
            <v>119</v>
          </cell>
          <cell r="Z290">
            <v>47.938800000000008</v>
          </cell>
        </row>
        <row r="291">
          <cell r="Y291">
            <v>119</v>
          </cell>
          <cell r="Z291">
            <v>47.938800000000008</v>
          </cell>
        </row>
        <row r="294">
          <cell r="N294" t="str">
            <v>ENGINEERING</v>
          </cell>
          <cell r="O294">
            <v>0</v>
          </cell>
          <cell r="P294">
            <v>0</v>
          </cell>
          <cell r="Q294">
            <v>0</v>
          </cell>
          <cell r="Y294" t="str">
            <v>WK Count</v>
          </cell>
          <cell r="Z294" t="str">
            <v>Total Days</v>
          </cell>
        </row>
        <row r="295">
          <cell r="N295" t="str">
            <v>ENGINEERING</v>
          </cell>
          <cell r="O295">
            <v>0</v>
          </cell>
          <cell r="P295">
            <v>0</v>
          </cell>
          <cell r="Q295">
            <v>0</v>
          </cell>
          <cell r="Y295" t="str">
            <v>WK Count</v>
          </cell>
          <cell r="Z295" t="str">
            <v>Total Days</v>
          </cell>
        </row>
        <row r="296">
          <cell r="A296" t="str">
            <v>PREP</v>
          </cell>
          <cell r="B296">
            <v>0</v>
          </cell>
          <cell r="C296">
            <v>0</v>
          </cell>
          <cell r="D296">
            <v>0</v>
          </cell>
          <cell r="E296">
            <v>0</v>
          </cell>
          <cell r="F296" t="str">
            <v>ANIMATION</v>
          </cell>
          <cell r="G296">
            <v>0</v>
          </cell>
          <cell r="H296">
            <v>0</v>
          </cell>
          <cell r="I296" t="str">
            <v>INK &amp; PAINT</v>
          </cell>
          <cell r="J296">
            <v>0</v>
          </cell>
          <cell r="K296">
            <v>0</v>
          </cell>
          <cell r="L296" t="str">
            <v>ALPHA</v>
          </cell>
          <cell r="M296">
            <v>0</v>
          </cell>
          <cell r="N296" t="str">
            <v>BETA</v>
          </cell>
          <cell r="O296">
            <v>0</v>
          </cell>
          <cell r="P296" t="str">
            <v>RTM</v>
          </cell>
          <cell r="Q296">
            <v>0</v>
          </cell>
          <cell r="Y296">
            <v>6</v>
          </cell>
          <cell r="Z296">
            <v>42.297850000000004</v>
          </cell>
        </row>
        <row r="297">
          <cell r="A297" t="str">
            <v>PREP</v>
          </cell>
          <cell r="B297" t="str">
            <v>Days</v>
          </cell>
          <cell r="C297">
            <v>0</v>
          </cell>
          <cell r="D297">
            <v>0</v>
          </cell>
          <cell r="E297">
            <v>0</v>
          </cell>
          <cell r="F297" t="str">
            <v>ANIMATION</v>
          </cell>
          <cell r="G297" t="str">
            <v>Days</v>
          </cell>
          <cell r="H297" t="str">
            <v>Frames</v>
          </cell>
          <cell r="I297" t="str">
            <v>INK &amp; PAINT</v>
          </cell>
          <cell r="J297" t="str">
            <v>Days</v>
          </cell>
          <cell r="K297">
            <v>0</v>
          </cell>
          <cell r="L297" t="str">
            <v>ALPHA</v>
          </cell>
          <cell r="M297">
            <v>0</v>
          </cell>
          <cell r="N297" t="str">
            <v>BETA</v>
          </cell>
          <cell r="O297">
            <v>0</v>
          </cell>
          <cell r="P297" t="str">
            <v>RTM</v>
          </cell>
          <cell r="Q297">
            <v>0</v>
          </cell>
          <cell r="Y297">
            <v>6</v>
          </cell>
          <cell r="Z297">
            <v>42.297850000000004</v>
          </cell>
        </row>
        <row r="298">
          <cell r="A298" t="str">
            <v>Wks</v>
          </cell>
          <cell r="B298" t="str">
            <v>Days</v>
          </cell>
          <cell r="C298">
            <v>0</v>
          </cell>
          <cell r="D298">
            <v>0</v>
          </cell>
          <cell r="E298">
            <v>0</v>
          </cell>
          <cell r="F298" t="str">
            <v>Wks</v>
          </cell>
          <cell r="G298" t="str">
            <v>Days</v>
          </cell>
          <cell r="H298" t="str">
            <v>Frames</v>
          </cell>
          <cell r="I298" t="str">
            <v>Wks</v>
          </cell>
          <cell r="J298" t="str">
            <v>Days</v>
          </cell>
          <cell r="K298">
            <v>21</v>
          </cell>
          <cell r="L298">
            <v>0</v>
          </cell>
          <cell r="M298">
            <v>29</v>
          </cell>
          <cell r="N298">
            <v>0</v>
          </cell>
          <cell r="O298">
            <v>29</v>
          </cell>
          <cell r="P298">
            <v>0</v>
          </cell>
          <cell r="Q298">
            <v>29</v>
          </cell>
          <cell r="Y298">
            <v>11</v>
          </cell>
          <cell r="Z298">
            <v>77.163083333333333</v>
          </cell>
        </row>
        <row r="299">
          <cell r="A299">
            <v>4.0425500000000003</v>
          </cell>
          <cell r="B299">
            <v>42.297850000000004</v>
          </cell>
          <cell r="C299">
            <v>0</v>
          </cell>
          <cell r="D299">
            <v>0</v>
          </cell>
          <cell r="E299">
            <v>0</v>
          </cell>
          <cell r="F299">
            <v>6.7375833333333333</v>
          </cell>
          <cell r="G299">
            <v>77.163083333333333</v>
          </cell>
          <cell r="H299">
            <v>2021.2750000000001</v>
          </cell>
          <cell r="I299">
            <v>4.0425500000000003</v>
          </cell>
          <cell r="J299">
            <v>42.297850000000004</v>
          </cell>
          <cell r="K299">
            <v>21</v>
          </cell>
          <cell r="L299">
            <v>0</v>
          </cell>
          <cell r="M299">
            <v>29</v>
          </cell>
          <cell r="N299">
            <v>0</v>
          </cell>
          <cell r="O299">
            <v>29</v>
          </cell>
          <cell r="P299">
            <v>0</v>
          </cell>
          <cell r="Q299">
            <v>29</v>
          </cell>
          <cell r="Y299">
            <v>6</v>
          </cell>
          <cell r="Z299">
            <v>42.297850000000004</v>
          </cell>
        </row>
        <row r="311">
          <cell r="Y311">
            <v>119</v>
          </cell>
          <cell r="Z311">
            <v>28.297850000000004</v>
          </cell>
        </row>
        <row r="312">
          <cell r="Y312">
            <v>119</v>
          </cell>
          <cell r="Z312">
            <v>28.297850000000004</v>
          </cell>
        </row>
        <row r="322">
          <cell r="N322" t="str">
            <v>ENGINEERING</v>
          </cell>
          <cell r="O322">
            <v>0</v>
          </cell>
          <cell r="P322">
            <v>0</v>
          </cell>
          <cell r="Q322">
            <v>0</v>
          </cell>
          <cell r="Y322" t="str">
            <v>WK Count</v>
          </cell>
          <cell r="Z322" t="str">
            <v>Total Days</v>
          </cell>
        </row>
        <row r="323">
          <cell r="N323" t="str">
            <v>ENGINEERING</v>
          </cell>
          <cell r="O323">
            <v>0</v>
          </cell>
          <cell r="P323">
            <v>0</v>
          </cell>
          <cell r="Q323">
            <v>0</v>
          </cell>
          <cell r="Y323" t="str">
            <v>WK Count</v>
          </cell>
          <cell r="Z323" t="str">
            <v>Total Days</v>
          </cell>
        </row>
        <row r="324">
          <cell r="A324" t="str">
            <v>PREP</v>
          </cell>
          <cell r="B324">
            <v>0</v>
          </cell>
          <cell r="C324">
            <v>0</v>
          </cell>
          <cell r="D324">
            <v>0</v>
          </cell>
          <cell r="E324">
            <v>0</v>
          </cell>
          <cell r="F324" t="str">
            <v>ANIMATION</v>
          </cell>
          <cell r="G324">
            <v>0</v>
          </cell>
          <cell r="H324">
            <v>0</v>
          </cell>
          <cell r="I324" t="str">
            <v>INK &amp; PAINT</v>
          </cell>
          <cell r="J324">
            <v>0</v>
          </cell>
          <cell r="K324">
            <v>0</v>
          </cell>
          <cell r="L324" t="str">
            <v>ALPHA</v>
          </cell>
          <cell r="M324">
            <v>0</v>
          </cell>
          <cell r="N324" t="str">
            <v>BETA</v>
          </cell>
          <cell r="O324">
            <v>0</v>
          </cell>
          <cell r="P324" t="str">
            <v>RTM</v>
          </cell>
          <cell r="Q324">
            <v>0</v>
          </cell>
          <cell r="Y324">
            <v>3</v>
          </cell>
          <cell r="Z324">
            <v>21</v>
          </cell>
        </row>
        <row r="325">
          <cell r="A325" t="str">
            <v>PREP</v>
          </cell>
          <cell r="B325" t="str">
            <v>Days</v>
          </cell>
          <cell r="C325">
            <v>0</v>
          </cell>
          <cell r="D325">
            <v>0</v>
          </cell>
          <cell r="E325">
            <v>0</v>
          </cell>
          <cell r="F325" t="str">
            <v>ANIMATION</v>
          </cell>
          <cell r="G325" t="str">
            <v>Days</v>
          </cell>
          <cell r="H325" t="str">
            <v>Frames</v>
          </cell>
          <cell r="I325" t="str">
            <v>INK &amp; PAINT</v>
          </cell>
          <cell r="J325" t="str">
            <v>Days</v>
          </cell>
          <cell r="K325">
            <v>0</v>
          </cell>
          <cell r="L325" t="str">
            <v>ALPHA</v>
          </cell>
          <cell r="M325">
            <v>0</v>
          </cell>
          <cell r="N325" t="str">
            <v>BETA</v>
          </cell>
          <cell r="O325">
            <v>0</v>
          </cell>
          <cell r="P325" t="str">
            <v>RTM</v>
          </cell>
          <cell r="Q325">
            <v>0</v>
          </cell>
          <cell r="Y325">
            <v>3</v>
          </cell>
          <cell r="Z325">
            <v>21</v>
          </cell>
        </row>
        <row r="326">
          <cell r="A326" t="str">
            <v>Wks</v>
          </cell>
          <cell r="B326" t="str">
            <v>Days</v>
          </cell>
          <cell r="C326">
            <v>0</v>
          </cell>
          <cell r="D326">
            <v>0</v>
          </cell>
          <cell r="E326">
            <v>0</v>
          </cell>
          <cell r="F326" t="str">
            <v>Wks</v>
          </cell>
          <cell r="G326" t="str">
            <v>Days</v>
          </cell>
          <cell r="H326" t="str">
            <v>Frames</v>
          </cell>
          <cell r="I326" t="str">
            <v>Wks</v>
          </cell>
          <cell r="J326" t="str">
            <v>Days</v>
          </cell>
          <cell r="K326">
            <v>21</v>
          </cell>
          <cell r="L326">
            <v>0</v>
          </cell>
          <cell r="M326">
            <v>29</v>
          </cell>
          <cell r="N326">
            <v>0</v>
          </cell>
          <cell r="O326">
            <v>29</v>
          </cell>
          <cell r="P326">
            <v>0</v>
          </cell>
          <cell r="Q326">
            <v>29</v>
          </cell>
          <cell r="Y326">
            <v>3</v>
          </cell>
          <cell r="Z326">
            <v>21</v>
          </cell>
        </row>
        <row r="327">
          <cell r="A327">
            <v>1</v>
          </cell>
          <cell r="B327">
            <v>21</v>
          </cell>
          <cell r="C327">
            <v>0</v>
          </cell>
          <cell r="D327">
            <v>0</v>
          </cell>
          <cell r="E327">
            <v>0</v>
          </cell>
          <cell r="F327">
            <v>1</v>
          </cell>
          <cell r="G327">
            <v>21</v>
          </cell>
          <cell r="H327">
            <v>131</v>
          </cell>
          <cell r="I327">
            <v>1</v>
          </cell>
          <cell r="J327">
            <v>21</v>
          </cell>
          <cell r="K327">
            <v>21</v>
          </cell>
          <cell r="L327">
            <v>0</v>
          </cell>
          <cell r="M327">
            <v>29</v>
          </cell>
          <cell r="N327">
            <v>0</v>
          </cell>
          <cell r="O327">
            <v>29</v>
          </cell>
          <cell r="P327">
            <v>0</v>
          </cell>
          <cell r="Q327">
            <v>29</v>
          </cell>
          <cell r="Y327">
            <v>3</v>
          </cell>
          <cell r="Z327">
            <v>21</v>
          </cell>
        </row>
        <row r="338">
          <cell r="Y338">
            <v>63</v>
          </cell>
          <cell r="Z338">
            <v>7</v>
          </cell>
        </row>
        <row r="339">
          <cell r="Y339">
            <v>63</v>
          </cell>
          <cell r="Z339">
            <v>7</v>
          </cell>
        </row>
        <row r="343">
          <cell r="N343" t="str">
            <v>ENGINEERING</v>
          </cell>
          <cell r="O343">
            <v>0</v>
          </cell>
          <cell r="P343">
            <v>0</v>
          </cell>
          <cell r="Q343">
            <v>0</v>
          </cell>
          <cell r="Y343" t="str">
            <v>WK Count</v>
          </cell>
          <cell r="Z343" t="str">
            <v>Total Days</v>
          </cell>
        </row>
        <row r="344">
          <cell r="N344" t="str">
            <v>ENGINEERING</v>
          </cell>
          <cell r="O344">
            <v>0</v>
          </cell>
          <cell r="P344">
            <v>0</v>
          </cell>
          <cell r="Q344">
            <v>0</v>
          </cell>
          <cell r="Y344" t="str">
            <v>WK Count</v>
          </cell>
          <cell r="Z344" t="str">
            <v>Total Days</v>
          </cell>
        </row>
        <row r="345">
          <cell r="A345" t="str">
            <v>PREP</v>
          </cell>
          <cell r="B345">
            <v>0</v>
          </cell>
          <cell r="C345">
            <v>0</v>
          </cell>
          <cell r="D345">
            <v>0</v>
          </cell>
          <cell r="E345">
            <v>0</v>
          </cell>
          <cell r="F345" t="str">
            <v>ANIMATION</v>
          </cell>
          <cell r="G345">
            <v>0</v>
          </cell>
          <cell r="H345">
            <v>0</v>
          </cell>
          <cell r="I345" t="str">
            <v>INK &amp; PAINT</v>
          </cell>
          <cell r="J345">
            <v>0</v>
          </cell>
          <cell r="K345">
            <v>0</v>
          </cell>
          <cell r="L345" t="str">
            <v>ALPHA</v>
          </cell>
          <cell r="M345">
            <v>0</v>
          </cell>
          <cell r="N345" t="str">
            <v>BETA</v>
          </cell>
          <cell r="O345">
            <v>0</v>
          </cell>
          <cell r="P345" t="str">
            <v>RTM</v>
          </cell>
          <cell r="Q345">
            <v>0</v>
          </cell>
          <cell r="Y345">
            <v>7</v>
          </cell>
          <cell r="Z345">
            <v>49</v>
          </cell>
        </row>
        <row r="346">
          <cell r="A346" t="str">
            <v>PREP</v>
          </cell>
          <cell r="B346" t="str">
            <v>Days</v>
          </cell>
          <cell r="C346">
            <v>0</v>
          </cell>
          <cell r="D346">
            <v>0</v>
          </cell>
          <cell r="E346">
            <v>0</v>
          </cell>
          <cell r="F346" t="str">
            <v>ANIMATION</v>
          </cell>
          <cell r="G346" t="str">
            <v>Days</v>
          </cell>
          <cell r="H346" t="str">
            <v>Frames</v>
          </cell>
          <cell r="I346" t="str">
            <v>INK &amp; PAINT</v>
          </cell>
          <cell r="J346" t="str">
            <v>Days</v>
          </cell>
          <cell r="K346">
            <v>0</v>
          </cell>
          <cell r="L346" t="str">
            <v>ALPHA</v>
          </cell>
          <cell r="M346">
            <v>0</v>
          </cell>
          <cell r="N346" t="str">
            <v>BETA</v>
          </cell>
          <cell r="O346">
            <v>0</v>
          </cell>
          <cell r="P346" t="str">
            <v>RTM</v>
          </cell>
          <cell r="Q346">
            <v>0</v>
          </cell>
          <cell r="Y346">
            <v>7</v>
          </cell>
          <cell r="Z346">
            <v>49</v>
          </cell>
        </row>
        <row r="347">
          <cell r="A347" t="str">
            <v>Wks</v>
          </cell>
          <cell r="B347" t="str">
            <v>Days</v>
          </cell>
          <cell r="C347">
            <v>0</v>
          </cell>
          <cell r="D347">
            <v>0</v>
          </cell>
          <cell r="E347">
            <v>0</v>
          </cell>
          <cell r="F347" t="str">
            <v>Wks</v>
          </cell>
          <cell r="G347" t="str">
            <v>Days</v>
          </cell>
          <cell r="H347" t="str">
            <v>Frames</v>
          </cell>
          <cell r="I347" t="str">
            <v>Wks</v>
          </cell>
          <cell r="J347" t="str">
            <v>Days</v>
          </cell>
          <cell r="K347">
            <v>21</v>
          </cell>
          <cell r="L347">
            <v>0</v>
          </cell>
          <cell r="M347">
            <v>29</v>
          </cell>
          <cell r="N347">
            <v>0</v>
          </cell>
          <cell r="O347">
            <v>29</v>
          </cell>
          <cell r="P347">
            <v>0</v>
          </cell>
          <cell r="Q347">
            <v>29</v>
          </cell>
          <cell r="Y347">
            <v>7</v>
          </cell>
          <cell r="Z347">
            <v>49</v>
          </cell>
        </row>
        <row r="348">
          <cell r="A348">
            <v>5</v>
          </cell>
          <cell r="B348">
            <v>49</v>
          </cell>
          <cell r="C348">
            <v>0</v>
          </cell>
          <cell r="D348">
            <v>0</v>
          </cell>
          <cell r="E348">
            <v>0</v>
          </cell>
          <cell r="F348">
            <v>5</v>
          </cell>
          <cell r="G348">
            <v>49</v>
          </cell>
          <cell r="H348">
            <v>500</v>
          </cell>
          <cell r="I348">
            <v>5</v>
          </cell>
          <cell r="J348">
            <v>49</v>
          </cell>
          <cell r="K348">
            <v>21</v>
          </cell>
          <cell r="L348">
            <v>0</v>
          </cell>
          <cell r="M348">
            <v>29</v>
          </cell>
          <cell r="N348">
            <v>0</v>
          </cell>
          <cell r="O348">
            <v>29</v>
          </cell>
          <cell r="P348">
            <v>0</v>
          </cell>
          <cell r="Q348">
            <v>29</v>
          </cell>
          <cell r="Y348">
            <v>7</v>
          </cell>
          <cell r="Z348">
            <v>49</v>
          </cell>
        </row>
        <row r="359">
          <cell r="Y359">
            <v>91</v>
          </cell>
          <cell r="Z359">
            <v>35</v>
          </cell>
        </row>
        <row r="360">
          <cell r="Y360">
            <v>91</v>
          </cell>
          <cell r="Z360">
            <v>35</v>
          </cell>
        </row>
        <row r="363">
          <cell r="N363" t="str">
            <v>ENGINEERING</v>
          </cell>
          <cell r="O363">
            <v>0</v>
          </cell>
          <cell r="P363">
            <v>0</v>
          </cell>
          <cell r="Q363">
            <v>0</v>
          </cell>
          <cell r="Y363" t="str">
            <v>WK Count</v>
          </cell>
          <cell r="Z363" t="str">
            <v>Total Days</v>
          </cell>
        </row>
        <row r="364">
          <cell r="N364" t="str">
            <v>ENGINEERING</v>
          </cell>
          <cell r="O364">
            <v>0</v>
          </cell>
          <cell r="P364">
            <v>0</v>
          </cell>
          <cell r="Q364">
            <v>0</v>
          </cell>
          <cell r="Y364" t="str">
            <v>WK Count</v>
          </cell>
          <cell r="Z364" t="str">
            <v>Total Days</v>
          </cell>
        </row>
        <row r="365">
          <cell r="A365" t="str">
            <v>PREP</v>
          </cell>
          <cell r="B365">
            <v>0</v>
          </cell>
          <cell r="C365">
            <v>0</v>
          </cell>
          <cell r="D365">
            <v>0</v>
          </cell>
          <cell r="E365">
            <v>0</v>
          </cell>
          <cell r="F365" t="str">
            <v>ANIMATION</v>
          </cell>
          <cell r="G365">
            <v>0</v>
          </cell>
          <cell r="H365">
            <v>0</v>
          </cell>
          <cell r="I365" t="str">
            <v>INK &amp; PAINT</v>
          </cell>
          <cell r="J365">
            <v>0</v>
          </cell>
          <cell r="K365">
            <v>0</v>
          </cell>
          <cell r="L365" t="str">
            <v>ALPHA</v>
          </cell>
          <cell r="M365">
            <v>0</v>
          </cell>
          <cell r="N365" t="str">
            <v>BETA</v>
          </cell>
          <cell r="O365">
            <v>0</v>
          </cell>
          <cell r="P365" t="str">
            <v>RTM</v>
          </cell>
          <cell r="Q365">
            <v>0</v>
          </cell>
          <cell r="Y365">
            <v>7</v>
          </cell>
          <cell r="Z365">
            <v>49</v>
          </cell>
        </row>
        <row r="366">
          <cell r="A366" t="str">
            <v>PREP</v>
          </cell>
          <cell r="B366" t="str">
            <v>Days</v>
          </cell>
          <cell r="C366">
            <v>0</v>
          </cell>
          <cell r="D366">
            <v>0</v>
          </cell>
          <cell r="E366">
            <v>0</v>
          </cell>
          <cell r="F366" t="str">
            <v>ANIMATION</v>
          </cell>
          <cell r="G366" t="str">
            <v>Days</v>
          </cell>
          <cell r="H366" t="str">
            <v>Frames</v>
          </cell>
          <cell r="I366" t="str">
            <v>INK &amp; PAINT</v>
          </cell>
          <cell r="J366" t="str">
            <v>Days</v>
          </cell>
          <cell r="K366">
            <v>0</v>
          </cell>
          <cell r="L366" t="str">
            <v>ALPHA</v>
          </cell>
          <cell r="M366">
            <v>0</v>
          </cell>
          <cell r="N366" t="str">
            <v>BETA</v>
          </cell>
          <cell r="O366">
            <v>0</v>
          </cell>
          <cell r="P366" t="str">
            <v>RTM</v>
          </cell>
          <cell r="Q366">
            <v>0</v>
          </cell>
          <cell r="Y366">
            <v>7</v>
          </cell>
          <cell r="Z366">
            <v>49</v>
          </cell>
        </row>
        <row r="367">
          <cell r="A367" t="str">
            <v>Wks</v>
          </cell>
          <cell r="B367" t="str">
            <v>Days</v>
          </cell>
          <cell r="C367">
            <v>0</v>
          </cell>
          <cell r="D367">
            <v>0</v>
          </cell>
          <cell r="E367">
            <v>0</v>
          </cell>
          <cell r="F367" t="str">
            <v>Wks</v>
          </cell>
          <cell r="G367" t="str">
            <v>Days</v>
          </cell>
          <cell r="H367" t="str">
            <v>Frames</v>
          </cell>
          <cell r="I367" t="str">
            <v>Wks</v>
          </cell>
          <cell r="J367" t="str">
            <v>Days</v>
          </cell>
          <cell r="K367">
            <v>21</v>
          </cell>
          <cell r="L367">
            <v>0</v>
          </cell>
          <cell r="M367">
            <v>29</v>
          </cell>
          <cell r="N367">
            <v>0</v>
          </cell>
          <cell r="O367">
            <v>29</v>
          </cell>
          <cell r="P367">
            <v>0</v>
          </cell>
          <cell r="Q367">
            <v>29</v>
          </cell>
          <cell r="Y367">
            <v>7</v>
          </cell>
          <cell r="Z367">
            <v>49</v>
          </cell>
        </row>
        <row r="368">
          <cell r="A368">
            <v>5</v>
          </cell>
          <cell r="B368">
            <v>49</v>
          </cell>
          <cell r="C368">
            <v>0</v>
          </cell>
          <cell r="D368">
            <v>0</v>
          </cell>
          <cell r="E368">
            <v>0</v>
          </cell>
          <cell r="F368">
            <v>5</v>
          </cell>
          <cell r="G368">
            <v>49</v>
          </cell>
          <cell r="H368">
            <v>500</v>
          </cell>
          <cell r="I368">
            <v>5</v>
          </cell>
          <cell r="J368">
            <v>49</v>
          </cell>
          <cell r="K368">
            <v>21</v>
          </cell>
          <cell r="L368">
            <v>0</v>
          </cell>
          <cell r="M368">
            <v>29</v>
          </cell>
          <cell r="N368">
            <v>0</v>
          </cell>
          <cell r="O368">
            <v>29</v>
          </cell>
          <cell r="P368">
            <v>0</v>
          </cell>
          <cell r="Q368">
            <v>29</v>
          </cell>
          <cell r="Y368">
            <v>7</v>
          </cell>
          <cell r="Z368">
            <v>49</v>
          </cell>
        </row>
        <row r="379">
          <cell r="Y379">
            <v>91</v>
          </cell>
          <cell r="Z379">
            <v>35</v>
          </cell>
        </row>
        <row r="380">
          <cell r="Y380">
            <v>91</v>
          </cell>
          <cell r="Z380">
            <v>35</v>
          </cell>
        </row>
        <row r="383">
          <cell r="N383" t="str">
            <v>ENGINEERING</v>
          </cell>
          <cell r="O383">
            <v>0</v>
          </cell>
          <cell r="P383">
            <v>0</v>
          </cell>
          <cell r="Q383">
            <v>0</v>
          </cell>
          <cell r="Y383" t="str">
            <v>WK Count</v>
          </cell>
          <cell r="Z383" t="str">
            <v>Total Days</v>
          </cell>
        </row>
        <row r="384">
          <cell r="N384" t="str">
            <v>ENGINEERING</v>
          </cell>
          <cell r="O384">
            <v>0</v>
          </cell>
          <cell r="P384">
            <v>0</v>
          </cell>
          <cell r="Q384">
            <v>0</v>
          </cell>
          <cell r="Y384" t="str">
            <v>WK Count</v>
          </cell>
          <cell r="Z384" t="str">
            <v>Total Days</v>
          </cell>
        </row>
        <row r="385">
          <cell r="A385" t="str">
            <v>PREP</v>
          </cell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 t="str">
            <v>ANIMATION</v>
          </cell>
          <cell r="G385">
            <v>0</v>
          </cell>
          <cell r="H385">
            <v>0</v>
          </cell>
          <cell r="I385" t="str">
            <v>INK &amp; PAINT</v>
          </cell>
          <cell r="J385">
            <v>0</v>
          </cell>
          <cell r="K385">
            <v>0</v>
          </cell>
          <cell r="L385" t="str">
            <v>ALPHA</v>
          </cell>
          <cell r="M385">
            <v>0</v>
          </cell>
          <cell r="N385" t="str">
            <v>BETA</v>
          </cell>
          <cell r="O385">
            <v>0</v>
          </cell>
          <cell r="P385" t="str">
            <v>RTM</v>
          </cell>
          <cell r="Q385">
            <v>0</v>
          </cell>
          <cell r="Y385">
            <v>4</v>
          </cell>
          <cell r="Z385">
            <v>25.0642</v>
          </cell>
        </row>
        <row r="386">
          <cell r="A386" t="str">
            <v>PREP</v>
          </cell>
          <cell r="B386" t="str">
            <v>Days</v>
          </cell>
          <cell r="C386">
            <v>0</v>
          </cell>
          <cell r="D386">
            <v>0</v>
          </cell>
          <cell r="E386">
            <v>0</v>
          </cell>
          <cell r="F386" t="str">
            <v>ANIMATION</v>
          </cell>
          <cell r="G386" t="str">
            <v>Days</v>
          </cell>
          <cell r="H386" t="str">
            <v>Frames</v>
          </cell>
          <cell r="I386" t="str">
            <v>INK &amp; PAINT</v>
          </cell>
          <cell r="J386" t="str">
            <v>Days</v>
          </cell>
          <cell r="K386">
            <v>0</v>
          </cell>
          <cell r="L386" t="str">
            <v>ALPHA</v>
          </cell>
          <cell r="M386">
            <v>0</v>
          </cell>
          <cell r="N386" t="str">
            <v>BETA</v>
          </cell>
          <cell r="O386">
            <v>0</v>
          </cell>
          <cell r="P386" t="str">
            <v>RTM</v>
          </cell>
          <cell r="Q386">
            <v>0</v>
          </cell>
          <cell r="Y386">
            <v>4</v>
          </cell>
          <cell r="Z386">
            <v>25.0642</v>
          </cell>
        </row>
        <row r="387">
          <cell r="A387" t="str">
            <v>Wks</v>
          </cell>
          <cell r="B387" t="str">
            <v>Days</v>
          </cell>
          <cell r="C387">
            <v>0</v>
          </cell>
          <cell r="D387">
            <v>0</v>
          </cell>
          <cell r="E387">
            <v>0</v>
          </cell>
          <cell r="F387" t="str">
            <v>Wks</v>
          </cell>
          <cell r="G387" t="str">
            <v>Days</v>
          </cell>
          <cell r="H387" t="str">
            <v>Frames</v>
          </cell>
          <cell r="I387" t="str">
            <v>Wks</v>
          </cell>
          <cell r="J387" t="str">
            <v>Days</v>
          </cell>
          <cell r="K387">
            <v>21</v>
          </cell>
          <cell r="L387">
            <v>0</v>
          </cell>
          <cell r="M387">
            <v>29</v>
          </cell>
          <cell r="N387">
            <v>0</v>
          </cell>
          <cell r="O387">
            <v>29</v>
          </cell>
          <cell r="P387">
            <v>0</v>
          </cell>
          <cell r="Q387">
            <v>29</v>
          </cell>
          <cell r="Y387">
            <v>4</v>
          </cell>
          <cell r="Z387">
            <v>25.0642</v>
          </cell>
        </row>
        <row r="388">
          <cell r="A388">
            <v>1.5806</v>
          </cell>
          <cell r="B388">
            <v>25.0642</v>
          </cell>
          <cell r="C388">
            <v>0</v>
          </cell>
          <cell r="D388">
            <v>0</v>
          </cell>
          <cell r="E388">
            <v>0</v>
          </cell>
          <cell r="F388">
            <v>1.5806</v>
          </cell>
          <cell r="G388">
            <v>25.0642</v>
          </cell>
          <cell r="H388">
            <v>158.06</v>
          </cell>
          <cell r="I388">
            <v>1.5806</v>
          </cell>
          <cell r="J388">
            <v>25.0642</v>
          </cell>
          <cell r="K388">
            <v>21</v>
          </cell>
          <cell r="L388">
            <v>0</v>
          </cell>
          <cell r="M388">
            <v>29</v>
          </cell>
          <cell r="N388">
            <v>0</v>
          </cell>
          <cell r="O388">
            <v>29</v>
          </cell>
          <cell r="P388">
            <v>0</v>
          </cell>
          <cell r="Q388">
            <v>29</v>
          </cell>
          <cell r="Y388">
            <v>4</v>
          </cell>
          <cell r="Z388">
            <v>25.0642</v>
          </cell>
        </row>
        <row r="399">
          <cell r="Y399">
            <v>70</v>
          </cell>
          <cell r="Z399">
            <v>11.0642</v>
          </cell>
        </row>
        <row r="400">
          <cell r="Y400">
            <v>70</v>
          </cell>
          <cell r="Z400">
            <v>11.0642</v>
          </cell>
        </row>
        <row r="403">
          <cell r="N403" t="str">
            <v>ENGINEERING</v>
          </cell>
          <cell r="O403">
            <v>0</v>
          </cell>
          <cell r="P403">
            <v>0</v>
          </cell>
          <cell r="Q403">
            <v>0</v>
          </cell>
          <cell r="Y403" t="str">
            <v>WK Count</v>
          </cell>
          <cell r="Z403" t="str">
            <v>Total Days</v>
          </cell>
        </row>
        <row r="404">
          <cell r="N404" t="str">
            <v>ENGINEERING</v>
          </cell>
          <cell r="O404">
            <v>0</v>
          </cell>
          <cell r="P404">
            <v>0</v>
          </cell>
          <cell r="Q404">
            <v>0</v>
          </cell>
          <cell r="Y404" t="str">
            <v>WK Count</v>
          </cell>
          <cell r="Z404" t="str">
            <v>Total Days</v>
          </cell>
        </row>
        <row r="405">
          <cell r="A405" t="str">
            <v>PREP</v>
          </cell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 t="str">
            <v>ANIMATION</v>
          </cell>
          <cell r="G405">
            <v>0</v>
          </cell>
          <cell r="H405">
            <v>0</v>
          </cell>
          <cell r="I405" t="str">
            <v>INK &amp; PAINT</v>
          </cell>
          <cell r="J405">
            <v>0</v>
          </cell>
          <cell r="K405">
            <v>0</v>
          </cell>
          <cell r="L405" t="str">
            <v>ALPHA</v>
          </cell>
          <cell r="M405">
            <v>0</v>
          </cell>
          <cell r="N405" t="str">
            <v>BETA</v>
          </cell>
          <cell r="O405">
            <v>0</v>
          </cell>
          <cell r="P405" t="str">
            <v>RTM</v>
          </cell>
          <cell r="Q405">
            <v>0</v>
          </cell>
          <cell r="Y405">
            <v>7</v>
          </cell>
          <cell r="Z405">
            <v>49</v>
          </cell>
        </row>
        <row r="406">
          <cell r="A406" t="str">
            <v>PREP</v>
          </cell>
          <cell r="B406" t="str">
            <v>Days</v>
          </cell>
          <cell r="C406">
            <v>0</v>
          </cell>
          <cell r="D406">
            <v>0</v>
          </cell>
          <cell r="E406">
            <v>0</v>
          </cell>
          <cell r="F406" t="str">
            <v>ANIMATION</v>
          </cell>
          <cell r="G406" t="str">
            <v>Days</v>
          </cell>
          <cell r="H406" t="str">
            <v>Frames</v>
          </cell>
          <cell r="I406" t="str">
            <v>INK &amp; PAINT</v>
          </cell>
          <cell r="J406" t="str">
            <v>Days</v>
          </cell>
          <cell r="K406">
            <v>0</v>
          </cell>
          <cell r="L406" t="str">
            <v>ALPHA</v>
          </cell>
          <cell r="M406">
            <v>0</v>
          </cell>
          <cell r="N406" t="str">
            <v>BETA</v>
          </cell>
          <cell r="O406">
            <v>0</v>
          </cell>
          <cell r="P406" t="str">
            <v>RTM</v>
          </cell>
          <cell r="Q406">
            <v>0</v>
          </cell>
          <cell r="Y406">
            <v>7</v>
          </cell>
          <cell r="Z406">
            <v>49</v>
          </cell>
        </row>
        <row r="407">
          <cell r="A407" t="str">
            <v>Wks</v>
          </cell>
          <cell r="B407" t="str">
            <v>Days</v>
          </cell>
          <cell r="C407">
            <v>0</v>
          </cell>
          <cell r="D407">
            <v>0</v>
          </cell>
          <cell r="E407">
            <v>0</v>
          </cell>
          <cell r="F407" t="str">
            <v>Wks</v>
          </cell>
          <cell r="G407" t="str">
            <v>Days</v>
          </cell>
          <cell r="H407" t="str">
            <v>Frames</v>
          </cell>
          <cell r="I407" t="str">
            <v>Wks</v>
          </cell>
          <cell r="J407" t="str">
            <v>Days</v>
          </cell>
          <cell r="K407">
            <v>21</v>
          </cell>
          <cell r="L407">
            <v>0</v>
          </cell>
          <cell r="M407">
            <v>29</v>
          </cell>
          <cell r="N407">
            <v>0</v>
          </cell>
          <cell r="O407">
            <v>29</v>
          </cell>
          <cell r="P407">
            <v>0</v>
          </cell>
          <cell r="Q407">
            <v>29</v>
          </cell>
          <cell r="Y407">
            <v>7</v>
          </cell>
          <cell r="Z407">
            <v>49</v>
          </cell>
        </row>
        <row r="408">
          <cell r="A408">
            <v>5</v>
          </cell>
          <cell r="B408">
            <v>49</v>
          </cell>
          <cell r="C408">
            <v>0</v>
          </cell>
          <cell r="D408">
            <v>0</v>
          </cell>
          <cell r="E408">
            <v>0</v>
          </cell>
          <cell r="F408">
            <v>5</v>
          </cell>
          <cell r="G408">
            <v>49</v>
          </cell>
          <cell r="H408">
            <v>500</v>
          </cell>
          <cell r="I408">
            <v>5</v>
          </cell>
          <cell r="J408">
            <v>49</v>
          </cell>
          <cell r="K408">
            <v>21</v>
          </cell>
          <cell r="L408">
            <v>0</v>
          </cell>
          <cell r="M408">
            <v>29</v>
          </cell>
          <cell r="N408">
            <v>0</v>
          </cell>
          <cell r="O408">
            <v>29</v>
          </cell>
          <cell r="P408">
            <v>0</v>
          </cell>
          <cell r="Q408">
            <v>29</v>
          </cell>
          <cell r="Y408">
            <v>7</v>
          </cell>
          <cell r="Z408">
            <v>49</v>
          </cell>
        </row>
        <row r="419">
          <cell r="Y419">
            <v>91</v>
          </cell>
          <cell r="Z419">
            <v>35</v>
          </cell>
        </row>
        <row r="420">
          <cell r="Y420">
            <v>91</v>
          </cell>
          <cell r="Z420">
            <v>35</v>
          </cell>
        </row>
        <row r="423">
          <cell r="N423" t="str">
            <v>ENGINEERING</v>
          </cell>
          <cell r="O423">
            <v>0</v>
          </cell>
          <cell r="P423">
            <v>0</v>
          </cell>
          <cell r="Q423">
            <v>0</v>
          </cell>
          <cell r="Y423" t="str">
            <v>WK Count</v>
          </cell>
          <cell r="Z423" t="str">
            <v>Total Days</v>
          </cell>
        </row>
        <row r="424">
          <cell r="N424" t="str">
            <v>ENGINEERING</v>
          </cell>
          <cell r="O424">
            <v>0</v>
          </cell>
          <cell r="P424">
            <v>0</v>
          </cell>
          <cell r="Q424">
            <v>0</v>
          </cell>
          <cell r="Y424" t="str">
            <v>WK Count</v>
          </cell>
          <cell r="Z424" t="str">
            <v>Total Days</v>
          </cell>
        </row>
        <row r="425">
          <cell r="A425" t="str">
            <v>PREP</v>
          </cell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 t="str">
            <v>ANIMATION</v>
          </cell>
          <cell r="G425">
            <v>0</v>
          </cell>
          <cell r="H425">
            <v>0</v>
          </cell>
          <cell r="I425" t="str">
            <v>INK &amp; PAINT</v>
          </cell>
          <cell r="J425">
            <v>0</v>
          </cell>
          <cell r="K425">
            <v>0</v>
          </cell>
          <cell r="L425" t="str">
            <v>ALPHA</v>
          </cell>
          <cell r="M425">
            <v>0</v>
          </cell>
          <cell r="N425" t="str">
            <v>BETA</v>
          </cell>
          <cell r="O425">
            <v>0</v>
          </cell>
          <cell r="P425" t="str">
            <v>RTM</v>
          </cell>
          <cell r="Q425">
            <v>0</v>
          </cell>
          <cell r="Y425">
            <v>4</v>
          </cell>
          <cell r="Z425">
            <v>25.0642</v>
          </cell>
        </row>
        <row r="426">
          <cell r="A426" t="str">
            <v>PREP</v>
          </cell>
          <cell r="B426" t="str">
            <v>Days</v>
          </cell>
          <cell r="C426">
            <v>0</v>
          </cell>
          <cell r="D426">
            <v>0</v>
          </cell>
          <cell r="E426">
            <v>0</v>
          </cell>
          <cell r="F426" t="str">
            <v>ANIMATION</v>
          </cell>
          <cell r="G426" t="str">
            <v>Days</v>
          </cell>
          <cell r="H426" t="str">
            <v>Frames</v>
          </cell>
          <cell r="I426" t="str">
            <v>INK &amp; PAINT</v>
          </cell>
          <cell r="J426" t="str">
            <v>Days</v>
          </cell>
          <cell r="K426">
            <v>0</v>
          </cell>
          <cell r="L426" t="str">
            <v>ALPHA</v>
          </cell>
          <cell r="M426">
            <v>0</v>
          </cell>
          <cell r="N426" t="str">
            <v>BETA</v>
          </cell>
          <cell r="O426">
            <v>0</v>
          </cell>
          <cell r="P426" t="str">
            <v>RTM</v>
          </cell>
          <cell r="Q426">
            <v>0</v>
          </cell>
          <cell r="Y426">
            <v>4</v>
          </cell>
          <cell r="Z426">
            <v>25.0642</v>
          </cell>
        </row>
        <row r="427">
          <cell r="A427" t="str">
            <v>Wks</v>
          </cell>
          <cell r="B427" t="str">
            <v>Days</v>
          </cell>
          <cell r="C427">
            <v>0</v>
          </cell>
          <cell r="D427">
            <v>0</v>
          </cell>
          <cell r="E427">
            <v>0</v>
          </cell>
          <cell r="F427" t="str">
            <v>Wks</v>
          </cell>
          <cell r="G427" t="str">
            <v>Days</v>
          </cell>
          <cell r="H427" t="str">
            <v>Frames</v>
          </cell>
          <cell r="I427" t="str">
            <v>Wks</v>
          </cell>
          <cell r="J427" t="str">
            <v>Days</v>
          </cell>
          <cell r="K427">
            <v>21</v>
          </cell>
          <cell r="L427">
            <v>0</v>
          </cell>
          <cell r="M427">
            <v>29</v>
          </cell>
          <cell r="N427">
            <v>0</v>
          </cell>
          <cell r="O427">
            <v>29</v>
          </cell>
          <cell r="P427">
            <v>0</v>
          </cell>
          <cell r="Q427">
            <v>29</v>
          </cell>
          <cell r="Y427">
            <v>4</v>
          </cell>
          <cell r="Z427">
            <v>25.0642</v>
          </cell>
        </row>
        <row r="428">
          <cell r="A428">
            <v>1.5806</v>
          </cell>
          <cell r="B428">
            <v>25.0642</v>
          </cell>
          <cell r="C428">
            <v>0</v>
          </cell>
          <cell r="D428">
            <v>0</v>
          </cell>
          <cell r="E428">
            <v>0</v>
          </cell>
          <cell r="F428">
            <v>1.5806</v>
          </cell>
          <cell r="G428">
            <v>25.0642</v>
          </cell>
          <cell r="H428">
            <v>158.06</v>
          </cell>
          <cell r="I428">
            <v>1.5806</v>
          </cell>
          <cell r="J428">
            <v>25.0642</v>
          </cell>
          <cell r="K428">
            <v>21</v>
          </cell>
          <cell r="L428">
            <v>0</v>
          </cell>
          <cell r="M428">
            <v>29</v>
          </cell>
          <cell r="N428">
            <v>0</v>
          </cell>
          <cell r="O428">
            <v>29</v>
          </cell>
          <cell r="P428">
            <v>0</v>
          </cell>
          <cell r="Q428">
            <v>29</v>
          </cell>
          <cell r="Y428">
            <v>4</v>
          </cell>
          <cell r="Z428">
            <v>25.0642</v>
          </cell>
        </row>
        <row r="439">
          <cell r="Y439">
            <v>70</v>
          </cell>
          <cell r="Z439">
            <v>11.0642</v>
          </cell>
        </row>
        <row r="440">
          <cell r="Y440">
            <v>70</v>
          </cell>
          <cell r="Z440">
            <v>11.0642</v>
          </cell>
        </row>
        <row r="443">
          <cell r="N443" t="str">
            <v>ENGINEERING</v>
          </cell>
          <cell r="O443">
            <v>0</v>
          </cell>
          <cell r="P443">
            <v>0</v>
          </cell>
          <cell r="Q443">
            <v>0</v>
          </cell>
          <cell r="Y443" t="str">
            <v>WK Count</v>
          </cell>
          <cell r="Z443" t="str">
            <v>Total Days</v>
          </cell>
        </row>
        <row r="444">
          <cell r="N444" t="str">
            <v>ENGINEERING</v>
          </cell>
          <cell r="O444">
            <v>0</v>
          </cell>
          <cell r="P444">
            <v>0</v>
          </cell>
          <cell r="Q444">
            <v>0</v>
          </cell>
          <cell r="Y444" t="str">
            <v>WK Count</v>
          </cell>
          <cell r="Z444" t="str">
            <v>Total Days</v>
          </cell>
        </row>
        <row r="445">
          <cell r="A445" t="str">
            <v>PREP</v>
          </cell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 t="str">
            <v>ANIMATION</v>
          </cell>
          <cell r="G445">
            <v>0</v>
          </cell>
          <cell r="H445">
            <v>0</v>
          </cell>
          <cell r="I445" t="str">
            <v>INK &amp; PAINT</v>
          </cell>
          <cell r="J445">
            <v>0</v>
          </cell>
          <cell r="K445">
            <v>0</v>
          </cell>
          <cell r="L445" t="str">
            <v>ALPHA</v>
          </cell>
          <cell r="M445">
            <v>0</v>
          </cell>
          <cell r="N445" t="str">
            <v>BETA</v>
          </cell>
          <cell r="O445">
            <v>0</v>
          </cell>
          <cell r="P445" t="str">
            <v>RTM</v>
          </cell>
          <cell r="Q445">
            <v>0</v>
          </cell>
          <cell r="Y445">
            <v>4</v>
          </cell>
          <cell r="Z445">
            <v>32.440100000000001</v>
          </cell>
        </row>
        <row r="446">
          <cell r="A446" t="str">
            <v>PREP</v>
          </cell>
          <cell r="B446" t="str">
            <v>Days</v>
          </cell>
          <cell r="C446">
            <v>0</v>
          </cell>
          <cell r="D446">
            <v>0</v>
          </cell>
          <cell r="E446">
            <v>0</v>
          </cell>
          <cell r="F446" t="str">
            <v>ANIMATION</v>
          </cell>
          <cell r="G446" t="str">
            <v>Days</v>
          </cell>
          <cell r="H446" t="str">
            <v>Frames</v>
          </cell>
          <cell r="I446" t="str">
            <v>INK &amp; PAINT</v>
          </cell>
          <cell r="J446" t="str">
            <v>Days</v>
          </cell>
          <cell r="K446">
            <v>0</v>
          </cell>
          <cell r="L446" t="str">
            <v>ALPHA</v>
          </cell>
          <cell r="M446">
            <v>0</v>
          </cell>
          <cell r="N446" t="str">
            <v>BETA</v>
          </cell>
          <cell r="O446">
            <v>0</v>
          </cell>
          <cell r="P446" t="str">
            <v>RTM</v>
          </cell>
          <cell r="Q446">
            <v>0</v>
          </cell>
          <cell r="Y446">
            <v>4</v>
          </cell>
          <cell r="Z446">
            <v>32.440100000000001</v>
          </cell>
        </row>
        <row r="447">
          <cell r="A447" t="str">
            <v>Wks</v>
          </cell>
          <cell r="B447" t="str">
            <v>Days</v>
          </cell>
          <cell r="C447">
            <v>0</v>
          </cell>
          <cell r="D447">
            <v>0</v>
          </cell>
          <cell r="E447">
            <v>0</v>
          </cell>
          <cell r="F447" t="str">
            <v>Wks</v>
          </cell>
          <cell r="G447" t="str">
            <v>Days</v>
          </cell>
          <cell r="H447" t="str">
            <v>Frames</v>
          </cell>
          <cell r="I447" t="str">
            <v>Wks</v>
          </cell>
          <cell r="J447" t="str">
            <v>Days</v>
          </cell>
          <cell r="K447">
            <v>21</v>
          </cell>
          <cell r="L447">
            <v>0</v>
          </cell>
          <cell r="M447">
            <v>29</v>
          </cell>
          <cell r="N447">
            <v>0</v>
          </cell>
          <cell r="O447">
            <v>29</v>
          </cell>
          <cell r="P447">
            <v>0</v>
          </cell>
          <cell r="Q447">
            <v>29</v>
          </cell>
          <cell r="Y447">
            <v>4</v>
          </cell>
          <cell r="Z447">
            <v>32.440100000000001</v>
          </cell>
        </row>
        <row r="448">
          <cell r="A448">
            <v>2.6343000000000001</v>
          </cell>
          <cell r="B448">
            <v>32.440100000000001</v>
          </cell>
          <cell r="C448">
            <v>0</v>
          </cell>
          <cell r="D448">
            <v>0</v>
          </cell>
          <cell r="E448">
            <v>0</v>
          </cell>
          <cell r="F448">
            <v>2.6343000000000001</v>
          </cell>
          <cell r="G448">
            <v>32.440100000000001</v>
          </cell>
          <cell r="H448">
            <v>263.43</v>
          </cell>
          <cell r="I448">
            <v>2.6343000000000001</v>
          </cell>
          <cell r="J448">
            <v>32.440100000000001</v>
          </cell>
          <cell r="K448">
            <v>21</v>
          </cell>
          <cell r="L448">
            <v>0</v>
          </cell>
          <cell r="M448">
            <v>29</v>
          </cell>
          <cell r="N448">
            <v>0</v>
          </cell>
          <cell r="O448">
            <v>29</v>
          </cell>
          <cell r="P448">
            <v>0</v>
          </cell>
          <cell r="Q448">
            <v>29</v>
          </cell>
          <cell r="Y448">
            <v>4</v>
          </cell>
          <cell r="Z448">
            <v>32.440100000000001</v>
          </cell>
        </row>
        <row r="459">
          <cell r="Y459">
            <v>70</v>
          </cell>
          <cell r="Z459">
            <v>18.440100000000001</v>
          </cell>
        </row>
        <row r="460">
          <cell r="Y460">
            <v>70</v>
          </cell>
          <cell r="Z460">
            <v>18.440100000000001</v>
          </cell>
        </row>
        <row r="463">
          <cell r="N463" t="str">
            <v>ENGINEERING</v>
          </cell>
          <cell r="O463">
            <v>0</v>
          </cell>
          <cell r="P463">
            <v>0</v>
          </cell>
          <cell r="Q463">
            <v>0</v>
          </cell>
          <cell r="Y463" t="str">
            <v>WK Count</v>
          </cell>
          <cell r="Z463" t="str">
            <v>Total Days</v>
          </cell>
        </row>
        <row r="464">
          <cell r="N464" t="str">
            <v>ENGINEERING</v>
          </cell>
          <cell r="O464">
            <v>0</v>
          </cell>
          <cell r="P464">
            <v>0</v>
          </cell>
          <cell r="Q464">
            <v>0</v>
          </cell>
          <cell r="Y464" t="str">
            <v>WK Count</v>
          </cell>
          <cell r="Z464" t="str">
            <v>Total Days</v>
          </cell>
        </row>
        <row r="465">
          <cell r="A465" t="str">
            <v>PREP</v>
          </cell>
          <cell r="B465">
            <v>0</v>
          </cell>
          <cell r="C465">
            <v>0</v>
          </cell>
          <cell r="D465">
            <v>0</v>
          </cell>
          <cell r="E465">
            <v>0</v>
          </cell>
          <cell r="F465" t="str">
            <v>ANIMATION</v>
          </cell>
          <cell r="G465">
            <v>0</v>
          </cell>
          <cell r="H465">
            <v>0</v>
          </cell>
          <cell r="I465" t="str">
            <v>INK &amp; PAINT</v>
          </cell>
          <cell r="J465">
            <v>0</v>
          </cell>
          <cell r="K465">
            <v>0</v>
          </cell>
          <cell r="L465" t="str">
            <v>ALPHA</v>
          </cell>
          <cell r="M465">
            <v>0</v>
          </cell>
          <cell r="N465" t="str">
            <v>BETA</v>
          </cell>
          <cell r="O465">
            <v>0</v>
          </cell>
          <cell r="P465" t="str">
            <v>RTM</v>
          </cell>
          <cell r="Q465">
            <v>0</v>
          </cell>
          <cell r="Y465">
            <v>3</v>
          </cell>
          <cell r="Z465">
            <v>25.0642</v>
          </cell>
        </row>
        <row r="466">
          <cell r="A466" t="str">
            <v>PREP</v>
          </cell>
          <cell r="B466" t="str">
            <v>Days</v>
          </cell>
          <cell r="C466">
            <v>0</v>
          </cell>
          <cell r="D466">
            <v>0</v>
          </cell>
          <cell r="E466">
            <v>0</v>
          </cell>
          <cell r="F466" t="str">
            <v>ANIMATION</v>
          </cell>
          <cell r="G466" t="str">
            <v>Days</v>
          </cell>
          <cell r="H466" t="str">
            <v>Frames</v>
          </cell>
          <cell r="I466" t="str">
            <v>INK &amp; PAINT</v>
          </cell>
          <cell r="J466" t="str">
            <v>Days</v>
          </cell>
          <cell r="K466">
            <v>0</v>
          </cell>
          <cell r="L466" t="str">
            <v>ALPHA</v>
          </cell>
          <cell r="M466">
            <v>0</v>
          </cell>
          <cell r="N466" t="str">
            <v>BETA</v>
          </cell>
          <cell r="O466">
            <v>0</v>
          </cell>
          <cell r="P466" t="str">
            <v>RTM</v>
          </cell>
          <cell r="Q466">
            <v>0</v>
          </cell>
          <cell r="Y466">
            <v>3</v>
          </cell>
          <cell r="Z466">
            <v>25.0642</v>
          </cell>
        </row>
        <row r="467">
          <cell r="A467" t="str">
            <v>Wks</v>
          </cell>
          <cell r="B467" t="str">
            <v>Days</v>
          </cell>
          <cell r="C467">
            <v>0</v>
          </cell>
          <cell r="D467">
            <v>0</v>
          </cell>
          <cell r="E467">
            <v>0</v>
          </cell>
          <cell r="F467" t="str">
            <v>Wks</v>
          </cell>
          <cell r="G467" t="str">
            <v>Days</v>
          </cell>
          <cell r="H467" t="str">
            <v>Frames</v>
          </cell>
          <cell r="I467" t="str">
            <v>Wks</v>
          </cell>
          <cell r="J467" t="str">
            <v>Days</v>
          </cell>
          <cell r="K467">
            <v>21</v>
          </cell>
          <cell r="L467">
            <v>0</v>
          </cell>
          <cell r="M467">
            <v>29</v>
          </cell>
          <cell r="N467">
            <v>0</v>
          </cell>
          <cell r="O467">
            <v>29</v>
          </cell>
          <cell r="P467">
            <v>0</v>
          </cell>
          <cell r="Q467">
            <v>29</v>
          </cell>
          <cell r="Y467">
            <v>3</v>
          </cell>
          <cell r="Z467">
            <v>25.0642</v>
          </cell>
        </row>
        <row r="468">
          <cell r="A468">
            <v>1.5806</v>
          </cell>
          <cell r="B468">
            <v>25.0642</v>
          </cell>
          <cell r="C468">
            <v>0</v>
          </cell>
          <cell r="D468">
            <v>0</v>
          </cell>
          <cell r="E468">
            <v>0</v>
          </cell>
          <cell r="F468">
            <v>1.5806</v>
          </cell>
          <cell r="G468">
            <v>25.0642</v>
          </cell>
          <cell r="H468">
            <v>158.06</v>
          </cell>
          <cell r="I468">
            <v>1.5806</v>
          </cell>
          <cell r="J468">
            <v>25.0642</v>
          </cell>
          <cell r="K468">
            <v>21</v>
          </cell>
          <cell r="L468">
            <v>0</v>
          </cell>
          <cell r="M468">
            <v>29</v>
          </cell>
          <cell r="N468">
            <v>0</v>
          </cell>
          <cell r="O468">
            <v>29</v>
          </cell>
          <cell r="P468">
            <v>0</v>
          </cell>
          <cell r="Q468">
            <v>29</v>
          </cell>
          <cell r="Y468">
            <v>3</v>
          </cell>
          <cell r="Z468">
            <v>25.0642</v>
          </cell>
        </row>
        <row r="479">
          <cell r="Y479">
            <v>63</v>
          </cell>
          <cell r="Z479">
            <v>11.0642</v>
          </cell>
        </row>
        <row r="480">
          <cell r="Y480">
            <v>63</v>
          </cell>
          <cell r="Z480">
            <v>11.0642</v>
          </cell>
        </row>
        <row r="483">
          <cell r="N483" t="str">
            <v>ENGINEERING</v>
          </cell>
          <cell r="O483">
            <v>0</v>
          </cell>
          <cell r="P483">
            <v>0</v>
          </cell>
          <cell r="Q483">
            <v>0</v>
          </cell>
          <cell r="Y483" t="str">
            <v>WK Count</v>
          </cell>
          <cell r="Z483" t="str">
            <v>Total Days</v>
          </cell>
        </row>
        <row r="484">
          <cell r="N484" t="str">
            <v>ENGINEERING</v>
          </cell>
          <cell r="O484">
            <v>0</v>
          </cell>
          <cell r="P484">
            <v>0</v>
          </cell>
          <cell r="Q484">
            <v>0</v>
          </cell>
          <cell r="Y484" t="str">
            <v>WK Count</v>
          </cell>
          <cell r="Z484" t="str">
            <v>Total Days</v>
          </cell>
        </row>
        <row r="485">
          <cell r="A485" t="str">
            <v>PREP</v>
          </cell>
          <cell r="B485">
            <v>0</v>
          </cell>
          <cell r="C485">
            <v>0</v>
          </cell>
          <cell r="D485">
            <v>0</v>
          </cell>
          <cell r="E485">
            <v>0</v>
          </cell>
          <cell r="F485" t="str">
            <v>ANIMATION</v>
          </cell>
          <cell r="G485">
            <v>0</v>
          </cell>
          <cell r="H485">
            <v>0</v>
          </cell>
          <cell r="I485" t="str">
            <v>INK &amp; PAINT</v>
          </cell>
          <cell r="J485">
            <v>0</v>
          </cell>
          <cell r="K485">
            <v>0</v>
          </cell>
          <cell r="L485" t="str">
            <v>ALPHA</v>
          </cell>
          <cell r="M485">
            <v>0</v>
          </cell>
          <cell r="N485" t="str">
            <v>BETA</v>
          </cell>
          <cell r="O485">
            <v>0</v>
          </cell>
          <cell r="P485" t="str">
            <v>RTM</v>
          </cell>
          <cell r="Q485">
            <v>0</v>
          </cell>
          <cell r="Y485">
            <v>7</v>
          </cell>
          <cell r="Z485">
            <v>46.393619999999999</v>
          </cell>
        </row>
        <row r="486">
          <cell r="A486" t="str">
            <v>PREP</v>
          </cell>
          <cell r="B486" t="str">
            <v>Days</v>
          </cell>
          <cell r="C486">
            <v>0</v>
          </cell>
          <cell r="D486">
            <v>0</v>
          </cell>
          <cell r="E486">
            <v>0</v>
          </cell>
          <cell r="F486" t="str">
            <v>ANIMATION</v>
          </cell>
          <cell r="G486" t="str">
            <v>Days</v>
          </cell>
          <cell r="H486" t="str">
            <v>Frames</v>
          </cell>
          <cell r="I486" t="str">
            <v>INK &amp; PAINT</v>
          </cell>
          <cell r="J486" t="str">
            <v>Days</v>
          </cell>
          <cell r="K486">
            <v>0</v>
          </cell>
          <cell r="L486" t="str">
            <v>ALPHA</v>
          </cell>
          <cell r="M486">
            <v>0</v>
          </cell>
          <cell r="N486" t="str">
            <v>BETA</v>
          </cell>
          <cell r="O486">
            <v>0</v>
          </cell>
          <cell r="P486" t="str">
            <v>RTM</v>
          </cell>
          <cell r="Q486">
            <v>0</v>
          </cell>
          <cell r="Y486">
            <v>7</v>
          </cell>
          <cell r="Z486">
            <v>46.393619999999999</v>
          </cell>
        </row>
        <row r="487">
          <cell r="A487" t="str">
            <v>Wks</v>
          </cell>
          <cell r="B487" t="str">
            <v>Days</v>
          </cell>
          <cell r="C487">
            <v>0</v>
          </cell>
          <cell r="D487">
            <v>0</v>
          </cell>
          <cell r="E487">
            <v>0</v>
          </cell>
          <cell r="F487" t="str">
            <v>Wks</v>
          </cell>
          <cell r="G487" t="str">
            <v>Days</v>
          </cell>
          <cell r="H487" t="str">
            <v>Frames</v>
          </cell>
          <cell r="I487" t="str">
            <v>Wks</v>
          </cell>
          <cell r="J487" t="str">
            <v>Days</v>
          </cell>
          <cell r="K487">
            <v>21</v>
          </cell>
          <cell r="L487">
            <v>0</v>
          </cell>
          <cell r="M487">
            <v>29</v>
          </cell>
          <cell r="N487">
            <v>0</v>
          </cell>
          <cell r="O487">
            <v>29</v>
          </cell>
          <cell r="P487">
            <v>0</v>
          </cell>
          <cell r="Q487">
            <v>29</v>
          </cell>
          <cell r="Y487">
            <v>9</v>
          </cell>
          <cell r="Z487">
            <v>62.393619999999999</v>
          </cell>
        </row>
        <row r="488">
          <cell r="A488">
            <v>4.6276599999999997</v>
          </cell>
          <cell r="B488">
            <v>46.393619999999999</v>
          </cell>
          <cell r="C488">
            <v>0</v>
          </cell>
          <cell r="D488">
            <v>0</v>
          </cell>
          <cell r="E488">
            <v>0</v>
          </cell>
          <cell r="F488">
            <v>4.6276599999999997</v>
          </cell>
          <cell r="G488">
            <v>62.393619999999999</v>
          </cell>
          <cell r="H488">
            <v>2313.83</v>
          </cell>
          <cell r="I488">
            <v>4.6276599999999997</v>
          </cell>
          <cell r="J488">
            <v>46.393619999999999</v>
          </cell>
          <cell r="K488">
            <v>21</v>
          </cell>
          <cell r="L488">
            <v>0</v>
          </cell>
          <cell r="M488">
            <v>29</v>
          </cell>
          <cell r="N488">
            <v>0</v>
          </cell>
          <cell r="O488">
            <v>29</v>
          </cell>
          <cell r="P488">
            <v>0</v>
          </cell>
          <cell r="Q488">
            <v>29</v>
          </cell>
          <cell r="Y488">
            <v>6</v>
          </cell>
          <cell r="Z488">
            <v>46.393619999999999</v>
          </cell>
        </row>
        <row r="500">
          <cell r="Y500">
            <v>105</v>
          </cell>
          <cell r="Z500">
            <v>32.393619999999999</v>
          </cell>
        </row>
        <row r="501">
          <cell r="Y501">
            <v>105</v>
          </cell>
          <cell r="Z501">
            <v>32.393619999999999</v>
          </cell>
        </row>
        <row r="504">
          <cell r="N504" t="str">
            <v>ENGINEERING</v>
          </cell>
          <cell r="O504">
            <v>0</v>
          </cell>
          <cell r="P504">
            <v>0</v>
          </cell>
          <cell r="Q504">
            <v>0</v>
          </cell>
          <cell r="Y504" t="str">
            <v>WK Count</v>
          </cell>
          <cell r="Z504" t="str">
            <v>Total Days</v>
          </cell>
        </row>
        <row r="505">
          <cell r="N505" t="str">
            <v>ENGINEERING</v>
          </cell>
          <cell r="O505">
            <v>0</v>
          </cell>
          <cell r="P505">
            <v>0</v>
          </cell>
          <cell r="Q505">
            <v>0</v>
          </cell>
          <cell r="Y505" t="str">
            <v>WK Count</v>
          </cell>
          <cell r="Z505" t="str">
            <v>Total Days</v>
          </cell>
        </row>
        <row r="506">
          <cell r="A506" t="str">
            <v>PREP</v>
          </cell>
          <cell r="B506">
            <v>0</v>
          </cell>
          <cell r="C506">
            <v>0</v>
          </cell>
          <cell r="D506">
            <v>0</v>
          </cell>
          <cell r="E506">
            <v>0</v>
          </cell>
          <cell r="F506" t="str">
            <v>ANIMATION</v>
          </cell>
          <cell r="G506">
            <v>0</v>
          </cell>
          <cell r="H506">
            <v>0</v>
          </cell>
          <cell r="I506" t="str">
            <v>INK &amp; PAINT</v>
          </cell>
          <cell r="J506">
            <v>0</v>
          </cell>
          <cell r="K506">
            <v>0</v>
          </cell>
          <cell r="L506" t="str">
            <v>ALPHA</v>
          </cell>
          <cell r="M506">
            <v>0</v>
          </cell>
          <cell r="N506" t="str">
            <v>BETA</v>
          </cell>
          <cell r="O506">
            <v>0</v>
          </cell>
          <cell r="P506" t="str">
            <v>RTM</v>
          </cell>
          <cell r="Q506">
            <v>0</v>
          </cell>
          <cell r="Y506">
            <v>25</v>
          </cell>
          <cell r="Z506">
            <v>175.96809999999999</v>
          </cell>
        </row>
        <row r="507">
          <cell r="A507" t="str">
            <v>PREP</v>
          </cell>
          <cell r="B507" t="str">
            <v>Days</v>
          </cell>
          <cell r="C507">
            <v>0</v>
          </cell>
          <cell r="D507">
            <v>0</v>
          </cell>
          <cell r="E507">
            <v>0</v>
          </cell>
          <cell r="F507" t="str">
            <v>ANIMATION</v>
          </cell>
          <cell r="G507" t="str">
            <v>Days</v>
          </cell>
          <cell r="H507" t="str">
            <v>Frames</v>
          </cell>
          <cell r="I507" t="str">
            <v>INK &amp; PAINT</v>
          </cell>
          <cell r="J507" t="str">
            <v>Days</v>
          </cell>
          <cell r="K507">
            <v>0</v>
          </cell>
          <cell r="L507" t="str">
            <v>ALPHA</v>
          </cell>
          <cell r="M507">
            <v>0</v>
          </cell>
          <cell r="N507" t="str">
            <v>BETA</v>
          </cell>
          <cell r="O507">
            <v>0</v>
          </cell>
          <cell r="P507" t="str">
            <v>RTM</v>
          </cell>
          <cell r="Q507">
            <v>0</v>
          </cell>
          <cell r="Y507">
            <v>25</v>
          </cell>
          <cell r="Z507">
            <v>175.96809999999999</v>
          </cell>
        </row>
        <row r="508">
          <cell r="A508" t="str">
            <v>Wks</v>
          </cell>
          <cell r="B508" t="str">
            <v>Days</v>
          </cell>
          <cell r="C508">
            <v>0</v>
          </cell>
          <cell r="D508">
            <v>0</v>
          </cell>
          <cell r="E508">
            <v>0</v>
          </cell>
          <cell r="F508" t="str">
            <v>Wks</v>
          </cell>
          <cell r="G508" t="str">
            <v>Days</v>
          </cell>
          <cell r="H508" t="str">
            <v>Frames</v>
          </cell>
          <cell r="I508" t="str">
            <v>Wks</v>
          </cell>
          <cell r="J508" t="str">
            <v>Days</v>
          </cell>
          <cell r="K508">
            <v>21</v>
          </cell>
          <cell r="L508">
            <v>0</v>
          </cell>
          <cell r="M508">
            <v>29</v>
          </cell>
          <cell r="N508">
            <v>0</v>
          </cell>
          <cell r="O508">
            <v>29</v>
          </cell>
          <cell r="P508">
            <v>0</v>
          </cell>
          <cell r="Q508">
            <v>29</v>
          </cell>
          <cell r="Y508">
            <v>28</v>
          </cell>
          <cell r="Z508">
            <v>191.96809999999999</v>
          </cell>
        </row>
        <row r="509">
          <cell r="A509">
            <v>23.138300000000001</v>
          </cell>
          <cell r="B509">
            <v>175.96809999999999</v>
          </cell>
          <cell r="C509">
            <v>0</v>
          </cell>
          <cell r="D509">
            <v>0</v>
          </cell>
          <cell r="E509">
            <v>0</v>
          </cell>
          <cell r="F509">
            <v>23.138300000000001</v>
          </cell>
          <cell r="G509">
            <v>191.96809999999999</v>
          </cell>
          <cell r="H509">
            <v>2313.83</v>
          </cell>
          <cell r="I509">
            <v>23.138300000000001</v>
          </cell>
          <cell r="J509">
            <v>175.96809999999999</v>
          </cell>
          <cell r="K509">
            <v>21</v>
          </cell>
          <cell r="L509">
            <v>0</v>
          </cell>
          <cell r="M509">
            <v>29</v>
          </cell>
          <cell r="N509">
            <v>0</v>
          </cell>
          <cell r="O509">
            <v>29</v>
          </cell>
          <cell r="P509">
            <v>0</v>
          </cell>
          <cell r="Q509">
            <v>29</v>
          </cell>
          <cell r="Y509">
            <v>25</v>
          </cell>
          <cell r="Z509">
            <v>175.96809999999999</v>
          </cell>
        </row>
        <row r="521">
          <cell r="Y521">
            <v>238</v>
          </cell>
          <cell r="Z521">
            <v>161.96809999999999</v>
          </cell>
        </row>
        <row r="522">
          <cell r="Y522">
            <v>238</v>
          </cell>
          <cell r="Z522">
            <v>161.96809999999999</v>
          </cell>
        </row>
        <row r="525">
          <cell r="N525" t="str">
            <v>ENGINEERING</v>
          </cell>
          <cell r="O525">
            <v>0</v>
          </cell>
          <cell r="P525">
            <v>0</v>
          </cell>
          <cell r="Q525">
            <v>0</v>
          </cell>
          <cell r="Y525" t="str">
            <v>WK Count</v>
          </cell>
          <cell r="Z525" t="str">
            <v>Total Days</v>
          </cell>
        </row>
        <row r="526">
          <cell r="N526" t="str">
            <v>ENGINEERING</v>
          </cell>
          <cell r="O526">
            <v>0</v>
          </cell>
          <cell r="P526">
            <v>0</v>
          </cell>
          <cell r="Q526">
            <v>0</v>
          </cell>
          <cell r="Y526" t="str">
            <v>WK Count</v>
          </cell>
          <cell r="Z526" t="str">
            <v>Total Days</v>
          </cell>
        </row>
        <row r="527">
          <cell r="A527" t="str">
            <v>PREP</v>
          </cell>
          <cell r="B527">
            <v>0</v>
          </cell>
          <cell r="C527">
            <v>0</v>
          </cell>
          <cell r="D527">
            <v>0</v>
          </cell>
          <cell r="E527">
            <v>0</v>
          </cell>
          <cell r="F527" t="str">
            <v>ANIMATION</v>
          </cell>
          <cell r="G527">
            <v>0</v>
          </cell>
          <cell r="H527">
            <v>0</v>
          </cell>
          <cell r="I527" t="str">
            <v>INK &amp; PAINT</v>
          </cell>
          <cell r="J527">
            <v>0</v>
          </cell>
          <cell r="K527">
            <v>0</v>
          </cell>
          <cell r="L527" t="str">
            <v>ALPHA</v>
          </cell>
          <cell r="M527">
            <v>0</v>
          </cell>
          <cell r="N527" t="str">
            <v>BETA</v>
          </cell>
          <cell r="O527">
            <v>0</v>
          </cell>
          <cell r="P527" t="str">
            <v>RTM</v>
          </cell>
          <cell r="Q527">
            <v>0</v>
          </cell>
          <cell r="Y527">
            <v>14</v>
          </cell>
          <cell r="Z527">
            <v>98</v>
          </cell>
        </row>
        <row r="528">
          <cell r="A528" t="str">
            <v>PREP</v>
          </cell>
          <cell r="B528" t="str">
            <v>Days</v>
          </cell>
          <cell r="C528">
            <v>0</v>
          </cell>
          <cell r="D528">
            <v>0</v>
          </cell>
          <cell r="E528">
            <v>0</v>
          </cell>
          <cell r="F528" t="str">
            <v>ANIMATION</v>
          </cell>
          <cell r="G528" t="str">
            <v>Days</v>
          </cell>
          <cell r="H528" t="str">
            <v>Frames</v>
          </cell>
          <cell r="I528" t="str">
            <v>INK &amp; PAINT</v>
          </cell>
          <cell r="J528" t="str">
            <v>Days</v>
          </cell>
          <cell r="K528">
            <v>0</v>
          </cell>
          <cell r="L528" t="str">
            <v>ALPHA</v>
          </cell>
          <cell r="M528">
            <v>0</v>
          </cell>
          <cell r="N528" t="str">
            <v>BETA</v>
          </cell>
          <cell r="O528">
            <v>0</v>
          </cell>
          <cell r="P528" t="str">
            <v>RTM</v>
          </cell>
          <cell r="Q528">
            <v>0</v>
          </cell>
          <cell r="Y528">
            <v>14</v>
          </cell>
          <cell r="Z528">
            <v>98</v>
          </cell>
        </row>
        <row r="529">
          <cell r="A529" t="str">
            <v>Wks</v>
          </cell>
          <cell r="B529" t="str">
            <v>Days</v>
          </cell>
          <cell r="C529">
            <v>0</v>
          </cell>
          <cell r="D529">
            <v>0</v>
          </cell>
          <cell r="E529">
            <v>0</v>
          </cell>
          <cell r="F529" t="str">
            <v>Wks</v>
          </cell>
          <cell r="G529" t="str">
            <v>Days</v>
          </cell>
          <cell r="H529" t="str">
            <v>Frames</v>
          </cell>
          <cell r="I529" t="str">
            <v>Wks</v>
          </cell>
          <cell r="J529" t="str">
            <v>Days</v>
          </cell>
          <cell r="K529">
            <v>21</v>
          </cell>
          <cell r="L529">
            <v>0</v>
          </cell>
          <cell r="M529">
            <v>29</v>
          </cell>
          <cell r="N529">
            <v>0</v>
          </cell>
          <cell r="O529">
            <v>29</v>
          </cell>
          <cell r="P529">
            <v>0</v>
          </cell>
          <cell r="Q529">
            <v>29</v>
          </cell>
          <cell r="Y529">
            <v>17</v>
          </cell>
          <cell r="Z529">
            <v>114</v>
          </cell>
        </row>
        <row r="530">
          <cell r="A530">
            <v>12</v>
          </cell>
          <cell r="B530">
            <v>98</v>
          </cell>
          <cell r="C530">
            <v>0</v>
          </cell>
          <cell r="D530">
            <v>0</v>
          </cell>
          <cell r="E530">
            <v>0</v>
          </cell>
          <cell r="F530">
            <v>12</v>
          </cell>
          <cell r="G530">
            <v>114</v>
          </cell>
          <cell r="H530">
            <v>6000</v>
          </cell>
          <cell r="I530">
            <v>12</v>
          </cell>
          <cell r="J530">
            <v>98</v>
          </cell>
          <cell r="K530">
            <v>21</v>
          </cell>
          <cell r="L530">
            <v>0</v>
          </cell>
          <cell r="M530">
            <v>29</v>
          </cell>
          <cell r="N530">
            <v>0</v>
          </cell>
          <cell r="O530">
            <v>29</v>
          </cell>
          <cell r="P530">
            <v>0</v>
          </cell>
          <cell r="Q530">
            <v>29</v>
          </cell>
          <cell r="Y530">
            <v>14</v>
          </cell>
          <cell r="Z530">
            <v>98</v>
          </cell>
        </row>
        <row r="542">
          <cell r="Y542">
            <v>161</v>
          </cell>
          <cell r="Z542">
            <v>84</v>
          </cell>
        </row>
        <row r="543">
          <cell r="Y543">
            <v>161</v>
          </cell>
          <cell r="Z543">
            <v>84</v>
          </cell>
        </row>
        <row r="546">
          <cell r="N546" t="str">
            <v>ENGINEERING</v>
          </cell>
          <cell r="O546">
            <v>0</v>
          </cell>
          <cell r="P546">
            <v>0</v>
          </cell>
          <cell r="Q546">
            <v>0</v>
          </cell>
          <cell r="Y546" t="str">
            <v>WK Count</v>
          </cell>
          <cell r="Z546" t="str">
            <v>Total Days</v>
          </cell>
        </row>
        <row r="547">
          <cell r="N547" t="str">
            <v>ENGINEERING</v>
          </cell>
          <cell r="O547">
            <v>0</v>
          </cell>
          <cell r="P547">
            <v>0</v>
          </cell>
          <cell r="Q547">
            <v>0</v>
          </cell>
          <cell r="Y547" t="str">
            <v>WK Count</v>
          </cell>
          <cell r="Z547" t="str">
            <v>Total Days</v>
          </cell>
        </row>
        <row r="548">
          <cell r="A548" t="str">
            <v>PREP</v>
          </cell>
          <cell r="B548">
            <v>0</v>
          </cell>
          <cell r="C548">
            <v>0</v>
          </cell>
          <cell r="D548">
            <v>0</v>
          </cell>
          <cell r="E548">
            <v>0</v>
          </cell>
          <cell r="F548" t="str">
            <v>ANIMATION</v>
          </cell>
          <cell r="G548">
            <v>0</v>
          </cell>
          <cell r="H548">
            <v>0</v>
          </cell>
          <cell r="I548" t="str">
            <v>INK &amp; PAINT</v>
          </cell>
          <cell r="J548">
            <v>0</v>
          </cell>
          <cell r="K548">
            <v>0</v>
          </cell>
          <cell r="L548" t="str">
            <v>ALPHA</v>
          </cell>
          <cell r="M548">
            <v>0</v>
          </cell>
          <cell r="N548" t="str">
            <v>BETA</v>
          </cell>
          <cell r="O548">
            <v>0</v>
          </cell>
          <cell r="P548" t="str">
            <v>RTM</v>
          </cell>
          <cell r="Q548">
            <v>0</v>
          </cell>
          <cell r="Y548">
            <v>6</v>
          </cell>
          <cell r="Z548">
            <v>36.435933333333338</v>
          </cell>
        </row>
        <row r="549">
          <cell r="A549" t="str">
            <v>PREP</v>
          </cell>
          <cell r="B549" t="str">
            <v>Days</v>
          </cell>
          <cell r="C549">
            <v>0</v>
          </cell>
          <cell r="D549">
            <v>0</v>
          </cell>
          <cell r="E549">
            <v>0</v>
          </cell>
          <cell r="F549" t="str">
            <v>ANIMATION</v>
          </cell>
          <cell r="G549" t="str">
            <v>Days</v>
          </cell>
          <cell r="H549" t="str">
            <v>Frames</v>
          </cell>
          <cell r="I549" t="str">
            <v>INK &amp; PAINT</v>
          </cell>
          <cell r="J549" t="str">
            <v>Days</v>
          </cell>
          <cell r="K549">
            <v>0</v>
          </cell>
          <cell r="L549" t="str">
            <v>ALPHA</v>
          </cell>
          <cell r="M549">
            <v>0</v>
          </cell>
          <cell r="N549" t="str">
            <v>BETA</v>
          </cell>
          <cell r="O549">
            <v>0</v>
          </cell>
          <cell r="P549" t="str">
            <v>RTM</v>
          </cell>
          <cell r="Q549">
            <v>0</v>
          </cell>
          <cell r="Y549">
            <v>6</v>
          </cell>
          <cell r="Z549">
            <v>36.435933333333338</v>
          </cell>
        </row>
        <row r="550">
          <cell r="A550" t="str">
            <v>Wks</v>
          </cell>
          <cell r="B550" t="str">
            <v>Days</v>
          </cell>
          <cell r="C550">
            <v>0</v>
          </cell>
          <cell r="D550">
            <v>0</v>
          </cell>
          <cell r="E550">
            <v>0</v>
          </cell>
          <cell r="F550" t="str">
            <v>Wks</v>
          </cell>
          <cell r="G550" t="str">
            <v>Days</v>
          </cell>
          <cell r="H550" t="str">
            <v>Frames</v>
          </cell>
          <cell r="I550" t="str">
            <v>Wks</v>
          </cell>
          <cell r="J550" t="str">
            <v>Days</v>
          </cell>
          <cell r="K550">
            <v>21</v>
          </cell>
          <cell r="L550">
            <v>0</v>
          </cell>
          <cell r="M550">
            <v>29</v>
          </cell>
          <cell r="N550">
            <v>0</v>
          </cell>
          <cell r="O550">
            <v>29</v>
          </cell>
          <cell r="P550">
            <v>0</v>
          </cell>
          <cell r="Q550">
            <v>29</v>
          </cell>
          <cell r="Y550">
            <v>8</v>
          </cell>
          <cell r="Z550">
            <v>52.435933333333338</v>
          </cell>
        </row>
        <row r="551">
          <cell r="A551">
            <v>3.2051333333333334</v>
          </cell>
          <cell r="B551">
            <v>36.435933333333338</v>
          </cell>
          <cell r="C551">
            <v>0</v>
          </cell>
          <cell r="D551">
            <v>0</v>
          </cell>
          <cell r="E551">
            <v>0</v>
          </cell>
          <cell r="F551">
            <v>3.2051333333333334</v>
          </cell>
          <cell r="G551">
            <v>52.435933333333338</v>
          </cell>
          <cell r="H551">
            <v>480.77</v>
          </cell>
          <cell r="I551">
            <v>3.2051333333333334</v>
          </cell>
          <cell r="J551">
            <v>36.435933333333338</v>
          </cell>
          <cell r="K551">
            <v>21</v>
          </cell>
          <cell r="L551">
            <v>0</v>
          </cell>
          <cell r="M551">
            <v>29</v>
          </cell>
          <cell r="N551">
            <v>0</v>
          </cell>
          <cell r="O551">
            <v>29</v>
          </cell>
          <cell r="P551">
            <v>0</v>
          </cell>
          <cell r="Q551">
            <v>29</v>
          </cell>
          <cell r="Y551">
            <v>5</v>
          </cell>
          <cell r="Z551">
            <v>36.435933333333338</v>
          </cell>
        </row>
        <row r="563">
          <cell r="Y563">
            <v>98</v>
          </cell>
          <cell r="Z563">
            <v>22.435933333333338</v>
          </cell>
        </row>
        <row r="564">
          <cell r="Y564">
            <v>98</v>
          </cell>
          <cell r="Z564">
            <v>22.435933333333338</v>
          </cell>
        </row>
        <row r="567">
          <cell r="N567" t="str">
            <v>ENGINEERING</v>
          </cell>
          <cell r="O567">
            <v>0</v>
          </cell>
          <cell r="P567">
            <v>0</v>
          </cell>
          <cell r="Q567">
            <v>0</v>
          </cell>
          <cell r="Y567" t="str">
            <v>WK Count</v>
          </cell>
          <cell r="Z567" t="str">
            <v>Total Days</v>
          </cell>
        </row>
        <row r="568">
          <cell r="N568" t="str">
            <v>ENGINEERING</v>
          </cell>
          <cell r="O568">
            <v>0</v>
          </cell>
          <cell r="P568">
            <v>0</v>
          </cell>
          <cell r="Q568">
            <v>0</v>
          </cell>
          <cell r="Y568" t="str">
            <v>WK Count</v>
          </cell>
          <cell r="Z568" t="str">
            <v>Total Days</v>
          </cell>
        </row>
        <row r="569">
          <cell r="A569" t="str">
            <v>PREP</v>
          </cell>
          <cell r="B569">
            <v>0</v>
          </cell>
          <cell r="C569">
            <v>0</v>
          </cell>
          <cell r="D569">
            <v>0</v>
          </cell>
          <cell r="E569">
            <v>0</v>
          </cell>
          <cell r="F569" t="str">
            <v>ANIMATION</v>
          </cell>
          <cell r="G569">
            <v>0</v>
          </cell>
          <cell r="H569">
            <v>0</v>
          </cell>
          <cell r="I569" t="str">
            <v>INK &amp; PAINT</v>
          </cell>
          <cell r="J569">
            <v>0</v>
          </cell>
          <cell r="K569">
            <v>0</v>
          </cell>
          <cell r="L569" t="str">
            <v>ALPHA</v>
          </cell>
          <cell r="M569">
            <v>0</v>
          </cell>
          <cell r="N569" t="str">
            <v>BETA</v>
          </cell>
          <cell r="O569">
            <v>0</v>
          </cell>
          <cell r="P569" t="str">
            <v>RTM</v>
          </cell>
          <cell r="Q569">
            <v>0</v>
          </cell>
          <cell r="Y569">
            <v>25</v>
          </cell>
          <cell r="Z569">
            <v>175</v>
          </cell>
        </row>
        <row r="570">
          <cell r="A570" t="str">
            <v>PREP</v>
          </cell>
          <cell r="B570" t="str">
            <v>Days</v>
          </cell>
          <cell r="C570">
            <v>0</v>
          </cell>
          <cell r="D570">
            <v>0</v>
          </cell>
          <cell r="E570">
            <v>0</v>
          </cell>
          <cell r="F570" t="str">
            <v>ANIMATION</v>
          </cell>
          <cell r="G570" t="str">
            <v>Days</v>
          </cell>
          <cell r="H570" t="str">
            <v>Frames</v>
          </cell>
          <cell r="I570" t="str">
            <v>INK &amp; PAINT</v>
          </cell>
          <cell r="J570" t="str">
            <v>Days</v>
          </cell>
          <cell r="K570">
            <v>0</v>
          </cell>
          <cell r="L570" t="str">
            <v>ALPHA</v>
          </cell>
          <cell r="M570">
            <v>0</v>
          </cell>
          <cell r="N570" t="str">
            <v>BETA</v>
          </cell>
          <cell r="O570">
            <v>0</v>
          </cell>
          <cell r="P570" t="str">
            <v>RTM</v>
          </cell>
          <cell r="Q570">
            <v>0</v>
          </cell>
          <cell r="Y570">
            <v>25</v>
          </cell>
          <cell r="Z570">
            <v>175</v>
          </cell>
        </row>
        <row r="571">
          <cell r="A571" t="str">
            <v>Wks</v>
          </cell>
          <cell r="B571" t="str">
            <v>Days</v>
          </cell>
          <cell r="C571">
            <v>0</v>
          </cell>
          <cell r="D571">
            <v>0</v>
          </cell>
          <cell r="E571">
            <v>0</v>
          </cell>
          <cell r="F571" t="str">
            <v>Wks</v>
          </cell>
          <cell r="G571" t="str">
            <v>Days</v>
          </cell>
          <cell r="H571" t="str">
            <v>Frames</v>
          </cell>
          <cell r="I571" t="str">
            <v>Wks</v>
          </cell>
          <cell r="J571" t="str">
            <v>Days</v>
          </cell>
          <cell r="K571">
            <v>21</v>
          </cell>
          <cell r="L571">
            <v>0</v>
          </cell>
          <cell r="M571">
            <v>29</v>
          </cell>
          <cell r="N571">
            <v>0</v>
          </cell>
          <cell r="O571">
            <v>29</v>
          </cell>
          <cell r="P571">
            <v>0</v>
          </cell>
          <cell r="Q571">
            <v>29</v>
          </cell>
          <cell r="Y571">
            <v>29</v>
          </cell>
          <cell r="Z571">
            <v>201</v>
          </cell>
        </row>
        <row r="572">
          <cell r="A572">
            <v>23</v>
          </cell>
          <cell r="B572">
            <v>175</v>
          </cell>
          <cell r="C572">
            <v>0</v>
          </cell>
          <cell r="D572">
            <v>0</v>
          </cell>
          <cell r="E572">
            <v>0</v>
          </cell>
          <cell r="F572">
            <v>23</v>
          </cell>
          <cell r="G572">
            <v>201</v>
          </cell>
          <cell r="H572">
            <v>11500</v>
          </cell>
          <cell r="I572">
            <v>23</v>
          </cell>
          <cell r="J572">
            <v>175</v>
          </cell>
          <cell r="K572">
            <v>21</v>
          </cell>
          <cell r="L572">
            <v>0</v>
          </cell>
          <cell r="M572">
            <v>29</v>
          </cell>
          <cell r="N572">
            <v>0</v>
          </cell>
          <cell r="O572">
            <v>29</v>
          </cell>
          <cell r="P572">
            <v>0</v>
          </cell>
          <cell r="Q572">
            <v>29</v>
          </cell>
          <cell r="Y572">
            <v>25</v>
          </cell>
          <cell r="Z572">
            <v>175</v>
          </cell>
        </row>
        <row r="584">
          <cell r="Y584">
            <v>245</v>
          </cell>
          <cell r="Z584">
            <v>161</v>
          </cell>
        </row>
        <row r="585">
          <cell r="Y585">
            <v>245</v>
          </cell>
          <cell r="Z585">
            <v>161</v>
          </cell>
        </row>
        <row r="587">
          <cell r="Y587">
            <v>0</v>
          </cell>
          <cell r="Z587">
            <v>0</v>
          </cell>
        </row>
        <row r="588">
          <cell r="Y588">
            <v>0</v>
          </cell>
          <cell r="Z588">
            <v>0</v>
          </cell>
        </row>
        <row r="589">
          <cell r="Y589" t="e">
            <v>#REF!</v>
          </cell>
          <cell r="Z589" t="e">
            <v>#REF!</v>
          </cell>
        </row>
        <row r="590">
          <cell r="Y590">
            <v>0</v>
          </cell>
          <cell r="Z590">
            <v>0</v>
          </cell>
        </row>
        <row r="591">
          <cell r="Y591" t="e">
            <v>#REF!</v>
          </cell>
          <cell r="Z591" t="e">
            <v>#REF!</v>
          </cell>
        </row>
        <row r="592">
          <cell r="Y592" t="e">
            <v>#REF!</v>
          </cell>
          <cell r="Z592" t="e">
            <v>#REF!</v>
          </cell>
        </row>
        <row r="593">
          <cell r="Y593" t="e">
            <v>#REF!</v>
          </cell>
          <cell r="Z593" t="e">
            <v>#REF!</v>
          </cell>
        </row>
        <row r="594">
          <cell r="Y594" t="e">
            <v>#REF!</v>
          </cell>
          <cell r="Z594" t="e">
            <v>#REF!</v>
          </cell>
        </row>
        <row r="595">
          <cell r="Y595" t="e">
            <v>#REF!</v>
          </cell>
          <cell r="Z595" t="e">
            <v>#REF!</v>
          </cell>
        </row>
        <row r="596">
          <cell r="Y596" t="e">
            <v>#REF!</v>
          </cell>
          <cell r="Z596" t="e">
            <v>#REF!</v>
          </cell>
        </row>
        <row r="597">
          <cell r="Y597" t="e">
            <v>#REF!</v>
          </cell>
          <cell r="Z597" t="e">
            <v>#REF!</v>
          </cell>
        </row>
        <row r="598">
          <cell r="Y598" t="e">
            <v>#REF!</v>
          </cell>
          <cell r="Z598" t="e">
            <v>#REF!</v>
          </cell>
        </row>
        <row r="599">
          <cell r="Y599" t="e">
            <v>#REF!</v>
          </cell>
          <cell r="Z599" t="e">
            <v>#REF!</v>
          </cell>
        </row>
        <row r="600">
          <cell r="Y600" t="e">
            <v>#REF!</v>
          </cell>
          <cell r="Z600" t="e">
            <v>#REF!</v>
          </cell>
        </row>
        <row r="601">
          <cell r="Y601" t="e">
            <v>#REF!</v>
          </cell>
          <cell r="Z601" t="e">
            <v>#REF!</v>
          </cell>
        </row>
        <row r="602">
          <cell r="Y602" t="e">
            <v>#REF!</v>
          </cell>
          <cell r="Z602" t="e">
            <v>#REF!</v>
          </cell>
        </row>
        <row r="603">
          <cell r="Y603" t="e">
            <v>#REF!</v>
          </cell>
          <cell r="Z603" t="e">
            <v>#REF!</v>
          </cell>
        </row>
        <row r="604">
          <cell r="Y604" t="e">
            <v>#REF!</v>
          </cell>
          <cell r="Z604" t="e">
            <v>#REF!</v>
          </cell>
        </row>
        <row r="605">
          <cell r="Y605" t="e">
            <v>#REF!</v>
          </cell>
          <cell r="Z605" t="e">
            <v>#REF!</v>
          </cell>
        </row>
        <row r="606">
          <cell r="Y606" t="e">
            <v>#REF!</v>
          </cell>
          <cell r="Z606" t="e">
            <v>#REF!</v>
          </cell>
        </row>
        <row r="607">
          <cell r="Y607" t="e">
            <v>#REF!</v>
          </cell>
          <cell r="Z607" t="e">
            <v>#REF!</v>
          </cell>
        </row>
        <row r="608">
          <cell r="Y608" t="e">
            <v>#REF!</v>
          </cell>
          <cell r="Z608" t="e">
            <v>#REF!</v>
          </cell>
        </row>
        <row r="609">
          <cell r="Y609" t="e">
            <v>#REF!</v>
          </cell>
          <cell r="Z609" t="e">
            <v>#REF!</v>
          </cell>
        </row>
        <row r="610">
          <cell r="Y610">
            <v>0</v>
          </cell>
          <cell r="Z610">
            <v>0</v>
          </cell>
        </row>
        <row r="611">
          <cell r="Y611">
            <v>0</v>
          </cell>
          <cell r="Z611">
            <v>0</v>
          </cell>
        </row>
        <row r="612">
          <cell r="Y612" t="e">
            <v>#REF!</v>
          </cell>
          <cell r="Z612" t="e">
            <v>#REF!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>
        <row r="1">
          <cell r="D1" t="str">
            <v>No BA Rekon:</v>
          </cell>
        </row>
      </sheetData>
      <sheetData sheetId="316">
        <row r="1">
          <cell r="D1" t="str">
            <v>No BA Rekon:</v>
          </cell>
        </row>
      </sheetData>
      <sheetData sheetId="317">
        <row r="1">
          <cell r="D1" t="str">
            <v>No BA Rekon:</v>
          </cell>
        </row>
      </sheetData>
      <sheetData sheetId="318">
        <row r="1">
          <cell r="D1" t="str">
            <v>No BA Rekon:</v>
          </cell>
        </row>
      </sheetData>
      <sheetData sheetId="319">
        <row r="1">
          <cell r="D1" t="str">
            <v>No BA Rekon:</v>
          </cell>
        </row>
      </sheetData>
      <sheetData sheetId="320">
        <row r="1">
          <cell r="D1" t="str">
            <v>No BA Rekon:</v>
          </cell>
        </row>
      </sheetData>
      <sheetData sheetId="321">
        <row r="1">
          <cell r="D1" t="str">
            <v>No BA Rekon:</v>
          </cell>
        </row>
      </sheetData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/>
      <sheetData sheetId="365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/>
      <sheetData sheetId="502"/>
      <sheetData sheetId="503"/>
      <sheetData sheetId="504"/>
      <sheetData sheetId="505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>
        <row r="1">
          <cell r="D1" t="str">
            <v>No BA Rekon:</v>
          </cell>
        </row>
      </sheetData>
      <sheetData sheetId="563"/>
      <sheetData sheetId="564">
        <row r="1">
          <cell r="D1" t="str">
            <v>No BA Rekon:</v>
          </cell>
        </row>
      </sheetData>
      <sheetData sheetId="565"/>
      <sheetData sheetId="566"/>
      <sheetData sheetId="567"/>
      <sheetData sheetId="568"/>
      <sheetData sheetId="569"/>
      <sheetData sheetId="570"/>
      <sheetData sheetId="571">
        <row r="1">
          <cell r="D1" t="str">
            <v>No BA Rekon:</v>
          </cell>
        </row>
      </sheetData>
      <sheetData sheetId="572"/>
      <sheetData sheetId="573">
        <row r="1">
          <cell r="D1" t="str">
            <v>No BA Rekon:</v>
          </cell>
        </row>
      </sheetData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>
        <row r="1">
          <cell r="D1" t="str">
            <v>No BA Rekon:</v>
          </cell>
        </row>
      </sheetData>
      <sheetData sheetId="584"/>
      <sheetData sheetId="585">
        <row r="1">
          <cell r="D1" t="str">
            <v>No BA Rekon:</v>
          </cell>
        </row>
      </sheetData>
      <sheetData sheetId="586"/>
      <sheetData sheetId="587"/>
      <sheetData sheetId="588"/>
      <sheetData sheetId="589"/>
      <sheetData sheetId="590"/>
      <sheetData sheetId="591"/>
      <sheetData sheetId="592">
        <row r="1">
          <cell r="D1" t="str">
            <v>No BA Rekon:</v>
          </cell>
        </row>
      </sheetData>
      <sheetData sheetId="593"/>
      <sheetData sheetId="594">
        <row r="1">
          <cell r="D1" t="str">
            <v>No BA Rekon:</v>
          </cell>
        </row>
      </sheetData>
      <sheetData sheetId="595"/>
      <sheetData sheetId="596"/>
      <sheetData sheetId="597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/>
      <sheetData sheetId="609" refreshError="1"/>
      <sheetData sheetId="610"/>
      <sheetData sheetId="611"/>
      <sheetData sheetId="612"/>
      <sheetData sheetId="613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>
        <row r="1">
          <cell r="A1" t="str">
            <v>Item Code</v>
          </cell>
        </row>
      </sheetData>
      <sheetData sheetId="639"/>
      <sheetData sheetId="640">
        <row r="1">
          <cell r="A1" t="str">
            <v>Item Code</v>
          </cell>
        </row>
      </sheetData>
      <sheetData sheetId="641"/>
      <sheetData sheetId="642"/>
      <sheetData sheetId="643"/>
      <sheetData sheetId="644"/>
      <sheetData sheetId="645"/>
      <sheetData sheetId="646"/>
      <sheetData sheetId="647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</sheetDataSet>
  </externalBook>
</externalLink>
</file>

<file path=xl/externalLinks/externalLink1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 Real 2021"/>
      <sheetName val="Usulan RKAP Tahun 2022"/>
      <sheetName val="Real. s,d Juni 2021"/>
      <sheetName val="Usulan Revisi RKAP Tahun 2021"/>
      <sheetName val="Usulan RKAP 2022 -Mitra OKT.22"/>
      <sheetName val="KK EST 20 KP"/>
      <sheetName val="Divisi KP"/>
      <sheetName val="KK EST 20 KP (One)"/>
      <sheetName val="Detail RKAP 21 Divisi KP (One)"/>
      <sheetName val="Divisi KP (One)"/>
      <sheetName val="KK EST 20 KP (One 2)"/>
      <sheetName val="Detail RKAP 21 Div KP (One 2)"/>
      <sheetName val="Divisi KP (One 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89">
          <cell r="N389">
            <v>488976</v>
          </cell>
        </row>
        <row r="390">
          <cell r="N390">
            <v>0</v>
          </cell>
        </row>
        <row r="391">
          <cell r="N391">
            <v>11734368</v>
          </cell>
        </row>
        <row r="392">
          <cell r="N392">
            <v>759035.10000000009</v>
          </cell>
        </row>
        <row r="393">
          <cell r="N393">
            <v>0</v>
          </cell>
        </row>
        <row r="394">
          <cell r="N394">
            <v>387810</v>
          </cell>
        </row>
        <row r="395">
          <cell r="N395">
            <v>0</v>
          </cell>
        </row>
        <row r="396">
          <cell r="N396">
            <v>0</v>
          </cell>
        </row>
        <row r="397">
          <cell r="N397">
            <v>90360</v>
          </cell>
        </row>
        <row r="398">
          <cell r="N398">
            <v>14797458.696590582</v>
          </cell>
        </row>
        <row r="399">
          <cell r="N399">
            <v>0</v>
          </cell>
        </row>
        <row r="511">
          <cell r="N511">
            <v>41000</v>
          </cell>
        </row>
        <row r="512">
          <cell r="N512">
            <v>33000</v>
          </cell>
        </row>
        <row r="513">
          <cell r="N513">
            <v>10000</v>
          </cell>
        </row>
        <row r="514">
          <cell r="N514">
            <v>5000</v>
          </cell>
        </row>
        <row r="515">
          <cell r="N515">
            <v>40000</v>
          </cell>
        </row>
        <row r="516">
          <cell r="N516">
            <v>21000</v>
          </cell>
        </row>
        <row r="517">
          <cell r="N517">
            <v>60000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image" Target="../media/image5.emf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control" Target="../activeX/activeX5.xml"/><Relationship Id="rId2" Type="http://schemas.openxmlformats.org/officeDocument/2006/relationships/drawing" Target="../drawings/drawing1.xml"/><Relationship Id="rId16" Type="http://schemas.openxmlformats.org/officeDocument/2006/relationships/comments" Target="../comments1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10" Type="http://schemas.openxmlformats.org/officeDocument/2006/relationships/control" Target="../activeX/activeX4.xml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Relationship Id="rId14" Type="http://schemas.openxmlformats.org/officeDocument/2006/relationships/control" Target="../activeX/activeX6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9.xml"/><Relationship Id="rId13" Type="http://schemas.openxmlformats.org/officeDocument/2006/relationships/image" Target="../media/image12.emf"/><Relationship Id="rId3" Type="http://schemas.openxmlformats.org/officeDocument/2006/relationships/vmlDrawing" Target="../drawings/vmlDrawing2.vml"/><Relationship Id="rId7" Type="http://schemas.openxmlformats.org/officeDocument/2006/relationships/image" Target="../media/image9.emf"/><Relationship Id="rId12" Type="http://schemas.openxmlformats.org/officeDocument/2006/relationships/control" Target="../activeX/activeX11.xml"/><Relationship Id="rId2" Type="http://schemas.openxmlformats.org/officeDocument/2006/relationships/drawing" Target="../drawings/drawing2.xml"/><Relationship Id="rId16" Type="http://schemas.openxmlformats.org/officeDocument/2006/relationships/comments" Target="../comments2.xml"/><Relationship Id="rId1" Type="http://schemas.openxmlformats.org/officeDocument/2006/relationships/printerSettings" Target="../printerSettings/printerSettings2.bin"/><Relationship Id="rId6" Type="http://schemas.openxmlformats.org/officeDocument/2006/relationships/control" Target="../activeX/activeX8.xml"/><Relationship Id="rId11" Type="http://schemas.openxmlformats.org/officeDocument/2006/relationships/image" Target="../media/image11.emf"/><Relationship Id="rId5" Type="http://schemas.openxmlformats.org/officeDocument/2006/relationships/image" Target="../media/image8.emf"/><Relationship Id="rId15" Type="http://schemas.openxmlformats.org/officeDocument/2006/relationships/image" Target="../media/image13.emf"/><Relationship Id="rId10" Type="http://schemas.openxmlformats.org/officeDocument/2006/relationships/control" Target="../activeX/activeX10.xml"/><Relationship Id="rId4" Type="http://schemas.openxmlformats.org/officeDocument/2006/relationships/control" Target="../activeX/activeX7.xml"/><Relationship Id="rId9" Type="http://schemas.openxmlformats.org/officeDocument/2006/relationships/image" Target="../media/image10.emf"/><Relationship Id="rId14" Type="http://schemas.openxmlformats.org/officeDocument/2006/relationships/control" Target="../activeX/activeX1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>
    <tabColor theme="4" tint="-0.249977111117893"/>
    <outlinePr showOutlineSymbols="0"/>
  </sheetPr>
  <dimension ref="A1:WXD1488"/>
  <sheetViews>
    <sheetView showGridLines="0" showOutlineSymbols="0" view="pageBreakPreview" topLeftCell="H23" zoomScale="86" zoomScaleNormal="86" zoomScaleSheetLayoutView="86" workbookViewId="0">
      <pane xSplit="2" ySplit="9" topLeftCell="L85" activePane="bottomRight" state="frozen"/>
      <selection activeCell="AU144" sqref="AU144"/>
      <selection pane="topRight" activeCell="AU144" sqref="AU144"/>
      <selection pane="bottomLeft" activeCell="AU144" sqref="AU144"/>
      <selection pane="bottomRight" activeCell="BD129" sqref="BD129"/>
    </sheetView>
  </sheetViews>
  <sheetFormatPr defaultColWidth="9.140625" defaultRowHeight="15" outlineLevelRow="2" outlineLevelCol="1" x14ac:dyDescent="0.25"/>
  <cols>
    <col min="1" max="1" width="51.42578125" style="2" hidden="1" customWidth="1" outlineLevel="1"/>
    <col min="2" max="2" width="30.140625" style="2" hidden="1" customWidth="1" outlineLevel="1"/>
    <col min="3" max="3" width="12.42578125" style="2" hidden="1" customWidth="1" outlineLevel="1"/>
    <col min="4" max="4" width="2.7109375" style="2" customWidth="1" outlineLevel="1"/>
    <col min="5" max="5" width="53" style="2" hidden="1" customWidth="1" outlineLevel="1"/>
    <col min="6" max="6" width="31.5703125" style="2" hidden="1" customWidth="1"/>
    <col min="7" max="7" width="7.5703125" style="2" hidden="1" customWidth="1"/>
    <col min="8" max="8" width="13.140625" style="2" customWidth="1"/>
    <col min="9" max="9" width="59.42578125" style="2" customWidth="1"/>
    <col min="10" max="10" width="19.28515625" style="2" hidden="1" customWidth="1"/>
    <col min="11" max="11" width="20.28515625" style="2" hidden="1" customWidth="1"/>
    <col min="12" max="12" width="19.28515625" style="2" customWidth="1"/>
    <col min="13" max="22" width="19.28515625" style="2" hidden="1" customWidth="1"/>
    <col min="23" max="23" width="22" style="2" hidden="1" customWidth="1"/>
    <col min="24" max="24" width="21.7109375" style="2" hidden="1" customWidth="1"/>
    <col min="25" max="25" width="23.7109375" style="2" hidden="1" customWidth="1"/>
    <col min="26" max="37" width="19.28515625" style="2" hidden="1" customWidth="1"/>
    <col min="38" max="38" width="22" style="2" hidden="1" customWidth="1"/>
    <col min="39" max="52" width="19.28515625" style="2" hidden="1" customWidth="1"/>
    <col min="53" max="54" width="19.28515625" style="2" customWidth="1"/>
    <col min="55" max="55" width="22" style="2" customWidth="1"/>
    <col min="56" max="56" width="17.140625" style="2" bestFit="1" customWidth="1"/>
    <col min="57" max="57" width="9.140625" style="2"/>
    <col min="58" max="58" width="11.7109375" style="2" bestFit="1" customWidth="1"/>
    <col min="59" max="16384" width="9.140625" style="2"/>
  </cols>
  <sheetData>
    <row r="1" spans="1:54" hidden="1" outlineLevel="2" x14ac:dyDescent="0.25">
      <c r="A1" s="1"/>
      <c r="J1" s="3" t="s">
        <v>0</v>
      </c>
      <c r="K1" s="3"/>
      <c r="L1" s="3" t="s">
        <v>0</v>
      </c>
      <c r="M1" s="3" t="s">
        <v>0</v>
      </c>
      <c r="N1" s="3" t="s">
        <v>0</v>
      </c>
      <c r="O1" s="3" t="s">
        <v>0</v>
      </c>
      <c r="P1" s="3" t="s">
        <v>0</v>
      </c>
      <c r="Q1" s="3" t="s">
        <v>0</v>
      </c>
      <c r="R1" s="3" t="s">
        <v>0</v>
      </c>
      <c r="S1" s="3" t="s">
        <v>0</v>
      </c>
      <c r="T1" s="3" t="s">
        <v>0</v>
      </c>
      <c r="U1" s="3" t="s">
        <v>0</v>
      </c>
      <c r="V1" s="3" t="s">
        <v>0</v>
      </c>
      <c r="W1" s="3" t="s">
        <v>0</v>
      </c>
      <c r="X1" s="3" t="s">
        <v>0</v>
      </c>
      <c r="Y1" s="3" t="s">
        <v>0</v>
      </c>
      <c r="Z1" s="3" t="s">
        <v>0</v>
      </c>
      <c r="AA1" s="3" t="s">
        <v>0</v>
      </c>
      <c r="AB1" s="3" t="s">
        <v>0</v>
      </c>
      <c r="AC1" s="3" t="s">
        <v>0</v>
      </c>
      <c r="AD1" s="3" t="s">
        <v>0</v>
      </c>
      <c r="AE1" s="3" t="s">
        <v>0</v>
      </c>
      <c r="AF1" s="3" t="s">
        <v>0</v>
      </c>
      <c r="AG1" s="3" t="s">
        <v>0</v>
      </c>
      <c r="AH1" s="3" t="s">
        <v>0</v>
      </c>
      <c r="AI1" s="3" t="s">
        <v>0</v>
      </c>
      <c r="AJ1" s="3" t="s">
        <v>0</v>
      </c>
      <c r="AK1" s="3" t="s">
        <v>0</v>
      </c>
      <c r="AL1" s="3" t="s">
        <v>0</v>
      </c>
      <c r="AM1" s="3" t="s">
        <v>0</v>
      </c>
      <c r="AN1" s="3" t="s">
        <v>0</v>
      </c>
      <c r="AO1" s="3" t="s">
        <v>0</v>
      </c>
      <c r="AP1" s="3" t="s">
        <v>0</v>
      </c>
      <c r="AQ1" s="3" t="s">
        <v>0</v>
      </c>
      <c r="AR1" s="3" t="s">
        <v>0</v>
      </c>
      <c r="AS1" s="3" t="s">
        <v>0</v>
      </c>
      <c r="AT1" s="3" t="s">
        <v>0</v>
      </c>
      <c r="AU1" s="3" t="s">
        <v>0</v>
      </c>
      <c r="AV1" s="3" t="s">
        <v>0</v>
      </c>
      <c r="AW1" s="3" t="s">
        <v>0</v>
      </c>
      <c r="AX1" s="3" t="s">
        <v>0</v>
      </c>
      <c r="AY1" s="3" t="s">
        <v>0</v>
      </c>
      <c r="AZ1" s="3" t="s">
        <v>0</v>
      </c>
      <c r="BA1" s="3" t="s">
        <v>0</v>
      </c>
      <c r="BB1" s="3" t="s">
        <v>0</v>
      </c>
    </row>
    <row r="2" spans="1:54" hidden="1" outlineLevel="1" x14ac:dyDescent="0.25">
      <c r="A2" s="1"/>
      <c r="B2" s="2" t="s">
        <v>0</v>
      </c>
      <c r="J2" s="4" t="s">
        <v>1</v>
      </c>
      <c r="K2" s="4"/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</row>
    <row r="3" spans="1:54" hidden="1" outlineLevel="1" x14ac:dyDescent="0.25">
      <c r="J3" s="3" t="s">
        <v>2</v>
      </c>
      <c r="K3" s="3"/>
      <c r="L3" s="3" t="s">
        <v>2</v>
      </c>
      <c r="M3" s="3" t="s">
        <v>2</v>
      </c>
      <c r="N3" s="3" t="s">
        <v>2</v>
      </c>
      <c r="O3" s="3" t="s">
        <v>2</v>
      </c>
      <c r="P3" s="3" t="s">
        <v>2</v>
      </c>
      <c r="Q3" s="3" t="s">
        <v>2</v>
      </c>
      <c r="R3" s="3" t="s">
        <v>2</v>
      </c>
      <c r="S3" s="3" t="s">
        <v>2</v>
      </c>
      <c r="T3" s="3" t="s">
        <v>2</v>
      </c>
      <c r="U3" s="3" t="s">
        <v>2</v>
      </c>
      <c r="V3" s="3" t="s">
        <v>2</v>
      </c>
      <c r="W3" s="3" t="s">
        <v>2</v>
      </c>
      <c r="X3" s="3" t="s">
        <v>2</v>
      </c>
      <c r="Y3" s="3" t="s">
        <v>2</v>
      </c>
      <c r="Z3" s="3" t="s">
        <v>2</v>
      </c>
      <c r="AA3" s="3" t="s">
        <v>2</v>
      </c>
      <c r="AB3" s="3" t="s">
        <v>2</v>
      </c>
      <c r="AC3" s="3" t="s">
        <v>2</v>
      </c>
      <c r="AD3" s="3" t="s">
        <v>2</v>
      </c>
      <c r="AE3" s="3" t="s">
        <v>2</v>
      </c>
      <c r="AF3" s="3" t="s">
        <v>2</v>
      </c>
      <c r="AG3" s="3" t="s">
        <v>2</v>
      </c>
      <c r="AH3" s="3" t="s">
        <v>2</v>
      </c>
      <c r="AI3" s="3" t="s">
        <v>2</v>
      </c>
      <c r="AJ3" s="3" t="s">
        <v>2</v>
      </c>
      <c r="AK3" s="3" t="s">
        <v>2</v>
      </c>
      <c r="AL3" s="3" t="s">
        <v>2</v>
      </c>
      <c r="AM3" s="3" t="s">
        <v>2</v>
      </c>
      <c r="AN3" s="3" t="s">
        <v>2</v>
      </c>
      <c r="AO3" s="3" t="s">
        <v>2</v>
      </c>
      <c r="AP3" s="3" t="s">
        <v>2</v>
      </c>
      <c r="AQ3" s="3" t="s">
        <v>2</v>
      </c>
      <c r="AR3" s="3" t="s">
        <v>2</v>
      </c>
      <c r="AS3" s="3" t="s">
        <v>2</v>
      </c>
      <c r="AT3" s="3" t="s">
        <v>2</v>
      </c>
      <c r="AU3" s="3" t="s">
        <v>2</v>
      </c>
      <c r="AV3" s="3" t="s">
        <v>2</v>
      </c>
      <c r="AW3" s="3" t="s">
        <v>2</v>
      </c>
      <c r="AX3" s="3" t="s">
        <v>2</v>
      </c>
      <c r="AY3" s="3" t="s">
        <v>2</v>
      </c>
      <c r="AZ3" s="3" t="s">
        <v>2</v>
      </c>
      <c r="BA3" s="3" t="s">
        <v>2</v>
      </c>
      <c r="BB3" s="3" t="s">
        <v>2</v>
      </c>
    </row>
    <row r="4" spans="1:54" hidden="1" outlineLevel="1" x14ac:dyDescent="0.25">
      <c r="A4" s="5" t="s">
        <v>3</v>
      </c>
      <c r="B4" s="2" t="s">
        <v>4</v>
      </c>
      <c r="J4" s="2" t="s">
        <v>5</v>
      </c>
      <c r="L4" s="2" t="s">
        <v>5</v>
      </c>
      <c r="M4" s="2" t="s">
        <v>5</v>
      </c>
      <c r="N4" s="2" t="s">
        <v>5</v>
      </c>
      <c r="O4" s="2" t="s">
        <v>5</v>
      </c>
      <c r="P4" s="2" t="s">
        <v>5</v>
      </c>
      <c r="Q4" s="2" t="s">
        <v>5</v>
      </c>
      <c r="R4" s="2" t="s">
        <v>5</v>
      </c>
      <c r="S4" s="2" t="s">
        <v>5</v>
      </c>
      <c r="T4" s="2" t="s">
        <v>5</v>
      </c>
      <c r="U4" s="2" t="s">
        <v>5</v>
      </c>
      <c r="V4" s="2" t="s">
        <v>5</v>
      </c>
      <c r="W4" s="2" t="s">
        <v>5</v>
      </c>
      <c r="X4" s="2" t="s">
        <v>5</v>
      </c>
      <c r="Y4" s="2" t="s">
        <v>5</v>
      </c>
      <c r="Z4" s="2" t="s">
        <v>5</v>
      </c>
      <c r="AA4" s="2" t="s">
        <v>5</v>
      </c>
      <c r="AB4" s="2" t="s">
        <v>5</v>
      </c>
      <c r="AC4" s="2" t="s">
        <v>5</v>
      </c>
      <c r="AD4" s="2" t="s">
        <v>5</v>
      </c>
      <c r="AE4" s="2" t="s">
        <v>5</v>
      </c>
      <c r="AF4" s="2" t="s">
        <v>5</v>
      </c>
      <c r="AG4" s="2" t="s">
        <v>5</v>
      </c>
      <c r="AH4" s="2" t="s">
        <v>5</v>
      </c>
      <c r="AI4" s="2" t="s">
        <v>5</v>
      </c>
      <c r="AJ4" s="2" t="s">
        <v>5</v>
      </c>
      <c r="AK4" s="2" t="s">
        <v>5</v>
      </c>
      <c r="AL4" s="2" t="s">
        <v>5</v>
      </c>
      <c r="AM4" s="2" t="s">
        <v>5</v>
      </c>
      <c r="AN4" s="2" t="s">
        <v>5</v>
      </c>
      <c r="AO4" s="2" t="s">
        <v>5</v>
      </c>
      <c r="AP4" s="2" t="s">
        <v>5</v>
      </c>
      <c r="AQ4" s="2" t="s">
        <v>5</v>
      </c>
      <c r="AR4" s="2" t="s">
        <v>5</v>
      </c>
      <c r="AS4" s="2" t="s">
        <v>5</v>
      </c>
      <c r="AT4" s="2" t="s">
        <v>5</v>
      </c>
      <c r="AU4" s="2" t="s">
        <v>5</v>
      </c>
      <c r="AV4" s="2" t="s">
        <v>5</v>
      </c>
      <c r="AW4" s="2" t="s">
        <v>5</v>
      </c>
      <c r="AX4" s="2" t="s">
        <v>5</v>
      </c>
      <c r="AY4" s="2" t="s">
        <v>5</v>
      </c>
      <c r="AZ4" s="2" t="s">
        <v>5</v>
      </c>
      <c r="BA4" s="2" t="s">
        <v>5</v>
      </c>
      <c r="BB4" s="2" t="s">
        <v>5</v>
      </c>
    </row>
    <row r="5" spans="1:54" hidden="1" outlineLevel="1" x14ac:dyDescent="0.25">
      <c r="A5" s="2" t="s">
        <v>6</v>
      </c>
      <c r="B5" s="6" t="s">
        <v>7</v>
      </c>
    </row>
    <row r="6" spans="1:54" hidden="1" outlineLevel="1" x14ac:dyDescent="0.25">
      <c r="A6" s="2" t="s">
        <v>8</v>
      </c>
      <c r="B6" s="6" t="s">
        <v>9</v>
      </c>
    </row>
    <row r="7" spans="1:54" hidden="1" outlineLevel="1" x14ac:dyDescent="0.25">
      <c r="A7" s="2" t="s">
        <v>10</v>
      </c>
      <c r="B7" s="6" t="s">
        <v>11</v>
      </c>
    </row>
    <row r="8" spans="1:54" hidden="1" outlineLevel="1" x14ac:dyDescent="0.25">
      <c r="A8" s="2" t="s">
        <v>12</v>
      </c>
      <c r="B8" s="6" t="s">
        <v>13</v>
      </c>
    </row>
    <row r="9" spans="1:54" hidden="1" outlineLevel="1" x14ac:dyDescent="0.25">
      <c r="A9" s="2" t="s">
        <v>14</v>
      </c>
      <c r="B9" s="6" t="s">
        <v>15</v>
      </c>
    </row>
    <row r="10" spans="1:54" hidden="1" outlineLevel="1" x14ac:dyDescent="0.25">
      <c r="A10" s="2" t="s">
        <v>16</v>
      </c>
      <c r="B10" s="6" t="s">
        <v>17</v>
      </c>
    </row>
    <row r="11" spans="1:54" hidden="1" outlineLevel="1" x14ac:dyDescent="0.25">
      <c r="A11" s="2" t="s">
        <v>18</v>
      </c>
      <c r="B11"/>
    </row>
    <row r="12" spans="1:54" hidden="1" outlineLevel="1" x14ac:dyDescent="0.25">
      <c r="A12" s="2" t="s">
        <v>19</v>
      </c>
      <c r="B12" s="6" t="s">
        <v>20</v>
      </c>
    </row>
    <row r="13" spans="1:54" hidden="1" outlineLevel="1" x14ac:dyDescent="0.25"/>
    <row r="14" spans="1:54" hidden="1" outlineLevel="1" x14ac:dyDescent="0.25"/>
    <row r="15" spans="1:54" hidden="1" collapsed="1" x14ac:dyDescent="0.25"/>
    <row r="16" spans="1:54" hidden="1" x14ac:dyDescent="0.25">
      <c r="A16" s="7"/>
      <c r="B16" s="8"/>
      <c r="C16" s="8"/>
      <c r="D16" s="8"/>
      <c r="F16" s="8"/>
      <c r="G16" s="9" t="s">
        <v>21</v>
      </c>
      <c r="H16" s="9"/>
      <c r="I16" s="9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</row>
    <row r="17" spans="1:54 16176:16176" x14ac:dyDescent="0.25">
      <c r="H17" s="10" t="s">
        <v>22</v>
      </c>
      <c r="I17" s="10"/>
      <c r="Q17" s="11"/>
      <c r="R17" s="11"/>
      <c r="S17" s="11"/>
      <c r="T17" s="11"/>
      <c r="U17" s="11"/>
      <c r="V17" s="11"/>
      <c r="W17" s="11"/>
      <c r="X17" s="11"/>
      <c r="Y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</row>
    <row r="18" spans="1:54 16176:16176" x14ac:dyDescent="0.25">
      <c r="A18" s="14"/>
      <c r="H18" s="10" t="s">
        <v>23</v>
      </c>
      <c r="I18" s="10"/>
      <c r="Q18" s="13"/>
      <c r="R18" s="13"/>
      <c r="S18" s="13"/>
      <c r="T18" s="13"/>
      <c r="U18" s="13"/>
      <c r="V18" s="13"/>
      <c r="W18" s="13"/>
      <c r="X18" s="13"/>
      <c r="Y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</row>
    <row r="19" spans="1:54 16176:16176" s="16" customFormat="1" ht="3" customHeight="1" x14ac:dyDescent="0.25">
      <c r="A19" s="15"/>
      <c r="G19" s="17"/>
      <c r="H19" s="17"/>
      <c r="I19" s="17"/>
    </row>
    <row r="20" spans="1:54 16176:16176" s="19" customFormat="1" ht="3" customHeight="1" x14ac:dyDescent="0.25">
      <c r="A20" s="18"/>
      <c r="G20" s="20"/>
      <c r="H20" s="20"/>
      <c r="I20" s="20"/>
    </row>
    <row r="21" spans="1:54 16176:16176" s="23" customFormat="1" x14ac:dyDescent="0.25">
      <c r="A21" s="21" t="s">
        <v>24</v>
      </c>
      <c r="B21" s="22" t="s">
        <v>25</v>
      </c>
      <c r="C21" s="22" t="s">
        <v>26</v>
      </c>
      <c r="J21" s="23">
        <v>-5888368005.8000002</v>
      </c>
      <c r="K21" s="23">
        <v>1634415695</v>
      </c>
      <c r="L21" s="23">
        <v>-95842226318.563828</v>
      </c>
      <c r="M21" s="23">
        <v>-1521944634</v>
      </c>
      <c r="N21" s="23">
        <v>-2003081975.3000002</v>
      </c>
      <c r="O21" s="23">
        <v>-32759316413</v>
      </c>
      <c r="P21" s="23">
        <v>-16888514415</v>
      </c>
      <c r="Q21" s="23">
        <v>-18972216755</v>
      </c>
      <c r="R21" s="23">
        <v>13208136836</v>
      </c>
      <c r="S21" s="23">
        <v>0</v>
      </c>
      <c r="T21" s="23">
        <v>0</v>
      </c>
      <c r="U21" s="23">
        <v>0</v>
      </c>
      <c r="V21" s="23">
        <v>0</v>
      </c>
      <c r="W21" s="23">
        <v>0</v>
      </c>
      <c r="X21" s="23">
        <v>0</v>
      </c>
      <c r="Y21" s="23">
        <v>-36284343022.300003</v>
      </c>
      <c r="Z21" s="23">
        <v>-7986852193.2136517</v>
      </c>
      <c r="AA21" s="23">
        <v>-7986852193.2136517</v>
      </c>
      <c r="AB21" s="23">
        <v>-7986852193.2136517</v>
      </c>
      <c r="AC21" s="23">
        <v>-7986852193.2136517</v>
      </c>
      <c r="AD21" s="23">
        <v>-7986852193.2136517</v>
      </c>
      <c r="AE21" s="23">
        <v>-7986852193.2136517</v>
      </c>
      <c r="AF21" s="23">
        <v>-7986852193.2136517</v>
      </c>
      <c r="AG21" s="23">
        <v>-7986852193.2136517</v>
      </c>
      <c r="AH21" s="23">
        <v>-7986852193.2136517</v>
      </c>
      <c r="AI21" s="23">
        <v>-7986852193.2136517</v>
      </c>
      <c r="AJ21" s="23">
        <v>-7986852193.2136517</v>
      </c>
      <c r="AK21" s="23">
        <v>-7986852193.2136517</v>
      </c>
      <c r="AL21" s="23">
        <v>-95842226318.563782</v>
      </c>
      <c r="AM21" s="23">
        <v>-6861041908</v>
      </c>
      <c r="AN21" s="23">
        <v>-147964845130.24438</v>
      </c>
      <c r="AO21" s="23">
        <v>-69143826721.018204</v>
      </c>
      <c r="AP21" s="23">
        <v>-94883804055.378189</v>
      </c>
      <c r="AQ21" s="23">
        <v>-35683231443.533379</v>
      </c>
      <c r="AR21" s="23">
        <v>-94883804055.378189</v>
      </c>
      <c r="AS21" s="23">
        <v>-53890713554.300049</v>
      </c>
      <c r="AT21" s="23">
        <v>-94883804055.378189</v>
      </c>
      <c r="AU21" s="23">
        <v>-23960556579.640957</v>
      </c>
      <c r="AV21" s="23">
        <v>-23960556579.640957</v>
      </c>
      <c r="AW21" s="23">
        <v>-23960556579.640957</v>
      </c>
      <c r="AX21" s="23">
        <v>-23960556579.640957</v>
      </c>
    </row>
    <row r="22" spans="1:54 16176:16176" x14ac:dyDescent="0.25">
      <c r="A22" s="24" t="s">
        <v>27</v>
      </c>
      <c r="B22" s="25" t="s">
        <v>28</v>
      </c>
      <c r="C22" s="25" t="s">
        <v>29</v>
      </c>
      <c r="F22" s="5"/>
      <c r="H22" s="26" t="s">
        <v>30</v>
      </c>
      <c r="I22" s="27" t="s">
        <v>31</v>
      </c>
      <c r="J22" s="27" t="s">
        <v>32</v>
      </c>
      <c r="K22" s="27"/>
      <c r="L22" s="28"/>
      <c r="AM22" s="29"/>
      <c r="AN22" s="29"/>
      <c r="AO22" s="30"/>
      <c r="AP22" s="30"/>
      <c r="AQ22" s="188"/>
      <c r="AR22" s="188"/>
      <c r="AS22" s="31"/>
      <c r="AT22" s="32"/>
      <c r="AU22" s="33">
        <f>AU277/$AL$277</f>
        <v>0.27334032633632299</v>
      </c>
      <c r="AV22" s="33">
        <f>AV277/$AL$277</f>
        <v>1.7315971926094154</v>
      </c>
      <c r="AW22" s="33">
        <f>AW277/$AL$277</f>
        <v>2.0049375189457384</v>
      </c>
      <c r="AX22" s="33" t="e">
        <f>AX277/$AL$277</f>
        <v>#REF!</v>
      </c>
    </row>
    <row r="23" spans="1:54 16176:16176" ht="18.75" x14ac:dyDescent="0.25">
      <c r="A23" s="24" t="s">
        <v>33</v>
      </c>
      <c r="B23" s="25" t="s">
        <v>34</v>
      </c>
      <c r="C23" s="25" t="s">
        <v>35</v>
      </c>
      <c r="F23" s="5"/>
      <c r="H23" s="173" t="s">
        <v>1614</v>
      </c>
      <c r="J23" s="34" t="s">
        <v>38</v>
      </c>
      <c r="K23" s="27"/>
      <c r="L23" s="35"/>
      <c r="AT23" s="32"/>
      <c r="AU23" s="33">
        <f>AU850/$AL$850</f>
        <v>0.63069969644780477</v>
      </c>
      <c r="AV23" s="33" t="e">
        <f>AV850/$AL$850</f>
        <v>#REF!</v>
      </c>
      <c r="AW23" s="33" t="e">
        <f>AW850/$AL$850</f>
        <v>#REF!</v>
      </c>
      <c r="AX23" s="33" t="e">
        <f>AX850/$AL$850</f>
        <v>#REF!</v>
      </c>
    </row>
    <row r="24" spans="1:54 16176:16176" ht="18.75" x14ac:dyDescent="0.25">
      <c r="A24" s="24"/>
      <c r="B24" s="25"/>
      <c r="C24" s="25"/>
      <c r="F24" s="5"/>
      <c r="H24" s="173" t="s">
        <v>1613</v>
      </c>
      <c r="J24" s="170"/>
      <c r="K24" s="171"/>
      <c r="L24" s="172"/>
      <c r="AT24" s="32"/>
      <c r="AU24" s="33"/>
      <c r="AV24" s="33"/>
      <c r="AW24" s="33"/>
      <c r="AX24" s="33"/>
    </row>
    <row r="25" spans="1:54 16176:16176" s="23" customFormat="1" x14ac:dyDescent="0.25">
      <c r="A25" s="21" t="s">
        <v>39</v>
      </c>
      <c r="B25" s="22" t="s">
        <v>40</v>
      </c>
      <c r="C25" s="22" t="s">
        <v>41</v>
      </c>
      <c r="F25" s="36"/>
      <c r="G25" s="36"/>
      <c r="H25" s="36"/>
      <c r="I25" s="36"/>
      <c r="J25" s="23">
        <f>J21-J145</f>
        <v>0</v>
      </c>
      <c r="K25" s="23">
        <f>K21-K145</f>
        <v>-839</v>
      </c>
      <c r="L25" s="23">
        <f>L21-L145</f>
        <v>0</v>
      </c>
      <c r="M25" s="23">
        <f t="shared" ref="M25:AL25" si="0">M21-M145</f>
        <v>0</v>
      </c>
      <c r="N25" s="23">
        <f t="shared" si="0"/>
        <v>0</v>
      </c>
      <c r="O25" s="23">
        <f t="shared" si="0"/>
        <v>0</v>
      </c>
      <c r="P25" s="23">
        <f>P21-P145</f>
        <v>0</v>
      </c>
      <c r="Q25" s="23">
        <f t="shared" si="0"/>
        <v>0</v>
      </c>
      <c r="R25" s="23">
        <f t="shared" si="0"/>
        <v>0</v>
      </c>
      <c r="S25" s="23">
        <f t="shared" si="0"/>
        <v>12950800393.016666</v>
      </c>
      <c r="T25" s="23">
        <f t="shared" si="0"/>
        <v>12950800393.016666</v>
      </c>
      <c r="U25" s="23">
        <f t="shared" si="0"/>
        <v>12950800393.016666</v>
      </c>
      <c r="V25" s="23">
        <f t="shared" si="0"/>
        <v>12956533832.016666</v>
      </c>
      <c r="W25" s="23">
        <f t="shared" si="0"/>
        <v>12956533832.016666</v>
      </c>
      <c r="X25" s="23">
        <f t="shared" si="0"/>
        <v>12956533832.016666</v>
      </c>
      <c r="Y25" s="23">
        <f t="shared" si="0"/>
        <v>100374597009.10001</v>
      </c>
      <c r="Z25" s="23">
        <f t="shared" si="0"/>
        <v>0</v>
      </c>
      <c r="AA25" s="23">
        <f t="shared" si="0"/>
        <v>0</v>
      </c>
      <c r="AB25" s="23">
        <f t="shared" si="0"/>
        <v>0</v>
      </c>
      <c r="AC25" s="23">
        <f t="shared" si="0"/>
        <v>0</v>
      </c>
      <c r="AD25" s="23">
        <f t="shared" si="0"/>
        <v>0</v>
      </c>
      <c r="AE25" s="23">
        <f t="shared" si="0"/>
        <v>0</v>
      </c>
      <c r="AF25" s="23">
        <f t="shared" si="0"/>
        <v>0</v>
      </c>
      <c r="AG25" s="23">
        <f t="shared" si="0"/>
        <v>2851377566.7863483</v>
      </c>
      <c r="AH25" s="23">
        <f t="shared" si="0"/>
        <v>-20760797648.213654</v>
      </c>
      <c r="AI25" s="23">
        <f t="shared" si="0"/>
        <v>-9621267888.2136517</v>
      </c>
      <c r="AJ25" s="23">
        <f t="shared" si="0"/>
        <v>39934260966.068253</v>
      </c>
      <c r="AK25" s="23">
        <f t="shared" si="0"/>
        <v>39934260966.068253</v>
      </c>
      <c r="AL25" s="23">
        <f t="shared" si="0"/>
        <v>0</v>
      </c>
      <c r="AM25" s="189" t="s">
        <v>42</v>
      </c>
      <c r="AN25" s="189"/>
      <c r="AO25" s="189"/>
      <c r="AP25" s="189"/>
      <c r="AQ25" s="190" t="s">
        <v>43</v>
      </c>
      <c r="AR25" s="190"/>
      <c r="AS25" s="190"/>
      <c r="AT25" s="190"/>
      <c r="AU25" s="37" t="s">
        <v>44</v>
      </c>
      <c r="AV25" s="37"/>
      <c r="AW25" s="37"/>
      <c r="AX25" s="37"/>
      <c r="AY25" s="191" t="s">
        <v>45</v>
      </c>
      <c r="AZ25" s="191"/>
      <c r="BA25" s="38"/>
      <c r="BB25" s="38"/>
    </row>
    <row r="26" spans="1:54 16176:16176" ht="30" customHeight="1" x14ac:dyDescent="0.25">
      <c r="A26" s="24" t="s">
        <v>46</v>
      </c>
      <c r="B26" s="25" t="s">
        <v>47</v>
      </c>
      <c r="C26" s="25" t="s">
        <v>48</v>
      </c>
      <c r="F26" s="39"/>
      <c r="G26" s="179" t="s">
        <v>49</v>
      </c>
      <c r="H26" s="192" t="s">
        <v>50</v>
      </c>
      <c r="I26" s="192" t="s">
        <v>49</v>
      </c>
      <c r="J26" s="108" t="s">
        <v>51</v>
      </c>
      <c r="K26" s="108" t="s">
        <v>51</v>
      </c>
      <c r="L26" s="194" t="s">
        <v>1593</v>
      </c>
      <c r="M26" s="182" t="s">
        <v>51</v>
      </c>
      <c r="N26" s="183"/>
      <c r="O26" s="183"/>
      <c r="P26" s="183"/>
      <c r="Q26" s="183"/>
      <c r="R26" s="183"/>
      <c r="S26" s="184" t="s">
        <v>53</v>
      </c>
      <c r="T26" s="185"/>
      <c r="U26" s="185"/>
      <c r="V26" s="185"/>
      <c r="W26" s="185"/>
      <c r="X26" s="185"/>
      <c r="Y26" s="41" t="s">
        <v>54</v>
      </c>
      <c r="Z26" s="42" t="s">
        <v>55</v>
      </c>
      <c r="AA26" s="43"/>
      <c r="AB26" s="43"/>
      <c r="AC26" s="43"/>
      <c r="AD26" s="43"/>
      <c r="AE26" s="43"/>
      <c r="AF26" s="43"/>
      <c r="AG26" s="44" t="s">
        <v>56</v>
      </c>
      <c r="AH26" s="44" t="s">
        <v>57</v>
      </c>
      <c r="AI26" s="44" t="s">
        <v>51</v>
      </c>
      <c r="AJ26" s="45" t="s">
        <v>58</v>
      </c>
      <c r="AK26" s="45" t="s">
        <v>59</v>
      </c>
      <c r="AL26" s="45" t="s">
        <v>60</v>
      </c>
      <c r="AM26" s="46" t="s">
        <v>61</v>
      </c>
      <c r="AN26" s="46" t="s">
        <v>62</v>
      </c>
      <c r="AO26" s="46" t="s">
        <v>63</v>
      </c>
      <c r="AP26" s="46" t="s">
        <v>53</v>
      </c>
      <c r="AQ26" s="47" t="s">
        <v>61</v>
      </c>
      <c r="AR26" s="47" t="s">
        <v>62</v>
      </c>
      <c r="AS26" s="47" t="s">
        <v>63</v>
      </c>
      <c r="AT26" s="47" t="s">
        <v>53</v>
      </c>
      <c r="AU26" s="48" t="s">
        <v>64</v>
      </c>
      <c r="AV26" s="48" t="s">
        <v>65</v>
      </c>
      <c r="AW26" s="48" t="s">
        <v>66</v>
      </c>
      <c r="AX26" s="49" t="s">
        <v>67</v>
      </c>
      <c r="AY26" s="50" t="s">
        <v>66</v>
      </c>
      <c r="AZ26" s="50" t="s">
        <v>67</v>
      </c>
      <c r="BA26" s="186" t="s">
        <v>1612</v>
      </c>
      <c r="BB26" s="186" t="s">
        <v>1594</v>
      </c>
      <c r="WXD26" s="178"/>
    </row>
    <row r="27" spans="1:54 16176:16176" x14ac:dyDescent="0.25">
      <c r="A27" s="14" t="s">
        <v>68</v>
      </c>
      <c r="B27" s="2" t="s">
        <v>69</v>
      </c>
      <c r="C27" s="2" t="s">
        <v>70</v>
      </c>
      <c r="G27" s="179"/>
      <c r="H27" s="193"/>
      <c r="I27" s="193"/>
      <c r="J27" s="109">
        <v>2019</v>
      </c>
      <c r="K27" s="109">
        <v>2020</v>
      </c>
      <c r="L27" s="195"/>
      <c r="M27" s="40">
        <v>44197</v>
      </c>
      <c r="N27" s="40">
        <v>44228</v>
      </c>
      <c r="O27" s="40">
        <v>44256</v>
      </c>
      <c r="P27" s="40">
        <v>44287</v>
      </c>
      <c r="Q27" s="40">
        <v>44317</v>
      </c>
      <c r="R27" s="40">
        <v>44348</v>
      </c>
      <c r="S27" s="52">
        <v>44378</v>
      </c>
      <c r="T27" s="52">
        <v>44409</v>
      </c>
      <c r="U27" s="52">
        <v>44440</v>
      </c>
      <c r="V27" s="52">
        <v>44470</v>
      </c>
      <c r="W27" s="52">
        <v>44501</v>
      </c>
      <c r="X27" s="52">
        <v>44531</v>
      </c>
      <c r="Y27" s="41">
        <v>2021</v>
      </c>
      <c r="Z27" s="40">
        <v>44197</v>
      </c>
      <c r="AA27" s="40">
        <v>44228</v>
      </c>
      <c r="AB27" s="40">
        <v>44256</v>
      </c>
      <c r="AC27" s="40">
        <v>44287</v>
      </c>
      <c r="AD27" s="40">
        <v>44317</v>
      </c>
      <c r="AE27" s="40">
        <v>44348</v>
      </c>
      <c r="AF27" s="40">
        <v>44378</v>
      </c>
      <c r="AG27" s="44">
        <v>2020</v>
      </c>
      <c r="AH27" s="44">
        <v>2020</v>
      </c>
      <c r="AI27" s="44">
        <v>2020</v>
      </c>
      <c r="AJ27" s="45">
        <v>2021</v>
      </c>
      <c r="AK27" s="45">
        <v>2021</v>
      </c>
      <c r="AL27" s="45">
        <v>2021</v>
      </c>
      <c r="AM27" s="46">
        <v>2021</v>
      </c>
      <c r="AN27" s="46">
        <v>2022</v>
      </c>
      <c r="AO27" s="46">
        <v>2021</v>
      </c>
      <c r="AP27" s="46">
        <v>2021</v>
      </c>
      <c r="AQ27" s="47">
        <v>2021</v>
      </c>
      <c r="AR27" s="47">
        <v>2022</v>
      </c>
      <c r="AS27" s="47">
        <v>2021</v>
      </c>
      <c r="AT27" s="47">
        <v>2021</v>
      </c>
      <c r="AU27" s="48">
        <v>2021</v>
      </c>
      <c r="AV27" s="48">
        <v>2021</v>
      </c>
      <c r="AW27" s="48">
        <v>2021</v>
      </c>
      <c r="AX27" s="53">
        <v>2022</v>
      </c>
      <c r="AY27" s="50">
        <v>2021</v>
      </c>
      <c r="AZ27" s="50">
        <v>2022</v>
      </c>
      <c r="BA27" s="187"/>
      <c r="BB27" s="187"/>
      <c r="WXD27" s="178"/>
    </row>
    <row r="28" spans="1:54 16176:16176" x14ac:dyDescent="0.25">
      <c r="A28" s="14" t="s">
        <v>71</v>
      </c>
      <c r="B28" s="2" t="s">
        <v>72</v>
      </c>
      <c r="C28" s="2" t="s">
        <v>73</v>
      </c>
      <c r="G28" s="54">
        <v>1</v>
      </c>
      <c r="H28" s="54">
        <v>1</v>
      </c>
      <c r="I28" s="54">
        <f>H28+1</f>
        <v>2</v>
      </c>
      <c r="J28" s="54">
        <f t="shared" ref="J28:AR28" si="1">I28+1</f>
        <v>3</v>
      </c>
      <c r="K28" s="54">
        <f t="shared" si="1"/>
        <v>4</v>
      </c>
      <c r="L28" s="54">
        <v>3</v>
      </c>
      <c r="M28" s="54">
        <f t="shared" si="1"/>
        <v>4</v>
      </c>
      <c r="N28" s="54">
        <f t="shared" si="1"/>
        <v>5</v>
      </c>
      <c r="O28" s="54">
        <f t="shared" si="1"/>
        <v>6</v>
      </c>
      <c r="P28" s="54">
        <f t="shared" si="1"/>
        <v>7</v>
      </c>
      <c r="Q28" s="54">
        <f t="shared" si="1"/>
        <v>8</v>
      </c>
      <c r="R28" s="54">
        <f t="shared" si="1"/>
        <v>9</v>
      </c>
      <c r="S28" s="54">
        <f t="shared" si="1"/>
        <v>10</v>
      </c>
      <c r="T28" s="54">
        <f t="shared" si="1"/>
        <v>11</v>
      </c>
      <c r="U28" s="54">
        <f t="shared" si="1"/>
        <v>12</v>
      </c>
      <c r="V28" s="54">
        <f t="shared" si="1"/>
        <v>13</v>
      </c>
      <c r="W28" s="54">
        <f t="shared" si="1"/>
        <v>14</v>
      </c>
      <c r="X28" s="54">
        <f t="shared" si="1"/>
        <v>15</v>
      </c>
      <c r="Y28" s="54">
        <f t="shared" si="1"/>
        <v>16</v>
      </c>
      <c r="Z28" s="54">
        <f t="shared" si="1"/>
        <v>17</v>
      </c>
      <c r="AA28" s="54">
        <f t="shared" si="1"/>
        <v>18</v>
      </c>
      <c r="AB28" s="54">
        <f t="shared" si="1"/>
        <v>19</v>
      </c>
      <c r="AC28" s="54">
        <f t="shared" si="1"/>
        <v>20</v>
      </c>
      <c r="AD28" s="54">
        <f t="shared" si="1"/>
        <v>21</v>
      </c>
      <c r="AE28" s="54">
        <f t="shared" si="1"/>
        <v>22</v>
      </c>
      <c r="AF28" s="54">
        <f t="shared" si="1"/>
        <v>23</v>
      </c>
      <c r="AG28" s="54">
        <f t="shared" si="1"/>
        <v>24</v>
      </c>
      <c r="AH28" s="54">
        <f t="shared" si="1"/>
        <v>25</v>
      </c>
      <c r="AI28" s="54">
        <f t="shared" si="1"/>
        <v>26</v>
      </c>
      <c r="AJ28" s="54">
        <f t="shared" si="1"/>
        <v>27</v>
      </c>
      <c r="AK28" s="54">
        <f t="shared" si="1"/>
        <v>28</v>
      </c>
      <c r="AL28" s="54">
        <f t="shared" si="1"/>
        <v>29</v>
      </c>
      <c r="AM28" s="54">
        <f t="shared" si="1"/>
        <v>30</v>
      </c>
      <c r="AN28" s="54">
        <f t="shared" si="1"/>
        <v>31</v>
      </c>
      <c r="AO28" s="54">
        <f t="shared" si="1"/>
        <v>32</v>
      </c>
      <c r="AP28" s="54">
        <f t="shared" si="1"/>
        <v>33</v>
      </c>
      <c r="AQ28" s="54">
        <f t="shared" si="1"/>
        <v>34</v>
      </c>
      <c r="AR28" s="54">
        <f t="shared" si="1"/>
        <v>35</v>
      </c>
      <c r="AS28" s="54">
        <v>13</v>
      </c>
      <c r="AT28" s="54">
        <v>14</v>
      </c>
      <c r="AU28" s="54">
        <v>13</v>
      </c>
      <c r="AV28" s="54">
        <v>14</v>
      </c>
      <c r="AW28" s="54">
        <v>13</v>
      </c>
      <c r="AX28" s="54">
        <v>14</v>
      </c>
      <c r="AY28" s="54">
        <v>14</v>
      </c>
      <c r="AZ28" s="54">
        <v>14</v>
      </c>
      <c r="BA28" s="54">
        <v>4</v>
      </c>
      <c r="BB28" s="54">
        <v>5</v>
      </c>
    </row>
    <row r="29" spans="1:54 16176:16176" hidden="1" outlineLevel="1" x14ac:dyDescent="0.25">
      <c r="A29" s="14" t="s">
        <v>74</v>
      </c>
      <c r="B29" s="2" t="s">
        <v>75</v>
      </c>
      <c r="C29" s="2" t="s">
        <v>76</v>
      </c>
      <c r="F29" s="55"/>
      <c r="G29" s="56"/>
      <c r="H29" s="57" t="s">
        <v>77</v>
      </c>
      <c r="I29" s="57" t="s">
        <v>77</v>
      </c>
      <c r="J29" s="58" t="s">
        <v>2</v>
      </c>
      <c r="K29" s="58"/>
      <c r="L29" s="58" t="s">
        <v>2</v>
      </c>
      <c r="M29" s="58" t="s">
        <v>2</v>
      </c>
      <c r="N29" s="58" t="s">
        <v>2</v>
      </c>
      <c r="O29" s="58" t="s">
        <v>2</v>
      </c>
      <c r="P29" s="58" t="s">
        <v>2</v>
      </c>
      <c r="Q29" s="58" t="s">
        <v>2</v>
      </c>
      <c r="R29" s="58" t="s">
        <v>2</v>
      </c>
      <c r="S29" s="58" t="s">
        <v>2</v>
      </c>
      <c r="T29" s="58" t="s">
        <v>2</v>
      </c>
      <c r="U29" s="58" t="s">
        <v>2</v>
      </c>
      <c r="V29" s="58" t="s">
        <v>2</v>
      </c>
      <c r="W29" s="58" t="s">
        <v>2</v>
      </c>
      <c r="X29" s="58" t="s">
        <v>2</v>
      </c>
      <c r="Y29" s="58" t="s">
        <v>2</v>
      </c>
      <c r="Z29" s="58" t="s">
        <v>2</v>
      </c>
      <c r="AA29" s="58" t="s">
        <v>2</v>
      </c>
      <c r="AB29" s="58" t="s">
        <v>2</v>
      </c>
      <c r="AC29" s="58" t="s">
        <v>2</v>
      </c>
      <c r="AD29" s="58" t="s">
        <v>2</v>
      </c>
      <c r="AE29" s="58" t="s">
        <v>2</v>
      </c>
      <c r="AF29" s="58" t="s">
        <v>2</v>
      </c>
      <c r="AG29" s="58" t="s">
        <v>2</v>
      </c>
      <c r="AH29" s="58" t="s">
        <v>2</v>
      </c>
      <c r="AI29" s="58" t="s">
        <v>2</v>
      </c>
      <c r="AJ29" s="58" t="s">
        <v>2</v>
      </c>
      <c r="AK29" s="58" t="s">
        <v>2</v>
      </c>
      <c r="AL29" s="58" t="s">
        <v>2</v>
      </c>
      <c r="AM29" s="58" t="s">
        <v>2</v>
      </c>
      <c r="AN29" s="58" t="s">
        <v>2</v>
      </c>
      <c r="AO29" s="58" t="s">
        <v>2</v>
      </c>
      <c r="AP29" s="58" t="s">
        <v>2</v>
      </c>
      <c r="AQ29" s="58" t="s">
        <v>2</v>
      </c>
      <c r="AR29" s="58" t="s">
        <v>2</v>
      </c>
      <c r="AS29" s="58" t="s">
        <v>2</v>
      </c>
      <c r="AT29" s="58" t="s">
        <v>2</v>
      </c>
      <c r="AU29" s="58" t="s">
        <v>2</v>
      </c>
      <c r="AV29" s="58" t="s">
        <v>2</v>
      </c>
      <c r="AW29" s="58" t="s">
        <v>2</v>
      </c>
      <c r="AX29" s="58" t="s">
        <v>2</v>
      </c>
      <c r="AY29" s="58" t="s">
        <v>2</v>
      </c>
      <c r="AZ29" s="58" t="s">
        <v>2</v>
      </c>
      <c r="BA29" s="58" t="s">
        <v>2</v>
      </c>
      <c r="BB29" s="58" t="s">
        <v>2</v>
      </c>
    </row>
    <row r="30" spans="1:54 16176:16176" hidden="1" outlineLevel="1" x14ac:dyDescent="0.25">
      <c r="A30" s="14" t="s">
        <v>78</v>
      </c>
      <c r="B30" s="2" t="s">
        <v>79</v>
      </c>
      <c r="C30" s="2" t="s">
        <v>80</v>
      </c>
      <c r="G30" s="56"/>
      <c r="H30" s="57" t="s">
        <v>77</v>
      </c>
      <c r="I30" s="57" t="s">
        <v>77</v>
      </c>
      <c r="J30" s="58" t="s">
        <v>5</v>
      </c>
      <c r="K30" s="58"/>
      <c r="L30" s="58" t="s">
        <v>5</v>
      </c>
      <c r="M30" s="58" t="s">
        <v>5</v>
      </c>
      <c r="N30" s="58" t="s">
        <v>5</v>
      </c>
      <c r="O30" s="58" t="s">
        <v>5</v>
      </c>
      <c r="P30" s="58" t="s">
        <v>5</v>
      </c>
      <c r="Q30" s="58" t="s">
        <v>5</v>
      </c>
      <c r="R30" s="58" t="s">
        <v>5</v>
      </c>
      <c r="S30" s="58" t="s">
        <v>5</v>
      </c>
      <c r="T30" s="58" t="s">
        <v>5</v>
      </c>
      <c r="U30" s="58" t="s">
        <v>5</v>
      </c>
      <c r="V30" s="58" t="s">
        <v>5</v>
      </c>
      <c r="W30" s="58" t="s">
        <v>5</v>
      </c>
      <c r="X30" s="58" t="s">
        <v>5</v>
      </c>
      <c r="Y30" s="58" t="s">
        <v>5</v>
      </c>
      <c r="Z30" s="58" t="s">
        <v>5</v>
      </c>
      <c r="AA30" s="58" t="s">
        <v>5</v>
      </c>
      <c r="AB30" s="58" t="s">
        <v>5</v>
      </c>
      <c r="AC30" s="58" t="s">
        <v>5</v>
      </c>
      <c r="AD30" s="58" t="s">
        <v>5</v>
      </c>
      <c r="AE30" s="58" t="s">
        <v>5</v>
      </c>
      <c r="AF30" s="58" t="s">
        <v>5</v>
      </c>
      <c r="AG30" s="58" t="s">
        <v>5</v>
      </c>
      <c r="AH30" s="58" t="s">
        <v>5</v>
      </c>
      <c r="AI30" s="58" t="s">
        <v>5</v>
      </c>
      <c r="AJ30" s="58" t="s">
        <v>5</v>
      </c>
      <c r="AK30" s="58" t="s">
        <v>5</v>
      </c>
      <c r="AL30" s="58" t="s">
        <v>5</v>
      </c>
      <c r="AM30" s="58" t="s">
        <v>5</v>
      </c>
      <c r="AN30" s="58" t="s">
        <v>5</v>
      </c>
      <c r="AO30" s="58" t="s">
        <v>5</v>
      </c>
      <c r="AP30" s="58" t="s">
        <v>5</v>
      </c>
      <c r="AQ30" s="58" t="s">
        <v>5</v>
      </c>
      <c r="AR30" s="58" t="s">
        <v>5</v>
      </c>
      <c r="AS30" s="58" t="s">
        <v>5</v>
      </c>
      <c r="AT30" s="58" t="s">
        <v>5</v>
      </c>
      <c r="AU30" s="58" t="s">
        <v>5</v>
      </c>
      <c r="AV30" s="58" t="s">
        <v>5</v>
      </c>
      <c r="AW30" s="58" t="s">
        <v>5</v>
      </c>
      <c r="AX30" s="58" t="s">
        <v>5</v>
      </c>
      <c r="AY30" s="58" t="s">
        <v>5</v>
      </c>
      <c r="AZ30" s="58" t="s">
        <v>5</v>
      </c>
      <c r="BA30" s="58" t="s">
        <v>5</v>
      </c>
      <c r="BB30" s="58" t="s">
        <v>5</v>
      </c>
    </row>
    <row r="31" spans="1:54 16176:16176" hidden="1" outlineLevel="1" x14ac:dyDescent="0.25">
      <c r="A31" s="14"/>
      <c r="G31" s="56"/>
      <c r="H31" s="57" t="s">
        <v>81</v>
      </c>
      <c r="I31" s="57" t="s">
        <v>82</v>
      </c>
      <c r="J31" s="59" t="s">
        <v>83</v>
      </c>
      <c r="K31" s="59"/>
      <c r="L31" s="59" t="s">
        <v>83</v>
      </c>
      <c r="M31" s="59" t="s">
        <v>83</v>
      </c>
      <c r="N31" s="59" t="s">
        <v>83</v>
      </c>
      <c r="O31" s="59" t="s">
        <v>83</v>
      </c>
      <c r="P31" s="59" t="s">
        <v>83</v>
      </c>
      <c r="Q31" s="59" t="s">
        <v>83</v>
      </c>
      <c r="R31" s="59" t="s">
        <v>83</v>
      </c>
      <c r="S31" s="59" t="s">
        <v>83</v>
      </c>
      <c r="T31" s="59" t="s">
        <v>83</v>
      </c>
      <c r="U31" s="59" t="s">
        <v>83</v>
      </c>
      <c r="V31" s="59" t="s">
        <v>83</v>
      </c>
      <c r="W31" s="59" t="s">
        <v>83</v>
      </c>
      <c r="X31" s="59" t="s">
        <v>83</v>
      </c>
      <c r="Y31" s="59" t="s">
        <v>83</v>
      </c>
      <c r="Z31" s="59" t="s">
        <v>83</v>
      </c>
      <c r="AA31" s="59" t="s">
        <v>83</v>
      </c>
      <c r="AB31" s="59" t="s">
        <v>83</v>
      </c>
      <c r="AC31" s="59" t="s">
        <v>83</v>
      </c>
      <c r="AD31" s="59" t="s">
        <v>83</v>
      </c>
      <c r="AE31" s="59" t="s">
        <v>83</v>
      </c>
      <c r="AF31" s="59" t="s">
        <v>83</v>
      </c>
      <c r="AG31" s="59" t="s">
        <v>83</v>
      </c>
      <c r="AH31" s="59" t="s">
        <v>83</v>
      </c>
      <c r="AI31" s="59" t="s">
        <v>83</v>
      </c>
      <c r="AJ31" s="59" t="s">
        <v>83</v>
      </c>
      <c r="AK31" s="59" t="s">
        <v>83</v>
      </c>
      <c r="AL31" s="59" t="s">
        <v>83</v>
      </c>
      <c r="AM31" s="59" t="s">
        <v>83</v>
      </c>
      <c r="AN31" s="59" t="s">
        <v>83</v>
      </c>
      <c r="AO31" s="59" t="s">
        <v>83</v>
      </c>
      <c r="AP31" s="59" t="s">
        <v>83</v>
      </c>
      <c r="AQ31" s="59" t="s">
        <v>83</v>
      </c>
      <c r="AR31" s="59" t="s">
        <v>83</v>
      </c>
      <c r="AS31" s="59" t="s">
        <v>83</v>
      </c>
      <c r="AT31" s="59" t="s">
        <v>83</v>
      </c>
      <c r="AU31" s="59" t="s">
        <v>83</v>
      </c>
      <c r="AV31" s="59" t="s">
        <v>83</v>
      </c>
      <c r="AW31" s="59" t="s">
        <v>83</v>
      </c>
      <c r="AX31" s="59" t="s">
        <v>83</v>
      </c>
      <c r="AY31" s="59" t="s">
        <v>83</v>
      </c>
      <c r="AZ31" s="59" t="s">
        <v>83</v>
      </c>
      <c r="BA31" s="59" t="s">
        <v>83</v>
      </c>
      <c r="BB31" s="59" t="s">
        <v>83</v>
      </c>
    </row>
    <row r="32" spans="1:54 16176:16176" outlineLevel="1" x14ac:dyDescent="0.25">
      <c r="A32" s="14"/>
      <c r="G32" s="56"/>
      <c r="H32" s="60" t="s">
        <v>77</v>
      </c>
      <c r="I32" s="61" t="s">
        <v>77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/>
      <c r="AV32" s="62"/>
      <c r="AW32" s="62"/>
      <c r="AX32" s="62"/>
      <c r="AY32" s="62"/>
      <c r="AZ32" s="62"/>
      <c r="BA32" s="62"/>
      <c r="BB32" s="62"/>
    </row>
    <row r="33" spans="1:54" s="64" customFormat="1" outlineLevel="1" x14ac:dyDescent="0.2">
      <c r="A33" s="63"/>
      <c r="G33" s="65"/>
      <c r="H33" s="66" t="s">
        <v>84</v>
      </c>
      <c r="I33" s="67" t="s">
        <v>85</v>
      </c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</row>
    <row r="34" spans="1:54" s="64" customFormat="1" outlineLevel="1" x14ac:dyDescent="0.2">
      <c r="A34" s="63"/>
      <c r="G34" s="65"/>
      <c r="H34" s="66" t="s">
        <v>86</v>
      </c>
      <c r="I34" s="67" t="s">
        <v>87</v>
      </c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</row>
    <row r="35" spans="1:54" s="64" customFormat="1" outlineLevel="1" x14ac:dyDescent="0.2">
      <c r="A35" s="63"/>
      <c r="G35" s="65"/>
      <c r="H35" s="60" t="s">
        <v>88</v>
      </c>
      <c r="I35" s="61" t="s">
        <v>89</v>
      </c>
      <c r="J35" s="62">
        <f>J156</f>
        <v>0</v>
      </c>
      <c r="K35" s="62">
        <f>K156</f>
        <v>0</v>
      </c>
      <c r="L35" s="112">
        <f>L156</f>
        <v>588000000</v>
      </c>
      <c r="M35" s="112">
        <f t="shared" ref="M35:X35" si="2">M156</f>
        <v>0</v>
      </c>
      <c r="N35" s="112">
        <f t="shared" si="2"/>
        <v>0</v>
      </c>
      <c r="O35" s="112">
        <f t="shared" si="2"/>
        <v>0</v>
      </c>
      <c r="P35" s="112">
        <f t="shared" si="2"/>
        <v>3269011194</v>
      </c>
      <c r="Q35" s="112">
        <f t="shared" si="2"/>
        <v>-3146350512</v>
      </c>
      <c r="R35" s="112">
        <f t="shared" si="2"/>
        <v>0</v>
      </c>
      <c r="S35" s="112">
        <f t="shared" si="2"/>
        <v>0</v>
      </c>
      <c r="T35" s="112">
        <f t="shared" si="2"/>
        <v>0</v>
      </c>
      <c r="U35" s="112">
        <f t="shared" si="2"/>
        <v>0</v>
      </c>
      <c r="V35" s="112">
        <f t="shared" si="2"/>
        <v>0</v>
      </c>
      <c r="W35" s="112">
        <f t="shared" si="2"/>
        <v>0</v>
      </c>
      <c r="X35" s="112">
        <f t="shared" si="2"/>
        <v>0</v>
      </c>
      <c r="Y35" s="112">
        <f t="shared" ref="Y35:Y54" si="3">SUM(M35:X35)</f>
        <v>122660682</v>
      </c>
      <c r="Z35" s="112">
        <f t="shared" ref="Z35:AK35" si="4">Z156</f>
        <v>49000000</v>
      </c>
      <c r="AA35" s="112">
        <f t="shared" si="4"/>
        <v>49000000</v>
      </c>
      <c r="AB35" s="112">
        <f t="shared" si="4"/>
        <v>49000000</v>
      </c>
      <c r="AC35" s="112">
        <f t="shared" si="4"/>
        <v>49000000</v>
      </c>
      <c r="AD35" s="112">
        <f t="shared" si="4"/>
        <v>49000000</v>
      </c>
      <c r="AE35" s="112">
        <f t="shared" si="4"/>
        <v>49000000</v>
      </c>
      <c r="AF35" s="112">
        <f t="shared" si="4"/>
        <v>49000000</v>
      </c>
      <c r="AG35" s="112">
        <f t="shared" si="4"/>
        <v>0</v>
      </c>
      <c r="AH35" s="112">
        <f t="shared" si="4"/>
        <v>0</v>
      </c>
      <c r="AI35" s="112">
        <f t="shared" si="4"/>
        <v>0</v>
      </c>
      <c r="AJ35" s="112">
        <f t="shared" si="4"/>
        <v>294000000</v>
      </c>
      <c r="AK35" s="112">
        <f t="shared" si="4"/>
        <v>294000000</v>
      </c>
      <c r="AL35" s="112">
        <f>AL156</f>
        <v>588000000</v>
      </c>
      <c r="AM35" s="112">
        <f t="shared" ref="AM35:BB35" si="5">AM156</f>
        <v>122660682</v>
      </c>
      <c r="AN35" s="112">
        <f t="shared" si="5"/>
        <v>588798520.64668798</v>
      </c>
      <c r="AO35" s="112">
        <f t="shared" si="5"/>
        <v>1570129388.3911679</v>
      </c>
      <c r="AP35" s="112">
        <f t="shared" si="5"/>
        <v>2281588591.0378561</v>
      </c>
      <c r="AQ35" s="112">
        <f t="shared" si="5"/>
        <v>122660682</v>
      </c>
      <c r="AR35" s="112">
        <f t="shared" si="5"/>
        <v>588798520.64668798</v>
      </c>
      <c r="AS35" s="112">
        <f t="shared" si="5"/>
        <v>1570129388.3911679</v>
      </c>
      <c r="AT35" s="112">
        <f t="shared" si="5"/>
        <v>2281588591.0378561</v>
      </c>
      <c r="AU35" s="112">
        <f t="shared" si="5"/>
        <v>122660682</v>
      </c>
      <c r="AV35" s="112">
        <f t="shared" si="5"/>
        <v>2158927909.0378599</v>
      </c>
      <c r="AW35" s="112">
        <f t="shared" si="5"/>
        <v>2281588591.0378599</v>
      </c>
      <c r="AX35" s="112" t="e">
        <f t="shared" si="5"/>
        <v>#REF!</v>
      </c>
      <c r="AY35" s="112">
        <f>AY156</f>
        <v>2281588591.0378599</v>
      </c>
      <c r="AZ35" s="112">
        <f>AZ156</f>
        <v>7065582247.7602501</v>
      </c>
      <c r="BA35" s="112">
        <f t="shared" si="5"/>
        <v>2281588591.0378599</v>
      </c>
      <c r="BB35" s="112">
        <f t="shared" si="5"/>
        <v>12706615612</v>
      </c>
    </row>
    <row r="36" spans="1:54" s="64" customFormat="1" outlineLevel="1" x14ac:dyDescent="0.2">
      <c r="A36" s="63"/>
      <c r="G36" s="65"/>
      <c r="H36" s="60" t="s">
        <v>90</v>
      </c>
      <c r="I36" s="61" t="s">
        <v>91</v>
      </c>
      <c r="J36" s="62">
        <f>J168</f>
        <v>0</v>
      </c>
      <c r="K36" s="62">
        <f>K168</f>
        <v>0</v>
      </c>
      <c r="L36" s="112">
        <f>L168</f>
        <v>46575000000</v>
      </c>
      <c r="M36" s="112">
        <f t="shared" ref="M36:X36" si="6">M168</f>
        <v>0</v>
      </c>
      <c r="N36" s="112">
        <f t="shared" si="6"/>
        <v>0</v>
      </c>
      <c r="O36" s="112">
        <f t="shared" si="6"/>
        <v>182708470</v>
      </c>
      <c r="P36" s="112">
        <f t="shared" si="6"/>
        <v>920348926</v>
      </c>
      <c r="Q36" s="112">
        <f t="shared" si="6"/>
        <v>7189336158</v>
      </c>
      <c r="R36" s="112">
        <f t="shared" si="6"/>
        <v>4451249506</v>
      </c>
      <c r="S36" s="112">
        <f t="shared" si="6"/>
        <v>4451249506</v>
      </c>
      <c r="T36" s="112">
        <f t="shared" si="6"/>
        <v>4451249506</v>
      </c>
      <c r="U36" s="112">
        <f t="shared" si="6"/>
        <v>4451249506</v>
      </c>
      <c r="V36" s="112">
        <f t="shared" si="6"/>
        <v>4451249506</v>
      </c>
      <c r="W36" s="112">
        <f t="shared" si="6"/>
        <v>4451249506</v>
      </c>
      <c r="X36" s="112">
        <f t="shared" si="6"/>
        <v>4451249506</v>
      </c>
      <c r="Y36" s="112">
        <f t="shared" si="3"/>
        <v>39451140096</v>
      </c>
      <c r="Z36" s="112">
        <f t="shared" ref="Z36:AK36" si="7">Z168</f>
        <v>3881250000</v>
      </c>
      <c r="AA36" s="112">
        <f t="shared" si="7"/>
        <v>3881250000</v>
      </c>
      <c r="AB36" s="112">
        <f t="shared" si="7"/>
        <v>3881250000</v>
      </c>
      <c r="AC36" s="112">
        <f t="shared" si="7"/>
        <v>3881250000</v>
      </c>
      <c r="AD36" s="112">
        <f t="shared" si="7"/>
        <v>3881250000</v>
      </c>
      <c r="AE36" s="112">
        <f t="shared" si="7"/>
        <v>3881250000</v>
      </c>
      <c r="AF36" s="112">
        <f t="shared" si="7"/>
        <v>3881250000</v>
      </c>
      <c r="AG36" s="112">
        <f t="shared" si="7"/>
        <v>0</v>
      </c>
      <c r="AH36" s="112">
        <f t="shared" si="7"/>
        <v>0</v>
      </c>
      <c r="AI36" s="112">
        <f t="shared" si="7"/>
        <v>0</v>
      </c>
      <c r="AJ36" s="112">
        <f t="shared" si="7"/>
        <v>23287500000</v>
      </c>
      <c r="AK36" s="112">
        <f t="shared" si="7"/>
        <v>23287500000</v>
      </c>
      <c r="AL36" s="112">
        <f>AL168</f>
        <v>46575000000</v>
      </c>
      <c r="AM36" s="112">
        <f t="shared" ref="AM36:BA36" si="8">AM168</f>
        <v>12743643060</v>
      </c>
      <c r="AN36" s="112">
        <f t="shared" si="8"/>
        <v>24415112334.000004</v>
      </c>
      <c r="AO36" s="112">
        <f t="shared" si="8"/>
        <v>55068033151.999992</v>
      </c>
      <c r="AP36" s="112">
        <f t="shared" si="8"/>
        <v>92226788546</v>
      </c>
      <c r="AQ36" s="112">
        <f t="shared" si="8"/>
        <v>12743643060</v>
      </c>
      <c r="AR36" s="112">
        <f t="shared" si="8"/>
        <v>24415112334.000004</v>
      </c>
      <c r="AS36" s="112">
        <f t="shared" si="8"/>
        <v>55068033151.999992</v>
      </c>
      <c r="AT36" s="112">
        <f t="shared" si="8"/>
        <v>92226788546</v>
      </c>
      <c r="AU36" s="112">
        <f t="shared" si="8"/>
        <v>12743643060</v>
      </c>
      <c r="AV36" s="112">
        <f t="shared" si="8"/>
        <v>79483145486</v>
      </c>
      <c r="AW36" s="112">
        <f t="shared" si="8"/>
        <v>92226788546</v>
      </c>
      <c r="AX36" s="112" t="e">
        <f t="shared" si="8"/>
        <v>#REF!</v>
      </c>
      <c r="AY36" s="112">
        <f>AY168</f>
        <v>92226788546</v>
      </c>
      <c r="AZ36" s="112">
        <f>AZ168</f>
        <v>252073302578</v>
      </c>
      <c r="BA36" s="112">
        <f t="shared" si="8"/>
        <v>92226788546</v>
      </c>
      <c r="BB36" s="112">
        <f>BB168</f>
        <v>285645272712</v>
      </c>
    </row>
    <row r="37" spans="1:54" s="64" customFormat="1" hidden="1" outlineLevel="1" x14ac:dyDescent="0.2">
      <c r="A37" s="63"/>
      <c r="G37" s="65"/>
      <c r="H37" s="60" t="s">
        <v>92</v>
      </c>
      <c r="I37" s="61" t="s">
        <v>93</v>
      </c>
      <c r="J37" s="62">
        <f>J173</f>
        <v>0</v>
      </c>
      <c r="K37" s="62">
        <f>K173</f>
        <v>0</v>
      </c>
      <c r="L37" s="112">
        <f>L173</f>
        <v>0</v>
      </c>
      <c r="M37" s="112">
        <f t="shared" ref="M37:X37" si="9">M173</f>
        <v>0</v>
      </c>
      <c r="N37" s="112">
        <f t="shared" si="9"/>
        <v>0</v>
      </c>
      <c r="O37" s="112">
        <f t="shared" si="9"/>
        <v>0</v>
      </c>
      <c r="P37" s="112">
        <f t="shared" si="9"/>
        <v>0</v>
      </c>
      <c r="Q37" s="112">
        <f t="shared" si="9"/>
        <v>0</v>
      </c>
      <c r="R37" s="112">
        <f t="shared" si="9"/>
        <v>0</v>
      </c>
      <c r="S37" s="112">
        <f t="shared" si="9"/>
        <v>0</v>
      </c>
      <c r="T37" s="112">
        <f t="shared" si="9"/>
        <v>0</v>
      </c>
      <c r="U37" s="112">
        <f t="shared" si="9"/>
        <v>0</v>
      </c>
      <c r="V37" s="112">
        <f t="shared" si="9"/>
        <v>0</v>
      </c>
      <c r="W37" s="112">
        <f t="shared" si="9"/>
        <v>0</v>
      </c>
      <c r="X37" s="112">
        <f t="shared" si="9"/>
        <v>0</v>
      </c>
      <c r="Y37" s="112">
        <f t="shared" si="3"/>
        <v>0</v>
      </c>
      <c r="Z37" s="112">
        <f t="shared" ref="Z37:AK37" si="10">Z173</f>
        <v>0</v>
      </c>
      <c r="AA37" s="112">
        <f t="shared" si="10"/>
        <v>0</v>
      </c>
      <c r="AB37" s="112">
        <f t="shared" si="10"/>
        <v>0</v>
      </c>
      <c r="AC37" s="112">
        <f t="shared" si="10"/>
        <v>0</v>
      </c>
      <c r="AD37" s="112">
        <f t="shared" si="10"/>
        <v>0</v>
      </c>
      <c r="AE37" s="112">
        <f t="shared" si="10"/>
        <v>0</v>
      </c>
      <c r="AF37" s="112">
        <f t="shared" si="10"/>
        <v>0</v>
      </c>
      <c r="AG37" s="112">
        <f t="shared" si="10"/>
        <v>0</v>
      </c>
      <c r="AH37" s="112">
        <f t="shared" si="10"/>
        <v>0</v>
      </c>
      <c r="AI37" s="112">
        <f t="shared" si="10"/>
        <v>0</v>
      </c>
      <c r="AJ37" s="112">
        <f t="shared" si="10"/>
        <v>0</v>
      </c>
      <c r="AK37" s="112">
        <f t="shared" si="10"/>
        <v>0</v>
      </c>
      <c r="AL37" s="112">
        <f>AL173</f>
        <v>0</v>
      </c>
      <c r="AM37" s="112">
        <f t="shared" ref="AM37:BB37" si="11">AM173</f>
        <v>0</v>
      </c>
      <c r="AN37" s="112">
        <f t="shared" si="11"/>
        <v>0</v>
      </c>
      <c r="AO37" s="112">
        <f t="shared" si="11"/>
        <v>0</v>
      </c>
      <c r="AP37" s="112">
        <f t="shared" si="11"/>
        <v>0</v>
      </c>
      <c r="AQ37" s="112">
        <f t="shared" si="11"/>
        <v>0</v>
      </c>
      <c r="AR37" s="112">
        <f t="shared" si="11"/>
        <v>0</v>
      </c>
      <c r="AS37" s="112">
        <f t="shared" si="11"/>
        <v>0</v>
      </c>
      <c r="AT37" s="112">
        <f t="shared" si="11"/>
        <v>0</v>
      </c>
      <c r="AU37" s="112">
        <f t="shared" si="11"/>
        <v>0</v>
      </c>
      <c r="AV37" s="112">
        <f t="shared" si="11"/>
        <v>0</v>
      </c>
      <c r="AW37" s="112">
        <f t="shared" si="11"/>
        <v>0</v>
      </c>
      <c r="AX37" s="112" t="e">
        <f t="shared" si="11"/>
        <v>#REF!</v>
      </c>
      <c r="AY37" s="112">
        <f>AY173</f>
        <v>0</v>
      </c>
      <c r="AZ37" s="112">
        <f>AZ173</f>
        <v>0</v>
      </c>
      <c r="BA37" s="112">
        <f t="shared" si="11"/>
        <v>0</v>
      </c>
      <c r="BB37" s="112">
        <f t="shared" si="11"/>
        <v>0</v>
      </c>
    </row>
    <row r="38" spans="1:54" s="64" customFormat="1" hidden="1" outlineLevel="1" x14ac:dyDescent="0.2">
      <c r="A38" s="63"/>
      <c r="G38" s="65"/>
      <c r="H38" s="60" t="s">
        <v>94</v>
      </c>
      <c r="I38" s="61" t="s">
        <v>95</v>
      </c>
      <c r="J38" s="62">
        <f>J184</f>
        <v>0</v>
      </c>
      <c r="K38" s="62">
        <f>K184</f>
        <v>0</v>
      </c>
      <c r="L38" s="112">
        <f>L184</f>
        <v>0</v>
      </c>
      <c r="M38" s="112">
        <f t="shared" ref="M38:X38" si="12">M184</f>
        <v>0</v>
      </c>
      <c r="N38" s="112">
        <f t="shared" si="12"/>
        <v>0</v>
      </c>
      <c r="O38" s="112">
        <f t="shared" si="12"/>
        <v>0</v>
      </c>
      <c r="P38" s="112">
        <f t="shared" si="12"/>
        <v>0</v>
      </c>
      <c r="Q38" s="112">
        <f t="shared" si="12"/>
        <v>0</v>
      </c>
      <c r="R38" s="112">
        <f t="shared" si="12"/>
        <v>0</v>
      </c>
      <c r="S38" s="112">
        <f t="shared" si="12"/>
        <v>0</v>
      </c>
      <c r="T38" s="112">
        <f t="shared" si="12"/>
        <v>0</v>
      </c>
      <c r="U38" s="112">
        <f t="shared" si="12"/>
        <v>0</v>
      </c>
      <c r="V38" s="112">
        <f t="shared" si="12"/>
        <v>0</v>
      </c>
      <c r="W38" s="112">
        <f t="shared" si="12"/>
        <v>0</v>
      </c>
      <c r="X38" s="112">
        <f t="shared" si="12"/>
        <v>0</v>
      </c>
      <c r="Y38" s="112">
        <f t="shared" si="3"/>
        <v>0</v>
      </c>
      <c r="Z38" s="112">
        <f t="shared" ref="Z38:AK38" si="13">Z184</f>
        <v>0</v>
      </c>
      <c r="AA38" s="112">
        <f t="shared" si="13"/>
        <v>0</v>
      </c>
      <c r="AB38" s="112">
        <f t="shared" si="13"/>
        <v>0</v>
      </c>
      <c r="AC38" s="112">
        <f t="shared" si="13"/>
        <v>0</v>
      </c>
      <c r="AD38" s="112">
        <f t="shared" si="13"/>
        <v>0</v>
      </c>
      <c r="AE38" s="112">
        <f t="shared" si="13"/>
        <v>0</v>
      </c>
      <c r="AF38" s="112">
        <f t="shared" si="13"/>
        <v>0</v>
      </c>
      <c r="AG38" s="112">
        <f t="shared" si="13"/>
        <v>0</v>
      </c>
      <c r="AH38" s="112">
        <f t="shared" si="13"/>
        <v>0</v>
      </c>
      <c r="AI38" s="112">
        <f t="shared" si="13"/>
        <v>0</v>
      </c>
      <c r="AJ38" s="112">
        <f t="shared" si="13"/>
        <v>0</v>
      </c>
      <c r="AK38" s="112">
        <f t="shared" si="13"/>
        <v>0</v>
      </c>
      <c r="AL38" s="112">
        <f>AL184</f>
        <v>0</v>
      </c>
      <c r="AM38" s="112">
        <f t="shared" ref="AM38:BB38" si="14">AM184</f>
        <v>0</v>
      </c>
      <c r="AN38" s="112">
        <f t="shared" si="14"/>
        <v>0</v>
      </c>
      <c r="AO38" s="112">
        <f t="shared" si="14"/>
        <v>0</v>
      </c>
      <c r="AP38" s="112">
        <f t="shared" si="14"/>
        <v>0</v>
      </c>
      <c r="AQ38" s="112">
        <f t="shared" si="14"/>
        <v>0</v>
      </c>
      <c r="AR38" s="112">
        <f t="shared" si="14"/>
        <v>0</v>
      </c>
      <c r="AS38" s="112">
        <f t="shared" si="14"/>
        <v>0</v>
      </c>
      <c r="AT38" s="112">
        <f t="shared" si="14"/>
        <v>0</v>
      </c>
      <c r="AU38" s="112">
        <f t="shared" si="14"/>
        <v>0</v>
      </c>
      <c r="AV38" s="112">
        <f t="shared" si="14"/>
        <v>0</v>
      </c>
      <c r="AW38" s="112">
        <f t="shared" si="14"/>
        <v>0</v>
      </c>
      <c r="AX38" s="112" t="e">
        <f t="shared" si="14"/>
        <v>#REF!</v>
      </c>
      <c r="AY38" s="112">
        <f>AY184</f>
        <v>0</v>
      </c>
      <c r="AZ38" s="112">
        <f>AZ184</f>
        <v>0</v>
      </c>
      <c r="BA38" s="112">
        <f t="shared" si="14"/>
        <v>0</v>
      </c>
      <c r="BB38" s="112">
        <f t="shared" si="14"/>
        <v>0</v>
      </c>
    </row>
    <row r="39" spans="1:54" s="64" customFormat="1" hidden="1" outlineLevel="1" x14ac:dyDescent="0.2">
      <c r="A39" s="63"/>
      <c r="G39" s="65"/>
      <c r="H39" s="60" t="s">
        <v>96</v>
      </c>
      <c r="I39" s="61" t="s">
        <v>97</v>
      </c>
      <c r="J39" s="62">
        <f>J187</f>
        <v>0</v>
      </c>
      <c r="K39" s="62">
        <f>K187</f>
        <v>0</v>
      </c>
      <c r="L39" s="112">
        <f>L187</f>
        <v>0</v>
      </c>
      <c r="M39" s="112">
        <f t="shared" ref="M39:X39" si="15">M187</f>
        <v>0</v>
      </c>
      <c r="N39" s="112">
        <f t="shared" si="15"/>
        <v>0</v>
      </c>
      <c r="O39" s="112">
        <f t="shared" si="15"/>
        <v>0</v>
      </c>
      <c r="P39" s="112">
        <f t="shared" si="15"/>
        <v>0</v>
      </c>
      <c r="Q39" s="112">
        <f t="shared" si="15"/>
        <v>0</v>
      </c>
      <c r="R39" s="112">
        <f t="shared" si="15"/>
        <v>0</v>
      </c>
      <c r="S39" s="112">
        <f t="shared" si="15"/>
        <v>0</v>
      </c>
      <c r="T39" s="112">
        <f t="shared" si="15"/>
        <v>0</v>
      </c>
      <c r="U39" s="112">
        <f t="shared" si="15"/>
        <v>0</v>
      </c>
      <c r="V39" s="112">
        <f t="shared" si="15"/>
        <v>0</v>
      </c>
      <c r="W39" s="112">
        <f t="shared" si="15"/>
        <v>0</v>
      </c>
      <c r="X39" s="112">
        <f t="shared" si="15"/>
        <v>0</v>
      </c>
      <c r="Y39" s="112">
        <f t="shared" si="3"/>
        <v>0</v>
      </c>
      <c r="Z39" s="112">
        <f t="shared" ref="Z39:AK39" si="16">Z187</f>
        <v>0</v>
      </c>
      <c r="AA39" s="112">
        <f t="shared" si="16"/>
        <v>0</v>
      </c>
      <c r="AB39" s="112">
        <f t="shared" si="16"/>
        <v>0</v>
      </c>
      <c r="AC39" s="112">
        <f t="shared" si="16"/>
        <v>0</v>
      </c>
      <c r="AD39" s="112">
        <f t="shared" si="16"/>
        <v>0</v>
      </c>
      <c r="AE39" s="112">
        <f t="shared" si="16"/>
        <v>0</v>
      </c>
      <c r="AF39" s="112">
        <f t="shared" si="16"/>
        <v>0</v>
      </c>
      <c r="AG39" s="112">
        <f t="shared" si="16"/>
        <v>0</v>
      </c>
      <c r="AH39" s="112">
        <f t="shared" si="16"/>
        <v>0</v>
      </c>
      <c r="AI39" s="112">
        <f t="shared" si="16"/>
        <v>0</v>
      </c>
      <c r="AJ39" s="112">
        <f t="shared" si="16"/>
        <v>0</v>
      </c>
      <c r="AK39" s="112">
        <f t="shared" si="16"/>
        <v>0</v>
      </c>
      <c r="AL39" s="112">
        <f>AL187</f>
        <v>0</v>
      </c>
      <c r="AM39" s="112">
        <f t="shared" ref="AM39:BB39" si="17">AM187</f>
        <v>0</v>
      </c>
      <c r="AN39" s="112">
        <f t="shared" si="17"/>
        <v>0</v>
      </c>
      <c r="AO39" s="112">
        <f t="shared" si="17"/>
        <v>0</v>
      </c>
      <c r="AP39" s="112">
        <f t="shared" si="17"/>
        <v>0</v>
      </c>
      <c r="AQ39" s="112">
        <f t="shared" si="17"/>
        <v>0</v>
      </c>
      <c r="AR39" s="112">
        <f t="shared" si="17"/>
        <v>0</v>
      </c>
      <c r="AS39" s="112">
        <f t="shared" si="17"/>
        <v>0</v>
      </c>
      <c r="AT39" s="112">
        <f t="shared" si="17"/>
        <v>0</v>
      </c>
      <c r="AU39" s="112">
        <f t="shared" si="17"/>
        <v>0</v>
      </c>
      <c r="AV39" s="112">
        <f t="shared" si="17"/>
        <v>0</v>
      </c>
      <c r="AW39" s="112">
        <f t="shared" si="17"/>
        <v>0</v>
      </c>
      <c r="AX39" s="112" t="e">
        <f t="shared" si="17"/>
        <v>#REF!</v>
      </c>
      <c r="AY39" s="112">
        <f>AY187</f>
        <v>0</v>
      </c>
      <c r="AZ39" s="112">
        <f>AZ187</f>
        <v>0</v>
      </c>
      <c r="BA39" s="112">
        <f t="shared" si="17"/>
        <v>0</v>
      </c>
      <c r="BB39" s="112">
        <f t="shared" si="17"/>
        <v>0</v>
      </c>
    </row>
    <row r="40" spans="1:54" s="64" customFormat="1" hidden="1" outlineLevel="1" x14ac:dyDescent="0.2">
      <c r="A40" s="63"/>
      <c r="G40" s="65"/>
      <c r="H40" s="60" t="s">
        <v>98</v>
      </c>
      <c r="I40" s="61" t="s">
        <v>99</v>
      </c>
      <c r="J40" s="62">
        <f>J195</f>
        <v>0</v>
      </c>
      <c r="K40" s="62">
        <f>K195</f>
        <v>0</v>
      </c>
      <c r="L40" s="112">
        <f>L195</f>
        <v>0</v>
      </c>
      <c r="M40" s="112">
        <f t="shared" ref="M40:X40" si="18">M195</f>
        <v>0</v>
      </c>
      <c r="N40" s="112">
        <f t="shared" si="18"/>
        <v>0</v>
      </c>
      <c r="O40" s="112">
        <f t="shared" si="18"/>
        <v>0</v>
      </c>
      <c r="P40" s="112">
        <f t="shared" si="18"/>
        <v>0</v>
      </c>
      <c r="Q40" s="112">
        <f t="shared" si="18"/>
        <v>0</v>
      </c>
      <c r="R40" s="112">
        <f t="shared" si="18"/>
        <v>0</v>
      </c>
      <c r="S40" s="112">
        <f t="shared" si="18"/>
        <v>0</v>
      </c>
      <c r="T40" s="112">
        <f t="shared" si="18"/>
        <v>0</v>
      </c>
      <c r="U40" s="112">
        <f t="shared" si="18"/>
        <v>0</v>
      </c>
      <c r="V40" s="112">
        <f t="shared" si="18"/>
        <v>0</v>
      </c>
      <c r="W40" s="112">
        <f t="shared" si="18"/>
        <v>0</v>
      </c>
      <c r="X40" s="112">
        <f t="shared" si="18"/>
        <v>0</v>
      </c>
      <c r="Y40" s="112">
        <f t="shared" si="3"/>
        <v>0</v>
      </c>
      <c r="Z40" s="112">
        <f t="shared" ref="Z40:AK40" si="19">Z195</f>
        <v>0</v>
      </c>
      <c r="AA40" s="112">
        <f t="shared" si="19"/>
        <v>0</v>
      </c>
      <c r="AB40" s="112">
        <f t="shared" si="19"/>
        <v>0</v>
      </c>
      <c r="AC40" s="112">
        <f t="shared" si="19"/>
        <v>0</v>
      </c>
      <c r="AD40" s="112">
        <f t="shared" si="19"/>
        <v>0</v>
      </c>
      <c r="AE40" s="112">
        <f t="shared" si="19"/>
        <v>0</v>
      </c>
      <c r="AF40" s="112">
        <f t="shared" si="19"/>
        <v>0</v>
      </c>
      <c r="AG40" s="112">
        <f t="shared" si="19"/>
        <v>0</v>
      </c>
      <c r="AH40" s="112">
        <f t="shared" si="19"/>
        <v>0</v>
      </c>
      <c r="AI40" s="112">
        <f t="shared" si="19"/>
        <v>0</v>
      </c>
      <c r="AJ40" s="112">
        <f t="shared" si="19"/>
        <v>0</v>
      </c>
      <c r="AK40" s="112">
        <f t="shared" si="19"/>
        <v>0</v>
      </c>
      <c r="AL40" s="112">
        <f>AL195</f>
        <v>0</v>
      </c>
      <c r="AM40" s="112">
        <f t="shared" ref="AM40:BB40" si="20">AM195</f>
        <v>0</v>
      </c>
      <c r="AN40" s="112">
        <f t="shared" si="20"/>
        <v>0</v>
      </c>
      <c r="AO40" s="112">
        <f t="shared" si="20"/>
        <v>0</v>
      </c>
      <c r="AP40" s="112">
        <f t="shared" si="20"/>
        <v>0</v>
      </c>
      <c r="AQ40" s="112">
        <f t="shared" si="20"/>
        <v>0</v>
      </c>
      <c r="AR40" s="112">
        <f t="shared" si="20"/>
        <v>0</v>
      </c>
      <c r="AS40" s="112">
        <f t="shared" si="20"/>
        <v>0</v>
      </c>
      <c r="AT40" s="112">
        <f t="shared" si="20"/>
        <v>0</v>
      </c>
      <c r="AU40" s="112">
        <f t="shared" si="20"/>
        <v>0</v>
      </c>
      <c r="AV40" s="112">
        <f t="shared" si="20"/>
        <v>0</v>
      </c>
      <c r="AW40" s="112">
        <f t="shared" si="20"/>
        <v>0</v>
      </c>
      <c r="AX40" s="112" t="e">
        <f t="shared" si="20"/>
        <v>#REF!</v>
      </c>
      <c r="AY40" s="112">
        <f>AY195</f>
        <v>0</v>
      </c>
      <c r="AZ40" s="112">
        <f>AZ195</f>
        <v>0</v>
      </c>
      <c r="BA40" s="112">
        <f t="shared" si="20"/>
        <v>0</v>
      </c>
      <c r="BB40" s="112">
        <f t="shared" si="20"/>
        <v>0</v>
      </c>
    </row>
    <row r="41" spans="1:54" s="64" customFormat="1" hidden="1" outlineLevel="1" x14ac:dyDescent="0.2">
      <c r="A41" s="63"/>
      <c r="G41" s="65"/>
      <c r="H41" s="60" t="s">
        <v>100</v>
      </c>
      <c r="I41" s="61" t="s">
        <v>101</v>
      </c>
      <c r="J41" s="62">
        <f>J198</f>
        <v>0</v>
      </c>
      <c r="K41" s="62">
        <f>K198</f>
        <v>0</v>
      </c>
      <c r="L41" s="112">
        <f>L198</f>
        <v>0</v>
      </c>
      <c r="M41" s="112">
        <f t="shared" ref="M41:X41" si="21">M198</f>
        <v>0</v>
      </c>
      <c r="N41" s="112">
        <f t="shared" si="21"/>
        <v>0</v>
      </c>
      <c r="O41" s="112">
        <f t="shared" si="21"/>
        <v>0</v>
      </c>
      <c r="P41" s="112">
        <f t="shared" si="21"/>
        <v>0</v>
      </c>
      <c r="Q41" s="112">
        <f t="shared" si="21"/>
        <v>0</v>
      </c>
      <c r="R41" s="112">
        <f t="shared" si="21"/>
        <v>0</v>
      </c>
      <c r="S41" s="112">
        <f t="shared" si="21"/>
        <v>0</v>
      </c>
      <c r="T41" s="112">
        <f t="shared" si="21"/>
        <v>0</v>
      </c>
      <c r="U41" s="112">
        <f t="shared" si="21"/>
        <v>0</v>
      </c>
      <c r="V41" s="112">
        <f t="shared" si="21"/>
        <v>0</v>
      </c>
      <c r="W41" s="112">
        <f t="shared" si="21"/>
        <v>0</v>
      </c>
      <c r="X41" s="112">
        <f t="shared" si="21"/>
        <v>0</v>
      </c>
      <c r="Y41" s="112">
        <f t="shared" si="3"/>
        <v>0</v>
      </c>
      <c r="Z41" s="112">
        <f t="shared" ref="Z41:AK41" si="22">Z198</f>
        <v>0</v>
      </c>
      <c r="AA41" s="112">
        <f t="shared" si="22"/>
        <v>0</v>
      </c>
      <c r="AB41" s="112">
        <f t="shared" si="22"/>
        <v>0</v>
      </c>
      <c r="AC41" s="112">
        <f t="shared" si="22"/>
        <v>0</v>
      </c>
      <c r="AD41" s="112">
        <f t="shared" si="22"/>
        <v>0</v>
      </c>
      <c r="AE41" s="112">
        <f t="shared" si="22"/>
        <v>0</v>
      </c>
      <c r="AF41" s="112">
        <f t="shared" si="22"/>
        <v>0</v>
      </c>
      <c r="AG41" s="112">
        <f t="shared" si="22"/>
        <v>0</v>
      </c>
      <c r="AH41" s="112">
        <f t="shared" si="22"/>
        <v>0</v>
      </c>
      <c r="AI41" s="112">
        <f t="shared" si="22"/>
        <v>0</v>
      </c>
      <c r="AJ41" s="112">
        <f t="shared" si="22"/>
        <v>0</v>
      </c>
      <c r="AK41" s="112">
        <f t="shared" si="22"/>
        <v>0</v>
      </c>
      <c r="AL41" s="112">
        <f>AL198</f>
        <v>0</v>
      </c>
      <c r="AM41" s="112">
        <f t="shared" ref="AM41:BB41" si="23">AM198</f>
        <v>0</v>
      </c>
      <c r="AN41" s="112">
        <f t="shared" si="23"/>
        <v>0</v>
      </c>
      <c r="AO41" s="112">
        <f t="shared" si="23"/>
        <v>0</v>
      </c>
      <c r="AP41" s="112">
        <f t="shared" si="23"/>
        <v>0</v>
      </c>
      <c r="AQ41" s="112">
        <f t="shared" si="23"/>
        <v>0</v>
      </c>
      <c r="AR41" s="112">
        <f t="shared" si="23"/>
        <v>0</v>
      </c>
      <c r="AS41" s="112">
        <f t="shared" si="23"/>
        <v>0</v>
      </c>
      <c r="AT41" s="112">
        <f t="shared" si="23"/>
        <v>0</v>
      </c>
      <c r="AU41" s="112">
        <f t="shared" si="23"/>
        <v>0</v>
      </c>
      <c r="AV41" s="112">
        <f t="shared" si="23"/>
        <v>0</v>
      </c>
      <c r="AW41" s="112">
        <f t="shared" si="23"/>
        <v>0</v>
      </c>
      <c r="AX41" s="112" t="e">
        <f t="shared" si="23"/>
        <v>#REF!</v>
      </c>
      <c r="AY41" s="112">
        <f>AY198</f>
        <v>0</v>
      </c>
      <c r="AZ41" s="112">
        <f>AZ198</f>
        <v>0</v>
      </c>
      <c r="BA41" s="112">
        <f t="shared" si="23"/>
        <v>0</v>
      </c>
      <c r="BB41" s="112">
        <f t="shared" si="23"/>
        <v>0</v>
      </c>
    </row>
    <row r="42" spans="1:54" s="64" customFormat="1" hidden="1" outlineLevel="1" x14ac:dyDescent="0.2">
      <c r="A42" s="63"/>
      <c r="G42" s="65"/>
      <c r="H42" s="60" t="s">
        <v>102</v>
      </c>
      <c r="I42" s="61" t="s">
        <v>103</v>
      </c>
      <c r="J42" s="62">
        <f>J203</f>
        <v>0</v>
      </c>
      <c r="K42" s="62">
        <f>K203</f>
        <v>0</v>
      </c>
      <c r="L42" s="112">
        <f>L203</f>
        <v>0</v>
      </c>
      <c r="M42" s="112">
        <f t="shared" ref="M42:X42" si="24">M203</f>
        <v>0</v>
      </c>
      <c r="N42" s="112">
        <f t="shared" si="24"/>
        <v>0</v>
      </c>
      <c r="O42" s="112">
        <f t="shared" si="24"/>
        <v>0</v>
      </c>
      <c r="P42" s="112">
        <f t="shared" si="24"/>
        <v>0</v>
      </c>
      <c r="Q42" s="112">
        <f t="shared" si="24"/>
        <v>0</v>
      </c>
      <c r="R42" s="112">
        <f t="shared" si="24"/>
        <v>0</v>
      </c>
      <c r="S42" s="112">
        <f t="shared" si="24"/>
        <v>0</v>
      </c>
      <c r="T42" s="112">
        <f t="shared" si="24"/>
        <v>0</v>
      </c>
      <c r="U42" s="112">
        <f t="shared" si="24"/>
        <v>0</v>
      </c>
      <c r="V42" s="112">
        <f t="shared" si="24"/>
        <v>0</v>
      </c>
      <c r="W42" s="112">
        <f t="shared" si="24"/>
        <v>0</v>
      </c>
      <c r="X42" s="112">
        <f t="shared" si="24"/>
        <v>0</v>
      </c>
      <c r="Y42" s="112">
        <f t="shared" si="3"/>
        <v>0</v>
      </c>
      <c r="Z42" s="112">
        <f t="shared" ref="Z42:AK42" si="25">Z203</f>
        <v>0</v>
      </c>
      <c r="AA42" s="112">
        <f t="shared" si="25"/>
        <v>0</v>
      </c>
      <c r="AB42" s="112">
        <f t="shared" si="25"/>
        <v>0</v>
      </c>
      <c r="AC42" s="112">
        <f t="shared" si="25"/>
        <v>0</v>
      </c>
      <c r="AD42" s="112">
        <f t="shared" si="25"/>
        <v>0</v>
      </c>
      <c r="AE42" s="112">
        <f t="shared" si="25"/>
        <v>0</v>
      </c>
      <c r="AF42" s="112">
        <f t="shared" si="25"/>
        <v>0</v>
      </c>
      <c r="AG42" s="112">
        <f t="shared" si="25"/>
        <v>0</v>
      </c>
      <c r="AH42" s="112">
        <f t="shared" si="25"/>
        <v>0</v>
      </c>
      <c r="AI42" s="112">
        <f t="shared" si="25"/>
        <v>0</v>
      </c>
      <c r="AJ42" s="112">
        <f t="shared" si="25"/>
        <v>0</v>
      </c>
      <c r="AK42" s="112">
        <f t="shared" si="25"/>
        <v>0</v>
      </c>
      <c r="AL42" s="112">
        <f>AL203</f>
        <v>0</v>
      </c>
      <c r="AM42" s="112">
        <f t="shared" ref="AM42:BB42" si="26">AM203</f>
        <v>0</v>
      </c>
      <c r="AN42" s="112">
        <f t="shared" si="26"/>
        <v>0</v>
      </c>
      <c r="AO42" s="112">
        <f t="shared" si="26"/>
        <v>0</v>
      </c>
      <c r="AP42" s="112">
        <f t="shared" si="26"/>
        <v>0</v>
      </c>
      <c r="AQ42" s="112">
        <f t="shared" si="26"/>
        <v>0</v>
      </c>
      <c r="AR42" s="112">
        <f t="shared" si="26"/>
        <v>0</v>
      </c>
      <c r="AS42" s="112">
        <f t="shared" si="26"/>
        <v>0</v>
      </c>
      <c r="AT42" s="112">
        <f t="shared" si="26"/>
        <v>0</v>
      </c>
      <c r="AU42" s="112">
        <f t="shared" si="26"/>
        <v>0</v>
      </c>
      <c r="AV42" s="112">
        <f t="shared" si="26"/>
        <v>0</v>
      </c>
      <c r="AW42" s="112">
        <f t="shared" si="26"/>
        <v>0</v>
      </c>
      <c r="AX42" s="112" t="e">
        <f t="shared" si="26"/>
        <v>#REF!</v>
      </c>
      <c r="AY42" s="112">
        <f>AY203</f>
        <v>0</v>
      </c>
      <c r="AZ42" s="112">
        <f>AZ203</f>
        <v>0</v>
      </c>
      <c r="BA42" s="112">
        <f t="shared" si="26"/>
        <v>0</v>
      </c>
      <c r="BB42" s="112">
        <f t="shared" si="26"/>
        <v>0</v>
      </c>
    </row>
    <row r="43" spans="1:54" s="64" customFormat="1" hidden="1" outlineLevel="1" x14ac:dyDescent="0.2">
      <c r="A43" s="63"/>
      <c r="G43" s="65"/>
      <c r="H43" s="60" t="s">
        <v>104</v>
      </c>
      <c r="I43" s="61" t="s">
        <v>105</v>
      </c>
      <c r="J43" s="62">
        <f>J208</f>
        <v>0</v>
      </c>
      <c r="K43" s="62">
        <f>K208</f>
        <v>0</v>
      </c>
      <c r="L43" s="112">
        <f>L208</f>
        <v>0</v>
      </c>
      <c r="M43" s="112">
        <f t="shared" ref="M43:X43" si="27">M208</f>
        <v>0</v>
      </c>
      <c r="N43" s="112">
        <f t="shared" si="27"/>
        <v>0</v>
      </c>
      <c r="O43" s="112">
        <f t="shared" si="27"/>
        <v>0</v>
      </c>
      <c r="P43" s="112">
        <f t="shared" si="27"/>
        <v>0</v>
      </c>
      <c r="Q43" s="112">
        <f t="shared" si="27"/>
        <v>0</v>
      </c>
      <c r="R43" s="112">
        <f t="shared" si="27"/>
        <v>0</v>
      </c>
      <c r="S43" s="112">
        <f t="shared" si="27"/>
        <v>0</v>
      </c>
      <c r="T43" s="112">
        <f t="shared" si="27"/>
        <v>0</v>
      </c>
      <c r="U43" s="112">
        <f t="shared" si="27"/>
        <v>0</v>
      </c>
      <c r="V43" s="112">
        <f t="shared" si="27"/>
        <v>0</v>
      </c>
      <c r="W43" s="112">
        <f t="shared" si="27"/>
        <v>0</v>
      </c>
      <c r="X43" s="112">
        <f t="shared" si="27"/>
        <v>0</v>
      </c>
      <c r="Y43" s="112">
        <f t="shared" si="3"/>
        <v>0</v>
      </c>
      <c r="Z43" s="112">
        <f t="shared" ref="Z43:AK43" si="28">Z208</f>
        <v>0</v>
      </c>
      <c r="AA43" s="112">
        <f t="shared" si="28"/>
        <v>0</v>
      </c>
      <c r="AB43" s="112">
        <f t="shared" si="28"/>
        <v>0</v>
      </c>
      <c r="AC43" s="112">
        <f t="shared" si="28"/>
        <v>0</v>
      </c>
      <c r="AD43" s="112">
        <f t="shared" si="28"/>
        <v>0</v>
      </c>
      <c r="AE43" s="112">
        <f t="shared" si="28"/>
        <v>0</v>
      </c>
      <c r="AF43" s="112">
        <f t="shared" si="28"/>
        <v>0</v>
      </c>
      <c r="AG43" s="112">
        <f t="shared" si="28"/>
        <v>0</v>
      </c>
      <c r="AH43" s="112">
        <f t="shared" si="28"/>
        <v>0</v>
      </c>
      <c r="AI43" s="112">
        <f t="shared" si="28"/>
        <v>0</v>
      </c>
      <c r="AJ43" s="112">
        <f t="shared" si="28"/>
        <v>0</v>
      </c>
      <c r="AK43" s="112">
        <f t="shared" si="28"/>
        <v>0</v>
      </c>
      <c r="AL43" s="112">
        <f>AL208</f>
        <v>0</v>
      </c>
      <c r="AM43" s="112">
        <f t="shared" ref="AM43:BB43" si="29">AM208</f>
        <v>0</v>
      </c>
      <c r="AN43" s="112">
        <f t="shared" si="29"/>
        <v>0</v>
      </c>
      <c r="AO43" s="112">
        <f t="shared" si="29"/>
        <v>0</v>
      </c>
      <c r="AP43" s="112">
        <f t="shared" si="29"/>
        <v>0</v>
      </c>
      <c r="AQ43" s="112">
        <f t="shared" si="29"/>
        <v>0</v>
      </c>
      <c r="AR43" s="112">
        <f t="shared" si="29"/>
        <v>0</v>
      </c>
      <c r="AS43" s="112">
        <f t="shared" si="29"/>
        <v>0</v>
      </c>
      <c r="AT43" s="112">
        <f t="shared" si="29"/>
        <v>0</v>
      </c>
      <c r="AU43" s="112">
        <f t="shared" si="29"/>
        <v>0</v>
      </c>
      <c r="AV43" s="112">
        <f t="shared" si="29"/>
        <v>0</v>
      </c>
      <c r="AW43" s="112">
        <f t="shared" si="29"/>
        <v>0</v>
      </c>
      <c r="AX43" s="112" t="e">
        <f t="shared" si="29"/>
        <v>#REF!</v>
      </c>
      <c r="AY43" s="112">
        <f>AY208</f>
        <v>0</v>
      </c>
      <c r="AZ43" s="112">
        <f>AZ208</f>
        <v>0</v>
      </c>
      <c r="BA43" s="112">
        <f t="shared" si="29"/>
        <v>0</v>
      </c>
      <c r="BB43" s="112">
        <f t="shared" si="29"/>
        <v>0</v>
      </c>
    </row>
    <row r="44" spans="1:54" s="64" customFormat="1" hidden="1" outlineLevel="1" x14ac:dyDescent="0.2">
      <c r="A44" s="63"/>
      <c r="G44" s="65"/>
      <c r="H44" s="60" t="s">
        <v>106</v>
      </c>
      <c r="I44" s="61" t="s">
        <v>107</v>
      </c>
      <c r="J44" s="62">
        <f>J215</f>
        <v>0</v>
      </c>
      <c r="K44" s="62">
        <f>K215</f>
        <v>0</v>
      </c>
      <c r="L44" s="112">
        <f>L215</f>
        <v>0</v>
      </c>
      <c r="M44" s="112">
        <f t="shared" ref="M44:X44" si="30">M215</f>
        <v>0</v>
      </c>
      <c r="N44" s="112">
        <f t="shared" si="30"/>
        <v>0</v>
      </c>
      <c r="O44" s="112">
        <f t="shared" si="30"/>
        <v>0</v>
      </c>
      <c r="P44" s="112">
        <f t="shared" si="30"/>
        <v>0</v>
      </c>
      <c r="Q44" s="112">
        <f t="shared" si="30"/>
        <v>0</v>
      </c>
      <c r="R44" s="112">
        <f t="shared" si="30"/>
        <v>0</v>
      </c>
      <c r="S44" s="112">
        <f t="shared" si="30"/>
        <v>0</v>
      </c>
      <c r="T44" s="112">
        <f t="shared" si="30"/>
        <v>0</v>
      </c>
      <c r="U44" s="112">
        <f t="shared" si="30"/>
        <v>0</v>
      </c>
      <c r="V44" s="112">
        <f t="shared" si="30"/>
        <v>0</v>
      </c>
      <c r="W44" s="112">
        <f t="shared" si="30"/>
        <v>0</v>
      </c>
      <c r="X44" s="112">
        <f t="shared" si="30"/>
        <v>0</v>
      </c>
      <c r="Y44" s="112">
        <f t="shared" si="3"/>
        <v>0</v>
      </c>
      <c r="Z44" s="112">
        <f t="shared" ref="Z44:AK44" si="31">Z215</f>
        <v>0</v>
      </c>
      <c r="AA44" s="112">
        <f t="shared" si="31"/>
        <v>0</v>
      </c>
      <c r="AB44" s="112">
        <f t="shared" si="31"/>
        <v>0</v>
      </c>
      <c r="AC44" s="112">
        <f t="shared" si="31"/>
        <v>0</v>
      </c>
      <c r="AD44" s="112">
        <f t="shared" si="31"/>
        <v>0</v>
      </c>
      <c r="AE44" s="112">
        <f t="shared" si="31"/>
        <v>0</v>
      </c>
      <c r="AF44" s="112">
        <f t="shared" si="31"/>
        <v>0</v>
      </c>
      <c r="AG44" s="112">
        <f t="shared" si="31"/>
        <v>0</v>
      </c>
      <c r="AH44" s="112">
        <f t="shared" si="31"/>
        <v>0</v>
      </c>
      <c r="AI44" s="112">
        <f t="shared" si="31"/>
        <v>0</v>
      </c>
      <c r="AJ44" s="112">
        <f t="shared" si="31"/>
        <v>0</v>
      </c>
      <c r="AK44" s="112">
        <f t="shared" si="31"/>
        <v>0</v>
      </c>
      <c r="AL44" s="112">
        <f>AL215</f>
        <v>0</v>
      </c>
      <c r="AM44" s="112">
        <f t="shared" ref="AM44:BB44" si="32">AM215</f>
        <v>0</v>
      </c>
      <c r="AN44" s="112">
        <f t="shared" si="32"/>
        <v>0</v>
      </c>
      <c r="AO44" s="112">
        <f t="shared" si="32"/>
        <v>0</v>
      </c>
      <c r="AP44" s="112">
        <f t="shared" si="32"/>
        <v>0</v>
      </c>
      <c r="AQ44" s="112">
        <f t="shared" si="32"/>
        <v>0</v>
      </c>
      <c r="AR44" s="112">
        <f t="shared" si="32"/>
        <v>0</v>
      </c>
      <c r="AS44" s="112">
        <f t="shared" si="32"/>
        <v>0</v>
      </c>
      <c r="AT44" s="112">
        <f t="shared" si="32"/>
        <v>0</v>
      </c>
      <c r="AU44" s="112">
        <f t="shared" si="32"/>
        <v>0</v>
      </c>
      <c r="AV44" s="112">
        <f t="shared" si="32"/>
        <v>0</v>
      </c>
      <c r="AW44" s="112">
        <f t="shared" si="32"/>
        <v>0</v>
      </c>
      <c r="AX44" s="112" t="e">
        <f t="shared" si="32"/>
        <v>#REF!</v>
      </c>
      <c r="AY44" s="112">
        <f>AY215</f>
        <v>0</v>
      </c>
      <c r="AZ44" s="112">
        <f>AZ215</f>
        <v>0</v>
      </c>
      <c r="BA44" s="112">
        <f t="shared" si="32"/>
        <v>0</v>
      </c>
      <c r="BB44" s="112">
        <f t="shared" si="32"/>
        <v>0</v>
      </c>
    </row>
    <row r="45" spans="1:54" s="64" customFormat="1" hidden="1" outlineLevel="1" x14ac:dyDescent="0.2">
      <c r="A45" s="63"/>
      <c r="G45" s="65"/>
      <c r="H45" s="60" t="s">
        <v>108</v>
      </c>
      <c r="I45" s="61" t="s">
        <v>109</v>
      </c>
      <c r="J45" s="62">
        <f>J221</f>
        <v>0</v>
      </c>
      <c r="K45" s="62">
        <f>K221</f>
        <v>0</v>
      </c>
      <c r="L45" s="112">
        <f>L221</f>
        <v>0</v>
      </c>
      <c r="M45" s="112">
        <f t="shared" ref="M45:X45" si="33">M221</f>
        <v>0</v>
      </c>
      <c r="N45" s="112">
        <f t="shared" si="33"/>
        <v>0</v>
      </c>
      <c r="O45" s="112">
        <f t="shared" si="33"/>
        <v>0</v>
      </c>
      <c r="P45" s="112">
        <f t="shared" si="33"/>
        <v>0</v>
      </c>
      <c r="Q45" s="112">
        <f t="shared" si="33"/>
        <v>0</v>
      </c>
      <c r="R45" s="112">
        <f t="shared" si="33"/>
        <v>0</v>
      </c>
      <c r="S45" s="112">
        <f t="shared" si="33"/>
        <v>0</v>
      </c>
      <c r="T45" s="112">
        <f t="shared" si="33"/>
        <v>0</v>
      </c>
      <c r="U45" s="112">
        <f t="shared" si="33"/>
        <v>0</v>
      </c>
      <c r="V45" s="112">
        <f t="shared" si="33"/>
        <v>0</v>
      </c>
      <c r="W45" s="112">
        <f t="shared" si="33"/>
        <v>0</v>
      </c>
      <c r="X45" s="112">
        <f t="shared" si="33"/>
        <v>0</v>
      </c>
      <c r="Y45" s="112">
        <f t="shared" si="3"/>
        <v>0</v>
      </c>
      <c r="Z45" s="112">
        <f t="shared" ref="Z45:AK45" si="34">Z221</f>
        <v>0</v>
      </c>
      <c r="AA45" s="112">
        <f t="shared" si="34"/>
        <v>0</v>
      </c>
      <c r="AB45" s="112">
        <f t="shared" si="34"/>
        <v>0</v>
      </c>
      <c r="AC45" s="112">
        <f t="shared" si="34"/>
        <v>0</v>
      </c>
      <c r="AD45" s="112">
        <f t="shared" si="34"/>
        <v>0</v>
      </c>
      <c r="AE45" s="112">
        <f t="shared" si="34"/>
        <v>0</v>
      </c>
      <c r="AF45" s="112">
        <f t="shared" si="34"/>
        <v>0</v>
      </c>
      <c r="AG45" s="112">
        <f t="shared" si="34"/>
        <v>0</v>
      </c>
      <c r="AH45" s="112">
        <f t="shared" si="34"/>
        <v>0</v>
      </c>
      <c r="AI45" s="112">
        <f t="shared" si="34"/>
        <v>0</v>
      </c>
      <c r="AJ45" s="112">
        <f t="shared" si="34"/>
        <v>0</v>
      </c>
      <c r="AK45" s="112">
        <f t="shared" si="34"/>
        <v>0</v>
      </c>
      <c r="AL45" s="112">
        <f>AL221</f>
        <v>0</v>
      </c>
      <c r="AM45" s="112">
        <f t="shared" ref="AM45:BB45" si="35">AM221</f>
        <v>0</v>
      </c>
      <c r="AN45" s="112">
        <f t="shared" si="35"/>
        <v>0</v>
      </c>
      <c r="AO45" s="112">
        <f t="shared" si="35"/>
        <v>0</v>
      </c>
      <c r="AP45" s="112">
        <f t="shared" si="35"/>
        <v>0</v>
      </c>
      <c r="AQ45" s="112">
        <f t="shared" si="35"/>
        <v>0</v>
      </c>
      <c r="AR45" s="112">
        <f t="shared" si="35"/>
        <v>0</v>
      </c>
      <c r="AS45" s="112">
        <f t="shared" si="35"/>
        <v>0</v>
      </c>
      <c r="AT45" s="112">
        <f t="shared" si="35"/>
        <v>0</v>
      </c>
      <c r="AU45" s="112">
        <f t="shared" si="35"/>
        <v>0</v>
      </c>
      <c r="AV45" s="112">
        <f t="shared" si="35"/>
        <v>0</v>
      </c>
      <c r="AW45" s="112">
        <f t="shared" si="35"/>
        <v>0</v>
      </c>
      <c r="AX45" s="112" t="e">
        <f t="shared" si="35"/>
        <v>#REF!</v>
      </c>
      <c r="AY45" s="112">
        <f>AY221</f>
        <v>0</v>
      </c>
      <c r="AZ45" s="112">
        <f>AZ221</f>
        <v>0</v>
      </c>
      <c r="BA45" s="112">
        <f t="shared" si="35"/>
        <v>0</v>
      </c>
      <c r="BB45" s="112">
        <f t="shared" si="35"/>
        <v>0</v>
      </c>
    </row>
    <row r="46" spans="1:54" s="64" customFormat="1" hidden="1" outlineLevel="1" x14ac:dyDescent="0.2">
      <c r="A46" s="63"/>
      <c r="G46" s="65"/>
      <c r="H46" s="60" t="s">
        <v>110</v>
      </c>
      <c r="I46" s="61" t="s">
        <v>111</v>
      </c>
      <c r="J46" s="62">
        <f>J226</f>
        <v>0</v>
      </c>
      <c r="K46" s="62">
        <f>K226</f>
        <v>0</v>
      </c>
      <c r="L46" s="112">
        <f>L226</f>
        <v>0</v>
      </c>
      <c r="M46" s="112">
        <f t="shared" ref="M46:X46" si="36">M226</f>
        <v>0</v>
      </c>
      <c r="N46" s="112">
        <f t="shared" si="36"/>
        <v>0</v>
      </c>
      <c r="O46" s="112">
        <f t="shared" si="36"/>
        <v>0</v>
      </c>
      <c r="P46" s="112">
        <f t="shared" si="36"/>
        <v>0</v>
      </c>
      <c r="Q46" s="112">
        <f t="shared" si="36"/>
        <v>0</v>
      </c>
      <c r="R46" s="112">
        <f t="shared" si="36"/>
        <v>0</v>
      </c>
      <c r="S46" s="112">
        <f t="shared" si="36"/>
        <v>0</v>
      </c>
      <c r="T46" s="112">
        <f t="shared" si="36"/>
        <v>0</v>
      </c>
      <c r="U46" s="112">
        <f t="shared" si="36"/>
        <v>0</v>
      </c>
      <c r="V46" s="112">
        <f t="shared" si="36"/>
        <v>0</v>
      </c>
      <c r="W46" s="112">
        <f t="shared" si="36"/>
        <v>0</v>
      </c>
      <c r="X46" s="112">
        <f t="shared" si="36"/>
        <v>0</v>
      </c>
      <c r="Y46" s="112">
        <f t="shared" si="3"/>
        <v>0</v>
      </c>
      <c r="Z46" s="112">
        <f t="shared" ref="Z46:AK46" si="37">Z226</f>
        <v>0</v>
      </c>
      <c r="AA46" s="112">
        <f t="shared" si="37"/>
        <v>0</v>
      </c>
      <c r="AB46" s="112">
        <f t="shared" si="37"/>
        <v>0</v>
      </c>
      <c r="AC46" s="112">
        <f t="shared" si="37"/>
        <v>0</v>
      </c>
      <c r="AD46" s="112">
        <f t="shared" si="37"/>
        <v>0</v>
      </c>
      <c r="AE46" s="112">
        <f t="shared" si="37"/>
        <v>0</v>
      </c>
      <c r="AF46" s="112">
        <f t="shared" si="37"/>
        <v>0</v>
      </c>
      <c r="AG46" s="112">
        <f t="shared" si="37"/>
        <v>0</v>
      </c>
      <c r="AH46" s="112">
        <f t="shared" si="37"/>
        <v>0</v>
      </c>
      <c r="AI46" s="112">
        <f t="shared" si="37"/>
        <v>0</v>
      </c>
      <c r="AJ46" s="112">
        <f t="shared" si="37"/>
        <v>0</v>
      </c>
      <c r="AK46" s="112">
        <f t="shared" si="37"/>
        <v>0</v>
      </c>
      <c r="AL46" s="112">
        <f>AL226</f>
        <v>0</v>
      </c>
      <c r="AM46" s="112">
        <f t="shared" ref="AM46:BB46" si="38">AM226</f>
        <v>0</v>
      </c>
      <c r="AN46" s="112">
        <f t="shared" si="38"/>
        <v>0</v>
      </c>
      <c r="AO46" s="112">
        <f t="shared" si="38"/>
        <v>0</v>
      </c>
      <c r="AP46" s="112">
        <f t="shared" si="38"/>
        <v>0</v>
      </c>
      <c r="AQ46" s="112">
        <f t="shared" si="38"/>
        <v>0</v>
      </c>
      <c r="AR46" s="112">
        <f t="shared" si="38"/>
        <v>0</v>
      </c>
      <c r="AS46" s="112">
        <f t="shared" si="38"/>
        <v>0</v>
      </c>
      <c r="AT46" s="112">
        <f t="shared" si="38"/>
        <v>0</v>
      </c>
      <c r="AU46" s="112">
        <f t="shared" si="38"/>
        <v>0</v>
      </c>
      <c r="AV46" s="112">
        <f t="shared" si="38"/>
        <v>0</v>
      </c>
      <c r="AW46" s="112">
        <f t="shared" si="38"/>
        <v>0</v>
      </c>
      <c r="AX46" s="112" t="e">
        <f t="shared" si="38"/>
        <v>#REF!</v>
      </c>
      <c r="AY46" s="112">
        <f>AY226</f>
        <v>0</v>
      </c>
      <c r="AZ46" s="112">
        <f>AZ226</f>
        <v>0</v>
      </c>
      <c r="BA46" s="112">
        <f t="shared" si="38"/>
        <v>0</v>
      </c>
      <c r="BB46" s="112">
        <f t="shared" si="38"/>
        <v>0</v>
      </c>
    </row>
    <row r="47" spans="1:54" s="64" customFormat="1" hidden="1" outlineLevel="1" x14ac:dyDescent="0.2">
      <c r="A47" s="63"/>
      <c r="G47" s="65"/>
      <c r="H47" s="60" t="s">
        <v>112</v>
      </c>
      <c r="I47" s="61" t="s">
        <v>113</v>
      </c>
      <c r="J47" s="62">
        <f>J236</f>
        <v>0</v>
      </c>
      <c r="K47" s="62">
        <f>K236</f>
        <v>0</v>
      </c>
      <c r="L47" s="112">
        <f>L236</f>
        <v>0</v>
      </c>
      <c r="M47" s="112">
        <f t="shared" ref="M47:X47" si="39">M236</f>
        <v>0</v>
      </c>
      <c r="N47" s="112">
        <f t="shared" si="39"/>
        <v>0</v>
      </c>
      <c r="O47" s="112">
        <f t="shared" si="39"/>
        <v>0</v>
      </c>
      <c r="P47" s="112">
        <f t="shared" si="39"/>
        <v>0</v>
      </c>
      <c r="Q47" s="112">
        <f t="shared" si="39"/>
        <v>0</v>
      </c>
      <c r="R47" s="112">
        <f t="shared" si="39"/>
        <v>0</v>
      </c>
      <c r="S47" s="112">
        <f t="shared" si="39"/>
        <v>0</v>
      </c>
      <c r="T47" s="112">
        <f t="shared" si="39"/>
        <v>0</v>
      </c>
      <c r="U47" s="112">
        <f t="shared" si="39"/>
        <v>0</v>
      </c>
      <c r="V47" s="112">
        <f t="shared" si="39"/>
        <v>0</v>
      </c>
      <c r="W47" s="112">
        <f t="shared" si="39"/>
        <v>0</v>
      </c>
      <c r="X47" s="112">
        <f t="shared" si="39"/>
        <v>0</v>
      </c>
      <c r="Y47" s="112">
        <f t="shared" si="3"/>
        <v>0</v>
      </c>
      <c r="Z47" s="112">
        <f t="shared" ref="Z47:AK47" si="40">Z236</f>
        <v>0</v>
      </c>
      <c r="AA47" s="112">
        <f t="shared" si="40"/>
        <v>0</v>
      </c>
      <c r="AB47" s="112">
        <f t="shared" si="40"/>
        <v>0</v>
      </c>
      <c r="AC47" s="112">
        <f t="shared" si="40"/>
        <v>0</v>
      </c>
      <c r="AD47" s="112">
        <f t="shared" si="40"/>
        <v>0</v>
      </c>
      <c r="AE47" s="112">
        <f t="shared" si="40"/>
        <v>0</v>
      </c>
      <c r="AF47" s="112">
        <f t="shared" si="40"/>
        <v>0</v>
      </c>
      <c r="AG47" s="112">
        <f t="shared" si="40"/>
        <v>0</v>
      </c>
      <c r="AH47" s="112">
        <f t="shared" si="40"/>
        <v>0</v>
      </c>
      <c r="AI47" s="112">
        <f t="shared" si="40"/>
        <v>0</v>
      </c>
      <c r="AJ47" s="112">
        <f t="shared" si="40"/>
        <v>0</v>
      </c>
      <c r="AK47" s="112">
        <f t="shared" si="40"/>
        <v>0</v>
      </c>
      <c r="AL47" s="112">
        <f>AL236</f>
        <v>0</v>
      </c>
      <c r="AM47" s="112">
        <f t="shared" ref="AM47:BB47" si="41">AM236</f>
        <v>0</v>
      </c>
      <c r="AN47" s="112">
        <f t="shared" si="41"/>
        <v>0</v>
      </c>
      <c r="AO47" s="112">
        <f t="shared" si="41"/>
        <v>0</v>
      </c>
      <c r="AP47" s="112">
        <f t="shared" si="41"/>
        <v>0</v>
      </c>
      <c r="AQ47" s="112">
        <f t="shared" si="41"/>
        <v>0</v>
      </c>
      <c r="AR47" s="112">
        <f t="shared" si="41"/>
        <v>0</v>
      </c>
      <c r="AS47" s="112">
        <f t="shared" si="41"/>
        <v>0</v>
      </c>
      <c r="AT47" s="112">
        <f t="shared" si="41"/>
        <v>0</v>
      </c>
      <c r="AU47" s="112">
        <f t="shared" si="41"/>
        <v>0</v>
      </c>
      <c r="AV47" s="112">
        <f t="shared" si="41"/>
        <v>0</v>
      </c>
      <c r="AW47" s="112">
        <f t="shared" si="41"/>
        <v>0</v>
      </c>
      <c r="AX47" s="112" t="e">
        <f t="shared" si="41"/>
        <v>#REF!</v>
      </c>
      <c r="AY47" s="112">
        <f>AY236</f>
        <v>0</v>
      </c>
      <c r="AZ47" s="112">
        <f>AZ236</f>
        <v>0</v>
      </c>
      <c r="BA47" s="112">
        <f t="shared" si="41"/>
        <v>0</v>
      </c>
      <c r="BB47" s="112">
        <f t="shared" si="41"/>
        <v>0</v>
      </c>
    </row>
    <row r="48" spans="1:54" s="64" customFormat="1" hidden="1" outlineLevel="1" x14ac:dyDescent="0.2">
      <c r="A48" s="63"/>
      <c r="G48" s="65"/>
      <c r="H48" s="60" t="s">
        <v>114</v>
      </c>
      <c r="I48" s="61" t="s">
        <v>115</v>
      </c>
      <c r="J48" s="62">
        <f>J240</f>
        <v>0</v>
      </c>
      <c r="K48" s="62">
        <f>K240</f>
        <v>0</v>
      </c>
      <c r="L48" s="112">
        <f>L240</f>
        <v>0</v>
      </c>
      <c r="M48" s="112">
        <f t="shared" ref="M48:X48" si="42">M240</f>
        <v>0</v>
      </c>
      <c r="N48" s="112">
        <f t="shared" si="42"/>
        <v>0</v>
      </c>
      <c r="O48" s="112">
        <f t="shared" si="42"/>
        <v>0</v>
      </c>
      <c r="P48" s="112">
        <f t="shared" si="42"/>
        <v>0</v>
      </c>
      <c r="Q48" s="112">
        <f t="shared" si="42"/>
        <v>0</v>
      </c>
      <c r="R48" s="112">
        <f t="shared" si="42"/>
        <v>0</v>
      </c>
      <c r="S48" s="112">
        <f t="shared" si="42"/>
        <v>0</v>
      </c>
      <c r="T48" s="112">
        <f t="shared" si="42"/>
        <v>0</v>
      </c>
      <c r="U48" s="112">
        <f t="shared" si="42"/>
        <v>0</v>
      </c>
      <c r="V48" s="112">
        <f t="shared" si="42"/>
        <v>0</v>
      </c>
      <c r="W48" s="112">
        <f t="shared" si="42"/>
        <v>0</v>
      </c>
      <c r="X48" s="112">
        <f t="shared" si="42"/>
        <v>0</v>
      </c>
      <c r="Y48" s="112">
        <f t="shared" si="3"/>
        <v>0</v>
      </c>
      <c r="Z48" s="112">
        <f t="shared" ref="Z48:AK48" si="43">Z240</f>
        <v>0</v>
      </c>
      <c r="AA48" s="112">
        <f t="shared" si="43"/>
        <v>0</v>
      </c>
      <c r="AB48" s="112">
        <f t="shared" si="43"/>
        <v>0</v>
      </c>
      <c r="AC48" s="112">
        <f t="shared" si="43"/>
        <v>0</v>
      </c>
      <c r="AD48" s="112">
        <f t="shared" si="43"/>
        <v>0</v>
      </c>
      <c r="AE48" s="112">
        <f t="shared" si="43"/>
        <v>0</v>
      </c>
      <c r="AF48" s="112">
        <f t="shared" si="43"/>
        <v>0</v>
      </c>
      <c r="AG48" s="112">
        <f t="shared" si="43"/>
        <v>0</v>
      </c>
      <c r="AH48" s="112">
        <f t="shared" si="43"/>
        <v>0</v>
      </c>
      <c r="AI48" s="112">
        <f t="shared" si="43"/>
        <v>0</v>
      </c>
      <c r="AJ48" s="112">
        <f t="shared" si="43"/>
        <v>0</v>
      </c>
      <c r="AK48" s="112">
        <f t="shared" si="43"/>
        <v>0</v>
      </c>
      <c r="AL48" s="112">
        <f>AL240</f>
        <v>0</v>
      </c>
      <c r="AM48" s="112">
        <f t="shared" ref="AM48:BB48" si="44">AM240</f>
        <v>0</v>
      </c>
      <c r="AN48" s="112">
        <f t="shared" si="44"/>
        <v>0</v>
      </c>
      <c r="AO48" s="112">
        <f t="shared" si="44"/>
        <v>0</v>
      </c>
      <c r="AP48" s="112">
        <f t="shared" si="44"/>
        <v>0</v>
      </c>
      <c r="AQ48" s="112">
        <f t="shared" si="44"/>
        <v>0</v>
      </c>
      <c r="AR48" s="112">
        <f t="shared" si="44"/>
        <v>0</v>
      </c>
      <c r="AS48" s="112">
        <f t="shared" si="44"/>
        <v>0</v>
      </c>
      <c r="AT48" s="112">
        <f t="shared" si="44"/>
        <v>0</v>
      </c>
      <c r="AU48" s="112">
        <f t="shared" si="44"/>
        <v>0</v>
      </c>
      <c r="AV48" s="112">
        <f t="shared" si="44"/>
        <v>0</v>
      </c>
      <c r="AW48" s="112">
        <f t="shared" si="44"/>
        <v>0</v>
      </c>
      <c r="AX48" s="112" t="e">
        <f t="shared" si="44"/>
        <v>#REF!</v>
      </c>
      <c r="AY48" s="112">
        <f>AY240</f>
        <v>0</v>
      </c>
      <c r="AZ48" s="112">
        <f>AZ240</f>
        <v>0</v>
      </c>
      <c r="BA48" s="112">
        <f t="shared" si="44"/>
        <v>0</v>
      </c>
      <c r="BB48" s="112">
        <f t="shared" si="44"/>
        <v>0</v>
      </c>
    </row>
    <row r="49" spans="1:57" s="64" customFormat="1" hidden="1" outlineLevel="1" x14ac:dyDescent="0.2">
      <c r="A49" s="63"/>
      <c r="G49" s="65"/>
      <c r="H49" s="60" t="s">
        <v>116</v>
      </c>
      <c r="I49" s="61" t="s">
        <v>117</v>
      </c>
      <c r="J49" s="62">
        <f>J246</f>
        <v>0</v>
      </c>
      <c r="K49" s="62">
        <f>K246</f>
        <v>0</v>
      </c>
      <c r="L49" s="112">
        <f>L246</f>
        <v>0</v>
      </c>
      <c r="M49" s="112">
        <f t="shared" ref="M49:X49" si="45">M246</f>
        <v>0</v>
      </c>
      <c r="N49" s="112">
        <f t="shared" si="45"/>
        <v>0</v>
      </c>
      <c r="O49" s="112">
        <f t="shared" si="45"/>
        <v>0</v>
      </c>
      <c r="P49" s="112">
        <f t="shared" si="45"/>
        <v>0</v>
      </c>
      <c r="Q49" s="112">
        <f t="shared" si="45"/>
        <v>0</v>
      </c>
      <c r="R49" s="112">
        <f t="shared" si="45"/>
        <v>0</v>
      </c>
      <c r="S49" s="112">
        <f t="shared" si="45"/>
        <v>0</v>
      </c>
      <c r="T49" s="112">
        <f t="shared" si="45"/>
        <v>0</v>
      </c>
      <c r="U49" s="112">
        <f t="shared" si="45"/>
        <v>0</v>
      </c>
      <c r="V49" s="112">
        <f t="shared" si="45"/>
        <v>0</v>
      </c>
      <c r="W49" s="112">
        <f t="shared" si="45"/>
        <v>0</v>
      </c>
      <c r="X49" s="112">
        <f t="shared" si="45"/>
        <v>0</v>
      </c>
      <c r="Y49" s="112">
        <f t="shared" si="3"/>
        <v>0</v>
      </c>
      <c r="Z49" s="112">
        <f t="shared" ref="Z49:AK49" si="46">Z246</f>
        <v>0</v>
      </c>
      <c r="AA49" s="112">
        <f t="shared" si="46"/>
        <v>0</v>
      </c>
      <c r="AB49" s="112">
        <f t="shared" si="46"/>
        <v>0</v>
      </c>
      <c r="AC49" s="112">
        <f t="shared" si="46"/>
        <v>0</v>
      </c>
      <c r="AD49" s="112">
        <f t="shared" si="46"/>
        <v>0</v>
      </c>
      <c r="AE49" s="112">
        <f t="shared" si="46"/>
        <v>0</v>
      </c>
      <c r="AF49" s="112">
        <f t="shared" si="46"/>
        <v>0</v>
      </c>
      <c r="AG49" s="112">
        <f t="shared" si="46"/>
        <v>0</v>
      </c>
      <c r="AH49" s="112">
        <f t="shared" si="46"/>
        <v>0</v>
      </c>
      <c r="AI49" s="112">
        <f t="shared" si="46"/>
        <v>0</v>
      </c>
      <c r="AJ49" s="112">
        <f t="shared" si="46"/>
        <v>0</v>
      </c>
      <c r="AK49" s="112">
        <f t="shared" si="46"/>
        <v>0</v>
      </c>
      <c r="AL49" s="112">
        <f>AL246</f>
        <v>0</v>
      </c>
      <c r="AM49" s="112">
        <f t="shared" ref="AM49:BB49" si="47">AM246</f>
        <v>0</v>
      </c>
      <c r="AN49" s="112">
        <f t="shared" si="47"/>
        <v>0</v>
      </c>
      <c r="AO49" s="112">
        <f t="shared" si="47"/>
        <v>0</v>
      </c>
      <c r="AP49" s="112">
        <f t="shared" si="47"/>
        <v>0</v>
      </c>
      <c r="AQ49" s="112">
        <f t="shared" si="47"/>
        <v>0</v>
      </c>
      <c r="AR49" s="112">
        <f t="shared" si="47"/>
        <v>0</v>
      </c>
      <c r="AS49" s="112">
        <f t="shared" si="47"/>
        <v>0</v>
      </c>
      <c r="AT49" s="112">
        <f t="shared" si="47"/>
        <v>0</v>
      </c>
      <c r="AU49" s="112">
        <f t="shared" si="47"/>
        <v>0</v>
      </c>
      <c r="AV49" s="112">
        <f t="shared" si="47"/>
        <v>0</v>
      </c>
      <c r="AW49" s="112">
        <f t="shared" si="47"/>
        <v>0</v>
      </c>
      <c r="AX49" s="112" t="e">
        <f t="shared" si="47"/>
        <v>#REF!</v>
      </c>
      <c r="AY49" s="112">
        <f>AY246</f>
        <v>0</v>
      </c>
      <c r="AZ49" s="112">
        <f>AZ246</f>
        <v>0</v>
      </c>
      <c r="BA49" s="112">
        <f t="shared" si="47"/>
        <v>0</v>
      </c>
      <c r="BB49" s="112">
        <f t="shared" si="47"/>
        <v>0</v>
      </c>
    </row>
    <row r="50" spans="1:57" s="64" customFormat="1" hidden="1" outlineLevel="1" x14ac:dyDescent="0.2">
      <c r="A50" s="63"/>
      <c r="G50" s="65"/>
      <c r="H50" s="60" t="s">
        <v>118</v>
      </c>
      <c r="I50" s="61" t="s">
        <v>119</v>
      </c>
      <c r="J50" s="62">
        <f>J253</f>
        <v>0</v>
      </c>
      <c r="K50" s="62">
        <f>K253</f>
        <v>0</v>
      </c>
      <c r="L50" s="112">
        <f>L253</f>
        <v>0</v>
      </c>
      <c r="M50" s="112">
        <f t="shared" ref="M50:X50" si="48">M253</f>
        <v>0</v>
      </c>
      <c r="N50" s="112">
        <f t="shared" si="48"/>
        <v>0</v>
      </c>
      <c r="O50" s="112">
        <f t="shared" si="48"/>
        <v>0</v>
      </c>
      <c r="P50" s="112">
        <f t="shared" si="48"/>
        <v>0</v>
      </c>
      <c r="Q50" s="112">
        <f t="shared" si="48"/>
        <v>0</v>
      </c>
      <c r="R50" s="112">
        <f t="shared" si="48"/>
        <v>0</v>
      </c>
      <c r="S50" s="112">
        <f t="shared" si="48"/>
        <v>0</v>
      </c>
      <c r="T50" s="112">
        <f t="shared" si="48"/>
        <v>0</v>
      </c>
      <c r="U50" s="112">
        <f t="shared" si="48"/>
        <v>0</v>
      </c>
      <c r="V50" s="112">
        <f t="shared" si="48"/>
        <v>0</v>
      </c>
      <c r="W50" s="112">
        <f t="shared" si="48"/>
        <v>0</v>
      </c>
      <c r="X50" s="112">
        <f t="shared" si="48"/>
        <v>0</v>
      </c>
      <c r="Y50" s="112">
        <f t="shared" si="3"/>
        <v>0</v>
      </c>
      <c r="Z50" s="112">
        <f t="shared" ref="Z50:AK50" si="49">Z253</f>
        <v>0</v>
      </c>
      <c r="AA50" s="112">
        <f t="shared" si="49"/>
        <v>0</v>
      </c>
      <c r="AB50" s="112">
        <f t="shared" si="49"/>
        <v>0</v>
      </c>
      <c r="AC50" s="112">
        <f t="shared" si="49"/>
        <v>0</v>
      </c>
      <c r="AD50" s="112">
        <f t="shared" si="49"/>
        <v>0</v>
      </c>
      <c r="AE50" s="112">
        <f t="shared" si="49"/>
        <v>0</v>
      </c>
      <c r="AF50" s="112">
        <f t="shared" si="49"/>
        <v>0</v>
      </c>
      <c r="AG50" s="112">
        <f t="shared" si="49"/>
        <v>0</v>
      </c>
      <c r="AH50" s="112">
        <f t="shared" si="49"/>
        <v>0</v>
      </c>
      <c r="AI50" s="112">
        <f t="shared" si="49"/>
        <v>0</v>
      </c>
      <c r="AJ50" s="112">
        <f t="shared" si="49"/>
        <v>0</v>
      </c>
      <c r="AK50" s="112">
        <f t="shared" si="49"/>
        <v>0</v>
      </c>
      <c r="AL50" s="112">
        <f>AL253</f>
        <v>0</v>
      </c>
      <c r="AM50" s="112">
        <f t="shared" ref="AM50:BB50" si="50">AM253</f>
        <v>0</v>
      </c>
      <c r="AN50" s="112">
        <f t="shared" si="50"/>
        <v>0</v>
      </c>
      <c r="AO50" s="112">
        <f t="shared" si="50"/>
        <v>0</v>
      </c>
      <c r="AP50" s="112">
        <f t="shared" si="50"/>
        <v>0</v>
      </c>
      <c r="AQ50" s="112">
        <f t="shared" si="50"/>
        <v>0</v>
      </c>
      <c r="AR50" s="112">
        <f t="shared" si="50"/>
        <v>0</v>
      </c>
      <c r="AS50" s="112">
        <f t="shared" si="50"/>
        <v>0</v>
      </c>
      <c r="AT50" s="112">
        <f t="shared" si="50"/>
        <v>0</v>
      </c>
      <c r="AU50" s="112">
        <f t="shared" si="50"/>
        <v>0</v>
      </c>
      <c r="AV50" s="112">
        <f t="shared" si="50"/>
        <v>0</v>
      </c>
      <c r="AW50" s="112">
        <f t="shared" si="50"/>
        <v>0</v>
      </c>
      <c r="AX50" s="112">
        <f t="shared" si="50"/>
        <v>0</v>
      </c>
      <c r="AY50" s="112">
        <f>AY253</f>
        <v>0</v>
      </c>
      <c r="AZ50" s="112">
        <f>AZ253</f>
        <v>0</v>
      </c>
      <c r="BA50" s="112">
        <f t="shared" si="50"/>
        <v>0</v>
      </c>
      <c r="BB50" s="112">
        <f t="shared" si="50"/>
        <v>0</v>
      </c>
    </row>
    <row r="51" spans="1:57" s="64" customFormat="1" hidden="1" outlineLevel="1" x14ac:dyDescent="0.2">
      <c r="A51" s="63"/>
      <c r="G51" s="65"/>
      <c r="H51" s="60" t="s">
        <v>120</v>
      </c>
      <c r="I51" s="61" t="s">
        <v>121</v>
      </c>
      <c r="J51" s="62">
        <f>J255</f>
        <v>0</v>
      </c>
      <c r="K51" s="62">
        <f>K255</f>
        <v>0</v>
      </c>
      <c r="L51" s="112">
        <f>L255</f>
        <v>0</v>
      </c>
      <c r="M51" s="112">
        <f t="shared" ref="M51:X51" si="51">M255</f>
        <v>0</v>
      </c>
      <c r="N51" s="112">
        <f t="shared" si="51"/>
        <v>0</v>
      </c>
      <c r="O51" s="112">
        <f t="shared" si="51"/>
        <v>0</v>
      </c>
      <c r="P51" s="112">
        <f t="shared" si="51"/>
        <v>0</v>
      </c>
      <c r="Q51" s="112">
        <f t="shared" si="51"/>
        <v>0</v>
      </c>
      <c r="R51" s="112">
        <f t="shared" si="51"/>
        <v>0</v>
      </c>
      <c r="S51" s="112">
        <f t="shared" si="51"/>
        <v>0</v>
      </c>
      <c r="T51" s="112">
        <f t="shared" si="51"/>
        <v>0</v>
      </c>
      <c r="U51" s="112">
        <f t="shared" si="51"/>
        <v>0</v>
      </c>
      <c r="V51" s="112">
        <f t="shared" si="51"/>
        <v>0</v>
      </c>
      <c r="W51" s="112">
        <f t="shared" si="51"/>
        <v>0</v>
      </c>
      <c r="X51" s="112">
        <f t="shared" si="51"/>
        <v>0</v>
      </c>
      <c r="Y51" s="112">
        <f t="shared" si="3"/>
        <v>0</v>
      </c>
      <c r="Z51" s="112">
        <f t="shared" ref="Z51:AK51" si="52">Z255</f>
        <v>0</v>
      </c>
      <c r="AA51" s="112">
        <f t="shared" si="52"/>
        <v>0</v>
      </c>
      <c r="AB51" s="112">
        <f t="shared" si="52"/>
        <v>0</v>
      </c>
      <c r="AC51" s="112">
        <f t="shared" si="52"/>
        <v>0</v>
      </c>
      <c r="AD51" s="112">
        <f t="shared" si="52"/>
        <v>0</v>
      </c>
      <c r="AE51" s="112">
        <f t="shared" si="52"/>
        <v>0</v>
      </c>
      <c r="AF51" s="112">
        <f t="shared" si="52"/>
        <v>0</v>
      </c>
      <c r="AG51" s="112">
        <f t="shared" si="52"/>
        <v>0</v>
      </c>
      <c r="AH51" s="112">
        <f t="shared" si="52"/>
        <v>0</v>
      </c>
      <c r="AI51" s="112">
        <f t="shared" si="52"/>
        <v>0</v>
      </c>
      <c r="AJ51" s="112">
        <f t="shared" si="52"/>
        <v>0</v>
      </c>
      <c r="AK51" s="112">
        <f t="shared" si="52"/>
        <v>0</v>
      </c>
      <c r="AL51" s="112">
        <f>AL255</f>
        <v>0</v>
      </c>
      <c r="AM51" s="112">
        <f t="shared" ref="AM51:BB51" si="53">AM255</f>
        <v>0</v>
      </c>
      <c r="AN51" s="112">
        <f t="shared" si="53"/>
        <v>0</v>
      </c>
      <c r="AO51" s="112">
        <f t="shared" si="53"/>
        <v>0</v>
      </c>
      <c r="AP51" s="112">
        <f t="shared" si="53"/>
        <v>0</v>
      </c>
      <c r="AQ51" s="112">
        <f t="shared" si="53"/>
        <v>0</v>
      </c>
      <c r="AR51" s="112">
        <f t="shared" si="53"/>
        <v>0</v>
      </c>
      <c r="AS51" s="112">
        <f t="shared" si="53"/>
        <v>0</v>
      </c>
      <c r="AT51" s="112">
        <f t="shared" si="53"/>
        <v>0</v>
      </c>
      <c r="AU51" s="112">
        <f t="shared" si="53"/>
        <v>0</v>
      </c>
      <c r="AV51" s="112">
        <f t="shared" si="53"/>
        <v>0</v>
      </c>
      <c r="AW51" s="112">
        <f t="shared" si="53"/>
        <v>0</v>
      </c>
      <c r="AX51" s="112">
        <f t="shared" si="53"/>
        <v>0</v>
      </c>
      <c r="AY51" s="112">
        <f>AY255</f>
        <v>0</v>
      </c>
      <c r="AZ51" s="112">
        <f>AZ255</f>
        <v>0</v>
      </c>
      <c r="BA51" s="112">
        <f t="shared" si="53"/>
        <v>0</v>
      </c>
      <c r="BB51" s="112">
        <f t="shared" si="53"/>
        <v>0</v>
      </c>
    </row>
    <row r="52" spans="1:57" s="64" customFormat="1" hidden="1" outlineLevel="1" x14ac:dyDescent="0.2">
      <c r="A52" s="63"/>
      <c r="G52" s="65"/>
      <c r="H52" s="60" t="s">
        <v>122</v>
      </c>
      <c r="I52" s="61" t="s">
        <v>123</v>
      </c>
      <c r="J52" s="62">
        <f>J257</f>
        <v>0</v>
      </c>
      <c r="K52" s="62">
        <f>K257</f>
        <v>0</v>
      </c>
      <c r="L52" s="112">
        <f>L257</f>
        <v>0</v>
      </c>
      <c r="M52" s="112">
        <f t="shared" ref="M52:X52" si="54">M257</f>
        <v>0</v>
      </c>
      <c r="N52" s="112">
        <f t="shared" si="54"/>
        <v>0</v>
      </c>
      <c r="O52" s="112">
        <f t="shared" si="54"/>
        <v>0</v>
      </c>
      <c r="P52" s="112">
        <f t="shared" si="54"/>
        <v>0</v>
      </c>
      <c r="Q52" s="112">
        <f t="shared" si="54"/>
        <v>0</v>
      </c>
      <c r="R52" s="112">
        <f t="shared" si="54"/>
        <v>0</v>
      </c>
      <c r="S52" s="112">
        <f t="shared" si="54"/>
        <v>0</v>
      </c>
      <c r="T52" s="112">
        <f t="shared" si="54"/>
        <v>0</v>
      </c>
      <c r="U52" s="112">
        <f t="shared" si="54"/>
        <v>0</v>
      </c>
      <c r="V52" s="112">
        <f t="shared" si="54"/>
        <v>0</v>
      </c>
      <c r="W52" s="112">
        <f t="shared" si="54"/>
        <v>0</v>
      </c>
      <c r="X52" s="112">
        <f t="shared" si="54"/>
        <v>0</v>
      </c>
      <c r="Y52" s="112">
        <f t="shared" si="3"/>
        <v>0</v>
      </c>
      <c r="Z52" s="112">
        <f t="shared" ref="Z52:AK52" si="55">Z257</f>
        <v>0</v>
      </c>
      <c r="AA52" s="112">
        <f t="shared" si="55"/>
        <v>0</v>
      </c>
      <c r="AB52" s="112">
        <f t="shared" si="55"/>
        <v>0</v>
      </c>
      <c r="AC52" s="112">
        <f t="shared" si="55"/>
        <v>0</v>
      </c>
      <c r="AD52" s="112">
        <f t="shared" si="55"/>
        <v>0</v>
      </c>
      <c r="AE52" s="112">
        <f t="shared" si="55"/>
        <v>0</v>
      </c>
      <c r="AF52" s="112">
        <f t="shared" si="55"/>
        <v>0</v>
      </c>
      <c r="AG52" s="112">
        <f t="shared" si="55"/>
        <v>0</v>
      </c>
      <c r="AH52" s="112">
        <f t="shared" si="55"/>
        <v>0</v>
      </c>
      <c r="AI52" s="112">
        <f t="shared" si="55"/>
        <v>0</v>
      </c>
      <c r="AJ52" s="112">
        <f t="shared" si="55"/>
        <v>0</v>
      </c>
      <c r="AK52" s="112">
        <f t="shared" si="55"/>
        <v>0</v>
      </c>
      <c r="AL52" s="112">
        <f>AL257</f>
        <v>0</v>
      </c>
      <c r="AM52" s="112">
        <f t="shared" ref="AM52:BB52" si="56">AM257</f>
        <v>0</v>
      </c>
      <c r="AN52" s="112">
        <f t="shared" si="56"/>
        <v>0</v>
      </c>
      <c r="AO52" s="112">
        <f t="shared" si="56"/>
        <v>0</v>
      </c>
      <c r="AP52" s="112">
        <f t="shared" si="56"/>
        <v>0</v>
      </c>
      <c r="AQ52" s="112">
        <f t="shared" si="56"/>
        <v>0</v>
      </c>
      <c r="AR52" s="112">
        <f t="shared" si="56"/>
        <v>0</v>
      </c>
      <c r="AS52" s="112">
        <f t="shared" si="56"/>
        <v>0</v>
      </c>
      <c r="AT52" s="112">
        <f t="shared" si="56"/>
        <v>0</v>
      </c>
      <c r="AU52" s="112">
        <f t="shared" si="56"/>
        <v>0</v>
      </c>
      <c r="AV52" s="112">
        <f t="shared" si="56"/>
        <v>0</v>
      </c>
      <c r="AW52" s="112">
        <f t="shared" si="56"/>
        <v>0</v>
      </c>
      <c r="AX52" s="112">
        <f t="shared" si="56"/>
        <v>0</v>
      </c>
      <c r="AY52" s="112">
        <f>AY257</f>
        <v>0</v>
      </c>
      <c r="AZ52" s="112">
        <f>AZ257</f>
        <v>0</v>
      </c>
      <c r="BA52" s="112">
        <f t="shared" si="56"/>
        <v>0</v>
      </c>
      <c r="BB52" s="112">
        <f t="shared" si="56"/>
        <v>0</v>
      </c>
    </row>
    <row r="53" spans="1:57" s="64" customFormat="1" hidden="1" outlineLevel="1" x14ac:dyDescent="0.2">
      <c r="A53" s="63"/>
      <c r="G53" s="65"/>
      <c r="H53" s="60" t="s">
        <v>124</v>
      </c>
      <c r="I53" s="61" t="s">
        <v>125</v>
      </c>
      <c r="J53" s="62">
        <f>J259</f>
        <v>0</v>
      </c>
      <c r="K53" s="62">
        <f>K259</f>
        <v>0</v>
      </c>
      <c r="L53" s="112">
        <f>L259</f>
        <v>0</v>
      </c>
      <c r="M53" s="112">
        <f t="shared" ref="M53:X53" si="57">M259</f>
        <v>0</v>
      </c>
      <c r="N53" s="112">
        <f t="shared" si="57"/>
        <v>0</v>
      </c>
      <c r="O53" s="112">
        <f t="shared" si="57"/>
        <v>0</v>
      </c>
      <c r="P53" s="112">
        <f t="shared" si="57"/>
        <v>0</v>
      </c>
      <c r="Q53" s="112">
        <f t="shared" si="57"/>
        <v>0</v>
      </c>
      <c r="R53" s="112">
        <f t="shared" si="57"/>
        <v>0</v>
      </c>
      <c r="S53" s="112">
        <f t="shared" si="57"/>
        <v>0</v>
      </c>
      <c r="T53" s="112">
        <f t="shared" si="57"/>
        <v>0</v>
      </c>
      <c r="U53" s="112">
        <f t="shared" si="57"/>
        <v>0</v>
      </c>
      <c r="V53" s="112">
        <f t="shared" si="57"/>
        <v>0</v>
      </c>
      <c r="W53" s="112">
        <f t="shared" si="57"/>
        <v>0</v>
      </c>
      <c r="X53" s="112">
        <f t="shared" si="57"/>
        <v>0</v>
      </c>
      <c r="Y53" s="112">
        <f t="shared" si="3"/>
        <v>0</v>
      </c>
      <c r="Z53" s="112">
        <f t="shared" ref="Z53:AK53" si="58">Z259</f>
        <v>0</v>
      </c>
      <c r="AA53" s="112">
        <f t="shared" si="58"/>
        <v>0</v>
      </c>
      <c r="AB53" s="112">
        <f t="shared" si="58"/>
        <v>0</v>
      </c>
      <c r="AC53" s="112">
        <f t="shared" si="58"/>
        <v>0</v>
      </c>
      <c r="AD53" s="112">
        <f t="shared" si="58"/>
        <v>0</v>
      </c>
      <c r="AE53" s="112">
        <f t="shared" si="58"/>
        <v>0</v>
      </c>
      <c r="AF53" s="112">
        <f t="shared" si="58"/>
        <v>0</v>
      </c>
      <c r="AG53" s="112">
        <f t="shared" si="58"/>
        <v>0</v>
      </c>
      <c r="AH53" s="112">
        <f t="shared" si="58"/>
        <v>0</v>
      </c>
      <c r="AI53" s="112">
        <f t="shared" si="58"/>
        <v>0</v>
      </c>
      <c r="AJ53" s="112">
        <f t="shared" si="58"/>
        <v>0</v>
      </c>
      <c r="AK53" s="112">
        <f t="shared" si="58"/>
        <v>0</v>
      </c>
      <c r="AL53" s="112">
        <f>AL259</f>
        <v>0</v>
      </c>
      <c r="AM53" s="112">
        <f t="shared" ref="AM53:BB53" si="59">AM259</f>
        <v>0</v>
      </c>
      <c r="AN53" s="112">
        <f t="shared" si="59"/>
        <v>0</v>
      </c>
      <c r="AO53" s="112">
        <f t="shared" si="59"/>
        <v>0</v>
      </c>
      <c r="AP53" s="112">
        <f t="shared" si="59"/>
        <v>0</v>
      </c>
      <c r="AQ53" s="112">
        <f t="shared" si="59"/>
        <v>0</v>
      </c>
      <c r="AR53" s="112">
        <f t="shared" si="59"/>
        <v>0</v>
      </c>
      <c r="AS53" s="112">
        <f t="shared" si="59"/>
        <v>0</v>
      </c>
      <c r="AT53" s="112">
        <f t="shared" si="59"/>
        <v>0</v>
      </c>
      <c r="AU53" s="112">
        <f t="shared" si="59"/>
        <v>0</v>
      </c>
      <c r="AV53" s="112">
        <f t="shared" si="59"/>
        <v>0</v>
      </c>
      <c r="AW53" s="112">
        <f t="shared" si="59"/>
        <v>0</v>
      </c>
      <c r="AX53" s="112">
        <f t="shared" si="59"/>
        <v>0</v>
      </c>
      <c r="AY53" s="112">
        <f>AY259</f>
        <v>0</v>
      </c>
      <c r="AZ53" s="112">
        <f>AZ259</f>
        <v>0</v>
      </c>
      <c r="BA53" s="112">
        <f t="shared" si="59"/>
        <v>0</v>
      </c>
      <c r="BB53" s="112">
        <f t="shared" si="59"/>
        <v>0</v>
      </c>
    </row>
    <row r="54" spans="1:57" s="64" customFormat="1" outlineLevel="1" x14ac:dyDescent="0.2">
      <c r="A54" s="63"/>
      <c r="G54" s="65"/>
      <c r="H54" s="60" t="s">
        <v>126</v>
      </c>
      <c r="I54" s="61" t="s">
        <v>127</v>
      </c>
      <c r="J54" s="62">
        <f>J261</f>
        <v>0</v>
      </c>
      <c r="K54" s="62">
        <f>K261</f>
        <v>0</v>
      </c>
      <c r="L54" s="112">
        <f>L261</f>
        <v>0</v>
      </c>
      <c r="M54" s="112">
        <f t="shared" ref="M54:X54" si="60">M261</f>
        <v>0</v>
      </c>
      <c r="N54" s="112">
        <f t="shared" si="60"/>
        <v>0</v>
      </c>
      <c r="O54" s="112">
        <f t="shared" si="60"/>
        <v>1009000</v>
      </c>
      <c r="P54" s="112">
        <f t="shared" si="60"/>
        <v>-1009000</v>
      </c>
      <c r="Q54" s="112">
        <f t="shared" si="60"/>
        <v>18503630</v>
      </c>
      <c r="R54" s="112">
        <f t="shared" si="60"/>
        <v>6742439</v>
      </c>
      <c r="S54" s="112">
        <f t="shared" si="60"/>
        <v>6742439</v>
      </c>
      <c r="T54" s="112">
        <f t="shared" si="60"/>
        <v>6742439</v>
      </c>
      <c r="U54" s="112">
        <f t="shared" si="60"/>
        <v>6742439</v>
      </c>
      <c r="V54" s="112">
        <f t="shared" si="60"/>
        <v>1009000</v>
      </c>
      <c r="W54" s="112">
        <f t="shared" si="60"/>
        <v>1009000</v>
      </c>
      <c r="X54" s="112">
        <f t="shared" si="60"/>
        <v>1009000</v>
      </c>
      <c r="Y54" s="112">
        <f t="shared" si="3"/>
        <v>48500386</v>
      </c>
      <c r="Z54" s="112">
        <f t="shared" ref="Z54:AK54" si="61">Z261</f>
        <v>0</v>
      </c>
      <c r="AA54" s="112">
        <f t="shared" si="61"/>
        <v>0</v>
      </c>
      <c r="AB54" s="112">
        <f t="shared" si="61"/>
        <v>0</v>
      </c>
      <c r="AC54" s="112">
        <f t="shared" si="61"/>
        <v>0</v>
      </c>
      <c r="AD54" s="112">
        <f t="shared" si="61"/>
        <v>0</v>
      </c>
      <c r="AE54" s="112">
        <f t="shared" si="61"/>
        <v>0</v>
      </c>
      <c r="AF54" s="112">
        <f t="shared" si="61"/>
        <v>0</v>
      </c>
      <c r="AG54" s="112">
        <f t="shared" si="61"/>
        <v>0</v>
      </c>
      <c r="AH54" s="112">
        <f t="shared" si="61"/>
        <v>0</v>
      </c>
      <c r="AI54" s="112">
        <f t="shared" si="61"/>
        <v>0</v>
      </c>
      <c r="AJ54" s="112">
        <f t="shared" si="61"/>
        <v>0</v>
      </c>
      <c r="AK54" s="112">
        <f t="shared" si="61"/>
        <v>0</v>
      </c>
      <c r="AL54" s="112">
        <f>AL261</f>
        <v>0</v>
      </c>
      <c r="AM54" s="112">
        <f t="shared" ref="AM54:BB54" si="62">AM261</f>
        <v>25246069</v>
      </c>
      <c r="AN54" s="112">
        <f t="shared" si="62"/>
        <v>12623000</v>
      </c>
      <c r="AO54" s="112">
        <f t="shared" si="62"/>
        <v>2454288000</v>
      </c>
      <c r="AP54" s="112">
        <f t="shared" si="62"/>
        <v>2492157069</v>
      </c>
      <c r="AQ54" s="112">
        <f t="shared" si="62"/>
        <v>25246069</v>
      </c>
      <c r="AR54" s="112">
        <f t="shared" si="62"/>
        <v>12623000</v>
      </c>
      <c r="AS54" s="112">
        <f t="shared" si="62"/>
        <v>2454288000</v>
      </c>
      <c r="AT54" s="112">
        <f t="shared" si="62"/>
        <v>2492157069</v>
      </c>
      <c r="AU54" s="112">
        <f t="shared" si="62"/>
        <v>25246069</v>
      </c>
      <c r="AV54" s="112">
        <f t="shared" si="62"/>
        <v>25245000</v>
      </c>
      <c r="AW54" s="112">
        <f t="shared" si="62"/>
        <v>50491069</v>
      </c>
      <c r="AX54" s="112" t="e">
        <f t="shared" si="62"/>
        <v>#REF!</v>
      </c>
      <c r="AY54" s="112">
        <f>AY261</f>
        <v>2492157000</v>
      </c>
      <c r="AZ54" s="112">
        <f>AZ261</f>
        <v>118725000000</v>
      </c>
      <c r="BA54" s="112">
        <f t="shared" si="62"/>
        <v>50491000</v>
      </c>
      <c r="BB54" s="112">
        <f t="shared" si="62"/>
        <v>118924300000</v>
      </c>
    </row>
    <row r="55" spans="1:57" s="64" customFormat="1" outlineLevel="1" x14ac:dyDescent="0.2">
      <c r="A55" s="63"/>
      <c r="G55" s="65"/>
      <c r="H55" s="69" t="s">
        <v>77</v>
      </c>
      <c r="I55" s="69" t="s">
        <v>128</v>
      </c>
      <c r="J55" s="69">
        <f>SUM(J35:J54)</f>
        <v>0</v>
      </c>
      <c r="K55" s="69">
        <f>SUM(K35:K54)</f>
        <v>0</v>
      </c>
      <c r="L55" s="111">
        <f>SUM(L35:L54)</f>
        <v>47163000000</v>
      </c>
      <c r="M55" s="111">
        <f t="shared" ref="M55:AK55" si="63">SUM(M35:M54)</f>
        <v>0</v>
      </c>
      <c r="N55" s="111">
        <f t="shared" si="63"/>
        <v>0</v>
      </c>
      <c r="O55" s="111">
        <f t="shared" si="63"/>
        <v>183717470</v>
      </c>
      <c r="P55" s="111">
        <f t="shared" si="63"/>
        <v>4188351120</v>
      </c>
      <c r="Q55" s="111">
        <f t="shared" si="63"/>
        <v>4061489276</v>
      </c>
      <c r="R55" s="111">
        <f t="shared" si="63"/>
        <v>4457991945</v>
      </c>
      <c r="S55" s="111">
        <f t="shared" si="63"/>
        <v>4457991945</v>
      </c>
      <c r="T55" s="111">
        <f t="shared" si="63"/>
        <v>4457991945</v>
      </c>
      <c r="U55" s="111">
        <f t="shared" si="63"/>
        <v>4457991945</v>
      </c>
      <c r="V55" s="111">
        <f t="shared" si="63"/>
        <v>4452258506</v>
      </c>
      <c r="W55" s="111">
        <f t="shared" si="63"/>
        <v>4452258506</v>
      </c>
      <c r="X55" s="111">
        <f t="shared" si="63"/>
        <v>4452258506</v>
      </c>
      <c r="Y55" s="111">
        <f t="shared" si="63"/>
        <v>39622301164</v>
      </c>
      <c r="Z55" s="111">
        <f t="shared" si="63"/>
        <v>3930250000</v>
      </c>
      <c r="AA55" s="111">
        <f t="shared" si="63"/>
        <v>3930250000</v>
      </c>
      <c r="AB55" s="111">
        <f t="shared" si="63"/>
        <v>3930250000</v>
      </c>
      <c r="AC55" s="111">
        <f t="shared" si="63"/>
        <v>3930250000</v>
      </c>
      <c r="AD55" s="111">
        <f t="shared" si="63"/>
        <v>3930250000</v>
      </c>
      <c r="AE55" s="111">
        <f t="shared" si="63"/>
        <v>3930250000</v>
      </c>
      <c r="AF55" s="111">
        <f t="shared" si="63"/>
        <v>3930250000</v>
      </c>
      <c r="AG55" s="111">
        <f t="shared" si="63"/>
        <v>0</v>
      </c>
      <c r="AH55" s="111">
        <f t="shared" si="63"/>
        <v>0</v>
      </c>
      <c r="AI55" s="111">
        <f t="shared" si="63"/>
        <v>0</v>
      </c>
      <c r="AJ55" s="111">
        <f t="shared" si="63"/>
        <v>23581500000</v>
      </c>
      <c r="AK55" s="111">
        <f t="shared" si="63"/>
        <v>23581500000</v>
      </c>
      <c r="AL55" s="111">
        <f>SUM(AL35:AL54)</f>
        <v>47163000000</v>
      </c>
      <c r="AM55" s="111">
        <f t="shared" ref="AM55:BB55" si="64">SUM(AM35:AM54)</f>
        <v>12891549811</v>
      </c>
      <c r="AN55" s="111">
        <f t="shared" si="64"/>
        <v>25016533854.64669</v>
      </c>
      <c r="AO55" s="111">
        <f t="shared" si="64"/>
        <v>59092450540.391159</v>
      </c>
      <c r="AP55" s="111">
        <f t="shared" si="64"/>
        <v>97000534206.037857</v>
      </c>
      <c r="AQ55" s="111">
        <f t="shared" si="64"/>
        <v>12891549811</v>
      </c>
      <c r="AR55" s="111">
        <f t="shared" si="64"/>
        <v>25016533854.64669</v>
      </c>
      <c r="AS55" s="111">
        <f t="shared" si="64"/>
        <v>59092450540.391159</v>
      </c>
      <c r="AT55" s="111">
        <f t="shared" si="64"/>
        <v>97000534206.037857</v>
      </c>
      <c r="AU55" s="111">
        <f t="shared" si="64"/>
        <v>12891549811</v>
      </c>
      <c r="AV55" s="111">
        <f t="shared" si="64"/>
        <v>81667318395.037857</v>
      </c>
      <c r="AW55" s="111">
        <f t="shared" si="64"/>
        <v>94558868206.037857</v>
      </c>
      <c r="AX55" s="111" t="e">
        <f t="shared" si="64"/>
        <v>#REF!</v>
      </c>
      <c r="AY55" s="111">
        <f>SUM(AY35:AY54)</f>
        <v>97000534137.037857</v>
      </c>
      <c r="AZ55" s="111">
        <f>SUM(AZ35:AZ54)</f>
        <v>377863884825.76025</v>
      </c>
      <c r="BA55" s="111">
        <f t="shared" si="64"/>
        <v>94558868137.037857</v>
      </c>
      <c r="BB55" s="111">
        <f t="shared" si="64"/>
        <v>417276188324</v>
      </c>
    </row>
    <row r="56" spans="1:57" s="64" customFormat="1" outlineLevel="1" x14ac:dyDescent="0.2">
      <c r="A56" s="63"/>
      <c r="G56" s="65"/>
      <c r="H56" s="60"/>
      <c r="I56" s="61"/>
      <c r="J56" s="62"/>
      <c r="K56" s="62"/>
      <c r="L56" s="112"/>
      <c r="M56" s="112"/>
      <c r="N56" s="112"/>
      <c r="O56" s="112"/>
      <c r="P56" s="112"/>
      <c r="Q56" s="112"/>
      <c r="R56" s="112"/>
      <c r="S56" s="112"/>
      <c r="T56" s="112"/>
      <c r="U56" s="112"/>
      <c r="V56" s="112"/>
      <c r="W56" s="112"/>
      <c r="X56" s="112"/>
      <c r="Y56" s="112"/>
      <c r="Z56" s="112"/>
      <c r="AA56" s="112"/>
      <c r="AB56" s="112"/>
      <c r="AC56" s="112"/>
      <c r="AD56" s="112"/>
      <c r="AE56" s="112"/>
      <c r="AF56" s="112"/>
      <c r="AG56" s="112"/>
      <c r="AH56" s="112"/>
      <c r="AI56" s="112"/>
      <c r="AJ56" s="112"/>
      <c r="AK56" s="112"/>
      <c r="AL56" s="112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2"/>
    </row>
    <row r="57" spans="1:57" s="64" customFormat="1" outlineLevel="1" x14ac:dyDescent="0.2">
      <c r="A57" s="63"/>
      <c r="G57" s="65"/>
      <c r="H57" s="66" t="s">
        <v>129</v>
      </c>
      <c r="I57" s="67" t="s">
        <v>130</v>
      </c>
      <c r="J57" s="68">
        <f>J279</f>
        <v>0</v>
      </c>
      <c r="K57" s="68">
        <f>K279</f>
        <v>0</v>
      </c>
      <c r="L57" s="110">
        <f>L279</f>
        <v>0</v>
      </c>
      <c r="M57" s="110">
        <f t="shared" ref="M57:X57" si="65">M279</f>
        <v>0</v>
      </c>
      <c r="N57" s="110">
        <f t="shared" si="65"/>
        <v>0</v>
      </c>
      <c r="O57" s="110">
        <f t="shared" si="65"/>
        <v>0</v>
      </c>
      <c r="P57" s="110">
        <f t="shared" si="65"/>
        <v>0</v>
      </c>
      <c r="Q57" s="110">
        <f t="shared" si="65"/>
        <v>0</v>
      </c>
      <c r="R57" s="110">
        <f t="shared" si="65"/>
        <v>0</v>
      </c>
      <c r="S57" s="110">
        <f t="shared" si="65"/>
        <v>0</v>
      </c>
      <c r="T57" s="110">
        <f t="shared" si="65"/>
        <v>0</v>
      </c>
      <c r="U57" s="110">
        <f t="shared" si="65"/>
        <v>0</v>
      </c>
      <c r="V57" s="110">
        <f t="shared" si="65"/>
        <v>0</v>
      </c>
      <c r="W57" s="110">
        <f t="shared" si="65"/>
        <v>0</v>
      </c>
      <c r="X57" s="110">
        <f t="shared" si="65"/>
        <v>0</v>
      </c>
      <c r="Y57" s="110">
        <f>SUM(M57:X57)</f>
        <v>0</v>
      </c>
      <c r="Z57" s="110">
        <f t="shared" ref="Z57:AK57" si="66">Z279</f>
        <v>0</v>
      </c>
      <c r="AA57" s="110">
        <f t="shared" si="66"/>
        <v>0</v>
      </c>
      <c r="AB57" s="110">
        <f t="shared" si="66"/>
        <v>0</v>
      </c>
      <c r="AC57" s="110">
        <f t="shared" si="66"/>
        <v>0</v>
      </c>
      <c r="AD57" s="110">
        <f t="shared" si="66"/>
        <v>0</v>
      </c>
      <c r="AE57" s="110">
        <f t="shared" si="66"/>
        <v>0</v>
      </c>
      <c r="AF57" s="110">
        <f t="shared" si="66"/>
        <v>0</v>
      </c>
      <c r="AG57" s="110">
        <f t="shared" si="66"/>
        <v>0</v>
      </c>
      <c r="AH57" s="110">
        <f t="shared" si="66"/>
        <v>0</v>
      </c>
      <c r="AI57" s="110">
        <f t="shared" si="66"/>
        <v>0</v>
      </c>
      <c r="AJ57" s="110">
        <f t="shared" si="66"/>
        <v>0</v>
      </c>
      <c r="AK57" s="110">
        <f t="shared" si="66"/>
        <v>0</v>
      </c>
      <c r="AL57" s="110">
        <f>AL279</f>
        <v>0</v>
      </c>
      <c r="AM57" s="110">
        <f t="shared" ref="AM57:BB57" si="67">AM279</f>
        <v>0</v>
      </c>
      <c r="AN57" s="110">
        <f t="shared" si="67"/>
        <v>0</v>
      </c>
      <c r="AO57" s="110">
        <f t="shared" si="67"/>
        <v>0</v>
      </c>
      <c r="AP57" s="110">
        <f t="shared" si="67"/>
        <v>0</v>
      </c>
      <c r="AQ57" s="110">
        <f t="shared" si="67"/>
        <v>0</v>
      </c>
      <c r="AR57" s="110">
        <f t="shared" si="67"/>
        <v>0</v>
      </c>
      <c r="AS57" s="110">
        <f t="shared" si="67"/>
        <v>0</v>
      </c>
      <c r="AT57" s="110">
        <f t="shared" si="67"/>
        <v>0</v>
      </c>
      <c r="AU57" s="110">
        <f t="shared" si="67"/>
        <v>0</v>
      </c>
      <c r="AV57" s="110">
        <f t="shared" si="67"/>
        <v>0</v>
      </c>
      <c r="AW57" s="110">
        <f t="shared" si="67"/>
        <v>0</v>
      </c>
      <c r="AX57" s="110" t="e">
        <f t="shared" si="67"/>
        <v>#REF!</v>
      </c>
      <c r="AY57" s="110">
        <f>AY279</f>
        <v>0</v>
      </c>
      <c r="AZ57" s="110">
        <f>AZ279</f>
        <v>0</v>
      </c>
      <c r="BA57" s="110">
        <f t="shared" si="67"/>
        <v>0</v>
      </c>
      <c r="BB57" s="110">
        <f t="shared" si="67"/>
        <v>0</v>
      </c>
    </row>
    <row r="58" spans="1:57" s="64" customFormat="1" outlineLevel="1" x14ac:dyDescent="0.2">
      <c r="A58" s="63"/>
      <c r="G58" s="65"/>
      <c r="H58" s="69" t="s">
        <v>77</v>
      </c>
      <c r="I58" s="69" t="s">
        <v>131</v>
      </c>
      <c r="J58" s="69">
        <f>J55-J57</f>
        <v>0</v>
      </c>
      <c r="K58" s="69">
        <f>K55-K57</f>
        <v>0</v>
      </c>
      <c r="L58" s="111">
        <f>L55-L57</f>
        <v>47163000000</v>
      </c>
      <c r="M58" s="111">
        <f t="shared" ref="M58:AK58" si="68">M55-M57</f>
        <v>0</v>
      </c>
      <c r="N58" s="111">
        <f t="shared" si="68"/>
        <v>0</v>
      </c>
      <c r="O58" s="111">
        <f t="shared" si="68"/>
        <v>183717470</v>
      </c>
      <c r="P58" s="111">
        <f t="shared" si="68"/>
        <v>4188351120</v>
      </c>
      <c r="Q58" s="111">
        <f t="shared" si="68"/>
        <v>4061489276</v>
      </c>
      <c r="R58" s="111">
        <f t="shared" si="68"/>
        <v>4457991945</v>
      </c>
      <c r="S58" s="111">
        <f t="shared" si="68"/>
        <v>4457991945</v>
      </c>
      <c r="T58" s="111">
        <f t="shared" si="68"/>
        <v>4457991945</v>
      </c>
      <c r="U58" s="111">
        <f t="shared" si="68"/>
        <v>4457991945</v>
      </c>
      <c r="V58" s="111">
        <f t="shared" si="68"/>
        <v>4452258506</v>
      </c>
      <c r="W58" s="111">
        <f t="shared" si="68"/>
        <v>4452258506</v>
      </c>
      <c r="X58" s="111">
        <f t="shared" si="68"/>
        <v>4452258506</v>
      </c>
      <c r="Y58" s="111">
        <f t="shared" si="68"/>
        <v>39622301164</v>
      </c>
      <c r="Z58" s="111">
        <f t="shared" si="68"/>
        <v>3930250000</v>
      </c>
      <c r="AA58" s="111">
        <f t="shared" si="68"/>
        <v>3930250000</v>
      </c>
      <c r="AB58" s="111">
        <f t="shared" si="68"/>
        <v>3930250000</v>
      </c>
      <c r="AC58" s="111">
        <f t="shared" si="68"/>
        <v>3930250000</v>
      </c>
      <c r="AD58" s="111">
        <f t="shared" si="68"/>
        <v>3930250000</v>
      </c>
      <c r="AE58" s="111">
        <f t="shared" si="68"/>
        <v>3930250000</v>
      </c>
      <c r="AF58" s="111">
        <f t="shared" si="68"/>
        <v>3930250000</v>
      </c>
      <c r="AG58" s="111">
        <f t="shared" si="68"/>
        <v>0</v>
      </c>
      <c r="AH58" s="111">
        <f t="shared" si="68"/>
        <v>0</v>
      </c>
      <c r="AI58" s="111">
        <f t="shared" si="68"/>
        <v>0</v>
      </c>
      <c r="AJ58" s="111">
        <f t="shared" si="68"/>
        <v>23581500000</v>
      </c>
      <c r="AK58" s="111">
        <f t="shared" si="68"/>
        <v>23581500000</v>
      </c>
      <c r="AL58" s="111">
        <f>AL55-AL57</f>
        <v>47163000000</v>
      </c>
      <c r="AM58" s="111">
        <f t="shared" ref="AM58:BB58" si="69">AM55-AM57</f>
        <v>12891549811</v>
      </c>
      <c r="AN58" s="111">
        <f t="shared" si="69"/>
        <v>25016533854.64669</v>
      </c>
      <c r="AO58" s="111">
        <f t="shared" si="69"/>
        <v>59092450540.391159</v>
      </c>
      <c r="AP58" s="111">
        <f t="shared" si="69"/>
        <v>97000534206.037857</v>
      </c>
      <c r="AQ58" s="111">
        <f t="shared" si="69"/>
        <v>12891549811</v>
      </c>
      <c r="AR58" s="111">
        <f t="shared" si="69"/>
        <v>25016533854.64669</v>
      </c>
      <c r="AS58" s="111">
        <f t="shared" si="69"/>
        <v>59092450540.391159</v>
      </c>
      <c r="AT58" s="111">
        <f t="shared" si="69"/>
        <v>97000534206.037857</v>
      </c>
      <c r="AU58" s="111">
        <f t="shared" si="69"/>
        <v>12891549811</v>
      </c>
      <c r="AV58" s="111">
        <f t="shared" si="69"/>
        <v>81667318395.037857</v>
      </c>
      <c r="AW58" s="111">
        <f t="shared" si="69"/>
        <v>94558868206.037857</v>
      </c>
      <c r="AX58" s="111" t="e">
        <f t="shared" si="69"/>
        <v>#REF!</v>
      </c>
      <c r="AY58" s="111">
        <f>AY55-AY57</f>
        <v>97000534137.037857</v>
      </c>
      <c r="AZ58" s="111">
        <f>AZ55-AZ57</f>
        <v>377863884825.76025</v>
      </c>
      <c r="BA58" s="174">
        <f t="shared" si="69"/>
        <v>94558868137.037857</v>
      </c>
      <c r="BB58" s="174">
        <f t="shared" si="69"/>
        <v>417276188324</v>
      </c>
    </row>
    <row r="59" spans="1:57" s="64" customFormat="1" outlineLevel="1" x14ac:dyDescent="0.2">
      <c r="A59" s="63"/>
      <c r="G59" s="65"/>
      <c r="H59" s="60"/>
      <c r="I59" s="61"/>
      <c r="J59" s="62"/>
      <c r="K59" s="62"/>
      <c r="L59" s="112"/>
      <c r="M59" s="112"/>
      <c r="N59" s="112"/>
      <c r="O59" s="112"/>
      <c r="P59" s="112"/>
      <c r="Q59" s="112"/>
      <c r="R59" s="112"/>
      <c r="S59" s="112"/>
      <c r="T59" s="112"/>
      <c r="U59" s="112"/>
      <c r="V59" s="112"/>
      <c r="W59" s="112"/>
      <c r="X59" s="112"/>
      <c r="Y59" s="112"/>
      <c r="Z59" s="112"/>
      <c r="AA59" s="112"/>
      <c r="AB59" s="112"/>
      <c r="AC59" s="112"/>
      <c r="AD59" s="112"/>
      <c r="AE59" s="112"/>
      <c r="AF59" s="112"/>
      <c r="AG59" s="112"/>
      <c r="AH59" s="112"/>
      <c r="AI59" s="112"/>
      <c r="AJ59" s="112"/>
      <c r="AK59" s="112"/>
      <c r="AL59" s="112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2"/>
    </row>
    <row r="60" spans="1:57" s="64" customFormat="1" outlineLevel="1" x14ac:dyDescent="0.2">
      <c r="A60" s="63"/>
      <c r="G60" s="65"/>
      <c r="H60" s="66" t="s">
        <v>132</v>
      </c>
      <c r="I60" s="67" t="s">
        <v>133</v>
      </c>
      <c r="J60" s="68"/>
      <c r="K60" s="68"/>
      <c r="L60" s="110"/>
      <c r="M60" s="110"/>
      <c r="N60" s="110"/>
      <c r="O60" s="110"/>
      <c r="P60" s="110"/>
      <c r="Q60" s="110"/>
      <c r="R60" s="110"/>
      <c r="S60" s="110"/>
      <c r="T60" s="110"/>
      <c r="U60" s="110"/>
      <c r="V60" s="110"/>
      <c r="W60" s="110"/>
      <c r="X60" s="110"/>
      <c r="Y60" s="110"/>
      <c r="Z60" s="110"/>
      <c r="AA60" s="110"/>
      <c r="AB60" s="110"/>
      <c r="AC60" s="110"/>
      <c r="AD60" s="110"/>
      <c r="AE60" s="110"/>
      <c r="AF60" s="110"/>
      <c r="AG60" s="110"/>
      <c r="AH60" s="110"/>
      <c r="AI60" s="110"/>
      <c r="AJ60" s="110"/>
      <c r="AK60" s="110"/>
      <c r="AL60" s="110"/>
      <c r="AM60" s="110"/>
      <c r="AN60" s="110"/>
      <c r="AO60" s="110"/>
      <c r="AP60" s="110"/>
      <c r="AQ60" s="110"/>
      <c r="AR60" s="110"/>
      <c r="AS60" s="110"/>
      <c r="AT60" s="110"/>
      <c r="AU60" s="110"/>
      <c r="AV60" s="110"/>
      <c r="AW60" s="110"/>
      <c r="AX60" s="110"/>
      <c r="AY60" s="110"/>
      <c r="AZ60" s="110"/>
      <c r="BA60" s="110"/>
      <c r="BB60" s="110"/>
    </row>
    <row r="61" spans="1:57" s="64" customFormat="1" outlineLevel="1" x14ac:dyDescent="0.2">
      <c r="A61" s="63"/>
      <c r="G61" s="65"/>
      <c r="H61" s="66" t="s">
        <v>134</v>
      </c>
      <c r="I61" s="67" t="s">
        <v>135</v>
      </c>
      <c r="J61" s="68"/>
      <c r="K61" s="68"/>
      <c r="L61" s="110"/>
      <c r="M61" s="110"/>
      <c r="N61" s="110"/>
      <c r="O61" s="110"/>
      <c r="P61" s="110"/>
      <c r="Q61" s="110"/>
      <c r="R61" s="110"/>
      <c r="S61" s="110"/>
      <c r="T61" s="110"/>
      <c r="U61" s="110"/>
      <c r="V61" s="110"/>
      <c r="W61" s="110"/>
      <c r="X61" s="110"/>
      <c r="Y61" s="110"/>
      <c r="Z61" s="110"/>
      <c r="AA61" s="110"/>
      <c r="AB61" s="110"/>
      <c r="AC61" s="110"/>
      <c r="AD61" s="110"/>
      <c r="AE61" s="110"/>
      <c r="AF61" s="110"/>
      <c r="AG61" s="110"/>
      <c r="AH61" s="110"/>
      <c r="AI61" s="110"/>
      <c r="AJ61" s="110"/>
      <c r="AK61" s="110"/>
      <c r="AL61" s="110"/>
      <c r="AM61" s="110"/>
      <c r="AN61" s="110"/>
      <c r="AO61" s="110"/>
      <c r="AP61" s="110"/>
      <c r="AQ61" s="110"/>
      <c r="AR61" s="110"/>
      <c r="AS61" s="110"/>
      <c r="AT61" s="110"/>
      <c r="AU61" s="110"/>
      <c r="AV61" s="110"/>
      <c r="AW61" s="110"/>
      <c r="AX61" s="110"/>
      <c r="AY61" s="110"/>
      <c r="AZ61" s="110"/>
      <c r="BA61" s="110"/>
      <c r="BB61" s="110"/>
    </row>
    <row r="62" spans="1:57" s="64" customFormat="1" outlineLevel="1" x14ac:dyDescent="0.2">
      <c r="A62" s="63"/>
      <c r="G62" s="65"/>
      <c r="H62" s="60" t="s">
        <v>136</v>
      </c>
      <c r="I62" s="61" t="s">
        <v>137</v>
      </c>
      <c r="J62" s="62">
        <f>J383</f>
        <v>4597704025</v>
      </c>
      <c r="K62" s="62">
        <f>K383</f>
        <v>9821572374</v>
      </c>
      <c r="L62" s="112">
        <f>L383</f>
        <v>8566228227.1999989</v>
      </c>
      <c r="M62" s="112">
        <f t="shared" ref="M62:X62" si="70">M383</f>
        <v>509475850</v>
      </c>
      <c r="N62" s="112">
        <f t="shared" si="70"/>
        <v>1137236005</v>
      </c>
      <c r="O62" s="112">
        <f t="shared" si="70"/>
        <v>444467811</v>
      </c>
      <c r="P62" s="112">
        <f t="shared" si="70"/>
        <v>1081290312</v>
      </c>
      <c r="Q62" s="112">
        <f t="shared" si="70"/>
        <v>600381363</v>
      </c>
      <c r="R62" s="112">
        <f t="shared" si="70"/>
        <v>594391314</v>
      </c>
      <c r="S62" s="112">
        <f t="shared" si="70"/>
        <v>713852352.26666653</v>
      </c>
      <c r="T62" s="112">
        <f t="shared" si="70"/>
        <v>713852352.26666653</v>
      </c>
      <c r="U62" s="112">
        <f t="shared" si="70"/>
        <v>713852352.26666653</v>
      </c>
      <c r="V62" s="112">
        <f t="shared" si="70"/>
        <v>713852352.26666653</v>
      </c>
      <c r="W62" s="112">
        <f t="shared" si="70"/>
        <v>713852352.26666653</v>
      </c>
      <c r="X62" s="112">
        <f t="shared" si="70"/>
        <v>713852352.26666653</v>
      </c>
      <c r="Y62" s="112">
        <f t="shared" ref="Y62:Y89" si="71">SUM(M62:X62)</f>
        <v>8650356768.5999985</v>
      </c>
      <c r="Z62" s="112">
        <f t="shared" ref="Z62:AK62" si="72">Z383</f>
        <v>713852352.26666653</v>
      </c>
      <c r="AA62" s="112">
        <f t="shared" si="72"/>
        <v>713852352.26666653</v>
      </c>
      <c r="AB62" s="112">
        <f t="shared" si="72"/>
        <v>713852352.26666653</v>
      </c>
      <c r="AC62" s="112">
        <f t="shared" si="72"/>
        <v>713852352.26666653</v>
      </c>
      <c r="AD62" s="112">
        <f t="shared" si="72"/>
        <v>713852352.26666653</v>
      </c>
      <c r="AE62" s="112">
        <f t="shared" si="72"/>
        <v>713852352.26666653</v>
      </c>
      <c r="AF62" s="112">
        <f t="shared" si="72"/>
        <v>713852352.26666653</v>
      </c>
      <c r="AG62" s="112">
        <f t="shared" si="72"/>
        <v>5843900305</v>
      </c>
      <c r="AH62" s="112">
        <f t="shared" si="72"/>
        <v>3977672069</v>
      </c>
      <c r="AI62" s="112">
        <f t="shared" si="72"/>
        <v>9821572374</v>
      </c>
      <c r="AJ62" s="112">
        <f t="shared" si="72"/>
        <v>4283114113.6000004</v>
      </c>
      <c r="AK62" s="112">
        <f t="shared" si="72"/>
        <v>4283114113.6000004</v>
      </c>
      <c r="AL62" s="112">
        <f>AL383</f>
        <v>8566228227.2000008</v>
      </c>
      <c r="AM62" s="112">
        <f t="shared" ref="AM62:AX62" si="73">AM383</f>
        <v>4367242655</v>
      </c>
      <c r="AN62" s="112">
        <f t="shared" si="73"/>
        <v>2367964532</v>
      </c>
      <c r="AO62" s="112">
        <f t="shared" si="73"/>
        <v>2397666244</v>
      </c>
      <c r="AP62" s="112">
        <f t="shared" si="73"/>
        <v>9132873431</v>
      </c>
      <c r="AQ62" s="112">
        <f t="shared" si="73"/>
        <v>4367242655</v>
      </c>
      <c r="AR62" s="112">
        <f t="shared" si="73"/>
        <v>2367964532</v>
      </c>
      <c r="AS62" s="112">
        <f t="shared" si="73"/>
        <v>2397666244</v>
      </c>
      <c r="AT62" s="112">
        <f t="shared" si="73"/>
        <v>9132873431</v>
      </c>
      <c r="AU62" s="112">
        <f t="shared" si="73"/>
        <v>4367242655</v>
      </c>
      <c r="AV62" s="112">
        <f t="shared" si="73"/>
        <v>4765630776</v>
      </c>
      <c r="AW62" s="112">
        <f t="shared" si="73"/>
        <v>9132873431</v>
      </c>
      <c r="AX62" s="112" t="e">
        <f t="shared" si="73"/>
        <v>#REF!</v>
      </c>
      <c r="AY62" s="112">
        <f>AY383</f>
        <v>9132873431</v>
      </c>
      <c r="AZ62" s="112">
        <f>AZ383</f>
        <v>11587666000</v>
      </c>
      <c r="BA62" s="112">
        <f>BA383</f>
        <v>9132873431</v>
      </c>
      <c r="BB62" s="112">
        <f>BB383</f>
        <v>12512666000</v>
      </c>
      <c r="BC62" s="64" t="s">
        <v>1619</v>
      </c>
    </row>
    <row r="63" spans="1:57" s="64" customFormat="1" outlineLevel="1" x14ac:dyDescent="0.2">
      <c r="A63" s="63"/>
      <c r="G63" s="65"/>
      <c r="H63" s="60" t="s">
        <v>138</v>
      </c>
      <c r="I63" s="61" t="s">
        <v>139</v>
      </c>
      <c r="J63" s="62">
        <f>J392</f>
        <v>793667076</v>
      </c>
      <c r="K63" s="62">
        <f>K392</f>
        <v>599992440</v>
      </c>
      <c r="L63" s="112">
        <f>L392</f>
        <v>937776337</v>
      </c>
      <c r="M63" s="112">
        <f t="shared" ref="M63:X63" si="74">M392</f>
        <v>22575000</v>
      </c>
      <c r="N63" s="112">
        <f t="shared" si="74"/>
        <v>16500000</v>
      </c>
      <c r="O63" s="112">
        <f t="shared" si="74"/>
        <v>16500000</v>
      </c>
      <c r="P63" s="112">
        <f t="shared" si="74"/>
        <v>16500000</v>
      </c>
      <c r="Q63" s="112">
        <f t="shared" si="74"/>
        <v>16500000</v>
      </c>
      <c r="R63" s="112">
        <f t="shared" si="74"/>
        <v>16500000</v>
      </c>
      <c r="S63" s="112">
        <f t="shared" si="74"/>
        <v>78148028.083333328</v>
      </c>
      <c r="T63" s="112">
        <f t="shared" si="74"/>
        <v>78148028.083333328</v>
      </c>
      <c r="U63" s="112">
        <f t="shared" si="74"/>
        <v>78148028.083333328</v>
      </c>
      <c r="V63" s="112">
        <f t="shared" si="74"/>
        <v>78148028.083333328</v>
      </c>
      <c r="W63" s="112">
        <f t="shared" si="74"/>
        <v>78148028.083333328</v>
      </c>
      <c r="X63" s="112">
        <f t="shared" si="74"/>
        <v>78148028.083333328</v>
      </c>
      <c r="Y63" s="112">
        <f t="shared" si="71"/>
        <v>573963168.49999988</v>
      </c>
      <c r="Z63" s="112">
        <f t="shared" ref="Z63:AK63" si="75">Z392</f>
        <v>78148028.083333328</v>
      </c>
      <c r="AA63" s="112">
        <f t="shared" si="75"/>
        <v>78148028.083333328</v>
      </c>
      <c r="AB63" s="112">
        <f t="shared" si="75"/>
        <v>78148028.083333328</v>
      </c>
      <c r="AC63" s="112">
        <f t="shared" si="75"/>
        <v>78148028.083333328</v>
      </c>
      <c r="AD63" s="112">
        <f t="shared" si="75"/>
        <v>78148028.083333328</v>
      </c>
      <c r="AE63" s="112">
        <f t="shared" si="75"/>
        <v>78148028.083333328</v>
      </c>
      <c r="AF63" s="112">
        <f t="shared" si="75"/>
        <v>78148028.083333328</v>
      </c>
      <c r="AG63" s="112">
        <f t="shared" si="75"/>
        <v>382979940</v>
      </c>
      <c r="AH63" s="112">
        <f t="shared" si="75"/>
        <v>217012500</v>
      </c>
      <c r="AI63" s="112">
        <f t="shared" si="75"/>
        <v>599992440</v>
      </c>
      <c r="AJ63" s="112">
        <f t="shared" si="75"/>
        <v>468888168.49999994</v>
      </c>
      <c r="AK63" s="112">
        <f t="shared" si="75"/>
        <v>468888168.49999994</v>
      </c>
      <c r="AL63" s="112">
        <f>AL392</f>
        <v>937776336.99999988</v>
      </c>
      <c r="AM63" s="112">
        <f t="shared" ref="AM63:BB63" si="76">AM392</f>
        <v>105075000</v>
      </c>
      <c r="AN63" s="112">
        <f t="shared" si="76"/>
        <v>278000000</v>
      </c>
      <c r="AO63" s="112">
        <f t="shared" si="76"/>
        <v>278000000</v>
      </c>
      <c r="AP63" s="112">
        <f t="shared" si="76"/>
        <v>661075000</v>
      </c>
      <c r="AQ63" s="112">
        <f t="shared" si="76"/>
        <v>105075000</v>
      </c>
      <c r="AR63" s="112">
        <f t="shared" si="76"/>
        <v>278000000</v>
      </c>
      <c r="AS63" s="112">
        <f t="shared" si="76"/>
        <v>278000000</v>
      </c>
      <c r="AT63" s="112">
        <f t="shared" si="76"/>
        <v>661075000</v>
      </c>
      <c r="AU63" s="112">
        <f t="shared" si="76"/>
        <v>105075000</v>
      </c>
      <c r="AV63" s="112">
        <f t="shared" si="76"/>
        <v>556000000</v>
      </c>
      <c r="AW63" s="112">
        <f t="shared" si="76"/>
        <v>661075000</v>
      </c>
      <c r="AX63" s="112">
        <f t="shared" si="76"/>
        <v>1000000000</v>
      </c>
      <c r="AY63" s="112">
        <f>AY392</f>
        <v>661075000</v>
      </c>
      <c r="AZ63" s="112">
        <f>AZ392</f>
        <v>1000000000</v>
      </c>
      <c r="BA63" s="112">
        <f t="shared" si="76"/>
        <v>661075000</v>
      </c>
      <c r="BB63" s="112">
        <f t="shared" si="76"/>
        <v>1000000000</v>
      </c>
      <c r="BC63" s="64" t="s">
        <v>1617</v>
      </c>
    </row>
    <row r="64" spans="1:57" s="64" customFormat="1" outlineLevel="1" x14ac:dyDescent="0.2">
      <c r="A64" s="63"/>
      <c r="G64" s="65"/>
      <c r="H64" s="60" t="s">
        <v>140</v>
      </c>
      <c r="I64" s="61" t="s">
        <v>141</v>
      </c>
      <c r="J64" s="62">
        <f>J396</f>
        <v>476768319</v>
      </c>
      <c r="K64" s="62">
        <f>K396</f>
        <v>7559870451</v>
      </c>
      <c r="L64" s="112">
        <f>L396</f>
        <v>3086312766</v>
      </c>
      <c r="M64" s="112">
        <f t="shared" ref="M64:X64" si="77">M396</f>
        <v>13029242</v>
      </c>
      <c r="N64" s="112">
        <f t="shared" si="77"/>
        <v>65102009</v>
      </c>
      <c r="O64" s="112">
        <f t="shared" si="77"/>
        <v>34109623</v>
      </c>
      <c r="P64" s="112">
        <f t="shared" si="77"/>
        <v>1756290133</v>
      </c>
      <c r="Q64" s="112">
        <f t="shared" si="77"/>
        <v>1979320708</v>
      </c>
      <c r="R64" s="112">
        <f t="shared" si="77"/>
        <v>836001506</v>
      </c>
      <c r="S64" s="112">
        <f t="shared" si="77"/>
        <v>257192730.5</v>
      </c>
      <c r="T64" s="112">
        <f t="shared" si="77"/>
        <v>257192730.5</v>
      </c>
      <c r="U64" s="112">
        <f t="shared" si="77"/>
        <v>257192730.5</v>
      </c>
      <c r="V64" s="112">
        <f t="shared" si="77"/>
        <v>257192730.5</v>
      </c>
      <c r="W64" s="112">
        <f t="shared" si="77"/>
        <v>257192730.5</v>
      </c>
      <c r="X64" s="112">
        <f t="shared" si="77"/>
        <v>257192730.5</v>
      </c>
      <c r="Y64" s="112">
        <f t="shared" si="71"/>
        <v>6227009604</v>
      </c>
      <c r="Z64" s="112">
        <f t="shared" ref="Z64:AK64" si="78">Z396</f>
        <v>257192730.5</v>
      </c>
      <c r="AA64" s="112">
        <f t="shared" si="78"/>
        <v>257192730.5</v>
      </c>
      <c r="AB64" s="112">
        <f t="shared" si="78"/>
        <v>257192730.5</v>
      </c>
      <c r="AC64" s="112">
        <f t="shared" si="78"/>
        <v>257192730.5</v>
      </c>
      <c r="AD64" s="112">
        <f t="shared" si="78"/>
        <v>257192730.5</v>
      </c>
      <c r="AE64" s="112">
        <f t="shared" si="78"/>
        <v>257192730.5</v>
      </c>
      <c r="AF64" s="112">
        <f t="shared" si="78"/>
        <v>257192730.5</v>
      </c>
      <c r="AG64" s="112">
        <f t="shared" si="78"/>
        <v>1902570766</v>
      </c>
      <c r="AH64" s="112">
        <f t="shared" si="78"/>
        <v>5657299685</v>
      </c>
      <c r="AI64" s="112">
        <f t="shared" si="78"/>
        <v>7559870451</v>
      </c>
      <c r="AJ64" s="112">
        <f t="shared" si="78"/>
        <v>1543156383</v>
      </c>
      <c r="AK64" s="112">
        <f t="shared" si="78"/>
        <v>1543156383</v>
      </c>
      <c r="AL64" s="112">
        <f>AL396</f>
        <v>3086312766</v>
      </c>
      <c r="AM64" s="112">
        <f t="shared" ref="AM64:BB64" si="79">AM396</f>
        <v>4683853221</v>
      </c>
      <c r="AN64" s="112">
        <f t="shared" si="79"/>
        <v>4074884000</v>
      </c>
      <c r="AO64" s="112">
        <f t="shared" si="79"/>
        <v>2586693000</v>
      </c>
      <c r="AP64" s="112">
        <f t="shared" si="79"/>
        <v>11345430221</v>
      </c>
      <c r="AQ64" s="112">
        <f t="shared" si="79"/>
        <v>4683853221</v>
      </c>
      <c r="AR64" s="112">
        <f t="shared" si="79"/>
        <v>4074884000</v>
      </c>
      <c r="AS64" s="112">
        <f t="shared" si="79"/>
        <v>2586693000</v>
      </c>
      <c r="AT64" s="112">
        <f t="shared" si="79"/>
        <v>11345430221</v>
      </c>
      <c r="AU64" s="112">
        <f t="shared" si="79"/>
        <v>4683853221</v>
      </c>
      <c r="AV64" s="112">
        <f t="shared" si="79"/>
        <v>6661577000</v>
      </c>
      <c r="AW64" s="112">
        <f t="shared" si="79"/>
        <v>11345430221</v>
      </c>
      <c r="AX64" s="112" t="e">
        <f t="shared" si="79"/>
        <v>#REF!</v>
      </c>
      <c r="AY64" s="112">
        <f>AY396</f>
        <v>11345430221</v>
      </c>
      <c r="AZ64" s="112">
        <f>AZ396</f>
        <v>11583654000</v>
      </c>
      <c r="BA64" s="120">
        <f t="shared" si="79"/>
        <v>11345430221</v>
      </c>
      <c r="BB64" s="112">
        <f t="shared" si="79"/>
        <v>16083654000</v>
      </c>
      <c r="BC64" s="116">
        <v>79600000</v>
      </c>
      <c r="BD64" s="116">
        <f>BA64+BC64</f>
        <v>11425030221</v>
      </c>
      <c r="BE64" s="116"/>
    </row>
    <row r="65" spans="1:56" s="64" customFormat="1" outlineLevel="1" x14ac:dyDescent="0.2">
      <c r="A65" s="63"/>
      <c r="G65" s="65"/>
      <c r="H65" s="60" t="s">
        <v>142</v>
      </c>
      <c r="I65" s="61" t="s">
        <v>143</v>
      </c>
      <c r="J65" s="62">
        <f>J411</f>
        <v>34147536</v>
      </c>
      <c r="K65" s="62">
        <f>K411</f>
        <v>842547500</v>
      </c>
      <c r="L65" s="112">
        <f>L411</f>
        <v>4169333524</v>
      </c>
      <c r="M65" s="112">
        <f t="shared" ref="M65:X65" si="80">M411</f>
        <v>0</v>
      </c>
      <c r="N65" s="112">
        <f t="shared" si="80"/>
        <v>10267500</v>
      </c>
      <c r="O65" s="112">
        <f t="shared" si="80"/>
        <v>0</v>
      </c>
      <c r="P65" s="112">
        <f t="shared" si="80"/>
        <v>1737121337</v>
      </c>
      <c r="Q65" s="112">
        <f t="shared" si="80"/>
        <v>3044051009</v>
      </c>
      <c r="R65" s="112">
        <f t="shared" si="80"/>
        <v>2177784618</v>
      </c>
      <c r="S65" s="112">
        <f t="shared" si="80"/>
        <v>347444460.33333331</v>
      </c>
      <c r="T65" s="112">
        <f t="shared" si="80"/>
        <v>347444460.33333331</v>
      </c>
      <c r="U65" s="112">
        <f t="shared" si="80"/>
        <v>347444460.33333331</v>
      </c>
      <c r="V65" s="112">
        <f t="shared" si="80"/>
        <v>347444460.33333331</v>
      </c>
      <c r="W65" s="112">
        <f t="shared" si="80"/>
        <v>347444460.33333331</v>
      </c>
      <c r="X65" s="112">
        <f t="shared" si="80"/>
        <v>347444460.33333331</v>
      </c>
      <c r="Y65" s="112">
        <f t="shared" si="71"/>
        <v>9053891226</v>
      </c>
      <c r="Z65" s="112">
        <f t="shared" ref="Z65:AK65" si="81">Z411</f>
        <v>347444460.33333331</v>
      </c>
      <c r="AA65" s="112">
        <f t="shared" si="81"/>
        <v>347444460.33333331</v>
      </c>
      <c r="AB65" s="112">
        <f t="shared" si="81"/>
        <v>347444460.33333331</v>
      </c>
      <c r="AC65" s="112">
        <f t="shared" si="81"/>
        <v>347444460.33333331</v>
      </c>
      <c r="AD65" s="112">
        <f t="shared" si="81"/>
        <v>347444460.33333331</v>
      </c>
      <c r="AE65" s="112">
        <f t="shared" si="81"/>
        <v>347444460.33333331</v>
      </c>
      <c r="AF65" s="112">
        <f t="shared" si="81"/>
        <v>347444460.33333331</v>
      </c>
      <c r="AG65" s="112">
        <f t="shared" si="81"/>
        <v>5700250</v>
      </c>
      <c r="AH65" s="112">
        <f t="shared" si="81"/>
        <v>836847250</v>
      </c>
      <c r="AI65" s="112">
        <f t="shared" si="81"/>
        <v>842547500</v>
      </c>
      <c r="AJ65" s="112">
        <f t="shared" si="81"/>
        <v>2084666762</v>
      </c>
      <c r="AK65" s="112">
        <f t="shared" si="81"/>
        <v>2084666762</v>
      </c>
      <c r="AL65" s="112">
        <f>AL411</f>
        <v>4169333524</v>
      </c>
      <c r="AM65" s="112">
        <f t="shared" ref="AM65:BB65" si="82">AM411</f>
        <v>6969224464</v>
      </c>
      <c r="AN65" s="112">
        <f t="shared" si="82"/>
        <v>9909192951.1384296</v>
      </c>
      <c r="AO65" s="112">
        <f t="shared" si="82"/>
        <v>12556514362.652779</v>
      </c>
      <c r="AP65" s="112">
        <f t="shared" si="82"/>
        <v>29434931777.791206</v>
      </c>
      <c r="AQ65" s="112">
        <f t="shared" si="82"/>
        <v>6969224464</v>
      </c>
      <c r="AR65" s="112">
        <f t="shared" si="82"/>
        <v>9909192951.1384296</v>
      </c>
      <c r="AS65" s="112">
        <f t="shared" si="82"/>
        <v>12556514362.652779</v>
      </c>
      <c r="AT65" s="112">
        <f t="shared" si="82"/>
        <v>29434931777.791206</v>
      </c>
      <c r="AU65" s="112">
        <f t="shared" si="82"/>
        <v>6969224464</v>
      </c>
      <c r="AV65" s="112">
        <f t="shared" si="82"/>
        <v>22465707313.791206</v>
      </c>
      <c r="AW65" s="112">
        <f t="shared" si="82"/>
        <v>29434931777.791206</v>
      </c>
      <c r="AX65" s="112" t="e">
        <f t="shared" si="82"/>
        <v>#REF!</v>
      </c>
      <c r="AY65" s="112">
        <f>AY411</f>
        <v>29434931777.791206</v>
      </c>
      <c r="AZ65" s="112">
        <f>AZ411</f>
        <v>28258007796.590584</v>
      </c>
      <c r="BA65" s="120">
        <f t="shared" si="82"/>
        <v>28328362270.791206</v>
      </c>
      <c r="BB65" s="112">
        <f t="shared" si="82"/>
        <v>44842007796.590584</v>
      </c>
    </row>
    <row r="66" spans="1:56" s="64" customFormat="1" outlineLevel="1" x14ac:dyDescent="0.2">
      <c r="A66" s="63"/>
      <c r="G66" s="65"/>
      <c r="H66" s="60" t="s">
        <v>144</v>
      </c>
      <c r="I66" s="61" t="s">
        <v>145</v>
      </c>
      <c r="J66" s="62">
        <f>J423</f>
        <v>1650904330</v>
      </c>
      <c r="K66" s="62">
        <f>K423</f>
        <v>3043169665</v>
      </c>
      <c r="L66" s="112">
        <f>L423</f>
        <v>3738850374</v>
      </c>
      <c r="M66" s="112">
        <f t="shared" ref="M66:X66" si="83">M423</f>
        <v>150356500</v>
      </c>
      <c r="N66" s="112">
        <f t="shared" si="83"/>
        <v>303201019</v>
      </c>
      <c r="O66" s="112">
        <f t="shared" si="83"/>
        <v>460998111</v>
      </c>
      <c r="P66" s="112">
        <f t="shared" si="83"/>
        <v>305280277</v>
      </c>
      <c r="Q66" s="112">
        <f t="shared" si="83"/>
        <v>806671075</v>
      </c>
      <c r="R66" s="112">
        <f t="shared" si="83"/>
        <v>469037808</v>
      </c>
      <c r="S66" s="112">
        <f t="shared" si="83"/>
        <v>311570864.5</v>
      </c>
      <c r="T66" s="112">
        <f t="shared" si="83"/>
        <v>311570864.5</v>
      </c>
      <c r="U66" s="112">
        <f t="shared" si="83"/>
        <v>311570864.5</v>
      </c>
      <c r="V66" s="112">
        <f t="shared" si="83"/>
        <v>311570864.5</v>
      </c>
      <c r="W66" s="112">
        <f t="shared" si="83"/>
        <v>311570864.5</v>
      </c>
      <c r="X66" s="112">
        <f t="shared" si="83"/>
        <v>311570864.5</v>
      </c>
      <c r="Y66" s="112">
        <f t="shared" si="71"/>
        <v>4364969977</v>
      </c>
      <c r="Z66" s="112">
        <f t="shared" ref="Z66:AK66" si="84">Z423</f>
        <v>311570864.5</v>
      </c>
      <c r="AA66" s="112">
        <f t="shared" si="84"/>
        <v>311570864.5</v>
      </c>
      <c r="AB66" s="112">
        <f t="shared" si="84"/>
        <v>311570864.5</v>
      </c>
      <c r="AC66" s="112">
        <f t="shared" si="84"/>
        <v>311570864.5</v>
      </c>
      <c r="AD66" s="112">
        <f t="shared" si="84"/>
        <v>311570864.5</v>
      </c>
      <c r="AE66" s="112">
        <f t="shared" si="84"/>
        <v>311570864.5</v>
      </c>
      <c r="AF66" s="112">
        <f t="shared" si="84"/>
        <v>311570864.5</v>
      </c>
      <c r="AG66" s="112">
        <f t="shared" si="84"/>
        <v>1315109000</v>
      </c>
      <c r="AH66" s="112">
        <f t="shared" si="84"/>
        <v>1728060665</v>
      </c>
      <c r="AI66" s="112">
        <f t="shared" si="84"/>
        <v>3043169665</v>
      </c>
      <c r="AJ66" s="112">
        <f t="shared" si="84"/>
        <v>1869425187</v>
      </c>
      <c r="AK66" s="112">
        <f t="shared" si="84"/>
        <v>1869425187</v>
      </c>
      <c r="AL66" s="112">
        <f>AL423</f>
        <v>3738850374</v>
      </c>
      <c r="AM66" s="112">
        <f t="shared" ref="AM66:BB66" si="85">AM423</f>
        <v>2495544790</v>
      </c>
      <c r="AN66" s="112">
        <f t="shared" si="85"/>
        <v>5146940000</v>
      </c>
      <c r="AO66" s="112">
        <f t="shared" si="85"/>
        <v>5593548000</v>
      </c>
      <c r="AP66" s="112">
        <f t="shared" si="85"/>
        <v>13236032790</v>
      </c>
      <c r="AQ66" s="112">
        <f t="shared" si="85"/>
        <v>2495544790</v>
      </c>
      <c r="AR66" s="112">
        <f t="shared" si="85"/>
        <v>5146940000</v>
      </c>
      <c r="AS66" s="112">
        <f t="shared" si="85"/>
        <v>5593548000</v>
      </c>
      <c r="AT66" s="112">
        <f t="shared" si="85"/>
        <v>13236032790</v>
      </c>
      <c r="AU66" s="112">
        <f t="shared" si="85"/>
        <v>2495544790</v>
      </c>
      <c r="AV66" s="112">
        <f t="shared" si="85"/>
        <v>10440488000</v>
      </c>
      <c r="AW66" s="112">
        <f t="shared" si="85"/>
        <v>12936032790</v>
      </c>
      <c r="AX66" s="112" t="e">
        <f t="shared" si="85"/>
        <v>#REF!</v>
      </c>
      <c r="AY66" s="112">
        <f>AY423</f>
        <v>12936032790</v>
      </c>
      <c r="AZ66" s="112">
        <f>AZ423</f>
        <v>17161365000</v>
      </c>
      <c r="BA66" s="120">
        <f t="shared" si="85"/>
        <v>13236033000</v>
      </c>
      <c r="BB66" s="112">
        <f t="shared" si="85"/>
        <v>18304529000</v>
      </c>
      <c r="BD66" s="116"/>
    </row>
    <row r="67" spans="1:56" s="64" customFormat="1" hidden="1" outlineLevel="1" x14ac:dyDescent="0.2">
      <c r="A67" s="63"/>
      <c r="G67" s="65"/>
      <c r="H67" s="60" t="s">
        <v>146</v>
      </c>
      <c r="I67" s="61" t="s">
        <v>147</v>
      </c>
      <c r="J67" s="62">
        <f>J442</f>
        <v>0</v>
      </c>
      <c r="K67" s="62">
        <f>K442</f>
        <v>0</v>
      </c>
      <c r="L67" s="112">
        <f>L442</f>
        <v>0</v>
      </c>
      <c r="M67" s="112">
        <f t="shared" ref="M67:X67" si="86">M442</f>
        <v>0</v>
      </c>
      <c r="N67" s="112">
        <f t="shared" si="86"/>
        <v>0</v>
      </c>
      <c r="O67" s="112">
        <f t="shared" si="86"/>
        <v>0</v>
      </c>
      <c r="P67" s="112">
        <f t="shared" si="86"/>
        <v>0</v>
      </c>
      <c r="Q67" s="112">
        <f t="shared" si="86"/>
        <v>0</v>
      </c>
      <c r="R67" s="112">
        <f t="shared" si="86"/>
        <v>0</v>
      </c>
      <c r="S67" s="112">
        <f t="shared" si="86"/>
        <v>0</v>
      </c>
      <c r="T67" s="112">
        <f t="shared" si="86"/>
        <v>0</v>
      </c>
      <c r="U67" s="112">
        <f t="shared" si="86"/>
        <v>0</v>
      </c>
      <c r="V67" s="112">
        <f t="shared" si="86"/>
        <v>0</v>
      </c>
      <c r="W67" s="112">
        <f t="shared" si="86"/>
        <v>0</v>
      </c>
      <c r="X67" s="112">
        <f t="shared" si="86"/>
        <v>0</v>
      </c>
      <c r="Y67" s="112">
        <f t="shared" si="71"/>
        <v>0</v>
      </c>
      <c r="Z67" s="112">
        <f t="shared" ref="Z67:AK67" si="87">Z442</f>
        <v>0</v>
      </c>
      <c r="AA67" s="112">
        <f t="shared" si="87"/>
        <v>0</v>
      </c>
      <c r="AB67" s="112">
        <f t="shared" si="87"/>
        <v>0</v>
      </c>
      <c r="AC67" s="112">
        <f t="shared" si="87"/>
        <v>0</v>
      </c>
      <c r="AD67" s="112">
        <f t="shared" si="87"/>
        <v>0</v>
      </c>
      <c r="AE67" s="112">
        <f t="shared" si="87"/>
        <v>0</v>
      </c>
      <c r="AF67" s="112">
        <f t="shared" si="87"/>
        <v>0</v>
      </c>
      <c r="AG67" s="112">
        <f t="shared" si="87"/>
        <v>0</v>
      </c>
      <c r="AH67" s="112">
        <f t="shared" si="87"/>
        <v>0</v>
      </c>
      <c r="AI67" s="112">
        <f t="shared" si="87"/>
        <v>0</v>
      </c>
      <c r="AJ67" s="112">
        <f t="shared" si="87"/>
        <v>0</v>
      </c>
      <c r="AK67" s="112">
        <f t="shared" si="87"/>
        <v>0</v>
      </c>
      <c r="AL67" s="112">
        <f>AL442</f>
        <v>0</v>
      </c>
      <c r="AM67" s="112">
        <f t="shared" ref="AM67:BB67" si="88">AM442</f>
        <v>0</v>
      </c>
      <c r="AN67" s="112">
        <f t="shared" si="88"/>
        <v>0</v>
      </c>
      <c r="AO67" s="112">
        <f t="shared" si="88"/>
        <v>0</v>
      </c>
      <c r="AP67" s="112">
        <f t="shared" si="88"/>
        <v>0</v>
      </c>
      <c r="AQ67" s="112">
        <f t="shared" si="88"/>
        <v>0</v>
      </c>
      <c r="AR67" s="112">
        <f t="shared" si="88"/>
        <v>0</v>
      </c>
      <c r="AS67" s="112">
        <f t="shared" si="88"/>
        <v>0</v>
      </c>
      <c r="AT67" s="112">
        <f t="shared" si="88"/>
        <v>0</v>
      </c>
      <c r="AU67" s="112">
        <f t="shared" si="88"/>
        <v>0</v>
      </c>
      <c r="AV67" s="112">
        <f t="shared" si="88"/>
        <v>0</v>
      </c>
      <c r="AW67" s="112">
        <f t="shared" si="88"/>
        <v>0</v>
      </c>
      <c r="AX67" s="112" t="e">
        <f t="shared" si="88"/>
        <v>#REF!</v>
      </c>
      <c r="AY67" s="112">
        <f>AY442</f>
        <v>0</v>
      </c>
      <c r="AZ67" s="112">
        <f>AZ442</f>
        <v>0</v>
      </c>
      <c r="BA67" s="112">
        <f t="shared" si="88"/>
        <v>0</v>
      </c>
      <c r="BB67" s="112">
        <f t="shared" si="88"/>
        <v>0</v>
      </c>
    </row>
    <row r="68" spans="1:56" s="64" customFormat="1" outlineLevel="1" x14ac:dyDescent="0.2">
      <c r="A68" s="63"/>
      <c r="G68" s="65"/>
      <c r="H68" s="60" t="s">
        <v>148</v>
      </c>
      <c r="I68" s="61" t="s">
        <v>149</v>
      </c>
      <c r="J68" s="62">
        <f>J444</f>
        <v>0</v>
      </c>
      <c r="K68" s="62">
        <f>K444</f>
        <v>0</v>
      </c>
      <c r="L68" s="112">
        <f>L444</f>
        <v>73508249831.153366</v>
      </c>
      <c r="M68" s="112">
        <f t="shared" ref="M68:X68" si="89">M444</f>
        <v>0</v>
      </c>
      <c r="N68" s="112">
        <f t="shared" si="89"/>
        <v>0</v>
      </c>
      <c r="O68" s="112">
        <f t="shared" si="89"/>
        <v>0</v>
      </c>
      <c r="P68" s="112">
        <f t="shared" si="89"/>
        <v>0</v>
      </c>
      <c r="Q68" s="112">
        <f t="shared" si="89"/>
        <v>0</v>
      </c>
      <c r="R68" s="112">
        <f t="shared" si="89"/>
        <v>0</v>
      </c>
      <c r="S68" s="112">
        <f t="shared" si="89"/>
        <v>0</v>
      </c>
      <c r="T68" s="112">
        <f t="shared" si="89"/>
        <v>0</v>
      </c>
      <c r="U68" s="112">
        <f t="shared" si="89"/>
        <v>0</v>
      </c>
      <c r="V68" s="112">
        <f t="shared" si="89"/>
        <v>0</v>
      </c>
      <c r="W68" s="112">
        <f t="shared" si="89"/>
        <v>0</v>
      </c>
      <c r="X68" s="112">
        <f t="shared" si="89"/>
        <v>0</v>
      </c>
      <c r="Y68" s="112">
        <f t="shared" si="71"/>
        <v>0</v>
      </c>
      <c r="Z68" s="112">
        <f t="shared" ref="Z68:AK68" si="90">Z444</f>
        <v>6125687485.9294462</v>
      </c>
      <c r="AA68" s="112">
        <f t="shared" si="90"/>
        <v>6125687485.9294462</v>
      </c>
      <c r="AB68" s="112">
        <f t="shared" si="90"/>
        <v>6125687485.9294462</v>
      </c>
      <c r="AC68" s="112">
        <f t="shared" si="90"/>
        <v>6125687485.9294462</v>
      </c>
      <c r="AD68" s="112">
        <f t="shared" si="90"/>
        <v>6125687485.9294462</v>
      </c>
      <c r="AE68" s="112">
        <f t="shared" si="90"/>
        <v>6125687485.9294462</v>
      </c>
      <c r="AF68" s="112">
        <f t="shared" si="90"/>
        <v>6125687485.9294462</v>
      </c>
      <c r="AG68" s="112">
        <f t="shared" si="90"/>
        <v>0</v>
      </c>
      <c r="AH68" s="112">
        <f t="shared" si="90"/>
        <v>0</v>
      </c>
      <c r="AI68" s="112">
        <f t="shared" si="90"/>
        <v>0</v>
      </c>
      <c r="AJ68" s="112">
        <f t="shared" si="90"/>
        <v>36754124915.576683</v>
      </c>
      <c r="AK68" s="112">
        <f t="shared" si="90"/>
        <v>36754124915.576683</v>
      </c>
      <c r="AL68" s="112">
        <f>AL444</f>
        <v>73508249831.153366</v>
      </c>
      <c r="AM68" s="112">
        <f t="shared" ref="AM68:BB68" si="91">AM444</f>
        <v>0</v>
      </c>
      <c r="AN68" s="112">
        <f t="shared" si="91"/>
        <v>0</v>
      </c>
      <c r="AO68" s="112">
        <f t="shared" si="91"/>
        <v>0</v>
      </c>
      <c r="AP68" s="112">
        <f t="shared" si="91"/>
        <v>0</v>
      </c>
      <c r="AQ68" s="112">
        <f t="shared" si="91"/>
        <v>0</v>
      </c>
      <c r="AR68" s="112">
        <f t="shared" si="91"/>
        <v>0</v>
      </c>
      <c r="AS68" s="112">
        <f t="shared" si="91"/>
        <v>0</v>
      </c>
      <c r="AT68" s="112">
        <f t="shared" si="91"/>
        <v>0</v>
      </c>
      <c r="AU68" s="112">
        <f t="shared" si="91"/>
        <v>0</v>
      </c>
      <c r="AV68" s="112">
        <f t="shared" si="91"/>
        <v>0</v>
      </c>
      <c r="AW68" s="112">
        <f t="shared" si="91"/>
        <v>0</v>
      </c>
      <c r="AX68" s="112" t="e">
        <f t="shared" si="91"/>
        <v>#REF!</v>
      </c>
      <c r="AY68" s="112">
        <f>AY444</f>
        <v>0</v>
      </c>
      <c r="AZ68" s="112">
        <f>AZ444</f>
        <v>0</v>
      </c>
      <c r="BA68" s="112">
        <f t="shared" si="91"/>
        <v>0</v>
      </c>
      <c r="BB68" s="112">
        <f t="shared" si="91"/>
        <v>0</v>
      </c>
    </row>
    <row r="69" spans="1:56" s="64" customFormat="1" outlineLevel="1" x14ac:dyDescent="0.2">
      <c r="A69" s="63"/>
      <c r="G69" s="65"/>
      <c r="H69" s="60" t="s">
        <v>150</v>
      </c>
      <c r="I69" s="61" t="s">
        <v>151</v>
      </c>
      <c r="J69" s="62">
        <f>J458</f>
        <v>0</v>
      </c>
      <c r="K69" s="62">
        <f>K458</f>
        <v>0</v>
      </c>
      <c r="L69" s="112">
        <f>L458</f>
        <v>0</v>
      </c>
      <c r="M69" s="112">
        <f t="shared" ref="M69:X69" si="92">M458</f>
        <v>0</v>
      </c>
      <c r="N69" s="112">
        <f t="shared" si="92"/>
        <v>0</v>
      </c>
      <c r="O69" s="112">
        <f t="shared" si="92"/>
        <v>3605805083</v>
      </c>
      <c r="P69" s="112">
        <f t="shared" si="92"/>
        <v>308178822</v>
      </c>
      <c r="Q69" s="112">
        <f t="shared" si="92"/>
        <v>3297626261</v>
      </c>
      <c r="R69" s="112">
        <f t="shared" si="92"/>
        <v>3605805083</v>
      </c>
      <c r="S69" s="112">
        <f t="shared" si="92"/>
        <v>3605805083</v>
      </c>
      <c r="T69" s="112">
        <f t="shared" si="92"/>
        <v>3605805083</v>
      </c>
      <c r="U69" s="112">
        <f t="shared" si="92"/>
        <v>3605805083</v>
      </c>
      <c r="V69" s="112">
        <f t="shared" si="92"/>
        <v>3605805083</v>
      </c>
      <c r="W69" s="112">
        <f t="shared" si="92"/>
        <v>3605805083</v>
      </c>
      <c r="X69" s="112">
        <f t="shared" si="92"/>
        <v>3605805083</v>
      </c>
      <c r="Y69" s="112">
        <f t="shared" si="71"/>
        <v>32452245747</v>
      </c>
      <c r="Z69" s="112">
        <f t="shared" ref="Z69:AK69" si="93">Z458</f>
        <v>0</v>
      </c>
      <c r="AA69" s="112">
        <f t="shared" si="93"/>
        <v>0</v>
      </c>
      <c r="AB69" s="112">
        <f t="shared" si="93"/>
        <v>0</v>
      </c>
      <c r="AC69" s="112">
        <f t="shared" si="93"/>
        <v>0</v>
      </c>
      <c r="AD69" s="112">
        <f t="shared" si="93"/>
        <v>0</v>
      </c>
      <c r="AE69" s="112">
        <f t="shared" si="93"/>
        <v>0</v>
      </c>
      <c r="AF69" s="112">
        <f t="shared" si="93"/>
        <v>0</v>
      </c>
      <c r="AG69" s="112">
        <f t="shared" si="93"/>
        <v>0</v>
      </c>
      <c r="AH69" s="112">
        <f t="shared" si="93"/>
        <v>0</v>
      </c>
      <c r="AI69" s="112">
        <f t="shared" si="93"/>
        <v>0</v>
      </c>
      <c r="AJ69" s="112">
        <f t="shared" si="93"/>
        <v>0</v>
      </c>
      <c r="AK69" s="112">
        <f t="shared" si="93"/>
        <v>0</v>
      </c>
      <c r="AL69" s="112">
        <f>AL458</f>
        <v>0</v>
      </c>
      <c r="AM69" s="112">
        <f t="shared" ref="AM69:BB69" si="94">AM458</f>
        <v>10817415249</v>
      </c>
      <c r="AN69" s="112">
        <f t="shared" si="94"/>
        <v>10817415249</v>
      </c>
      <c r="AO69" s="112">
        <f t="shared" si="94"/>
        <v>10819022391.473209</v>
      </c>
      <c r="AP69" s="112">
        <f t="shared" si="94"/>
        <v>32453852889.473209</v>
      </c>
      <c r="AQ69" s="112">
        <f t="shared" si="94"/>
        <v>10817415249</v>
      </c>
      <c r="AR69" s="112">
        <f t="shared" si="94"/>
        <v>10817415249</v>
      </c>
      <c r="AS69" s="112">
        <f t="shared" si="94"/>
        <v>10819022391.473209</v>
      </c>
      <c r="AT69" s="112">
        <f t="shared" si="94"/>
        <v>32453852889.473209</v>
      </c>
      <c r="AU69" s="112">
        <f t="shared" si="94"/>
        <v>10817415249</v>
      </c>
      <c r="AV69" s="112">
        <f t="shared" si="94"/>
        <v>21636437640.473198</v>
      </c>
      <c r="AW69" s="112">
        <f t="shared" si="94"/>
        <v>32453852889.473198</v>
      </c>
      <c r="AX69" s="112" t="e">
        <f t="shared" si="94"/>
        <v>#REF!</v>
      </c>
      <c r="AY69" s="112">
        <f>AY458</f>
        <v>32453852889.473198</v>
      </c>
      <c r="AZ69" s="112">
        <f>AZ458</f>
        <v>43855908068.660698</v>
      </c>
      <c r="BA69" s="120">
        <f t="shared" si="94"/>
        <v>32453852889.473198</v>
      </c>
      <c r="BB69" s="112">
        <f t="shared" si="94"/>
        <v>43855908068.660698</v>
      </c>
    </row>
    <row r="70" spans="1:56" s="71" customFormat="1" outlineLevel="1" x14ac:dyDescent="0.2">
      <c r="A70" s="70"/>
      <c r="G70" s="72"/>
      <c r="H70" s="73">
        <v>5128000000</v>
      </c>
      <c r="I70" s="74" t="s">
        <v>152</v>
      </c>
      <c r="J70" s="75">
        <f>J466</f>
        <v>0</v>
      </c>
      <c r="K70" s="75">
        <f>K466</f>
        <v>829862478</v>
      </c>
      <c r="L70" s="113">
        <f>L466</f>
        <v>0</v>
      </c>
      <c r="M70" s="113">
        <f t="shared" ref="M70:X70" si="95">M466</f>
        <v>0</v>
      </c>
      <c r="N70" s="113">
        <f t="shared" si="95"/>
        <v>0</v>
      </c>
      <c r="O70" s="113">
        <f t="shared" si="95"/>
        <v>0</v>
      </c>
      <c r="P70" s="113">
        <f>P466</f>
        <v>135272767</v>
      </c>
      <c r="Q70" s="113">
        <f t="shared" si="95"/>
        <v>244582557</v>
      </c>
      <c r="R70" s="113">
        <f t="shared" si="95"/>
        <v>76005119</v>
      </c>
      <c r="S70" s="113">
        <f t="shared" si="95"/>
        <v>76005119</v>
      </c>
      <c r="T70" s="113">
        <f t="shared" si="95"/>
        <v>76005119</v>
      </c>
      <c r="U70" s="113">
        <f t="shared" si="95"/>
        <v>76005119</v>
      </c>
      <c r="V70" s="113">
        <f t="shared" si="95"/>
        <v>76005119</v>
      </c>
      <c r="W70" s="113">
        <f t="shared" si="95"/>
        <v>76005119</v>
      </c>
      <c r="X70" s="113">
        <f t="shared" si="95"/>
        <v>76005119</v>
      </c>
      <c r="Y70" s="113">
        <f t="shared" si="71"/>
        <v>911891157</v>
      </c>
      <c r="Z70" s="113">
        <f t="shared" ref="Z70:AK70" si="96">Z466</f>
        <v>0</v>
      </c>
      <c r="AA70" s="113">
        <f t="shared" si="96"/>
        <v>0</v>
      </c>
      <c r="AB70" s="113">
        <f t="shared" si="96"/>
        <v>0</v>
      </c>
      <c r="AC70" s="113">
        <f t="shared" si="96"/>
        <v>0</v>
      </c>
      <c r="AD70" s="113">
        <f t="shared" si="96"/>
        <v>0</v>
      </c>
      <c r="AE70" s="113">
        <f t="shared" si="96"/>
        <v>0</v>
      </c>
      <c r="AF70" s="113">
        <f t="shared" si="96"/>
        <v>0</v>
      </c>
      <c r="AG70" s="113">
        <f t="shared" si="96"/>
        <v>0</v>
      </c>
      <c r="AH70" s="113">
        <f t="shared" si="96"/>
        <v>829862478</v>
      </c>
      <c r="AI70" s="113">
        <f t="shared" si="96"/>
        <v>829862478</v>
      </c>
      <c r="AJ70" s="113">
        <f t="shared" si="96"/>
        <v>0</v>
      </c>
      <c r="AK70" s="113">
        <f t="shared" si="96"/>
        <v>0</v>
      </c>
      <c r="AL70" s="113">
        <f>AL466</f>
        <v>0</v>
      </c>
      <c r="AM70" s="113">
        <f t="shared" ref="AM70:BB70" si="97">AM466</f>
        <v>455860443</v>
      </c>
      <c r="AN70" s="113">
        <f t="shared" si="97"/>
        <v>228015354.71273988</v>
      </c>
      <c r="AO70" s="113">
        <f t="shared" si="97"/>
        <v>228015354.71273988</v>
      </c>
      <c r="AP70" s="113">
        <f t="shared" si="97"/>
        <v>911891152.42547977</v>
      </c>
      <c r="AQ70" s="113">
        <f t="shared" si="97"/>
        <v>455860443</v>
      </c>
      <c r="AR70" s="113">
        <f t="shared" si="97"/>
        <v>228015354.71273988</v>
      </c>
      <c r="AS70" s="113">
        <f t="shared" si="97"/>
        <v>228015354.71273988</v>
      </c>
      <c r="AT70" s="113">
        <f t="shared" si="97"/>
        <v>911891152.42547977</v>
      </c>
      <c r="AU70" s="113">
        <f t="shared" si="97"/>
        <v>455860443</v>
      </c>
      <c r="AV70" s="113">
        <f t="shared" si="97"/>
        <v>456030709.42547995</v>
      </c>
      <c r="AW70" s="113">
        <f t="shared" si="97"/>
        <v>911891152.42547989</v>
      </c>
      <c r="AX70" s="113" t="e">
        <f t="shared" si="97"/>
        <v>#REF!</v>
      </c>
      <c r="AY70" s="113">
        <f>AY466</f>
        <v>911891152.42547989</v>
      </c>
      <c r="AZ70" s="113">
        <f>AZ466</f>
        <v>912061418.85095906</v>
      </c>
      <c r="BA70" s="120">
        <f t="shared" si="97"/>
        <v>911891152.42547989</v>
      </c>
      <c r="BB70" s="113">
        <f t="shared" si="97"/>
        <v>912061418.85095906</v>
      </c>
    </row>
    <row r="71" spans="1:56" s="64" customFormat="1" outlineLevel="1" x14ac:dyDescent="0.2">
      <c r="A71" s="63"/>
      <c r="G71" s="65"/>
      <c r="H71" s="60" t="s">
        <v>153</v>
      </c>
      <c r="I71" s="61" t="s">
        <v>154</v>
      </c>
      <c r="J71" s="62">
        <f>J475</f>
        <v>119496508</v>
      </c>
      <c r="K71" s="62">
        <f>K475</f>
        <v>8448130265</v>
      </c>
      <c r="L71" s="112">
        <f>L475</f>
        <v>9999999999.6000004</v>
      </c>
      <c r="M71" s="112">
        <f t="shared" ref="M71:X71" si="98">M475</f>
        <v>834774603</v>
      </c>
      <c r="N71" s="112">
        <f t="shared" si="98"/>
        <v>847758770</v>
      </c>
      <c r="O71" s="112">
        <f t="shared" si="98"/>
        <v>843892067</v>
      </c>
      <c r="P71" s="112">
        <f t="shared" si="98"/>
        <v>841988329</v>
      </c>
      <c r="Q71" s="112">
        <f t="shared" si="98"/>
        <v>844885428</v>
      </c>
      <c r="R71" s="112">
        <f t="shared" si="98"/>
        <v>491602371</v>
      </c>
      <c r="S71" s="112">
        <f t="shared" si="98"/>
        <v>491602371</v>
      </c>
      <c r="T71" s="112">
        <f t="shared" si="98"/>
        <v>491602371</v>
      </c>
      <c r="U71" s="112">
        <f t="shared" si="98"/>
        <v>491602371</v>
      </c>
      <c r="V71" s="112">
        <f t="shared" si="98"/>
        <v>491602371</v>
      </c>
      <c r="W71" s="112">
        <f t="shared" si="98"/>
        <v>491602371</v>
      </c>
      <c r="X71" s="112">
        <f t="shared" si="98"/>
        <v>491602371</v>
      </c>
      <c r="Y71" s="112">
        <f t="shared" si="71"/>
        <v>7654515794</v>
      </c>
      <c r="Z71" s="112">
        <f t="shared" ref="Z71:AK71" si="99">Z475</f>
        <v>833333333.29999995</v>
      </c>
      <c r="AA71" s="112">
        <f t="shared" si="99"/>
        <v>833333333.29999995</v>
      </c>
      <c r="AB71" s="112">
        <f t="shared" si="99"/>
        <v>833333333.29999995</v>
      </c>
      <c r="AC71" s="112">
        <f t="shared" si="99"/>
        <v>833333333.29999995</v>
      </c>
      <c r="AD71" s="112">
        <f t="shared" si="99"/>
        <v>833333333.29999995</v>
      </c>
      <c r="AE71" s="112">
        <f t="shared" si="99"/>
        <v>833333333.29999995</v>
      </c>
      <c r="AF71" s="112">
        <f t="shared" si="99"/>
        <v>833333333.29999995</v>
      </c>
      <c r="AG71" s="112">
        <f t="shared" si="99"/>
        <v>3373793233</v>
      </c>
      <c r="AH71" s="112">
        <f t="shared" si="99"/>
        <v>5074337032</v>
      </c>
      <c r="AI71" s="112">
        <f t="shared" si="99"/>
        <v>8448130265</v>
      </c>
      <c r="AJ71" s="112">
        <f t="shared" si="99"/>
        <v>4999999999.8000011</v>
      </c>
      <c r="AK71" s="112">
        <f t="shared" si="99"/>
        <v>4999999999.8000011</v>
      </c>
      <c r="AL71" s="112">
        <f>AL475</f>
        <v>9999999999.6000023</v>
      </c>
      <c r="AM71" s="112">
        <f t="shared" ref="AM71:BB71" si="100">AM475</f>
        <v>4704901568</v>
      </c>
      <c r="AN71" s="112">
        <f t="shared" si="100"/>
        <v>1469252715.890975</v>
      </c>
      <c r="AO71" s="112">
        <f t="shared" si="100"/>
        <v>1469252715.890975</v>
      </c>
      <c r="AP71" s="112">
        <f t="shared" si="100"/>
        <v>7643406999.781949</v>
      </c>
      <c r="AQ71" s="112">
        <f t="shared" si="100"/>
        <v>4704901568</v>
      </c>
      <c r="AR71" s="112">
        <f t="shared" si="100"/>
        <v>1469252715.890975</v>
      </c>
      <c r="AS71" s="112">
        <f t="shared" si="100"/>
        <v>1469252715.890975</v>
      </c>
      <c r="AT71" s="112">
        <f t="shared" si="100"/>
        <v>7643406999.781949</v>
      </c>
      <c r="AU71" s="112">
        <f t="shared" si="100"/>
        <v>4704901568</v>
      </c>
      <c r="AV71" s="112">
        <f t="shared" si="100"/>
        <v>2938505431.7819476</v>
      </c>
      <c r="AW71" s="112">
        <f t="shared" si="100"/>
        <v>7643406999.7819471</v>
      </c>
      <c r="AX71" s="112" t="e">
        <f t="shared" si="100"/>
        <v>#REF!</v>
      </c>
      <c r="AY71" s="112">
        <f>AY475</f>
        <v>7643406999.7819471</v>
      </c>
      <c r="AZ71" s="112">
        <f>AZ475</f>
        <v>7643407216.7688503</v>
      </c>
      <c r="BA71" s="120">
        <f t="shared" si="100"/>
        <v>7643406999.7819471</v>
      </c>
      <c r="BB71" s="112">
        <f t="shared" si="100"/>
        <v>7643407216.7688503</v>
      </c>
    </row>
    <row r="72" spans="1:56" s="64" customFormat="1" outlineLevel="1" x14ac:dyDescent="0.2">
      <c r="A72" s="63"/>
      <c r="G72" s="65"/>
      <c r="H72" s="60" t="s">
        <v>155</v>
      </c>
      <c r="I72" s="61" t="s">
        <v>156</v>
      </c>
      <c r="J72" s="62">
        <f>J486</f>
        <v>0</v>
      </c>
      <c r="K72" s="62">
        <f>K486</f>
        <v>0</v>
      </c>
      <c r="L72" s="112">
        <f>L486</f>
        <v>250000000</v>
      </c>
      <c r="M72" s="112">
        <f t="shared" ref="M72:X72" si="101">M486</f>
        <v>0</v>
      </c>
      <c r="N72" s="112">
        <f t="shared" si="101"/>
        <v>0</v>
      </c>
      <c r="O72" s="112">
        <f t="shared" si="101"/>
        <v>0</v>
      </c>
      <c r="P72" s="112">
        <f t="shared" si="101"/>
        <v>0</v>
      </c>
      <c r="Q72" s="112">
        <f t="shared" si="101"/>
        <v>236363636</v>
      </c>
      <c r="R72" s="112">
        <f t="shared" si="101"/>
        <v>100000000</v>
      </c>
      <c r="S72" s="112">
        <f t="shared" si="101"/>
        <v>100000000</v>
      </c>
      <c r="T72" s="112">
        <f t="shared" si="101"/>
        <v>100000000</v>
      </c>
      <c r="U72" s="112">
        <f t="shared" si="101"/>
        <v>100000000</v>
      </c>
      <c r="V72" s="112">
        <f t="shared" si="101"/>
        <v>100000000</v>
      </c>
      <c r="W72" s="112">
        <f t="shared" si="101"/>
        <v>100000000</v>
      </c>
      <c r="X72" s="112">
        <f t="shared" si="101"/>
        <v>100000000</v>
      </c>
      <c r="Y72" s="112">
        <f t="shared" si="71"/>
        <v>936363636</v>
      </c>
      <c r="Z72" s="112">
        <f t="shared" ref="Z72:AK72" si="102">Z486</f>
        <v>20833333.333333332</v>
      </c>
      <c r="AA72" s="112">
        <f t="shared" si="102"/>
        <v>20833333.333333332</v>
      </c>
      <c r="AB72" s="112">
        <f t="shared" si="102"/>
        <v>20833333.333333332</v>
      </c>
      <c r="AC72" s="112">
        <f t="shared" si="102"/>
        <v>20833333.333333332</v>
      </c>
      <c r="AD72" s="112">
        <f t="shared" si="102"/>
        <v>20833333.333333332</v>
      </c>
      <c r="AE72" s="112">
        <f t="shared" si="102"/>
        <v>20833333.333333332</v>
      </c>
      <c r="AF72" s="112">
        <f t="shared" si="102"/>
        <v>20833333.333333332</v>
      </c>
      <c r="AG72" s="112">
        <f t="shared" si="102"/>
        <v>0</v>
      </c>
      <c r="AH72" s="112">
        <f t="shared" si="102"/>
        <v>0</v>
      </c>
      <c r="AI72" s="112">
        <f t="shared" si="102"/>
        <v>0</v>
      </c>
      <c r="AJ72" s="112">
        <f t="shared" si="102"/>
        <v>124999999.99999999</v>
      </c>
      <c r="AK72" s="112">
        <f t="shared" si="102"/>
        <v>124999999.99999999</v>
      </c>
      <c r="AL72" s="112">
        <f>AL486</f>
        <v>249999999.99999997</v>
      </c>
      <c r="AM72" s="112">
        <f t="shared" ref="AM72:BB72" si="103">AM486</f>
        <v>336363636</v>
      </c>
      <c r="AN72" s="112">
        <f t="shared" si="103"/>
        <v>330000000</v>
      </c>
      <c r="AO72" s="112">
        <f t="shared" si="103"/>
        <v>330000000</v>
      </c>
      <c r="AP72" s="112">
        <f t="shared" si="103"/>
        <v>996363636</v>
      </c>
      <c r="AQ72" s="112">
        <f t="shared" si="103"/>
        <v>336363636</v>
      </c>
      <c r="AR72" s="112">
        <f t="shared" si="103"/>
        <v>330000000</v>
      </c>
      <c r="AS72" s="112">
        <f t="shared" si="103"/>
        <v>330000000</v>
      </c>
      <c r="AT72" s="112">
        <f t="shared" si="103"/>
        <v>996363636</v>
      </c>
      <c r="AU72" s="112">
        <f t="shared" si="103"/>
        <v>336363636</v>
      </c>
      <c r="AV72" s="112">
        <f t="shared" si="103"/>
        <v>658636364</v>
      </c>
      <c r="AW72" s="112">
        <f t="shared" si="103"/>
        <v>995000000</v>
      </c>
      <c r="AX72" s="112" t="e">
        <f t="shared" si="103"/>
        <v>#REF!</v>
      </c>
      <c r="AY72" s="112">
        <f>AY486</f>
        <v>995000000</v>
      </c>
      <c r="AZ72" s="112">
        <f>AZ486</f>
        <v>1980000000</v>
      </c>
      <c r="BA72" s="120">
        <f t="shared" si="103"/>
        <v>996364000</v>
      </c>
      <c r="BB72" s="112">
        <f t="shared" si="103"/>
        <v>1980000000</v>
      </c>
    </row>
    <row r="73" spans="1:56" s="64" customFormat="1" outlineLevel="1" x14ac:dyDescent="0.2">
      <c r="A73" s="63"/>
      <c r="G73" s="65"/>
      <c r="H73" s="60" t="s">
        <v>157</v>
      </c>
      <c r="I73" s="61" t="s">
        <v>158</v>
      </c>
      <c r="J73" s="62">
        <f>J495</f>
        <v>0</v>
      </c>
      <c r="K73" s="62">
        <f>K495</f>
        <v>0</v>
      </c>
      <c r="L73" s="112">
        <f>L495</f>
        <v>100000000</v>
      </c>
      <c r="M73" s="112">
        <f t="shared" ref="M73:X73" si="104">M495</f>
        <v>0</v>
      </c>
      <c r="N73" s="112">
        <f t="shared" si="104"/>
        <v>0</v>
      </c>
      <c r="O73" s="112">
        <f t="shared" si="104"/>
        <v>0</v>
      </c>
      <c r="P73" s="112">
        <f t="shared" si="104"/>
        <v>0</v>
      </c>
      <c r="Q73" s="112">
        <f t="shared" si="104"/>
        <v>0</v>
      </c>
      <c r="R73" s="112">
        <f t="shared" si="104"/>
        <v>0</v>
      </c>
      <c r="S73" s="112">
        <f t="shared" si="104"/>
        <v>0</v>
      </c>
      <c r="T73" s="112">
        <f t="shared" si="104"/>
        <v>0</v>
      </c>
      <c r="U73" s="112">
        <f t="shared" si="104"/>
        <v>0</v>
      </c>
      <c r="V73" s="112">
        <f t="shared" si="104"/>
        <v>0</v>
      </c>
      <c r="W73" s="112">
        <f t="shared" si="104"/>
        <v>0</v>
      </c>
      <c r="X73" s="112">
        <f t="shared" si="104"/>
        <v>0</v>
      </c>
      <c r="Y73" s="112">
        <f t="shared" si="71"/>
        <v>0</v>
      </c>
      <c r="Z73" s="112">
        <f t="shared" ref="Z73:AK73" si="105">Z495</f>
        <v>8333333.333333333</v>
      </c>
      <c r="AA73" s="112">
        <f t="shared" si="105"/>
        <v>8333333.333333333</v>
      </c>
      <c r="AB73" s="112">
        <f t="shared" si="105"/>
        <v>8333333.333333333</v>
      </c>
      <c r="AC73" s="112">
        <f t="shared" si="105"/>
        <v>8333333.333333333</v>
      </c>
      <c r="AD73" s="112">
        <f t="shared" si="105"/>
        <v>8333333.333333333</v>
      </c>
      <c r="AE73" s="112">
        <f t="shared" si="105"/>
        <v>8333333.333333333</v>
      </c>
      <c r="AF73" s="112">
        <f t="shared" si="105"/>
        <v>8333333.333333333</v>
      </c>
      <c r="AG73" s="112">
        <f t="shared" si="105"/>
        <v>0</v>
      </c>
      <c r="AH73" s="112">
        <f t="shared" si="105"/>
        <v>0</v>
      </c>
      <c r="AI73" s="112">
        <f t="shared" si="105"/>
        <v>0</v>
      </c>
      <c r="AJ73" s="112">
        <f t="shared" si="105"/>
        <v>50000000</v>
      </c>
      <c r="AK73" s="112">
        <f t="shared" si="105"/>
        <v>50000000</v>
      </c>
      <c r="AL73" s="112">
        <f>AL495</f>
        <v>100000000</v>
      </c>
      <c r="AM73" s="112">
        <f t="shared" ref="AM73:BB73" si="106">AM495</f>
        <v>0</v>
      </c>
      <c r="AN73" s="112">
        <f t="shared" si="106"/>
        <v>0</v>
      </c>
      <c r="AO73" s="112">
        <f t="shared" si="106"/>
        <v>100000000</v>
      </c>
      <c r="AP73" s="112">
        <f t="shared" si="106"/>
        <v>100000000</v>
      </c>
      <c r="AQ73" s="112">
        <f t="shared" si="106"/>
        <v>0</v>
      </c>
      <c r="AR73" s="112">
        <f t="shared" si="106"/>
        <v>0</v>
      </c>
      <c r="AS73" s="112">
        <f t="shared" si="106"/>
        <v>100000000</v>
      </c>
      <c r="AT73" s="112">
        <f t="shared" si="106"/>
        <v>100000000</v>
      </c>
      <c r="AU73" s="112">
        <f t="shared" si="106"/>
        <v>0</v>
      </c>
      <c r="AV73" s="112">
        <f t="shared" si="106"/>
        <v>100000000</v>
      </c>
      <c r="AW73" s="112">
        <f t="shared" si="106"/>
        <v>100000000</v>
      </c>
      <c r="AX73" s="112" t="e">
        <f t="shared" si="106"/>
        <v>#REF!</v>
      </c>
      <c r="AY73" s="112">
        <f>AY495</f>
        <v>2060239000</v>
      </c>
      <c r="AZ73" s="112">
        <f>AZ495</f>
        <v>13926739000</v>
      </c>
      <c r="BA73" s="112">
        <f t="shared" si="106"/>
        <v>100000000</v>
      </c>
      <c r="BB73" s="112">
        <f t="shared" si="106"/>
        <v>13914739000</v>
      </c>
      <c r="BC73" s="64" t="s">
        <v>1617</v>
      </c>
    </row>
    <row r="74" spans="1:56" s="64" customFormat="1" outlineLevel="1" x14ac:dyDescent="0.2">
      <c r="A74" s="63"/>
      <c r="G74" s="65"/>
      <c r="H74" s="60" t="s">
        <v>159</v>
      </c>
      <c r="I74" s="61" t="s">
        <v>160</v>
      </c>
      <c r="J74" s="62">
        <f>J500</f>
        <v>41933265</v>
      </c>
      <c r="K74" s="62">
        <f>K500</f>
        <v>300450000</v>
      </c>
      <c r="L74" s="112">
        <f>L500</f>
        <v>350000000</v>
      </c>
      <c r="M74" s="112">
        <f t="shared" ref="M74:X74" si="107">M500</f>
        <v>10000000</v>
      </c>
      <c r="N74" s="112">
        <f t="shared" si="107"/>
        <v>22196000</v>
      </c>
      <c r="O74" s="112">
        <f t="shared" si="107"/>
        <v>500000</v>
      </c>
      <c r="P74" s="112">
        <f t="shared" si="107"/>
        <v>208714000</v>
      </c>
      <c r="Q74" s="112">
        <f t="shared" si="107"/>
        <v>1250000</v>
      </c>
      <c r="R74" s="112">
        <f t="shared" si="107"/>
        <v>0</v>
      </c>
      <c r="S74" s="112">
        <f t="shared" si="107"/>
        <v>29166666.666666668</v>
      </c>
      <c r="T74" s="112">
        <f t="shared" si="107"/>
        <v>29166666.666666668</v>
      </c>
      <c r="U74" s="112">
        <f t="shared" si="107"/>
        <v>29166666.666666668</v>
      </c>
      <c r="V74" s="112">
        <f t="shared" si="107"/>
        <v>29166666.666666668</v>
      </c>
      <c r="W74" s="112">
        <f t="shared" si="107"/>
        <v>29166666.666666668</v>
      </c>
      <c r="X74" s="112">
        <f t="shared" si="107"/>
        <v>29166666.666666668</v>
      </c>
      <c r="Y74" s="112">
        <f t="shared" si="71"/>
        <v>417660000.00000012</v>
      </c>
      <c r="Z74" s="112">
        <f t="shared" ref="Z74:AK74" si="108">Z500</f>
        <v>29166666.666666668</v>
      </c>
      <c r="AA74" s="112">
        <f t="shared" si="108"/>
        <v>29166666.666666668</v>
      </c>
      <c r="AB74" s="112">
        <f t="shared" si="108"/>
        <v>29166666.666666668</v>
      </c>
      <c r="AC74" s="112">
        <f t="shared" si="108"/>
        <v>29166666.666666668</v>
      </c>
      <c r="AD74" s="112">
        <f t="shared" si="108"/>
        <v>29166666.666666668</v>
      </c>
      <c r="AE74" s="112">
        <f t="shared" si="108"/>
        <v>29166666.666666668</v>
      </c>
      <c r="AF74" s="112">
        <f t="shared" si="108"/>
        <v>29166666.666666668</v>
      </c>
      <c r="AG74" s="112">
        <f t="shared" si="108"/>
        <v>187500000</v>
      </c>
      <c r="AH74" s="112">
        <f t="shared" si="108"/>
        <v>112950000</v>
      </c>
      <c r="AI74" s="112">
        <f t="shared" si="108"/>
        <v>300450000</v>
      </c>
      <c r="AJ74" s="112">
        <f t="shared" si="108"/>
        <v>175000000</v>
      </c>
      <c r="AK74" s="112">
        <f t="shared" si="108"/>
        <v>175000000</v>
      </c>
      <c r="AL74" s="112">
        <f>AL500</f>
        <v>350000000</v>
      </c>
      <c r="AM74" s="112">
        <f t="shared" ref="AM74:BB74" si="109">AM500</f>
        <v>242660000</v>
      </c>
      <c r="AN74" s="112">
        <f t="shared" si="109"/>
        <v>50000000</v>
      </c>
      <c r="AO74" s="112">
        <f t="shared" si="109"/>
        <v>50000000</v>
      </c>
      <c r="AP74" s="112">
        <f t="shared" si="109"/>
        <v>342660000</v>
      </c>
      <c r="AQ74" s="112">
        <f t="shared" si="109"/>
        <v>242660000</v>
      </c>
      <c r="AR74" s="112">
        <f t="shared" si="109"/>
        <v>50000000</v>
      </c>
      <c r="AS74" s="112">
        <f t="shared" si="109"/>
        <v>50000000</v>
      </c>
      <c r="AT74" s="112">
        <f t="shared" si="109"/>
        <v>342660000</v>
      </c>
      <c r="AU74" s="112">
        <f t="shared" si="109"/>
        <v>242660000</v>
      </c>
      <c r="AV74" s="112">
        <f t="shared" si="109"/>
        <v>87340000</v>
      </c>
      <c r="AW74" s="112">
        <f t="shared" si="109"/>
        <v>330000000</v>
      </c>
      <c r="AX74" s="112" t="e">
        <f t="shared" si="109"/>
        <v>#REF!</v>
      </c>
      <c r="AY74" s="112">
        <f>AY500</f>
        <v>330000000</v>
      </c>
      <c r="AZ74" s="112">
        <f>AZ500</f>
        <v>95000000</v>
      </c>
      <c r="BA74" s="112">
        <f t="shared" si="109"/>
        <v>330000000</v>
      </c>
      <c r="BB74" s="112">
        <f t="shared" si="109"/>
        <v>95000000</v>
      </c>
      <c r="BC74" s="64" t="s">
        <v>1617</v>
      </c>
    </row>
    <row r="75" spans="1:56" s="64" customFormat="1" outlineLevel="1" x14ac:dyDescent="0.2">
      <c r="A75" s="63"/>
      <c r="G75" s="65"/>
      <c r="H75" s="60" t="s">
        <v>161</v>
      </c>
      <c r="I75" s="61" t="s">
        <v>162</v>
      </c>
      <c r="J75" s="62">
        <f>J502</f>
        <v>128700000</v>
      </c>
      <c r="K75" s="62">
        <f>K502</f>
        <v>0</v>
      </c>
      <c r="L75" s="112">
        <f>L502</f>
        <v>250000000</v>
      </c>
      <c r="M75" s="112">
        <f t="shared" ref="M75:X75" si="110">M502</f>
        <v>0</v>
      </c>
      <c r="N75" s="112">
        <f t="shared" si="110"/>
        <v>0</v>
      </c>
      <c r="O75" s="112">
        <f t="shared" si="110"/>
        <v>0</v>
      </c>
      <c r="P75" s="112">
        <f t="shared" si="110"/>
        <v>0</v>
      </c>
      <c r="Q75" s="112">
        <f t="shared" si="110"/>
        <v>0</v>
      </c>
      <c r="R75" s="112">
        <f t="shared" si="110"/>
        <v>0</v>
      </c>
      <c r="S75" s="112">
        <f t="shared" si="110"/>
        <v>20833333.333333332</v>
      </c>
      <c r="T75" s="112">
        <f t="shared" si="110"/>
        <v>20833333.333333332</v>
      </c>
      <c r="U75" s="112">
        <f t="shared" si="110"/>
        <v>20833333.333333332</v>
      </c>
      <c r="V75" s="112">
        <f t="shared" si="110"/>
        <v>20833333.333333332</v>
      </c>
      <c r="W75" s="112">
        <f t="shared" si="110"/>
        <v>20833333.333333332</v>
      </c>
      <c r="X75" s="112">
        <f t="shared" si="110"/>
        <v>20833333.333333332</v>
      </c>
      <c r="Y75" s="112">
        <f t="shared" si="71"/>
        <v>124999999.99999999</v>
      </c>
      <c r="Z75" s="112">
        <f t="shared" ref="Z75:AK75" si="111">Z502</f>
        <v>20833333.333333332</v>
      </c>
      <c r="AA75" s="112">
        <f t="shared" si="111"/>
        <v>20833333.333333332</v>
      </c>
      <c r="AB75" s="112">
        <f t="shared" si="111"/>
        <v>20833333.333333332</v>
      </c>
      <c r="AC75" s="112">
        <f t="shared" si="111"/>
        <v>20833333.333333332</v>
      </c>
      <c r="AD75" s="112">
        <f t="shared" si="111"/>
        <v>20833333.333333332</v>
      </c>
      <c r="AE75" s="112">
        <f t="shared" si="111"/>
        <v>20833333.333333332</v>
      </c>
      <c r="AF75" s="112">
        <f t="shared" si="111"/>
        <v>20833333.333333332</v>
      </c>
      <c r="AG75" s="112">
        <f t="shared" si="111"/>
        <v>29000000</v>
      </c>
      <c r="AH75" s="112">
        <f t="shared" si="111"/>
        <v>-29000000</v>
      </c>
      <c r="AI75" s="112">
        <f t="shared" si="111"/>
        <v>0</v>
      </c>
      <c r="AJ75" s="112">
        <f t="shared" si="111"/>
        <v>125000000</v>
      </c>
      <c r="AK75" s="112">
        <f t="shared" si="111"/>
        <v>125000000</v>
      </c>
      <c r="AL75" s="112">
        <f>AL502</f>
        <v>250000000</v>
      </c>
      <c r="AM75" s="112">
        <f t="shared" ref="AM75:BB75" si="112">AM502</f>
        <v>0</v>
      </c>
      <c r="AN75" s="112">
        <f t="shared" si="112"/>
        <v>25000000</v>
      </c>
      <c r="AO75" s="112">
        <f t="shared" si="112"/>
        <v>25000000</v>
      </c>
      <c r="AP75" s="112">
        <f t="shared" si="112"/>
        <v>50000000</v>
      </c>
      <c r="AQ75" s="112">
        <f t="shared" si="112"/>
        <v>0</v>
      </c>
      <c r="AR75" s="112">
        <f t="shared" si="112"/>
        <v>25000000</v>
      </c>
      <c r="AS75" s="112">
        <f t="shared" si="112"/>
        <v>25000000</v>
      </c>
      <c r="AT75" s="112">
        <f t="shared" si="112"/>
        <v>50000000</v>
      </c>
      <c r="AU75" s="112">
        <f t="shared" si="112"/>
        <v>0</v>
      </c>
      <c r="AV75" s="112">
        <f t="shared" si="112"/>
        <v>50000000</v>
      </c>
      <c r="AW75" s="112">
        <f t="shared" si="112"/>
        <v>50000000</v>
      </c>
      <c r="AX75" s="112" t="e">
        <f t="shared" si="112"/>
        <v>#REF!</v>
      </c>
      <c r="AY75" s="112">
        <f>AY502</f>
        <v>50000000</v>
      </c>
      <c r="AZ75" s="112">
        <f>AZ502</f>
        <v>55000000</v>
      </c>
      <c r="BA75" s="112">
        <f t="shared" si="112"/>
        <v>50000000</v>
      </c>
      <c r="BB75" s="112">
        <f t="shared" si="112"/>
        <v>55000000</v>
      </c>
      <c r="BC75" s="64" t="s">
        <v>1617</v>
      </c>
    </row>
    <row r="76" spans="1:56" s="64" customFormat="1" hidden="1" outlineLevel="1" x14ac:dyDescent="0.2">
      <c r="A76" s="63"/>
      <c r="G76" s="65"/>
      <c r="H76" s="60" t="s">
        <v>163</v>
      </c>
      <c r="I76" s="61" t="s">
        <v>164</v>
      </c>
      <c r="J76" s="62">
        <f>J505</f>
        <v>0</v>
      </c>
      <c r="K76" s="62">
        <f>K505</f>
        <v>0</v>
      </c>
      <c r="L76" s="112">
        <f>L505</f>
        <v>0</v>
      </c>
      <c r="M76" s="112">
        <f t="shared" ref="M76:X76" si="113">M505</f>
        <v>0</v>
      </c>
      <c r="N76" s="112">
        <f t="shared" si="113"/>
        <v>0</v>
      </c>
      <c r="O76" s="112">
        <f t="shared" si="113"/>
        <v>0</v>
      </c>
      <c r="P76" s="112">
        <f t="shared" si="113"/>
        <v>0</v>
      </c>
      <c r="Q76" s="112">
        <f t="shared" si="113"/>
        <v>0</v>
      </c>
      <c r="R76" s="112">
        <f t="shared" si="113"/>
        <v>0</v>
      </c>
      <c r="S76" s="112">
        <f t="shared" si="113"/>
        <v>0</v>
      </c>
      <c r="T76" s="112">
        <f t="shared" si="113"/>
        <v>0</v>
      </c>
      <c r="U76" s="112">
        <f t="shared" si="113"/>
        <v>0</v>
      </c>
      <c r="V76" s="112">
        <f t="shared" si="113"/>
        <v>0</v>
      </c>
      <c r="W76" s="112">
        <f t="shared" si="113"/>
        <v>0</v>
      </c>
      <c r="X76" s="112">
        <f t="shared" si="113"/>
        <v>0</v>
      </c>
      <c r="Y76" s="112">
        <f t="shared" si="71"/>
        <v>0</v>
      </c>
      <c r="Z76" s="112">
        <f t="shared" ref="Z76:AK76" si="114">Z505</f>
        <v>0</v>
      </c>
      <c r="AA76" s="112">
        <f t="shared" si="114"/>
        <v>0</v>
      </c>
      <c r="AB76" s="112">
        <f t="shared" si="114"/>
        <v>0</v>
      </c>
      <c r="AC76" s="112">
        <f t="shared" si="114"/>
        <v>0</v>
      </c>
      <c r="AD76" s="112">
        <f t="shared" si="114"/>
        <v>0</v>
      </c>
      <c r="AE76" s="112">
        <f t="shared" si="114"/>
        <v>0</v>
      </c>
      <c r="AF76" s="112">
        <f t="shared" si="114"/>
        <v>0</v>
      </c>
      <c r="AG76" s="112">
        <f t="shared" si="114"/>
        <v>0</v>
      </c>
      <c r="AH76" s="112">
        <f t="shared" si="114"/>
        <v>0</v>
      </c>
      <c r="AI76" s="112">
        <f t="shared" si="114"/>
        <v>0</v>
      </c>
      <c r="AJ76" s="112">
        <f t="shared" si="114"/>
        <v>0</v>
      </c>
      <c r="AK76" s="112">
        <f t="shared" si="114"/>
        <v>0</v>
      </c>
      <c r="AL76" s="112">
        <f>AL505</f>
        <v>0</v>
      </c>
      <c r="AM76" s="112">
        <f t="shared" ref="AM76:BB76" si="115">AM505</f>
        <v>0</v>
      </c>
      <c r="AN76" s="112">
        <f t="shared" si="115"/>
        <v>0</v>
      </c>
      <c r="AO76" s="112">
        <f t="shared" si="115"/>
        <v>0</v>
      </c>
      <c r="AP76" s="112">
        <f t="shared" si="115"/>
        <v>0</v>
      </c>
      <c r="AQ76" s="112">
        <f t="shared" si="115"/>
        <v>0</v>
      </c>
      <c r="AR76" s="112">
        <f t="shared" si="115"/>
        <v>0</v>
      </c>
      <c r="AS76" s="112">
        <f t="shared" si="115"/>
        <v>0</v>
      </c>
      <c r="AT76" s="112">
        <f t="shared" si="115"/>
        <v>0</v>
      </c>
      <c r="AU76" s="112">
        <f t="shared" si="115"/>
        <v>0</v>
      </c>
      <c r="AV76" s="112">
        <f t="shared" si="115"/>
        <v>0</v>
      </c>
      <c r="AW76" s="112">
        <f t="shared" si="115"/>
        <v>0</v>
      </c>
      <c r="AX76" s="112" t="e">
        <f t="shared" si="115"/>
        <v>#REF!</v>
      </c>
      <c r="AY76" s="112">
        <f>AY505</f>
        <v>0</v>
      </c>
      <c r="AZ76" s="112">
        <f>AZ505</f>
        <v>0</v>
      </c>
      <c r="BA76" s="112">
        <f t="shared" si="115"/>
        <v>0</v>
      </c>
      <c r="BB76" s="112">
        <f t="shared" si="115"/>
        <v>0</v>
      </c>
    </row>
    <row r="77" spans="1:56" s="64" customFormat="1" outlineLevel="1" x14ac:dyDescent="0.2">
      <c r="A77" s="63"/>
      <c r="G77" s="65"/>
      <c r="H77" s="60" t="s">
        <v>165</v>
      </c>
      <c r="I77" s="61" t="s">
        <v>166</v>
      </c>
      <c r="J77" s="62">
        <f>J508</f>
        <v>235045805</v>
      </c>
      <c r="K77" s="62">
        <f>K508</f>
        <v>122889901</v>
      </c>
      <c r="L77" s="112">
        <f>L508</f>
        <v>500000000</v>
      </c>
      <c r="M77" s="112">
        <f t="shared" ref="M77:X77" si="116">M508</f>
        <v>0</v>
      </c>
      <c r="N77" s="112">
        <f t="shared" si="116"/>
        <v>0</v>
      </c>
      <c r="O77" s="112">
        <f t="shared" si="116"/>
        <v>385000</v>
      </c>
      <c r="P77" s="112">
        <f t="shared" si="116"/>
        <v>3994682</v>
      </c>
      <c r="Q77" s="112">
        <f t="shared" si="116"/>
        <v>4123600</v>
      </c>
      <c r="R77" s="112">
        <f t="shared" si="116"/>
        <v>52010239</v>
      </c>
      <c r="S77" s="112">
        <f t="shared" si="116"/>
        <v>52010239</v>
      </c>
      <c r="T77" s="112">
        <f t="shared" si="116"/>
        <v>52010239</v>
      </c>
      <c r="U77" s="112">
        <f t="shared" si="116"/>
        <v>52010239</v>
      </c>
      <c r="V77" s="112">
        <f t="shared" si="116"/>
        <v>52010239</v>
      </c>
      <c r="W77" s="112">
        <f t="shared" si="116"/>
        <v>52010239</v>
      </c>
      <c r="X77" s="112">
        <f t="shared" si="116"/>
        <v>52010239</v>
      </c>
      <c r="Y77" s="112">
        <f t="shared" si="71"/>
        <v>372574955</v>
      </c>
      <c r="Z77" s="112">
        <f t="shared" ref="Z77:AK77" si="117">Z508</f>
        <v>41666666.666666664</v>
      </c>
      <c r="AA77" s="112">
        <f t="shared" si="117"/>
        <v>41666666.666666664</v>
      </c>
      <c r="AB77" s="112">
        <f t="shared" si="117"/>
        <v>41666666.666666664</v>
      </c>
      <c r="AC77" s="112">
        <f t="shared" si="117"/>
        <v>41666666.666666664</v>
      </c>
      <c r="AD77" s="112">
        <f t="shared" si="117"/>
        <v>41666666.666666664</v>
      </c>
      <c r="AE77" s="112">
        <f t="shared" si="117"/>
        <v>41666666.666666664</v>
      </c>
      <c r="AF77" s="112">
        <f t="shared" si="117"/>
        <v>41666666.666666664</v>
      </c>
      <c r="AG77" s="112">
        <f t="shared" si="117"/>
        <v>59704795</v>
      </c>
      <c r="AH77" s="112">
        <f t="shared" si="117"/>
        <v>63185106</v>
      </c>
      <c r="AI77" s="112">
        <f t="shared" si="117"/>
        <v>122889901</v>
      </c>
      <c r="AJ77" s="112">
        <f t="shared" si="117"/>
        <v>249999999.99999997</v>
      </c>
      <c r="AK77" s="112">
        <f t="shared" si="117"/>
        <v>249999999.99999997</v>
      </c>
      <c r="AL77" s="112">
        <f>AL508</f>
        <v>499999999.99999994</v>
      </c>
      <c r="AM77" s="112">
        <f t="shared" ref="AM77:BB77" si="118">AM508</f>
        <v>60513521</v>
      </c>
      <c r="AN77" s="112">
        <f t="shared" si="118"/>
        <v>135000000</v>
      </c>
      <c r="AO77" s="112">
        <f t="shared" si="118"/>
        <v>280000000</v>
      </c>
      <c r="AP77" s="112">
        <f t="shared" si="118"/>
        <v>475513521</v>
      </c>
      <c r="AQ77" s="112">
        <f t="shared" si="118"/>
        <v>60513521</v>
      </c>
      <c r="AR77" s="112">
        <f t="shared" si="118"/>
        <v>135000000</v>
      </c>
      <c r="AS77" s="112">
        <f t="shared" si="118"/>
        <v>280000000</v>
      </c>
      <c r="AT77" s="112">
        <f t="shared" si="118"/>
        <v>475513521</v>
      </c>
      <c r="AU77" s="112">
        <f t="shared" si="118"/>
        <v>60513521</v>
      </c>
      <c r="AV77" s="112">
        <f t="shared" si="118"/>
        <v>415000000</v>
      </c>
      <c r="AW77" s="112">
        <f t="shared" si="118"/>
        <v>475513521</v>
      </c>
      <c r="AX77" s="112" t="e">
        <f t="shared" si="118"/>
        <v>#REF!</v>
      </c>
      <c r="AY77" s="112">
        <f>AY508</f>
        <v>475513521</v>
      </c>
      <c r="AZ77" s="112">
        <f>AZ508</f>
        <v>500000000</v>
      </c>
      <c r="BA77" s="112">
        <f t="shared" si="118"/>
        <v>475513521</v>
      </c>
      <c r="BB77" s="112">
        <f t="shared" si="118"/>
        <v>500000000</v>
      </c>
      <c r="BC77" s="64" t="s">
        <v>1617</v>
      </c>
    </row>
    <row r="78" spans="1:56" s="64" customFormat="1" outlineLevel="1" x14ac:dyDescent="0.2">
      <c r="A78" s="63"/>
      <c r="G78" s="65"/>
      <c r="H78" s="60" t="s">
        <v>167</v>
      </c>
      <c r="I78" s="61" t="s">
        <v>168</v>
      </c>
      <c r="J78" s="62">
        <f>J511</f>
        <v>1730724984</v>
      </c>
      <c r="K78" s="62">
        <f>K511</f>
        <v>835599925</v>
      </c>
      <c r="L78" s="112">
        <f>L511</f>
        <v>800000000</v>
      </c>
      <c r="M78" s="112">
        <f t="shared" ref="M78:X78" si="119">M511</f>
        <v>34420420</v>
      </c>
      <c r="N78" s="112">
        <f t="shared" si="119"/>
        <v>113261024</v>
      </c>
      <c r="O78" s="112">
        <f t="shared" si="119"/>
        <v>115608472</v>
      </c>
      <c r="P78" s="112">
        <f t="shared" si="119"/>
        <v>53508345</v>
      </c>
      <c r="Q78" s="112">
        <f t="shared" si="119"/>
        <v>56449000</v>
      </c>
      <c r="R78" s="112">
        <f t="shared" si="119"/>
        <v>74993800</v>
      </c>
      <c r="S78" s="112">
        <f t="shared" si="119"/>
        <v>66666666.666666664</v>
      </c>
      <c r="T78" s="112">
        <f t="shared" si="119"/>
        <v>66666666.666666664</v>
      </c>
      <c r="U78" s="112">
        <f t="shared" si="119"/>
        <v>66666666.666666664</v>
      </c>
      <c r="V78" s="112">
        <f t="shared" si="119"/>
        <v>66666666.666666664</v>
      </c>
      <c r="W78" s="112">
        <f t="shared" si="119"/>
        <v>66666666.666666664</v>
      </c>
      <c r="X78" s="112">
        <f t="shared" si="119"/>
        <v>66666666.666666664</v>
      </c>
      <c r="Y78" s="112">
        <f t="shared" si="71"/>
        <v>848241060.99999988</v>
      </c>
      <c r="Z78" s="112">
        <f t="shared" ref="Z78:AK78" si="120">Z511</f>
        <v>66666666.666666664</v>
      </c>
      <c r="AA78" s="112">
        <f t="shared" si="120"/>
        <v>66666666.666666664</v>
      </c>
      <c r="AB78" s="112">
        <f t="shared" si="120"/>
        <v>66666666.666666664</v>
      </c>
      <c r="AC78" s="112">
        <f t="shared" si="120"/>
        <v>66666666.666666664</v>
      </c>
      <c r="AD78" s="112">
        <f t="shared" si="120"/>
        <v>66666666.666666664</v>
      </c>
      <c r="AE78" s="112">
        <f t="shared" si="120"/>
        <v>66666666.666666664</v>
      </c>
      <c r="AF78" s="112">
        <f t="shared" si="120"/>
        <v>66666666.666666664</v>
      </c>
      <c r="AG78" s="112">
        <f t="shared" si="120"/>
        <v>506554228</v>
      </c>
      <c r="AH78" s="112">
        <f t="shared" si="120"/>
        <v>329045697</v>
      </c>
      <c r="AI78" s="112">
        <f t="shared" si="120"/>
        <v>835599925</v>
      </c>
      <c r="AJ78" s="112">
        <f t="shared" si="120"/>
        <v>400000000</v>
      </c>
      <c r="AK78" s="112">
        <f t="shared" si="120"/>
        <v>400000000</v>
      </c>
      <c r="AL78" s="112">
        <f>AL511</f>
        <v>800000000</v>
      </c>
      <c r="AM78" s="112">
        <f t="shared" ref="AM78:BB78" si="121">AM511</f>
        <v>448241061</v>
      </c>
      <c r="AN78" s="112">
        <f t="shared" si="121"/>
        <v>100000000</v>
      </c>
      <c r="AO78" s="112">
        <f t="shared" si="121"/>
        <v>200000000</v>
      </c>
      <c r="AP78" s="112">
        <f t="shared" si="121"/>
        <v>748241061</v>
      </c>
      <c r="AQ78" s="112">
        <f t="shared" si="121"/>
        <v>448241061</v>
      </c>
      <c r="AR78" s="112">
        <f t="shared" si="121"/>
        <v>100000000</v>
      </c>
      <c r="AS78" s="112">
        <f t="shared" si="121"/>
        <v>200000000</v>
      </c>
      <c r="AT78" s="112">
        <f t="shared" si="121"/>
        <v>748241061</v>
      </c>
      <c r="AU78" s="112">
        <f t="shared" si="121"/>
        <v>448241061</v>
      </c>
      <c r="AV78" s="112">
        <f t="shared" si="121"/>
        <v>300000000</v>
      </c>
      <c r="AW78" s="112">
        <f t="shared" si="121"/>
        <v>748241061</v>
      </c>
      <c r="AX78" s="112" t="e">
        <f t="shared" si="121"/>
        <v>#REF!</v>
      </c>
      <c r="AY78" s="112">
        <f>AY511</f>
        <v>748241061</v>
      </c>
      <c r="AZ78" s="112">
        <f>AZ511</f>
        <v>750000000</v>
      </c>
      <c r="BA78" s="112">
        <f t="shared" si="121"/>
        <v>748241061</v>
      </c>
      <c r="BB78" s="112">
        <f t="shared" si="121"/>
        <v>750000000</v>
      </c>
      <c r="BC78" s="64" t="s">
        <v>1617</v>
      </c>
    </row>
    <row r="79" spans="1:56" s="64" customFormat="1" hidden="1" outlineLevel="1" x14ac:dyDescent="0.2">
      <c r="A79" s="63"/>
      <c r="G79" s="65"/>
      <c r="H79" s="60" t="s">
        <v>169</v>
      </c>
      <c r="I79" s="61" t="s">
        <v>170</v>
      </c>
      <c r="J79" s="62">
        <f>J513</f>
        <v>0</v>
      </c>
      <c r="K79" s="62">
        <f>K513</f>
        <v>0</v>
      </c>
      <c r="L79" s="112">
        <f>L513</f>
        <v>0</v>
      </c>
      <c r="M79" s="112">
        <f t="shared" ref="M79:X79" si="122">M513</f>
        <v>0</v>
      </c>
      <c r="N79" s="112">
        <f t="shared" si="122"/>
        <v>0</v>
      </c>
      <c r="O79" s="112">
        <f t="shared" si="122"/>
        <v>0</v>
      </c>
      <c r="P79" s="112">
        <f t="shared" si="122"/>
        <v>0</v>
      </c>
      <c r="Q79" s="112">
        <f t="shared" si="122"/>
        <v>0</v>
      </c>
      <c r="R79" s="112">
        <f t="shared" si="122"/>
        <v>0</v>
      </c>
      <c r="S79" s="112">
        <f t="shared" si="122"/>
        <v>0</v>
      </c>
      <c r="T79" s="112">
        <f t="shared" si="122"/>
        <v>0</v>
      </c>
      <c r="U79" s="112">
        <f t="shared" si="122"/>
        <v>0</v>
      </c>
      <c r="V79" s="112">
        <f t="shared" si="122"/>
        <v>0</v>
      </c>
      <c r="W79" s="112">
        <f t="shared" si="122"/>
        <v>0</v>
      </c>
      <c r="X79" s="112">
        <f t="shared" si="122"/>
        <v>0</v>
      </c>
      <c r="Y79" s="112">
        <f t="shared" si="71"/>
        <v>0</v>
      </c>
      <c r="Z79" s="112">
        <f t="shared" ref="Z79:AK79" si="123">Z513</f>
        <v>0</v>
      </c>
      <c r="AA79" s="112">
        <f t="shared" si="123"/>
        <v>0</v>
      </c>
      <c r="AB79" s="112">
        <f t="shared" si="123"/>
        <v>0</v>
      </c>
      <c r="AC79" s="112">
        <f t="shared" si="123"/>
        <v>0</v>
      </c>
      <c r="AD79" s="112">
        <f t="shared" si="123"/>
        <v>0</v>
      </c>
      <c r="AE79" s="112">
        <f t="shared" si="123"/>
        <v>0</v>
      </c>
      <c r="AF79" s="112">
        <f t="shared" si="123"/>
        <v>0</v>
      </c>
      <c r="AG79" s="112">
        <f t="shared" si="123"/>
        <v>0</v>
      </c>
      <c r="AH79" s="112">
        <f t="shared" si="123"/>
        <v>0</v>
      </c>
      <c r="AI79" s="112">
        <f t="shared" si="123"/>
        <v>0</v>
      </c>
      <c r="AJ79" s="112">
        <f t="shared" si="123"/>
        <v>0</v>
      </c>
      <c r="AK79" s="112">
        <f t="shared" si="123"/>
        <v>0</v>
      </c>
      <c r="AL79" s="112">
        <f>AL513</f>
        <v>0</v>
      </c>
      <c r="AM79" s="112">
        <f t="shared" ref="AM79:BB79" si="124">AM513</f>
        <v>0</v>
      </c>
      <c r="AN79" s="112">
        <f t="shared" si="124"/>
        <v>0</v>
      </c>
      <c r="AO79" s="112">
        <f t="shared" si="124"/>
        <v>0</v>
      </c>
      <c r="AP79" s="112">
        <f t="shared" si="124"/>
        <v>0</v>
      </c>
      <c r="AQ79" s="112">
        <f t="shared" si="124"/>
        <v>0</v>
      </c>
      <c r="AR79" s="112">
        <f t="shared" si="124"/>
        <v>0</v>
      </c>
      <c r="AS79" s="112">
        <f t="shared" si="124"/>
        <v>0</v>
      </c>
      <c r="AT79" s="112">
        <f t="shared" si="124"/>
        <v>0</v>
      </c>
      <c r="AU79" s="112">
        <f t="shared" si="124"/>
        <v>0</v>
      </c>
      <c r="AV79" s="112">
        <f t="shared" si="124"/>
        <v>0</v>
      </c>
      <c r="AW79" s="112">
        <f t="shared" si="124"/>
        <v>0</v>
      </c>
      <c r="AX79" s="112" t="e">
        <f t="shared" si="124"/>
        <v>#REF!</v>
      </c>
      <c r="AY79" s="112">
        <f>AY513</f>
        <v>0</v>
      </c>
      <c r="AZ79" s="112">
        <f>AZ513</f>
        <v>0</v>
      </c>
      <c r="BA79" s="112">
        <f t="shared" si="124"/>
        <v>0</v>
      </c>
      <c r="BB79" s="112">
        <f t="shared" si="124"/>
        <v>0</v>
      </c>
    </row>
    <row r="80" spans="1:56" s="64" customFormat="1" hidden="1" outlineLevel="1" x14ac:dyDescent="0.2">
      <c r="A80" s="63"/>
      <c r="G80" s="65"/>
      <c r="H80" s="60" t="s">
        <v>171</v>
      </c>
      <c r="I80" s="61" t="s">
        <v>172</v>
      </c>
      <c r="J80" s="62">
        <f>J515</f>
        <v>0</v>
      </c>
      <c r="K80" s="62">
        <f>K515</f>
        <v>0</v>
      </c>
      <c r="L80" s="112">
        <f>L515</f>
        <v>0</v>
      </c>
      <c r="M80" s="112">
        <f t="shared" ref="M80:X80" si="125">M515</f>
        <v>0</v>
      </c>
      <c r="N80" s="112">
        <f t="shared" si="125"/>
        <v>0</v>
      </c>
      <c r="O80" s="112">
        <f t="shared" si="125"/>
        <v>0</v>
      </c>
      <c r="P80" s="112">
        <f t="shared" si="125"/>
        <v>0</v>
      </c>
      <c r="Q80" s="112">
        <f t="shared" si="125"/>
        <v>0</v>
      </c>
      <c r="R80" s="112">
        <f t="shared" si="125"/>
        <v>0</v>
      </c>
      <c r="S80" s="112">
        <f t="shared" si="125"/>
        <v>0</v>
      </c>
      <c r="T80" s="112">
        <f t="shared" si="125"/>
        <v>0</v>
      </c>
      <c r="U80" s="112">
        <f t="shared" si="125"/>
        <v>0</v>
      </c>
      <c r="V80" s="112">
        <f t="shared" si="125"/>
        <v>0</v>
      </c>
      <c r="W80" s="112">
        <f t="shared" si="125"/>
        <v>0</v>
      </c>
      <c r="X80" s="112">
        <f t="shared" si="125"/>
        <v>0</v>
      </c>
      <c r="Y80" s="112">
        <f t="shared" si="71"/>
        <v>0</v>
      </c>
      <c r="Z80" s="112">
        <f t="shared" ref="Z80:AK80" si="126">Z515</f>
        <v>0</v>
      </c>
      <c r="AA80" s="112">
        <f t="shared" si="126"/>
        <v>0</v>
      </c>
      <c r="AB80" s="112">
        <f t="shared" si="126"/>
        <v>0</v>
      </c>
      <c r="AC80" s="112">
        <f t="shared" si="126"/>
        <v>0</v>
      </c>
      <c r="AD80" s="112">
        <f t="shared" si="126"/>
        <v>0</v>
      </c>
      <c r="AE80" s="112">
        <f t="shared" si="126"/>
        <v>0</v>
      </c>
      <c r="AF80" s="112">
        <f t="shared" si="126"/>
        <v>0</v>
      </c>
      <c r="AG80" s="112">
        <f t="shared" si="126"/>
        <v>0</v>
      </c>
      <c r="AH80" s="112">
        <f t="shared" si="126"/>
        <v>0</v>
      </c>
      <c r="AI80" s="112">
        <f t="shared" si="126"/>
        <v>0</v>
      </c>
      <c r="AJ80" s="112">
        <f t="shared" si="126"/>
        <v>0</v>
      </c>
      <c r="AK80" s="112">
        <f t="shared" si="126"/>
        <v>0</v>
      </c>
      <c r="AL80" s="112">
        <f>AL515</f>
        <v>0</v>
      </c>
      <c r="AM80" s="112">
        <f t="shared" ref="AM80:BB80" si="127">AM515</f>
        <v>0</v>
      </c>
      <c r="AN80" s="112">
        <f t="shared" si="127"/>
        <v>0</v>
      </c>
      <c r="AO80" s="112">
        <f t="shared" si="127"/>
        <v>0</v>
      </c>
      <c r="AP80" s="112">
        <f t="shared" si="127"/>
        <v>0</v>
      </c>
      <c r="AQ80" s="112">
        <f t="shared" si="127"/>
        <v>0</v>
      </c>
      <c r="AR80" s="112">
        <f t="shared" si="127"/>
        <v>0</v>
      </c>
      <c r="AS80" s="112">
        <f t="shared" si="127"/>
        <v>0</v>
      </c>
      <c r="AT80" s="112">
        <f t="shared" si="127"/>
        <v>0</v>
      </c>
      <c r="AU80" s="112">
        <f t="shared" si="127"/>
        <v>0</v>
      </c>
      <c r="AV80" s="112">
        <f t="shared" si="127"/>
        <v>0</v>
      </c>
      <c r="AW80" s="112">
        <f t="shared" si="127"/>
        <v>0</v>
      </c>
      <c r="AX80" s="112" t="e">
        <f t="shared" si="127"/>
        <v>#REF!</v>
      </c>
      <c r="AY80" s="112">
        <f>AY515</f>
        <v>0</v>
      </c>
      <c r="AZ80" s="112">
        <f>AZ515</f>
        <v>0</v>
      </c>
      <c r="BA80" s="112">
        <f t="shared" si="127"/>
        <v>0</v>
      </c>
      <c r="BB80" s="112">
        <f t="shared" si="127"/>
        <v>0</v>
      </c>
    </row>
    <row r="81" spans="1:58" s="64" customFormat="1" hidden="1" outlineLevel="1" x14ac:dyDescent="0.2">
      <c r="A81" s="63"/>
      <c r="G81" s="65"/>
      <c r="H81" s="60" t="s">
        <v>173</v>
      </c>
      <c r="I81" s="61" t="s">
        <v>174</v>
      </c>
      <c r="J81" s="62">
        <f>J517</f>
        <v>0</v>
      </c>
      <c r="K81" s="62">
        <f>K517</f>
        <v>0</v>
      </c>
      <c r="L81" s="112">
        <f>L517</f>
        <v>0</v>
      </c>
      <c r="M81" s="112">
        <f t="shared" ref="M81:X81" si="128">M517</f>
        <v>0</v>
      </c>
      <c r="N81" s="112">
        <f t="shared" si="128"/>
        <v>0</v>
      </c>
      <c r="O81" s="112">
        <f t="shared" si="128"/>
        <v>0</v>
      </c>
      <c r="P81" s="112">
        <f t="shared" si="128"/>
        <v>0</v>
      </c>
      <c r="Q81" s="112">
        <f t="shared" si="128"/>
        <v>0</v>
      </c>
      <c r="R81" s="112">
        <f t="shared" si="128"/>
        <v>0</v>
      </c>
      <c r="S81" s="112">
        <f t="shared" si="128"/>
        <v>0</v>
      </c>
      <c r="T81" s="112">
        <f t="shared" si="128"/>
        <v>0</v>
      </c>
      <c r="U81" s="112">
        <f t="shared" si="128"/>
        <v>0</v>
      </c>
      <c r="V81" s="112">
        <f t="shared" si="128"/>
        <v>0</v>
      </c>
      <c r="W81" s="112">
        <f t="shared" si="128"/>
        <v>0</v>
      </c>
      <c r="X81" s="112">
        <f t="shared" si="128"/>
        <v>0</v>
      </c>
      <c r="Y81" s="112">
        <f t="shared" si="71"/>
        <v>0</v>
      </c>
      <c r="Z81" s="112">
        <f t="shared" ref="Z81:AK81" si="129">Z517</f>
        <v>0</v>
      </c>
      <c r="AA81" s="112">
        <f t="shared" si="129"/>
        <v>0</v>
      </c>
      <c r="AB81" s="112">
        <f t="shared" si="129"/>
        <v>0</v>
      </c>
      <c r="AC81" s="112">
        <f t="shared" si="129"/>
        <v>0</v>
      </c>
      <c r="AD81" s="112">
        <f t="shared" si="129"/>
        <v>0</v>
      </c>
      <c r="AE81" s="112">
        <f t="shared" si="129"/>
        <v>0</v>
      </c>
      <c r="AF81" s="112">
        <f t="shared" si="129"/>
        <v>0</v>
      </c>
      <c r="AG81" s="112">
        <f t="shared" si="129"/>
        <v>0</v>
      </c>
      <c r="AH81" s="112">
        <f t="shared" si="129"/>
        <v>0</v>
      </c>
      <c r="AI81" s="112">
        <f t="shared" si="129"/>
        <v>0</v>
      </c>
      <c r="AJ81" s="112">
        <f t="shared" si="129"/>
        <v>0</v>
      </c>
      <c r="AK81" s="112">
        <f t="shared" si="129"/>
        <v>0</v>
      </c>
      <c r="AL81" s="112">
        <f>AL517</f>
        <v>0</v>
      </c>
      <c r="AM81" s="112">
        <f t="shared" ref="AM81:BB81" si="130">AM517</f>
        <v>0</v>
      </c>
      <c r="AN81" s="112">
        <f t="shared" si="130"/>
        <v>0</v>
      </c>
      <c r="AO81" s="112">
        <f t="shared" si="130"/>
        <v>0</v>
      </c>
      <c r="AP81" s="112">
        <f t="shared" si="130"/>
        <v>0</v>
      </c>
      <c r="AQ81" s="112">
        <f t="shared" si="130"/>
        <v>0</v>
      </c>
      <c r="AR81" s="112">
        <f t="shared" si="130"/>
        <v>0</v>
      </c>
      <c r="AS81" s="112">
        <f t="shared" si="130"/>
        <v>0</v>
      </c>
      <c r="AT81" s="112">
        <f t="shared" si="130"/>
        <v>0</v>
      </c>
      <c r="AU81" s="112">
        <f t="shared" si="130"/>
        <v>0</v>
      </c>
      <c r="AV81" s="112">
        <f t="shared" si="130"/>
        <v>0</v>
      </c>
      <c r="AW81" s="112">
        <f t="shared" si="130"/>
        <v>0</v>
      </c>
      <c r="AX81" s="112" t="e">
        <f t="shared" si="130"/>
        <v>#REF!</v>
      </c>
      <c r="AY81" s="112">
        <f>AY517</f>
        <v>0</v>
      </c>
      <c r="AZ81" s="112">
        <f>AZ517</f>
        <v>0</v>
      </c>
      <c r="BA81" s="112">
        <f t="shared" si="130"/>
        <v>0</v>
      </c>
      <c r="BB81" s="112">
        <f t="shared" si="130"/>
        <v>0</v>
      </c>
    </row>
    <row r="82" spans="1:58" s="64" customFormat="1" hidden="1" outlineLevel="1" x14ac:dyDescent="0.2">
      <c r="A82" s="63"/>
      <c r="G82" s="65"/>
      <c r="H82" s="60" t="s">
        <v>175</v>
      </c>
      <c r="I82" s="61" t="s">
        <v>176</v>
      </c>
      <c r="J82" s="62">
        <f>J519</f>
        <v>0</v>
      </c>
      <c r="K82" s="62">
        <f>K519</f>
        <v>0</v>
      </c>
      <c r="L82" s="112">
        <f>L519</f>
        <v>0</v>
      </c>
      <c r="M82" s="112">
        <f t="shared" ref="M82:X82" si="131">M519</f>
        <v>0</v>
      </c>
      <c r="N82" s="112">
        <f t="shared" si="131"/>
        <v>0</v>
      </c>
      <c r="O82" s="112">
        <f t="shared" si="131"/>
        <v>0</v>
      </c>
      <c r="P82" s="112">
        <f t="shared" si="131"/>
        <v>0</v>
      </c>
      <c r="Q82" s="112">
        <f t="shared" si="131"/>
        <v>0</v>
      </c>
      <c r="R82" s="112">
        <f t="shared" si="131"/>
        <v>0</v>
      </c>
      <c r="S82" s="112">
        <f t="shared" si="131"/>
        <v>0</v>
      </c>
      <c r="T82" s="112">
        <f t="shared" si="131"/>
        <v>0</v>
      </c>
      <c r="U82" s="112">
        <f t="shared" si="131"/>
        <v>0</v>
      </c>
      <c r="V82" s="112">
        <f t="shared" si="131"/>
        <v>0</v>
      </c>
      <c r="W82" s="112">
        <f t="shared" si="131"/>
        <v>0</v>
      </c>
      <c r="X82" s="112">
        <f t="shared" si="131"/>
        <v>0</v>
      </c>
      <c r="Y82" s="112">
        <f t="shared" si="71"/>
        <v>0</v>
      </c>
      <c r="Z82" s="112">
        <f t="shared" ref="Z82:AK82" si="132">Z519</f>
        <v>0</v>
      </c>
      <c r="AA82" s="112">
        <f t="shared" si="132"/>
        <v>0</v>
      </c>
      <c r="AB82" s="112">
        <f t="shared" si="132"/>
        <v>0</v>
      </c>
      <c r="AC82" s="112">
        <f t="shared" si="132"/>
        <v>0</v>
      </c>
      <c r="AD82" s="112">
        <f t="shared" si="132"/>
        <v>0</v>
      </c>
      <c r="AE82" s="112">
        <f t="shared" si="132"/>
        <v>0</v>
      </c>
      <c r="AF82" s="112">
        <f t="shared" si="132"/>
        <v>0</v>
      </c>
      <c r="AG82" s="112">
        <f t="shared" si="132"/>
        <v>0</v>
      </c>
      <c r="AH82" s="112">
        <f t="shared" si="132"/>
        <v>0</v>
      </c>
      <c r="AI82" s="112">
        <f t="shared" si="132"/>
        <v>0</v>
      </c>
      <c r="AJ82" s="112">
        <f t="shared" si="132"/>
        <v>0</v>
      </c>
      <c r="AK82" s="112">
        <f t="shared" si="132"/>
        <v>0</v>
      </c>
      <c r="AL82" s="112">
        <f>AL519</f>
        <v>0</v>
      </c>
      <c r="AM82" s="112">
        <f t="shared" ref="AM82:BB82" si="133">AM519</f>
        <v>0</v>
      </c>
      <c r="AN82" s="112">
        <f t="shared" si="133"/>
        <v>0</v>
      </c>
      <c r="AO82" s="112">
        <f t="shared" si="133"/>
        <v>0</v>
      </c>
      <c r="AP82" s="112">
        <f t="shared" si="133"/>
        <v>0</v>
      </c>
      <c r="AQ82" s="112">
        <f t="shared" si="133"/>
        <v>0</v>
      </c>
      <c r="AR82" s="112">
        <f t="shared" si="133"/>
        <v>0</v>
      </c>
      <c r="AS82" s="112">
        <f t="shared" si="133"/>
        <v>0</v>
      </c>
      <c r="AT82" s="112">
        <f t="shared" si="133"/>
        <v>0</v>
      </c>
      <c r="AU82" s="112">
        <f t="shared" si="133"/>
        <v>0</v>
      </c>
      <c r="AV82" s="112">
        <f t="shared" si="133"/>
        <v>0</v>
      </c>
      <c r="AW82" s="112">
        <f t="shared" si="133"/>
        <v>0</v>
      </c>
      <c r="AX82" s="112" t="e">
        <f t="shared" si="133"/>
        <v>#REF!</v>
      </c>
      <c r="AY82" s="112">
        <f>AY519</f>
        <v>0</v>
      </c>
      <c r="AZ82" s="112">
        <f>AZ519</f>
        <v>0</v>
      </c>
      <c r="BA82" s="112">
        <f t="shared" si="133"/>
        <v>0</v>
      </c>
      <c r="BB82" s="112">
        <f t="shared" si="133"/>
        <v>0</v>
      </c>
    </row>
    <row r="83" spans="1:58" s="64" customFormat="1" hidden="1" outlineLevel="1" x14ac:dyDescent="0.2">
      <c r="A83" s="63"/>
      <c r="G83" s="65"/>
      <c r="H83" s="60" t="s">
        <v>177</v>
      </c>
      <c r="I83" s="61" t="s">
        <v>178</v>
      </c>
      <c r="J83" s="62">
        <f>J521</f>
        <v>0</v>
      </c>
      <c r="K83" s="62">
        <f>K521</f>
        <v>0</v>
      </c>
      <c r="L83" s="112">
        <f>L521</f>
        <v>0</v>
      </c>
      <c r="M83" s="112">
        <f t="shared" ref="M83:X83" si="134">M521</f>
        <v>0</v>
      </c>
      <c r="N83" s="112">
        <f t="shared" si="134"/>
        <v>0</v>
      </c>
      <c r="O83" s="112">
        <f t="shared" si="134"/>
        <v>0</v>
      </c>
      <c r="P83" s="112">
        <f t="shared" si="134"/>
        <v>0</v>
      </c>
      <c r="Q83" s="112">
        <f t="shared" si="134"/>
        <v>0</v>
      </c>
      <c r="R83" s="112">
        <f t="shared" si="134"/>
        <v>0</v>
      </c>
      <c r="S83" s="112">
        <f t="shared" si="134"/>
        <v>0</v>
      </c>
      <c r="T83" s="112">
        <f t="shared" si="134"/>
        <v>0</v>
      </c>
      <c r="U83" s="112">
        <f t="shared" si="134"/>
        <v>0</v>
      </c>
      <c r="V83" s="112">
        <f t="shared" si="134"/>
        <v>0</v>
      </c>
      <c r="W83" s="112">
        <f t="shared" si="134"/>
        <v>0</v>
      </c>
      <c r="X83" s="112">
        <f t="shared" si="134"/>
        <v>0</v>
      </c>
      <c r="Y83" s="112">
        <f t="shared" si="71"/>
        <v>0</v>
      </c>
      <c r="Z83" s="112">
        <f t="shared" ref="Z83:AK83" si="135">Z521</f>
        <v>0</v>
      </c>
      <c r="AA83" s="112">
        <f t="shared" si="135"/>
        <v>0</v>
      </c>
      <c r="AB83" s="112">
        <f t="shared" si="135"/>
        <v>0</v>
      </c>
      <c r="AC83" s="112">
        <f t="shared" si="135"/>
        <v>0</v>
      </c>
      <c r="AD83" s="112">
        <f t="shared" si="135"/>
        <v>0</v>
      </c>
      <c r="AE83" s="112">
        <f t="shared" si="135"/>
        <v>0</v>
      </c>
      <c r="AF83" s="112">
        <f t="shared" si="135"/>
        <v>0</v>
      </c>
      <c r="AG83" s="112">
        <f t="shared" si="135"/>
        <v>0</v>
      </c>
      <c r="AH83" s="112">
        <f t="shared" si="135"/>
        <v>0</v>
      </c>
      <c r="AI83" s="112">
        <f t="shared" si="135"/>
        <v>0</v>
      </c>
      <c r="AJ83" s="112">
        <f t="shared" si="135"/>
        <v>0</v>
      </c>
      <c r="AK83" s="112">
        <f t="shared" si="135"/>
        <v>0</v>
      </c>
      <c r="AL83" s="112">
        <f>AL521</f>
        <v>0</v>
      </c>
      <c r="AM83" s="112">
        <f t="shared" ref="AM83:BB83" si="136">AM521</f>
        <v>0</v>
      </c>
      <c r="AN83" s="112">
        <f t="shared" si="136"/>
        <v>0</v>
      </c>
      <c r="AO83" s="112">
        <f t="shared" si="136"/>
        <v>0</v>
      </c>
      <c r="AP83" s="112">
        <f t="shared" si="136"/>
        <v>0</v>
      </c>
      <c r="AQ83" s="112">
        <f t="shared" si="136"/>
        <v>0</v>
      </c>
      <c r="AR83" s="112">
        <f t="shared" si="136"/>
        <v>0</v>
      </c>
      <c r="AS83" s="112">
        <f t="shared" si="136"/>
        <v>0</v>
      </c>
      <c r="AT83" s="112">
        <f t="shared" si="136"/>
        <v>0</v>
      </c>
      <c r="AU83" s="112">
        <f t="shared" si="136"/>
        <v>0</v>
      </c>
      <c r="AV83" s="112">
        <f t="shared" si="136"/>
        <v>0</v>
      </c>
      <c r="AW83" s="112">
        <f t="shared" si="136"/>
        <v>0</v>
      </c>
      <c r="AX83" s="112" t="e">
        <f t="shared" si="136"/>
        <v>#REF!</v>
      </c>
      <c r="AY83" s="112">
        <f>AY521</f>
        <v>0</v>
      </c>
      <c r="AZ83" s="112">
        <f>AZ521</f>
        <v>0</v>
      </c>
      <c r="BA83" s="112">
        <f t="shared" si="136"/>
        <v>0</v>
      </c>
      <c r="BB83" s="112">
        <f t="shared" si="136"/>
        <v>0</v>
      </c>
    </row>
    <row r="84" spans="1:58" s="64" customFormat="1" hidden="1" outlineLevel="1" x14ac:dyDescent="0.2">
      <c r="A84" s="63"/>
      <c r="G84" s="65"/>
      <c r="H84" s="60" t="s">
        <v>179</v>
      </c>
      <c r="I84" s="61" t="s">
        <v>180</v>
      </c>
      <c r="J84" s="62">
        <f>J525</f>
        <v>0</v>
      </c>
      <c r="K84" s="62">
        <f>K525</f>
        <v>0</v>
      </c>
      <c r="L84" s="112">
        <f>L525</f>
        <v>0</v>
      </c>
      <c r="M84" s="112">
        <f t="shared" ref="M84:X84" si="137">M525</f>
        <v>0</v>
      </c>
      <c r="N84" s="112">
        <f t="shared" si="137"/>
        <v>0</v>
      </c>
      <c r="O84" s="112">
        <f t="shared" si="137"/>
        <v>0</v>
      </c>
      <c r="P84" s="112">
        <f t="shared" si="137"/>
        <v>0</v>
      </c>
      <c r="Q84" s="112">
        <f t="shared" si="137"/>
        <v>0</v>
      </c>
      <c r="R84" s="112">
        <f t="shared" si="137"/>
        <v>0</v>
      </c>
      <c r="S84" s="112">
        <f t="shared" si="137"/>
        <v>0</v>
      </c>
      <c r="T84" s="112">
        <f t="shared" si="137"/>
        <v>0</v>
      </c>
      <c r="U84" s="112">
        <f t="shared" si="137"/>
        <v>0</v>
      </c>
      <c r="V84" s="112">
        <f t="shared" si="137"/>
        <v>0</v>
      </c>
      <c r="W84" s="112">
        <f t="shared" si="137"/>
        <v>0</v>
      </c>
      <c r="X84" s="112">
        <f t="shared" si="137"/>
        <v>0</v>
      </c>
      <c r="Y84" s="112">
        <f t="shared" si="71"/>
        <v>0</v>
      </c>
      <c r="Z84" s="112">
        <f t="shared" ref="Z84:AK84" si="138">Z525</f>
        <v>0</v>
      </c>
      <c r="AA84" s="112">
        <f t="shared" si="138"/>
        <v>0</v>
      </c>
      <c r="AB84" s="112">
        <f t="shared" si="138"/>
        <v>0</v>
      </c>
      <c r="AC84" s="112">
        <f t="shared" si="138"/>
        <v>0</v>
      </c>
      <c r="AD84" s="112">
        <f t="shared" si="138"/>
        <v>0</v>
      </c>
      <c r="AE84" s="112">
        <f t="shared" si="138"/>
        <v>0</v>
      </c>
      <c r="AF84" s="112">
        <f t="shared" si="138"/>
        <v>0</v>
      </c>
      <c r="AG84" s="112">
        <f t="shared" si="138"/>
        <v>0</v>
      </c>
      <c r="AH84" s="112">
        <f t="shared" si="138"/>
        <v>0</v>
      </c>
      <c r="AI84" s="112">
        <f t="shared" si="138"/>
        <v>0</v>
      </c>
      <c r="AJ84" s="112">
        <f t="shared" si="138"/>
        <v>0</v>
      </c>
      <c r="AK84" s="112">
        <f t="shared" si="138"/>
        <v>0</v>
      </c>
      <c r="AL84" s="112">
        <f>AL525</f>
        <v>0</v>
      </c>
      <c r="AM84" s="112">
        <f t="shared" ref="AM84:BB84" si="139">AM525</f>
        <v>0</v>
      </c>
      <c r="AN84" s="112">
        <f t="shared" si="139"/>
        <v>0</v>
      </c>
      <c r="AO84" s="112">
        <f t="shared" si="139"/>
        <v>0</v>
      </c>
      <c r="AP84" s="112">
        <f t="shared" si="139"/>
        <v>0</v>
      </c>
      <c r="AQ84" s="112">
        <f t="shared" si="139"/>
        <v>0</v>
      </c>
      <c r="AR84" s="112">
        <f t="shared" si="139"/>
        <v>0</v>
      </c>
      <c r="AS84" s="112">
        <f t="shared" si="139"/>
        <v>0</v>
      </c>
      <c r="AT84" s="112">
        <f t="shared" si="139"/>
        <v>0</v>
      </c>
      <c r="AU84" s="112">
        <f t="shared" si="139"/>
        <v>0</v>
      </c>
      <c r="AV84" s="112">
        <f t="shared" si="139"/>
        <v>0</v>
      </c>
      <c r="AW84" s="112">
        <f t="shared" si="139"/>
        <v>0</v>
      </c>
      <c r="AX84" s="112" t="e">
        <f t="shared" si="139"/>
        <v>#REF!</v>
      </c>
      <c r="AY84" s="112">
        <f>AY525</f>
        <v>0</v>
      </c>
      <c r="AZ84" s="112">
        <f>AZ525</f>
        <v>0</v>
      </c>
      <c r="BA84" s="112">
        <f t="shared" si="139"/>
        <v>0</v>
      </c>
      <c r="BB84" s="112">
        <f t="shared" si="139"/>
        <v>0</v>
      </c>
    </row>
    <row r="85" spans="1:58" s="64" customFormat="1" outlineLevel="1" x14ac:dyDescent="0.2">
      <c r="A85" s="63"/>
      <c r="G85" s="65"/>
      <c r="H85" s="60" t="s">
        <v>181</v>
      </c>
      <c r="I85" s="61" t="s">
        <v>182</v>
      </c>
      <c r="J85" s="62">
        <f>J528</f>
        <v>34180000</v>
      </c>
      <c r="K85" s="62">
        <f>K528</f>
        <v>5000000</v>
      </c>
      <c r="L85" s="112">
        <f>L528</f>
        <v>100000000</v>
      </c>
      <c r="M85" s="112">
        <f t="shared" ref="M85:X85" si="140">M528</f>
        <v>0</v>
      </c>
      <c r="N85" s="112">
        <f t="shared" si="140"/>
        <v>0</v>
      </c>
      <c r="O85" s="112">
        <f t="shared" si="140"/>
        <v>0</v>
      </c>
      <c r="P85" s="112">
        <f t="shared" si="140"/>
        <v>0</v>
      </c>
      <c r="Q85" s="112">
        <f t="shared" si="140"/>
        <v>5000000</v>
      </c>
      <c r="R85" s="112">
        <f t="shared" si="140"/>
        <v>0</v>
      </c>
      <c r="S85" s="112">
        <f t="shared" si="140"/>
        <v>0</v>
      </c>
      <c r="T85" s="112">
        <f t="shared" si="140"/>
        <v>0</v>
      </c>
      <c r="U85" s="112">
        <f t="shared" si="140"/>
        <v>0</v>
      </c>
      <c r="V85" s="112">
        <f t="shared" si="140"/>
        <v>0</v>
      </c>
      <c r="W85" s="112">
        <f t="shared" si="140"/>
        <v>0</v>
      </c>
      <c r="X85" s="112">
        <f t="shared" si="140"/>
        <v>0</v>
      </c>
      <c r="Y85" s="112">
        <f t="shared" si="71"/>
        <v>5000000</v>
      </c>
      <c r="Z85" s="112">
        <f t="shared" ref="Z85:AK85" si="141">Z528</f>
        <v>8333333.333333333</v>
      </c>
      <c r="AA85" s="112">
        <f t="shared" si="141"/>
        <v>8333333.333333333</v>
      </c>
      <c r="AB85" s="112">
        <f t="shared" si="141"/>
        <v>8333333.333333333</v>
      </c>
      <c r="AC85" s="112">
        <f t="shared" si="141"/>
        <v>8333333.333333333</v>
      </c>
      <c r="AD85" s="112">
        <f t="shared" si="141"/>
        <v>8333333.333333333</v>
      </c>
      <c r="AE85" s="112">
        <f t="shared" si="141"/>
        <v>8333333.333333333</v>
      </c>
      <c r="AF85" s="112">
        <f t="shared" si="141"/>
        <v>8333333.333333333</v>
      </c>
      <c r="AG85" s="112">
        <f t="shared" si="141"/>
        <v>0</v>
      </c>
      <c r="AH85" s="112">
        <f t="shared" si="141"/>
        <v>5000000</v>
      </c>
      <c r="AI85" s="112">
        <f t="shared" si="141"/>
        <v>5000000</v>
      </c>
      <c r="AJ85" s="112">
        <f t="shared" si="141"/>
        <v>50000000</v>
      </c>
      <c r="AK85" s="112">
        <f t="shared" si="141"/>
        <v>50000000</v>
      </c>
      <c r="AL85" s="112">
        <f>AL528</f>
        <v>100000000</v>
      </c>
      <c r="AM85" s="112">
        <f t="shared" ref="AM85:BB85" si="142">AM528</f>
        <v>5000000</v>
      </c>
      <c r="AN85" s="112">
        <f t="shared" si="142"/>
        <v>25000000</v>
      </c>
      <c r="AO85" s="112">
        <f t="shared" si="142"/>
        <v>50000000</v>
      </c>
      <c r="AP85" s="112">
        <f t="shared" si="142"/>
        <v>80000000</v>
      </c>
      <c r="AQ85" s="112">
        <f t="shared" si="142"/>
        <v>5000000</v>
      </c>
      <c r="AR85" s="112">
        <f t="shared" si="142"/>
        <v>25000000</v>
      </c>
      <c r="AS85" s="112">
        <f t="shared" si="142"/>
        <v>50000000</v>
      </c>
      <c r="AT85" s="112">
        <f t="shared" si="142"/>
        <v>80000000</v>
      </c>
      <c r="AU85" s="112">
        <f t="shared" si="142"/>
        <v>5000000</v>
      </c>
      <c r="AV85" s="112">
        <f t="shared" si="142"/>
        <v>75000000</v>
      </c>
      <c r="AW85" s="112">
        <f t="shared" si="142"/>
        <v>80000000</v>
      </c>
      <c r="AX85" s="112" t="e">
        <f t="shared" si="142"/>
        <v>#REF!</v>
      </c>
      <c r="AY85" s="112">
        <f>AY528</f>
        <v>80000000</v>
      </c>
      <c r="AZ85" s="112">
        <f>AZ528</f>
        <v>85000000</v>
      </c>
      <c r="BA85" s="112">
        <f t="shared" si="142"/>
        <v>80000000</v>
      </c>
      <c r="BB85" s="112">
        <f t="shared" si="142"/>
        <v>85000000</v>
      </c>
      <c r="BC85" s="64" t="s">
        <v>1617</v>
      </c>
    </row>
    <row r="86" spans="1:58" s="64" customFormat="1" hidden="1" outlineLevel="1" x14ac:dyDescent="0.2">
      <c r="A86" s="63"/>
      <c r="G86" s="65"/>
      <c r="H86" s="60" t="s">
        <v>183</v>
      </c>
      <c r="I86" s="61" t="s">
        <v>184</v>
      </c>
      <c r="J86" s="62">
        <f>J531</f>
        <v>0</v>
      </c>
      <c r="K86" s="62">
        <f>K531</f>
        <v>0</v>
      </c>
      <c r="L86" s="112">
        <f>L531</f>
        <v>0</v>
      </c>
      <c r="M86" s="112">
        <f t="shared" ref="M86:X86" si="143">M531</f>
        <v>0</v>
      </c>
      <c r="N86" s="112">
        <f t="shared" si="143"/>
        <v>0</v>
      </c>
      <c r="O86" s="112">
        <f t="shared" si="143"/>
        <v>0</v>
      </c>
      <c r="P86" s="112">
        <f t="shared" si="143"/>
        <v>0</v>
      </c>
      <c r="Q86" s="112">
        <f t="shared" si="143"/>
        <v>0</v>
      </c>
      <c r="R86" s="112">
        <f t="shared" si="143"/>
        <v>0</v>
      </c>
      <c r="S86" s="112">
        <f t="shared" si="143"/>
        <v>0</v>
      </c>
      <c r="T86" s="112">
        <f t="shared" si="143"/>
        <v>0</v>
      </c>
      <c r="U86" s="112">
        <f t="shared" si="143"/>
        <v>0</v>
      </c>
      <c r="V86" s="112">
        <f t="shared" si="143"/>
        <v>0</v>
      </c>
      <c r="W86" s="112">
        <f t="shared" si="143"/>
        <v>0</v>
      </c>
      <c r="X86" s="112">
        <f t="shared" si="143"/>
        <v>0</v>
      </c>
      <c r="Y86" s="112">
        <f t="shared" si="71"/>
        <v>0</v>
      </c>
      <c r="Z86" s="112">
        <f t="shared" ref="Z86:AK86" si="144">Z531</f>
        <v>0</v>
      </c>
      <c r="AA86" s="112">
        <f t="shared" si="144"/>
        <v>0</v>
      </c>
      <c r="AB86" s="112">
        <f t="shared" si="144"/>
        <v>0</v>
      </c>
      <c r="AC86" s="112">
        <f t="shared" si="144"/>
        <v>0</v>
      </c>
      <c r="AD86" s="112">
        <f t="shared" si="144"/>
        <v>0</v>
      </c>
      <c r="AE86" s="112">
        <f t="shared" si="144"/>
        <v>0</v>
      </c>
      <c r="AF86" s="112">
        <f t="shared" si="144"/>
        <v>0</v>
      </c>
      <c r="AG86" s="112">
        <f t="shared" si="144"/>
        <v>0</v>
      </c>
      <c r="AH86" s="112">
        <f t="shared" si="144"/>
        <v>0</v>
      </c>
      <c r="AI86" s="112">
        <f t="shared" si="144"/>
        <v>0</v>
      </c>
      <c r="AJ86" s="112">
        <f t="shared" si="144"/>
        <v>0</v>
      </c>
      <c r="AK86" s="112">
        <f t="shared" si="144"/>
        <v>0</v>
      </c>
      <c r="AL86" s="112">
        <f>AL531</f>
        <v>0</v>
      </c>
      <c r="AM86" s="112">
        <f t="shared" ref="AM86:BB86" si="145">AM531</f>
        <v>0</v>
      </c>
      <c r="AN86" s="112">
        <f t="shared" si="145"/>
        <v>0</v>
      </c>
      <c r="AO86" s="112">
        <f t="shared" si="145"/>
        <v>0</v>
      </c>
      <c r="AP86" s="112">
        <f t="shared" si="145"/>
        <v>0</v>
      </c>
      <c r="AQ86" s="112">
        <f t="shared" si="145"/>
        <v>0</v>
      </c>
      <c r="AR86" s="112">
        <f t="shared" si="145"/>
        <v>0</v>
      </c>
      <c r="AS86" s="112">
        <f t="shared" si="145"/>
        <v>0</v>
      </c>
      <c r="AT86" s="112">
        <f t="shared" si="145"/>
        <v>0</v>
      </c>
      <c r="AU86" s="112">
        <f t="shared" si="145"/>
        <v>0</v>
      </c>
      <c r="AV86" s="112">
        <f t="shared" si="145"/>
        <v>0</v>
      </c>
      <c r="AW86" s="112">
        <f t="shared" si="145"/>
        <v>0</v>
      </c>
      <c r="AX86" s="112" t="e">
        <f t="shared" si="145"/>
        <v>#REF!</v>
      </c>
      <c r="AY86" s="112">
        <f>AY531</f>
        <v>0</v>
      </c>
      <c r="AZ86" s="112">
        <f>AZ531</f>
        <v>0</v>
      </c>
      <c r="BA86" s="112">
        <f t="shared" si="145"/>
        <v>0</v>
      </c>
      <c r="BB86" s="112">
        <f t="shared" si="145"/>
        <v>0</v>
      </c>
    </row>
    <row r="87" spans="1:58" s="64" customFormat="1" outlineLevel="1" x14ac:dyDescent="0.2">
      <c r="A87" s="63"/>
      <c r="G87" s="65"/>
      <c r="H87" s="60" t="s">
        <v>185</v>
      </c>
      <c r="I87" s="61" t="s">
        <v>186</v>
      </c>
      <c r="J87" s="62">
        <f>J533</f>
        <v>351430148</v>
      </c>
      <c r="K87" s="62">
        <f>K533</f>
        <v>96224934</v>
      </c>
      <c r="L87" s="112">
        <f>L533</f>
        <v>550000000</v>
      </c>
      <c r="M87" s="112">
        <f t="shared" ref="M87:X87" si="146">M533</f>
        <v>11703800</v>
      </c>
      <c r="N87" s="112">
        <f t="shared" si="146"/>
        <v>4305200</v>
      </c>
      <c r="O87" s="112">
        <f t="shared" si="146"/>
        <v>8831800</v>
      </c>
      <c r="P87" s="112">
        <f t="shared" si="146"/>
        <v>13239376</v>
      </c>
      <c r="Q87" s="112">
        <f t="shared" si="146"/>
        <v>25874100</v>
      </c>
      <c r="R87" s="112">
        <f t="shared" si="146"/>
        <v>6776600</v>
      </c>
      <c r="S87" s="112">
        <f t="shared" si="146"/>
        <v>6776600</v>
      </c>
      <c r="T87" s="112">
        <f t="shared" si="146"/>
        <v>6776600</v>
      </c>
      <c r="U87" s="112">
        <f t="shared" si="146"/>
        <v>6776600</v>
      </c>
      <c r="V87" s="112">
        <f t="shared" si="146"/>
        <v>6776600</v>
      </c>
      <c r="W87" s="112">
        <f t="shared" si="146"/>
        <v>6776600</v>
      </c>
      <c r="X87" s="112">
        <f t="shared" si="146"/>
        <v>6776600</v>
      </c>
      <c r="Y87" s="112">
        <f t="shared" si="71"/>
        <v>111390476</v>
      </c>
      <c r="Z87" s="112">
        <f t="shared" ref="Z87:AK87" si="147">Z533</f>
        <v>45833333.333333328</v>
      </c>
      <c r="AA87" s="112">
        <f t="shared" si="147"/>
        <v>45833333.333333328</v>
      </c>
      <c r="AB87" s="112">
        <f t="shared" si="147"/>
        <v>45833333.333333328</v>
      </c>
      <c r="AC87" s="112">
        <f t="shared" si="147"/>
        <v>45833333.333333328</v>
      </c>
      <c r="AD87" s="112">
        <f t="shared" si="147"/>
        <v>45833333.333333328</v>
      </c>
      <c r="AE87" s="112">
        <f t="shared" si="147"/>
        <v>45833333.333333328</v>
      </c>
      <c r="AF87" s="112">
        <f t="shared" si="147"/>
        <v>45833333.333333328</v>
      </c>
      <c r="AG87" s="112">
        <f t="shared" si="147"/>
        <v>50652234</v>
      </c>
      <c r="AH87" s="112">
        <f t="shared" si="147"/>
        <v>45572700</v>
      </c>
      <c r="AI87" s="112">
        <f t="shared" si="147"/>
        <v>96224934</v>
      </c>
      <c r="AJ87" s="112">
        <f t="shared" si="147"/>
        <v>275000000</v>
      </c>
      <c r="AK87" s="112">
        <f t="shared" si="147"/>
        <v>275000000</v>
      </c>
      <c r="AL87" s="112">
        <f>AL533</f>
        <v>550000000</v>
      </c>
      <c r="AM87" s="112">
        <f t="shared" ref="AM87:BB87" si="148">AM533</f>
        <v>70730876</v>
      </c>
      <c r="AN87" s="112">
        <f t="shared" si="148"/>
        <v>67550000</v>
      </c>
      <c r="AO87" s="112">
        <f t="shared" si="148"/>
        <v>67550000</v>
      </c>
      <c r="AP87" s="112">
        <f t="shared" si="148"/>
        <v>205830876</v>
      </c>
      <c r="AQ87" s="112">
        <f t="shared" si="148"/>
        <v>70730876</v>
      </c>
      <c r="AR87" s="112">
        <f t="shared" si="148"/>
        <v>67550000</v>
      </c>
      <c r="AS87" s="112">
        <f t="shared" si="148"/>
        <v>67550000</v>
      </c>
      <c r="AT87" s="112">
        <f t="shared" si="148"/>
        <v>205830876</v>
      </c>
      <c r="AU87" s="112">
        <f t="shared" si="148"/>
        <v>70730876</v>
      </c>
      <c r="AV87" s="112">
        <f t="shared" si="148"/>
        <v>135100000</v>
      </c>
      <c r="AW87" s="112">
        <f t="shared" si="148"/>
        <v>205830876</v>
      </c>
      <c r="AX87" s="112" t="e">
        <f t="shared" si="148"/>
        <v>#REF!</v>
      </c>
      <c r="AY87" s="112">
        <f>AY533</f>
        <v>205830876</v>
      </c>
      <c r="AZ87" s="112">
        <f>AZ533</f>
        <v>210000000</v>
      </c>
      <c r="BA87" s="112">
        <f t="shared" si="148"/>
        <v>205830876</v>
      </c>
      <c r="BB87" s="112">
        <f t="shared" si="148"/>
        <v>210000000</v>
      </c>
      <c r="BC87" s="64" t="s">
        <v>1618</v>
      </c>
      <c r="BD87" s="116">
        <f>BA87-BC64</f>
        <v>126230876</v>
      </c>
    </row>
    <row r="88" spans="1:58" s="64" customFormat="1" hidden="1" outlineLevel="1" x14ac:dyDescent="0.2">
      <c r="A88" s="63"/>
      <c r="G88" s="65"/>
      <c r="H88" s="60" t="s">
        <v>187</v>
      </c>
      <c r="I88" s="61" t="s">
        <v>188</v>
      </c>
      <c r="J88" s="62">
        <f>J541</f>
        <v>0</v>
      </c>
      <c r="K88" s="62">
        <f>K541</f>
        <v>0</v>
      </c>
      <c r="L88" s="112">
        <f>L541</f>
        <v>0</v>
      </c>
      <c r="M88" s="112">
        <f t="shared" ref="M88:X88" si="149">M541</f>
        <v>0</v>
      </c>
      <c r="N88" s="112">
        <f t="shared" si="149"/>
        <v>0</v>
      </c>
      <c r="O88" s="112">
        <f t="shared" si="149"/>
        <v>0</v>
      </c>
      <c r="P88" s="112">
        <f t="shared" si="149"/>
        <v>0</v>
      </c>
      <c r="Q88" s="112">
        <f t="shared" si="149"/>
        <v>0</v>
      </c>
      <c r="R88" s="112">
        <f t="shared" si="149"/>
        <v>0</v>
      </c>
      <c r="S88" s="112">
        <f t="shared" si="149"/>
        <v>0</v>
      </c>
      <c r="T88" s="112">
        <f t="shared" si="149"/>
        <v>0</v>
      </c>
      <c r="U88" s="112">
        <f t="shared" si="149"/>
        <v>0</v>
      </c>
      <c r="V88" s="112">
        <f t="shared" si="149"/>
        <v>0</v>
      </c>
      <c r="W88" s="112">
        <f t="shared" si="149"/>
        <v>0</v>
      </c>
      <c r="X88" s="112">
        <f t="shared" si="149"/>
        <v>0</v>
      </c>
      <c r="Y88" s="112">
        <f t="shared" si="71"/>
        <v>0</v>
      </c>
      <c r="Z88" s="112">
        <f t="shared" ref="Z88:AK88" si="150">Z541</f>
        <v>0</v>
      </c>
      <c r="AA88" s="112">
        <f t="shared" si="150"/>
        <v>0</v>
      </c>
      <c r="AB88" s="112">
        <f t="shared" si="150"/>
        <v>0</v>
      </c>
      <c r="AC88" s="112">
        <f t="shared" si="150"/>
        <v>0</v>
      </c>
      <c r="AD88" s="112">
        <f t="shared" si="150"/>
        <v>0</v>
      </c>
      <c r="AE88" s="112">
        <f t="shared" si="150"/>
        <v>0</v>
      </c>
      <c r="AF88" s="112">
        <f t="shared" si="150"/>
        <v>0</v>
      </c>
      <c r="AG88" s="112">
        <f t="shared" si="150"/>
        <v>0</v>
      </c>
      <c r="AH88" s="112">
        <f t="shared" si="150"/>
        <v>0</v>
      </c>
      <c r="AI88" s="112">
        <f t="shared" si="150"/>
        <v>0</v>
      </c>
      <c r="AJ88" s="112">
        <f t="shared" si="150"/>
        <v>0</v>
      </c>
      <c r="AK88" s="112">
        <f t="shared" si="150"/>
        <v>0</v>
      </c>
      <c r="AL88" s="112">
        <f>AL541</f>
        <v>0</v>
      </c>
      <c r="AM88" s="112">
        <f t="shared" ref="AM88:BB88" si="151">AM541</f>
        <v>0</v>
      </c>
      <c r="AN88" s="112">
        <f t="shared" si="151"/>
        <v>0</v>
      </c>
      <c r="AO88" s="112">
        <f t="shared" si="151"/>
        <v>0</v>
      </c>
      <c r="AP88" s="112">
        <f t="shared" si="151"/>
        <v>0</v>
      </c>
      <c r="AQ88" s="112">
        <f t="shared" si="151"/>
        <v>0</v>
      </c>
      <c r="AR88" s="112">
        <f t="shared" si="151"/>
        <v>0</v>
      </c>
      <c r="AS88" s="112">
        <f t="shared" si="151"/>
        <v>0</v>
      </c>
      <c r="AT88" s="112">
        <f t="shared" si="151"/>
        <v>0</v>
      </c>
      <c r="AU88" s="112">
        <f t="shared" si="151"/>
        <v>0</v>
      </c>
      <c r="AV88" s="112">
        <f t="shared" si="151"/>
        <v>0</v>
      </c>
      <c r="AW88" s="112">
        <f t="shared" si="151"/>
        <v>0</v>
      </c>
      <c r="AX88" s="112" t="e">
        <f t="shared" si="151"/>
        <v>#REF!</v>
      </c>
      <c r="AY88" s="112">
        <f>AY541</f>
        <v>0</v>
      </c>
      <c r="AZ88" s="112">
        <f>AZ541</f>
        <v>0</v>
      </c>
      <c r="BA88" s="112">
        <f t="shared" si="151"/>
        <v>0</v>
      </c>
      <c r="BB88" s="112">
        <f t="shared" si="151"/>
        <v>0</v>
      </c>
    </row>
    <row r="89" spans="1:58" s="64" customFormat="1" outlineLevel="1" x14ac:dyDescent="0.2">
      <c r="A89" s="63"/>
      <c r="G89" s="65"/>
      <c r="H89" s="60" t="s">
        <v>189</v>
      </c>
      <c r="I89" s="61" t="s">
        <v>190</v>
      </c>
      <c r="J89" s="62">
        <f>J543</f>
        <v>2180675477</v>
      </c>
      <c r="K89" s="62">
        <f>K543</f>
        <v>1129086710</v>
      </c>
      <c r="L89" s="112">
        <f>L543</f>
        <v>1848000000</v>
      </c>
      <c r="M89" s="112">
        <f t="shared" ref="M89:X89" si="152">M543</f>
        <v>70798337</v>
      </c>
      <c r="N89" s="112">
        <f t="shared" si="152"/>
        <v>104303902</v>
      </c>
      <c r="O89" s="112">
        <f t="shared" si="152"/>
        <v>88239320</v>
      </c>
      <c r="P89" s="112">
        <f t="shared" si="152"/>
        <v>197983582</v>
      </c>
      <c r="Q89" s="112">
        <f t="shared" si="152"/>
        <v>137690276</v>
      </c>
      <c r="R89" s="112">
        <f t="shared" si="152"/>
        <v>86232253</v>
      </c>
      <c r="S89" s="112">
        <f t="shared" si="152"/>
        <v>86232253</v>
      </c>
      <c r="T89" s="112">
        <f t="shared" si="152"/>
        <v>86232253</v>
      </c>
      <c r="U89" s="112">
        <f t="shared" si="152"/>
        <v>86232253</v>
      </c>
      <c r="V89" s="112">
        <f t="shared" si="152"/>
        <v>86232253</v>
      </c>
      <c r="W89" s="112">
        <f t="shared" si="152"/>
        <v>86232253</v>
      </c>
      <c r="X89" s="112">
        <f t="shared" si="152"/>
        <v>86232253</v>
      </c>
      <c r="Y89" s="112">
        <f t="shared" si="71"/>
        <v>1202641188</v>
      </c>
      <c r="Z89" s="112">
        <f t="shared" ref="Z89:AK89" si="153">Z543</f>
        <v>154000000</v>
      </c>
      <c r="AA89" s="112">
        <f t="shared" si="153"/>
        <v>154000000</v>
      </c>
      <c r="AB89" s="112">
        <f t="shared" si="153"/>
        <v>154000000</v>
      </c>
      <c r="AC89" s="112">
        <f t="shared" si="153"/>
        <v>154000000</v>
      </c>
      <c r="AD89" s="112">
        <f t="shared" si="153"/>
        <v>154000000</v>
      </c>
      <c r="AE89" s="112">
        <f t="shared" si="153"/>
        <v>154000000</v>
      </c>
      <c r="AF89" s="112">
        <f t="shared" si="153"/>
        <v>154000000</v>
      </c>
      <c r="AG89" s="112">
        <f t="shared" si="153"/>
        <v>522585394</v>
      </c>
      <c r="AH89" s="112">
        <f t="shared" si="153"/>
        <v>606501316</v>
      </c>
      <c r="AI89" s="112">
        <f t="shared" si="153"/>
        <v>1129086710</v>
      </c>
      <c r="AJ89" s="112">
        <f t="shared" si="153"/>
        <v>924000000</v>
      </c>
      <c r="AK89" s="112">
        <f t="shared" si="153"/>
        <v>924000000</v>
      </c>
      <c r="AL89" s="112">
        <f>AL543</f>
        <v>1848000000</v>
      </c>
      <c r="AM89" s="112">
        <f t="shared" ref="AM89:BB89" si="154">AM543</f>
        <v>685247670</v>
      </c>
      <c r="AN89" s="112">
        <f t="shared" si="154"/>
        <v>345500000</v>
      </c>
      <c r="AO89" s="112">
        <f t="shared" si="154"/>
        <v>370000000</v>
      </c>
      <c r="AP89" s="112">
        <f t="shared" si="154"/>
        <v>1400747670</v>
      </c>
      <c r="AQ89" s="112">
        <f t="shared" si="154"/>
        <v>685247670</v>
      </c>
      <c r="AR89" s="112">
        <f t="shared" si="154"/>
        <v>345500000</v>
      </c>
      <c r="AS89" s="112">
        <f t="shared" si="154"/>
        <v>370000000</v>
      </c>
      <c r="AT89" s="112">
        <f t="shared" si="154"/>
        <v>1400747670</v>
      </c>
      <c r="AU89" s="112">
        <f t="shared" si="154"/>
        <v>685247670</v>
      </c>
      <c r="AV89" s="112" t="e">
        <f t="shared" si="154"/>
        <v>#REF!</v>
      </c>
      <c r="AW89" s="112" t="e">
        <f t="shared" si="154"/>
        <v>#REF!</v>
      </c>
      <c r="AX89" s="112" t="e">
        <f t="shared" si="154"/>
        <v>#REF!</v>
      </c>
      <c r="AY89" s="112">
        <f>AY543</f>
        <v>1400747670</v>
      </c>
      <c r="AZ89" s="112">
        <f>AZ543</f>
        <v>1311000000</v>
      </c>
      <c r="BA89" s="112">
        <f t="shared" si="154"/>
        <v>1400747670</v>
      </c>
      <c r="BB89" s="112">
        <f t="shared" si="154"/>
        <v>1311000000</v>
      </c>
      <c r="BC89" s="176">
        <v>717199292</v>
      </c>
      <c r="BD89" s="64" t="s">
        <v>1620</v>
      </c>
      <c r="BF89" s="64">
        <v>683548378</v>
      </c>
    </row>
    <row r="90" spans="1:58" s="64" customFormat="1" outlineLevel="1" x14ac:dyDescent="0.2">
      <c r="A90" s="63"/>
      <c r="G90" s="65"/>
      <c r="H90" s="69" t="s">
        <v>77</v>
      </c>
      <c r="I90" s="69" t="s">
        <v>191</v>
      </c>
      <c r="J90" s="69">
        <f>SUM(J62:J89)</f>
        <v>12375377473</v>
      </c>
      <c r="K90" s="69">
        <f>SUM(K62:K89)</f>
        <v>33634396643</v>
      </c>
      <c r="L90" s="111">
        <f>SUM(L62:L89)</f>
        <v>108754751058.95337</v>
      </c>
      <c r="M90" s="111">
        <f t="shared" ref="M90:AK90" si="155">SUM(M62:M89)</f>
        <v>1657133752</v>
      </c>
      <c r="N90" s="111">
        <f t="shared" si="155"/>
        <v>2624131429</v>
      </c>
      <c r="O90" s="111">
        <f t="shared" si="155"/>
        <v>5619337287</v>
      </c>
      <c r="P90" s="111">
        <f>SUM(P62:P89)</f>
        <v>6659361962</v>
      </c>
      <c r="Q90" s="111">
        <f t="shared" si="155"/>
        <v>11300769013</v>
      </c>
      <c r="R90" s="111">
        <f t="shared" si="155"/>
        <v>8587140711</v>
      </c>
      <c r="S90" s="111">
        <f t="shared" si="155"/>
        <v>6243306767.3500004</v>
      </c>
      <c r="T90" s="111">
        <f t="shared" si="155"/>
        <v>6243306767.3500004</v>
      </c>
      <c r="U90" s="111">
        <f t="shared" si="155"/>
        <v>6243306767.3500004</v>
      </c>
      <c r="V90" s="111">
        <f t="shared" si="155"/>
        <v>6243306767.3500004</v>
      </c>
      <c r="W90" s="111">
        <f t="shared" si="155"/>
        <v>6243306767.3500004</v>
      </c>
      <c r="X90" s="111">
        <f t="shared" si="155"/>
        <v>6243306767.3500004</v>
      </c>
      <c r="Y90" s="111">
        <f t="shared" si="155"/>
        <v>73907714758.100006</v>
      </c>
      <c r="Z90" s="111">
        <f t="shared" si="155"/>
        <v>9062895921.5794468</v>
      </c>
      <c r="AA90" s="111">
        <f t="shared" si="155"/>
        <v>9062895921.5794468</v>
      </c>
      <c r="AB90" s="111">
        <f t="shared" si="155"/>
        <v>9062895921.5794468</v>
      </c>
      <c r="AC90" s="111">
        <f t="shared" si="155"/>
        <v>9062895921.5794468</v>
      </c>
      <c r="AD90" s="111">
        <f t="shared" si="155"/>
        <v>9062895921.5794468</v>
      </c>
      <c r="AE90" s="111">
        <f t="shared" si="155"/>
        <v>9062895921.5794468</v>
      </c>
      <c r="AF90" s="111">
        <f t="shared" si="155"/>
        <v>9062895921.5794468</v>
      </c>
      <c r="AG90" s="111">
        <f t="shared" si="155"/>
        <v>14180050145</v>
      </c>
      <c r="AH90" s="111">
        <f t="shared" si="155"/>
        <v>19454346498</v>
      </c>
      <c r="AI90" s="111">
        <f t="shared" si="155"/>
        <v>33634396643</v>
      </c>
      <c r="AJ90" s="111">
        <f t="shared" si="155"/>
        <v>54377375529.476685</v>
      </c>
      <c r="AK90" s="111">
        <f t="shared" si="155"/>
        <v>54377375529.476685</v>
      </c>
      <c r="AL90" s="111">
        <f>SUM(AL62:AL89)</f>
        <v>108754751058.95337</v>
      </c>
      <c r="AM90" s="111">
        <f t="shared" ref="AM90:BB90" si="156">SUM(AM62:AM89)</f>
        <v>36447874154</v>
      </c>
      <c r="AN90" s="111">
        <f t="shared" si="156"/>
        <v>35369714802.742142</v>
      </c>
      <c r="AO90" s="111">
        <f t="shared" si="156"/>
        <v>37401262068.729706</v>
      </c>
      <c r="AP90" s="111">
        <f t="shared" si="156"/>
        <v>109218851025.47185</v>
      </c>
      <c r="AQ90" s="111">
        <f t="shared" si="156"/>
        <v>36447874154</v>
      </c>
      <c r="AR90" s="111">
        <f t="shared" si="156"/>
        <v>35369714802.742142</v>
      </c>
      <c r="AS90" s="111">
        <f t="shared" si="156"/>
        <v>37401262068.729706</v>
      </c>
      <c r="AT90" s="111">
        <f t="shared" si="156"/>
        <v>109218851025.47185</v>
      </c>
      <c r="AU90" s="111">
        <f t="shared" si="156"/>
        <v>36447874154</v>
      </c>
      <c r="AV90" s="111" t="e">
        <f t="shared" si="156"/>
        <v>#REF!</v>
      </c>
      <c r="AW90" s="111" t="e">
        <f t="shared" si="156"/>
        <v>#REF!</v>
      </c>
      <c r="AX90" s="111" t="e">
        <f t="shared" si="156"/>
        <v>#REF!</v>
      </c>
      <c r="AY90" s="111">
        <f>SUM(AY62:AY89)</f>
        <v>110865066389.47183</v>
      </c>
      <c r="AZ90" s="111">
        <f>SUM(AZ62:AZ89)</f>
        <v>140914808500.87109</v>
      </c>
      <c r="BA90" s="111">
        <f t="shared" si="156"/>
        <v>108099622092.47183</v>
      </c>
      <c r="BB90" s="111">
        <f t="shared" si="156"/>
        <v>164054972500.87109</v>
      </c>
      <c r="BD90" s="177">
        <f>BA89-BC89</f>
        <v>683548378</v>
      </c>
    </row>
    <row r="91" spans="1:58" s="64" customFormat="1" outlineLevel="1" x14ac:dyDescent="0.2">
      <c r="A91" s="63"/>
      <c r="G91" s="65"/>
      <c r="H91" s="60"/>
      <c r="I91" s="61"/>
      <c r="J91" s="62"/>
      <c r="K91" s="62"/>
      <c r="L91" s="112"/>
      <c r="M91" s="112"/>
      <c r="N91" s="112"/>
      <c r="O91" s="112"/>
      <c r="P91" s="112"/>
      <c r="Q91" s="112"/>
      <c r="R91" s="112"/>
      <c r="S91" s="112"/>
      <c r="T91" s="112"/>
      <c r="U91" s="112"/>
      <c r="V91" s="112"/>
      <c r="W91" s="112"/>
      <c r="X91" s="112"/>
      <c r="Y91" s="112"/>
      <c r="Z91" s="112"/>
      <c r="AA91" s="112"/>
      <c r="AB91" s="112"/>
      <c r="AC91" s="112"/>
      <c r="AD91" s="112"/>
      <c r="AE91" s="112"/>
      <c r="AF91" s="112"/>
      <c r="AG91" s="112"/>
      <c r="AH91" s="112"/>
      <c r="AI91" s="112"/>
      <c r="AJ91" s="112"/>
      <c r="AK91" s="112"/>
      <c r="AL91" s="112"/>
      <c r="AM91" s="112"/>
      <c r="AN91" s="112"/>
      <c r="AO91" s="112"/>
      <c r="AP91" s="112"/>
      <c r="AQ91" s="112"/>
      <c r="AR91" s="112"/>
      <c r="AS91" s="112"/>
      <c r="AT91" s="112"/>
      <c r="AU91" s="112"/>
      <c r="AV91" s="112"/>
      <c r="AW91" s="112"/>
      <c r="AX91" s="112"/>
      <c r="AY91" s="112"/>
      <c r="AZ91" s="112"/>
      <c r="BA91" s="112"/>
      <c r="BB91" s="112"/>
    </row>
    <row r="92" spans="1:58" s="64" customFormat="1" outlineLevel="1" x14ac:dyDescent="0.2">
      <c r="A92" s="63"/>
      <c r="G92" s="65"/>
      <c r="H92" s="66" t="s">
        <v>192</v>
      </c>
      <c r="I92" s="67" t="s">
        <v>193</v>
      </c>
      <c r="J92" s="68">
        <f>J556</f>
        <v>22094071</v>
      </c>
      <c r="K92" s="68">
        <f>K556</f>
        <v>54075000</v>
      </c>
      <c r="L92" s="110">
        <f>L556</f>
        <v>450000000</v>
      </c>
      <c r="M92" s="110">
        <f t="shared" ref="M92:X92" si="157">M556</f>
        <v>7310000</v>
      </c>
      <c r="N92" s="110">
        <f t="shared" si="157"/>
        <v>0</v>
      </c>
      <c r="O92" s="110">
        <f t="shared" si="157"/>
        <v>0</v>
      </c>
      <c r="P92" s="110">
        <f t="shared" si="157"/>
        <v>0</v>
      </c>
      <c r="Q92" s="110">
        <f t="shared" si="157"/>
        <v>10000000</v>
      </c>
      <c r="R92" s="110">
        <f t="shared" si="157"/>
        <v>5000000</v>
      </c>
      <c r="S92" s="110">
        <f t="shared" si="157"/>
        <v>5000000</v>
      </c>
      <c r="T92" s="110">
        <f t="shared" si="157"/>
        <v>5000000</v>
      </c>
      <c r="U92" s="110">
        <f t="shared" si="157"/>
        <v>5000000</v>
      </c>
      <c r="V92" s="110">
        <f t="shared" si="157"/>
        <v>5000000</v>
      </c>
      <c r="W92" s="110">
        <f t="shared" si="157"/>
        <v>5000000</v>
      </c>
      <c r="X92" s="110">
        <f t="shared" si="157"/>
        <v>5000000</v>
      </c>
      <c r="Y92" s="110">
        <f>SUM(M92:X92)</f>
        <v>52310000</v>
      </c>
      <c r="Z92" s="110">
        <f t="shared" ref="Z92:AK92" si="158">Z556</f>
        <v>37500000</v>
      </c>
      <c r="AA92" s="110">
        <f t="shared" si="158"/>
        <v>37500000</v>
      </c>
      <c r="AB92" s="110">
        <f t="shared" si="158"/>
        <v>37500000</v>
      </c>
      <c r="AC92" s="110">
        <f t="shared" si="158"/>
        <v>37500000</v>
      </c>
      <c r="AD92" s="110">
        <f t="shared" si="158"/>
        <v>37500000</v>
      </c>
      <c r="AE92" s="110">
        <f t="shared" si="158"/>
        <v>37500000</v>
      </c>
      <c r="AF92" s="110">
        <f t="shared" si="158"/>
        <v>37500000</v>
      </c>
      <c r="AG92" s="110">
        <f t="shared" si="158"/>
        <v>54075000</v>
      </c>
      <c r="AH92" s="110">
        <f t="shared" si="158"/>
        <v>0</v>
      </c>
      <c r="AI92" s="110">
        <f t="shared" si="158"/>
        <v>54075000</v>
      </c>
      <c r="AJ92" s="110">
        <f t="shared" si="158"/>
        <v>225000000</v>
      </c>
      <c r="AK92" s="110">
        <f t="shared" si="158"/>
        <v>225000000</v>
      </c>
      <c r="AL92" s="110">
        <f>AL556</f>
        <v>450000000</v>
      </c>
      <c r="AM92" s="110">
        <f t="shared" ref="AM92:BB92" si="159">AM556</f>
        <v>22310000</v>
      </c>
      <c r="AN92" s="110">
        <f t="shared" si="159"/>
        <v>100000000</v>
      </c>
      <c r="AO92" s="110">
        <f t="shared" si="159"/>
        <v>100000000</v>
      </c>
      <c r="AP92" s="110">
        <f t="shared" si="159"/>
        <v>222310000</v>
      </c>
      <c r="AQ92" s="110">
        <f t="shared" si="159"/>
        <v>22310000</v>
      </c>
      <c r="AR92" s="110">
        <f t="shared" si="159"/>
        <v>100000000</v>
      </c>
      <c r="AS92" s="110">
        <f t="shared" si="159"/>
        <v>100000000</v>
      </c>
      <c r="AT92" s="110">
        <f t="shared" si="159"/>
        <v>222310000</v>
      </c>
      <c r="AU92" s="110">
        <f t="shared" si="159"/>
        <v>22310000</v>
      </c>
      <c r="AV92" s="110">
        <f t="shared" si="159"/>
        <v>210000000</v>
      </c>
      <c r="AW92" s="110">
        <f t="shared" si="159"/>
        <v>232310000</v>
      </c>
      <c r="AX92" s="110" t="e">
        <f t="shared" si="159"/>
        <v>#REF!</v>
      </c>
      <c r="AY92" s="110">
        <f>AY556</f>
        <v>222310000</v>
      </c>
      <c r="AZ92" s="110">
        <f>AZ556</f>
        <v>230000000</v>
      </c>
      <c r="BA92" s="110">
        <f t="shared" si="159"/>
        <v>222310000</v>
      </c>
      <c r="BB92" s="110">
        <f t="shared" si="159"/>
        <v>230000000</v>
      </c>
      <c r="BC92" s="64" t="s">
        <v>1617</v>
      </c>
    </row>
    <row r="93" spans="1:58" s="64" customFormat="1" outlineLevel="1" x14ac:dyDescent="0.2">
      <c r="A93" s="63"/>
      <c r="G93" s="65"/>
      <c r="H93" s="69" t="s">
        <v>77</v>
      </c>
      <c r="I93" s="69" t="s">
        <v>194</v>
      </c>
      <c r="J93" s="69">
        <f>J92</f>
        <v>22094071</v>
      </c>
      <c r="K93" s="69">
        <f>K92</f>
        <v>54075000</v>
      </c>
      <c r="L93" s="111">
        <f>L92</f>
        <v>450000000</v>
      </c>
      <c r="M93" s="111">
        <f t="shared" ref="M93:AK93" si="160">M92</f>
        <v>7310000</v>
      </c>
      <c r="N93" s="111">
        <f t="shared" si="160"/>
        <v>0</v>
      </c>
      <c r="O93" s="111">
        <f t="shared" si="160"/>
        <v>0</v>
      </c>
      <c r="P93" s="111">
        <f t="shared" si="160"/>
        <v>0</v>
      </c>
      <c r="Q93" s="111">
        <f t="shared" si="160"/>
        <v>10000000</v>
      </c>
      <c r="R93" s="111">
        <f t="shared" si="160"/>
        <v>5000000</v>
      </c>
      <c r="S93" s="111">
        <f t="shared" si="160"/>
        <v>5000000</v>
      </c>
      <c r="T93" s="111">
        <f t="shared" si="160"/>
        <v>5000000</v>
      </c>
      <c r="U93" s="111">
        <f t="shared" si="160"/>
        <v>5000000</v>
      </c>
      <c r="V93" s="111">
        <f t="shared" si="160"/>
        <v>5000000</v>
      </c>
      <c r="W93" s="111">
        <f t="shared" si="160"/>
        <v>5000000</v>
      </c>
      <c r="X93" s="111">
        <f t="shared" si="160"/>
        <v>5000000</v>
      </c>
      <c r="Y93" s="111">
        <f t="shared" si="160"/>
        <v>52310000</v>
      </c>
      <c r="Z93" s="111">
        <f t="shared" si="160"/>
        <v>37500000</v>
      </c>
      <c r="AA93" s="111">
        <f t="shared" si="160"/>
        <v>37500000</v>
      </c>
      <c r="AB93" s="111">
        <f t="shared" si="160"/>
        <v>37500000</v>
      </c>
      <c r="AC93" s="111">
        <f t="shared" si="160"/>
        <v>37500000</v>
      </c>
      <c r="AD93" s="111">
        <f t="shared" si="160"/>
        <v>37500000</v>
      </c>
      <c r="AE93" s="111">
        <f t="shared" si="160"/>
        <v>37500000</v>
      </c>
      <c r="AF93" s="111">
        <f t="shared" si="160"/>
        <v>37500000</v>
      </c>
      <c r="AG93" s="111">
        <f t="shared" si="160"/>
        <v>54075000</v>
      </c>
      <c r="AH93" s="111">
        <f t="shared" si="160"/>
        <v>0</v>
      </c>
      <c r="AI93" s="111">
        <f t="shared" si="160"/>
        <v>54075000</v>
      </c>
      <c r="AJ93" s="111">
        <f t="shared" si="160"/>
        <v>225000000</v>
      </c>
      <c r="AK93" s="111">
        <f t="shared" si="160"/>
        <v>225000000</v>
      </c>
      <c r="AL93" s="111">
        <f>AL92</f>
        <v>450000000</v>
      </c>
      <c r="AM93" s="111">
        <f t="shared" ref="AM93:BB93" si="161">AM92</f>
        <v>22310000</v>
      </c>
      <c r="AN93" s="111">
        <f t="shared" si="161"/>
        <v>100000000</v>
      </c>
      <c r="AO93" s="111">
        <f t="shared" si="161"/>
        <v>100000000</v>
      </c>
      <c r="AP93" s="111">
        <f t="shared" si="161"/>
        <v>222310000</v>
      </c>
      <c r="AQ93" s="111">
        <f t="shared" si="161"/>
        <v>22310000</v>
      </c>
      <c r="AR93" s="111">
        <f t="shared" si="161"/>
        <v>100000000</v>
      </c>
      <c r="AS93" s="111">
        <f t="shared" si="161"/>
        <v>100000000</v>
      </c>
      <c r="AT93" s="111">
        <f t="shared" si="161"/>
        <v>222310000</v>
      </c>
      <c r="AU93" s="111">
        <f t="shared" si="161"/>
        <v>22310000</v>
      </c>
      <c r="AV93" s="111">
        <f t="shared" si="161"/>
        <v>210000000</v>
      </c>
      <c r="AW93" s="111">
        <f t="shared" si="161"/>
        <v>232310000</v>
      </c>
      <c r="AX93" s="111" t="e">
        <f t="shared" si="161"/>
        <v>#REF!</v>
      </c>
      <c r="AY93" s="111">
        <f>AY92</f>
        <v>222310000</v>
      </c>
      <c r="AZ93" s="111">
        <f>AZ92</f>
        <v>230000000</v>
      </c>
      <c r="BA93" s="111">
        <f t="shared" si="161"/>
        <v>222310000</v>
      </c>
      <c r="BB93" s="111">
        <f t="shared" si="161"/>
        <v>230000000</v>
      </c>
    </row>
    <row r="94" spans="1:58" s="64" customFormat="1" outlineLevel="1" x14ac:dyDescent="0.2">
      <c r="A94" s="63"/>
      <c r="G94" s="65"/>
      <c r="H94" s="60"/>
      <c r="I94" s="61"/>
      <c r="J94" s="62"/>
      <c r="K94" s="62"/>
      <c r="L94" s="112"/>
      <c r="M94" s="112"/>
      <c r="N94" s="112"/>
      <c r="O94" s="112"/>
      <c r="P94" s="112"/>
      <c r="Q94" s="112"/>
      <c r="R94" s="112"/>
      <c r="S94" s="112"/>
      <c r="T94" s="112"/>
      <c r="U94" s="112"/>
      <c r="V94" s="112"/>
      <c r="W94" s="112"/>
      <c r="X94" s="112"/>
      <c r="Y94" s="112"/>
      <c r="Z94" s="112"/>
      <c r="AA94" s="112"/>
      <c r="AB94" s="112"/>
      <c r="AC94" s="112"/>
      <c r="AD94" s="112"/>
      <c r="AE94" s="112"/>
      <c r="AF94" s="112"/>
      <c r="AG94" s="112"/>
      <c r="AH94" s="112"/>
      <c r="AI94" s="112"/>
      <c r="AJ94" s="112"/>
      <c r="AK94" s="112"/>
      <c r="AL94" s="112"/>
      <c r="AM94" s="112"/>
      <c r="AN94" s="112"/>
      <c r="AO94" s="112"/>
      <c r="AP94" s="112"/>
      <c r="AQ94" s="112"/>
      <c r="AR94" s="112"/>
      <c r="AS94" s="112"/>
      <c r="AT94" s="112"/>
      <c r="AU94" s="112"/>
      <c r="AV94" s="112"/>
      <c r="AW94" s="112"/>
      <c r="AX94" s="112"/>
      <c r="AY94" s="112"/>
      <c r="AZ94" s="112"/>
      <c r="BA94" s="112"/>
      <c r="BB94" s="112"/>
    </row>
    <row r="95" spans="1:58" s="64" customFormat="1" outlineLevel="1" x14ac:dyDescent="0.2">
      <c r="A95" s="63"/>
      <c r="G95" s="65"/>
      <c r="H95" s="66" t="s">
        <v>195</v>
      </c>
      <c r="I95" s="67" t="s">
        <v>196</v>
      </c>
      <c r="J95" s="68"/>
      <c r="K95" s="68"/>
      <c r="L95" s="110"/>
      <c r="M95" s="110"/>
      <c r="N95" s="110"/>
      <c r="O95" s="110"/>
      <c r="P95" s="110"/>
      <c r="Q95" s="110"/>
      <c r="R95" s="110"/>
      <c r="S95" s="110"/>
      <c r="T95" s="110"/>
      <c r="U95" s="110"/>
      <c r="V95" s="110"/>
      <c r="W95" s="110"/>
      <c r="X95" s="110"/>
      <c r="Y95" s="110"/>
      <c r="Z95" s="110"/>
      <c r="AA95" s="110"/>
      <c r="AB95" s="110"/>
      <c r="AC95" s="110"/>
      <c r="AD95" s="110"/>
      <c r="AE95" s="110"/>
      <c r="AF95" s="110"/>
      <c r="AG95" s="110"/>
      <c r="AH95" s="110"/>
      <c r="AI95" s="110"/>
      <c r="AJ95" s="110"/>
      <c r="AK95" s="110"/>
      <c r="AL95" s="110"/>
      <c r="AM95" s="110"/>
      <c r="AN95" s="110"/>
      <c r="AO95" s="110"/>
      <c r="AP95" s="110"/>
      <c r="AQ95" s="110"/>
      <c r="AR95" s="110"/>
      <c r="AS95" s="110"/>
      <c r="AT95" s="110"/>
      <c r="AU95" s="110"/>
      <c r="AV95" s="110"/>
      <c r="AW95" s="110"/>
      <c r="AX95" s="110"/>
      <c r="AY95" s="110"/>
      <c r="AZ95" s="110"/>
      <c r="BA95" s="110"/>
      <c r="BB95" s="110"/>
    </row>
    <row r="96" spans="1:58" s="64" customFormat="1" hidden="1" outlineLevel="1" x14ac:dyDescent="0.2">
      <c r="A96" s="63"/>
      <c r="G96" s="65"/>
      <c r="H96" s="60" t="s">
        <v>197</v>
      </c>
      <c r="I96" s="61" t="s">
        <v>198</v>
      </c>
      <c r="J96" s="62">
        <f>J559</f>
        <v>0</v>
      </c>
      <c r="K96" s="62">
        <f>K559</f>
        <v>0</v>
      </c>
      <c r="L96" s="112">
        <f>L559</f>
        <v>0</v>
      </c>
      <c r="M96" s="112">
        <f t="shared" ref="M96:X96" si="162">M559</f>
        <v>0</v>
      </c>
      <c r="N96" s="112">
        <f t="shared" si="162"/>
        <v>0</v>
      </c>
      <c r="O96" s="112">
        <f t="shared" si="162"/>
        <v>0</v>
      </c>
      <c r="P96" s="112">
        <f t="shared" si="162"/>
        <v>0</v>
      </c>
      <c r="Q96" s="112">
        <f t="shared" si="162"/>
        <v>0</v>
      </c>
      <c r="R96" s="112">
        <f t="shared" si="162"/>
        <v>0</v>
      </c>
      <c r="S96" s="112">
        <f t="shared" si="162"/>
        <v>0</v>
      </c>
      <c r="T96" s="112">
        <f t="shared" si="162"/>
        <v>0</v>
      </c>
      <c r="U96" s="112">
        <f t="shared" si="162"/>
        <v>0</v>
      </c>
      <c r="V96" s="112">
        <f t="shared" si="162"/>
        <v>0</v>
      </c>
      <c r="W96" s="112">
        <f t="shared" si="162"/>
        <v>0</v>
      </c>
      <c r="X96" s="112">
        <f t="shared" si="162"/>
        <v>0</v>
      </c>
      <c r="Y96" s="112">
        <f t="shared" ref="Y96:Y124" si="163">SUM(M96:X96)</f>
        <v>0</v>
      </c>
      <c r="Z96" s="112">
        <f t="shared" ref="Z96:AK96" si="164">Z559</f>
        <v>0</v>
      </c>
      <c r="AA96" s="112">
        <f t="shared" si="164"/>
        <v>0</v>
      </c>
      <c r="AB96" s="112">
        <f t="shared" si="164"/>
        <v>0</v>
      </c>
      <c r="AC96" s="112">
        <f t="shared" si="164"/>
        <v>0</v>
      </c>
      <c r="AD96" s="112">
        <f t="shared" si="164"/>
        <v>0</v>
      </c>
      <c r="AE96" s="112">
        <f t="shared" si="164"/>
        <v>0</v>
      </c>
      <c r="AF96" s="112">
        <f t="shared" si="164"/>
        <v>0</v>
      </c>
      <c r="AG96" s="112">
        <f t="shared" si="164"/>
        <v>0</v>
      </c>
      <c r="AH96" s="112">
        <f t="shared" si="164"/>
        <v>0</v>
      </c>
      <c r="AI96" s="112">
        <f t="shared" si="164"/>
        <v>0</v>
      </c>
      <c r="AJ96" s="112">
        <f t="shared" si="164"/>
        <v>0</v>
      </c>
      <c r="AK96" s="112">
        <f t="shared" si="164"/>
        <v>0</v>
      </c>
      <c r="AL96" s="112">
        <f>AL559</f>
        <v>0</v>
      </c>
      <c r="AM96" s="112">
        <f t="shared" ref="AM96:BB96" si="165">AM559</f>
        <v>0</v>
      </c>
      <c r="AN96" s="112">
        <f t="shared" si="165"/>
        <v>0</v>
      </c>
      <c r="AO96" s="112">
        <f t="shared" si="165"/>
        <v>0</v>
      </c>
      <c r="AP96" s="112">
        <f t="shared" si="165"/>
        <v>0</v>
      </c>
      <c r="AQ96" s="112">
        <f t="shared" si="165"/>
        <v>0</v>
      </c>
      <c r="AR96" s="112">
        <f t="shared" si="165"/>
        <v>0</v>
      </c>
      <c r="AS96" s="112">
        <f t="shared" si="165"/>
        <v>0</v>
      </c>
      <c r="AT96" s="112">
        <f t="shared" si="165"/>
        <v>0</v>
      </c>
      <c r="AU96" s="112">
        <f t="shared" si="165"/>
        <v>0</v>
      </c>
      <c r="AV96" s="112">
        <f t="shared" si="165"/>
        <v>0</v>
      </c>
      <c r="AW96" s="112">
        <f t="shared" si="165"/>
        <v>0</v>
      </c>
      <c r="AX96" s="112" t="e">
        <f t="shared" si="165"/>
        <v>#REF!</v>
      </c>
      <c r="AY96" s="112">
        <f>AY559</f>
        <v>0</v>
      </c>
      <c r="AZ96" s="112">
        <f>AZ559</f>
        <v>0</v>
      </c>
      <c r="BA96" s="112">
        <f t="shared" si="165"/>
        <v>0</v>
      </c>
      <c r="BB96" s="112">
        <f t="shared" si="165"/>
        <v>0</v>
      </c>
    </row>
    <row r="97" spans="1:55" s="64" customFormat="1" hidden="1" outlineLevel="1" x14ac:dyDescent="0.2">
      <c r="A97" s="63"/>
      <c r="G97" s="65"/>
      <c r="H97" s="60" t="s">
        <v>199</v>
      </c>
      <c r="I97" s="61" t="s">
        <v>200</v>
      </c>
      <c r="J97" s="62">
        <f>J568</f>
        <v>0</v>
      </c>
      <c r="K97" s="62">
        <f>K568</f>
        <v>0</v>
      </c>
      <c r="L97" s="112">
        <f>L568</f>
        <v>0</v>
      </c>
      <c r="M97" s="112">
        <f t="shared" ref="M97:X97" si="166">M568</f>
        <v>0</v>
      </c>
      <c r="N97" s="112">
        <f t="shared" si="166"/>
        <v>0</v>
      </c>
      <c r="O97" s="112">
        <f t="shared" si="166"/>
        <v>0</v>
      </c>
      <c r="P97" s="112">
        <f t="shared" si="166"/>
        <v>0</v>
      </c>
      <c r="Q97" s="112">
        <f t="shared" si="166"/>
        <v>0</v>
      </c>
      <c r="R97" s="112">
        <f t="shared" si="166"/>
        <v>0</v>
      </c>
      <c r="S97" s="112">
        <f t="shared" si="166"/>
        <v>0</v>
      </c>
      <c r="T97" s="112">
        <f t="shared" si="166"/>
        <v>0</v>
      </c>
      <c r="U97" s="112">
        <f t="shared" si="166"/>
        <v>0</v>
      </c>
      <c r="V97" s="112">
        <f t="shared" si="166"/>
        <v>0</v>
      </c>
      <c r="W97" s="112">
        <f t="shared" si="166"/>
        <v>0</v>
      </c>
      <c r="X97" s="112">
        <f t="shared" si="166"/>
        <v>0</v>
      </c>
      <c r="Y97" s="112">
        <f t="shared" si="163"/>
        <v>0</v>
      </c>
      <c r="Z97" s="112">
        <f t="shared" ref="Z97:AK97" si="167">Z568</f>
        <v>0</v>
      </c>
      <c r="AA97" s="112">
        <f t="shared" si="167"/>
        <v>0</v>
      </c>
      <c r="AB97" s="112">
        <f t="shared" si="167"/>
        <v>0</v>
      </c>
      <c r="AC97" s="112">
        <f t="shared" si="167"/>
        <v>0</v>
      </c>
      <c r="AD97" s="112">
        <f t="shared" si="167"/>
        <v>0</v>
      </c>
      <c r="AE97" s="112">
        <f t="shared" si="167"/>
        <v>0</v>
      </c>
      <c r="AF97" s="112">
        <f t="shared" si="167"/>
        <v>0</v>
      </c>
      <c r="AG97" s="112">
        <f t="shared" si="167"/>
        <v>0</v>
      </c>
      <c r="AH97" s="112">
        <f t="shared" si="167"/>
        <v>0</v>
      </c>
      <c r="AI97" s="112">
        <f t="shared" si="167"/>
        <v>0</v>
      </c>
      <c r="AJ97" s="112">
        <f t="shared" si="167"/>
        <v>0</v>
      </c>
      <c r="AK97" s="112">
        <f t="shared" si="167"/>
        <v>0</v>
      </c>
      <c r="AL97" s="112">
        <f>AL568</f>
        <v>0</v>
      </c>
      <c r="AM97" s="112">
        <f t="shared" ref="AM97:BB97" si="168">AM568</f>
        <v>0</v>
      </c>
      <c r="AN97" s="112">
        <f t="shared" si="168"/>
        <v>0</v>
      </c>
      <c r="AO97" s="112">
        <f t="shared" si="168"/>
        <v>0</v>
      </c>
      <c r="AP97" s="112">
        <f t="shared" si="168"/>
        <v>0</v>
      </c>
      <c r="AQ97" s="112">
        <f t="shared" si="168"/>
        <v>0</v>
      </c>
      <c r="AR97" s="112">
        <f t="shared" si="168"/>
        <v>0</v>
      </c>
      <c r="AS97" s="112">
        <f t="shared" si="168"/>
        <v>0</v>
      </c>
      <c r="AT97" s="112">
        <f t="shared" si="168"/>
        <v>0</v>
      </c>
      <c r="AU97" s="112">
        <f t="shared" si="168"/>
        <v>0</v>
      </c>
      <c r="AV97" s="112">
        <f t="shared" si="168"/>
        <v>0</v>
      </c>
      <c r="AW97" s="112">
        <f t="shared" si="168"/>
        <v>0</v>
      </c>
      <c r="AX97" s="112" t="e">
        <f t="shared" si="168"/>
        <v>#REF!</v>
      </c>
      <c r="AY97" s="112">
        <f>AY568</f>
        <v>0</v>
      </c>
      <c r="AZ97" s="112">
        <f>AZ568</f>
        <v>0</v>
      </c>
      <c r="BA97" s="112">
        <f t="shared" si="168"/>
        <v>0</v>
      </c>
      <c r="BB97" s="112">
        <f t="shared" si="168"/>
        <v>0</v>
      </c>
    </row>
    <row r="98" spans="1:55" s="64" customFormat="1" outlineLevel="1" x14ac:dyDescent="0.2">
      <c r="A98" s="63"/>
      <c r="G98" s="65"/>
      <c r="H98" s="60" t="s">
        <v>201</v>
      </c>
      <c r="I98" s="61" t="s">
        <v>202</v>
      </c>
      <c r="J98" s="62">
        <f>J572</f>
        <v>4842028209</v>
      </c>
      <c r="K98" s="62">
        <f>K572</f>
        <v>4373252174</v>
      </c>
      <c r="L98" s="112">
        <f>L572</f>
        <v>5582087760</v>
      </c>
      <c r="M98" s="112">
        <f t="shared" ref="M98:X98" si="169">M572</f>
        <v>326815735</v>
      </c>
      <c r="N98" s="112">
        <f t="shared" si="169"/>
        <v>354703286</v>
      </c>
      <c r="O98" s="112">
        <f t="shared" si="169"/>
        <v>398543521</v>
      </c>
      <c r="P98" s="112">
        <f t="shared" si="169"/>
        <v>347013830</v>
      </c>
      <c r="Q98" s="112">
        <f t="shared" si="169"/>
        <v>534974080</v>
      </c>
      <c r="R98" s="112">
        <f t="shared" si="169"/>
        <v>330582997</v>
      </c>
      <c r="S98" s="112">
        <f t="shared" si="169"/>
        <v>465173980</v>
      </c>
      <c r="T98" s="112">
        <f t="shared" si="169"/>
        <v>465173980</v>
      </c>
      <c r="U98" s="112">
        <f t="shared" si="169"/>
        <v>465173980</v>
      </c>
      <c r="V98" s="112">
        <f t="shared" si="169"/>
        <v>465173980</v>
      </c>
      <c r="W98" s="112">
        <f t="shared" si="169"/>
        <v>465173980</v>
      </c>
      <c r="X98" s="112">
        <f t="shared" si="169"/>
        <v>465173980</v>
      </c>
      <c r="Y98" s="112">
        <f t="shared" si="163"/>
        <v>5083677329</v>
      </c>
      <c r="Z98" s="112">
        <f t="shared" ref="Z98:AK98" si="170">Z572</f>
        <v>465173980</v>
      </c>
      <c r="AA98" s="112">
        <f t="shared" si="170"/>
        <v>465173980</v>
      </c>
      <c r="AB98" s="112">
        <f t="shared" si="170"/>
        <v>465173980</v>
      </c>
      <c r="AC98" s="112">
        <f t="shared" si="170"/>
        <v>465173980</v>
      </c>
      <c r="AD98" s="112">
        <f t="shared" si="170"/>
        <v>465173980</v>
      </c>
      <c r="AE98" s="112">
        <f t="shared" si="170"/>
        <v>465173980</v>
      </c>
      <c r="AF98" s="112">
        <f t="shared" si="170"/>
        <v>465173980</v>
      </c>
      <c r="AG98" s="112">
        <f t="shared" si="170"/>
        <v>2348195760</v>
      </c>
      <c r="AH98" s="112">
        <f t="shared" si="170"/>
        <v>2025056414</v>
      </c>
      <c r="AI98" s="112">
        <f t="shared" si="170"/>
        <v>4373252174</v>
      </c>
      <c r="AJ98" s="112">
        <f t="shared" si="170"/>
        <v>2791043880</v>
      </c>
      <c r="AK98" s="112">
        <f t="shared" si="170"/>
        <v>2791043880</v>
      </c>
      <c r="AL98" s="112">
        <f>AL572</f>
        <v>5582087760</v>
      </c>
      <c r="AM98" s="112">
        <f t="shared" ref="AM98:BB98" si="171">AM572</f>
        <v>2292633449</v>
      </c>
      <c r="AN98" s="112">
        <f t="shared" si="171"/>
        <v>1062428732</v>
      </c>
      <c r="AO98" s="112">
        <f t="shared" si="171"/>
        <v>1154766776</v>
      </c>
      <c r="AP98" s="112">
        <f t="shared" si="171"/>
        <v>4509828957</v>
      </c>
      <c r="AQ98" s="112">
        <f t="shared" si="171"/>
        <v>2292633449</v>
      </c>
      <c r="AR98" s="112">
        <f t="shared" si="171"/>
        <v>1062428732</v>
      </c>
      <c r="AS98" s="112">
        <f t="shared" si="171"/>
        <v>1154766776</v>
      </c>
      <c r="AT98" s="112">
        <f t="shared" si="171"/>
        <v>4509828957</v>
      </c>
      <c r="AU98" s="112">
        <f t="shared" si="171"/>
        <v>2292633449</v>
      </c>
      <c r="AV98" s="112">
        <f t="shared" si="171"/>
        <v>2217195508</v>
      </c>
      <c r="AW98" s="112">
        <f t="shared" si="171"/>
        <v>4509828957</v>
      </c>
      <c r="AX98" s="112" t="e">
        <f t="shared" si="171"/>
        <v>#REF!</v>
      </c>
      <c r="AY98" s="112">
        <f>AY572</f>
        <v>4509828957</v>
      </c>
      <c r="AZ98" s="112">
        <f>AZ572</f>
        <v>4757000000</v>
      </c>
      <c r="BA98" s="112">
        <f t="shared" si="171"/>
        <v>4509828957</v>
      </c>
      <c r="BB98" s="112">
        <f t="shared" si="171"/>
        <v>4757000000</v>
      </c>
      <c r="BC98" s="64" t="s">
        <v>1619</v>
      </c>
    </row>
    <row r="99" spans="1:55" s="64" customFormat="1" hidden="1" outlineLevel="1" x14ac:dyDescent="0.2">
      <c r="A99" s="63"/>
      <c r="G99" s="65"/>
      <c r="H99" s="60" t="s">
        <v>203</v>
      </c>
      <c r="I99" s="61" t="s">
        <v>204</v>
      </c>
      <c r="J99" s="62">
        <f>J583</f>
        <v>0</v>
      </c>
      <c r="K99" s="62">
        <f>K583</f>
        <v>0</v>
      </c>
      <c r="L99" s="112">
        <f>L583</f>
        <v>0</v>
      </c>
      <c r="M99" s="112">
        <f t="shared" ref="M99:X99" si="172">M583</f>
        <v>0</v>
      </c>
      <c r="N99" s="112">
        <f t="shared" si="172"/>
        <v>0</v>
      </c>
      <c r="O99" s="112">
        <f t="shared" si="172"/>
        <v>0</v>
      </c>
      <c r="P99" s="112">
        <f t="shared" si="172"/>
        <v>0</v>
      </c>
      <c r="Q99" s="112">
        <f t="shared" si="172"/>
        <v>0</v>
      </c>
      <c r="R99" s="112">
        <f t="shared" si="172"/>
        <v>0</v>
      </c>
      <c r="S99" s="112">
        <f t="shared" si="172"/>
        <v>0</v>
      </c>
      <c r="T99" s="112">
        <f t="shared" si="172"/>
        <v>0</v>
      </c>
      <c r="U99" s="112">
        <f t="shared" si="172"/>
        <v>0</v>
      </c>
      <c r="V99" s="112">
        <f t="shared" si="172"/>
        <v>0</v>
      </c>
      <c r="W99" s="112">
        <f t="shared" si="172"/>
        <v>0</v>
      </c>
      <c r="X99" s="112">
        <f t="shared" si="172"/>
        <v>0</v>
      </c>
      <c r="Y99" s="112">
        <f t="shared" si="163"/>
        <v>0</v>
      </c>
      <c r="Z99" s="112">
        <f t="shared" ref="Z99:AK99" si="173">Z583</f>
        <v>0</v>
      </c>
      <c r="AA99" s="112">
        <f t="shared" si="173"/>
        <v>0</v>
      </c>
      <c r="AB99" s="112">
        <f t="shared" si="173"/>
        <v>0</v>
      </c>
      <c r="AC99" s="112">
        <f t="shared" si="173"/>
        <v>0</v>
      </c>
      <c r="AD99" s="112">
        <f t="shared" si="173"/>
        <v>0</v>
      </c>
      <c r="AE99" s="112">
        <f t="shared" si="173"/>
        <v>0</v>
      </c>
      <c r="AF99" s="112">
        <f t="shared" si="173"/>
        <v>0</v>
      </c>
      <c r="AG99" s="112">
        <f t="shared" si="173"/>
        <v>0</v>
      </c>
      <c r="AH99" s="112">
        <f t="shared" si="173"/>
        <v>0</v>
      </c>
      <c r="AI99" s="112">
        <f t="shared" si="173"/>
        <v>0</v>
      </c>
      <c r="AJ99" s="112">
        <f t="shared" si="173"/>
        <v>0</v>
      </c>
      <c r="AK99" s="112">
        <f t="shared" si="173"/>
        <v>0</v>
      </c>
      <c r="AL99" s="112">
        <f>AL583</f>
        <v>0</v>
      </c>
      <c r="AM99" s="112">
        <f t="shared" ref="AM99:BB99" si="174">AM583</f>
        <v>0</v>
      </c>
      <c r="AN99" s="112">
        <f t="shared" si="174"/>
        <v>0</v>
      </c>
      <c r="AO99" s="112">
        <f t="shared" si="174"/>
        <v>0</v>
      </c>
      <c r="AP99" s="112">
        <f t="shared" si="174"/>
        <v>0</v>
      </c>
      <c r="AQ99" s="112">
        <f t="shared" si="174"/>
        <v>0</v>
      </c>
      <c r="AR99" s="112">
        <f t="shared" si="174"/>
        <v>0</v>
      </c>
      <c r="AS99" s="112">
        <f t="shared" si="174"/>
        <v>0</v>
      </c>
      <c r="AT99" s="112">
        <f t="shared" si="174"/>
        <v>0</v>
      </c>
      <c r="AU99" s="112">
        <f t="shared" si="174"/>
        <v>0</v>
      </c>
      <c r="AV99" s="112">
        <f t="shared" si="174"/>
        <v>0</v>
      </c>
      <c r="AW99" s="112">
        <f t="shared" si="174"/>
        <v>0</v>
      </c>
      <c r="AX99" s="112" t="e">
        <f t="shared" si="174"/>
        <v>#REF!</v>
      </c>
      <c r="AY99" s="112">
        <f>AY583</f>
        <v>0</v>
      </c>
      <c r="AZ99" s="112">
        <f>AZ583</f>
        <v>0</v>
      </c>
      <c r="BA99" s="112">
        <f t="shared" si="174"/>
        <v>0</v>
      </c>
      <c r="BB99" s="112">
        <f t="shared" si="174"/>
        <v>0</v>
      </c>
    </row>
    <row r="100" spans="1:55" s="64" customFormat="1" hidden="1" outlineLevel="1" x14ac:dyDescent="0.2">
      <c r="A100" s="63"/>
      <c r="G100" s="65"/>
      <c r="H100" s="60" t="s">
        <v>205</v>
      </c>
      <c r="I100" s="61" t="s">
        <v>206</v>
      </c>
      <c r="J100" s="62">
        <f>J591</f>
        <v>0</v>
      </c>
      <c r="K100" s="62">
        <f>K591</f>
        <v>0</v>
      </c>
      <c r="L100" s="112">
        <f>L591</f>
        <v>0</v>
      </c>
      <c r="M100" s="112">
        <f t="shared" ref="M100:X100" si="175">M591</f>
        <v>0</v>
      </c>
      <c r="N100" s="112">
        <f t="shared" si="175"/>
        <v>0</v>
      </c>
      <c r="O100" s="112">
        <f t="shared" si="175"/>
        <v>0</v>
      </c>
      <c r="P100" s="112">
        <f t="shared" si="175"/>
        <v>0</v>
      </c>
      <c r="Q100" s="112">
        <f t="shared" si="175"/>
        <v>0</v>
      </c>
      <c r="R100" s="112">
        <f t="shared" si="175"/>
        <v>0</v>
      </c>
      <c r="S100" s="112">
        <f t="shared" si="175"/>
        <v>0</v>
      </c>
      <c r="T100" s="112">
        <f t="shared" si="175"/>
        <v>0</v>
      </c>
      <c r="U100" s="112">
        <f t="shared" si="175"/>
        <v>0</v>
      </c>
      <c r="V100" s="112">
        <f t="shared" si="175"/>
        <v>0</v>
      </c>
      <c r="W100" s="112">
        <f t="shared" si="175"/>
        <v>0</v>
      </c>
      <c r="X100" s="112">
        <f t="shared" si="175"/>
        <v>0</v>
      </c>
      <c r="Y100" s="112">
        <f t="shared" si="163"/>
        <v>0</v>
      </c>
      <c r="Z100" s="112">
        <f t="shared" ref="Z100:AK100" si="176">Z591</f>
        <v>0</v>
      </c>
      <c r="AA100" s="112">
        <f t="shared" si="176"/>
        <v>0</v>
      </c>
      <c r="AB100" s="112">
        <f t="shared" si="176"/>
        <v>0</v>
      </c>
      <c r="AC100" s="112">
        <f t="shared" si="176"/>
        <v>0</v>
      </c>
      <c r="AD100" s="112">
        <f t="shared" si="176"/>
        <v>0</v>
      </c>
      <c r="AE100" s="112">
        <f t="shared" si="176"/>
        <v>0</v>
      </c>
      <c r="AF100" s="112">
        <f t="shared" si="176"/>
        <v>0</v>
      </c>
      <c r="AG100" s="112">
        <f t="shared" si="176"/>
        <v>0</v>
      </c>
      <c r="AH100" s="112">
        <f t="shared" si="176"/>
        <v>0</v>
      </c>
      <c r="AI100" s="112">
        <f t="shared" si="176"/>
        <v>0</v>
      </c>
      <c r="AJ100" s="112">
        <f t="shared" si="176"/>
        <v>0</v>
      </c>
      <c r="AK100" s="112">
        <f t="shared" si="176"/>
        <v>0</v>
      </c>
      <c r="AL100" s="112">
        <f>AL591</f>
        <v>0</v>
      </c>
      <c r="AM100" s="112">
        <f t="shared" ref="AM100:BB100" si="177">AM591</f>
        <v>0</v>
      </c>
      <c r="AN100" s="112">
        <f t="shared" si="177"/>
        <v>0</v>
      </c>
      <c r="AO100" s="112">
        <f t="shared" si="177"/>
        <v>0</v>
      </c>
      <c r="AP100" s="112">
        <f t="shared" si="177"/>
        <v>0</v>
      </c>
      <c r="AQ100" s="112">
        <f t="shared" si="177"/>
        <v>0</v>
      </c>
      <c r="AR100" s="112">
        <f t="shared" si="177"/>
        <v>0</v>
      </c>
      <c r="AS100" s="112">
        <f t="shared" si="177"/>
        <v>0</v>
      </c>
      <c r="AT100" s="112">
        <f t="shared" si="177"/>
        <v>0</v>
      </c>
      <c r="AU100" s="112">
        <f t="shared" si="177"/>
        <v>0</v>
      </c>
      <c r="AV100" s="112">
        <f t="shared" si="177"/>
        <v>0</v>
      </c>
      <c r="AW100" s="112">
        <f t="shared" si="177"/>
        <v>0</v>
      </c>
      <c r="AX100" s="112" t="e">
        <f t="shared" si="177"/>
        <v>#REF!</v>
      </c>
      <c r="AY100" s="112">
        <f>AY591</f>
        <v>0</v>
      </c>
      <c r="AZ100" s="112">
        <f>AZ591</f>
        <v>0</v>
      </c>
      <c r="BA100" s="112">
        <f t="shared" si="177"/>
        <v>0</v>
      </c>
      <c r="BB100" s="112">
        <f t="shared" si="177"/>
        <v>0</v>
      </c>
    </row>
    <row r="101" spans="1:55" s="64" customFormat="1" hidden="1" outlineLevel="1" x14ac:dyDescent="0.2">
      <c r="A101" s="63"/>
      <c r="G101" s="65"/>
      <c r="H101" s="60" t="s">
        <v>207</v>
      </c>
      <c r="I101" s="61" t="s">
        <v>208</v>
      </c>
      <c r="J101" s="62">
        <f>J598</f>
        <v>0</v>
      </c>
      <c r="K101" s="62">
        <f>K598</f>
        <v>0</v>
      </c>
      <c r="L101" s="112">
        <f>L598</f>
        <v>0</v>
      </c>
      <c r="M101" s="112">
        <f t="shared" ref="M101:X101" si="178">M598</f>
        <v>0</v>
      </c>
      <c r="N101" s="112">
        <f t="shared" si="178"/>
        <v>0</v>
      </c>
      <c r="O101" s="112">
        <f t="shared" si="178"/>
        <v>0</v>
      </c>
      <c r="P101" s="112">
        <f t="shared" si="178"/>
        <v>0</v>
      </c>
      <c r="Q101" s="112">
        <f t="shared" si="178"/>
        <v>0</v>
      </c>
      <c r="R101" s="112">
        <f t="shared" si="178"/>
        <v>0</v>
      </c>
      <c r="S101" s="112">
        <f t="shared" si="178"/>
        <v>0</v>
      </c>
      <c r="T101" s="112">
        <f t="shared" si="178"/>
        <v>0</v>
      </c>
      <c r="U101" s="112">
        <f t="shared" si="178"/>
        <v>0</v>
      </c>
      <c r="V101" s="112">
        <f t="shared" si="178"/>
        <v>0</v>
      </c>
      <c r="W101" s="112">
        <f t="shared" si="178"/>
        <v>0</v>
      </c>
      <c r="X101" s="112">
        <f t="shared" si="178"/>
        <v>0</v>
      </c>
      <c r="Y101" s="112">
        <f t="shared" si="163"/>
        <v>0</v>
      </c>
      <c r="Z101" s="112">
        <f t="shared" ref="Z101:AK101" si="179">Z598</f>
        <v>0</v>
      </c>
      <c r="AA101" s="112">
        <f t="shared" si="179"/>
        <v>0</v>
      </c>
      <c r="AB101" s="112">
        <f t="shared" si="179"/>
        <v>0</v>
      </c>
      <c r="AC101" s="112">
        <f t="shared" si="179"/>
        <v>0</v>
      </c>
      <c r="AD101" s="112">
        <f t="shared" si="179"/>
        <v>0</v>
      </c>
      <c r="AE101" s="112">
        <f t="shared" si="179"/>
        <v>0</v>
      </c>
      <c r="AF101" s="112">
        <f t="shared" si="179"/>
        <v>0</v>
      </c>
      <c r="AG101" s="112">
        <f t="shared" si="179"/>
        <v>0</v>
      </c>
      <c r="AH101" s="112">
        <f t="shared" si="179"/>
        <v>0</v>
      </c>
      <c r="AI101" s="112">
        <f t="shared" si="179"/>
        <v>0</v>
      </c>
      <c r="AJ101" s="112">
        <f t="shared" si="179"/>
        <v>0</v>
      </c>
      <c r="AK101" s="112">
        <f t="shared" si="179"/>
        <v>0</v>
      </c>
      <c r="AL101" s="112">
        <f>AL598</f>
        <v>0</v>
      </c>
      <c r="AM101" s="112">
        <f t="shared" ref="AM101:BB101" si="180">AM598</f>
        <v>0</v>
      </c>
      <c r="AN101" s="112">
        <f t="shared" si="180"/>
        <v>0</v>
      </c>
      <c r="AO101" s="112">
        <f t="shared" si="180"/>
        <v>0</v>
      </c>
      <c r="AP101" s="112">
        <f t="shared" si="180"/>
        <v>0</v>
      </c>
      <c r="AQ101" s="112">
        <f t="shared" si="180"/>
        <v>0</v>
      </c>
      <c r="AR101" s="112">
        <f t="shared" si="180"/>
        <v>0</v>
      </c>
      <c r="AS101" s="112">
        <f t="shared" si="180"/>
        <v>0</v>
      </c>
      <c r="AT101" s="112">
        <f t="shared" si="180"/>
        <v>0</v>
      </c>
      <c r="AU101" s="112">
        <f t="shared" si="180"/>
        <v>0</v>
      </c>
      <c r="AV101" s="112">
        <f t="shared" si="180"/>
        <v>0</v>
      </c>
      <c r="AW101" s="112">
        <f t="shared" si="180"/>
        <v>0</v>
      </c>
      <c r="AX101" s="112" t="e">
        <f t="shared" si="180"/>
        <v>#REF!</v>
      </c>
      <c r="AY101" s="112">
        <f>AY598</f>
        <v>0</v>
      </c>
      <c r="AZ101" s="112">
        <f>AZ598</f>
        <v>0</v>
      </c>
      <c r="BA101" s="112">
        <f t="shared" si="180"/>
        <v>0</v>
      </c>
      <c r="BB101" s="112">
        <f t="shared" si="180"/>
        <v>0</v>
      </c>
    </row>
    <row r="102" spans="1:55" s="64" customFormat="1" hidden="1" outlineLevel="1" x14ac:dyDescent="0.2">
      <c r="A102" s="63"/>
      <c r="G102" s="65"/>
      <c r="H102" s="60" t="s">
        <v>209</v>
      </c>
      <c r="I102" s="61" t="s">
        <v>210</v>
      </c>
      <c r="J102" s="62">
        <f>J607</f>
        <v>0</v>
      </c>
      <c r="K102" s="62">
        <f>K607</f>
        <v>0</v>
      </c>
      <c r="L102" s="112">
        <f>L607</f>
        <v>0</v>
      </c>
      <c r="M102" s="112">
        <f t="shared" ref="M102:X102" si="181">M607</f>
        <v>0</v>
      </c>
      <c r="N102" s="112">
        <f t="shared" si="181"/>
        <v>0</v>
      </c>
      <c r="O102" s="112">
        <f t="shared" si="181"/>
        <v>0</v>
      </c>
      <c r="P102" s="112">
        <f t="shared" si="181"/>
        <v>0</v>
      </c>
      <c r="Q102" s="112">
        <f t="shared" si="181"/>
        <v>0</v>
      </c>
      <c r="R102" s="112">
        <f t="shared" si="181"/>
        <v>0</v>
      </c>
      <c r="S102" s="112">
        <f t="shared" si="181"/>
        <v>0</v>
      </c>
      <c r="T102" s="112">
        <f t="shared" si="181"/>
        <v>0</v>
      </c>
      <c r="U102" s="112">
        <f t="shared" si="181"/>
        <v>0</v>
      </c>
      <c r="V102" s="112">
        <f t="shared" si="181"/>
        <v>0</v>
      </c>
      <c r="W102" s="112">
        <f t="shared" si="181"/>
        <v>0</v>
      </c>
      <c r="X102" s="112">
        <f t="shared" si="181"/>
        <v>0</v>
      </c>
      <c r="Y102" s="112">
        <f t="shared" si="163"/>
        <v>0</v>
      </c>
      <c r="Z102" s="112">
        <f t="shared" ref="Z102:AK102" si="182">Z607</f>
        <v>0</v>
      </c>
      <c r="AA102" s="112">
        <f t="shared" si="182"/>
        <v>0</v>
      </c>
      <c r="AB102" s="112">
        <f t="shared" si="182"/>
        <v>0</v>
      </c>
      <c r="AC102" s="112">
        <f t="shared" si="182"/>
        <v>0</v>
      </c>
      <c r="AD102" s="112">
        <f t="shared" si="182"/>
        <v>0</v>
      </c>
      <c r="AE102" s="112">
        <f t="shared" si="182"/>
        <v>0</v>
      </c>
      <c r="AF102" s="112">
        <f t="shared" si="182"/>
        <v>0</v>
      </c>
      <c r="AG102" s="112">
        <f t="shared" si="182"/>
        <v>0</v>
      </c>
      <c r="AH102" s="112">
        <f t="shared" si="182"/>
        <v>0</v>
      </c>
      <c r="AI102" s="112">
        <f t="shared" si="182"/>
        <v>0</v>
      </c>
      <c r="AJ102" s="112">
        <f t="shared" si="182"/>
        <v>0</v>
      </c>
      <c r="AK102" s="112">
        <f t="shared" si="182"/>
        <v>0</v>
      </c>
      <c r="AL102" s="112">
        <f>AL607</f>
        <v>0</v>
      </c>
      <c r="AM102" s="112">
        <f t="shared" ref="AM102:BB102" si="183">AM607</f>
        <v>0</v>
      </c>
      <c r="AN102" s="112">
        <f t="shared" si="183"/>
        <v>0</v>
      </c>
      <c r="AO102" s="112">
        <f t="shared" si="183"/>
        <v>0</v>
      </c>
      <c r="AP102" s="112">
        <f t="shared" si="183"/>
        <v>0</v>
      </c>
      <c r="AQ102" s="112">
        <f t="shared" si="183"/>
        <v>0</v>
      </c>
      <c r="AR102" s="112">
        <f t="shared" si="183"/>
        <v>0</v>
      </c>
      <c r="AS102" s="112">
        <f t="shared" si="183"/>
        <v>0</v>
      </c>
      <c r="AT102" s="112">
        <f t="shared" si="183"/>
        <v>0</v>
      </c>
      <c r="AU102" s="112">
        <f t="shared" si="183"/>
        <v>0</v>
      </c>
      <c r="AV102" s="112" t="e">
        <f t="shared" si="183"/>
        <v>#REF!</v>
      </c>
      <c r="AW102" s="112" t="e">
        <f t="shared" si="183"/>
        <v>#REF!</v>
      </c>
      <c r="AX102" s="112" t="e">
        <f t="shared" si="183"/>
        <v>#REF!</v>
      </c>
      <c r="AY102" s="112">
        <f>AY607</f>
        <v>0</v>
      </c>
      <c r="AZ102" s="112">
        <f>AZ607</f>
        <v>0</v>
      </c>
      <c r="BA102" s="112">
        <f t="shared" si="183"/>
        <v>0</v>
      </c>
      <c r="BB102" s="112">
        <f t="shared" si="183"/>
        <v>0</v>
      </c>
    </row>
    <row r="103" spans="1:55" s="64" customFormat="1" hidden="1" outlineLevel="1" x14ac:dyDescent="0.2">
      <c r="A103" s="63"/>
      <c r="G103" s="65"/>
      <c r="H103" s="60" t="s">
        <v>211</v>
      </c>
      <c r="I103" s="61" t="s">
        <v>212</v>
      </c>
      <c r="J103" s="62">
        <f>J609</f>
        <v>0</v>
      </c>
      <c r="K103" s="62">
        <f>K609</f>
        <v>0</v>
      </c>
      <c r="L103" s="112">
        <f>L609</f>
        <v>0</v>
      </c>
      <c r="M103" s="112">
        <f t="shared" ref="M103:X103" si="184">M609</f>
        <v>0</v>
      </c>
      <c r="N103" s="112">
        <f t="shared" si="184"/>
        <v>0</v>
      </c>
      <c r="O103" s="112">
        <f t="shared" si="184"/>
        <v>0</v>
      </c>
      <c r="P103" s="112">
        <f t="shared" si="184"/>
        <v>0</v>
      </c>
      <c r="Q103" s="112">
        <f t="shared" si="184"/>
        <v>0</v>
      </c>
      <c r="R103" s="112">
        <f t="shared" si="184"/>
        <v>0</v>
      </c>
      <c r="S103" s="112">
        <f t="shared" si="184"/>
        <v>0</v>
      </c>
      <c r="T103" s="112">
        <f t="shared" si="184"/>
        <v>0</v>
      </c>
      <c r="U103" s="112">
        <f t="shared" si="184"/>
        <v>0</v>
      </c>
      <c r="V103" s="112">
        <f t="shared" si="184"/>
        <v>0</v>
      </c>
      <c r="W103" s="112">
        <f t="shared" si="184"/>
        <v>0</v>
      </c>
      <c r="X103" s="112">
        <f t="shared" si="184"/>
        <v>0</v>
      </c>
      <c r="Y103" s="112">
        <f t="shared" si="163"/>
        <v>0</v>
      </c>
      <c r="Z103" s="112">
        <f t="shared" ref="Z103:AK103" si="185">Z609</f>
        <v>0</v>
      </c>
      <c r="AA103" s="112">
        <f t="shared" si="185"/>
        <v>0</v>
      </c>
      <c r="AB103" s="112">
        <f t="shared" si="185"/>
        <v>0</v>
      </c>
      <c r="AC103" s="112">
        <f t="shared" si="185"/>
        <v>0</v>
      </c>
      <c r="AD103" s="112">
        <f t="shared" si="185"/>
        <v>0</v>
      </c>
      <c r="AE103" s="112">
        <f t="shared" si="185"/>
        <v>0</v>
      </c>
      <c r="AF103" s="112">
        <f t="shared" si="185"/>
        <v>0</v>
      </c>
      <c r="AG103" s="112">
        <f t="shared" si="185"/>
        <v>0</v>
      </c>
      <c r="AH103" s="112">
        <f t="shared" si="185"/>
        <v>0</v>
      </c>
      <c r="AI103" s="112">
        <f t="shared" si="185"/>
        <v>0</v>
      </c>
      <c r="AJ103" s="112">
        <f t="shared" si="185"/>
        <v>0</v>
      </c>
      <c r="AK103" s="112">
        <f t="shared" si="185"/>
        <v>0</v>
      </c>
      <c r="AL103" s="112">
        <f>AL609</f>
        <v>0</v>
      </c>
      <c r="AM103" s="112">
        <f t="shared" ref="AM103:BB103" si="186">AM609</f>
        <v>0</v>
      </c>
      <c r="AN103" s="112">
        <f t="shared" si="186"/>
        <v>0</v>
      </c>
      <c r="AO103" s="112">
        <f t="shared" si="186"/>
        <v>0</v>
      </c>
      <c r="AP103" s="112">
        <f t="shared" si="186"/>
        <v>0</v>
      </c>
      <c r="AQ103" s="112">
        <f t="shared" si="186"/>
        <v>0</v>
      </c>
      <c r="AR103" s="112">
        <f t="shared" si="186"/>
        <v>0</v>
      </c>
      <c r="AS103" s="112">
        <f t="shared" si="186"/>
        <v>0</v>
      </c>
      <c r="AT103" s="112">
        <f t="shared" si="186"/>
        <v>0</v>
      </c>
      <c r="AU103" s="112">
        <f t="shared" si="186"/>
        <v>0</v>
      </c>
      <c r="AV103" s="112">
        <f t="shared" si="186"/>
        <v>0</v>
      </c>
      <c r="AW103" s="112">
        <f t="shared" si="186"/>
        <v>0</v>
      </c>
      <c r="AX103" s="112" t="e">
        <f t="shared" si="186"/>
        <v>#REF!</v>
      </c>
      <c r="AY103" s="112">
        <f>AY609</f>
        <v>0</v>
      </c>
      <c r="AZ103" s="112">
        <f>AZ609</f>
        <v>0</v>
      </c>
      <c r="BA103" s="112">
        <f t="shared" si="186"/>
        <v>0</v>
      </c>
      <c r="BB103" s="112">
        <f t="shared" si="186"/>
        <v>0</v>
      </c>
    </row>
    <row r="104" spans="1:55" s="64" customFormat="1" hidden="1" outlineLevel="1" x14ac:dyDescent="0.2">
      <c r="A104" s="63"/>
      <c r="G104" s="65"/>
      <c r="H104" s="60" t="s">
        <v>213</v>
      </c>
      <c r="I104" s="61" t="s">
        <v>214</v>
      </c>
      <c r="J104" s="62">
        <f>J619</f>
        <v>0</v>
      </c>
      <c r="K104" s="62">
        <f>K619</f>
        <v>0</v>
      </c>
      <c r="L104" s="112">
        <f>L619</f>
        <v>0</v>
      </c>
      <c r="M104" s="112">
        <f t="shared" ref="M104:X104" si="187">M619</f>
        <v>0</v>
      </c>
      <c r="N104" s="112">
        <f t="shared" si="187"/>
        <v>0</v>
      </c>
      <c r="O104" s="112">
        <f t="shared" si="187"/>
        <v>0</v>
      </c>
      <c r="P104" s="112">
        <f t="shared" si="187"/>
        <v>0</v>
      </c>
      <c r="Q104" s="112">
        <f t="shared" si="187"/>
        <v>0</v>
      </c>
      <c r="R104" s="112">
        <f t="shared" si="187"/>
        <v>0</v>
      </c>
      <c r="S104" s="112">
        <f t="shared" si="187"/>
        <v>0</v>
      </c>
      <c r="T104" s="112">
        <f t="shared" si="187"/>
        <v>0</v>
      </c>
      <c r="U104" s="112">
        <f t="shared" si="187"/>
        <v>0</v>
      </c>
      <c r="V104" s="112">
        <f t="shared" si="187"/>
        <v>0</v>
      </c>
      <c r="W104" s="112">
        <f t="shared" si="187"/>
        <v>0</v>
      </c>
      <c r="X104" s="112">
        <f t="shared" si="187"/>
        <v>0</v>
      </c>
      <c r="Y104" s="112">
        <f t="shared" si="163"/>
        <v>0</v>
      </c>
      <c r="Z104" s="112">
        <f t="shared" ref="Z104:AK104" si="188">Z619</f>
        <v>0</v>
      </c>
      <c r="AA104" s="112">
        <f t="shared" si="188"/>
        <v>0</v>
      </c>
      <c r="AB104" s="112">
        <f t="shared" si="188"/>
        <v>0</v>
      </c>
      <c r="AC104" s="112">
        <f t="shared" si="188"/>
        <v>0</v>
      </c>
      <c r="AD104" s="112">
        <f t="shared" si="188"/>
        <v>0</v>
      </c>
      <c r="AE104" s="112">
        <f t="shared" si="188"/>
        <v>0</v>
      </c>
      <c r="AF104" s="112">
        <f t="shared" si="188"/>
        <v>0</v>
      </c>
      <c r="AG104" s="112">
        <f t="shared" si="188"/>
        <v>0</v>
      </c>
      <c r="AH104" s="112">
        <f t="shared" si="188"/>
        <v>0</v>
      </c>
      <c r="AI104" s="112">
        <f t="shared" si="188"/>
        <v>0</v>
      </c>
      <c r="AJ104" s="112">
        <f t="shared" si="188"/>
        <v>0</v>
      </c>
      <c r="AK104" s="112">
        <f t="shared" si="188"/>
        <v>0</v>
      </c>
      <c r="AL104" s="112">
        <f>AL619</f>
        <v>0</v>
      </c>
      <c r="AM104" s="112">
        <f t="shared" ref="AM104:BB104" si="189">AM619</f>
        <v>0</v>
      </c>
      <c r="AN104" s="112">
        <f t="shared" si="189"/>
        <v>0</v>
      </c>
      <c r="AO104" s="112">
        <f t="shared" si="189"/>
        <v>0</v>
      </c>
      <c r="AP104" s="112">
        <f t="shared" si="189"/>
        <v>0</v>
      </c>
      <c r="AQ104" s="112">
        <f t="shared" si="189"/>
        <v>0</v>
      </c>
      <c r="AR104" s="112">
        <f t="shared" si="189"/>
        <v>0</v>
      </c>
      <c r="AS104" s="112">
        <f t="shared" si="189"/>
        <v>0</v>
      </c>
      <c r="AT104" s="112">
        <f t="shared" si="189"/>
        <v>0</v>
      </c>
      <c r="AU104" s="112">
        <f t="shared" si="189"/>
        <v>0</v>
      </c>
      <c r="AV104" s="112">
        <f t="shared" si="189"/>
        <v>0</v>
      </c>
      <c r="AW104" s="112">
        <f t="shared" si="189"/>
        <v>0</v>
      </c>
      <c r="AX104" s="112" t="e">
        <f t="shared" si="189"/>
        <v>#REF!</v>
      </c>
      <c r="AY104" s="112">
        <f>AY619</f>
        <v>0</v>
      </c>
      <c r="AZ104" s="112">
        <f>AZ619</f>
        <v>0</v>
      </c>
      <c r="BA104" s="112">
        <f t="shared" si="189"/>
        <v>0</v>
      </c>
      <c r="BB104" s="112">
        <f t="shared" si="189"/>
        <v>0</v>
      </c>
    </row>
    <row r="105" spans="1:55" s="71" customFormat="1" hidden="1" outlineLevel="1" x14ac:dyDescent="0.2">
      <c r="A105" s="70"/>
      <c r="G105" s="72"/>
      <c r="H105" s="73">
        <v>5328000000</v>
      </c>
      <c r="I105" s="74" t="s">
        <v>215</v>
      </c>
      <c r="J105" s="75">
        <f>J631</f>
        <v>0</v>
      </c>
      <c r="K105" s="75">
        <f>K631</f>
        <v>0</v>
      </c>
      <c r="L105" s="113"/>
      <c r="M105" s="113">
        <f>M631</f>
        <v>0</v>
      </c>
      <c r="N105" s="113">
        <f t="shared" ref="N105:X105" si="190">N631</f>
        <v>0</v>
      </c>
      <c r="O105" s="113">
        <f t="shared" si="190"/>
        <v>0</v>
      </c>
      <c r="P105" s="113">
        <f t="shared" si="190"/>
        <v>0</v>
      </c>
      <c r="Q105" s="113">
        <f t="shared" si="190"/>
        <v>0</v>
      </c>
      <c r="R105" s="113">
        <f t="shared" si="190"/>
        <v>0</v>
      </c>
      <c r="S105" s="113">
        <f t="shared" si="190"/>
        <v>0</v>
      </c>
      <c r="T105" s="113">
        <f t="shared" si="190"/>
        <v>0</v>
      </c>
      <c r="U105" s="113">
        <f t="shared" si="190"/>
        <v>0</v>
      </c>
      <c r="V105" s="113">
        <f t="shared" si="190"/>
        <v>0</v>
      </c>
      <c r="W105" s="113">
        <f t="shared" si="190"/>
        <v>0</v>
      </c>
      <c r="X105" s="113">
        <f t="shared" si="190"/>
        <v>0</v>
      </c>
      <c r="Y105" s="113">
        <f t="shared" si="163"/>
        <v>0</v>
      </c>
      <c r="Z105" s="113">
        <f>Z631</f>
        <v>0</v>
      </c>
      <c r="AA105" s="113">
        <f t="shared" ref="AA105:AK105" si="191">AA631</f>
        <v>0</v>
      </c>
      <c r="AB105" s="113">
        <f t="shared" si="191"/>
        <v>0</v>
      </c>
      <c r="AC105" s="113">
        <f t="shared" si="191"/>
        <v>0</v>
      </c>
      <c r="AD105" s="113">
        <f t="shared" si="191"/>
        <v>0</v>
      </c>
      <c r="AE105" s="113">
        <f t="shared" si="191"/>
        <v>0</v>
      </c>
      <c r="AF105" s="113">
        <f t="shared" si="191"/>
        <v>0</v>
      </c>
      <c r="AG105" s="113">
        <f t="shared" si="191"/>
        <v>0</v>
      </c>
      <c r="AH105" s="113">
        <f t="shared" si="191"/>
        <v>0</v>
      </c>
      <c r="AI105" s="113">
        <f t="shared" si="191"/>
        <v>0</v>
      </c>
      <c r="AJ105" s="113">
        <f t="shared" si="191"/>
        <v>0</v>
      </c>
      <c r="AK105" s="113">
        <f t="shared" si="191"/>
        <v>0</v>
      </c>
      <c r="AL105" s="113">
        <f>AL631</f>
        <v>0</v>
      </c>
      <c r="AM105" s="113">
        <f t="shared" ref="AM105:BB105" si="192">AM631</f>
        <v>0</v>
      </c>
      <c r="AN105" s="113">
        <f t="shared" si="192"/>
        <v>0</v>
      </c>
      <c r="AO105" s="113">
        <f t="shared" si="192"/>
        <v>0</v>
      </c>
      <c r="AP105" s="113">
        <f t="shared" si="192"/>
        <v>0</v>
      </c>
      <c r="AQ105" s="113">
        <f t="shared" si="192"/>
        <v>0</v>
      </c>
      <c r="AR105" s="113">
        <f t="shared" si="192"/>
        <v>0</v>
      </c>
      <c r="AS105" s="113">
        <f t="shared" si="192"/>
        <v>0</v>
      </c>
      <c r="AT105" s="113">
        <f t="shared" si="192"/>
        <v>0</v>
      </c>
      <c r="AU105" s="113">
        <f t="shared" si="192"/>
        <v>0</v>
      </c>
      <c r="AV105" s="113">
        <f t="shared" si="192"/>
        <v>0</v>
      </c>
      <c r="AW105" s="113">
        <f t="shared" si="192"/>
        <v>0</v>
      </c>
      <c r="AX105" s="113" t="e">
        <f t="shared" si="192"/>
        <v>#REF!</v>
      </c>
      <c r="AY105" s="113">
        <f>AY631</f>
        <v>0</v>
      </c>
      <c r="AZ105" s="113">
        <f>AZ631</f>
        <v>0</v>
      </c>
      <c r="BA105" s="113">
        <f t="shared" si="192"/>
        <v>0</v>
      </c>
      <c r="BB105" s="113">
        <f t="shared" si="192"/>
        <v>0</v>
      </c>
    </row>
    <row r="106" spans="1:55" s="64" customFormat="1" hidden="1" outlineLevel="1" x14ac:dyDescent="0.2">
      <c r="A106" s="63"/>
      <c r="G106" s="65"/>
      <c r="H106" s="60" t="s">
        <v>216</v>
      </c>
      <c r="I106" s="61" t="s">
        <v>217</v>
      </c>
      <c r="J106" s="62">
        <f>J640</f>
        <v>0</v>
      </c>
      <c r="K106" s="62">
        <f>K640</f>
        <v>0</v>
      </c>
      <c r="L106" s="112">
        <f>L640</f>
        <v>0</v>
      </c>
      <c r="M106" s="112">
        <f t="shared" ref="M106:X106" si="193">M640</f>
        <v>0</v>
      </c>
      <c r="N106" s="112">
        <f t="shared" si="193"/>
        <v>0</v>
      </c>
      <c r="O106" s="112">
        <f t="shared" si="193"/>
        <v>0</v>
      </c>
      <c r="P106" s="112">
        <f t="shared" si="193"/>
        <v>0</v>
      </c>
      <c r="Q106" s="112">
        <f t="shared" si="193"/>
        <v>0</v>
      </c>
      <c r="R106" s="112">
        <f t="shared" si="193"/>
        <v>0</v>
      </c>
      <c r="S106" s="112">
        <f t="shared" si="193"/>
        <v>0</v>
      </c>
      <c r="T106" s="112">
        <f t="shared" si="193"/>
        <v>0</v>
      </c>
      <c r="U106" s="112">
        <f t="shared" si="193"/>
        <v>0</v>
      </c>
      <c r="V106" s="112">
        <f t="shared" si="193"/>
        <v>0</v>
      </c>
      <c r="W106" s="112">
        <f t="shared" si="193"/>
        <v>0</v>
      </c>
      <c r="X106" s="112">
        <f t="shared" si="193"/>
        <v>0</v>
      </c>
      <c r="Y106" s="112">
        <f t="shared" si="163"/>
        <v>0</v>
      </c>
      <c r="Z106" s="112">
        <f t="shared" ref="Z106:AK106" si="194">Z640</f>
        <v>0</v>
      </c>
      <c r="AA106" s="112">
        <f t="shared" si="194"/>
        <v>0</v>
      </c>
      <c r="AB106" s="112">
        <f t="shared" si="194"/>
        <v>0</v>
      </c>
      <c r="AC106" s="112">
        <f t="shared" si="194"/>
        <v>0</v>
      </c>
      <c r="AD106" s="112">
        <f t="shared" si="194"/>
        <v>0</v>
      </c>
      <c r="AE106" s="112">
        <f t="shared" si="194"/>
        <v>0</v>
      </c>
      <c r="AF106" s="112">
        <f t="shared" si="194"/>
        <v>0</v>
      </c>
      <c r="AG106" s="112">
        <f t="shared" si="194"/>
        <v>0</v>
      </c>
      <c r="AH106" s="112">
        <f t="shared" si="194"/>
        <v>0</v>
      </c>
      <c r="AI106" s="112">
        <f t="shared" si="194"/>
        <v>0</v>
      </c>
      <c r="AJ106" s="112">
        <f t="shared" si="194"/>
        <v>0</v>
      </c>
      <c r="AK106" s="112">
        <f t="shared" si="194"/>
        <v>0</v>
      </c>
      <c r="AL106" s="112">
        <f>AL640</f>
        <v>0</v>
      </c>
      <c r="AM106" s="112">
        <f t="shared" ref="AM106:BB106" si="195">AM640</f>
        <v>0</v>
      </c>
      <c r="AN106" s="112">
        <f t="shared" si="195"/>
        <v>0</v>
      </c>
      <c r="AO106" s="112">
        <f t="shared" si="195"/>
        <v>0</v>
      </c>
      <c r="AP106" s="112">
        <f t="shared" si="195"/>
        <v>0</v>
      </c>
      <c r="AQ106" s="112">
        <f t="shared" si="195"/>
        <v>0</v>
      </c>
      <c r="AR106" s="112">
        <f t="shared" si="195"/>
        <v>0</v>
      </c>
      <c r="AS106" s="112">
        <f t="shared" si="195"/>
        <v>0</v>
      </c>
      <c r="AT106" s="112">
        <f t="shared" si="195"/>
        <v>0</v>
      </c>
      <c r="AU106" s="112">
        <f t="shared" si="195"/>
        <v>0</v>
      </c>
      <c r="AV106" s="112">
        <f t="shared" si="195"/>
        <v>0</v>
      </c>
      <c r="AW106" s="112">
        <f t="shared" si="195"/>
        <v>0</v>
      </c>
      <c r="AX106" s="112" t="e">
        <f t="shared" si="195"/>
        <v>#REF!</v>
      </c>
      <c r="AY106" s="112">
        <f>AY640</f>
        <v>0</v>
      </c>
      <c r="AZ106" s="112">
        <f>AZ640</f>
        <v>0</v>
      </c>
      <c r="BA106" s="112">
        <f t="shared" si="195"/>
        <v>0</v>
      </c>
      <c r="BB106" s="112">
        <f t="shared" si="195"/>
        <v>0</v>
      </c>
    </row>
    <row r="107" spans="1:55" s="64" customFormat="1" hidden="1" outlineLevel="1" x14ac:dyDescent="0.2">
      <c r="A107" s="63"/>
      <c r="G107" s="65"/>
      <c r="H107" s="60" t="s">
        <v>218</v>
      </c>
      <c r="I107" s="61" t="s">
        <v>219</v>
      </c>
      <c r="J107" s="62">
        <f>J647</f>
        <v>0</v>
      </c>
      <c r="K107" s="62">
        <f>K647</f>
        <v>0</v>
      </c>
      <c r="L107" s="112">
        <f>L647</f>
        <v>0</v>
      </c>
      <c r="M107" s="112">
        <f t="shared" ref="M107:X107" si="196">M647</f>
        <v>0</v>
      </c>
      <c r="N107" s="112">
        <f t="shared" si="196"/>
        <v>0</v>
      </c>
      <c r="O107" s="112">
        <f t="shared" si="196"/>
        <v>0</v>
      </c>
      <c r="P107" s="112">
        <f t="shared" si="196"/>
        <v>0</v>
      </c>
      <c r="Q107" s="112">
        <f t="shared" si="196"/>
        <v>0</v>
      </c>
      <c r="R107" s="112">
        <f t="shared" si="196"/>
        <v>0</v>
      </c>
      <c r="S107" s="112">
        <f t="shared" si="196"/>
        <v>0</v>
      </c>
      <c r="T107" s="112">
        <f t="shared" si="196"/>
        <v>0</v>
      </c>
      <c r="U107" s="112">
        <f t="shared" si="196"/>
        <v>0</v>
      </c>
      <c r="V107" s="112">
        <f t="shared" si="196"/>
        <v>0</v>
      </c>
      <c r="W107" s="112">
        <f t="shared" si="196"/>
        <v>0</v>
      </c>
      <c r="X107" s="112">
        <f t="shared" si="196"/>
        <v>0</v>
      </c>
      <c r="Y107" s="112">
        <f t="shared" si="163"/>
        <v>0</v>
      </c>
      <c r="Z107" s="112">
        <f t="shared" ref="Z107:AK107" si="197">Z647</f>
        <v>0</v>
      </c>
      <c r="AA107" s="112">
        <f t="shared" si="197"/>
        <v>0</v>
      </c>
      <c r="AB107" s="112">
        <f t="shared" si="197"/>
        <v>0</v>
      </c>
      <c r="AC107" s="112">
        <f t="shared" si="197"/>
        <v>0</v>
      </c>
      <c r="AD107" s="112">
        <f t="shared" si="197"/>
        <v>0</v>
      </c>
      <c r="AE107" s="112">
        <f t="shared" si="197"/>
        <v>0</v>
      </c>
      <c r="AF107" s="112">
        <f t="shared" si="197"/>
        <v>0</v>
      </c>
      <c r="AG107" s="112">
        <f t="shared" si="197"/>
        <v>0</v>
      </c>
      <c r="AH107" s="112">
        <f t="shared" si="197"/>
        <v>0</v>
      </c>
      <c r="AI107" s="112">
        <f t="shared" si="197"/>
        <v>0</v>
      </c>
      <c r="AJ107" s="112">
        <f t="shared" si="197"/>
        <v>0</v>
      </c>
      <c r="AK107" s="112">
        <f t="shared" si="197"/>
        <v>0</v>
      </c>
      <c r="AL107" s="112">
        <f>AL647</f>
        <v>0</v>
      </c>
      <c r="AM107" s="112">
        <f t="shared" ref="AM107:BB107" si="198">AM647</f>
        <v>0</v>
      </c>
      <c r="AN107" s="112">
        <f t="shared" si="198"/>
        <v>0</v>
      </c>
      <c r="AO107" s="112">
        <f t="shared" si="198"/>
        <v>0</v>
      </c>
      <c r="AP107" s="112">
        <f t="shared" si="198"/>
        <v>0</v>
      </c>
      <c r="AQ107" s="112">
        <f t="shared" si="198"/>
        <v>0</v>
      </c>
      <c r="AR107" s="112">
        <f t="shared" si="198"/>
        <v>0</v>
      </c>
      <c r="AS107" s="112">
        <f t="shared" si="198"/>
        <v>0</v>
      </c>
      <c r="AT107" s="112">
        <f t="shared" si="198"/>
        <v>0</v>
      </c>
      <c r="AU107" s="112">
        <f t="shared" si="198"/>
        <v>0</v>
      </c>
      <c r="AV107" s="112">
        <f t="shared" si="198"/>
        <v>0</v>
      </c>
      <c r="AW107" s="112">
        <f t="shared" si="198"/>
        <v>0</v>
      </c>
      <c r="AX107" s="112" t="e">
        <f t="shared" si="198"/>
        <v>#REF!</v>
      </c>
      <c r="AY107" s="112">
        <f>AY647</f>
        <v>0</v>
      </c>
      <c r="AZ107" s="112">
        <f>AZ647</f>
        <v>0</v>
      </c>
      <c r="BA107" s="112">
        <f t="shared" si="198"/>
        <v>0</v>
      </c>
      <c r="BB107" s="112">
        <f t="shared" si="198"/>
        <v>0</v>
      </c>
    </row>
    <row r="108" spans="1:55" s="64" customFormat="1" hidden="1" outlineLevel="1" x14ac:dyDescent="0.2">
      <c r="A108" s="63"/>
      <c r="G108" s="65"/>
      <c r="H108" s="60" t="s">
        <v>220</v>
      </c>
      <c r="I108" s="61" t="s">
        <v>221</v>
      </c>
      <c r="J108" s="62">
        <f>J650</f>
        <v>0</v>
      </c>
      <c r="K108" s="62">
        <f>K650</f>
        <v>0</v>
      </c>
      <c r="L108" s="112">
        <f>L650</f>
        <v>0</v>
      </c>
      <c r="M108" s="112">
        <f t="shared" ref="M108:X108" si="199">M650</f>
        <v>0</v>
      </c>
      <c r="N108" s="112">
        <f t="shared" si="199"/>
        <v>0</v>
      </c>
      <c r="O108" s="112">
        <f t="shared" si="199"/>
        <v>0</v>
      </c>
      <c r="P108" s="112">
        <f t="shared" si="199"/>
        <v>0</v>
      </c>
      <c r="Q108" s="112">
        <f t="shared" si="199"/>
        <v>0</v>
      </c>
      <c r="R108" s="112">
        <f t="shared" si="199"/>
        <v>0</v>
      </c>
      <c r="S108" s="112">
        <f t="shared" si="199"/>
        <v>0</v>
      </c>
      <c r="T108" s="112">
        <f t="shared" si="199"/>
        <v>0</v>
      </c>
      <c r="U108" s="112">
        <f t="shared" si="199"/>
        <v>0</v>
      </c>
      <c r="V108" s="112">
        <f t="shared" si="199"/>
        <v>0</v>
      </c>
      <c r="W108" s="112">
        <f t="shared" si="199"/>
        <v>0</v>
      </c>
      <c r="X108" s="112">
        <f t="shared" si="199"/>
        <v>0</v>
      </c>
      <c r="Y108" s="112">
        <f t="shared" si="163"/>
        <v>0</v>
      </c>
      <c r="Z108" s="112">
        <f t="shared" ref="Z108:AK108" si="200">Z650</f>
        <v>0</v>
      </c>
      <c r="AA108" s="112">
        <f t="shared" si="200"/>
        <v>0</v>
      </c>
      <c r="AB108" s="112">
        <f t="shared" si="200"/>
        <v>0</v>
      </c>
      <c r="AC108" s="112">
        <f t="shared" si="200"/>
        <v>0</v>
      </c>
      <c r="AD108" s="112">
        <f t="shared" si="200"/>
        <v>0</v>
      </c>
      <c r="AE108" s="112">
        <f t="shared" si="200"/>
        <v>0</v>
      </c>
      <c r="AF108" s="112">
        <f t="shared" si="200"/>
        <v>0</v>
      </c>
      <c r="AG108" s="112">
        <f t="shared" si="200"/>
        <v>0</v>
      </c>
      <c r="AH108" s="112">
        <f t="shared" si="200"/>
        <v>0</v>
      </c>
      <c r="AI108" s="112">
        <f t="shared" si="200"/>
        <v>0</v>
      </c>
      <c r="AJ108" s="112">
        <f t="shared" si="200"/>
        <v>0</v>
      </c>
      <c r="AK108" s="112">
        <f t="shared" si="200"/>
        <v>0</v>
      </c>
      <c r="AL108" s="112">
        <f>AL650</f>
        <v>0</v>
      </c>
      <c r="AM108" s="112">
        <f t="shared" ref="AM108:BB108" si="201">AM650</f>
        <v>0</v>
      </c>
      <c r="AN108" s="112">
        <f t="shared" si="201"/>
        <v>0</v>
      </c>
      <c r="AO108" s="112">
        <f t="shared" si="201"/>
        <v>0</v>
      </c>
      <c r="AP108" s="112">
        <f t="shared" si="201"/>
        <v>0</v>
      </c>
      <c r="AQ108" s="112">
        <f t="shared" si="201"/>
        <v>0</v>
      </c>
      <c r="AR108" s="112">
        <f t="shared" si="201"/>
        <v>0</v>
      </c>
      <c r="AS108" s="112">
        <f t="shared" si="201"/>
        <v>0</v>
      </c>
      <c r="AT108" s="112">
        <f t="shared" si="201"/>
        <v>0</v>
      </c>
      <c r="AU108" s="112">
        <f t="shared" si="201"/>
        <v>0</v>
      </c>
      <c r="AV108" s="112">
        <f t="shared" si="201"/>
        <v>0</v>
      </c>
      <c r="AW108" s="112">
        <f t="shared" si="201"/>
        <v>0</v>
      </c>
      <c r="AX108" s="112" t="e">
        <f t="shared" si="201"/>
        <v>#REF!</v>
      </c>
      <c r="AY108" s="112">
        <f>AY650</f>
        <v>0</v>
      </c>
      <c r="AZ108" s="112">
        <f>AZ650</f>
        <v>0</v>
      </c>
      <c r="BA108" s="112">
        <f t="shared" si="201"/>
        <v>0</v>
      </c>
      <c r="BB108" s="112">
        <f t="shared" si="201"/>
        <v>0</v>
      </c>
    </row>
    <row r="109" spans="1:55" s="64" customFormat="1" hidden="1" outlineLevel="1" x14ac:dyDescent="0.2">
      <c r="A109" s="63"/>
      <c r="G109" s="65"/>
      <c r="H109" s="60" t="s">
        <v>222</v>
      </c>
      <c r="I109" s="61" t="s">
        <v>223</v>
      </c>
      <c r="J109" s="62">
        <f>J655</f>
        <v>0</v>
      </c>
      <c r="K109" s="62">
        <f>K655</f>
        <v>0</v>
      </c>
      <c r="L109" s="112">
        <f>L655</f>
        <v>0</v>
      </c>
      <c r="M109" s="112">
        <f t="shared" ref="M109:X109" si="202">M655</f>
        <v>0</v>
      </c>
      <c r="N109" s="112">
        <f t="shared" si="202"/>
        <v>0</v>
      </c>
      <c r="O109" s="112">
        <f t="shared" si="202"/>
        <v>0</v>
      </c>
      <c r="P109" s="112">
        <f t="shared" si="202"/>
        <v>0</v>
      </c>
      <c r="Q109" s="112">
        <f t="shared" si="202"/>
        <v>0</v>
      </c>
      <c r="R109" s="112">
        <f t="shared" si="202"/>
        <v>0</v>
      </c>
      <c r="S109" s="112">
        <f t="shared" si="202"/>
        <v>0</v>
      </c>
      <c r="T109" s="112">
        <f t="shared" si="202"/>
        <v>0</v>
      </c>
      <c r="U109" s="112">
        <f t="shared" si="202"/>
        <v>0</v>
      </c>
      <c r="V109" s="112">
        <f t="shared" si="202"/>
        <v>0</v>
      </c>
      <c r="W109" s="112">
        <f t="shared" si="202"/>
        <v>0</v>
      </c>
      <c r="X109" s="112">
        <f t="shared" si="202"/>
        <v>0</v>
      </c>
      <c r="Y109" s="112">
        <f t="shared" si="163"/>
        <v>0</v>
      </c>
      <c r="Z109" s="112">
        <f t="shared" ref="Z109:AK109" si="203">Z655</f>
        <v>0</v>
      </c>
      <c r="AA109" s="112">
        <f t="shared" si="203"/>
        <v>0</v>
      </c>
      <c r="AB109" s="112">
        <f t="shared" si="203"/>
        <v>0</v>
      </c>
      <c r="AC109" s="112">
        <f t="shared" si="203"/>
        <v>0</v>
      </c>
      <c r="AD109" s="112">
        <f t="shared" si="203"/>
        <v>0</v>
      </c>
      <c r="AE109" s="112">
        <f t="shared" si="203"/>
        <v>0</v>
      </c>
      <c r="AF109" s="112">
        <f t="shared" si="203"/>
        <v>0</v>
      </c>
      <c r="AG109" s="112">
        <f t="shared" si="203"/>
        <v>0</v>
      </c>
      <c r="AH109" s="112">
        <f t="shared" si="203"/>
        <v>0</v>
      </c>
      <c r="AI109" s="112">
        <f t="shared" si="203"/>
        <v>0</v>
      </c>
      <c r="AJ109" s="112">
        <f t="shared" si="203"/>
        <v>0</v>
      </c>
      <c r="AK109" s="112">
        <f t="shared" si="203"/>
        <v>0</v>
      </c>
      <c r="AL109" s="112">
        <f>AL655</f>
        <v>0</v>
      </c>
      <c r="AM109" s="112">
        <f t="shared" ref="AM109:BB109" si="204">AM655</f>
        <v>0</v>
      </c>
      <c r="AN109" s="112">
        <f t="shared" si="204"/>
        <v>0</v>
      </c>
      <c r="AO109" s="112">
        <f t="shared" si="204"/>
        <v>0</v>
      </c>
      <c r="AP109" s="112">
        <f t="shared" si="204"/>
        <v>0</v>
      </c>
      <c r="AQ109" s="112">
        <f t="shared" si="204"/>
        <v>0</v>
      </c>
      <c r="AR109" s="112">
        <f t="shared" si="204"/>
        <v>0</v>
      </c>
      <c r="AS109" s="112">
        <f t="shared" si="204"/>
        <v>0</v>
      </c>
      <c r="AT109" s="112">
        <f t="shared" si="204"/>
        <v>0</v>
      </c>
      <c r="AU109" s="112">
        <f t="shared" si="204"/>
        <v>0</v>
      </c>
      <c r="AV109" s="112">
        <f t="shared" si="204"/>
        <v>0</v>
      </c>
      <c r="AW109" s="112">
        <f t="shared" si="204"/>
        <v>0</v>
      </c>
      <c r="AX109" s="112" t="e">
        <f t="shared" si="204"/>
        <v>#REF!</v>
      </c>
      <c r="AY109" s="112">
        <f>AY655</f>
        <v>0</v>
      </c>
      <c r="AZ109" s="112">
        <f>AZ655</f>
        <v>0</v>
      </c>
      <c r="BA109" s="112">
        <f t="shared" si="204"/>
        <v>0</v>
      </c>
      <c r="BB109" s="112">
        <f t="shared" si="204"/>
        <v>0</v>
      </c>
    </row>
    <row r="110" spans="1:55" s="64" customFormat="1" hidden="1" outlineLevel="1" x14ac:dyDescent="0.2">
      <c r="A110" s="63"/>
      <c r="G110" s="65"/>
      <c r="H110" s="60" t="s">
        <v>224</v>
      </c>
      <c r="I110" s="61" t="s">
        <v>225</v>
      </c>
      <c r="J110" s="62">
        <f>J657</f>
        <v>0</v>
      </c>
      <c r="K110" s="62">
        <f>K657</f>
        <v>0</v>
      </c>
      <c r="L110" s="112">
        <f>L657</f>
        <v>0</v>
      </c>
      <c r="M110" s="112">
        <f t="shared" ref="M110:X110" si="205">M657</f>
        <v>0</v>
      </c>
      <c r="N110" s="112">
        <f t="shared" si="205"/>
        <v>0</v>
      </c>
      <c r="O110" s="112">
        <f t="shared" si="205"/>
        <v>0</v>
      </c>
      <c r="P110" s="112">
        <f t="shared" si="205"/>
        <v>0</v>
      </c>
      <c r="Q110" s="112">
        <f t="shared" si="205"/>
        <v>0</v>
      </c>
      <c r="R110" s="112">
        <f t="shared" si="205"/>
        <v>0</v>
      </c>
      <c r="S110" s="112">
        <f t="shared" si="205"/>
        <v>0</v>
      </c>
      <c r="T110" s="112">
        <f t="shared" si="205"/>
        <v>0</v>
      </c>
      <c r="U110" s="112">
        <f t="shared" si="205"/>
        <v>0</v>
      </c>
      <c r="V110" s="112">
        <f t="shared" si="205"/>
        <v>0</v>
      </c>
      <c r="W110" s="112">
        <f t="shared" si="205"/>
        <v>0</v>
      </c>
      <c r="X110" s="112">
        <f t="shared" si="205"/>
        <v>0</v>
      </c>
      <c r="Y110" s="112">
        <f t="shared" si="163"/>
        <v>0</v>
      </c>
      <c r="Z110" s="112">
        <f t="shared" ref="Z110:AK110" si="206">Z657</f>
        <v>0</v>
      </c>
      <c r="AA110" s="112">
        <f t="shared" si="206"/>
        <v>0</v>
      </c>
      <c r="AB110" s="112">
        <f t="shared" si="206"/>
        <v>0</v>
      </c>
      <c r="AC110" s="112">
        <f t="shared" si="206"/>
        <v>0</v>
      </c>
      <c r="AD110" s="112">
        <f t="shared" si="206"/>
        <v>0</v>
      </c>
      <c r="AE110" s="112">
        <f t="shared" si="206"/>
        <v>0</v>
      </c>
      <c r="AF110" s="112">
        <f t="shared" si="206"/>
        <v>0</v>
      </c>
      <c r="AG110" s="112">
        <f t="shared" si="206"/>
        <v>0</v>
      </c>
      <c r="AH110" s="112">
        <f t="shared" si="206"/>
        <v>0</v>
      </c>
      <c r="AI110" s="112">
        <f t="shared" si="206"/>
        <v>0</v>
      </c>
      <c r="AJ110" s="112">
        <f t="shared" si="206"/>
        <v>0</v>
      </c>
      <c r="AK110" s="112">
        <f t="shared" si="206"/>
        <v>0</v>
      </c>
      <c r="AL110" s="112">
        <f>AL657</f>
        <v>0</v>
      </c>
      <c r="AM110" s="112">
        <f t="shared" ref="AM110:BB110" si="207">AM657</f>
        <v>0</v>
      </c>
      <c r="AN110" s="112">
        <f t="shared" si="207"/>
        <v>0</v>
      </c>
      <c r="AO110" s="112">
        <f t="shared" si="207"/>
        <v>0</v>
      </c>
      <c r="AP110" s="112">
        <f t="shared" si="207"/>
        <v>0</v>
      </c>
      <c r="AQ110" s="112">
        <f t="shared" si="207"/>
        <v>0</v>
      </c>
      <c r="AR110" s="112">
        <f t="shared" si="207"/>
        <v>0</v>
      </c>
      <c r="AS110" s="112">
        <f t="shared" si="207"/>
        <v>0</v>
      </c>
      <c r="AT110" s="112">
        <f t="shared" si="207"/>
        <v>0</v>
      </c>
      <c r="AU110" s="112">
        <f t="shared" si="207"/>
        <v>0</v>
      </c>
      <c r="AV110" s="112" t="e">
        <f t="shared" si="207"/>
        <v>#REF!</v>
      </c>
      <c r="AW110" s="112" t="e">
        <f t="shared" si="207"/>
        <v>#REF!</v>
      </c>
      <c r="AX110" s="112" t="e">
        <f t="shared" si="207"/>
        <v>#REF!</v>
      </c>
      <c r="AY110" s="112">
        <f>AY657</f>
        <v>0</v>
      </c>
      <c r="AZ110" s="112">
        <f>AZ657</f>
        <v>0</v>
      </c>
      <c r="BA110" s="112">
        <f t="shared" si="207"/>
        <v>0</v>
      </c>
      <c r="BB110" s="112">
        <f t="shared" si="207"/>
        <v>0</v>
      </c>
    </row>
    <row r="111" spans="1:55" s="64" customFormat="1" hidden="1" outlineLevel="1" x14ac:dyDescent="0.2">
      <c r="A111" s="63"/>
      <c r="G111" s="65"/>
      <c r="H111" s="60" t="s">
        <v>226</v>
      </c>
      <c r="I111" s="61" t="s">
        <v>227</v>
      </c>
      <c r="J111" s="62">
        <f>J660</f>
        <v>0</v>
      </c>
      <c r="K111" s="62">
        <f>K660</f>
        <v>0</v>
      </c>
      <c r="L111" s="112">
        <f>L660</f>
        <v>0</v>
      </c>
      <c r="M111" s="112">
        <f t="shared" ref="M111:X111" si="208">M660</f>
        <v>0</v>
      </c>
      <c r="N111" s="112">
        <f t="shared" si="208"/>
        <v>0</v>
      </c>
      <c r="O111" s="112">
        <f t="shared" si="208"/>
        <v>0</v>
      </c>
      <c r="P111" s="112">
        <f t="shared" si="208"/>
        <v>0</v>
      </c>
      <c r="Q111" s="112">
        <f t="shared" si="208"/>
        <v>0</v>
      </c>
      <c r="R111" s="112">
        <f t="shared" si="208"/>
        <v>0</v>
      </c>
      <c r="S111" s="112">
        <f t="shared" si="208"/>
        <v>0</v>
      </c>
      <c r="T111" s="112">
        <f t="shared" si="208"/>
        <v>0</v>
      </c>
      <c r="U111" s="112">
        <f t="shared" si="208"/>
        <v>0</v>
      </c>
      <c r="V111" s="112">
        <f t="shared" si="208"/>
        <v>0</v>
      </c>
      <c r="W111" s="112">
        <f t="shared" si="208"/>
        <v>0</v>
      </c>
      <c r="X111" s="112">
        <f t="shared" si="208"/>
        <v>0</v>
      </c>
      <c r="Y111" s="112">
        <f t="shared" si="163"/>
        <v>0</v>
      </c>
      <c r="Z111" s="112">
        <f t="shared" ref="Z111:AK111" si="209">Z660</f>
        <v>0</v>
      </c>
      <c r="AA111" s="112">
        <f t="shared" si="209"/>
        <v>0</v>
      </c>
      <c r="AB111" s="112">
        <f t="shared" si="209"/>
        <v>0</v>
      </c>
      <c r="AC111" s="112">
        <f t="shared" si="209"/>
        <v>0</v>
      </c>
      <c r="AD111" s="112">
        <f t="shared" si="209"/>
        <v>0</v>
      </c>
      <c r="AE111" s="112">
        <f t="shared" si="209"/>
        <v>0</v>
      </c>
      <c r="AF111" s="112">
        <f t="shared" si="209"/>
        <v>0</v>
      </c>
      <c r="AG111" s="112">
        <f t="shared" si="209"/>
        <v>0</v>
      </c>
      <c r="AH111" s="112">
        <f t="shared" si="209"/>
        <v>0</v>
      </c>
      <c r="AI111" s="112">
        <f t="shared" si="209"/>
        <v>0</v>
      </c>
      <c r="AJ111" s="112">
        <f t="shared" si="209"/>
        <v>0</v>
      </c>
      <c r="AK111" s="112">
        <f t="shared" si="209"/>
        <v>0</v>
      </c>
      <c r="AL111" s="112">
        <f>AL660</f>
        <v>0</v>
      </c>
      <c r="AM111" s="112">
        <f t="shared" ref="AM111:BB111" si="210">AM660</f>
        <v>0</v>
      </c>
      <c r="AN111" s="112">
        <f t="shared" si="210"/>
        <v>0</v>
      </c>
      <c r="AO111" s="112">
        <f t="shared" si="210"/>
        <v>0</v>
      </c>
      <c r="AP111" s="112">
        <f t="shared" si="210"/>
        <v>0</v>
      </c>
      <c r="AQ111" s="112">
        <f t="shared" si="210"/>
        <v>0</v>
      </c>
      <c r="AR111" s="112">
        <f t="shared" si="210"/>
        <v>0</v>
      </c>
      <c r="AS111" s="112">
        <f t="shared" si="210"/>
        <v>0</v>
      </c>
      <c r="AT111" s="112">
        <f t="shared" si="210"/>
        <v>0</v>
      </c>
      <c r="AU111" s="112">
        <f t="shared" si="210"/>
        <v>0</v>
      </c>
      <c r="AV111" s="112" t="e">
        <f t="shared" si="210"/>
        <v>#REF!</v>
      </c>
      <c r="AW111" s="112" t="e">
        <f t="shared" si="210"/>
        <v>#REF!</v>
      </c>
      <c r="AX111" s="112" t="e">
        <f t="shared" si="210"/>
        <v>#REF!</v>
      </c>
      <c r="AY111" s="112">
        <f>AY660</f>
        <v>0</v>
      </c>
      <c r="AZ111" s="112">
        <f>AZ660</f>
        <v>0</v>
      </c>
      <c r="BA111" s="112">
        <f t="shared" si="210"/>
        <v>0</v>
      </c>
      <c r="BB111" s="112">
        <f t="shared" si="210"/>
        <v>0</v>
      </c>
    </row>
    <row r="112" spans="1:55" s="64" customFormat="1" hidden="1" outlineLevel="1" x14ac:dyDescent="0.2">
      <c r="A112" s="63"/>
      <c r="G112" s="65"/>
      <c r="H112" s="60" t="s">
        <v>228</v>
      </c>
      <c r="I112" s="61" t="s">
        <v>229</v>
      </c>
      <c r="J112" s="62">
        <f>J662</f>
        <v>0</v>
      </c>
      <c r="K112" s="62">
        <f>K662</f>
        <v>0</v>
      </c>
      <c r="L112" s="112">
        <f>L662</f>
        <v>0</v>
      </c>
      <c r="M112" s="112">
        <f t="shared" ref="M112:X112" si="211">M662</f>
        <v>0</v>
      </c>
      <c r="N112" s="112">
        <f t="shared" si="211"/>
        <v>0</v>
      </c>
      <c r="O112" s="112">
        <f t="shared" si="211"/>
        <v>0</v>
      </c>
      <c r="P112" s="112">
        <f t="shared" si="211"/>
        <v>0</v>
      </c>
      <c r="Q112" s="112">
        <f t="shared" si="211"/>
        <v>0</v>
      </c>
      <c r="R112" s="112">
        <f t="shared" si="211"/>
        <v>0</v>
      </c>
      <c r="S112" s="112">
        <f t="shared" si="211"/>
        <v>0</v>
      </c>
      <c r="T112" s="112">
        <f t="shared" si="211"/>
        <v>0</v>
      </c>
      <c r="U112" s="112">
        <f t="shared" si="211"/>
        <v>0</v>
      </c>
      <c r="V112" s="112">
        <f t="shared" si="211"/>
        <v>0</v>
      </c>
      <c r="W112" s="112">
        <f t="shared" si="211"/>
        <v>0</v>
      </c>
      <c r="X112" s="112">
        <f t="shared" si="211"/>
        <v>0</v>
      </c>
      <c r="Y112" s="112">
        <f t="shared" si="163"/>
        <v>0</v>
      </c>
      <c r="Z112" s="112">
        <f t="shared" ref="Z112:AK112" si="212">Z662</f>
        <v>0</v>
      </c>
      <c r="AA112" s="112">
        <f t="shared" si="212"/>
        <v>0</v>
      </c>
      <c r="AB112" s="112">
        <f t="shared" si="212"/>
        <v>0</v>
      </c>
      <c r="AC112" s="112">
        <f t="shared" si="212"/>
        <v>0</v>
      </c>
      <c r="AD112" s="112">
        <f t="shared" si="212"/>
        <v>0</v>
      </c>
      <c r="AE112" s="112">
        <f t="shared" si="212"/>
        <v>0</v>
      </c>
      <c r="AF112" s="112">
        <f t="shared" si="212"/>
        <v>0</v>
      </c>
      <c r="AG112" s="112">
        <f t="shared" si="212"/>
        <v>0</v>
      </c>
      <c r="AH112" s="112">
        <f t="shared" si="212"/>
        <v>0</v>
      </c>
      <c r="AI112" s="112">
        <f t="shared" si="212"/>
        <v>0</v>
      </c>
      <c r="AJ112" s="112">
        <f t="shared" si="212"/>
        <v>0</v>
      </c>
      <c r="AK112" s="112">
        <f t="shared" si="212"/>
        <v>0</v>
      </c>
      <c r="AL112" s="112">
        <f>AL662</f>
        <v>0</v>
      </c>
      <c r="AM112" s="112">
        <f t="shared" ref="AM112:BB112" si="213">AM662</f>
        <v>0</v>
      </c>
      <c r="AN112" s="112">
        <f t="shared" si="213"/>
        <v>0</v>
      </c>
      <c r="AO112" s="112">
        <f t="shared" si="213"/>
        <v>0</v>
      </c>
      <c r="AP112" s="112">
        <f t="shared" si="213"/>
        <v>0</v>
      </c>
      <c r="AQ112" s="112">
        <f t="shared" si="213"/>
        <v>0</v>
      </c>
      <c r="AR112" s="112">
        <f t="shared" si="213"/>
        <v>0</v>
      </c>
      <c r="AS112" s="112">
        <f t="shared" si="213"/>
        <v>0</v>
      </c>
      <c r="AT112" s="112">
        <f t="shared" si="213"/>
        <v>0</v>
      </c>
      <c r="AU112" s="112">
        <f t="shared" si="213"/>
        <v>0</v>
      </c>
      <c r="AV112" s="112">
        <f t="shared" si="213"/>
        <v>0</v>
      </c>
      <c r="AW112" s="112">
        <f t="shared" si="213"/>
        <v>0</v>
      </c>
      <c r="AX112" s="112" t="e">
        <f t="shared" si="213"/>
        <v>#REF!</v>
      </c>
      <c r="AY112" s="112">
        <f>AY662</f>
        <v>0</v>
      </c>
      <c r="AZ112" s="112">
        <f>AZ662</f>
        <v>0</v>
      </c>
      <c r="BA112" s="112">
        <f t="shared" si="213"/>
        <v>0</v>
      </c>
      <c r="BB112" s="112">
        <f t="shared" si="213"/>
        <v>0</v>
      </c>
    </row>
    <row r="113" spans="1:57" s="64" customFormat="1" hidden="1" outlineLevel="1" x14ac:dyDescent="0.2">
      <c r="A113" s="63"/>
      <c r="G113" s="65"/>
      <c r="H113" s="60" t="s">
        <v>230</v>
      </c>
      <c r="I113" s="61" t="s">
        <v>231</v>
      </c>
      <c r="J113" s="62">
        <f>J668</f>
        <v>0</v>
      </c>
      <c r="K113" s="62">
        <f>K668</f>
        <v>0</v>
      </c>
      <c r="L113" s="112">
        <f>L668</f>
        <v>0</v>
      </c>
      <c r="M113" s="112">
        <f t="shared" ref="M113:X113" si="214">M668</f>
        <v>0</v>
      </c>
      <c r="N113" s="112">
        <f t="shared" si="214"/>
        <v>0</v>
      </c>
      <c r="O113" s="112">
        <f t="shared" si="214"/>
        <v>0</v>
      </c>
      <c r="P113" s="112">
        <f t="shared" si="214"/>
        <v>0</v>
      </c>
      <c r="Q113" s="112">
        <f t="shared" si="214"/>
        <v>0</v>
      </c>
      <c r="R113" s="112">
        <f t="shared" si="214"/>
        <v>0</v>
      </c>
      <c r="S113" s="112">
        <f t="shared" si="214"/>
        <v>0</v>
      </c>
      <c r="T113" s="112">
        <f t="shared" si="214"/>
        <v>0</v>
      </c>
      <c r="U113" s="112">
        <f t="shared" si="214"/>
        <v>0</v>
      </c>
      <c r="V113" s="112">
        <f t="shared" si="214"/>
        <v>0</v>
      </c>
      <c r="W113" s="112">
        <f t="shared" si="214"/>
        <v>0</v>
      </c>
      <c r="X113" s="112">
        <f t="shared" si="214"/>
        <v>0</v>
      </c>
      <c r="Y113" s="112">
        <f t="shared" si="163"/>
        <v>0</v>
      </c>
      <c r="Z113" s="112">
        <f t="shared" ref="Z113:AK113" si="215">Z668</f>
        <v>0</v>
      </c>
      <c r="AA113" s="112">
        <f t="shared" si="215"/>
        <v>0</v>
      </c>
      <c r="AB113" s="112">
        <f t="shared" si="215"/>
        <v>0</v>
      </c>
      <c r="AC113" s="112">
        <f t="shared" si="215"/>
        <v>0</v>
      </c>
      <c r="AD113" s="112">
        <f t="shared" si="215"/>
        <v>0</v>
      </c>
      <c r="AE113" s="112">
        <f t="shared" si="215"/>
        <v>0</v>
      </c>
      <c r="AF113" s="112">
        <f t="shared" si="215"/>
        <v>0</v>
      </c>
      <c r="AG113" s="112">
        <f t="shared" si="215"/>
        <v>0</v>
      </c>
      <c r="AH113" s="112">
        <f t="shared" si="215"/>
        <v>0</v>
      </c>
      <c r="AI113" s="112">
        <f t="shared" si="215"/>
        <v>0</v>
      </c>
      <c r="AJ113" s="112">
        <f t="shared" si="215"/>
        <v>0</v>
      </c>
      <c r="AK113" s="112">
        <f t="shared" si="215"/>
        <v>0</v>
      </c>
      <c r="AL113" s="112">
        <f>AL668</f>
        <v>0</v>
      </c>
      <c r="AM113" s="112">
        <f t="shared" ref="AM113:BB113" si="216">AM668</f>
        <v>0</v>
      </c>
      <c r="AN113" s="112">
        <f t="shared" si="216"/>
        <v>0</v>
      </c>
      <c r="AO113" s="112">
        <f t="shared" si="216"/>
        <v>0</v>
      </c>
      <c r="AP113" s="112">
        <f t="shared" si="216"/>
        <v>0</v>
      </c>
      <c r="AQ113" s="112">
        <f t="shared" si="216"/>
        <v>0</v>
      </c>
      <c r="AR113" s="112">
        <f t="shared" si="216"/>
        <v>0</v>
      </c>
      <c r="AS113" s="112">
        <f t="shared" si="216"/>
        <v>0</v>
      </c>
      <c r="AT113" s="112">
        <f t="shared" si="216"/>
        <v>0</v>
      </c>
      <c r="AU113" s="112">
        <f t="shared" si="216"/>
        <v>0</v>
      </c>
      <c r="AV113" s="112">
        <f t="shared" si="216"/>
        <v>0</v>
      </c>
      <c r="AW113" s="112">
        <f t="shared" si="216"/>
        <v>0</v>
      </c>
      <c r="AX113" s="112" t="e">
        <f t="shared" si="216"/>
        <v>#REF!</v>
      </c>
      <c r="AY113" s="112">
        <f>AY668</f>
        <v>0</v>
      </c>
      <c r="AZ113" s="112">
        <f>AZ668</f>
        <v>0</v>
      </c>
      <c r="BA113" s="112">
        <f t="shared" si="216"/>
        <v>0</v>
      </c>
      <c r="BB113" s="112">
        <f t="shared" si="216"/>
        <v>0</v>
      </c>
    </row>
    <row r="114" spans="1:57" s="64" customFormat="1" hidden="1" outlineLevel="1" x14ac:dyDescent="0.2">
      <c r="A114" s="63"/>
      <c r="G114" s="65"/>
      <c r="H114" s="60" t="s">
        <v>232</v>
      </c>
      <c r="I114" s="61" t="s">
        <v>233</v>
      </c>
      <c r="J114" s="62">
        <f>J665</f>
        <v>0</v>
      </c>
      <c r="K114" s="62">
        <f>K665</f>
        <v>0</v>
      </c>
      <c r="L114" s="112">
        <f>L665</f>
        <v>0</v>
      </c>
      <c r="M114" s="112">
        <f t="shared" ref="M114:X114" si="217">M665</f>
        <v>0</v>
      </c>
      <c r="N114" s="112">
        <f t="shared" si="217"/>
        <v>0</v>
      </c>
      <c r="O114" s="112">
        <f t="shared" si="217"/>
        <v>0</v>
      </c>
      <c r="P114" s="112">
        <f t="shared" si="217"/>
        <v>0</v>
      </c>
      <c r="Q114" s="112">
        <f t="shared" si="217"/>
        <v>0</v>
      </c>
      <c r="R114" s="112">
        <f t="shared" si="217"/>
        <v>0</v>
      </c>
      <c r="S114" s="112">
        <f t="shared" si="217"/>
        <v>0</v>
      </c>
      <c r="T114" s="112">
        <f t="shared" si="217"/>
        <v>0</v>
      </c>
      <c r="U114" s="112">
        <f t="shared" si="217"/>
        <v>0</v>
      </c>
      <c r="V114" s="112">
        <f t="shared" si="217"/>
        <v>0</v>
      </c>
      <c r="W114" s="112">
        <f t="shared" si="217"/>
        <v>0</v>
      </c>
      <c r="X114" s="112">
        <f t="shared" si="217"/>
        <v>0</v>
      </c>
      <c r="Y114" s="112">
        <f t="shared" si="163"/>
        <v>0</v>
      </c>
      <c r="Z114" s="112">
        <f t="shared" ref="Z114:AK114" si="218">Z665</f>
        <v>0</v>
      </c>
      <c r="AA114" s="112">
        <f t="shared" si="218"/>
        <v>0</v>
      </c>
      <c r="AB114" s="112">
        <f t="shared" si="218"/>
        <v>0</v>
      </c>
      <c r="AC114" s="112">
        <f t="shared" si="218"/>
        <v>0</v>
      </c>
      <c r="AD114" s="112">
        <f t="shared" si="218"/>
        <v>0</v>
      </c>
      <c r="AE114" s="112">
        <f t="shared" si="218"/>
        <v>0</v>
      </c>
      <c r="AF114" s="112">
        <f t="shared" si="218"/>
        <v>0</v>
      </c>
      <c r="AG114" s="112">
        <f t="shared" si="218"/>
        <v>0</v>
      </c>
      <c r="AH114" s="112">
        <f t="shared" si="218"/>
        <v>0</v>
      </c>
      <c r="AI114" s="112">
        <f t="shared" si="218"/>
        <v>0</v>
      </c>
      <c r="AJ114" s="112">
        <f t="shared" si="218"/>
        <v>0</v>
      </c>
      <c r="AK114" s="112">
        <f t="shared" si="218"/>
        <v>0</v>
      </c>
      <c r="AL114" s="112">
        <f>AL665</f>
        <v>0</v>
      </c>
      <c r="AM114" s="112">
        <f t="shared" ref="AM114:BB114" si="219">AM665</f>
        <v>0</v>
      </c>
      <c r="AN114" s="112">
        <f t="shared" si="219"/>
        <v>0</v>
      </c>
      <c r="AO114" s="112">
        <f t="shared" si="219"/>
        <v>0</v>
      </c>
      <c r="AP114" s="112">
        <f t="shared" si="219"/>
        <v>0</v>
      </c>
      <c r="AQ114" s="112">
        <f t="shared" si="219"/>
        <v>0</v>
      </c>
      <c r="AR114" s="112">
        <f t="shared" si="219"/>
        <v>0</v>
      </c>
      <c r="AS114" s="112">
        <f t="shared" si="219"/>
        <v>0</v>
      </c>
      <c r="AT114" s="112">
        <f t="shared" si="219"/>
        <v>0</v>
      </c>
      <c r="AU114" s="112">
        <f t="shared" si="219"/>
        <v>0</v>
      </c>
      <c r="AV114" s="112">
        <f t="shared" si="219"/>
        <v>0</v>
      </c>
      <c r="AW114" s="112">
        <f t="shared" si="219"/>
        <v>0</v>
      </c>
      <c r="AX114" s="112" t="e">
        <f t="shared" si="219"/>
        <v>#REF!</v>
      </c>
      <c r="AY114" s="112">
        <f>AY665</f>
        <v>0</v>
      </c>
      <c r="AZ114" s="112">
        <f>AZ665</f>
        <v>0</v>
      </c>
      <c r="BA114" s="112">
        <f t="shared" si="219"/>
        <v>0</v>
      </c>
      <c r="BB114" s="112">
        <f t="shared" si="219"/>
        <v>0</v>
      </c>
    </row>
    <row r="115" spans="1:57" s="64" customFormat="1" outlineLevel="1" x14ac:dyDescent="0.2">
      <c r="A115" s="63"/>
      <c r="G115" s="65"/>
      <c r="H115" s="60" t="s">
        <v>234</v>
      </c>
      <c r="I115" s="61" t="s">
        <v>235</v>
      </c>
      <c r="J115" s="62">
        <f>J670</f>
        <v>456068773</v>
      </c>
      <c r="K115" s="62">
        <f>K670</f>
        <v>400300000</v>
      </c>
      <c r="L115" s="112">
        <f>L670</f>
        <v>580000000</v>
      </c>
      <c r="M115" s="112">
        <f t="shared" ref="M115:X115" si="220">M670</f>
        <v>90000000</v>
      </c>
      <c r="N115" s="112">
        <f t="shared" si="220"/>
        <v>0</v>
      </c>
      <c r="O115" s="112">
        <f t="shared" si="220"/>
        <v>0</v>
      </c>
      <c r="P115" s="112">
        <f t="shared" si="220"/>
        <v>33000000</v>
      </c>
      <c r="Q115" s="112">
        <f t="shared" si="220"/>
        <v>0</v>
      </c>
      <c r="R115" s="112">
        <f t="shared" si="220"/>
        <v>0</v>
      </c>
      <c r="S115" s="112">
        <f t="shared" si="220"/>
        <v>48333333.333333328</v>
      </c>
      <c r="T115" s="112">
        <f t="shared" si="220"/>
        <v>48333333.333333328</v>
      </c>
      <c r="U115" s="112">
        <f t="shared" si="220"/>
        <v>48333333.333333328</v>
      </c>
      <c r="V115" s="112">
        <f t="shared" si="220"/>
        <v>48333333.333333328</v>
      </c>
      <c r="W115" s="112">
        <f t="shared" si="220"/>
        <v>48333333.333333328</v>
      </c>
      <c r="X115" s="112">
        <f t="shared" si="220"/>
        <v>48333333.333333328</v>
      </c>
      <c r="Y115" s="112">
        <f t="shared" si="163"/>
        <v>412999999.99999988</v>
      </c>
      <c r="Z115" s="112">
        <f t="shared" ref="Z115:AK115" si="221">Z670</f>
        <v>48333333.333333328</v>
      </c>
      <c r="AA115" s="112">
        <f t="shared" si="221"/>
        <v>48333333.333333328</v>
      </c>
      <c r="AB115" s="112">
        <f t="shared" si="221"/>
        <v>48333333.333333328</v>
      </c>
      <c r="AC115" s="112">
        <f t="shared" si="221"/>
        <v>48333333.333333328</v>
      </c>
      <c r="AD115" s="112">
        <f t="shared" si="221"/>
        <v>48333333.333333328</v>
      </c>
      <c r="AE115" s="112">
        <f t="shared" si="221"/>
        <v>48333333.333333328</v>
      </c>
      <c r="AF115" s="112">
        <f t="shared" si="221"/>
        <v>48333333.333333328</v>
      </c>
      <c r="AG115" s="112">
        <f t="shared" si="221"/>
        <v>0</v>
      </c>
      <c r="AH115" s="112">
        <f t="shared" si="221"/>
        <v>99000000</v>
      </c>
      <c r="AI115" s="112">
        <f t="shared" si="221"/>
        <v>400300000</v>
      </c>
      <c r="AJ115" s="112">
        <f t="shared" si="221"/>
        <v>290000000</v>
      </c>
      <c r="AK115" s="112">
        <f t="shared" si="221"/>
        <v>290000000</v>
      </c>
      <c r="AL115" s="112">
        <f>AL670</f>
        <v>580000000</v>
      </c>
      <c r="AM115" s="112">
        <f t="shared" ref="AM115:BB115" si="222">AM670</f>
        <v>123000000</v>
      </c>
      <c r="AN115" s="112">
        <f t="shared" si="222"/>
        <v>500000000</v>
      </c>
      <c r="AO115" s="112">
        <f t="shared" si="222"/>
        <v>700000000</v>
      </c>
      <c r="AP115" s="112">
        <f t="shared" si="222"/>
        <v>1323000000</v>
      </c>
      <c r="AQ115" s="112">
        <f t="shared" si="222"/>
        <v>123000000</v>
      </c>
      <c r="AR115" s="112">
        <f t="shared" si="222"/>
        <v>500000000</v>
      </c>
      <c r="AS115" s="112">
        <f t="shared" si="222"/>
        <v>700000000</v>
      </c>
      <c r="AT115" s="112">
        <f t="shared" si="222"/>
        <v>1323000000</v>
      </c>
      <c r="AU115" s="112">
        <f t="shared" si="222"/>
        <v>123000000</v>
      </c>
      <c r="AV115" s="112">
        <f t="shared" si="222"/>
        <v>1200000000</v>
      </c>
      <c r="AW115" s="112">
        <f t="shared" si="222"/>
        <v>1323000000</v>
      </c>
      <c r="AX115" s="112" t="e">
        <f t="shared" si="222"/>
        <v>#REF!</v>
      </c>
      <c r="AY115" s="112">
        <f>AY670</f>
        <v>1323000000</v>
      </c>
      <c r="AZ115" s="112">
        <f>AZ670</f>
        <v>304500000</v>
      </c>
      <c r="BA115" s="112">
        <f t="shared" si="222"/>
        <v>1323000000</v>
      </c>
      <c r="BB115" s="112">
        <f t="shared" si="222"/>
        <v>304500000</v>
      </c>
      <c r="BC115" s="64" t="s">
        <v>1617</v>
      </c>
    </row>
    <row r="116" spans="1:57" s="64" customFormat="1" hidden="1" outlineLevel="1" x14ac:dyDescent="0.2">
      <c r="A116" s="63"/>
      <c r="G116" s="65"/>
      <c r="H116" s="60" t="s">
        <v>236</v>
      </c>
      <c r="I116" s="61" t="s">
        <v>172</v>
      </c>
      <c r="J116" s="62">
        <f>J674</f>
        <v>0</v>
      </c>
      <c r="K116" s="62">
        <f>K674</f>
        <v>0</v>
      </c>
      <c r="L116" s="112">
        <f>L674</f>
        <v>0</v>
      </c>
      <c r="M116" s="112">
        <f t="shared" ref="M116:X116" si="223">M674</f>
        <v>0</v>
      </c>
      <c r="N116" s="112">
        <f t="shared" si="223"/>
        <v>0</v>
      </c>
      <c r="O116" s="112">
        <f t="shared" si="223"/>
        <v>0</v>
      </c>
      <c r="P116" s="112">
        <f t="shared" si="223"/>
        <v>0</v>
      </c>
      <c r="Q116" s="112">
        <f t="shared" si="223"/>
        <v>0</v>
      </c>
      <c r="R116" s="112">
        <f t="shared" si="223"/>
        <v>0</v>
      </c>
      <c r="S116" s="112">
        <f t="shared" si="223"/>
        <v>0</v>
      </c>
      <c r="T116" s="112">
        <f t="shared" si="223"/>
        <v>0</v>
      </c>
      <c r="U116" s="112">
        <f t="shared" si="223"/>
        <v>0</v>
      </c>
      <c r="V116" s="112">
        <f t="shared" si="223"/>
        <v>0</v>
      </c>
      <c r="W116" s="112">
        <f t="shared" si="223"/>
        <v>0</v>
      </c>
      <c r="X116" s="112">
        <f t="shared" si="223"/>
        <v>0</v>
      </c>
      <c r="Y116" s="112">
        <f t="shared" si="163"/>
        <v>0</v>
      </c>
      <c r="Z116" s="112">
        <f t="shared" ref="Z116:AK116" si="224">Z674</f>
        <v>0</v>
      </c>
      <c r="AA116" s="112">
        <f t="shared" si="224"/>
        <v>0</v>
      </c>
      <c r="AB116" s="112">
        <f t="shared" si="224"/>
        <v>0</v>
      </c>
      <c r="AC116" s="112">
        <f t="shared" si="224"/>
        <v>0</v>
      </c>
      <c r="AD116" s="112">
        <f t="shared" si="224"/>
        <v>0</v>
      </c>
      <c r="AE116" s="112">
        <f t="shared" si="224"/>
        <v>0</v>
      </c>
      <c r="AF116" s="112">
        <f t="shared" si="224"/>
        <v>0</v>
      </c>
      <c r="AG116" s="112">
        <f t="shared" si="224"/>
        <v>0</v>
      </c>
      <c r="AH116" s="112">
        <f t="shared" si="224"/>
        <v>0</v>
      </c>
      <c r="AI116" s="112">
        <f t="shared" si="224"/>
        <v>0</v>
      </c>
      <c r="AJ116" s="112">
        <f t="shared" si="224"/>
        <v>0</v>
      </c>
      <c r="AK116" s="112">
        <f t="shared" si="224"/>
        <v>0</v>
      </c>
      <c r="AL116" s="112">
        <f>AL674</f>
        <v>0</v>
      </c>
      <c r="AM116" s="112">
        <f t="shared" ref="AM116:BB116" si="225">AM674</f>
        <v>0</v>
      </c>
      <c r="AN116" s="112">
        <f t="shared" si="225"/>
        <v>0</v>
      </c>
      <c r="AO116" s="112">
        <f t="shared" si="225"/>
        <v>0</v>
      </c>
      <c r="AP116" s="112">
        <f t="shared" si="225"/>
        <v>0</v>
      </c>
      <c r="AQ116" s="112">
        <f t="shared" si="225"/>
        <v>0</v>
      </c>
      <c r="AR116" s="112">
        <f t="shared" si="225"/>
        <v>0</v>
      </c>
      <c r="AS116" s="112">
        <f t="shared" si="225"/>
        <v>0</v>
      </c>
      <c r="AT116" s="112">
        <f t="shared" si="225"/>
        <v>0</v>
      </c>
      <c r="AU116" s="112">
        <f t="shared" si="225"/>
        <v>0</v>
      </c>
      <c r="AV116" s="112">
        <f t="shared" si="225"/>
        <v>0</v>
      </c>
      <c r="AW116" s="112">
        <f t="shared" si="225"/>
        <v>0</v>
      </c>
      <c r="AX116" s="112" t="e">
        <f t="shared" si="225"/>
        <v>#REF!</v>
      </c>
      <c r="AY116" s="112">
        <f>AY674</f>
        <v>0</v>
      </c>
      <c r="AZ116" s="112">
        <f>AZ674</f>
        <v>0</v>
      </c>
      <c r="BA116" s="112">
        <f t="shared" si="225"/>
        <v>0</v>
      </c>
      <c r="BB116" s="112">
        <f t="shared" si="225"/>
        <v>0</v>
      </c>
    </row>
    <row r="117" spans="1:57" s="64" customFormat="1" hidden="1" outlineLevel="1" x14ac:dyDescent="0.2">
      <c r="A117" s="63"/>
      <c r="G117" s="65"/>
      <c r="H117" s="60" t="s">
        <v>237</v>
      </c>
      <c r="I117" s="61" t="s">
        <v>174</v>
      </c>
      <c r="J117" s="62">
        <f>J676</f>
        <v>0</v>
      </c>
      <c r="K117" s="62">
        <f>K676</f>
        <v>0</v>
      </c>
      <c r="L117" s="112">
        <f>L676</f>
        <v>0</v>
      </c>
      <c r="M117" s="112">
        <f t="shared" ref="M117:X117" si="226">M676</f>
        <v>0</v>
      </c>
      <c r="N117" s="112">
        <f t="shared" si="226"/>
        <v>0</v>
      </c>
      <c r="O117" s="112">
        <f t="shared" si="226"/>
        <v>0</v>
      </c>
      <c r="P117" s="112">
        <f t="shared" si="226"/>
        <v>0</v>
      </c>
      <c r="Q117" s="112">
        <f t="shared" si="226"/>
        <v>0</v>
      </c>
      <c r="R117" s="112">
        <f t="shared" si="226"/>
        <v>0</v>
      </c>
      <c r="S117" s="112">
        <f t="shared" si="226"/>
        <v>0</v>
      </c>
      <c r="T117" s="112">
        <f t="shared" si="226"/>
        <v>0</v>
      </c>
      <c r="U117" s="112">
        <f t="shared" si="226"/>
        <v>0</v>
      </c>
      <c r="V117" s="112">
        <f t="shared" si="226"/>
        <v>0</v>
      </c>
      <c r="W117" s="112">
        <f t="shared" si="226"/>
        <v>0</v>
      </c>
      <c r="X117" s="112">
        <f t="shared" si="226"/>
        <v>0</v>
      </c>
      <c r="Y117" s="112">
        <f t="shared" si="163"/>
        <v>0</v>
      </c>
      <c r="Z117" s="112">
        <f t="shared" ref="Z117:AK117" si="227">Z676</f>
        <v>0</v>
      </c>
      <c r="AA117" s="112">
        <f t="shared" si="227"/>
        <v>0</v>
      </c>
      <c r="AB117" s="112">
        <f t="shared" si="227"/>
        <v>0</v>
      </c>
      <c r="AC117" s="112">
        <f t="shared" si="227"/>
        <v>0</v>
      </c>
      <c r="AD117" s="112">
        <f t="shared" si="227"/>
        <v>0</v>
      </c>
      <c r="AE117" s="112">
        <f t="shared" si="227"/>
        <v>0</v>
      </c>
      <c r="AF117" s="112">
        <f t="shared" si="227"/>
        <v>0</v>
      </c>
      <c r="AG117" s="112">
        <f t="shared" si="227"/>
        <v>0</v>
      </c>
      <c r="AH117" s="112">
        <f t="shared" si="227"/>
        <v>0</v>
      </c>
      <c r="AI117" s="112">
        <f t="shared" si="227"/>
        <v>0</v>
      </c>
      <c r="AJ117" s="112">
        <f t="shared" si="227"/>
        <v>0</v>
      </c>
      <c r="AK117" s="112">
        <f t="shared" si="227"/>
        <v>0</v>
      </c>
      <c r="AL117" s="112">
        <f>AL676</f>
        <v>0</v>
      </c>
      <c r="AM117" s="112">
        <f t="shared" ref="AM117:BB117" si="228">AM676</f>
        <v>0</v>
      </c>
      <c r="AN117" s="112">
        <f t="shared" si="228"/>
        <v>0</v>
      </c>
      <c r="AO117" s="112">
        <f t="shared" si="228"/>
        <v>0</v>
      </c>
      <c r="AP117" s="112">
        <f t="shared" si="228"/>
        <v>0</v>
      </c>
      <c r="AQ117" s="112">
        <f t="shared" si="228"/>
        <v>0</v>
      </c>
      <c r="AR117" s="112">
        <f t="shared" si="228"/>
        <v>0</v>
      </c>
      <c r="AS117" s="112">
        <f t="shared" si="228"/>
        <v>0</v>
      </c>
      <c r="AT117" s="112">
        <f t="shared" si="228"/>
        <v>0</v>
      </c>
      <c r="AU117" s="112">
        <f t="shared" si="228"/>
        <v>0</v>
      </c>
      <c r="AV117" s="112">
        <f t="shared" si="228"/>
        <v>0</v>
      </c>
      <c r="AW117" s="112">
        <f t="shared" si="228"/>
        <v>0</v>
      </c>
      <c r="AX117" s="112" t="e">
        <f t="shared" si="228"/>
        <v>#REF!</v>
      </c>
      <c r="AY117" s="112">
        <f>AY676</f>
        <v>0</v>
      </c>
      <c r="AZ117" s="112">
        <f>AZ676</f>
        <v>0</v>
      </c>
      <c r="BA117" s="112">
        <f t="shared" si="228"/>
        <v>0</v>
      </c>
      <c r="BB117" s="112">
        <f t="shared" si="228"/>
        <v>0</v>
      </c>
    </row>
    <row r="118" spans="1:57" s="64" customFormat="1" hidden="1" outlineLevel="1" x14ac:dyDescent="0.2">
      <c r="A118" s="63"/>
      <c r="G118" s="65"/>
      <c r="H118" s="60" t="s">
        <v>238</v>
      </c>
      <c r="I118" s="61" t="s">
        <v>176</v>
      </c>
      <c r="J118" s="62">
        <f>J678</f>
        <v>0</v>
      </c>
      <c r="K118" s="62">
        <f>K678</f>
        <v>0</v>
      </c>
      <c r="L118" s="112">
        <f>L678</f>
        <v>0</v>
      </c>
      <c r="M118" s="112">
        <f t="shared" ref="M118:X118" si="229">M678</f>
        <v>0</v>
      </c>
      <c r="N118" s="112">
        <f t="shared" si="229"/>
        <v>0</v>
      </c>
      <c r="O118" s="112">
        <f t="shared" si="229"/>
        <v>0</v>
      </c>
      <c r="P118" s="112">
        <f t="shared" si="229"/>
        <v>0</v>
      </c>
      <c r="Q118" s="112">
        <f t="shared" si="229"/>
        <v>0</v>
      </c>
      <c r="R118" s="112">
        <f t="shared" si="229"/>
        <v>0</v>
      </c>
      <c r="S118" s="112">
        <f t="shared" si="229"/>
        <v>0</v>
      </c>
      <c r="T118" s="112">
        <f t="shared" si="229"/>
        <v>0</v>
      </c>
      <c r="U118" s="112">
        <f t="shared" si="229"/>
        <v>0</v>
      </c>
      <c r="V118" s="112">
        <f t="shared" si="229"/>
        <v>0</v>
      </c>
      <c r="W118" s="112">
        <f t="shared" si="229"/>
        <v>0</v>
      </c>
      <c r="X118" s="112">
        <f t="shared" si="229"/>
        <v>0</v>
      </c>
      <c r="Y118" s="112">
        <f t="shared" si="163"/>
        <v>0</v>
      </c>
      <c r="Z118" s="112">
        <f t="shared" ref="Z118:AK118" si="230">Z678</f>
        <v>0</v>
      </c>
      <c r="AA118" s="112">
        <f t="shared" si="230"/>
        <v>0</v>
      </c>
      <c r="AB118" s="112">
        <f t="shared" si="230"/>
        <v>0</v>
      </c>
      <c r="AC118" s="112">
        <f t="shared" si="230"/>
        <v>0</v>
      </c>
      <c r="AD118" s="112">
        <f t="shared" si="230"/>
        <v>0</v>
      </c>
      <c r="AE118" s="112">
        <f t="shared" si="230"/>
        <v>0</v>
      </c>
      <c r="AF118" s="112">
        <f t="shared" si="230"/>
        <v>0</v>
      </c>
      <c r="AG118" s="112">
        <f t="shared" si="230"/>
        <v>0</v>
      </c>
      <c r="AH118" s="112">
        <f t="shared" si="230"/>
        <v>0</v>
      </c>
      <c r="AI118" s="112">
        <f t="shared" si="230"/>
        <v>0</v>
      </c>
      <c r="AJ118" s="112">
        <f t="shared" si="230"/>
        <v>0</v>
      </c>
      <c r="AK118" s="112">
        <f t="shared" si="230"/>
        <v>0</v>
      </c>
      <c r="AL118" s="112">
        <f>AL678</f>
        <v>0</v>
      </c>
      <c r="AM118" s="112">
        <f t="shared" ref="AM118:BB118" si="231">AM678</f>
        <v>0</v>
      </c>
      <c r="AN118" s="112">
        <f t="shared" si="231"/>
        <v>0</v>
      </c>
      <c r="AO118" s="112">
        <f t="shared" si="231"/>
        <v>0</v>
      </c>
      <c r="AP118" s="112">
        <f t="shared" si="231"/>
        <v>0</v>
      </c>
      <c r="AQ118" s="112">
        <f t="shared" si="231"/>
        <v>0</v>
      </c>
      <c r="AR118" s="112">
        <f t="shared" si="231"/>
        <v>0</v>
      </c>
      <c r="AS118" s="112">
        <f t="shared" si="231"/>
        <v>0</v>
      </c>
      <c r="AT118" s="112">
        <f t="shared" si="231"/>
        <v>0</v>
      </c>
      <c r="AU118" s="112">
        <f t="shared" si="231"/>
        <v>0</v>
      </c>
      <c r="AV118" s="112">
        <f t="shared" si="231"/>
        <v>0</v>
      </c>
      <c r="AW118" s="112">
        <f t="shared" si="231"/>
        <v>0</v>
      </c>
      <c r="AX118" s="112" t="e">
        <f t="shared" si="231"/>
        <v>#REF!</v>
      </c>
      <c r="AY118" s="112">
        <f>AY678</f>
        <v>0</v>
      </c>
      <c r="AZ118" s="112">
        <f>AZ678</f>
        <v>0</v>
      </c>
      <c r="BA118" s="112">
        <f t="shared" si="231"/>
        <v>0</v>
      </c>
      <c r="BB118" s="112">
        <f t="shared" si="231"/>
        <v>0</v>
      </c>
    </row>
    <row r="119" spans="1:57" s="64" customFormat="1" hidden="1" outlineLevel="1" x14ac:dyDescent="0.2">
      <c r="A119" s="63"/>
      <c r="G119" s="65"/>
      <c r="H119" s="60" t="s">
        <v>239</v>
      </c>
      <c r="I119" s="61" t="s">
        <v>178</v>
      </c>
      <c r="J119" s="62">
        <f>J680</f>
        <v>0</v>
      </c>
      <c r="K119" s="62">
        <f>K680</f>
        <v>0</v>
      </c>
      <c r="L119" s="112">
        <f>L680</f>
        <v>0</v>
      </c>
      <c r="M119" s="112">
        <f t="shared" ref="M119:X119" si="232">M680</f>
        <v>0</v>
      </c>
      <c r="N119" s="112">
        <f t="shared" si="232"/>
        <v>0</v>
      </c>
      <c r="O119" s="112">
        <f t="shared" si="232"/>
        <v>0</v>
      </c>
      <c r="P119" s="112">
        <f t="shared" si="232"/>
        <v>0</v>
      </c>
      <c r="Q119" s="112">
        <f t="shared" si="232"/>
        <v>0</v>
      </c>
      <c r="R119" s="112">
        <f t="shared" si="232"/>
        <v>0</v>
      </c>
      <c r="S119" s="112">
        <f t="shared" si="232"/>
        <v>0</v>
      </c>
      <c r="T119" s="112">
        <f t="shared" si="232"/>
        <v>0</v>
      </c>
      <c r="U119" s="112">
        <f t="shared" si="232"/>
        <v>0</v>
      </c>
      <c r="V119" s="112">
        <f t="shared" si="232"/>
        <v>0</v>
      </c>
      <c r="W119" s="112">
        <f t="shared" si="232"/>
        <v>0</v>
      </c>
      <c r="X119" s="112">
        <f t="shared" si="232"/>
        <v>0</v>
      </c>
      <c r="Y119" s="112">
        <f t="shared" si="163"/>
        <v>0</v>
      </c>
      <c r="Z119" s="112">
        <f t="shared" ref="Z119:AK119" si="233">Z680</f>
        <v>0</v>
      </c>
      <c r="AA119" s="112">
        <f t="shared" si="233"/>
        <v>0</v>
      </c>
      <c r="AB119" s="112">
        <f t="shared" si="233"/>
        <v>0</v>
      </c>
      <c r="AC119" s="112">
        <f t="shared" si="233"/>
        <v>0</v>
      </c>
      <c r="AD119" s="112">
        <f t="shared" si="233"/>
        <v>0</v>
      </c>
      <c r="AE119" s="112">
        <f t="shared" si="233"/>
        <v>0</v>
      </c>
      <c r="AF119" s="112">
        <f t="shared" si="233"/>
        <v>0</v>
      </c>
      <c r="AG119" s="112">
        <f t="shared" si="233"/>
        <v>0</v>
      </c>
      <c r="AH119" s="112">
        <f t="shared" si="233"/>
        <v>0</v>
      </c>
      <c r="AI119" s="112">
        <f t="shared" si="233"/>
        <v>0</v>
      </c>
      <c r="AJ119" s="112">
        <f t="shared" si="233"/>
        <v>0</v>
      </c>
      <c r="AK119" s="112">
        <f t="shared" si="233"/>
        <v>0</v>
      </c>
      <c r="AL119" s="112">
        <f>AL680</f>
        <v>0</v>
      </c>
      <c r="AM119" s="112">
        <f t="shared" ref="AM119:BB119" si="234">AM680</f>
        <v>0</v>
      </c>
      <c r="AN119" s="112">
        <f t="shared" si="234"/>
        <v>0</v>
      </c>
      <c r="AO119" s="112">
        <f t="shared" si="234"/>
        <v>0</v>
      </c>
      <c r="AP119" s="112">
        <f t="shared" si="234"/>
        <v>0</v>
      </c>
      <c r="AQ119" s="112">
        <f t="shared" si="234"/>
        <v>0</v>
      </c>
      <c r="AR119" s="112">
        <f t="shared" si="234"/>
        <v>0</v>
      </c>
      <c r="AS119" s="112">
        <f t="shared" si="234"/>
        <v>0</v>
      </c>
      <c r="AT119" s="112">
        <f t="shared" si="234"/>
        <v>0</v>
      </c>
      <c r="AU119" s="112">
        <f t="shared" si="234"/>
        <v>0</v>
      </c>
      <c r="AV119" s="112">
        <f t="shared" si="234"/>
        <v>0</v>
      </c>
      <c r="AW119" s="112">
        <f t="shared" si="234"/>
        <v>0</v>
      </c>
      <c r="AX119" s="112" t="e">
        <f t="shared" si="234"/>
        <v>#REF!</v>
      </c>
      <c r="AY119" s="112">
        <f>AY680</f>
        <v>0</v>
      </c>
      <c r="AZ119" s="112">
        <f>AZ680</f>
        <v>0</v>
      </c>
      <c r="BA119" s="112">
        <f t="shared" si="234"/>
        <v>0</v>
      </c>
      <c r="BB119" s="112">
        <f t="shared" si="234"/>
        <v>0</v>
      </c>
    </row>
    <row r="120" spans="1:57" s="64" customFormat="1" hidden="1" outlineLevel="1" x14ac:dyDescent="0.2">
      <c r="A120" s="63"/>
      <c r="G120" s="65"/>
      <c r="H120" s="60" t="s">
        <v>240</v>
      </c>
      <c r="I120" s="61" t="s">
        <v>241</v>
      </c>
      <c r="J120" s="62">
        <f>J685</f>
        <v>0</v>
      </c>
      <c r="K120" s="62">
        <f>K685</f>
        <v>0</v>
      </c>
      <c r="L120" s="112">
        <f>L685</f>
        <v>0</v>
      </c>
      <c r="M120" s="112">
        <f t="shared" ref="M120:X120" si="235">M685</f>
        <v>0</v>
      </c>
      <c r="N120" s="112">
        <f t="shared" si="235"/>
        <v>0</v>
      </c>
      <c r="O120" s="112">
        <f t="shared" si="235"/>
        <v>0</v>
      </c>
      <c r="P120" s="112">
        <f t="shared" si="235"/>
        <v>0</v>
      </c>
      <c r="Q120" s="112">
        <f t="shared" si="235"/>
        <v>0</v>
      </c>
      <c r="R120" s="112">
        <f t="shared" si="235"/>
        <v>0</v>
      </c>
      <c r="S120" s="112">
        <f t="shared" si="235"/>
        <v>0</v>
      </c>
      <c r="T120" s="112">
        <f t="shared" si="235"/>
        <v>0</v>
      </c>
      <c r="U120" s="112">
        <f t="shared" si="235"/>
        <v>0</v>
      </c>
      <c r="V120" s="112">
        <f t="shared" si="235"/>
        <v>0</v>
      </c>
      <c r="W120" s="112">
        <f t="shared" si="235"/>
        <v>0</v>
      </c>
      <c r="X120" s="112">
        <f t="shared" si="235"/>
        <v>0</v>
      </c>
      <c r="Y120" s="112">
        <f t="shared" si="163"/>
        <v>0</v>
      </c>
      <c r="Z120" s="112">
        <f t="shared" ref="Z120:AK120" si="236">Z685</f>
        <v>0</v>
      </c>
      <c r="AA120" s="112">
        <f t="shared" si="236"/>
        <v>0</v>
      </c>
      <c r="AB120" s="112">
        <f t="shared" si="236"/>
        <v>0</v>
      </c>
      <c r="AC120" s="112">
        <f t="shared" si="236"/>
        <v>0</v>
      </c>
      <c r="AD120" s="112">
        <f t="shared" si="236"/>
        <v>0</v>
      </c>
      <c r="AE120" s="112">
        <f t="shared" si="236"/>
        <v>0</v>
      </c>
      <c r="AF120" s="112">
        <f t="shared" si="236"/>
        <v>0</v>
      </c>
      <c r="AG120" s="112">
        <f t="shared" si="236"/>
        <v>0</v>
      </c>
      <c r="AH120" s="112">
        <f t="shared" si="236"/>
        <v>0</v>
      </c>
      <c r="AI120" s="112">
        <f t="shared" si="236"/>
        <v>0</v>
      </c>
      <c r="AJ120" s="112">
        <f t="shared" si="236"/>
        <v>0</v>
      </c>
      <c r="AK120" s="112">
        <f t="shared" si="236"/>
        <v>0</v>
      </c>
      <c r="AL120" s="112">
        <f>AL685</f>
        <v>0</v>
      </c>
      <c r="AM120" s="112">
        <f t="shared" ref="AM120:BB120" si="237">AM685</f>
        <v>0</v>
      </c>
      <c r="AN120" s="112">
        <f t="shared" si="237"/>
        <v>0</v>
      </c>
      <c r="AO120" s="112">
        <f t="shared" si="237"/>
        <v>0</v>
      </c>
      <c r="AP120" s="112">
        <f t="shared" si="237"/>
        <v>0</v>
      </c>
      <c r="AQ120" s="112">
        <f t="shared" si="237"/>
        <v>0</v>
      </c>
      <c r="AR120" s="112">
        <f t="shared" si="237"/>
        <v>0</v>
      </c>
      <c r="AS120" s="112">
        <f t="shared" si="237"/>
        <v>0</v>
      </c>
      <c r="AT120" s="112">
        <f t="shared" si="237"/>
        <v>0</v>
      </c>
      <c r="AU120" s="112">
        <f t="shared" si="237"/>
        <v>0</v>
      </c>
      <c r="AV120" s="112">
        <f t="shared" si="237"/>
        <v>0</v>
      </c>
      <c r="AW120" s="112">
        <f t="shared" si="237"/>
        <v>0</v>
      </c>
      <c r="AX120" s="112" t="e">
        <f t="shared" si="237"/>
        <v>#REF!</v>
      </c>
      <c r="AY120" s="112">
        <f>AY685</f>
        <v>0</v>
      </c>
      <c r="AZ120" s="112">
        <f>AZ685</f>
        <v>0</v>
      </c>
      <c r="BA120" s="112">
        <f t="shared" si="237"/>
        <v>0</v>
      </c>
      <c r="BB120" s="112">
        <f t="shared" si="237"/>
        <v>0</v>
      </c>
    </row>
    <row r="121" spans="1:57" s="64" customFormat="1" hidden="1" outlineLevel="1" x14ac:dyDescent="0.2">
      <c r="A121" s="63"/>
      <c r="G121" s="65"/>
      <c r="H121" s="60" t="s">
        <v>242</v>
      </c>
      <c r="I121" s="61" t="s">
        <v>182</v>
      </c>
      <c r="J121" s="62">
        <f>J688</f>
        <v>0</v>
      </c>
      <c r="K121" s="62">
        <f>K688</f>
        <v>0</v>
      </c>
      <c r="L121" s="112">
        <f>L688</f>
        <v>0</v>
      </c>
      <c r="M121" s="112">
        <f t="shared" ref="M121:X121" si="238">M688</f>
        <v>0</v>
      </c>
      <c r="N121" s="112">
        <f t="shared" si="238"/>
        <v>0</v>
      </c>
      <c r="O121" s="112">
        <f t="shared" si="238"/>
        <v>0</v>
      </c>
      <c r="P121" s="112">
        <f t="shared" si="238"/>
        <v>0</v>
      </c>
      <c r="Q121" s="112">
        <f t="shared" si="238"/>
        <v>0</v>
      </c>
      <c r="R121" s="112">
        <f t="shared" si="238"/>
        <v>0</v>
      </c>
      <c r="S121" s="112">
        <f t="shared" si="238"/>
        <v>0</v>
      </c>
      <c r="T121" s="112">
        <f t="shared" si="238"/>
        <v>0</v>
      </c>
      <c r="U121" s="112">
        <f t="shared" si="238"/>
        <v>0</v>
      </c>
      <c r="V121" s="112">
        <f t="shared" si="238"/>
        <v>0</v>
      </c>
      <c r="W121" s="112">
        <f t="shared" si="238"/>
        <v>0</v>
      </c>
      <c r="X121" s="112">
        <f t="shared" si="238"/>
        <v>0</v>
      </c>
      <c r="Y121" s="112">
        <f t="shared" si="163"/>
        <v>0</v>
      </c>
      <c r="Z121" s="112">
        <f t="shared" ref="Z121:AK121" si="239">Z688</f>
        <v>0</v>
      </c>
      <c r="AA121" s="112">
        <f t="shared" si="239"/>
        <v>0</v>
      </c>
      <c r="AB121" s="112">
        <f t="shared" si="239"/>
        <v>0</v>
      </c>
      <c r="AC121" s="112">
        <f t="shared" si="239"/>
        <v>0</v>
      </c>
      <c r="AD121" s="112">
        <f t="shared" si="239"/>
        <v>0</v>
      </c>
      <c r="AE121" s="112">
        <f t="shared" si="239"/>
        <v>0</v>
      </c>
      <c r="AF121" s="112">
        <f t="shared" si="239"/>
        <v>0</v>
      </c>
      <c r="AG121" s="112">
        <f t="shared" si="239"/>
        <v>0</v>
      </c>
      <c r="AH121" s="112">
        <f t="shared" si="239"/>
        <v>0</v>
      </c>
      <c r="AI121" s="112">
        <f t="shared" si="239"/>
        <v>0</v>
      </c>
      <c r="AJ121" s="112">
        <f t="shared" si="239"/>
        <v>0</v>
      </c>
      <c r="AK121" s="112">
        <f t="shared" si="239"/>
        <v>0</v>
      </c>
      <c r="AL121" s="112">
        <f>AL688</f>
        <v>0</v>
      </c>
      <c r="AM121" s="112">
        <f t="shared" ref="AM121:BB121" si="240">AM688</f>
        <v>0</v>
      </c>
      <c r="AN121" s="112">
        <f t="shared" si="240"/>
        <v>0</v>
      </c>
      <c r="AO121" s="112">
        <f t="shared" si="240"/>
        <v>0</v>
      </c>
      <c r="AP121" s="112">
        <f t="shared" si="240"/>
        <v>0</v>
      </c>
      <c r="AQ121" s="112">
        <f t="shared" si="240"/>
        <v>0</v>
      </c>
      <c r="AR121" s="112">
        <f t="shared" si="240"/>
        <v>0</v>
      </c>
      <c r="AS121" s="112">
        <f t="shared" si="240"/>
        <v>0</v>
      </c>
      <c r="AT121" s="112">
        <f t="shared" si="240"/>
        <v>0</v>
      </c>
      <c r="AU121" s="112">
        <f t="shared" si="240"/>
        <v>0</v>
      </c>
      <c r="AV121" s="112">
        <f t="shared" si="240"/>
        <v>0</v>
      </c>
      <c r="AW121" s="112">
        <f t="shared" si="240"/>
        <v>0</v>
      </c>
      <c r="AX121" s="112" t="e">
        <f t="shared" si="240"/>
        <v>#REF!</v>
      </c>
      <c r="AY121" s="112">
        <f>AY688</f>
        <v>0</v>
      </c>
      <c r="AZ121" s="112">
        <f>AZ688</f>
        <v>0</v>
      </c>
      <c r="BA121" s="112">
        <f t="shared" si="240"/>
        <v>0</v>
      </c>
      <c r="BB121" s="112">
        <f t="shared" si="240"/>
        <v>0</v>
      </c>
    </row>
    <row r="122" spans="1:57" s="64" customFormat="1" hidden="1" outlineLevel="1" x14ac:dyDescent="0.2">
      <c r="A122" s="63"/>
      <c r="G122" s="65"/>
      <c r="H122" s="60" t="s">
        <v>243</v>
      </c>
      <c r="I122" s="61" t="s">
        <v>244</v>
      </c>
      <c r="J122" s="62">
        <f>J691</f>
        <v>0</v>
      </c>
      <c r="K122" s="62">
        <f>K691</f>
        <v>0</v>
      </c>
      <c r="L122" s="112">
        <f>L691</f>
        <v>0</v>
      </c>
      <c r="M122" s="112">
        <f t="shared" ref="M122:X122" si="241">M691</f>
        <v>0</v>
      </c>
      <c r="N122" s="112">
        <f t="shared" si="241"/>
        <v>0</v>
      </c>
      <c r="O122" s="112">
        <f t="shared" si="241"/>
        <v>0</v>
      </c>
      <c r="P122" s="112">
        <f t="shared" si="241"/>
        <v>0</v>
      </c>
      <c r="Q122" s="112">
        <f t="shared" si="241"/>
        <v>0</v>
      </c>
      <c r="R122" s="112">
        <f t="shared" si="241"/>
        <v>0</v>
      </c>
      <c r="S122" s="112">
        <f t="shared" si="241"/>
        <v>0</v>
      </c>
      <c r="T122" s="112">
        <f t="shared" si="241"/>
        <v>0</v>
      </c>
      <c r="U122" s="112">
        <f t="shared" si="241"/>
        <v>0</v>
      </c>
      <c r="V122" s="112">
        <f t="shared" si="241"/>
        <v>0</v>
      </c>
      <c r="W122" s="112">
        <f t="shared" si="241"/>
        <v>0</v>
      </c>
      <c r="X122" s="112">
        <f t="shared" si="241"/>
        <v>0</v>
      </c>
      <c r="Y122" s="112">
        <f t="shared" si="163"/>
        <v>0</v>
      </c>
      <c r="Z122" s="112">
        <f t="shared" ref="Z122:AK122" si="242">Z691</f>
        <v>0</v>
      </c>
      <c r="AA122" s="112">
        <f t="shared" si="242"/>
        <v>0</v>
      </c>
      <c r="AB122" s="112">
        <f t="shared" si="242"/>
        <v>0</v>
      </c>
      <c r="AC122" s="112">
        <f t="shared" si="242"/>
        <v>0</v>
      </c>
      <c r="AD122" s="112">
        <f t="shared" si="242"/>
        <v>0</v>
      </c>
      <c r="AE122" s="112">
        <f t="shared" si="242"/>
        <v>0</v>
      </c>
      <c r="AF122" s="112">
        <f t="shared" si="242"/>
        <v>0</v>
      </c>
      <c r="AG122" s="112">
        <f t="shared" si="242"/>
        <v>0</v>
      </c>
      <c r="AH122" s="112">
        <f t="shared" si="242"/>
        <v>0</v>
      </c>
      <c r="AI122" s="112">
        <f t="shared" si="242"/>
        <v>0</v>
      </c>
      <c r="AJ122" s="112">
        <f t="shared" si="242"/>
        <v>0</v>
      </c>
      <c r="AK122" s="112">
        <f t="shared" si="242"/>
        <v>0</v>
      </c>
      <c r="AL122" s="112">
        <f>AL691</f>
        <v>0</v>
      </c>
      <c r="AM122" s="112">
        <f t="shared" ref="AM122:BB122" si="243">AM691</f>
        <v>0</v>
      </c>
      <c r="AN122" s="112">
        <f t="shared" si="243"/>
        <v>0</v>
      </c>
      <c r="AO122" s="112">
        <f t="shared" si="243"/>
        <v>0</v>
      </c>
      <c r="AP122" s="112">
        <f t="shared" si="243"/>
        <v>0</v>
      </c>
      <c r="AQ122" s="112">
        <f t="shared" si="243"/>
        <v>0</v>
      </c>
      <c r="AR122" s="112">
        <f t="shared" si="243"/>
        <v>0</v>
      </c>
      <c r="AS122" s="112">
        <f t="shared" si="243"/>
        <v>0</v>
      </c>
      <c r="AT122" s="112">
        <f t="shared" si="243"/>
        <v>0</v>
      </c>
      <c r="AU122" s="112">
        <f t="shared" si="243"/>
        <v>0</v>
      </c>
      <c r="AV122" s="112">
        <f t="shared" si="243"/>
        <v>0</v>
      </c>
      <c r="AW122" s="112">
        <f t="shared" si="243"/>
        <v>0</v>
      </c>
      <c r="AX122" s="112" t="e">
        <f t="shared" si="243"/>
        <v>#REF!</v>
      </c>
      <c r="AY122" s="112">
        <f>AY691</f>
        <v>0</v>
      </c>
      <c r="AZ122" s="112">
        <f>AZ691</f>
        <v>0</v>
      </c>
      <c r="BA122" s="112">
        <f t="shared" si="243"/>
        <v>0</v>
      </c>
      <c r="BB122" s="112">
        <f t="shared" si="243"/>
        <v>0</v>
      </c>
    </row>
    <row r="123" spans="1:57" s="64" customFormat="1" hidden="1" outlineLevel="1" x14ac:dyDescent="0.2">
      <c r="A123" s="63"/>
      <c r="G123" s="65"/>
      <c r="H123" s="60" t="s">
        <v>245</v>
      </c>
      <c r="I123" s="61" t="s">
        <v>186</v>
      </c>
      <c r="J123" s="62">
        <f>J693</f>
        <v>0</v>
      </c>
      <c r="K123" s="62">
        <f>K693</f>
        <v>0</v>
      </c>
      <c r="L123" s="112">
        <f>L693</f>
        <v>0</v>
      </c>
      <c r="M123" s="112">
        <f t="shared" ref="M123:X123" si="244">M693</f>
        <v>0</v>
      </c>
      <c r="N123" s="112">
        <f t="shared" si="244"/>
        <v>0</v>
      </c>
      <c r="O123" s="112">
        <f t="shared" si="244"/>
        <v>0</v>
      </c>
      <c r="P123" s="112">
        <f t="shared" si="244"/>
        <v>0</v>
      </c>
      <c r="Q123" s="112">
        <f t="shared" si="244"/>
        <v>0</v>
      </c>
      <c r="R123" s="112">
        <f t="shared" si="244"/>
        <v>0</v>
      </c>
      <c r="S123" s="112">
        <f t="shared" si="244"/>
        <v>0</v>
      </c>
      <c r="T123" s="112">
        <f t="shared" si="244"/>
        <v>0</v>
      </c>
      <c r="U123" s="112">
        <f t="shared" si="244"/>
        <v>0</v>
      </c>
      <c r="V123" s="112">
        <f t="shared" si="244"/>
        <v>0</v>
      </c>
      <c r="W123" s="112">
        <f t="shared" si="244"/>
        <v>0</v>
      </c>
      <c r="X123" s="112">
        <f t="shared" si="244"/>
        <v>0</v>
      </c>
      <c r="Y123" s="112">
        <f t="shared" si="163"/>
        <v>0</v>
      </c>
      <c r="Z123" s="112">
        <f t="shared" ref="Z123:AK123" si="245">Z693</f>
        <v>0</v>
      </c>
      <c r="AA123" s="112">
        <f t="shared" si="245"/>
        <v>0</v>
      </c>
      <c r="AB123" s="112">
        <f t="shared" si="245"/>
        <v>0</v>
      </c>
      <c r="AC123" s="112">
        <f t="shared" si="245"/>
        <v>0</v>
      </c>
      <c r="AD123" s="112">
        <f t="shared" si="245"/>
        <v>0</v>
      </c>
      <c r="AE123" s="112">
        <f t="shared" si="245"/>
        <v>0</v>
      </c>
      <c r="AF123" s="112">
        <f t="shared" si="245"/>
        <v>0</v>
      </c>
      <c r="AG123" s="112">
        <f t="shared" si="245"/>
        <v>0</v>
      </c>
      <c r="AH123" s="112">
        <f t="shared" si="245"/>
        <v>0</v>
      </c>
      <c r="AI123" s="112">
        <f t="shared" si="245"/>
        <v>0</v>
      </c>
      <c r="AJ123" s="112">
        <f t="shared" si="245"/>
        <v>0</v>
      </c>
      <c r="AK123" s="112">
        <f t="shared" si="245"/>
        <v>0</v>
      </c>
      <c r="AL123" s="112">
        <f>AL693</f>
        <v>0</v>
      </c>
      <c r="AM123" s="112">
        <f t="shared" ref="AM123:BB123" si="246">AM693</f>
        <v>0</v>
      </c>
      <c r="AN123" s="112">
        <f t="shared" si="246"/>
        <v>0</v>
      </c>
      <c r="AO123" s="112">
        <f t="shared" si="246"/>
        <v>0</v>
      </c>
      <c r="AP123" s="112">
        <f t="shared" si="246"/>
        <v>0</v>
      </c>
      <c r="AQ123" s="112">
        <f t="shared" si="246"/>
        <v>0</v>
      </c>
      <c r="AR123" s="112">
        <f t="shared" si="246"/>
        <v>0</v>
      </c>
      <c r="AS123" s="112">
        <f t="shared" si="246"/>
        <v>0</v>
      </c>
      <c r="AT123" s="112">
        <f t="shared" si="246"/>
        <v>0</v>
      </c>
      <c r="AU123" s="112">
        <f t="shared" si="246"/>
        <v>0</v>
      </c>
      <c r="AV123" s="112">
        <f t="shared" si="246"/>
        <v>0</v>
      </c>
      <c r="AW123" s="112">
        <f t="shared" si="246"/>
        <v>0</v>
      </c>
      <c r="AX123" s="112" t="e">
        <f t="shared" si="246"/>
        <v>#REF!</v>
      </c>
      <c r="AY123" s="112">
        <f>AY693</f>
        <v>0</v>
      </c>
      <c r="AZ123" s="112">
        <f>AZ693</f>
        <v>0</v>
      </c>
      <c r="BA123" s="112">
        <f t="shared" si="246"/>
        <v>0</v>
      </c>
      <c r="BB123" s="112">
        <f t="shared" si="246"/>
        <v>0</v>
      </c>
    </row>
    <row r="124" spans="1:57" s="64" customFormat="1" hidden="1" outlineLevel="1" x14ac:dyDescent="0.2">
      <c r="A124" s="63"/>
      <c r="G124" s="65"/>
      <c r="H124" s="60" t="s">
        <v>246</v>
      </c>
      <c r="I124" s="61" t="s">
        <v>247</v>
      </c>
      <c r="J124" s="62">
        <f>J701</f>
        <v>0</v>
      </c>
      <c r="K124" s="62">
        <f>K701</f>
        <v>0</v>
      </c>
      <c r="L124" s="112">
        <f>L701</f>
        <v>0</v>
      </c>
      <c r="M124" s="112">
        <f t="shared" ref="M124:X124" si="247">M701</f>
        <v>0</v>
      </c>
      <c r="N124" s="112">
        <f t="shared" si="247"/>
        <v>0</v>
      </c>
      <c r="O124" s="112">
        <f t="shared" si="247"/>
        <v>0</v>
      </c>
      <c r="P124" s="112">
        <f t="shared" si="247"/>
        <v>0</v>
      </c>
      <c r="Q124" s="112">
        <f t="shared" si="247"/>
        <v>0</v>
      </c>
      <c r="R124" s="112">
        <f t="shared" si="247"/>
        <v>0</v>
      </c>
      <c r="S124" s="112">
        <f t="shared" si="247"/>
        <v>0</v>
      </c>
      <c r="T124" s="112">
        <f t="shared" si="247"/>
        <v>0</v>
      </c>
      <c r="U124" s="112">
        <f t="shared" si="247"/>
        <v>0</v>
      </c>
      <c r="V124" s="112">
        <f t="shared" si="247"/>
        <v>0</v>
      </c>
      <c r="W124" s="112">
        <f t="shared" si="247"/>
        <v>0</v>
      </c>
      <c r="X124" s="112">
        <f t="shared" si="247"/>
        <v>0</v>
      </c>
      <c r="Y124" s="112">
        <f t="shared" si="163"/>
        <v>0</v>
      </c>
      <c r="Z124" s="112">
        <f t="shared" ref="Z124:AK124" si="248">Z701</f>
        <v>0</v>
      </c>
      <c r="AA124" s="112">
        <f t="shared" si="248"/>
        <v>0</v>
      </c>
      <c r="AB124" s="112">
        <f t="shared" si="248"/>
        <v>0</v>
      </c>
      <c r="AC124" s="112">
        <f t="shared" si="248"/>
        <v>0</v>
      </c>
      <c r="AD124" s="112">
        <f t="shared" si="248"/>
        <v>0</v>
      </c>
      <c r="AE124" s="112">
        <f t="shared" si="248"/>
        <v>0</v>
      </c>
      <c r="AF124" s="112">
        <f t="shared" si="248"/>
        <v>0</v>
      </c>
      <c r="AG124" s="112">
        <f t="shared" si="248"/>
        <v>0</v>
      </c>
      <c r="AH124" s="112">
        <f t="shared" si="248"/>
        <v>0</v>
      </c>
      <c r="AI124" s="112">
        <f t="shared" si="248"/>
        <v>0</v>
      </c>
      <c r="AJ124" s="112">
        <f t="shared" si="248"/>
        <v>0</v>
      </c>
      <c r="AK124" s="112">
        <f t="shared" si="248"/>
        <v>0</v>
      </c>
      <c r="AL124" s="112">
        <f>AL701</f>
        <v>0</v>
      </c>
      <c r="AM124" s="112">
        <f t="shared" ref="AM124:BB124" si="249">AM701</f>
        <v>0</v>
      </c>
      <c r="AN124" s="112">
        <f t="shared" si="249"/>
        <v>0</v>
      </c>
      <c r="AO124" s="112">
        <f t="shared" si="249"/>
        <v>0</v>
      </c>
      <c r="AP124" s="112">
        <f t="shared" si="249"/>
        <v>0</v>
      </c>
      <c r="AQ124" s="112">
        <f t="shared" si="249"/>
        <v>0</v>
      </c>
      <c r="AR124" s="112">
        <f t="shared" si="249"/>
        <v>0</v>
      </c>
      <c r="AS124" s="112">
        <f t="shared" si="249"/>
        <v>0</v>
      </c>
      <c r="AT124" s="112">
        <f t="shared" si="249"/>
        <v>0</v>
      </c>
      <c r="AU124" s="112">
        <f t="shared" si="249"/>
        <v>0</v>
      </c>
      <c r="AV124" s="112">
        <f t="shared" si="249"/>
        <v>0</v>
      </c>
      <c r="AW124" s="112">
        <f t="shared" si="249"/>
        <v>0</v>
      </c>
      <c r="AX124" s="112" t="e">
        <f t="shared" si="249"/>
        <v>#REF!</v>
      </c>
      <c r="AY124" s="112">
        <f>AY701</f>
        <v>0</v>
      </c>
      <c r="AZ124" s="112">
        <f>AZ701</f>
        <v>0</v>
      </c>
      <c r="BA124" s="112">
        <f t="shared" si="249"/>
        <v>0</v>
      </c>
      <c r="BB124" s="112">
        <f t="shared" si="249"/>
        <v>0</v>
      </c>
    </row>
    <row r="125" spans="1:57" s="64" customFormat="1" outlineLevel="1" x14ac:dyDescent="0.2">
      <c r="A125" s="63"/>
      <c r="G125" s="65"/>
      <c r="H125" s="69" t="s">
        <v>77</v>
      </c>
      <c r="I125" s="69" t="s">
        <v>248</v>
      </c>
      <c r="J125" s="69">
        <f>SUM(J96:J124)</f>
        <v>5298096982</v>
      </c>
      <c r="K125" s="69">
        <f>SUM(K96:K124)</f>
        <v>4773552174</v>
      </c>
      <c r="L125" s="111">
        <f>SUM(L96:L124)</f>
        <v>6162087760</v>
      </c>
      <c r="M125" s="111">
        <f t="shared" ref="M125:AK125" si="250">SUM(M96:M124)</f>
        <v>416815735</v>
      </c>
      <c r="N125" s="111">
        <f t="shared" si="250"/>
        <v>354703286</v>
      </c>
      <c r="O125" s="111">
        <f t="shared" si="250"/>
        <v>398543521</v>
      </c>
      <c r="P125" s="111">
        <f t="shared" si="250"/>
        <v>380013830</v>
      </c>
      <c r="Q125" s="111">
        <f t="shared" si="250"/>
        <v>534974080</v>
      </c>
      <c r="R125" s="111">
        <f t="shared" si="250"/>
        <v>330582997</v>
      </c>
      <c r="S125" s="111">
        <f t="shared" si="250"/>
        <v>513507313.33333331</v>
      </c>
      <c r="T125" s="111">
        <f t="shared" si="250"/>
        <v>513507313.33333331</v>
      </c>
      <c r="U125" s="111">
        <f t="shared" si="250"/>
        <v>513507313.33333331</v>
      </c>
      <c r="V125" s="111">
        <f t="shared" si="250"/>
        <v>513507313.33333331</v>
      </c>
      <c r="W125" s="111">
        <f t="shared" si="250"/>
        <v>513507313.33333331</v>
      </c>
      <c r="X125" s="111">
        <f t="shared" si="250"/>
        <v>513507313.33333331</v>
      </c>
      <c r="Y125" s="111">
        <f t="shared" si="250"/>
        <v>5496677329</v>
      </c>
      <c r="Z125" s="111">
        <f t="shared" si="250"/>
        <v>513507313.33333331</v>
      </c>
      <c r="AA125" s="111">
        <f t="shared" si="250"/>
        <v>513507313.33333331</v>
      </c>
      <c r="AB125" s="111">
        <f t="shared" si="250"/>
        <v>513507313.33333331</v>
      </c>
      <c r="AC125" s="111">
        <f t="shared" si="250"/>
        <v>513507313.33333331</v>
      </c>
      <c r="AD125" s="111">
        <f t="shared" si="250"/>
        <v>513507313.33333331</v>
      </c>
      <c r="AE125" s="111">
        <f t="shared" si="250"/>
        <v>513507313.33333331</v>
      </c>
      <c r="AF125" s="111">
        <f t="shared" si="250"/>
        <v>513507313.33333331</v>
      </c>
      <c r="AG125" s="111">
        <f t="shared" si="250"/>
        <v>2348195760</v>
      </c>
      <c r="AH125" s="111">
        <f t="shared" si="250"/>
        <v>2124056414</v>
      </c>
      <c r="AI125" s="111">
        <f t="shared" si="250"/>
        <v>4773552174</v>
      </c>
      <c r="AJ125" s="111">
        <f t="shared" si="250"/>
        <v>3081043880</v>
      </c>
      <c r="AK125" s="111">
        <f t="shared" si="250"/>
        <v>3081043880</v>
      </c>
      <c r="AL125" s="111">
        <f>SUM(AL96:AL124)</f>
        <v>6162087760</v>
      </c>
      <c r="AM125" s="111">
        <f t="shared" ref="AM125:BB125" si="251">SUM(AM96:AM124)</f>
        <v>2415633449</v>
      </c>
      <c r="AN125" s="111">
        <f t="shared" si="251"/>
        <v>1562428732</v>
      </c>
      <c r="AO125" s="111">
        <f t="shared" si="251"/>
        <v>1854766776</v>
      </c>
      <c r="AP125" s="111">
        <f t="shared" si="251"/>
        <v>5832828957</v>
      </c>
      <c r="AQ125" s="111">
        <f t="shared" si="251"/>
        <v>2415633449</v>
      </c>
      <c r="AR125" s="111">
        <f t="shared" si="251"/>
        <v>1562428732</v>
      </c>
      <c r="AS125" s="111">
        <f t="shared" si="251"/>
        <v>1854766776</v>
      </c>
      <c r="AT125" s="111">
        <f t="shared" si="251"/>
        <v>5832828957</v>
      </c>
      <c r="AU125" s="111">
        <f t="shared" si="251"/>
        <v>2415633449</v>
      </c>
      <c r="AV125" s="111" t="e">
        <f t="shared" si="251"/>
        <v>#REF!</v>
      </c>
      <c r="AW125" s="111" t="e">
        <f t="shared" si="251"/>
        <v>#REF!</v>
      </c>
      <c r="AX125" s="111" t="e">
        <f t="shared" si="251"/>
        <v>#REF!</v>
      </c>
      <c r="AY125" s="111">
        <f>SUM(AY96:AY124)</f>
        <v>5832828957</v>
      </c>
      <c r="AZ125" s="111">
        <f>SUM(AZ96:AZ124)</f>
        <v>5061500000</v>
      </c>
      <c r="BA125" s="111">
        <f t="shared" si="251"/>
        <v>5832828957</v>
      </c>
      <c r="BB125" s="111">
        <f t="shared" si="251"/>
        <v>5061500000</v>
      </c>
    </row>
    <row r="126" spans="1:57" s="64" customFormat="1" outlineLevel="1" x14ac:dyDescent="0.2">
      <c r="A126" s="63"/>
      <c r="G126" s="65"/>
      <c r="H126" s="69" t="s">
        <v>77</v>
      </c>
      <c r="I126" s="69" t="s">
        <v>249</v>
      </c>
      <c r="J126" s="69">
        <f>J90+J93+J125</f>
        <v>17695568526</v>
      </c>
      <c r="K126" s="69">
        <f>K90+K93+K125</f>
        <v>38462023817</v>
      </c>
      <c r="L126" s="111">
        <f>L90+L93+L125</f>
        <v>115366838818.95337</v>
      </c>
      <c r="M126" s="111">
        <f t="shared" ref="M126:AK126" si="252">M90+M93+M125</f>
        <v>2081259487</v>
      </c>
      <c r="N126" s="111">
        <f t="shared" si="252"/>
        <v>2978834715</v>
      </c>
      <c r="O126" s="111">
        <f t="shared" si="252"/>
        <v>6017880808</v>
      </c>
      <c r="P126" s="111">
        <f>P90+P93+P125</f>
        <v>7039375792</v>
      </c>
      <c r="Q126" s="111">
        <f t="shared" si="252"/>
        <v>11845743093</v>
      </c>
      <c r="R126" s="111">
        <f t="shared" si="252"/>
        <v>8922723708</v>
      </c>
      <c r="S126" s="111">
        <f t="shared" si="252"/>
        <v>6761814080.6833334</v>
      </c>
      <c r="T126" s="111">
        <f t="shared" si="252"/>
        <v>6761814080.6833334</v>
      </c>
      <c r="U126" s="111">
        <f t="shared" si="252"/>
        <v>6761814080.6833334</v>
      </c>
      <c r="V126" s="111">
        <f t="shared" si="252"/>
        <v>6761814080.6833334</v>
      </c>
      <c r="W126" s="111">
        <f t="shared" si="252"/>
        <v>6761814080.6833334</v>
      </c>
      <c r="X126" s="111">
        <f t="shared" si="252"/>
        <v>6761814080.6833334</v>
      </c>
      <c r="Y126" s="111">
        <f t="shared" si="252"/>
        <v>79456702087.100006</v>
      </c>
      <c r="Z126" s="111">
        <f t="shared" si="252"/>
        <v>9613903234.9127808</v>
      </c>
      <c r="AA126" s="111">
        <f t="shared" si="252"/>
        <v>9613903234.9127808</v>
      </c>
      <c r="AB126" s="111">
        <f t="shared" si="252"/>
        <v>9613903234.9127808</v>
      </c>
      <c r="AC126" s="111">
        <f t="shared" si="252"/>
        <v>9613903234.9127808</v>
      </c>
      <c r="AD126" s="111">
        <f t="shared" si="252"/>
        <v>9613903234.9127808</v>
      </c>
      <c r="AE126" s="111">
        <f t="shared" si="252"/>
        <v>9613903234.9127808</v>
      </c>
      <c r="AF126" s="111">
        <f t="shared" si="252"/>
        <v>9613903234.9127808</v>
      </c>
      <c r="AG126" s="111">
        <f t="shared" si="252"/>
        <v>16582320905</v>
      </c>
      <c r="AH126" s="111">
        <f t="shared" si="252"/>
        <v>21578402912</v>
      </c>
      <c r="AI126" s="111">
        <f t="shared" si="252"/>
        <v>38462023817</v>
      </c>
      <c r="AJ126" s="111">
        <f t="shared" si="252"/>
        <v>57683419409.476685</v>
      </c>
      <c r="AK126" s="111">
        <f t="shared" si="252"/>
        <v>57683419409.476685</v>
      </c>
      <c r="AL126" s="111">
        <f>AL90+AL93+AL125</f>
        <v>115366838818.95337</v>
      </c>
      <c r="AM126" s="111">
        <f t="shared" ref="AM126:BB126" si="253">AM90+AM93+AM125</f>
        <v>38885817603</v>
      </c>
      <c r="AN126" s="111">
        <f t="shared" si="253"/>
        <v>37032143534.742142</v>
      </c>
      <c r="AO126" s="111">
        <f t="shared" si="253"/>
        <v>39356028844.729706</v>
      </c>
      <c r="AP126" s="111">
        <f t="shared" si="253"/>
        <v>115273989982.47185</v>
      </c>
      <c r="AQ126" s="111">
        <f t="shared" si="253"/>
        <v>38885817603</v>
      </c>
      <c r="AR126" s="111">
        <f t="shared" si="253"/>
        <v>37032143534.742142</v>
      </c>
      <c r="AS126" s="111">
        <f t="shared" si="253"/>
        <v>39356028844.729706</v>
      </c>
      <c r="AT126" s="111">
        <f t="shared" si="253"/>
        <v>115273989982.47185</v>
      </c>
      <c r="AU126" s="111">
        <f t="shared" si="253"/>
        <v>38885817603</v>
      </c>
      <c r="AV126" s="111" t="e">
        <f t="shared" si="253"/>
        <v>#REF!</v>
      </c>
      <c r="AW126" s="111" t="e">
        <f t="shared" si="253"/>
        <v>#REF!</v>
      </c>
      <c r="AX126" s="111" t="e">
        <f t="shared" si="253"/>
        <v>#REF!</v>
      </c>
      <c r="AY126" s="111">
        <f>AY90+AY93+AY125</f>
        <v>116920205346.47183</v>
      </c>
      <c r="AZ126" s="111">
        <f>AZ90+AZ93+AZ125</f>
        <v>146206308500.87109</v>
      </c>
      <c r="BA126" s="174">
        <f t="shared" si="253"/>
        <v>114154761049.47183</v>
      </c>
      <c r="BB126" s="174">
        <f t="shared" si="253"/>
        <v>169346472500.87109</v>
      </c>
      <c r="BC126" s="64">
        <v>114451</v>
      </c>
      <c r="BD126" s="116">
        <f>BA126/1000000</f>
        <v>114154.76104947184</v>
      </c>
      <c r="BE126" s="116">
        <f>BC126-BD126</f>
        <v>296.23895052816079</v>
      </c>
    </row>
    <row r="127" spans="1:57" s="64" customFormat="1" outlineLevel="1" x14ac:dyDescent="0.2">
      <c r="A127" s="63"/>
      <c r="G127" s="65"/>
      <c r="H127" s="69" t="s">
        <v>77</v>
      </c>
      <c r="I127" s="69" t="s">
        <v>250</v>
      </c>
      <c r="J127" s="69">
        <f>J58-J126</f>
        <v>-17695568526</v>
      </c>
      <c r="K127" s="69">
        <f>K58-K126</f>
        <v>-38462023817</v>
      </c>
      <c r="L127" s="111">
        <f>L58-L126</f>
        <v>-68203838818.953369</v>
      </c>
      <c r="M127" s="111">
        <f t="shared" ref="M127:AK127" si="254">M58-M126</f>
        <v>-2081259487</v>
      </c>
      <c r="N127" s="111">
        <f t="shared" si="254"/>
        <v>-2978834715</v>
      </c>
      <c r="O127" s="111">
        <f t="shared" si="254"/>
        <v>-5834163338</v>
      </c>
      <c r="P127" s="111">
        <f>P58-P126</f>
        <v>-2851024672</v>
      </c>
      <c r="Q127" s="111">
        <f t="shared" si="254"/>
        <v>-7784253817</v>
      </c>
      <c r="R127" s="111">
        <f t="shared" si="254"/>
        <v>-4464731763</v>
      </c>
      <c r="S127" s="111">
        <f t="shared" si="254"/>
        <v>-2303822135.6833334</v>
      </c>
      <c r="T127" s="111">
        <f t="shared" si="254"/>
        <v>-2303822135.6833334</v>
      </c>
      <c r="U127" s="111">
        <f t="shared" si="254"/>
        <v>-2303822135.6833334</v>
      </c>
      <c r="V127" s="111">
        <f t="shared" si="254"/>
        <v>-2309555574.6833334</v>
      </c>
      <c r="W127" s="111">
        <f t="shared" si="254"/>
        <v>-2309555574.6833334</v>
      </c>
      <c r="X127" s="111">
        <f t="shared" si="254"/>
        <v>-2309555574.6833334</v>
      </c>
      <c r="Y127" s="111">
        <f t="shared" si="254"/>
        <v>-39834400923.100006</v>
      </c>
      <c r="Z127" s="111">
        <f t="shared" si="254"/>
        <v>-5683653234.9127808</v>
      </c>
      <c r="AA127" s="111">
        <f t="shared" si="254"/>
        <v>-5683653234.9127808</v>
      </c>
      <c r="AB127" s="111">
        <f t="shared" si="254"/>
        <v>-5683653234.9127808</v>
      </c>
      <c r="AC127" s="111">
        <f t="shared" si="254"/>
        <v>-5683653234.9127808</v>
      </c>
      <c r="AD127" s="111">
        <f t="shared" si="254"/>
        <v>-5683653234.9127808</v>
      </c>
      <c r="AE127" s="111">
        <f t="shared" si="254"/>
        <v>-5683653234.9127808</v>
      </c>
      <c r="AF127" s="111">
        <f t="shared" si="254"/>
        <v>-5683653234.9127808</v>
      </c>
      <c r="AG127" s="111">
        <f t="shared" si="254"/>
        <v>-16582320905</v>
      </c>
      <c r="AH127" s="111">
        <f t="shared" si="254"/>
        <v>-21578402912</v>
      </c>
      <c r="AI127" s="111">
        <f t="shared" si="254"/>
        <v>-38462023817</v>
      </c>
      <c r="AJ127" s="111">
        <f t="shared" si="254"/>
        <v>-34101919409.476685</v>
      </c>
      <c r="AK127" s="111">
        <f t="shared" si="254"/>
        <v>-34101919409.476685</v>
      </c>
      <c r="AL127" s="111">
        <f>AL58-AL126</f>
        <v>-68203838818.953369</v>
      </c>
      <c r="AM127" s="111">
        <f t="shared" ref="AM127:BB127" si="255">AM58-AM126</f>
        <v>-25994267792</v>
      </c>
      <c r="AN127" s="111">
        <f t="shared" si="255"/>
        <v>-12015609680.095451</v>
      </c>
      <c r="AO127" s="111">
        <f t="shared" si="255"/>
        <v>19736421695.661453</v>
      </c>
      <c r="AP127" s="111">
        <f t="shared" si="255"/>
        <v>-18273455776.43399</v>
      </c>
      <c r="AQ127" s="111">
        <f t="shared" si="255"/>
        <v>-25994267792</v>
      </c>
      <c r="AR127" s="111">
        <f t="shared" si="255"/>
        <v>-12015609680.095451</v>
      </c>
      <c r="AS127" s="111">
        <f t="shared" si="255"/>
        <v>19736421695.661453</v>
      </c>
      <c r="AT127" s="111">
        <f t="shared" si="255"/>
        <v>-18273455776.43399</v>
      </c>
      <c r="AU127" s="111">
        <f t="shared" si="255"/>
        <v>-25994267792</v>
      </c>
      <c r="AV127" s="111" t="e">
        <f t="shared" si="255"/>
        <v>#REF!</v>
      </c>
      <c r="AW127" s="111" t="e">
        <f t="shared" si="255"/>
        <v>#REF!</v>
      </c>
      <c r="AX127" s="111" t="e">
        <f t="shared" si="255"/>
        <v>#REF!</v>
      </c>
      <c r="AY127" s="111">
        <f>AY58-AY126</f>
        <v>-19919671209.433975</v>
      </c>
      <c r="AZ127" s="111">
        <f>AZ58-AZ126</f>
        <v>231657576324.88916</v>
      </c>
      <c r="BA127" s="111">
        <f t="shared" si="255"/>
        <v>-19595892912.433975</v>
      </c>
      <c r="BB127" s="111">
        <f t="shared" si="255"/>
        <v>247929715823.12891</v>
      </c>
    </row>
    <row r="128" spans="1:57" s="64" customFormat="1" outlineLevel="1" x14ac:dyDescent="0.2">
      <c r="A128" s="63"/>
      <c r="G128" s="65"/>
      <c r="H128" s="60"/>
      <c r="I128" s="61"/>
      <c r="J128" s="62"/>
      <c r="K128" s="62"/>
      <c r="L128" s="112"/>
      <c r="M128" s="112"/>
      <c r="N128" s="112"/>
      <c r="O128" s="112"/>
      <c r="P128" s="112"/>
      <c r="Q128" s="112"/>
      <c r="R128" s="112"/>
      <c r="S128" s="112"/>
      <c r="T128" s="112"/>
      <c r="U128" s="112"/>
      <c r="V128" s="112"/>
      <c r="W128" s="112"/>
      <c r="X128" s="112"/>
      <c r="Y128" s="112"/>
      <c r="Z128" s="112"/>
      <c r="AA128" s="112"/>
      <c r="AB128" s="112"/>
      <c r="AC128" s="112"/>
      <c r="AD128" s="112"/>
      <c r="AE128" s="112"/>
      <c r="AF128" s="112"/>
      <c r="AG128" s="112"/>
      <c r="AH128" s="112"/>
      <c r="AI128" s="112"/>
      <c r="AJ128" s="112"/>
      <c r="AK128" s="112"/>
      <c r="AL128" s="112"/>
      <c r="AM128" s="112"/>
      <c r="AN128" s="112"/>
      <c r="AO128" s="112"/>
      <c r="AP128" s="112"/>
      <c r="AQ128" s="112"/>
      <c r="AR128" s="112"/>
      <c r="AS128" s="112"/>
      <c r="AT128" s="112"/>
      <c r="AU128" s="112"/>
      <c r="AV128" s="112"/>
      <c r="AW128" s="112"/>
      <c r="AX128" s="112"/>
      <c r="AY128" s="112"/>
      <c r="AZ128" s="112"/>
      <c r="BA128" s="112"/>
      <c r="BB128" s="112"/>
    </row>
    <row r="129" spans="1:54" s="64" customFormat="1" outlineLevel="1" x14ac:dyDescent="0.2">
      <c r="A129" s="63"/>
      <c r="G129" s="65"/>
      <c r="H129" s="66" t="s">
        <v>251</v>
      </c>
      <c r="I129" s="67" t="s">
        <v>252</v>
      </c>
      <c r="J129" s="68">
        <f>J130-J131-J132+J133</f>
        <v>9283614232</v>
      </c>
      <c r="K129" s="68">
        <f>K130-K131-K132+K133</f>
        <v>40506305647</v>
      </c>
      <c r="L129" s="110">
        <f>L130-L131-L132+L133</f>
        <v>-27638387499.610455</v>
      </c>
      <c r="M129" s="110">
        <f t="shared" ref="M129:AK129" si="256">M130-M131-M132+M133</f>
        <v>-92947133</v>
      </c>
      <c r="N129" s="110">
        <f t="shared" si="256"/>
        <v>117289036</v>
      </c>
      <c r="O129" s="110">
        <f t="shared" si="256"/>
        <v>-26925153075</v>
      </c>
      <c r="P129" s="110">
        <f>P130-P131-P132+P133</f>
        <v>-14037489743</v>
      </c>
      <c r="Q129" s="110">
        <f t="shared" si="256"/>
        <v>-11187962938</v>
      </c>
      <c r="R129" s="110">
        <f t="shared" si="256"/>
        <v>-11208833161</v>
      </c>
      <c r="S129" s="110">
        <f t="shared" si="256"/>
        <v>-10646978257.333334</v>
      </c>
      <c r="T129" s="110">
        <f t="shared" si="256"/>
        <v>-10646978257.333334</v>
      </c>
      <c r="U129" s="110">
        <f t="shared" si="256"/>
        <v>-10646978257.333334</v>
      </c>
      <c r="V129" s="110">
        <f t="shared" si="256"/>
        <v>-10646978257.333334</v>
      </c>
      <c r="W129" s="110">
        <f t="shared" si="256"/>
        <v>-10646978257.333334</v>
      </c>
      <c r="X129" s="110">
        <f t="shared" si="256"/>
        <v>-10646978257.333334</v>
      </c>
      <c r="Y129" s="110">
        <f t="shared" si="256"/>
        <v>-127216966558</v>
      </c>
      <c r="Z129" s="110">
        <f t="shared" si="256"/>
        <v>-2303198958.3008709</v>
      </c>
      <c r="AA129" s="110">
        <f t="shared" si="256"/>
        <v>-2303198958.3008709</v>
      </c>
      <c r="AB129" s="110">
        <f t="shared" si="256"/>
        <v>-2303198958.3008709</v>
      </c>
      <c r="AC129" s="110">
        <f t="shared" si="256"/>
        <v>-2303198958.3008709</v>
      </c>
      <c r="AD129" s="110">
        <f t="shared" si="256"/>
        <v>-2303198958.3008709</v>
      </c>
      <c r="AE129" s="110">
        <f t="shared" si="256"/>
        <v>-2303198958.3008709</v>
      </c>
      <c r="AF129" s="110">
        <f t="shared" si="256"/>
        <v>-2303198958.3008709</v>
      </c>
      <c r="AG129" s="110">
        <f t="shared" si="256"/>
        <v>5744091145</v>
      </c>
      <c r="AH129" s="110">
        <f t="shared" si="256"/>
        <v>34762213663</v>
      </c>
      <c r="AI129" s="110">
        <f t="shared" si="256"/>
        <v>40506304808</v>
      </c>
      <c r="AJ129" s="110">
        <f t="shared" si="256"/>
        <v>-13819193749.805225</v>
      </c>
      <c r="AK129" s="110">
        <f t="shared" si="256"/>
        <v>-13819193749.805225</v>
      </c>
      <c r="AL129" s="110">
        <f>AL130-AL131-AL132+AL133</f>
        <v>-27638387499.610451</v>
      </c>
      <c r="AM129" s="110">
        <f t="shared" ref="AM129:BB129" si="257">AM130-AM131-AM132+AM133</f>
        <v>-63335097014</v>
      </c>
      <c r="AN129" s="110">
        <f t="shared" si="257"/>
        <v>-35600112253.337898</v>
      </c>
      <c r="AO129" s="110">
        <f t="shared" si="257"/>
        <v>-36096460748.451019</v>
      </c>
      <c r="AP129" s="110">
        <f t="shared" si="257"/>
        <v>-135031670015.78893</v>
      </c>
      <c r="AQ129" s="110">
        <f t="shared" si="257"/>
        <v>-63335097014</v>
      </c>
      <c r="AR129" s="110">
        <f t="shared" si="257"/>
        <v>-35600112253.337898</v>
      </c>
      <c r="AS129" s="110">
        <f t="shared" si="257"/>
        <v>-36096460748.451019</v>
      </c>
      <c r="AT129" s="110">
        <f t="shared" si="257"/>
        <v>-135031670015.78893</v>
      </c>
      <c r="AU129" s="110">
        <f t="shared" si="257"/>
        <v>-63335097014</v>
      </c>
      <c r="AV129" s="110">
        <f t="shared" si="257"/>
        <v>-71696573001.788498</v>
      </c>
      <c r="AW129" s="110">
        <f t="shared" si="257"/>
        <v>-135031670015.7885</v>
      </c>
      <c r="AX129" s="110" t="e">
        <f t="shared" si="257"/>
        <v>#REF!</v>
      </c>
      <c r="AY129" s="110">
        <f>AY130-AY131-AY132+AY133</f>
        <v>-137395642015.7885</v>
      </c>
      <c r="AZ129" s="110">
        <f>AZ130-AZ131-AZ132+AZ133</f>
        <v>-106740215696.59061</v>
      </c>
      <c r="BA129" s="110">
        <f t="shared" si="257"/>
        <v>-137394379444.21445</v>
      </c>
      <c r="BB129" s="110">
        <f t="shared" si="257"/>
        <v>-132251945636.6906</v>
      </c>
    </row>
    <row r="130" spans="1:54" s="64" customFormat="1" outlineLevel="1" x14ac:dyDescent="0.2">
      <c r="A130" s="63"/>
      <c r="G130" s="65"/>
      <c r="H130" s="60" t="s">
        <v>253</v>
      </c>
      <c r="I130" s="61" t="s">
        <v>254</v>
      </c>
      <c r="J130" s="62">
        <f>J712</f>
        <v>12111390355</v>
      </c>
      <c r="K130" s="62">
        <f>K712</f>
        <v>49228393540</v>
      </c>
      <c r="L130" s="112">
        <f>L712</f>
        <v>8150000000</v>
      </c>
      <c r="M130" s="112">
        <f t="shared" ref="M130:X130" si="258">M712</f>
        <v>43634807</v>
      </c>
      <c r="N130" s="112">
        <f t="shared" si="258"/>
        <v>121906113</v>
      </c>
      <c r="O130" s="112">
        <f t="shared" si="258"/>
        <v>545791913</v>
      </c>
      <c r="P130" s="112">
        <f>P712</f>
        <v>53419154</v>
      </c>
      <c r="Q130" s="112">
        <f t="shared" si="258"/>
        <v>59351066</v>
      </c>
      <c r="R130" s="112">
        <f t="shared" si="258"/>
        <v>67563700</v>
      </c>
      <c r="S130" s="112">
        <f t="shared" si="258"/>
        <v>470697576.66666669</v>
      </c>
      <c r="T130" s="112">
        <f t="shared" si="258"/>
        <v>470697576.66666669</v>
      </c>
      <c r="U130" s="112">
        <f t="shared" si="258"/>
        <v>470697576.66666669</v>
      </c>
      <c r="V130" s="112">
        <f t="shared" si="258"/>
        <v>470697576.66666669</v>
      </c>
      <c r="W130" s="112">
        <f t="shared" si="258"/>
        <v>470697576.66666669</v>
      </c>
      <c r="X130" s="112">
        <f t="shared" si="258"/>
        <v>470697576.66666669</v>
      </c>
      <c r="Y130" s="112">
        <f>SUM(M130:X130)</f>
        <v>3715852212.9999995</v>
      </c>
      <c r="Z130" s="112">
        <f t="shared" ref="Z130:AK130" si="259">Z712</f>
        <v>679166666.66666675</v>
      </c>
      <c r="AA130" s="112">
        <f t="shared" si="259"/>
        <v>679166666.66666675</v>
      </c>
      <c r="AB130" s="112">
        <f t="shared" si="259"/>
        <v>679166666.66666675</v>
      </c>
      <c r="AC130" s="112">
        <f t="shared" si="259"/>
        <v>679166666.66666675</v>
      </c>
      <c r="AD130" s="112">
        <f t="shared" si="259"/>
        <v>679166666.66666675</v>
      </c>
      <c r="AE130" s="112">
        <f t="shared" si="259"/>
        <v>679166666.66666675</v>
      </c>
      <c r="AF130" s="112">
        <f t="shared" si="259"/>
        <v>679166666.66666675</v>
      </c>
      <c r="AG130" s="112">
        <f t="shared" si="259"/>
        <v>12385153617</v>
      </c>
      <c r="AH130" s="112">
        <f t="shared" si="259"/>
        <v>794987096995</v>
      </c>
      <c r="AI130" s="112">
        <f t="shared" si="259"/>
        <v>807372250612</v>
      </c>
      <c r="AJ130" s="112">
        <f t="shared" si="259"/>
        <v>4075000000</v>
      </c>
      <c r="AK130" s="112">
        <f t="shared" si="259"/>
        <v>4075000000</v>
      </c>
      <c r="AL130" s="112">
        <f>AL712</f>
        <v>8150000000</v>
      </c>
      <c r="AM130" s="112">
        <f t="shared" ref="AM130:BB130" si="260">AM712</f>
        <v>891666753</v>
      </c>
      <c r="AN130" s="112">
        <f t="shared" si="260"/>
        <v>466100000</v>
      </c>
      <c r="AO130" s="112">
        <f t="shared" si="260"/>
        <v>466100000</v>
      </c>
      <c r="AP130" s="112">
        <f t="shared" si="260"/>
        <v>1823866753</v>
      </c>
      <c r="AQ130" s="112">
        <f t="shared" si="260"/>
        <v>891666753</v>
      </c>
      <c r="AR130" s="112">
        <f t="shared" si="260"/>
        <v>466100000</v>
      </c>
      <c r="AS130" s="112">
        <f t="shared" si="260"/>
        <v>466100000</v>
      </c>
      <c r="AT130" s="112">
        <f t="shared" si="260"/>
        <v>1823866753</v>
      </c>
      <c r="AU130" s="112">
        <f t="shared" si="260"/>
        <v>891666753</v>
      </c>
      <c r="AV130" s="112">
        <f t="shared" si="260"/>
        <v>932200000</v>
      </c>
      <c r="AW130" s="112">
        <f t="shared" si="260"/>
        <v>1823866753</v>
      </c>
      <c r="AX130" s="112" t="e">
        <f t="shared" si="260"/>
        <v>#REF!</v>
      </c>
      <c r="AY130" s="112">
        <f>AY712</f>
        <v>1823866753</v>
      </c>
      <c r="AZ130" s="112">
        <f>AZ712</f>
        <v>3890400000</v>
      </c>
      <c r="BA130" s="112">
        <f t="shared" si="260"/>
        <v>1823866753</v>
      </c>
      <c r="BB130" s="112">
        <f t="shared" si="260"/>
        <v>3890400000</v>
      </c>
    </row>
    <row r="131" spans="1:54" s="64" customFormat="1" outlineLevel="1" x14ac:dyDescent="0.2">
      <c r="A131" s="63"/>
      <c r="G131" s="65"/>
      <c r="H131" s="60" t="s">
        <v>255</v>
      </c>
      <c r="I131" s="61" t="s">
        <v>256</v>
      </c>
      <c r="J131" s="62">
        <f>J768</f>
        <v>2827776123</v>
      </c>
      <c r="K131" s="62">
        <f>K768</f>
        <v>8722087893</v>
      </c>
      <c r="L131" s="112">
        <f>L768</f>
        <v>2124000000</v>
      </c>
      <c r="M131" s="112">
        <f t="shared" ref="M131:X131" si="261">M768</f>
        <v>136581940</v>
      </c>
      <c r="N131" s="112">
        <f t="shared" si="261"/>
        <v>4617077</v>
      </c>
      <c r="O131" s="112">
        <f t="shared" si="261"/>
        <v>4696643</v>
      </c>
      <c r="P131" s="112">
        <f t="shared" si="261"/>
        <v>3706647234</v>
      </c>
      <c r="Q131" s="112">
        <f t="shared" si="261"/>
        <v>1206998107</v>
      </c>
      <c r="R131" s="112">
        <f t="shared" si="261"/>
        <v>1958153116</v>
      </c>
      <c r="S131" s="112">
        <f t="shared" si="261"/>
        <v>1799432089</v>
      </c>
      <c r="T131" s="112">
        <f t="shared" si="261"/>
        <v>1799432089</v>
      </c>
      <c r="U131" s="112">
        <f t="shared" si="261"/>
        <v>1799432089</v>
      </c>
      <c r="V131" s="112">
        <f t="shared" si="261"/>
        <v>1799432089</v>
      </c>
      <c r="W131" s="112">
        <f t="shared" si="261"/>
        <v>1799432089</v>
      </c>
      <c r="X131" s="112">
        <f t="shared" si="261"/>
        <v>1799432089</v>
      </c>
      <c r="Y131" s="112">
        <f>SUM(M131:X131)</f>
        <v>17814286651</v>
      </c>
      <c r="Z131" s="112">
        <f t="shared" ref="Z131:AK131" si="262">Z768</f>
        <v>177000000</v>
      </c>
      <c r="AA131" s="112">
        <f t="shared" si="262"/>
        <v>177000000</v>
      </c>
      <c r="AB131" s="112">
        <f t="shared" si="262"/>
        <v>177000000</v>
      </c>
      <c r="AC131" s="112">
        <f t="shared" si="262"/>
        <v>177000000</v>
      </c>
      <c r="AD131" s="112">
        <f t="shared" si="262"/>
        <v>177000000</v>
      </c>
      <c r="AE131" s="112">
        <f t="shared" si="262"/>
        <v>177000000</v>
      </c>
      <c r="AF131" s="112">
        <f t="shared" si="262"/>
        <v>177000000</v>
      </c>
      <c r="AG131" s="112">
        <f t="shared" si="262"/>
        <v>6641062472</v>
      </c>
      <c r="AH131" s="112">
        <f t="shared" si="262"/>
        <v>760224883332</v>
      </c>
      <c r="AI131" s="112">
        <f t="shared" si="262"/>
        <v>766865945804</v>
      </c>
      <c r="AJ131" s="112">
        <f t="shared" si="262"/>
        <v>1061999999.9999999</v>
      </c>
      <c r="AK131" s="112">
        <f t="shared" si="262"/>
        <v>1061999999.9999999</v>
      </c>
      <c r="AL131" s="112">
        <f>AL768</f>
        <v>2123999999.9999998</v>
      </c>
      <c r="AM131" s="112">
        <f t="shared" ref="AM131:BB131" si="263">AM768</f>
        <v>7017694117</v>
      </c>
      <c r="AN131" s="112">
        <f t="shared" si="263"/>
        <v>3628220641.5</v>
      </c>
      <c r="AO131" s="112">
        <f t="shared" si="263"/>
        <v>4628220641.5</v>
      </c>
      <c r="AP131" s="112">
        <f t="shared" si="263"/>
        <v>15274135400</v>
      </c>
      <c r="AQ131" s="112">
        <f t="shared" si="263"/>
        <v>7017694117</v>
      </c>
      <c r="AR131" s="112">
        <f t="shared" si="263"/>
        <v>3628220641.5</v>
      </c>
      <c r="AS131" s="112">
        <f t="shared" si="263"/>
        <v>4628220641.5</v>
      </c>
      <c r="AT131" s="112">
        <f t="shared" si="263"/>
        <v>15274135400</v>
      </c>
      <c r="AU131" s="112">
        <f t="shared" si="263"/>
        <v>7017694117</v>
      </c>
      <c r="AV131" s="112">
        <f t="shared" si="263"/>
        <v>17975301773.762501</v>
      </c>
      <c r="AW131" s="112">
        <f t="shared" si="263"/>
        <v>24992995890.762501</v>
      </c>
      <c r="AX131" s="112" t="e">
        <f t="shared" si="263"/>
        <v>#REF!</v>
      </c>
      <c r="AY131" s="112">
        <f>AY768</f>
        <v>27356967890.762497</v>
      </c>
      <c r="AZ131" s="112">
        <f>AZ768</f>
        <v>36217546696.590599</v>
      </c>
      <c r="BA131" s="112">
        <f t="shared" si="263"/>
        <v>27355705319.188446</v>
      </c>
      <c r="BB131" s="112">
        <f t="shared" si="263"/>
        <v>37196371904.690598</v>
      </c>
    </row>
    <row r="132" spans="1:54" s="64" customFormat="1" outlineLevel="1" x14ac:dyDescent="0.2">
      <c r="A132" s="63"/>
      <c r="G132" s="65"/>
      <c r="H132" s="60" t="s">
        <v>257</v>
      </c>
      <c r="I132" s="61" t="s">
        <v>258</v>
      </c>
      <c r="J132" s="62">
        <f>J803</f>
        <v>0</v>
      </c>
      <c r="K132" s="62">
        <f>K803</f>
        <v>0</v>
      </c>
      <c r="L132" s="112">
        <f>L803</f>
        <v>33664387499.610455</v>
      </c>
      <c r="M132" s="112">
        <f t="shared" ref="M132:X132" si="264">M803</f>
        <v>0</v>
      </c>
      <c r="N132" s="112">
        <f t="shared" si="264"/>
        <v>0</v>
      </c>
      <c r="O132" s="112">
        <f t="shared" si="264"/>
        <v>27466248345</v>
      </c>
      <c r="P132" s="112">
        <f t="shared" si="264"/>
        <v>10384261663</v>
      </c>
      <c r="Q132" s="112">
        <f t="shared" si="264"/>
        <v>10040315897</v>
      </c>
      <c r="R132" s="112">
        <f t="shared" si="264"/>
        <v>9318243745</v>
      </c>
      <c r="S132" s="112">
        <f t="shared" si="264"/>
        <v>9318243745</v>
      </c>
      <c r="T132" s="112">
        <f t="shared" si="264"/>
        <v>9318243745</v>
      </c>
      <c r="U132" s="112">
        <f t="shared" si="264"/>
        <v>9318243745</v>
      </c>
      <c r="V132" s="112">
        <f t="shared" si="264"/>
        <v>9318243745</v>
      </c>
      <c r="W132" s="112">
        <f t="shared" si="264"/>
        <v>9318243745</v>
      </c>
      <c r="X132" s="112">
        <f t="shared" si="264"/>
        <v>9318243745</v>
      </c>
      <c r="Y132" s="112">
        <f>SUM(M132:X132)</f>
        <v>113118532120</v>
      </c>
      <c r="Z132" s="112">
        <f t="shared" ref="Z132:AK132" si="265">Z803</f>
        <v>2805365624.9675379</v>
      </c>
      <c r="AA132" s="112">
        <f t="shared" si="265"/>
        <v>2805365624.9675379</v>
      </c>
      <c r="AB132" s="112">
        <f t="shared" si="265"/>
        <v>2805365624.9675379</v>
      </c>
      <c r="AC132" s="112">
        <f t="shared" si="265"/>
        <v>2805365624.9675379</v>
      </c>
      <c r="AD132" s="112">
        <f t="shared" si="265"/>
        <v>2805365624.9675379</v>
      </c>
      <c r="AE132" s="112">
        <f t="shared" si="265"/>
        <v>2805365624.9675379</v>
      </c>
      <c r="AF132" s="112">
        <f t="shared" si="265"/>
        <v>2805365624.9675379</v>
      </c>
      <c r="AG132" s="112">
        <f t="shared" si="265"/>
        <v>0</v>
      </c>
      <c r="AH132" s="112">
        <f t="shared" si="265"/>
        <v>0</v>
      </c>
      <c r="AI132" s="112">
        <f t="shared" si="265"/>
        <v>0</v>
      </c>
      <c r="AJ132" s="112">
        <f t="shared" si="265"/>
        <v>16832193749.805225</v>
      </c>
      <c r="AK132" s="112">
        <f t="shared" si="265"/>
        <v>16832193749.805225</v>
      </c>
      <c r="AL132" s="112">
        <f>AL803</f>
        <v>33664387499.610451</v>
      </c>
      <c r="AM132" s="112">
        <f t="shared" ref="AM132:BB132" si="266">AM803</f>
        <v>57209069650</v>
      </c>
      <c r="AN132" s="112">
        <f t="shared" si="266"/>
        <v>32437991611.837898</v>
      </c>
      <c r="AO132" s="112">
        <f t="shared" si="266"/>
        <v>31934340106.951023</v>
      </c>
      <c r="AP132" s="112">
        <f t="shared" si="266"/>
        <v>121581401368.78893</v>
      </c>
      <c r="AQ132" s="112">
        <f t="shared" si="266"/>
        <v>57209069650</v>
      </c>
      <c r="AR132" s="112">
        <f t="shared" si="266"/>
        <v>32437991611.837898</v>
      </c>
      <c r="AS132" s="112">
        <f t="shared" si="266"/>
        <v>31934340106.951023</v>
      </c>
      <c r="AT132" s="112">
        <f t="shared" si="266"/>
        <v>121581401368.78893</v>
      </c>
      <c r="AU132" s="112">
        <f t="shared" si="266"/>
        <v>57209069650</v>
      </c>
      <c r="AV132" s="112">
        <f t="shared" si="266"/>
        <v>54653471228.026001</v>
      </c>
      <c r="AW132" s="112">
        <f t="shared" si="266"/>
        <v>111862540878.026</v>
      </c>
      <c r="AX132" s="112" t="e">
        <f t="shared" si="266"/>
        <v>#REF!</v>
      </c>
      <c r="AY132" s="112">
        <f>AY803</f>
        <v>111862540878.026</v>
      </c>
      <c r="AZ132" s="112">
        <f>AZ803</f>
        <v>74413069000</v>
      </c>
      <c r="BA132" s="112">
        <f t="shared" si="266"/>
        <v>111862540878.026</v>
      </c>
      <c r="BB132" s="112">
        <f t="shared" si="266"/>
        <v>98945973732</v>
      </c>
    </row>
    <row r="133" spans="1:54" s="64" customFormat="1" outlineLevel="1" x14ac:dyDescent="0.2">
      <c r="A133" s="63"/>
      <c r="G133" s="65"/>
      <c r="H133" s="60" t="s">
        <v>259</v>
      </c>
      <c r="I133" s="61" t="s">
        <v>260</v>
      </c>
      <c r="J133" s="62">
        <f>J813</f>
        <v>0</v>
      </c>
      <c r="K133" s="62">
        <f>K813</f>
        <v>0</v>
      </c>
      <c r="L133" s="112">
        <f>L813</f>
        <v>0</v>
      </c>
      <c r="M133" s="112">
        <f t="shared" ref="M133:X133" si="267">M813</f>
        <v>0</v>
      </c>
      <c r="N133" s="112">
        <f t="shared" si="267"/>
        <v>0</v>
      </c>
      <c r="O133" s="112">
        <f t="shared" si="267"/>
        <v>0</v>
      </c>
      <c r="P133" s="112">
        <f t="shared" si="267"/>
        <v>0</v>
      </c>
      <c r="Q133" s="112">
        <f t="shared" si="267"/>
        <v>0</v>
      </c>
      <c r="R133" s="112">
        <f t="shared" si="267"/>
        <v>0</v>
      </c>
      <c r="S133" s="112">
        <f t="shared" si="267"/>
        <v>0</v>
      </c>
      <c r="T133" s="112">
        <f t="shared" si="267"/>
        <v>0</v>
      </c>
      <c r="U133" s="112">
        <f t="shared" si="267"/>
        <v>0</v>
      </c>
      <c r="V133" s="112">
        <f t="shared" si="267"/>
        <v>0</v>
      </c>
      <c r="W133" s="112">
        <f t="shared" si="267"/>
        <v>0</v>
      </c>
      <c r="X133" s="112">
        <f t="shared" si="267"/>
        <v>0</v>
      </c>
      <c r="Y133" s="112">
        <f>SUM(M133:X133)</f>
        <v>0</v>
      </c>
      <c r="Z133" s="112">
        <f t="shared" ref="Z133:AK133" si="268">Z813</f>
        <v>0</v>
      </c>
      <c r="AA133" s="112">
        <f t="shared" si="268"/>
        <v>0</v>
      </c>
      <c r="AB133" s="112">
        <f t="shared" si="268"/>
        <v>0</v>
      </c>
      <c r="AC133" s="112">
        <f t="shared" si="268"/>
        <v>0</v>
      </c>
      <c r="AD133" s="112">
        <f t="shared" si="268"/>
        <v>0</v>
      </c>
      <c r="AE133" s="112">
        <f t="shared" si="268"/>
        <v>0</v>
      </c>
      <c r="AF133" s="112">
        <f t="shared" si="268"/>
        <v>0</v>
      </c>
      <c r="AG133" s="112">
        <f t="shared" si="268"/>
        <v>0</v>
      </c>
      <c r="AH133" s="112">
        <f t="shared" si="268"/>
        <v>0</v>
      </c>
      <c r="AI133" s="112">
        <f t="shared" si="268"/>
        <v>0</v>
      </c>
      <c r="AJ133" s="112">
        <f t="shared" si="268"/>
        <v>0</v>
      </c>
      <c r="AK133" s="112">
        <f t="shared" si="268"/>
        <v>0</v>
      </c>
      <c r="AL133" s="112">
        <f>AL813</f>
        <v>0</v>
      </c>
      <c r="AM133" s="112">
        <f t="shared" ref="AM133:BB133" si="269">AM813</f>
        <v>0</v>
      </c>
      <c r="AN133" s="112">
        <f t="shared" si="269"/>
        <v>0</v>
      </c>
      <c r="AO133" s="112">
        <f t="shared" si="269"/>
        <v>0</v>
      </c>
      <c r="AP133" s="112">
        <f t="shared" si="269"/>
        <v>0</v>
      </c>
      <c r="AQ133" s="112">
        <f t="shared" si="269"/>
        <v>0</v>
      </c>
      <c r="AR133" s="112">
        <f t="shared" si="269"/>
        <v>0</v>
      </c>
      <c r="AS133" s="112">
        <f t="shared" si="269"/>
        <v>0</v>
      </c>
      <c r="AT133" s="112">
        <f t="shared" si="269"/>
        <v>0</v>
      </c>
      <c r="AU133" s="112">
        <f t="shared" si="269"/>
        <v>0</v>
      </c>
      <c r="AV133" s="112">
        <f t="shared" si="269"/>
        <v>0</v>
      </c>
      <c r="AW133" s="112">
        <f t="shared" si="269"/>
        <v>0</v>
      </c>
      <c r="AX133" s="112" t="e">
        <f t="shared" si="269"/>
        <v>#REF!</v>
      </c>
      <c r="AY133" s="112">
        <f>AY813</f>
        <v>0</v>
      </c>
      <c r="AZ133" s="112">
        <f>AZ813</f>
        <v>0</v>
      </c>
      <c r="BA133" s="112">
        <f t="shared" si="269"/>
        <v>0</v>
      </c>
      <c r="BB133" s="112">
        <f t="shared" si="269"/>
        <v>0</v>
      </c>
    </row>
    <row r="134" spans="1:54" s="64" customFormat="1" outlineLevel="1" x14ac:dyDescent="0.2">
      <c r="A134" s="63"/>
      <c r="G134" s="65"/>
      <c r="H134" s="69" t="s">
        <v>77</v>
      </c>
      <c r="I134" s="69" t="s">
        <v>261</v>
      </c>
      <c r="J134" s="69">
        <f>J127+J129</f>
        <v>-8411954294</v>
      </c>
      <c r="K134" s="69">
        <f>K127+K129</f>
        <v>2044281830</v>
      </c>
      <c r="L134" s="111">
        <f>L127+L129</f>
        <v>-95842226318.563828</v>
      </c>
      <c r="M134" s="111">
        <f t="shared" ref="M134:AK134" si="270">M127+M129</f>
        <v>-2174206620</v>
      </c>
      <c r="N134" s="111">
        <f t="shared" si="270"/>
        <v>-2861545679</v>
      </c>
      <c r="O134" s="111">
        <f t="shared" si="270"/>
        <v>-32759316413</v>
      </c>
      <c r="P134" s="111">
        <f t="shared" si="270"/>
        <v>-16888514415</v>
      </c>
      <c r="Q134" s="111">
        <f t="shared" si="270"/>
        <v>-18972216755</v>
      </c>
      <c r="R134" s="111">
        <f t="shared" si="270"/>
        <v>-15673564924</v>
      </c>
      <c r="S134" s="111">
        <f t="shared" si="270"/>
        <v>-12950800393.016666</v>
      </c>
      <c r="T134" s="111">
        <f t="shared" si="270"/>
        <v>-12950800393.016666</v>
      </c>
      <c r="U134" s="111">
        <f t="shared" si="270"/>
        <v>-12950800393.016666</v>
      </c>
      <c r="V134" s="111">
        <f t="shared" si="270"/>
        <v>-12956533832.016666</v>
      </c>
      <c r="W134" s="111">
        <f t="shared" si="270"/>
        <v>-12956533832.016666</v>
      </c>
      <c r="X134" s="111">
        <f t="shared" si="270"/>
        <v>-12956533832.016666</v>
      </c>
      <c r="Y134" s="111">
        <f t="shared" si="270"/>
        <v>-167051367481.10001</v>
      </c>
      <c r="Z134" s="111">
        <f t="shared" si="270"/>
        <v>-7986852193.2136517</v>
      </c>
      <c r="AA134" s="111">
        <f t="shared" si="270"/>
        <v>-7986852193.2136517</v>
      </c>
      <c r="AB134" s="111">
        <f t="shared" si="270"/>
        <v>-7986852193.2136517</v>
      </c>
      <c r="AC134" s="111">
        <f t="shared" si="270"/>
        <v>-7986852193.2136517</v>
      </c>
      <c r="AD134" s="111">
        <f t="shared" si="270"/>
        <v>-7986852193.2136517</v>
      </c>
      <c r="AE134" s="111">
        <f t="shared" si="270"/>
        <v>-7986852193.2136517</v>
      </c>
      <c r="AF134" s="111">
        <f t="shared" si="270"/>
        <v>-7986852193.2136517</v>
      </c>
      <c r="AG134" s="111">
        <f t="shared" si="270"/>
        <v>-10838229760</v>
      </c>
      <c r="AH134" s="111">
        <f t="shared" si="270"/>
        <v>13183810751</v>
      </c>
      <c r="AI134" s="111">
        <f t="shared" si="270"/>
        <v>2044280991</v>
      </c>
      <c r="AJ134" s="111">
        <f t="shared" si="270"/>
        <v>-47921113159.281906</v>
      </c>
      <c r="AK134" s="111">
        <f t="shared" si="270"/>
        <v>-47921113159.281906</v>
      </c>
      <c r="AL134" s="111">
        <f>AL127+AL129</f>
        <v>-95842226318.563812</v>
      </c>
      <c r="AM134" s="111">
        <f t="shared" ref="AM134:BB134" si="271">AM127+AM129</f>
        <v>-89329364806</v>
      </c>
      <c r="AN134" s="111">
        <f t="shared" si="271"/>
        <v>-47615721933.43335</v>
      </c>
      <c r="AO134" s="111">
        <f t="shared" si="271"/>
        <v>-16360039052.789566</v>
      </c>
      <c r="AP134" s="111">
        <f t="shared" si="271"/>
        <v>-153305125792.2229</v>
      </c>
      <c r="AQ134" s="111">
        <f t="shared" si="271"/>
        <v>-89329364806</v>
      </c>
      <c r="AR134" s="111">
        <f t="shared" si="271"/>
        <v>-47615721933.43335</v>
      </c>
      <c r="AS134" s="111">
        <f t="shared" si="271"/>
        <v>-16360039052.789566</v>
      </c>
      <c r="AT134" s="111">
        <f t="shared" si="271"/>
        <v>-153305125792.2229</v>
      </c>
      <c r="AU134" s="111">
        <f t="shared" si="271"/>
        <v>-89329364806</v>
      </c>
      <c r="AV134" s="111" t="e">
        <f t="shared" si="271"/>
        <v>#REF!</v>
      </c>
      <c r="AW134" s="111" t="e">
        <f t="shared" si="271"/>
        <v>#REF!</v>
      </c>
      <c r="AX134" s="111" t="e">
        <f t="shared" si="271"/>
        <v>#REF!</v>
      </c>
      <c r="AY134" s="111">
        <f>AY127+AY129</f>
        <v>-157315313225.22247</v>
      </c>
      <c r="AZ134" s="111">
        <f>AZ127+AZ129</f>
        <v>124917360628.29855</v>
      </c>
      <c r="BA134" s="111">
        <f t="shared" si="271"/>
        <v>-156990272356.64844</v>
      </c>
      <c r="BB134" s="111">
        <f t="shared" si="271"/>
        <v>115677770186.43831</v>
      </c>
    </row>
    <row r="135" spans="1:54" s="64" customFormat="1" outlineLevel="1" x14ac:dyDescent="0.2">
      <c r="A135" s="63"/>
      <c r="G135" s="65"/>
      <c r="H135" s="60"/>
      <c r="I135" s="61"/>
      <c r="J135" s="62"/>
      <c r="K135" s="62"/>
      <c r="L135" s="112"/>
      <c r="M135" s="112"/>
      <c r="N135" s="112"/>
      <c r="O135" s="112"/>
      <c r="P135" s="112"/>
      <c r="Q135" s="112"/>
      <c r="R135" s="112"/>
      <c r="S135" s="112"/>
      <c r="T135" s="112"/>
      <c r="U135" s="112"/>
      <c r="V135" s="112"/>
      <c r="W135" s="112"/>
      <c r="X135" s="112"/>
      <c r="Y135" s="112"/>
      <c r="Z135" s="112"/>
      <c r="AA135" s="112"/>
      <c r="AB135" s="112"/>
      <c r="AC135" s="112"/>
      <c r="AD135" s="112"/>
      <c r="AE135" s="112"/>
      <c r="AF135" s="112"/>
      <c r="AG135" s="112"/>
      <c r="AH135" s="112"/>
      <c r="AI135" s="112"/>
      <c r="AJ135" s="112"/>
      <c r="AK135" s="112"/>
      <c r="AL135" s="112"/>
      <c r="AM135" s="112"/>
      <c r="AN135" s="112"/>
      <c r="AO135" s="112"/>
      <c r="AP135" s="112"/>
      <c r="AQ135" s="112"/>
      <c r="AR135" s="112"/>
      <c r="AS135" s="112"/>
      <c r="AT135" s="112"/>
      <c r="AU135" s="112"/>
      <c r="AV135" s="112"/>
      <c r="AW135" s="112"/>
      <c r="AX135" s="112"/>
      <c r="AY135" s="112"/>
      <c r="AZ135" s="112"/>
      <c r="BA135" s="112"/>
      <c r="BB135" s="112"/>
    </row>
    <row r="136" spans="1:54" s="64" customFormat="1" outlineLevel="1" x14ac:dyDescent="0.2">
      <c r="A136" s="63"/>
      <c r="G136" s="65"/>
      <c r="H136" s="66" t="s">
        <v>262</v>
      </c>
      <c r="I136" s="67" t="s">
        <v>263</v>
      </c>
      <c r="J136" s="68">
        <f>J137+J138</f>
        <v>0</v>
      </c>
      <c r="K136" s="68">
        <f>K137+K138</f>
        <v>409865296</v>
      </c>
      <c r="L136" s="110">
        <f>L137+L138</f>
        <v>0</v>
      </c>
      <c r="M136" s="110">
        <f t="shared" ref="M136:AK136" si="272">M137+M138</f>
        <v>0</v>
      </c>
      <c r="N136" s="110">
        <f t="shared" si="272"/>
        <v>0</v>
      </c>
      <c r="O136" s="110">
        <f t="shared" si="272"/>
        <v>0</v>
      </c>
      <c r="P136" s="110">
        <f t="shared" si="272"/>
        <v>0</v>
      </c>
      <c r="Q136" s="110">
        <f t="shared" si="272"/>
        <v>0</v>
      </c>
      <c r="R136" s="110">
        <f t="shared" si="272"/>
        <v>-28881701760</v>
      </c>
      <c r="S136" s="110">
        <f t="shared" si="272"/>
        <v>0</v>
      </c>
      <c r="T136" s="110">
        <f t="shared" si="272"/>
        <v>0</v>
      </c>
      <c r="U136" s="110">
        <f t="shared" si="272"/>
        <v>0</v>
      </c>
      <c r="V136" s="110">
        <f t="shared" si="272"/>
        <v>0</v>
      </c>
      <c r="W136" s="110">
        <f t="shared" si="272"/>
        <v>0</v>
      </c>
      <c r="X136" s="110">
        <f t="shared" si="272"/>
        <v>0</v>
      </c>
      <c r="Y136" s="110">
        <f t="shared" si="272"/>
        <v>-28881701760</v>
      </c>
      <c r="Z136" s="110">
        <f t="shared" si="272"/>
        <v>0</v>
      </c>
      <c r="AA136" s="110">
        <f t="shared" si="272"/>
        <v>0</v>
      </c>
      <c r="AB136" s="110">
        <f t="shared" si="272"/>
        <v>0</v>
      </c>
      <c r="AC136" s="110">
        <f t="shared" si="272"/>
        <v>0</v>
      </c>
      <c r="AD136" s="110">
        <f t="shared" si="272"/>
        <v>0</v>
      </c>
      <c r="AE136" s="110">
        <f t="shared" si="272"/>
        <v>0</v>
      </c>
      <c r="AF136" s="110">
        <f t="shared" si="272"/>
        <v>0</v>
      </c>
      <c r="AG136" s="110">
        <f t="shared" si="272"/>
        <v>0</v>
      </c>
      <c r="AH136" s="110">
        <f t="shared" si="272"/>
        <v>409865296</v>
      </c>
      <c r="AI136" s="110">
        <f t="shared" si="272"/>
        <v>409865296</v>
      </c>
      <c r="AJ136" s="110">
        <f t="shared" si="272"/>
        <v>0</v>
      </c>
      <c r="AK136" s="110">
        <f t="shared" si="272"/>
        <v>0</v>
      </c>
      <c r="AL136" s="110">
        <f>AL137+AL138</f>
        <v>0</v>
      </c>
      <c r="AM136" s="110">
        <f t="shared" ref="AM136:BB136" si="273">AM137+AM138</f>
        <v>-28881701760</v>
      </c>
      <c r="AN136" s="110">
        <f t="shared" si="273"/>
        <v>0</v>
      </c>
      <c r="AO136" s="110">
        <f t="shared" si="273"/>
        <v>244167000</v>
      </c>
      <c r="AP136" s="110">
        <f t="shared" si="273"/>
        <v>-28637534760</v>
      </c>
      <c r="AQ136" s="110">
        <f t="shared" si="273"/>
        <v>-28881701760</v>
      </c>
      <c r="AR136" s="110">
        <f t="shared" si="273"/>
        <v>0</v>
      </c>
      <c r="AS136" s="110">
        <f t="shared" si="273"/>
        <v>244167000</v>
      </c>
      <c r="AT136" s="110">
        <f t="shared" si="273"/>
        <v>-28637534760</v>
      </c>
      <c r="AU136" s="110">
        <f t="shared" si="273"/>
        <v>-28881701760</v>
      </c>
      <c r="AV136" s="110">
        <f t="shared" si="273"/>
        <v>0</v>
      </c>
      <c r="AW136" s="110">
        <f t="shared" si="273"/>
        <v>-28881701760</v>
      </c>
      <c r="AX136" s="110" t="e">
        <f t="shared" si="273"/>
        <v>#REF!</v>
      </c>
      <c r="AY136" s="110">
        <f>AY137+AY138</f>
        <v>-28388318760</v>
      </c>
      <c r="AZ136" s="110">
        <f>AZ137+AZ138</f>
        <v>56442243125.659714</v>
      </c>
      <c r="BA136" s="110">
        <f t="shared" si="273"/>
        <v>-28881701760</v>
      </c>
      <c r="BB136" s="110">
        <f t="shared" si="273"/>
        <v>23135554037.287663</v>
      </c>
    </row>
    <row r="137" spans="1:54" s="64" customFormat="1" outlineLevel="1" x14ac:dyDescent="0.2">
      <c r="A137" s="63"/>
      <c r="G137" s="65"/>
      <c r="H137" s="60" t="s">
        <v>264</v>
      </c>
      <c r="I137" s="61" t="s">
        <v>265</v>
      </c>
      <c r="J137" s="62">
        <f>J821</f>
        <v>0</v>
      </c>
      <c r="K137" s="62">
        <f>K821</f>
        <v>393721614</v>
      </c>
      <c r="L137" s="112">
        <f>L821</f>
        <v>0</v>
      </c>
      <c r="M137" s="112">
        <f t="shared" ref="M137:X137" si="274">M821</f>
        <v>0</v>
      </c>
      <c r="N137" s="112">
        <f t="shared" si="274"/>
        <v>0</v>
      </c>
      <c r="O137" s="112">
        <f t="shared" si="274"/>
        <v>0</v>
      </c>
      <c r="P137" s="112">
        <f t="shared" si="274"/>
        <v>0</v>
      </c>
      <c r="Q137" s="112">
        <f t="shared" si="274"/>
        <v>0</v>
      </c>
      <c r="R137" s="112">
        <f t="shared" si="274"/>
        <v>0</v>
      </c>
      <c r="S137" s="112">
        <f t="shared" si="274"/>
        <v>0</v>
      </c>
      <c r="T137" s="112">
        <f t="shared" si="274"/>
        <v>0</v>
      </c>
      <c r="U137" s="112">
        <f t="shared" si="274"/>
        <v>0</v>
      </c>
      <c r="V137" s="112">
        <f t="shared" si="274"/>
        <v>0</v>
      </c>
      <c r="W137" s="112">
        <f t="shared" si="274"/>
        <v>0</v>
      </c>
      <c r="X137" s="112">
        <f t="shared" si="274"/>
        <v>0</v>
      </c>
      <c r="Y137" s="112">
        <f>SUM(M137:X137)</f>
        <v>0</v>
      </c>
      <c r="Z137" s="112">
        <f t="shared" ref="Z137:AK137" si="275">Z821</f>
        <v>0</v>
      </c>
      <c r="AA137" s="112">
        <f t="shared" si="275"/>
        <v>0</v>
      </c>
      <c r="AB137" s="112">
        <f t="shared" si="275"/>
        <v>0</v>
      </c>
      <c r="AC137" s="112">
        <f t="shared" si="275"/>
        <v>0</v>
      </c>
      <c r="AD137" s="112">
        <f t="shared" si="275"/>
        <v>0</v>
      </c>
      <c r="AE137" s="112">
        <f t="shared" si="275"/>
        <v>0</v>
      </c>
      <c r="AF137" s="112">
        <f t="shared" si="275"/>
        <v>0</v>
      </c>
      <c r="AG137" s="112">
        <f t="shared" si="275"/>
        <v>0</v>
      </c>
      <c r="AH137" s="112">
        <f t="shared" si="275"/>
        <v>393721614</v>
      </c>
      <c r="AI137" s="112">
        <f t="shared" si="275"/>
        <v>393721614</v>
      </c>
      <c r="AJ137" s="112">
        <f t="shared" si="275"/>
        <v>0</v>
      </c>
      <c r="AK137" s="112">
        <f t="shared" si="275"/>
        <v>0</v>
      </c>
      <c r="AL137" s="112">
        <f>AL821</f>
        <v>0</v>
      </c>
      <c r="AM137" s="112">
        <f t="shared" ref="AM137:BB137" si="276">AM821</f>
        <v>0</v>
      </c>
      <c r="AN137" s="112">
        <f t="shared" si="276"/>
        <v>0</v>
      </c>
      <c r="AO137" s="112">
        <f t="shared" si="276"/>
        <v>0</v>
      </c>
      <c r="AP137" s="112">
        <f t="shared" si="276"/>
        <v>0</v>
      </c>
      <c r="AQ137" s="112">
        <f t="shared" si="276"/>
        <v>0</v>
      </c>
      <c r="AR137" s="112">
        <f t="shared" si="276"/>
        <v>0</v>
      </c>
      <c r="AS137" s="112">
        <f t="shared" si="276"/>
        <v>0</v>
      </c>
      <c r="AT137" s="112">
        <f t="shared" si="276"/>
        <v>0</v>
      </c>
      <c r="AU137" s="112">
        <f t="shared" si="276"/>
        <v>0</v>
      </c>
      <c r="AV137" s="112">
        <f t="shared" si="276"/>
        <v>0</v>
      </c>
      <c r="AW137" s="112">
        <f t="shared" si="276"/>
        <v>0</v>
      </c>
      <c r="AX137" s="112" t="e">
        <f t="shared" si="276"/>
        <v>#REF!</v>
      </c>
      <c r="AY137" s="112">
        <f>AY821</f>
        <v>249216000</v>
      </c>
      <c r="AZ137" s="112">
        <f>AZ821</f>
        <v>24983472125.659714</v>
      </c>
      <c r="BA137" s="112">
        <f t="shared" si="276"/>
        <v>0</v>
      </c>
      <c r="BB137" s="112">
        <f t="shared" si="276"/>
        <v>23135554037.287663</v>
      </c>
    </row>
    <row r="138" spans="1:54" s="64" customFormat="1" outlineLevel="1" x14ac:dyDescent="0.2">
      <c r="A138" s="63"/>
      <c r="G138" s="65"/>
      <c r="H138" s="60" t="s">
        <v>266</v>
      </c>
      <c r="I138" s="61" t="s">
        <v>267</v>
      </c>
      <c r="J138" s="62">
        <f>J825</f>
        <v>0</v>
      </c>
      <c r="K138" s="62">
        <f>K825</f>
        <v>16143682</v>
      </c>
      <c r="L138" s="112">
        <f>L825</f>
        <v>0</v>
      </c>
      <c r="M138" s="112">
        <f t="shared" ref="M138:X138" si="277">M825</f>
        <v>0</v>
      </c>
      <c r="N138" s="112">
        <f t="shared" si="277"/>
        <v>0</v>
      </c>
      <c r="O138" s="112">
        <f t="shared" si="277"/>
        <v>0</v>
      </c>
      <c r="P138" s="112">
        <f t="shared" si="277"/>
        <v>0</v>
      </c>
      <c r="Q138" s="112">
        <f t="shared" si="277"/>
        <v>0</v>
      </c>
      <c r="R138" s="112">
        <f t="shared" si="277"/>
        <v>-28881701760</v>
      </c>
      <c r="S138" s="112">
        <f t="shared" si="277"/>
        <v>0</v>
      </c>
      <c r="T138" s="112">
        <f t="shared" si="277"/>
        <v>0</v>
      </c>
      <c r="U138" s="112">
        <f t="shared" si="277"/>
        <v>0</v>
      </c>
      <c r="V138" s="112">
        <f t="shared" si="277"/>
        <v>0</v>
      </c>
      <c r="W138" s="112">
        <f t="shared" si="277"/>
        <v>0</v>
      </c>
      <c r="X138" s="112">
        <f t="shared" si="277"/>
        <v>0</v>
      </c>
      <c r="Y138" s="112">
        <f>SUM(M138:X138)</f>
        <v>-28881701760</v>
      </c>
      <c r="Z138" s="112">
        <f t="shared" ref="Z138:AK138" si="278">Z825</f>
        <v>0</v>
      </c>
      <c r="AA138" s="112">
        <f t="shared" si="278"/>
        <v>0</v>
      </c>
      <c r="AB138" s="112">
        <f t="shared" si="278"/>
        <v>0</v>
      </c>
      <c r="AC138" s="112">
        <f t="shared" si="278"/>
        <v>0</v>
      </c>
      <c r="AD138" s="112">
        <f t="shared" si="278"/>
        <v>0</v>
      </c>
      <c r="AE138" s="112">
        <f t="shared" si="278"/>
        <v>0</v>
      </c>
      <c r="AF138" s="112">
        <f t="shared" si="278"/>
        <v>0</v>
      </c>
      <c r="AG138" s="112">
        <f t="shared" si="278"/>
        <v>0</v>
      </c>
      <c r="AH138" s="112">
        <f t="shared" si="278"/>
        <v>16143682</v>
      </c>
      <c r="AI138" s="112">
        <f t="shared" si="278"/>
        <v>16143682</v>
      </c>
      <c r="AJ138" s="112">
        <f t="shared" si="278"/>
        <v>0</v>
      </c>
      <c r="AK138" s="112">
        <f t="shared" si="278"/>
        <v>0</v>
      </c>
      <c r="AL138" s="112">
        <f>AL825</f>
        <v>0</v>
      </c>
      <c r="AM138" s="112">
        <f t="shared" ref="AM138:BB138" si="279">AM825</f>
        <v>-28881701760</v>
      </c>
      <c r="AN138" s="112">
        <f t="shared" si="279"/>
        <v>0</v>
      </c>
      <c r="AO138" s="112">
        <f t="shared" si="279"/>
        <v>244167000</v>
      </c>
      <c r="AP138" s="112">
        <f t="shared" si="279"/>
        <v>-28637534760</v>
      </c>
      <c r="AQ138" s="112">
        <f t="shared" si="279"/>
        <v>-28881701760</v>
      </c>
      <c r="AR138" s="112">
        <f t="shared" si="279"/>
        <v>0</v>
      </c>
      <c r="AS138" s="112">
        <f t="shared" si="279"/>
        <v>244167000</v>
      </c>
      <c r="AT138" s="112">
        <f t="shared" si="279"/>
        <v>-28637534760</v>
      </c>
      <c r="AU138" s="112">
        <f t="shared" si="279"/>
        <v>-28881701760</v>
      </c>
      <c r="AV138" s="112">
        <f t="shared" si="279"/>
        <v>0</v>
      </c>
      <c r="AW138" s="112">
        <f t="shared" si="279"/>
        <v>-28881701760</v>
      </c>
      <c r="AX138" s="112">
        <f t="shared" si="279"/>
        <v>35892500000</v>
      </c>
      <c r="AY138" s="112">
        <f>AY825</f>
        <v>-28637534760</v>
      </c>
      <c r="AZ138" s="112">
        <f>AZ825</f>
        <v>31458771000</v>
      </c>
      <c r="BA138" s="112">
        <f t="shared" si="279"/>
        <v>-28881701760</v>
      </c>
      <c r="BB138" s="112">
        <f t="shared" si="279"/>
        <v>0</v>
      </c>
    </row>
    <row r="139" spans="1:54" s="64" customFormat="1" outlineLevel="1" x14ac:dyDescent="0.2">
      <c r="A139" s="63"/>
      <c r="G139" s="65"/>
      <c r="H139" s="66" t="s">
        <v>268</v>
      </c>
      <c r="I139" s="67" t="s">
        <v>269</v>
      </c>
      <c r="J139" s="68">
        <f>J828</f>
        <v>-2523586288.1999998</v>
      </c>
      <c r="K139" s="68">
        <f>K828</f>
        <v>0</v>
      </c>
      <c r="L139" s="110">
        <f>L828</f>
        <v>0</v>
      </c>
      <c r="M139" s="110">
        <f t="shared" ref="M139:X139" si="280">M828</f>
        <v>-652261986</v>
      </c>
      <c r="N139" s="110">
        <f t="shared" si="280"/>
        <v>-858463703.69999993</v>
      </c>
      <c r="O139" s="110">
        <f t="shared" si="280"/>
        <v>0</v>
      </c>
      <c r="P139" s="110">
        <f t="shared" si="280"/>
        <v>0</v>
      </c>
      <c r="Q139" s="110">
        <f t="shared" si="280"/>
        <v>0</v>
      </c>
      <c r="R139" s="110">
        <f t="shared" si="280"/>
        <v>0</v>
      </c>
      <c r="S139" s="110">
        <f t="shared" si="280"/>
        <v>0</v>
      </c>
      <c r="T139" s="110">
        <f t="shared" si="280"/>
        <v>0</v>
      </c>
      <c r="U139" s="110">
        <f t="shared" si="280"/>
        <v>0</v>
      </c>
      <c r="V139" s="110">
        <f t="shared" si="280"/>
        <v>0</v>
      </c>
      <c r="W139" s="110">
        <f t="shared" si="280"/>
        <v>0</v>
      </c>
      <c r="X139" s="110">
        <f t="shared" si="280"/>
        <v>0</v>
      </c>
      <c r="Y139" s="110">
        <f>SUM(M139:X139)</f>
        <v>-1510725689.6999998</v>
      </c>
      <c r="Z139" s="110">
        <f t="shared" ref="Z139:AK139" si="281">Z828</f>
        <v>0</v>
      </c>
      <c r="AA139" s="110">
        <f t="shared" si="281"/>
        <v>0</v>
      </c>
      <c r="AB139" s="110">
        <f t="shared" si="281"/>
        <v>0</v>
      </c>
      <c r="AC139" s="110">
        <f t="shared" si="281"/>
        <v>0</v>
      </c>
      <c r="AD139" s="110">
        <f t="shared" si="281"/>
        <v>0</v>
      </c>
      <c r="AE139" s="110">
        <f t="shared" si="281"/>
        <v>0</v>
      </c>
      <c r="AF139" s="110">
        <f t="shared" si="281"/>
        <v>0</v>
      </c>
      <c r="AG139" s="110">
        <f t="shared" si="281"/>
        <v>0</v>
      </c>
      <c r="AH139" s="110">
        <f t="shared" si="281"/>
        <v>0</v>
      </c>
      <c r="AI139" s="110">
        <f t="shared" si="281"/>
        <v>0</v>
      </c>
      <c r="AJ139" s="110">
        <f t="shared" si="281"/>
        <v>0</v>
      </c>
      <c r="AK139" s="110">
        <f t="shared" si="281"/>
        <v>0</v>
      </c>
      <c r="AL139" s="110">
        <f>AL828</f>
        <v>0</v>
      </c>
      <c r="AM139" s="110">
        <f t="shared" ref="AM139:BB139" si="282">AM828</f>
        <v>0</v>
      </c>
      <c r="AN139" s="110">
        <f t="shared" si="282"/>
        <v>0</v>
      </c>
      <c r="AO139" s="110">
        <f t="shared" si="282"/>
        <v>0</v>
      </c>
      <c r="AP139" s="110">
        <f t="shared" si="282"/>
        <v>0</v>
      </c>
      <c r="AQ139" s="110">
        <f t="shared" si="282"/>
        <v>0</v>
      </c>
      <c r="AR139" s="110">
        <f t="shared" si="282"/>
        <v>0</v>
      </c>
      <c r="AS139" s="110">
        <f t="shared" si="282"/>
        <v>0</v>
      </c>
      <c r="AT139" s="110">
        <f t="shared" si="282"/>
        <v>0</v>
      </c>
      <c r="AU139" s="110">
        <f t="shared" si="282"/>
        <v>0</v>
      </c>
      <c r="AV139" s="110">
        <f t="shared" si="282"/>
        <v>0</v>
      </c>
      <c r="AW139" s="110">
        <f t="shared" si="282"/>
        <v>0</v>
      </c>
      <c r="AX139" s="110">
        <f t="shared" si="282"/>
        <v>0</v>
      </c>
      <c r="AY139" s="110">
        <f>AY828</f>
        <v>0</v>
      </c>
      <c r="AZ139" s="110">
        <f>AZ828</f>
        <v>0</v>
      </c>
      <c r="BA139" s="110">
        <f t="shared" si="282"/>
        <v>0</v>
      </c>
      <c r="BB139" s="110">
        <f t="shared" si="282"/>
        <v>0</v>
      </c>
    </row>
    <row r="140" spans="1:54" s="64" customFormat="1" outlineLevel="1" x14ac:dyDescent="0.2">
      <c r="A140" s="63"/>
      <c r="G140" s="65"/>
      <c r="H140" s="69" t="s">
        <v>77</v>
      </c>
      <c r="I140" s="69" t="s">
        <v>270</v>
      </c>
      <c r="J140" s="69">
        <f>J134-J136-J139</f>
        <v>-5888368005.8000002</v>
      </c>
      <c r="K140" s="69">
        <f>K134-K136-K139</f>
        <v>1634416534</v>
      </c>
      <c r="L140" s="111">
        <f>L134-L136-L139</f>
        <v>-95842226318.563828</v>
      </c>
      <c r="M140" s="111">
        <f t="shared" ref="M140:X140" si="283">M134-M136-M139</f>
        <v>-1521944634</v>
      </c>
      <c r="N140" s="111">
        <f t="shared" si="283"/>
        <v>-2003081975.3000002</v>
      </c>
      <c r="O140" s="111">
        <f t="shared" si="283"/>
        <v>-32759316413</v>
      </c>
      <c r="P140" s="111">
        <f>P134-P136-P139</f>
        <v>-16888514415</v>
      </c>
      <c r="Q140" s="111">
        <f t="shared" si="283"/>
        <v>-18972216755</v>
      </c>
      <c r="R140" s="111">
        <f t="shared" si="283"/>
        <v>13208136836</v>
      </c>
      <c r="S140" s="111">
        <f t="shared" si="283"/>
        <v>-12950800393.016666</v>
      </c>
      <c r="T140" s="111">
        <f t="shared" si="283"/>
        <v>-12950800393.016666</v>
      </c>
      <c r="U140" s="111">
        <f t="shared" si="283"/>
        <v>-12950800393.016666</v>
      </c>
      <c r="V140" s="111">
        <f t="shared" si="283"/>
        <v>-12956533832.016666</v>
      </c>
      <c r="W140" s="111">
        <f t="shared" si="283"/>
        <v>-12956533832.016666</v>
      </c>
      <c r="X140" s="111">
        <f t="shared" si="283"/>
        <v>-12956533832.016666</v>
      </c>
      <c r="Y140" s="111">
        <f>Y134-Y136-Y139</f>
        <v>-136658940031.40001</v>
      </c>
      <c r="Z140" s="111">
        <f t="shared" ref="Z140:AK140" si="284">Z134-Z136-Z139</f>
        <v>-7986852193.2136517</v>
      </c>
      <c r="AA140" s="111">
        <f t="shared" si="284"/>
        <v>-7986852193.2136517</v>
      </c>
      <c r="AB140" s="111">
        <f t="shared" si="284"/>
        <v>-7986852193.2136517</v>
      </c>
      <c r="AC140" s="111">
        <f t="shared" si="284"/>
        <v>-7986852193.2136517</v>
      </c>
      <c r="AD140" s="111">
        <f t="shared" si="284"/>
        <v>-7986852193.2136517</v>
      </c>
      <c r="AE140" s="111">
        <f t="shared" si="284"/>
        <v>-7986852193.2136517</v>
      </c>
      <c r="AF140" s="111">
        <f t="shared" si="284"/>
        <v>-7986852193.2136517</v>
      </c>
      <c r="AG140" s="111">
        <f t="shared" si="284"/>
        <v>-10838229760</v>
      </c>
      <c r="AH140" s="111">
        <f t="shared" si="284"/>
        <v>12773945455</v>
      </c>
      <c r="AI140" s="111">
        <f t="shared" si="284"/>
        <v>1634415695</v>
      </c>
      <c r="AJ140" s="111">
        <f t="shared" si="284"/>
        <v>-47921113159.281906</v>
      </c>
      <c r="AK140" s="111">
        <f t="shared" si="284"/>
        <v>-47921113159.281906</v>
      </c>
      <c r="AL140" s="111">
        <f>AL134-AL136-AL139</f>
        <v>-95842226318.563812</v>
      </c>
      <c r="AM140" s="111">
        <f t="shared" ref="AM140:BB140" si="285">AM134-AM136-AM139</f>
        <v>-60447663046</v>
      </c>
      <c r="AN140" s="111">
        <f t="shared" si="285"/>
        <v>-47615721933.43335</v>
      </c>
      <c r="AO140" s="111">
        <f t="shared" si="285"/>
        <v>-16604206052.789566</v>
      </c>
      <c r="AP140" s="111">
        <f t="shared" si="285"/>
        <v>-124667591032.2229</v>
      </c>
      <c r="AQ140" s="111">
        <f t="shared" si="285"/>
        <v>-60447663046</v>
      </c>
      <c r="AR140" s="111">
        <f t="shared" si="285"/>
        <v>-47615721933.43335</v>
      </c>
      <c r="AS140" s="111">
        <f t="shared" si="285"/>
        <v>-16604206052.789566</v>
      </c>
      <c r="AT140" s="111">
        <f t="shared" si="285"/>
        <v>-124667591032.2229</v>
      </c>
      <c r="AU140" s="111">
        <f t="shared" si="285"/>
        <v>-60447663046</v>
      </c>
      <c r="AV140" s="111" t="e">
        <f t="shared" si="285"/>
        <v>#REF!</v>
      </c>
      <c r="AW140" s="111" t="e">
        <f t="shared" si="285"/>
        <v>#REF!</v>
      </c>
      <c r="AX140" s="111" t="e">
        <f t="shared" si="285"/>
        <v>#REF!</v>
      </c>
      <c r="AY140" s="111">
        <f>AY134-AY136-AY139</f>
        <v>-128926994465.22247</v>
      </c>
      <c r="AZ140" s="111">
        <f>AZ134-AZ136-AZ139</f>
        <v>68475117502.63884</v>
      </c>
      <c r="BA140" s="111">
        <f t="shared" si="285"/>
        <v>-128108570596.64844</v>
      </c>
      <c r="BB140" s="111">
        <f t="shared" si="285"/>
        <v>92542216149.15065</v>
      </c>
    </row>
    <row r="141" spans="1:54" s="64" customFormat="1" outlineLevel="1" x14ac:dyDescent="0.2">
      <c r="A141" s="63"/>
      <c r="G141" s="65"/>
      <c r="H141" s="60"/>
      <c r="I141" s="61"/>
      <c r="J141" s="62"/>
      <c r="K141" s="62"/>
      <c r="L141" s="112"/>
      <c r="M141" s="112"/>
      <c r="N141" s="112"/>
      <c r="O141" s="112"/>
      <c r="P141" s="112"/>
      <c r="Q141" s="112"/>
      <c r="R141" s="112"/>
      <c r="S141" s="112"/>
      <c r="T141" s="112"/>
      <c r="U141" s="112"/>
      <c r="V141" s="112"/>
      <c r="W141" s="112"/>
      <c r="X141" s="112"/>
      <c r="Y141" s="112"/>
      <c r="Z141" s="112"/>
      <c r="AA141" s="112"/>
      <c r="AB141" s="112"/>
      <c r="AC141" s="112"/>
      <c r="AD141" s="112"/>
      <c r="AE141" s="112"/>
      <c r="AF141" s="112"/>
      <c r="AG141" s="112"/>
      <c r="AH141" s="112"/>
      <c r="AI141" s="112"/>
      <c r="AJ141" s="112"/>
      <c r="AK141" s="112"/>
      <c r="AL141" s="112"/>
      <c r="AM141" s="112"/>
      <c r="AN141" s="112"/>
      <c r="AO141" s="112"/>
      <c r="AP141" s="112"/>
      <c r="AQ141" s="112"/>
      <c r="AR141" s="112"/>
      <c r="AS141" s="112"/>
      <c r="AT141" s="112"/>
      <c r="AU141" s="112"/>
      <c r="AV141" s="112"/>
      <c r="AW141" s="112"/>
      <c r="AX141" s="112"/>
      <c r="AY141" s="112"/>
      <c r="AZ141" s="112"/>
      <c r="BA141" s="112"/>
      <c r="BB141" s="112"/>
    </row>
    <row r="142" spans="1:54" s="64" customFormat="1" outlineLevel="1" x14ac:dyDescent="0.2">
      <c r="A142" s="63"/>
      <c r="G142" s="65"/>
      <c r="H142" s="66" t="s">
        <v>271</v>
      </c>
      <c r="I142" s="67" t="s">
        <v>272</v>
      </c>
      <c r="J142" s="68">
        <f>J143+J144</f>
        <v>0</v>
      </c>
      <c r="K142" s="68">
        <f>K143+K144</f>
        <v>0</v>
      </c>
      <c r="L142" s="110">
        <f>L143+L144</f>
        <v>0</v>
      </c>
      <c r="M142" s="110">
        <f t="shared" ref="M142:X142" si="286">M143+M144</f>
        <v>0</v>
      </c>
      <c r="N142" s="110">
        <f t="shared" si="286"/>
        <v>0</v>
      </c>
      <c r="O142" s="110">
        <f t="shared" si="286"/>
        <v>0</v>
      </c>
      <c r="P142" s="110">
        <f t="shared" si="286"/>
        <v>0</v>
      </c>
      <c r="Q142" s="110">
        <f t="shared" si="286"/>
        <v>0</v>
      </c>
      <c r="R142" s="110">
        <f t="shared" si="286"/>
        <v>0</v>
      </c>
      <c r="S142" s="110">
        <f t="shared" si="286"/>
        <v>0</v>
      </c>
      <c r="T142" s="110">
        <f t="shared" si="286"/>
        <v>0</v>
      </c>
      <c r="U142" s="110">
        <f t="shared" si="286"/>
        <v>0</v>
      </c>
      <c r="V142" s="110">
        <f t="shared" si="286"/>
        <v>0</v>
      </c>
      <c r="W142" s="110">
        <f t="shared" si="286"/>
        <v>0</v>
      </c>
      <c r="X142" s="110">
        <f t="shared" si="286"/>
        <v>0</v>
      </c>
      <c r="Y142" s="110">
        <v>0</v>
      </c>
      <c r="Z142" s="110">
        <f t="shared" ref="Z142:AK142" si="287">Z143+Z144</f>
        <v>0</v>
      </c>
      <c r="AA142" s="110">
        <f t="shared" si="287"/>
        <v>0</v>
      </c>
      <c r="AB142" s="110">
        <f t="shared" si="287"/>
        <v>0</v>
      </c>
      <c r="AC142" s="110">
        <f t="shared" si="287"/>
        <v>0</v>
      </c>
      <c r="AD142" s="110">
        <f t="shared" si="287"/>
        <v>0</v>
      </c>
      <c r="AE142" s="110">
        <f t="shared" si="287"/>
        <v>0</v>
      </c>
      <c r="AF142" s="110">
        <f t="shared" si="287"/>
        <v>0</v>
      </c>
      <c r="AG142" s="110">
        <f t="shared" si="287"/>
        <v>0</v>
      </c>
      <c r="AH142" s="110">
        <f t="shared" si="287"/>
        <v>0</v>
      </c>
      <c r="AI142" s="110">
        <f t="shared" si="287"/>
        <v>0</v>
      </c>
      <c r="AJ142" s="110">
        <f t="shared" si="287"/>
        <v>0</v>
      </c>
      <c r="AK142" s="110">
        <f t="shared" si="287"/>
        <v>0</v>
      </c>
      <c r="AL142" s="110">
        <f>AL143+AL144</f>
        <v>0</v>
      </c>
      <c r="AM142" s="110">
        <f t="shared" ref="AM142:BB142" si="288">AM143+AM144</f>
        <v>0</v>
      </c>
      <c r="AN142" s="110">
        <f t="shared" si="288"/>
        <v>0</v>
      </c>
      <c r="AO142" s="110">
        <f t="shared" si="288"/>
        <v>0</v>
      </c>
      <c r="AP142" s="110">
        <f t="shared" si="288"/>
        <v>0</v>
      </c>
      <c r="AQ142" s="110">
        <f t="shared" si="288"/>
        <v>0</v>
      </c>
      <c r="AR142" s="110">
        <f t="shared" si="288"/>
        <v>0</v>
      </c>
      <c r="AS142" s="110">
        <f t="shared" si="288"/>
        <v>0</v>
      </c>
      <c r="AT142" s="110">
        <f t="shared" si="288"/>
        <v>0</v>
      </c>
      <c r="AU142" s="110">
        <f t="shared" si="288"/>
        <v>0</v>
      </c>
      <c r="AV142" s="110">
        <f t="shared" si="288"/>
        <v>0</v>
      </c>
      <c r="AW142" s="110">
        <f t="shared" si="288"/>
        <v>0</v>
      </c>
      <c r="AX142" s="110">
        <f t="shared" si="288"/>
        <v>0</v>
      </c>
      <c r="AY142" s="110">
        <f>AY143+AY144</f>
        <v>0</v>
      </c>
      <c r="AZ142" s="110">
        <f>AZ143+AZ144</f>
        <v>0</v>
      </c>
      <c r="BA142" s="110">
        <f t="shared" si="288"/>
        <v>0</v>
      </c>
      <c r="BB142" s="110">
        <f t="shared" si="288"/>
        <v>0</v>
      </c>
    </row>
    <row r="143" spans="1:54" s="64" customFormat="1" hidden="1" outlineLevel="1" x14ac:dyDescent="0.2">
      <c r="A143" s="63"/>
      <c r="G143" s="65"/>
      <c r="H143" s="60" t="s">
        <v>273</v>
      </c>
      <c r="I143" s="61" t="s">
        <v>274</v>
      </c>
      <c r="J143" s="62">
        <f>J832</f>
        <v>0</v>
      </c>
      <c r="K143" s="62">
        <f>K832</f>
        <v>0</v>
      </c>
      <c r="L143" s="112">
        <f>L832</f>
        <v>0</v>
      </c>
      <c r="M143" s="112">
        <f t="shared" ref="M143:X143" si="289">M832</f>
        <v>0</v>
      </c>
      <c r="N143" s="112">
        <f t="shared" si="289"/>
        <v>0</v>
      </c>
      <c r="O143" s="112">
        <f t="shared" si="289"/>
        <v>0</v>
      </c>
      <c r="P143" s="112">
        <f t="shared" si="289"/>
        <v>0</v>
      </c>
      <c r="Q143" s="112">
        <f t="shared" si="289"/>
        <v>0</v>
      </c>
      <c r="R143" s="112">
        <f t="shared" si="289"/>
        <v>0</v>
      </c>
      <c r="S143" s="112">
        <f t="shared" si="289"/>
        <v>0</v>
      </c>
      <c r="T143" s="112">
        <f t="shared" si="289"/>
        <v>0</v>
      </c>
      <c r="U143" s="112">
        <f t="shared" si="289"/>
        <v>0</v>
      </c>
      <c r="V143" s="112">
        <f t="shared" si="289"/>
        <v>0</v>
      </c>
      <c r="W143" s="112">
        <f t="shared" si="289"/>
        <v>0</v>
      </c>
      <c r="X143" s="112">
        <f t="shared" si="289"/>
        <v>0</v>
      </c>
      <c r="Y143" s="112">
        <f>SUM(M143:X143)</f>
        <v>0</v>
      </c>
      <c r="Z143" s="112">
        <f t="shared" ref="Z143:AK143" si="290">Z832</f>
        <v>0</v>
      </c>
      <c r="AA143" s="112">
        <f t="shared" si="290"/>
        <v>0</v>
      </c>
      <c r="AB143" s="112">
        <f t="shared" si="290"/>
        <v>0</v>
      </c>
      <c r="AC143" s="112">
        <f t="shared" si="290"/>
        <v>0</v>
      </c>
      <c r="AD143" s="112">
        <f t="shared" si="290"/>
        <v>0</v>
      </c>
      <c r="AE143" s="112">
        <f t="shared" si="290"/>
        <v>0</v>
      </c>
      <c r="AF143" s="112">
        <f t="shared" si="290"/>
        <v>0</v>
      </c>
      <c r="AG143" s="112">
        <f t="shared" si="290"/>
        <v>0</v>
      </c>
      <c r="AH143" s="112">
        <f t="shared" si="290"/>
        <v>0</v>
      </c>
      <c r="AI143" s="112">
        <f t="shared" si="290"/>
        <v>0</v>
      </c>
      <c r="AJ143" s="112">
        <f t="shared" si="290"/>
        <v>0</v>
      </c>
      <c r="AK143" s="112">
        <f t="shared" si="290"/>
        <v>0</v>
      </c>
      <c r="AL143" s="112">
        <f>AL832</f>
        <v>0</v>
      </c>
      <c r="AM143" s="112">
        <f t="shared" ref="AM143:BB143" si="291">AM832</f>
        <v>0</v>
      </c>
      <c r="AN143" s="112">
        <f t="shared" si="291"/>
        <v>0</v>
      </c>
      <c r="AO143" s="112">
        <f t="shared" si="291"/>
        <v>0</v>
      </c>
      <c r="AP143" s="112">
        <f t="shared" si="291"/>
        <v>0</v>
      </c>
      <c r="AQ143" s="112">
        <f t="shared" si="291"/>
        <v>0</v>
      </c>
      <c r="AR143" s="112">
        <f t="shared" si="291"/>
        <v>0</v>
      </c>
      <c r="AS143" s="112">
        <f t="shared" si="291"/>
        <v>0</v>
      </c>
      <c r="AT143" s="112">
        <f t="shared" si="291"/>
        <v>0</v>
      </c>
      <c r="AU143" s="112">
        <f t="shared" si="291"/>
        <v>0</v>
      </c>
      <c r="AV143" s="112">
        <f t="shared" si="291"/>
        <v>0</v>
      </c>
      <c r="AW143" s="112">
        <f t="shared" si="291"/>
        <v>0</v>
      </c>
      <c r="AX143" s="112">
        <f t="shared" si="291"/>
        <v>0</v>
      </c>
      <c r="AY143" s="112">
        <f>AY832</f>
        <v>0</v>
      </c>
      <c r="AZ143" s="112">
        <f>AZ832</f>
        <v>0</v>
      </c>
      <c r="BA143" s="112">
        <f t="shared" si="291"/>
        <v>0</v>
      </c>
      <c r="BB143" s="112">
        <f t="shared" si="291"/>
        <v>0</v>
      </c>
    </row>
    <row r="144" spans="1:54" s="64" customFormat="1" hidden="1" outlineLevel="1" x14ac:dyDescent="0.2">
      <c r="A144" s="63"/>
      <c r="G144" s="65"/>
      <c r="H144" s="60" t="s">
        <v>275</v>
      </c>
      <c r="I144" s="61" t="s">
        <v>276</v>
      </c>
      <c r="J144" s="62">
        <f>J841</f>
        <v>0</v>
      </c>
      <c r="K144" s="62">
        <f>K841</f>
        <v>0</v>
      </c>
      <c r="L144" s="112">
        <f>L841</f>
        <v>0</v>
      </c>
      <c r="M144" s="112">
        <f t="shared" ref="M144:X144" si="292">M841</f>
        <v>0</v>
      </c>
      <c r="N144" s="112">
        <f t="shared" si="292"/>
        <v>0</v>
      </c>
      <c r="O144" s="112">
        <f t="shared" si="292"/>
        <v>0</v>
      </c>
      <c r="P144" s="112">
        <f t="shared" si="292"/>
        <v>0</v>
      </c>
      <c r="Q144" s="112">
        <f t="shared" si="292"/>
        <v>0</v>
      </c>
      <c r="R144" s="112">
        <f t="shared" si="292"/>
        <v>0</v>
      </c>
      <c r="S144" s="112">
        <f t="shared" si="292"/>
        <v>0</v>
      </c>
      <c r="T144" s="112">
        <f t="shared" si="292"/>
        <v>0</v>
      </c>
      <c r="U144" s="112">
        <f t="shared" si="292"/>
        <v>0</v>
      </c>
      <c r="V144" s="112">
        <f t="shared" si="292"/>
        <v>0</v>
      </c>
      <c r="W144" s="112">
        <f t="shared" si="292"/>
        <v>0</v>
      </c>
      <c r="X144" s="112">
        <f t="shared" si="292"/>
        <v>0</v>
      </c>
      <c r="Y144" s="112">
        <f>SUM(M144:X144)</f>
        <v>0</v>
      </c>
      <c r="Z144" s="112">
        <f t="shared" ref="Z144:AK144" si="293">Z841</f>
        <v>0</v>
      </c>
      <c r="AA144" s="112">
        <f t="shared" si="293"/>
        <v>0</v>
      </c>
      <c r="AB144" s="112">
        <f t="shared" si="293"/>
        <v>0</v>
      </c>
      <c r="AC144" s="112">
        <f t="shared" si="293"/>
        <v>0</v>
      </c>
      <c r="AD144" s="112">
        <f t="shared" si="293"/>
        <v>0</v>
      </c>
      <c r="AE144" s="112">
        <f t="shared" si="293"/>
        <v>0</v>
      </c>
      <c r="AF144" s="112">
        <f t="shared" si="293"/>
        <v>0</v>
      </c>
      <c r="AG144" s="112">
        <f t="shared" si="293"/>
        <v>0</v>
      </c>
      <c r="AH144" s="112">
        <f t="shared" si="293"/>
        <v>0</v>
      </c>
      <c r="AI144" s="112">
        <f t="shared" si="293"/>
        <v>0</v>
      </c>
      <c r="AJ144" s="112">
        <f t="shared" si="293"/>
        <v>0</v>
      </c>
      <c r="AK144" s="112">
        <f t="shared" si="293"/>
        <v>0</v>
      </c>
      <c r="AL144" s="112">
        <f>AL841</f>
        <v>0</v>
      </c>
      <c r="AM144" s="112">
        <f t="shared" ref="AM144:BB144" si="294">AM841</f>
        <v>0</v>
      </c>
      <c r="AN144" s="112">
        <f t="shared" si="294"/>
        <v>0</v>
      </c>
      <c r="AO144" s="112">
        <f t="shared" si="294"/>
        <v>0</v>
      </c>
      <c r="AP144" s="112">
        <f t="shared" si="294"/>
        <v>0</v>
      </c>
      <c r="AQ144" s="112">
        <f t="shared" si="294"/>
        <v>0</v>
      </c>
      <c r="AR144" s="112">
        <f t="shared" si="294"/>
        <v>0</v>
      </c>
      <c r="AS144" s="112">
        <f t="shared" si="294"/>
        <v>0</v>
      </c>
      <c r="AT144" s="112">
        <f t="shared" si="294"/>
        <v>0</v>
      </c>
      <c r="AU144" s="112">
        <f t="shared" si="294"/>
        <v>0</v>
      </c>
      <c r="AV144" s="112">
        <f t="shared" si="294"/>
        <v>0</v>
      </c>
      <c r="AW144" s="112">
        <f t="shared" si="294"/>
        <v>0</v>
      </c>
      <c r="AX144" s="112">
        <f t="shared" si="294"/>
        <v>0</v>
      </c>
      <c r="AY144" s="112">
        <f>AY841</f>
        <v>0</v>
      </c>
      <c r="AZ144" s="112">
        <f>AZ841</f>
        <v>0</v>
      </c>
      <c r="BA144" s="112">
        <f t="shared" si="294"/>
        <v>0</v>
      </c>
      <c r="BB144" s="112">
        <f t="shared" si="294"/>
        <v>0</v>
      </c>
    </row>
    <row r="145" spans="1:54 16174:16174" s="64" customFormat="1" outlineLevel="1" x14ac:dyDescent="0.2">
      <c r="A145" s="63"/>
      <c r="G145" s="65"/>
      <c r="H145" s="69" t="s">
        <v>77</v>
      </c>
      <c r="I145" s="69" t="s">
        <v>277</v>
      </c>
      <c r="J145" s="69">
        <f>J140+J142</f>
        <v>-5888368005.8000002</v>
      </c>
      <c r="K145" s="69">
        <f>K140+K142</f>
        <v>1634416534</v>
      </c>
      <c r="L145" s="111">
        <f>L140+L142</f>
        <v>-95842226318.563828</v>
      </c>
      <c r="M145" s="111">
        <f t="shared" ref="M145:AK145" si="295">M140+M142</f>
        <v>-1521944634</v>
      </c>
      <c r="N145" s="111">
        <f t="shared" si="295"/>
        <v>-2003081975.3000002</v>
      </c>
      <c r="O145" s="111">
        <f t="shared" si="295"/>
        <v>-32759316413</v>
      </c>
      <c r="P145" s="111">
        <f>P140+P142</f>
        <v>-16888514415</v>
      </c>
      <c r="Q145" s="111">
        <f t="shared" si="295"/>
        <v>-18972216755</v>
      </c>
      <c r="R145" s="111">
        <f t="shared" si="295"/>
        <v>13208136836</v>
      </c>
      <c r="S145" s="111">
        <f t="shared" si="295"/>
        <v>-12950800393.016666</v>
      </c>
      <c r="T145" s="111">
        <f t="shared" si="295"/>
        <v>-12950800393.016666</v>
      </c>
      <c r="U145" s="111">
        <f t="shared" si="295"/>
        <v>-12950800393.016666</v>
      </c>
      <c r="V145" s="111">
        <f t="shared" si="295"/>
        <v>-12956533832.016666</v>
      </c>
      <c r="W145" s="111">
        <f t="shared" si="295"/>
        <v>-12956533832.016666</v>
      </c>
      <c r="X145" s="111">
        <f t="shared" si="295"/>
        <v>-12956533832.016666</v>
      </c>
      <c r="Y145" s="111">
        <f t="shared" si="295"/>
        <v>-136658940031.40001</v>
      </c>
      <c r="Z145" s="111">
        <f t="shared" si="295"/>
        <v>-7986852193.2136517</v>
      </c>
      <c r="AA145" s="111">
        <f t="shared" si="295"/>
        <v>-7986852193.2136517</v>
      </c>
      <c r="AB145" s="111">
        <f t="shared" si="295"/>
        <v>-7986852193.2136517</v>
      </c>
      <c r="AC145" s="111">
        <f t="shared" si="295"/>
        <v>-7986852193.2136517</v>
      </c>
      <c r="AD145" s="111">
        <f t="shared" si="295"/>
        <v>-7986852193.2136517</v>
      </c>
      <c r="AE145" s="111">
        <f t="shared" si="295"/>
        <v>-7986852193.2136517</v>
      </c>
      <c r="AF145" s="111">
        <f t="shared" si="295"/>
        <v>-7986852193.2136517</v>
      </c>
      <c r="AG145" s="111">
        <f t="shared" si="295"/>
        <v>-10838229760</v>
      </c>
      <c r="AH145" s="111">
        <f t="shared" si="295"/>
        <v>12773945455</v>
      </c>
      <c r="AI145" s="111">
        <f t="shared" si="295"/>
        <v>1634415695</v>
      </c>
      <c r="AJ145" s="111">
        <f t="shared" si="295"/>
        <v>-47921113159.281906</v>
      </c>
      <c r="AK145" s="111">
        <f t="shared" si="295"/>
        <v>-47921113159.281906</v>
      </c>
      <c r="AL145" s="111">
        <f>AL140+AL142</f>
        <v>-95842226318.563812</v>
      </c>
      <c r="AM145" s="111">
        <f t="shared" ref="AM145:BB145" si="296">AM140+AM142</f>
        <v>-60447663046</v>
      </c>
      <c r="AN145" s="111">
        <f t="shared" si="296"/>
        <v>-47615721933.43335</v>
      </c>
      <c r="AO145" s="111">
        <f t="shared" si="296"/>
        <v>-16604206052.789566</v>
      </c>
      <c r="AP145" s="111">
        <f t="shared" si="296"/>
        <v>-124667591032.2229</v>
      </c>
      <c r="AQ145" s="111">
        <f t="shared" si="296"/>
        <v>-60447663046</v>
      </c>
      <c r="AR145" s="111">
        <f t="shared" si="296"/>
        <v>-47615721933.43335</v>
      </c>
      <c r="AS145" s="111">
        <f t="shared" si="296"/>
        <v>-16604206052.789566</v>
      </c>
      <c r="AT145" s="111">
        <f t="shared" si="296"/>
        <v>-124667591032.2229</v>
      </c>
      <c r="AU145" s="111">
        <f t="shared" si="296"/>
        <v>-60447663046</v>
      </c>
      <c r="AV145" s="111" t="e">
        <f t="shared" si="296"/>
        <v>#REF!</v>
      </c>
      <c r="AW145" s="111" t="e">
        <f t="shared" si="296"/>
        <v>#REF!</v>
      </c>
      <c r="AX145" s="111" t="e">
        <f t="shared" si="296"/>
        <v>#REF!</v>
      </c>
      <c r="AY145" s="111">
        <f>AY140+AY142</f>
        <v>-128926994465.22247</v>
      </c>
      <c r="AZ145" s="111">
        <f>AZ140+AZ142</f>
        <v>68475117502.63884</v>
      </c>
      <c r="BA145" s="111">
        <f t="shared" si="296"/>
        <v>-128108570596.64844</v>
      </c>
      <c r="BB145" s="111">
        <f t="shared" si="296"/>
        <v>92542216149.15065</v>
      </c>
    </row>
    <row r="146" spans="1:54 16174:16174" s="64" customFormat="1" outlineLevel="1" x14ac:dyDescent="0.2">
      <c r="A146" s="63"/>
      <c r="G146" s="65"/>
      <c r="H146" s="57"/>
      <c r="I146" s="57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  <c r="AA146" s="59"/>
      <c r="AB146" s="59"/>
      <c r="AC146" s="59"/>
      <c r="AD146" s="59"/>
      <c r="AE146" s="59"/>
      <c r="AF146" s="59"/>
      <c r="AG146" s="59"/>
      <c r="AH146" s="59"/>
      <c r="AI146" s="59"/>
      <c r="AJ146" s="59"/>
      <c r="AK146" s="59"/>
      <c r="AL146" s="59"/>
      <c r="AM146" s="59"/>
      <c r="AN146" s="59"/>
      <c r="AO146" s="59"/>
      <c r="AP146" s="59"/>
      <c r="AQ146" s="59"/>
      <c r="AR146" s="59"/>
      <c r="AS146" s="59"/>
      <c r="AT146" s="59"/>
      <c r="AU146" s="67"/>
      <c r="AV146" s="67"/>
      <c r="AW146" s="67"/>
      <c r="AX146" s="67"/>
      <c r="AY146" s="67"/>
      <c r="AZ146" s="67"/>
      <c r="BA146" s="59"/>
      <c r="BB146" s="59"/>
    </row>
    <row r="147" spans="1:54 16174:16174" s="64" customFormat="1" outlineLevel="1" x14ac:dyDescent="0.2">
      <c r="A147" s="63"/>
      <c r="G147" s="65"/>
      <c r="H147" s="57"/>
      <c r="I147" s="57"/>
      <c r="J147" s="76">
        <f t="shared" ref="J147:BB147" si="297">J145-J850</f>
        <v>0</v>
      </c>
      <c r="K147" s="76">
        <f t="shared" si="297"/>
        <v>0</v>
      </c>
      <c r="L147" s="76">
        <f t="shared" si="297"/>
        <v>0</v>
      </c>
      <c r="M147" s="76">
        <f t="shared" si="297"/>
        <v>0</v>
      </c>
      <c r="N147" s="76">
        <f t="shared" si="297"/>
        <v>0</v>
      </c>
      <c r="O147" s="76">
        <f t="shared" si="297"/>
        <v>0</v>
      </c>
      <c r="P147" s="76">
        <f t="shared" si="297"/>
        <v>0</v>
      </c>
      <c r="Q147" s="76">
        <f t="shared" si="297"/>
        <v>0</v>
      </c>
      <c r="R147" s="76">
        <f t="shared" si="297"/>
        <v>0</v>
      </c>
      <c r="S147" s="76">
        <f t="shared" si="297"/>
        <v>0</v>
      </c>
      <c r="T147" s="76">
        <f t="shared" si="297"/>
        <v>0</v>
      </c>
      <c r="U147" s="76">
        <f t="shared" si="297"/>
        <v>0</v>
      </c>
      <c r="V147" s="76">
        <f t="shared" si="297"/>
        <v>0</v>
      </c>
      <c r="W147" s="76">
        <f t="shared" si="297"/>
        <v>0</v>
      </c>
      <c r="X147" s="76">
        <f t="shared" si="297"/>
        <v>0</v>
      </c>
      <c r="Y147" s="76">
        <f t="shared" si="297"/>
        <v>-14142806788</v>
      </c>
      <c r="Z147" s="76">
        <f t="shared" si="297"/>
        <v>0</v>
      </c>
      <c r="AA147" s="76">
        <f t="shared" si="297"/>
        <v>0</v>
      </c>
      <c r="AB147" s="76">
        <f t="shared" si="297"/>
        <v>0</v>
      </c>
      <c r="AC147" s="76">
        <f t="shared" si="297"/>
        <v>0</v>
      </c>
      <c r="AD147" s="76">
        <f t="shared" si="297"/>
        <v>0</v>
      </c>
      <c r="AE147" s="76">
        <f t="shared" si="297"/>
        <v>0</v>
      </c>
      <c r="AF147" s="76">
        <f t="shared" si="297"/>
        <v>0</v>
      </c>
      <c r="AG147" s="76">
        <f t="shared" si="297"/>
        <v>0</v>
      </c>
      <c r="AH147" s="76">
        <f t="shared" si="297"/>
        <v>0</v>
      </c>
      <c r="AI147" s="76">
        <f t="shared" si="297"/>
        <v>0</v>
      </c>
      <c r="AJ147" s="76">
        <f t="shared" si="297"/>
        <v>0</v>
      </c>
      <c r="AK147" s="76">
        <f t="shared" si="297"/>
        <v>0</v>
      </c>
      <c r="AL147" s="76">
        <f t="shared" si="297"/>
        <v>0</v>
      </c>
      <c r="AM147" s="76">
        <f t="shared" si="297"/>
        <v>0</v>
      </c>
      <c r="AN147" s="76">
        <f t="shared" si="297"/>
        <v>0</v>
      </c>
      <c r="AO147" s="76">
        <f t="shared" si="297"/>
        <v>0</v>
      </c>
      <c r="AP147" s="76">
        <f t="shared" si="297"/>
        <v>0</v>
      </c>
      <c r="AQ147" s="76">
        <f t="shared" si="297"/>
        <v>0</v>
      </c>
      <c r="AR147" s="76">
        <f t="shared" si="297"/>
        <v>0</v>
      </c>
      <c r="AS147" s="76">
        <f t="shared" si="297"/>
        <v>0</v>
      </c>
      <c r="AT147" s="76">
        <f t="shared" si="297"/>
        <v>0</v>
      </c>
      <c r="AU147" s="76">
        <f t="shared" si="297"/>
        <v>0</v>
      </c>
      <c r="AV147" s="76" t="e">
        <f t="shared" si="297"/>
        <v>#REF!</v>
      </c>
      <c r="AW147" s="76" t="e">
        <f t="shared" si="297"/>
        <v>#REF!</v>
      </c>
      <c r="AX147" s="76" t="e">
        <f t="shared" si="297"/>
        <v>#REF!</v>
      </c>
      <c r="AY147" s="76">
        <f>AY145-AY850</f>
        <v>0</v>
      </c>
      <c r="AZ147" s="76">
        <f>AZ145-AZ850</f>
        <v>0</v>
      </c>
      <c r="BA147" s="76">
        <f t="shared" si="297"/>
        <v>0</v>
      </c>
      <c r="BB147" s="76">
        <f t="shared" si="297"/>
        <v>0</v>
      </c>
    </row>
    <row r="148" spans="1:54 16174:16174" s="64" customFormat="1" outlineLevel="1" x14ac:dyDescent="0.2">
      <c r="A148" s="63"/>
      <c r="G148" s="65"/>
      <c r="H148" s="57"/>
      <c r="I148" s="57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  <c r="AA148" s="59"/>
      <c r="AB148" s="59"/>
      <c r="AC148" s="59"/>
      <c r="AD148" s="59"/>
      <c r="AE148" s="59"/>
      <c r="AF148" s="59"/>
      <c r="AG148" s="59"/>
      <c r="AH148" s="59"/>
      <c r="AI148" s="59"/>
      <c r="AJ148" s="59"/>
      <c r="AK148" s="59"/>
      <c r="AL148" s="59"/>
      <c r="AM148" s="59"/>
      <c r="AN148" s="59"/>
      <c r="AO148" s="59"/>
      <c r="AP148" s="59"/>
      <c r="AQ148" s="59"/>
      <c r="AR148" s="59"/>
      <c r="AS148" s="59"/>
      <c r="AT148" s="59"/>
      <c r="AU148" s="59"/>
      <c r="AV148" s="59"/>
      <c r="AW148" s="59"/>
      <c r="AX148" s="59"/>
      <c r="AY148" s="59"/>
      <c r="AZ148" s="59"/>
      <c r="BA148" s="59"/>
      <c r="BB148" s="59"/>
    </row>
    <row r="149" spans="1:54 16174:16174" ht="30" customHeight="1" x14ac:dyDescent="0.25">
      <c r="A149" s="24" t="s">
        <v>46</v>
      </c>
      <c r="B149" s="25" t="s">
        <v>47</v>
      </c>
      <c r="C149" s="25" t="s">
        <v>48</v>
      </c>
      <c r="F149" s="39"/>
      <c r="G149" s="179" t="s">
        <v>49</v>
      </c>
      <c r="H149" s="180" t="s">
        <v>50</v>
      </c>
      <c r="I149" s="180" t="s">
        <v>49</v>
      </c>
      <c r="J149" s="40" t="s">
        <v>51</v>
      </c>
      <c r="K149" s="40" t="s">
        <v>51</v>
      </c>
      <c r="L149" s="108" t="s">
        <v>52</v>
      </c>
      <c r="M149" s="182" t="s">
        <v>51</v>
      </c>
      <c r="N149" s="183"/>
      <c r="O149" s="183"/>
      <c r="P149" s="183"/>
      <c r="Q149" s="183"/>
      <c r="R149" s="183"/>
      <c r="S149" s="184" t="s">
        <v>53</v>
      </c>
      <c r="T149" s="185"/>
      <c r="U149" s="185"/>
      <c r="V149" s="185"/>
      <c r="W149" s="185"/>
      <c r="X149" s="185"/>
      <c r="Y149" s="41" t="s">
        <v>54</v>
      </c>
      <c r="Z149" s="42" t="s">
        <v>55</v>
      </c>
      <c r="AA149" s="43"/>
      <c r="AB149" s="43"/>
      <c r="AC149" s="43"/>
      <c r="AD149" s="43"/>
      <c r="AE149" s="43"/>
      <c r="AF149" s="43"/>
      <c r="AG149" s="44" t="s">
        <v>56</v>
      </c>
      <c r="AH149" s="44" t="s">
        <v>57</v>
      </c>
      <c r="AI149" s="44" t="s">
        <v>51</v>
      </c>
      <c r="AJ149" s="45" t="s">
        <v>58</v>
      </c>
      <c r="AK149" s="45" t="s">
        <v>59</v>
      </c>
      <c r="AL149" s="45" t="s">
        <v>60</v>
      </c>
      <c r="AM149" s="46" t="s">
        <v>61</v>
      </c>
      <c r="AN149" s="46" t="s">
        <v>62</v>
      </c>
      <c r="AO149" s="46" t="s">
        <v>63</v>
      </c>
      <c r="AP149" s="46" t="s">
        <v>53</v>
      </c>
      <c r="AQ149" s="47" t="s">
        <v>61</v>
      </c>
      <c r="AR149" s="47" t="s">
        <v>62</v>
      </c>
      <c r="AS149" s="47" t="s">
        <v>63</v>
      </c>
      <c r="AT149" s="47" t="s">
        <v>53</v>
      </c>
      <c r="AU149" s="48" t="s">
        <v>64</v>
      </c>
      <c r="AV149" s="48" t="s">
        <v>65</v>
      </c>
      <c r="AW149" s="48" t="s">
        <v>66</v>
      </c>
      <c r="AX149" s="49" t="s">
        <v>67</v>
      </c>
      <c r="AY149" s="50" t="s">
        <v>66</v>
      </c>
      <c r="AZ149" s="50" t="s">
        <v>67</v>
      </c>
      <c r="BA149" s="107" t="s">
        <v>66</v>
      </c>
      <c r="BB149" s="107" t="s">
        <v>67</v>
      </c>
      <c r="WXB149" s="178"/>
    </row>
    <row r="150" spans="1:54 16174:16174" x14ac:dyDescent="0.25">
      <c r="A150" s="14" t="s">
        <v>68</v>
      </c>
      <c r="B150" s="2" t="s">
        <v>69</v>
      </c>
      <c r="C150" s="2" t="s">
        <v>70</v>
      </c>
      <c r="G150" s="179"/>
      <c r="H150" s="181"/>
      <c r="I150" s="181"/>
      <c r="J150" s="51">
        <v>2019</v>
      </c>
      <c r="K150" s="51">
        <v>2020</v>
      </c>
      <c r="L150" s="109">
        <v>2021</v>
      </c>
      <c r="M150" s="40">
        <v>44197</v>
      </c>
      <c r="N150" s="40">
        <v>44228</v>
      </c>
      <c r="O150" s="40">
        <v>44256</v>
      </c>
      <c r="P150" s="40">
        <v>44287</v>
      </c>
      <c r="Q150" s="40">
        <v>44317</v>
      </c>
      <c r="R150" s="40">
        <v>44348</v>
      </c>
      <c r="S150" s="52">
        <v>44378</v>
      </c>
      <c r="T150" s="52">
        <v>44409</v>
      </c>
      <c r="U150" s="52">
        <v>44440</v>
      </c>
      <c r="V150" s="52">
        <v>44470</v>
      </c>
      <c r="W150" s="52">
        <v>44501</v>
      </c>
      <c r="X150" s="52">
        <v>44531</v>
      </c>
      <c r="Y150" s="41">
        <v>2021</v>
      </c>
      <c r="Z150" s="40">
        <v>44197</v>
      </c>
      <c r="AA150" s="40">
        <v>44228</v>
      </c>
      <c r="AB150" s="40">
        <v>44256</v>
      </c>
      <c r="AC150" s="40">
        <v>44287</v>
      </c>
      <c r="AD150" s="40">
        <v>44317</v>
      </c>
      <c r="AE150" s="40">
        <v>44348</v>
      </c>
      <c r="AF150" s="40">
        <v>44378</v>
      </c>
      <c r="AG150" s="44">
        <v>2020</v>
      </c>
      <c r="AH150" s="44">
        <v>2020</v>
      </c>
      <c r="AI150" s="44">
        <v>2020</v>
      </c>
      <c r="AJ150" s="45">
        <v>2021</v>
      </c>
      <c r="AK150" s="45">
        <v>2021</v>
      </c>
      <c r="AL150" s="45">
        <v>2021</v>
      </c>
      <c r="AM150" s="46">
        <v>2021</v>
      </c>
      <c r="AN150" s="46">
        <v>2022</v>
      </c>
      <c r="AO150" s="46">
        <v>2021</v>
      </c>
      <c r="AP150" s="46">
        <v>2021</v>
      </c>
      <c r="AQ150" s="47">
        <v>2021</v>
      </c>
      <c r="AR150" s="47">
        <v>2022</v>
      </c>
      <c r="AS150" s="47">
        <v>2021</v>
      </c>
      <c r="AT150" s="47">
        <v>2021</v>
      </c>
      <c r="AU150" s="48">
        <v>2021</v>
      </c>
      <c r="AV150" s="48">
        <v>2021</v>
      </c>
      <c r="AW150" s="48">
        <v>2021</v>
      </c>
      <c r="AX150" s="53">
        <v>2022</v>
      </c>
      <c r="AY150" s="50">
        <v>2021</v>
      </c>
      <c r="AZ150" s="50">
        <v>2022</v>
      </c>
      <c r="BA150" s="107">
        <v>2021</v>
      </c>
      <c r="BB150" s="107">
        <v>2022</v>
      </c>
      <c r="WXB150" s="178"/>
    </row>
    <row r="151" spans="1:54 16174:16174" x14ac:dyDescent="0.25">
      <c r="A151" s="14" t="s">
        <v>71</v>
      </c>
      <c r="B151" s="2" t="s">
        <v>72</v>
      </c>
      <c r="C151" s="2" t="s">
        <v>73</v>
      </c>
      <c r="G151" s="54">
        <v>1</v>
      </c>
      <c r="H151" s="54">
        <v>1</v>
      </c>
      <c r="I151" s="54">
        <f>H151+1</f>
        <v>2</v>
      </c>
      <c r="J151" s="54">
        <f t="shared" ref="J151:K151" si="298">I151+1</f>
        <v>3</v>
      </c>
      <c r="K151" s="54">
        <f t="shared" si="298"/>
        <v>4</v>
      </c>
      <c r="L151" s="54">
        <v>3</v>
      </c>
      <c r="M151" s="54">
        <f t="shared" ref="M151" si="299">L151+1</f>
        <v>4</v>
      </c>
      <c r="N151" s="54">
        <f t="shared" ref="N151" si="300">M151+1</f>
        <v>5</v>
      </c>
      <c r="O151" s="54">
        <f t="shared" ref="O151" si="301">N151+1</f>
        <v>6</v>
      </c>
      <c r="P151" s="54">
        <f t="shared" ref="P151" si="302">O151+1</f>
        <v>7</v>
      </c>
      <c r="Q151" s="54">
        <f t="shared" ref="Q151" si="303">P151+1</f>
        <v>8</v>
      </c>
      <c r="R151" s="54">
        <f t="shared" ref="R151" si="304">Q151+1</f>
        <v>9</v>
      </c>
      <c r="S151" s="54">
        <f t="shared" ref="S151" si="305">R151+1</f>
        <v>10</v>
      </c>
      <c r="T151" s="54">
        <f t="shared" ref="T151" si="306">S151+1</f>
        <v>11</v>
      </c>
      <c r="U151" s="54">
        <f t="shared" ref="U151" si="307">T151+1</f>
        <v>12</v>
      </c>
      <c r="V151" s="54">
        <f t="shared" ref="V151" si="308">U151+1</f>
        <v>13</v>
      </c>
      <c r="W151" s="54">
        <f t="shared" ref="W151" si="309">V151+1</f>
        <v>14</v>
      </c>
      <c r="X151" s="54">
        <f t="shared" ref="X151" si="310">W151+1</f>
        <v>15</v>
      </c>
      <c r="Y151" s="54">
        <f t="shared" ref="Y151" si="311">X151+1</f>
        <v>16</v>
      </c>
      <c r="Z151" s="54">
        <f t="shared" ref="Z151" si="312">Y151+1</f>
        <v>17</v>
      </c>
      <c r="AA151" s="54">
        <f t="shared" ref="AA151" si="313">Z151+1</f>
        <v>18</v>
      </c>
      <c r="AB151" s="54">
        <f t="shared" ref="AB151" si="314">AA151+1</f>
        <v>19</v>
      </c>
      <c r="AC151" s="54">
        <f t="shared" ref="AC151" si="315">AB151+1</f>
        <v>20</v>
      </c>
      <c r="AD151" s="54">
        <f t="shared" ref="AD151" si="316">AC151+1</f>
        <v>21</v>
      </c>
      <c r="AE151" s="54">
        <f t="shared" ref="AE151" si="317">AD151+1</f>
        <v>22</v>
      </c>
      <c r="AF151" s="54">
        <f t="shared" ref="AF151" si="318">AE151+1</f>
        <v>23</v>
      </c>
      <c r="AG151" s="54">
        <f t="shared" ref="AG151" si="319">AF151+1</f>
        <v>24</v>
      </c>
      <c r="AH151" s="54">
        <f t="shared" ref="AH151" si="320">AG151+1</f>
        <v>25</v>
      </c>
      <c r="AI151" s="54">
        <f t="shared" ref="AI151" si="321">AH151+1</f>
        <v>26</v>
      </c>
      <c r="AJ151" s="54">
        <f t="shared" ref="AJ151" si="322">AI151+1</f>
        <v>27</v>
      </c>
      <c r="AK151" s="54">
        <f t="shared" ref="AK151" si="323">AJ151+1</f>
        <v>28</v>
      </c>
      <c r="AL151" s="54">
        <f t="shared" ref="AL151" si="324">AK151+1</f>
        <v>29</v>
      </c>
      <c r="AM151" s="54">
        <f t="shared" ref="AM151" si="325">AL151+1</f>
        <v>30</v>
      </c>
      <c r="AN151" s="54">
        <f t="shared" ref="AN151" si="326">AM151+1</f>
        <v>31</v>
      </c>
      <c r="AO151" s="54">
        <f t="shared" ref="AO151" si="327">AN151+1</f>
        <v>32</v>
      </c>
      <c r="AP151" s="54">
        <f t="shared" ref="AP151" si="328">AO151+1</f>
        <v>33</v>
      </c>
      <c r="AQ151" s="54">
        <f t="shared" ref="AQ151" si="329">AP151+1</f>
        <v>34</v>
      </c>
      <c r="AR151" s="54">
        <f t="shared" ref="AR151" si="330">AQ151+1</f>
        <v>35</v>
      </c>
      <c r="AS151" s="54">
        <v>13</v>
      </c>
      <c r="AT151" s="54">
        <v>14</v>
      </c>
      <c r="AU151" s="54">
        <v>13</v>
      </c>
      <c r="AV151" s="54">
        <v>14</v>
      </c>
      <c r="AW151" s="54">
        <v>13</v>
      </c>
      <c r="AX151" s="54">
        <v>14</v>
      </c>
      <c r="AY151" s="54">
        <v>14</v>
      </c>
      <c r="AZ151" s="54">
        <v>14</v>
      </c>
      <c r="BA151" s="54">
        <v>4</v>
      </c>
      <c r="BB151" s="54">
        <v>5</v>
      </c>
    </row>
    <row r="152" spans="1:54 16174:16174" outlineLevel="1" x14ac:dyDescent="0.25">
      <c r="A152" s="14"/>
      <c r="G152" s="56"/>
      <c r="H152" s="58"/>
      <c r="I152" s="58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  <c r="AA152" s="59"/>
      <c r="AB152" s="59"/>
      <c r="AC152" s="59"/>
      <c r="AD152" s="59"/>
      <c r="AE152" s="59"/>
      <c r="AF152" s="59"/>
      <c r="AG152" s="59"/>
      <c r="AH152" s="59"/>
      <c r="AI152" s="59"/>
      <c r="AJ152" s="59"/>
      <c r="AK152" s="59"/>
      <c r="AL152" s="59"/>
      <c r="AM152" s="59"/>
      <c r="AN152" s="59"/>
      <c r="AO152" s="59"/>
      <c r="AP152" s="59"/>
      <c r="AQ152" s="59"/>
      <c r="AR152" s="59"/>
      <c r="AS152" s="59"/>
      <c r="AT152" s="59"/>
      <c r="AU152" s="59"/>
      <c r="AV152" s="59"/>
      <c r="AW152" s="59"/>
      <c r="AX152" s="59"/>
      <c r="AY152" s="59"/>
      <c r="AZ152" s="59"/>
      <c r="BA152" s="59"/>
      <c r="BB152" s="59"/>
    </row>
    <row r="153" spans="1:54 16174:16174" collapsed="1" x14ac:dyDescent="0.25">
      <c r="A153" s="14" t="s">
        <v>278</v>
      </c>
      <c r="B153" s="2" t="s">
        <v>279</v>
      </c>
      <c r="C153" s="2" t="s">
        <v>280</v>
      </c>
      <c r="G153" t="s">
        <v>77</v>
      </c>
      <c r="H153" s="60" t="s">
        <v>77</v>
      </c>
      <c r="I153" s="61" t="s">
        <v>77</v>
      </c>
      <c r="J153" s="62"/>
      <c r="K153" s="62"/>
      <c r="L153" s="112"/>
      <c r="M153" s="112"/>
      <c r="N153" s="112"/>
      <c r="O153" s="112"/>
      <c r="P153" s="112"/>
      <c r="Q153" s="112"/>
      <c r="R153" s="112"/>
      <c r="S153" s="112"/>
      <c r="T153" s="112"/>
      <c r="U153" s="112"/>
      <c r="V153" s="112"/>
      <c r="W153" s="112"/>
      <c r="X153" s="112"/>
      <c r="Y153" s="112"/>
      <c r="Z153" s="112"/>
      <c r="AA153" s="112"/>
      <c r="AB153" s="112"/>
      <c r="AC153" s="112"/>
      <c r="AD153" s="112"/>
      <c r="AE153" s="112"/>
      <c r="AF153" s="112"/>
      <c r="AG153" s="112"/>
      <c r="AH153" s="112"/>
      <c r="AI153" s="112"/>
      <c r="AJ153" s="112"/>
      <c r="AK153" s="112"/>
      <c r="AL153" s="112"/>
      <c r="AM153" s="112"/>
      <c r="AN153" s="112"/>
      <c r="AO153" s="112"/>
      <c r="AP153" s="112"/>
      <c r="AQ153" s="112"/>
      <c r="AR153" s="112"/>
      <c r="AS153" s="112"/>
      <c r="AT153" s="112"/>
      <c r="AU153" s="112"/>
      <c r="AV153" s="112"/>
      <c r="AW153" s="112"/>
      <c r="AX153" s="112"/>
      <c r="AY153" s="112"/>
      <c r="AZ153" s="112"/>
      <c r="BA153" s="112"/>
      <c r="BB153" s="112"/>
    </row>
    <row r="154" spans="1:54 16174:16174" s="71" customFormat="1" x14ac:dyDescent="0.2">
      <c r="A154" s="70" t="s">
        <v>281</v>
      </c>
      <c r="B154" s="71" t="s">
        <v>282</v>
      </c>
      <c r="C154" s="71" t="s">
        <v>283</v>
      </c>
      <c r="G154" s="77" t="s">
        <v>284</v>
      </c>
      <c r="H154" s="78" t="s">
        <v>84</v>
      </c>
      <c r="I154" s="79" t="s">
        <v>85</v>
      </c>
      <c r="J154" s="80"/>
      <c r="K154" s="80"/>
      <c r="L154" s="114"/>
      <c r="M154" s="114"/>
      <c r="N154" s="114"/>
      <c r="O154" s="114"/>
      <c r="P154" s="114"/>
      <c r="Q154" s="114"/>
      <c r="R154" s="114"/>
      <c r="S154" s="114"/>
      <c r="T154" s="114"/>
      <c r="U154" s="114"/>
      <c r="V154" s="114"/>
      <c r="W154" s="114"/>
      <c r="X154" s="114"/>
      <c r="Y154" s="114">
        <f t="shared" ref="Y154:Y163" si="331">SUM(M154:X154)</f>
        <v>0</v>
      </c>
      <c r="Z154" s="114"/>
      <c r="AA154" s="114"/>
      <c r="AB154" s="114"/>
      <c r="AC154" s="114"/>
      <c r="AD154" s="114"/>
      <c r="AE154" s="114"/>
      <c r="AF154" s="114"/>
      <c r="AG154" s="114"/>
      <c r="AH154" s="114"/>
      <c r="AI154" s="114"/>
      <c r="AJ154" s="114"/>
      <c r="AK154" s="114"/>
      <c r="AL154" s="114">
        <f>SUM(Z154:AK154)</f>
        <v>0</v>
      </c>
      <c r="AM154" s="114"/>
      <c r="AN154" s="114"/>
      <c r="AO154" s="114"/>
      <c r="AP154" s="114"/>
      <c r="AQ154" s="114"/>
      <c r="AR154" s="114"/>
      <c r="AS154" s="114"/>
      <c r="AT154" s="114"/>
      <c r="AU154" s="114"/>
      <c r="AV154" s="114"/>
      <c r="AW154" s="114"/>
      <c r="AX154" s="114"/>
      <c r="AY154" s="114"/>
      <c r="AZ154" s="114"/>
      <c r="BA154" s="114"/>
      <c r="BB154" s="114"/>
    </row>
    <row r="155" spans="1:54 16174:16174" s="71" customFormat="1" x14ac:dyDescent="0.2">
      <c r="A155" s="70" t="s">
        <v>285</v>
      </c>
      <c r="B155" s="71" t="s">
        <v>286</v>
      </c>
      <c r="C155" s="71" t="s">
        <v>287</v>
      </c>
      <c r="G155" s="77" t="s">
        <v>288</v>
      </c>
      <c r="H155" s="78" t="s">
        <v>86</v>
      </c>
      <c r="I155" s="79" t="s">
        <v>87</v>
      </c>
      <c r="J155" s="80">
        <f>J156+J168+J173+J184+J187+J195+J198+J203+J208+J215+J221+J226+J236+J240+J246+J261</f>
        <v>0</v>
      </c>
      <c r="K155" s="80">
        <f>K156+K168+K173+K184+K187+K195+K198+K203+K208+K215+K221+K226+K236+K240+K246+K261</f>
        <v>0</v>
      </c>
      <c r="L155" s="114">
        <f>L156+L168+L173+L184+L187+L195+L198+L203+L208+L215+L221+L226+L236+L240+L246+L261</f>
        <v>47163000000</v>
      </c>
      <c r="M155" s="114">
        <f t="shared" ref="M155:X155" si="332">M156+M168+M173+M184+M187+M195+M198+M203+M208+M215+M221+M226+M236+M240+M246+M261</f>
        <v>0</v>
      </c>
      <c r="N155" s="114">
        <f t="shared" si="332"/>
        <v>0</v>
      </c>
      <c r="O155" s="114">
        <f t="shared" si="332"/>
        <v>183717470</v>
      </c>
      <c r="P155" s="114">
        <f t="shared" si="332"/>
        <v>4188351120</v>
      </c>
      <c r="Q155" s="114">
        <f t="shared" si="332"/>
        <v>4061489276</v>
      </c>
      <c r="R155" s="114">
        <f t="shared" si="332"/>
        <v>4457991945</v>
      </c>
      <c r="S155" s="114">
        <f t="shared" si="332"/>
        <v>4457991945</v>
      </c>
      <c r="T155" s="114">
        <f t="shared" si="332"/>
        <v>4457991945</v>
      </c>
      <c r="U155" s="114">
        <f t="shared" si="332"/>
        <v>4457991945</v>
      </c>
      <c r="V155" s="114">
        <f t="shared" si="332"/>
        <v>4452258506</v>
      </c>
      <c r="W155" s="114">
        <f t="shared" si="332"/>
        <v>4452258506</v>
      </c>
      <c r="X155" s="114">
        <f t="shared" si="332"/>
        <v>4452258506</v>
      </c>
      <c r="Y155" s="114">
        <f t="shared" si="331"/>
        <v>39622301164</v>
      </c>
      <c r="Z155" s="114">
        <f t="shared" ref="Z155:BB155" si="333">Z156+Z168+Z173+Z184+Z187+Z195+Z198+Z203+Z208+Z215+Z221+Z226+Z236+Z240+Z246+Z261</f>
        <v>3930250000</v>
      </c>
      <c r="AA155" s="114">
        <f t="shared" si="333"/>
        <v>3930250000</v>
      </c>
      <c r="AB155" s="114">
        <f t="shared" si="333"/>
        <v>3930250000</v>
      </c>
      <c r="AC155" s="114">
        <f t="shared" si="333"/>
        <v>3930250000</v>
      </c>
      <c r="AD155" s="114">
        <f t="shared" si="333"/>
        <v>3930250000</v>
      </c>
      <c r="AE155" s="114">
        <f t="shared" si="333"/>
        <v>3930250000</v>
      </c>
      <c r="AF155" s="114">
        <f t="shared" si="333"/>
        <v>3930250000</v>
      </c>
      <c r="AG155" s="114">
        <f t="shared" si="333"/>
        <v>0</v>
      </c>
      <c r="AH155" s="114">
        <f t="shared" si="333"/>
        <v>0</v>
      </c>
      <c r="AI155" s="114">
        <f t="shared" si="333"/>
        <v>0</v>
      </c>
      <c r="AJ155" s="114">
        <f t="shared" si="333"/>
        <v>23581500000</v>
      </c>
      <c r="AK155" s="114">
        <f t="shared" si="333"/>
        <v>23581500000</v>
      </c>
      <c r="AL155" s="114">
        <f t="shared" si="333"/>
        <v>47163000000</v>
      </c>
      <c r="AM155" s="114">
        <f t="shared" si="333"/>
        <v>12891549811</v>
      </c>
      <c r="AN155" s="114">
        <f t="shared" si="333"/>
        <v>25016533854.64669</v>
      </c>
      <c r="AO155" s="114">
        <f t="shared" si="333"/>
        <v>59092450540.391159</v>
      </c>
      <c r="AP155" s="114">
        <f t="shared" si="333"/>
        <v>97000534206.037857</v>
      </c>
      <c r="AQ155" s="114">
        <f t="shared" si="333"/>
        <v>12891549811</v>
      </c>
      <c r="AR155" s="114">
        <f t="shared" si="333"/>
        <v>25016533854.64669</v>
      </c>
      <c r="AS155" s="114">
        <f t="shared" si="333"/>
        <v>59092450540.391159</v>
      </c>
      <c r="AT155" s="114">
        <f t="shared" si="333"/>
        <v>97000534206.037857</v>
      </c>
      <c r="AU155" s="114">
        <f t="shared" si="333"/>
        <v>12891549811</v>
      </c>
      <c r="AV155" s="114">
        <f t="shared" si="333"/>
        <v>81667318395.037857</v>
      </c>
      <c r="AW155" s="114">
        <f t="shared" si="333"/>
        <v>94558868206.037857</v>
      </c>
      <c r="AX155" s="114" t="e">
        <f t="shared" si="333"/>
        <v>#REF!</v>
      </c>
      <c r="AY155" s="114">
        <f t="shared" si="333"/>
        <v>97000534137.037857</v>
      </c>
      <c r="AZ155" s="114">
        <f t="shared" si="333"/>
        <v>377863884825.76025</v>
      </c>
      <c r="BA155" s="114">
        <f t="shared" si="333"/>
        <v>94558868137.037857</v>
      </c>
      <c r="BB155" s="114">
        <f t="shared" si="333"/>
        <v>417276188324</v>
      </c>
    </row>
    <row r="156" spans="1:54 16174:16174" s="71" customFormat="1" ht="14.25" x14ac:dyDescent="0.2">
      <c r="G156" s="81" t="s">
        <v>289</v>
      </c>
      <c r="H156" s="82" t="s">
        <v>88</v>
      </c>
      <c r="I156" s="83" t="s">
        <v>89</v>
      </c>
      <c r="J156" s="84">
        <f>SUM(J157:J167)</f>
        <v>0</v>
      </c>
      <c r="K156" s="84">
        <f>SUM(K157:K167)</f>
        <v>0</v>
      </c>
      <c r="L156" s="115">
        <f>SUM(L157:L167)</f>
        <v>588000000</v>
      </c>
      <c r="M156" s="115">
        <f t="shared" ref="M156:X156" si="334">SUM(M157:M167)</f>
        <v>0</v>
      </c>
      <c r="N156" s="115">
        <f t="shared" si="334"/>
        <v>0</v>
      </c>
      <c r="O156" s="115">
        <f t="shared" si="334"/>
        <v>0</v>
      </c>
      <c r="P156" s="115">
        <f t="shared" si="334"/>
        <v>3269011194</v>
      </c>
      <c r="Q156" s="115">
        <f t="shared" si="334"/>
        <v>-3146350512</v>
      </c>
      <c r="R156" s="115">
        <f t="shared" si="334"/>
        <v>0</v>
      </c>
      <c r="S156" s="115">
        <f t="shared" si="334"/>
        <v>0</v>
      </c>
      <c r="T156" s="115">
        <f t="shared" si="334"/>
        <v>0</v>
      </c>
      <c r="U156" s="115">
        <f t="shared" si="334"/>
        <v>0</v>
      </c>
      <c r="V156" s="115">
        <f t="shared" si="334"/>
        <v>0</v>
      </c>
      <c r="W156" s="115">
        <f t="shared" si="334"/>
        <v>0</v>
      </c>
      <c r="X156" s="115">
        <f t="shared" si="334"/>
        <v>0</v>
      </c>
      <c r="Y156" s="115">
        <f t="shared" si="331"/>
        <v>122660682</v>
      </c>
      <c r="Z156" s="115">
        <f t="shared" ref="Z156:BB156" si="335">SUM(Z157:Z167)</f>
        <v>49000000</v>
      </c>
      <c r="AA156" s="115">
        <f t="shared" si="335"/>
        <v>49000000</v>
      </c>
      <c r="AB156" s="115">
        <f t="shared" si="335"/>
        <v>49000000</v>
      </c>
      <c r="AC156" s="115">
        <f t="shared" si="335"/>
        <v>49000000</v>
      </c>
      <c r="AD156" s="115">
        <f t="shared" si="335"/>
        <v>49000000</v>
      </c>
      <c r="AE156" s="115">
        <f t="shared" si="335"/>
        <v>49000000</v>
      </c>
      <c r="AF156" s="115">
        <f t="shared" si="335"/>
        <v>49000000</v>
      </c>
      <c r="AG156" s="115">
        <f t="shared" si="335"/>
        <v>0</v>
      </c>
      <c r="AH156" s="115">
        <f t="shared" si="335"/>
        <v>0</v>
      </c>
      <c r="AI156" s="115">
        <f t="shared" si="335"/>
        <v>0</v>
      </c>
      <c r="AJ156" s="115">
        <f t="shared" si="335"/>
        <v>294000000</v>
      </c>
      <c r="AK156" s="115">
        <f t="shared" si="335"/>
        <v>294000000</v>
      </c>
      <c r="AL156" s="115">
        <f t="shared" si="335"/>
        <v>588000000</v>
      </c>
      <c r="AM156" s="115">
        <f t="shared" si="335"/>
        <v>122660682</v>
      </c>
      <c r="AN156" s="115">
        <f t="shared" si="335"/>
        <v>588798520.64668798</v>
      </c>
      <c r="AO156" s="115">
        <f t="shared" si="335"/>
        <v>1570129388.3911679</v>
      </c>
      <c r="AP156" s="115">
        <f t="shared" si="335"/>
        <v>2281588591.0378561</v>
      </c>
      <c r="AQ156" s="115">
        <f>SUM(AQ157:AQ167)</f>
        <v>122660682</v>
      </c>
      <c r="AR156" s="115">
        <f t="shared" si="335"/>
        <v>588798520.64668798</v>
      </c>
      <c r="AS156" s="115">
        <f t="shared" si="335"/>
        <v>1570129388.3911679</v>
      </c>
      <c r="AT156" s="115">
        <f t="shared" si="335"/>
        <v>2281588591.0378561</v>
      </c>
      <c r="AU156" s="115">
        <f t="shared" si="335"/>
        <v>122660682</v>
      </c>
      <c r="AV156" s="115">
        <f t="shared" si="335"/>
        <v>2158927909.0378599</v>
      </c>
      <c r="AW156" s="115">
        <f t="shared" si="335"/>
        <v>2281588591.0378599</v>
      </c>
      <c r="AX156" s="115" t="e">
        <f t="shared" si="335"/>
        <v>#REF!</v>
      </c>
      <c r="AY156" s="115">
        <f t="shared" si="335"/>
        <v>2281588591.0378599</v>
      </c>
      <c r="AZ156" s="115">
        <f t="shared" si="335"/>
        <v>7065582247.7602501</v>
      </c>
      <c r="BA156" s="115">
        <f t="shared" si="335"/>
        <v>2281588591.0378599</v>
      </c>
      <c r="BB156" s="115">
        <f t="shared" si="335"/>
        <v>12706615612</v>
      </c>
    </row>
    <row r="157" spans="1:54 16174:16174" s="71" customFormat="1" ht="14.25" x14ac:dyDescent="0.2">
      <c r="G157" s="81" t="s">
        <v>290</v>
      </c>
      <c r="H157" s="85" t="s">
        <v>290</v>
      </c>
      <c r="I157" s="74" t="s">
        <v>291</v>
      </c>
      <c r="J157" s="75">
        <v>0</v>
      </c>
      <c r="K157" s="75"/>
      <c r="L157" s="113">
        <v>0</v>
      </c>
      <c r="M157" s="113">
        <v>0</v>
      </c>
      <c r="N157" s="113">
        <v>0</v>
      </c>
      <c r="O157" s="113">
        <v>0</v>
      </c>
      <c r="P157" s="113">
        <v>0</v>
      </c>
      <c r="Q157" s="113">
        <v>0</v>
      </c>
      <c r="R157" s="113">
        <v>0</v>
      </c>
      <c r="S157" s="113">
        <v>0</v>
      </c>
      <c r="T157" s="113">
        <v>0</v>
      </c>
      <c r="U157" s="113">
        <v>0</v>
      </c>
      <c r="V157" s="113">
        <v>0</v>
      </c>
      <c r="W157" s="113">
        <v>0</v>
      </c>
      <c r="X157" s="113">
        <v>0</v>
      </c>
      <c r="Y157" s="113">
        <f t="shared" si="331"/>
        <v>0</v>
      </c>
      <c r="Z157" s="113">
        <v>0</v>
      </c>
      <c r="AA157" s="113">
        <v>0</v>
      </c>
      <c r="AB157" s="113">
        <v>0</v>
      </c>
      <c r="AC157" s="113">
        <v>0</v>
      </c>
      <c r="AD157" s="113">
        <v>0</v>
      </c>
      <c r="AE157" s="113">
        <v>0</v>
      </c>
      <c r="AF157" s="113">
        <v>0</v>
      </c>
      <c r="AG157" s="116">
        <v>0</v>
      </c>
      <c r="AH157" s="116">
        <v>0</v>
      </c>
      <c r="AI157" s="113">
        <f>SUM(AG157:AH157)</f>
        <v>0</v>
      </c>
      <c r="AJ157" s="113">
        <v>0</v>
      </c>
      <c r="AK157" s="113">
        <v>0</v>
      </c>
      <c r="AL157" s="113">
        <f>SUM(AJ157:AK157)</f>
        <v>0</v>
      </c>
      <c r="AM157" s="113">
        <f>SUM(M157:R157)</f>
        <v>0</v>
      </c>
      <c r="AN157" s="113">
        <f>SUM(S157:U157)</f>
        <v>0</v>
      </c>
      <c r="AO157" s="113">
        <f>SUM(V157:X157)</f>
        <v>0</v>
      </c>
      <c r="AP157" s="113">
        <f>SUM(AM157:AO157)</f>
        <v>0</v>
      </c>
      <c r="AQ157" s="113">
        <v>0</v>
      </c>
      <c r="AR157" s="113">
        <f>R157*3</f>
        <v>0</v>
      </c>
      <c r="AS157" s="113">
        <f>R157*3</f>
        <v>0</v>
      </c>
      <c r="AT157" s="113">
        <f>SUM(AQ157:AS157)</f>
        <v>0</v>
      </c>
      <c r="AU157" s="113">
        <v>0</v>
      </c>
      <c r="AV157" s="113">
        <v>0</v>
      </c>
      <c r="AW157" s="113">
        <f>SUM(AU157:AV157)</f>
        <v>0</v>
      </c>
      <c r="AX157" s="113" t="e">
        <f>#REF!</f>
        <v>#REF!</v>
      </c>
      <c r="AY157" s="113">
        <v>0</v>
      </c>
      <c r="AZ157" s="113">
        <v>0</v>
      </c>
      <c r="BA157" s="113">
        <v>0</v>
      </c>
      <c r="BB157" s="113">
        <v>0</v>
      </c>
    </row>
    <row r="158" spans="1:54 16174:16174" s="71" customFormat="1" ht="14.25" x14ac:dyDescent="0.2">
      <c r="G158" s="81" t="s">
        <v>292</v>
      </c>
      <c r="H158" s="85" t="s">
        <v>292</v>
      </c>
      <c r="I158" s="74" t="s">
        <v>293</v>
      </c>
      <c r="J158" s="75">
        <v>0</v>
      </c>
      <c r="K158" s="75"/>
      <c r="L158" s="113">
        <v>0</v>
      </c>
      <c r="M158" s="113">
        <v>0</v>
      </c>
      <c r="N158" s="113">
        <v>0</v>
      </c>
      <c r="O158" s="113">
        <v>0</v>
      </c>
      <c r="P158" s="113">
        <v>0</v>
      </c>
      <c r="Q158" s="113">
        <v>0</v>
      </c>
      <c r="R158" s="113">
        <v>0</v>
      </c>
      <c r="S158" s="113">
        <v>0</v>
      </c>
      <c r="T158" s="113">
        <v>0</v>
      </c>
      <c r="U158" s="113">
        <v>0</v>
      </c>
      <c r="V158" s="113">
        <v>0</v>
      </c>
      <c r="W158" s="113">
        <v>0</v>
      </c>
      <c r="X158" s="113">
        <v>0</v>
      </c>
      <c r="Y158" s="113">
        <f t="shared" si="331"/>
        <v>0</v>
      </c>
      <c r="Z158" s="113">
        <v>0</v>
      </c>
      <c r="AA158" s="113">
        <v>0</v>
      </c>
      <c r="AB158" s="113">
        <v>0</v>
      </c>
      <c r="AC158" s="113">
        <v>0</v>
      </c>
      <c r="AD158" s="113">
        <v>0</v>
      </c>
      <c r="AE158" s="113">
        <v>0</v>
      </c>
      <c r="AF158" s="113">
        <v>0</v>
      </c>
      <c r="AG158" s="116">
        <v>0</v>
      </c>
      <c r="AH158" s="116">
        <v>0</v>
      </c>
      <c r="AI158" s="113">
        <f t="shared" ref="AI158:AI220" si="336">SUM(AG158:AH158)</f>
        <v>0</v>
      </c>
      <c r="AJ158" s="113">
        <v>0</v>
      </c>
      <c r="AK158" s="113">
        <v>0</v>
      </c>
      <c r="AL158" s="113">
        <f t="shared" ref="AL158:AL167" si="337">SUM(AJ158:AK158)</f>
        <v>0</v>
      </c>
      <c r="AM158" s="113">
        <f t="shared" ref="AM158:AM167" si="338">SUM(M158:R158)</f>
        <v>0</v>
      </c>
      <c r="AN158" s="113">
        <f t="shared" ref="AN158:AN167" si="339">SUM(S158:U158)</f>
        <v>0</v>
      </c>
      <c r="AO158" s="113">
        <f t="shared" ref="AO158:AO167" si="340">SUM(V158:X158)</f>
        <v>0</v>
      </c>
      <c r="AP158" s="113">
        <f t="shared" ref="AP158:AP167" si="341">SUM(AM158:AO158)</f>
        <v>0</v>
      </c>
      <c r="AQ158" s="113">
        <v>0</v>
      </c>
      <c r="AR158" s="113">
        <f t="shared" ref="AR158:AR167" si="342">R158*3</f>
        <v>0</v>
      </c>
      <c r="AS158" s="113">
        <f t="shared" ref="AS158:AS167" si="343">R158*3</f>
        <v>0</v>
      </c>
      <c r="AT158" s="113">
        <f t="shared" ref="AT158:AT167" si="344">SUM(AQ158:AS158)</f>
        <v>0</v>
      </c>
      <c r="AU158" s="113">
        <v>0</v>
      </c>
      <c r="AV158" s="113">
        <v>0</v>
      </c>
      <c r="AW158" s="113">
        <f t="shared" ref="AW158:AW167" si="345">SUM(AU158:AV158)</f>
        <v>0</v>
      </c>
      <c r="AX158" s="113" t="e">
        <f>#REF!</f>
        <v>#REF!</v>
      </c>
      <c r="AY158" s="113">
        <v>0</v>
      </c>
      <c r="AZ158" s="113">
        <v>0</v>
      </c>
      <c r="BA158" s="113">
        <v>0</v>
      </c>
      <c r="BB158" s="113">
        <v>0</v>
      </c>
    </row>
    <row r="159" spans="1:54 16174:16174" s="71" customFormat="1" ht="14.25" x14ac:dyDescent="0.2">
      <c r="A159" s="70" t="s">
        <v>294</v>
      </c>
      <c r="G159" s="81" t="s">
        <v>295</v>
      </c>
      <c r="H159" s="85" t="s">
        <v>295</v>
      </c>
      <c r="I159" s="74" t="s">
        <v>296</v>
      </c>
      <c r="J159" s="75">
        <v>0</v>
      </c>
      <c r="K159" s="75"/>
      <c r="L159" s="113">
        <v>0</v>
      </c>
      <c r="M159" s="113">
        <v>0</v>
      </c>
      <c r="N159" s="113">
        <v>0</v>
      </c>
      <c r="O159" s="113">
        <v>0</v>
      </c>
      <c r="P159" s="113">
        <v>0</v>
      </c>
      <c r="Q159" s="113">
        <v>0</v>
      </c>
      <c r="R159" s="113">
        <v>0</v>
      </c>
      <c r="S159" s="113">
        <v>0</v>
      </c>
      <c r="T159" s="113">
        <v>0</v>
      </c>
      <c r="U159" s="113">
        <v>0</v>
      </c>
      <c r="V159" s="113">
        <v>0</v>
      </c>
      <c r="W159" s="113">
        <v>0</v>
      </c>
      <c r="X159" s="113">
        <v>0</v>
      </c>
      <c r="Y159" s="113">
        <f t="shared" si="331"/>
        <v>0</v>
      </c>
      <c r="Z159" s="113">
        <v>0</v>
      </c>
      <c r="AA159" s="113">
        <v>0</v>
      </c>
      <c r="AB159" s="113">
        <v>0</v>
      </c>
      <c r="AC159" s="113">
        <v>0</v>
      </c>
      <c r="AD159" s="113">
        <v>0</v>
      </c>
      <c r="AE159" s="113">
        <v>0</v>
      </c>
      <c r="AF159" s="113">
        <v>0</v>
      </c>
      <c r="AG159" s="116">
        <v>0</v>
      </c>
      <c r="AH159" s="116">
        <v>0</v>
      </c>
      <c r="AI159" s="113">
        <f t="shared" si="336"/>
        <v>0</v>
      </c>
      <c r="AJ159" s="113">
        <v>0</v>
      </c>
      <c r="AK159" s="113">
        <v>0</v>
      </c>
      <c r="AL159" s="113">
        <f t="shared" si="337"/>
        <v>0</v>
      </c>
      <c r="AM159" s="113">
        <f t="shared" si="338"/>
        <v>0</v>
      </c>
      <c r="AN159" s="113">
        <f t="shared" si="339"/>
        <v>0</v>
      </c>
      <c r="AO159" s="113">
        <f t="shared" si="340"/>
        <v>0</v>
      </c>
      <c r="AP159" s="113">
        <f t="shared" si="341"/>
        <v>0</v>
      </c>
      <c r="AQ159" s="113">
        <v>0</v>
      </c>
      <c r="AR159" s="113">
        <f t="shared" si="342"/>
        <v>0</v>
      </c>
      <c r="AS159" s="113">
        <f t="shared" si="343"/>
        <v>0</v>
      </c>
      <c r="AT159" s="113">
        <f t="shared" si="344"/>
        <v>0</v>
      </c>
      <c r="AU159" s="113">
        <v>0</v>
      </c>
      <c r="AV159" s="113">
        <v>0</v>
      </c>
      <c r="AW159" s="113">
        <f t="shared" si="345"/>
        <v>0</v>
      </c>
      <c r="AX159" s="113" t="e">
        <f>#REF!</f>
        <v>#REF!</v>
      </c>
      <c r="AY159" s="113">
        <v>0</v>
      </c>
      <c r="AZ159" s="113">
        <v>0</v>
      </c>
      <c r="BA159" s="113">
        <v>0</v>
      </c>
      <c r="BB159" s="113">
        <v>0</v>
      </c>
    </row>
    <row r="160" spans="1:54 16174:16174" s="71" customFormat="1" ht="14.25" x14ac:dyDescent="0.2">
      <c r="A160" s="70" t="s">
        <v>297</v>
      </c>
      <c r="G160" s="81" t="s">
        <v>298</v>
      </c>
      <c r="H160" s="85" t="s">
        <v>298</v>
      </c>
      <c r="I160" s="74" t="s">
        <v>299</v>
      </c>
      <c r="J160" s="75">
        <v>0</v>
      </c>
      <c r="K160" s="75"/>
      <c r="L160" s="113">
        <v>0</v>
      </c>
      <c r="M160" s="113">
        <v>0</v>
      </c>
      <c r="N160" s="113">
        <v>0</v>
      </c>
      <c r="O160" s="113">
        <v>0</v>
      </c>
      <c r="P160" s="113">
        <v>0</v>
      </c>
      <c r="Q160" s="113">
        <v>0</v>
      </c>
      <c r="R160" s="113">
        <v>0</v>
      </c>
      <c r="S160" s="113">
        <v>0</v>
      </c>
      <c r="T160" s="113">
        <v>0</v>
      </c>
      <c r="U160" s="113">
        <v>0</v>
      </c>
      <c r="V160" s="113">
        <v>0</v>
      </c>
      <c r="W160" s="113">
        <v>0</v>
      </c>
      <c r="X160" s="113">
        <v>0</v>
      </c>
      <c r="Y160" s="113">
        <f t="shared" si="331"/>
        <v>0</v>
      </c>
      <c r="Z160" s="113">
        <v>0</v>
      </c>
      <c r="AA160" s="113">
        <v>0</v>
      </c>
      <c r="AB160" s="113">
        <v>0</v>
      </c>
      <c r="AC160" s="113">
        <v>0</v>
      </c>
      <c r="AD160" s="113">
        <v>0</v>
      </c>
      <c r="AE160" s="113">
        <v>0</v>
      </c>
      <c r="AF160" s="113">
        <v>0</v>
      </c>
      <c r="AG160" s="116">
        <v>0</v>
      </c>
      <c r="AH160" s="116">
        <v>0</v>
      </c>
      <c r="AI160" s="113">
        <f t="shared" si="336"/>
        <v>0</v>
      </c>
      <c r="AJ160" s="113">
        <v>0</v>
      </c>
      <c r="AK160" s="113">
        <v>0</v>
      </c>
      <c r="AL160" s="113">
        <f t="shared" si="337"/>
        <v>0</v>
      </c>
      <c r="AM160" s="113">
        <f t="shared" si="338"/>
        <v>0</v>
      </c>
      <c r="AN160" s="113">
        <f t="shared" si="339"/>
        <v>0</v>
      </c>
      <c r="AO160" s="113">
        <f t="shared" si="340"/>
        <v>0</v>
      </c>
      <c r="AP160" s="113">
        <f t="shared" si="341"/>
        <v>0</v>
      </c>
      <c r="AQ160" s="113">
        <v>0</v>
      </c>
      <c r="AR160" s="113">
        <f t="shared" si="342"/>
        <v>0</v>
      </c>
      <c r="AS160" s="113">
        <f t="shared" si="343"/>
        <v>0</v>
      </c>
      <c r="AT160" s="113">
        <f t="shared" si="344"/>
        <v>0</v>
      </c>
      <c r="AU160" s="113">
        <v>0</v>
      </c>
      <c r="AV160" s="113">
        <v>0</v>
      </c>
      <c r="AW160" s="113">
        <f t="shared" si="345"/>
        <v>0</v>
      </c>
      <c r="AX160" s="113" t="e">
        <f>#REF!</f>
        <v>#REF!</v>
      </c>
      <c r="AY160" s="113">
        <v>0</v>
      </c>
      <c r="AZ160" s="113">
        <v>0</v>
      </c>
      <c r="BA160" s="113">
        <v>0</v>
      </c>
      <c r="BB160" s="113">
        <v>0</v>
      </c>
    </row>
    <row r="161" spans="1:54" s="71" customFormat="1" ht="14.25" x14ac:dyDescent="0.2">
      <c r="A161" s="86"/>
      <c r="G161" s="81" t="s">
        <v>300</v>
      </c>
      <c r="H161" s="85" t="s">
        <v>300</v>
      </c>
      <c r="I161" s="74" t="s">
        <v>301</v>
      </c>
      <c r="J161" s="75">
        <v>0</v>
      </c>
      <c r="K161" s="75"/>
      <c r="L161" s="113">
        <v>0</v>
      </c>
      <c r="M161" s="113">
        <v>0</v>
      </c>
      <c r="N161" s="113">
        <v>0</v>
      </c>
      <c r="O161" s="113">
        <v>0</v>
      </c>
      <c r="P161" s="113">
        <v>0</v>
      </c>
      <c r="Q161" s="113">
        <v>0</v>
      </c>
      <c r="R161" s="113">
        <v>0</v>
      </c>
      <c r="S161" s="113">
        <v>0</v>
      </c>
      <c r="T161" s="113">
        <v>0</v>
      </c>
      <c r="U161" s="113">
        <v>0</v>
      </c>
      <c r="V161" s="113">
        <v>0</v>
      </c>
      <c r="W161" s="113">
        <v>0</v>
      </c>
      <c r="X161" s="113">
        <v>0</v>
      </c>
      <c r="Y161" s="113">
        <f t="shared" si="331"/>
        <v>0</v>
      </c>
      <c r="Z161" s="113">
        <v>0</v>
      </c>
      <c r="AA161" s="113">
        <v>0</v>
      </c>
      <c r="AB161" s="113">
        <v>0</v>
      </c>
      <c r="AC161" s="113">
        <v>0</v>
      </c>
      <c r="AD161" s="113">
        <v>0</v>
      </c>
      <c r="AE161" s="113">
        <v>0</v>
      </c>
      <c r="AF161" s="113">
        <v>0</v>
      </c>
      <c r="AG161" s="116">
        <v>0</v>
      </c>
      <c r="AH161" s="116">
        <v>0</v>
      </c>
      <c r="AI161" s="113">
        <f t="shared" si="336"/>
        <v>0</v>
      </c>
      <c r="AJ161" s="113">
        <v>0</v>
      </c>
      <c r="AK161" s="113">
        <v>0</v>
      </c>
      <c r="AL161" s="113">
        <f t="shared" si="337"/>
        <v>0</v>
      </c>
      <c r="AM161" s="113">
        <f t="shared" si="338"/>
        <v>0</v>
      </c>
      <c r="AN161" s="113">
        <f t="shared" si="339"/>
        <v>0</v>
      </c>
      <c r="AO161" s="113">
        <f t="shared" si="340"/>
        <v>0</v>
      </c>
      <c r="AP161" s="113">
        <f t="shared" si="341"/>
        <v>0</v>
      </c>
      <c r="AQ161" s="113">
        <v>0</v>
      </c>
      <c r="AR161" s="113">
        <f t="shared" si="342"/>
        <v>0</v>
      </c>
      <c r="AS161" s="113">
        <f t="shared" si="343"/>
        <v>0</v>
      </c>
      <c r="AT161" s="113">
        <f t="shared" si="344"/>
        <v>0</v>
      </c>
      <c r="AU161" s="113">
        <v>0</v>
      </c>
      <c r="AV161" s="113">
        <v>0</v>
      </c>
      <c r="AW161" s="113">
        <f t="shared" si="345"/>
        <v>0</v>
      </c>
      <c r="AX161" s="113" t="e">
        <f>#REF!</f>
        <v>#REF!</v>
      </c>
      <c r="AY161" s="113">
        <v>0</v>
      </c>
      <c r="AZ161" s="113">
        <v>0</v>
      </c>
      <c r="BA161" s="113">
        <v>0</v>
      </c>
      <c r="BB161" s="113">
        <v>0</v>
      </c>
    </row>
    <row r="162" spans="1:54" s="71" customFormat="1" ht="14.25" x14ac:dyDescent="0.2">
      <c r="A162" s="87" t="s">
        <v>302</v>
      </c>
      <c r="G162" s="81" t="s">
        <v>303</v>
      </c>
      <c r="H162" s="85" t="s">
        <v>303</v>
      </c>
      <c r="I162" s="74" t="s">
        <v>304</v>
      </c>
      <c r="J162" s="75">
        <v>0</v>
      </c>
      <c r="K162" s="75"/>
      <c r="L162" s="113">
        <v>588000000</v>
      </c>
      <c r="M162" s="113"/>
      <c r="N162" s="113"/>
      <c r="O162" s="113"/>
      <c r="P162" s="113">
        <v>3269011194</v>
      </c>
      <c r="Q162" s="113">
        <v>-3146350512</v>
      </c>
      <c r="R162" s="113"/>
      <c r="S162" s="113"/>
      <c r="T162" s="113"/>
      <c r="U162" s="113"/>
      <c r="V162" s="113"/>
      <c r="W162" s="113"/>
      <c r="X162" s="113"/>
      <c r="Y162" s="113">
        <f t="shared" si="331"/>
        <v>122660682</v>
      </c>
      <c r="Z162" s="113">
        <v>49000000</v>
      </c>
      <c r="AA162" s="113">
        <v>49000000</v>
      </c>
      <c r="AB162" s="113">
        <v>49000000</v>
      </c>
      <c r="AC162" s="113">
        <v>49000000</v>
      </c>
      <c r="AD162" s="113">
        <v>49000000</v>
      </c>
      <c r="AE162" s="113">
        <v>49000000</v>
      </c>
      <c r="AF162" s="113">
        <v>49000000</v>
      </c>
      <c r="AG162" s="116">
        <v>0</v>
      </c>
      <c r="AH162" s="116">
        <v>0</v>
      </c>
      <c r="AI162" s="113">
        <f t="shared" si="336"/>
        <v>0</v>
      </c>
      <c r="AJ162" s="113">
        <v>294000000</v>
      </c>
      <c r="AK162" s="113">
        <v>294000000</v>
      </c>
      <c r="AL162" s="113">
        <f t="shared" si="337"/>
        <v>588000000</v>
      </c>
      <c r="AM162" s="113">
        <f t="shared" si="338"/>
        <v>122660682</v>
      </c>
      <c r="AN162" s="113">
        <v>588798520.64668798</v>
      </c>
      <c r="AO162" s="113">
        <v>1570129388.3911679</v>
      </c>
      <c r="AP162" s="113">
        <f t="shared" si="341"/>
        <v>2281588591.0378561</v>
      </c>
      <c r="AQ162" s="113">
        <v>122660682</v>
      </c>
      <c r="AR162" s="113">
        <f>AN162</f>
        <v>588798520.64668798</v>
      </c>
      <c r="AS162" s="113">
        <f>AO162</f>
        <v>1570129388.3911679</v>
      </c>
      <c r="AT162" s="113">
        <f t="shared" si="344"/>
        <v>2281588591.0378561</v>
      </c>
      <c r="AU162" s="113">
        <v>122660682</v>
      </c>
      <c r="AV162" s="113">
        <v>2158927909.0378599</v>
      </c>
      <c r="AW162" s="113">
        <f t="shared" si="345"/>
        <v>2281588591.0378599</v>
      </c>
      <c r="AX162" s="113" t="e">
        <f>#REF!</f>
        <v>#REF!</v>
      </c>
      <c r="AY162" s="113">
        <f>2281588.59103786*1000</f>
        <v>2281588591.0378599</v>
      </c>
      <c r="AZ162" s="113">
        <f>7065582.24776025*1000</f>
        <v>7065582247.7602501</v>
      </c>
      <c r="BA162" s="113">
        <f>2281588.59103786*1000</f>
        <v>2281588591.0378599</v>
      </c>
      <c r="BB162" s="113">
        <v>12706615612</v>
      </c>
    </row>
    <row r="163" spans="1:54" s="71" customFormat="1" ht="14.25" x14ac:dyDescent="0.2">
      <c r="A163" s="86"/>
      <c r="G163" s="81" t="s">
        <v>305</v>
      </c>
      <c r="H163" s="85" t="s">
        <v>305</v>
      </c>
      <c r="I163" s="74" t="s">
        <v>306</v>
      </c>
      <c r="J163" s="75">
        <v>0</v>
      </c>
      <c r="K163" s="75"/>
      <c r="L163" s="113">
        <v>0</v>
      </c>
      <c r="M163" s="113">
        <v>0</v>
      </c>
      <c r="N163" s="113">
        <v>0</v>
      </c>
      <c r="O163" s="113">
        <v>0</v>
      </c>
      <c r="P163" s="113">
        <v>0</v>
      </c>
      <c r="Q163" s="113">
        <v>0</v>
      </c>
      <c r="R163" s="113">
        <v>0</v>
      </c>
      <c r="S163" s="113">
        <v>0</v>
      </c>
      <c r="T163" s="113">
        <v>0</v>
      </c>
      <c r="U163" s="113">
        <v>0</v>
      </c>
      <c r="V163" s="113">
        <v>0</v>
      </c>
      <c r="W163" s="113">
        <v>0</v>
      </c>
      <c r="X163" s="113">
        <v>0</v>
      </c>
      <c r="Y163" s="113">
        <f t="shared" si="331"/>
        <v>0</v>
      </c>
      <c r="Z163" s="113">
        <v>0</v>
      </c>
      <c r="AA163" s="113">
        <v>0</v>
      </c>
      <c r="AB163" s="113">
        <v>0</v>
      </c>
      <c r="AC163" s="113">
        <v>0</v>
      </c>
      <c r="AD163" s="113">
        <v>0</v>
      </c>
      <c r="AE163" s="113">
        <v>0</v>
      </c>
      <c r="AF163" s="113">
        <v>0</v>
      </c>
      <c r="AG163" s="116">
        <v>0</v>
      </c>
      <c r="AH163" s="116">
        <v>0</v>
      </c>
      <c r="AI163" s="113">
        <f t="shared" si="336"/>
        <v>0</v>
      </c>
      <c r="AJ163" s="113">
        <v>0</v>
      </c>
      <c r="AK163" s="113">
        <v>0</v>
      </c>
      <c r="AL163" s="113">
        <f t="shared" si="337"/>
        <v>0</v>
      </c>
      <c r="AM163" s="113">
        <f t="shared" si="338"/>
        <v>0</v>
      </c>
      <c r="AN163" s="113">
        <f t="shared" si="339"/>
        <v>0</v>
      </c>
      <c r="AO163" s="113">
        <f t="shared" si="340"/>
        <v>0</v>
      </c>
      <c r="AP163" s="113">
        <f t="shared" si="341"/>
        <v>0</v>
      </c>
      <c r="AQ163" s="113">
        <v>0</v>
      </c>
      <c r="AR163" s="113">
        <f t="shared" si="342"/>
        <v>0</v>
      </c>
      <c r="AS163" s="113">
        <f t="shared" si="343"/>
        <v>0</v>
      </c>
      <c r="AT163" s="113">
        <f t="shared" si="344"/>
        <v>0</v>
      </c>
      <c r="AU163" s="113">
        <v>0</v>
      </c>
      <c r="AV163" s="113">
        <v>0</v>
      </c>
      <c r="AW163" s="113">
        <f t="shared" si="345"/>
        <v>0</v>
      </c>
      <c r="AX163" s="113" t="e">
        <f>#REF!</f>
        <v>#REF!</v>
      </c>
      <c r="AY163" s="113">
        <v>0</v>
      </c>
      <c r="AZ163" s="113">
        <v>0</v>
      </c>
      <c r="BA163" s="113">
        <v>0</v>
      </c>
      <c r="BB163" s="113">
        <v>0</v>
      </c>
    </row>
    <row r="164" spans="1:54" s="71" customFormat="1" ht="14.25" x14ac:dyDescent="0.2">
      <c r="A164" s="87" t="s">
        <v>21</v>
      </c>
      <c r="G164" s="81" t="s">
        <v>307</v>
      </c>
      <c r="H164" s="85" t="s">
        <v>307</v>
      </c>
      <c r="I164" s="74" t="s">
        <v>308</v>
      </c>
      <c r="J164" s="75">
        <v>0</v>
      </c>
      <c r="K164" s="75"/>
      <c r="L164" s="113">
        <v>0</v>
      </c>
      <c r="M164" s="113">
        <v>0</v>
      </c>
      <c r="N164" s="113">
        <v>0</v>
      </c>
      <c r="O164" s="113">
        <v>0</v>
      </c>
      <c r="P164" s="113">
        <v>0</v>
      </c>
      <c r="Q164" s="113">
        <v>0</v>
      </c>
      <c r="R164" s="113">
        <v>0</v>
      </c>
      <c r="S164" s="113">
        <v>0</v>
      </c>
      <c r="T164" s="113">
        <v>0</v>
      </c>
      <c r="U164" s="113">
        <v>0</v>
      </c>
      <c r="V164" s="113">
        <v>0</v>
      </c>
      <c r="W164" s="113">
        <v>0</v>
      </c>
      <c r="X164" s="113">
        <v>0</v>
      </c>
      <c r="Y164" s="113">
        <f t="shared" ref="Y164:Y227" si="346">SUM(M164:X164)</f>
        <v>0</v>
      </c>
      <c r="Z164" s="113">
        <v>0</v>
      </c>
      <c r="AA164" s="113">
        <v>0</v>
      </c>
      <c r="AB164" s="113">
        <v>0</v>
      </c>
      <c r="AC164" s="113">
        <v>0</v>
      </c>
      <c r="AD164" s="113">
        <v>0</v>
      </c>
      <c r="AE164" s="113">
        <v>0</v>
      </c>
      <c r="AF164" s="113">
        <v>0</v>
      </c>
      <c r="AG164" s="116">
        <v>0</v>
      </c>
      <c r="AH164" s="116">
        <v>0</v>
      </c>
      <c r="AI164" s="113">
        <f t="shared" si="336"/>
        <v>0</v>
      </c>
      <c r="AJ164" s="113">
        <v>0</v>
      </c>
      <c r="AK164" s="113">
        <v>0</v>
      </c>
      <c r="AL164" s="113">
        <f t="shared" si="337"/>
        <v>0</v>
      </c>
      <c r="AM164" s="113">
        <f t="shared" si="338"/>
        <v>0</v>
      </c>
      <c r="AN164" s="113">
        <f t="shared" si="339"/>
        <v>0</v>
      </c>
      <c r="AO164" s="113">
        <f t="shared" si="340"/>
        <v>0</v>
      </c>
      <c r="AP164" s="113">
        <f t="shared" si="341"/>
        <v>0</v>
      </c>
      <c r="AQ164" s="113">
        <v>0</v>
      </c>
      <c r="AR164" s="113">
        <f t="shared" si="342"/>
        <v>0</v>
      </c>
      <c r="AS164" s="113">
        <f t="shared" si="343"/>
        <v>0</v>
      </c>
      <c r="AT164" s="113">
        <f t="shared" si="344"/>
        <v>0</v>
      </c>
      <c r="AU164" s="113">
        <v>0</v>
      </c>
      <c r="AV164" s="113">
        <v>0</v>
      </c>
      <c r="AW164" s="113">
        <f t="shared" si="345"/>
        <v>0</v>
      </c>
      <c r="AX164" s="113" t="e">
        <f>#REF!</f>
        <v>#REF!</v>
      </c>
      <c r="AY164" s="113">
        <v>0</v>
      </c>
      <c r="AZ164" s="113">
        <v>0</v>
      </c>
      <c r="BA164" s="113">
        <v>0</v>
      </c>
      <c r="BB164" s="113">
        <v>0</v>
      </c>
    </row>
    <row r="165" spans="1:54" s="71" customFormat="1" ht="14.25" x14ac:dyDescent="0.2">
      <c r="A165" s="87" t="s">
        <v>309</v>
      </c>
      <c r="G165" s="81" t="s">
        <v>310</v>
      </c>
      <c r="H165" s="85" t="s">
        <v>310</v>
      </c>
      <c r="I165" s="74" t="s">
        <v>311</v>
      </c>
      <c r="J165" s="75">
        <v>0</v>
      </c>
      <c r="K165" s="75"/>
      <c r="L165" s="113">
        <v>0</v>
      </c>
      <c r="M165" s="113">
        <v>0</v>
      </c>
      <c r="N165" s="113">
        <v>0</v>
      </c>
      <c r="O165" s="113">
        <v>0</v>
      </c>
      <c r="P165" s="113">
        <v>0</v>
      </c>
      <c r="Q165" s="113">
        <v>0</v>
      </c>
      <c r="R165" s="113">
        <v>0</v>
      </c>
      <c r="S165" s="113">
        <v>0</v>
      </c>
      <c r="T165" s="113">
        <v>0</v>
      </c>
      <c r="U165" s="113">
        <v>0</v>
      </c>
      <c r="V165" s="113">
        <v>0</v>
      </c>
      <c r="W165" s="113">
        <v>0</v>
      </c>
      <c r="X165" s="113">
        <v>0</v>
      </c>
      <c r="Y165" s="113">
        <f t="shared" si="346"/>
        <v>0</v>
      </c>
      <c r="Z165" s="113">
        <v>0</v>
      </c>
      <c r="AA165" s="113">
        <v>0</v>
      </c>
      <c r="AB165" s="113">
        <v>0</v>
      </c>
      <c r="AC165" s="113">
        <v>0</v>
      </c>
      <c r="AD165" s="113">
        <v>0</v>
      </c>
      <c r="AE165" s="113">
        <v>0</v>
      </c>
      <c r="AF165" s="113">
        <v>0</v>
      </c>
      <c r="AG165" s="116">
        <v>0</v>
      </c>
      <c r="AH165" s="116">
        <v>0</v>
      </c>
      <c r="AI165" s="113">
        <f t="shared" si="336"/>
        <v>0</v>
      </c>
      <c r="AJ165" s="113">
        <v>0</v>
      </c>
      <c r="AK165" s="113">
        <v>0</v>
      </c>
      <c r="AL165" s="113">
        <f t="shared" si="337"/>
        <v>0</v>
      </c>
      <c r="AM165" s="113">
        <f t="shared" si="338"/>
        <v>0</v>
      </c>
      <c r="AN165" s="113">
        <f t="shared" si="339"/>
        <v>0</v>
      </c>
      <c r="AO165" s="113">
        <f t="shared" si="340"/>
        <v>0</v>
      </c>
      <c r="AP165" s="113">
        <f t="shared" si="341"/>
        <v>0</v>
      </c>
      <c r="AQ165" s="113">
        <v>0</v>
      </c>
      <c r="AR165" s="113">
        <f t="shared" si="342"/>
        <v>0</v>
      </c>
      <c r="AS165" s="113">
        <f t="shared" si="343"/>
        <v>0</v>
      </c>
      <c r="AT165" s="113">
        <f t="shared" si="344"/>
        <v>0</v>
      </c>
      <c r="AU165" s="113">
        <v>0</v>
      </c>
      <c r="AV165" s="113">
        <v>0</v>
      </c>
      <c r="AW165" s="113">
        <f t="shared" si="345"/>
        <v>0</v>
      </c>
      <c r="AX165" s="113" t="e">
        <f>#REF!</f>
        <v>#REF!</v>
      </c>
      <c r="AY165" s="113">
        <v>0</v>
      </c>
      <c r="AZ165" s="113">
        <v>0</v>
      </c>
      <c r="BA165" s="113">
        <v>0</v>
      </c>
      <c r="BB165" s="113">
        <v>0</v>
      </c>
    </row>
    <row r="166" spans="1:54" s="71" customFormat="1" ht="14.25" x14ac:dyDescent="0.2">
      <c r="A166" s="87" t="s">
        <v>312</v>
      </c>
      <c r="G166" s="81" t="s">
        <v>313</v>
      </c>
      <c r="H166" s="85" t="s">
        <v>313</v>
      </c>
      <c r="I166" s="74" t="s">
        <v>314</v>
      </c>
      <c r="J166" s="75">
        <v>0</v>
      </c>
      <c r="K166" s="75"/>
      <c r="L166" s="113">
        <v>0</v>
      </c>
      <c r="M166" s="113">
        <v>0</v>
      </c>
      <c r="N166" s="113">
        <v>0</v>
      </c>
      <c r="O166" s="113">
        <v>0</v>
      </c>
      <c r="P166" s="113">
        <v>0</v>
      </c>
      <c r="Q166" s="113">
        <v>0</v>
      </c>
      <c r="R166" s="113">
        <v>0</v>
      </c>
      <c r="S166" s="113">
        <v>0</v>
      </c>
      <c r="T166" s="113">
        <v>0</v>
      </c>
      <c r="U166" s="113">
        <v>0</v>
      </c>
      <c r="V166" s="113">
        <v>0</v>
      </c>
      <c r="W166" s="113">
        <v>0</v>
      </c>
      <c r="X166" s="113">
        <v>0</v>
      </c>
      <c r="Y166" s="113">
        <f t="shared" si="346"/>
        <v>0</v>
      </c>
      <c r="Z166" s="113">
        <v>0</v>
      </c>
      <c r="AA166" s="113">
        <v>0</v>
      </c>
      <c r="AB166" s="113">
        <v>0</v>
      </c>
      <c r="AC166" s="113">
        <v>0</v>
      </c>
      <c r="AD166" s="113">
        <v>0</v>
      </c>
      <c r="AE166" s="113">
        <v>0</v>
      </c>
      <c r="AF166" s="113">
        <v>0</v>
      </c>
      <c r="AG166" s="116">
        <v>0</v>
      </c>
      <c r="AH166" s="116">
        <v>0</v>
      </c>
      <c r="AI166" s="113">
        <f t="shared" si="336"/>
        <v>0</v>
      </c>
      <c r="AJ166" s="113">
        <v>0</v>
      </c>
      <c r="AK166" s="113">
        <v>0</v>
      </c>
      <c r="AL166" s="113">
        <f t="shared" si="337"/>
        <v>0</v>
      </c>
      <c r="AM166" s="113">
        <f t="shared" si="338"/>
        <v>0</v>
      </c>
      <c r="AN166" s="113">
        <f t="shared" si="339"/>
        <v>0</v>
      </c>
      <c r="AO166" s="113">
        <f t="shared" si="340"/>
        <v>0</v>
      </c>
      <c r="AP166" s="113">
        <f t="shared" si="341"/>
        <v>0</v>
      </c>
      <c r="AQ166" s="113">
        <v>0</v>
      </c>
      <c r="AR166" s="113">
        <f t="shared" si="342"/>
        <v>0</v>
      </c>
      <c r="AS166" s="113">
        <f t="shared" si="343"/>
        <v>0</v>
      </c>
      <c r="AT166" s="113">
        <f t="shared" si="344"/>
        <v>0</v>
      </c>
      <c r="AU166" s="113">
        <v>0</v>
      </c>
      <c r="AV166" s="113">
        <v>0</v>
      </c>
      <c r="AW166" s="113">
        <f t="shared" si="345"/>
        <v>0</v>
      </c>
      <c r="AX166" s="113" t="e">
        <f>#REF!</f>
        <v>#REF!</v>
      </c>
      <c r="AY166" s="113">
        <v>0</v>
      </c>
      <c r="AZ166" s="113">
        <v>0</v>
      </c>
      <c r="BA166" s="113">
        <v>0</v>
      </c>
      <c r="BB166" s="113">
        <v>0</v>
      </c>
    </row>
    <row r="167" spans="1:54" s="71" customFormat="1" ht="14.25" x14ac:dyDescent="0.2">
      <c r="G167" s="81" t="s">
        <v>315</v>
      </c>
      <c r="H167" s="85" t="s">
        <v>315</v>
      </c>
      <c r="I167" s="74" t="s">
        <v>316</v>
      </c>
      <c r="J167" s="75">
        <v>0</v>
      </c>
      <c r="K167" s="75"/>
      <c r="L167" s="113">
        <v>0</v>
      </c>
      <c r="M167" s="113">
        <v>0</v>
      </c>
      <c r="N167" s="113">
        <v>0</v>
      </c>
      <c r="O167" s="113">
        <v>0</v>
      </c>
      <c r="P167" s="113">
        <v>0</v>
      </c>
      <c r="Q167" s="113">
        <v>0</v>
      </c>
      <c r="R167" s="113">
        <v>0</v>
      </c>
      <c r="S167" s="113">
        <v>0</v>
      </c>
      <c r="T167" s="113">
        <v>0</v>
      </c>
      <c r="U167" s="113">
        <v>0</v>
      </c>
      <c r="V167" s="113">
        <v>0</v>
      </c>
      <c r="W167" s="113">
        <v>0</v>
      </c>
      <c r="X167" s="113">
        <v>0</v>
      </c>
      <c r="Y167" s="113">
        <f t="shared" si="346"/>
        <v>0</v>
      </c>
      <c r="Z167" s="113">
        <v>0</v>
      </c>
      <c r="AA167" s="113">
        <v>0</v>
      </c>
      <c r="AB167" s="113">
        <v>0</v>
      </c>
      <c r="AC167" s="113">
        <v>0</v>
      </c>
      <c r="AD167" s="113">
        <v>0</v>
      </c>
      <c r="AE167" s="113">
        <v>0</v>
      </c>
      <c r="AF167" s="113">
        <v>0</v>
      </c>
      <c r="AG167" s="116">
        <v>0</v>
      </c>
      <c r="AH167" s="116">
        <v>0</v>
      </c>
      <c r="AI167" s="113">
        <f t="shared" si="336"/>
        <v>0</v>
      </c>
      <c r="AJ167" s="113">
        <v>0</v>
      </c>
      <c r="AK167" s="113">
        <v>0</v>
      </c>
      <c r="AL167" s="113">
        <f t="shared" si="337"/>
        <v>0</v>
      </c>
      <c r="AM167" s="113">
        <f t="shared" si="338"/>
        <v>0</v>
      </c>
      <c r="AN167" s="113">
        <f t="shared" si="339"/>
        <v>0</v>
      </c>
      <c r="AO167" s="113">
        <f t="shared" si="340"/>
        <v>0</v>
      </c>
      <c r="AP167" s="113">
        <f t="shared" si="341"/>
        <v>0</v>
      </c>
      <c r="AQ167" s="113">
        <v>0</v>
      </c>
      <c r="AR167" s="113">
        <f t="shared" si="342"/>
        <v>0</v>
      </c>
      <c r="AS167" s="113">
        <f t="shared" si="343"/>
        <v>0</v>
      </c>
      <c r="AT167" s="113">
        <f t="shared" si="344"/>
        <v>0</v>
      </c>
      <c r="AU167" s="113">
        <v>0</v>
      </c>
      <c r="AV167" s="113">
        <v>0</v>
      </c>
      <c r="AW167" s="113">
        <f t="shared" si="345"/>
        <v>0</v>
      </c>
      <c r="AX167" s="113" t="e">
        <f>#REF!</f>
        <v>#REF!</v>
      </c>
      <c r="AY167" s="113">
        <v>0</v>
      </c>
      <c r="AZ167" s="113">
        <v>0</v>
      </c>
      <c r="BA167" s="113">
        <v>0</v>
      </c>
      <c r="BB167" s="113">
        <v>0</v>
      </c>
    </row>
    <row r="168" spans="1:54" s="71" customFormat="1" ht="14.25" x14ac:dyDescent="0.2">
      <c r="G168" s="81" t="s">
        <v>317</v>
      </c>
      <c r="H168" s="82" t="s">
        <v>90</v>
      </c>
      <c r="I168" s="83" t="s">
        <v>91</v>
      </c>
      <c r="J168" s="84">
        <f>SUM(J169:J172)</f>
        <v>0</v>
      </c>
      <c r="K168" s="84">
        <f>SUM(K169:K172)</f>
        <v>0</v>
      </c>
      <c r="L168" s="115">
        <f>SUM(L169:L172)</f>
        <v>46575000000</v>
      </c>
      <c r="M168" s="115">
        <f t="shared" ref="M168:X168" si="347">SUM(M169:M172)</f>
        <v>0</v>
      </c>
      <c r="N168" s="115">
        <f t="shared" si="347"/>
        <v>0</v>
      </c>
      <c r="O168" s="115">
        <f t="shared" si="347"/>
        <v>182708470</v>
      </c>
      <c r="P168" s="115">
        <f t="shared" si="347"/>
        <v>920348926</v>
      </c>
      <c r="Q168" s="115">
        <f t="shared" si="347"/>
        <v>7189336158</v>
      </c>
      <c r="R168" s="115">
        <f t="shared" si="347"/>
        <v>4451249506</v>
      </c>
      <c r="S168" s="115">
        <f t="shared" si="347"/>
        <v>4451249506</v>
      </c>
      <c r="T168" s="115">
        <f t="shared" si="347"/>
        <v>4451249506</v>
      </c>
      <c r="U168" s="115">
        <f t="shared" si="347"/>
        <v>4451249506</v>
      </c>
      <c r="V168" s="115">
        <f t="shared" si="347"/>
        <v>4451249506</v>
      </c>
      <c r="W168" s="115">
        <f t="shared" si="347"/>
        <v>4451249506</v>
      </c>
      <c r="X168" s="115">
        <f t="shared" si="347"/>
        <v>4451249506</v>
      </c>
      <c r="Y168" s="115">
        <f t="shared" si="346"/>
        <v>39451140096</v>
      </c>
      <c r="Z168" s="115">
        <f t="shared" ref="Z168:AZ168" si="348">SUM(Z169:Z172)</f>
        <v>3881250000</v>
      </c>
      <c r="AA168" s="115">
        <f t="shared" si="348"/>
        <v>3881250000</v>
      </c>
      <c r="AB168" s="115">
        <f t="shared" si="348"/>
        <v>3881250000</v>
      </c>
      <c r="AC168" s="115">
        <f t="shared" si="348"/>
        <v>3881250000</v>
      </c>
      <c r="AD168" s="115">
        <f t="shared" si="348"/>
        <v>3881250000</v>
      </c>
      <c r="AE168" s="115">
        <f t="shared" si="348"/>
        <v>3881250000</v>
      </c>
      <c r="AF168" s="115">
        <f t="shared" si="348"/>
        <v>3881250000</v>
      </c>
      <c r="AG168" s="115">
        <f t="shared" si="348"/>
        <v>0</v>
      </c>
      <c r="AH168" s="115">
        <f t="shared" si="348"/>
        <v>0</v>
      </c>
      <c r="AI168" s="115">
        <f t="shared" si="348"/>
        <v>0</v>
      </c>
      <c r="AJ168" s="115">
        <f t="shared" si="348"/>
        <v>23287500000</v>
      </c>
      <c r="AK168" s="115">
        <f t="shared" si="348"/>
        <v>23287500000</v>
      </c>
      <c r="AL168" s="115">
        <f t="shared" si="348"/>
        <v>46575000000</v>
      </c>
      <c r="AM168" s="115">
        <f t="shared" si="348"/>
        <v>12743643060</v>
      </c>
      <c r="AN168" s="115">
        <f t="shared" si="348"/>
        <v>24415112334.000004</v>
      </c>
      <c r="AO168" s="115">
        <f t="shared" si="348"/>
        <v>55068033151.999992</v>
      </c>
      <c r="AP168" s="115">
        <f t="shared" si="348"/>
        <v>92226788546</v>
      </c>
      <c r="AQ168" s="115">
        <f>SUM(AQ169:AQ172)</f>
        <v>12743643060</v>
      </c>
      <c r="AR168" s="115">
        <f t="shared" si="348"/>
        <v>24415112334.000004</v>
      </c>
      <c r="AS168" s="115">
        <f t="shared" si="348"/>
        <v>55068033151.999992</v>
      </c>
      <c r="AT168" s="115">
        <f t="shared" si="348"/>
        <v>92226788546</v>
      </c>
      <c r="AU168" s="115">
        <f t="shared" si="348"/>
        <v>12743643060</v>
      </c>
      <c r="AV168" s="115">
        <f t="shared" si="348"/>
        <v>79483145486</v>
      </c>
      <c r="AW168" s="115">
        <f t="shared" si="348"/>
        <v>92226788546</v>
      </c>
      <c r="AX168" s="115" t="e">
        <f t="shared" si="348"/>
        <v>#REF!</v>
      </c>
      <c r="AY168" s="115">
        <f t="shared" si="348"/>
        <v>92226788546</v>
      </c>
      <c r="AZ168" s="115">
        <f t="shared" si="348"/>
        <v>252073302578</v>
      </c>
      <c r="BA168" s="115">
        <f>SUM(BA169:BA172)</f>
        <v>92226788546</v>
      </c>
      <c r="BB168" s="115">
        <f>SUM(BB169:BB172)</f>
        <v>285645272712</v>
      </c>
    </row>
    <row r="169" spans="1:54" s="71" customFormat="1" ht="14.25" x14ac:dyDescent="0.2">
      <c r="G169" s="81" t="s">
        <v>318</v>
      </c>
      <c r="H169" s="85" t="s">
        <v>318</v>
      </c>
      <c r="I169" s="74" t="s">
        <v>319</v>
      </c>
      <c r="J169" s="75">
        <v>0</v>
      </c>
      <c r="K169" s="75"/>
      <c r="L169" s="113">
        <v>46575000000</v>
      </c>
      <c r="M169" s="113">
        <v>0</v>
      </c>
      <c r="N169" s="113">
        <v>0</v>
      </c>
      <c r="O169" s="113">
        <v>182708470</v>
      </c>
      <c r="P169" s="113">
        <v>920348926</v>
      </c>
      <c r="Q169" s="113">
        <v>7189336158</v>
      </c>
      <c r="R169" s="113">
        <v>4451249506</v>
      </c>
      <c r="S169" s="113">
        <v>4451249506</v>
      </c>
      <c r="T169" s="113">
        <v>4451249506</v>
      </c>
      <c r="U169" s="113">
        <v>4451249506</v>
      </c>
      <c r="V169" s="113">
        <v>4451249506</v>
      </c>
      <c r="W169" s="113">
        <v>4451249506</v>
      </c>
      <c r="X169" s="113">
        <v>4451249506</v>
      </c>
      <c r="Y169" s="113">
        <f t="shared" si="346"/>
        <v>39451140096</v>
      </c>
      <c r="Z169" s="113">
        <v>3881250000</v>
      </c>
      <c r="AA169" s="113">
        <v>3881250000</v>
      </c>
      <c r="AB169" s="113">
        <v>3881250000</v>
      </c>
      <c r="AC169" s="113">
        <v>3881250000</v>
      </c>
      <c r="AD169" s="113">
        <v>3881250000</v>
      </c>
      <c r="AE169" s="113">
        <v>3881250000</v>
      </c>
      <c r="AF169" s="113">
        <v>3881250000</v>
      </c>
      <c r="AG169" s="116">
        <v>0</v>
      </c>
      <c r="AH169" s="116">
        <v>0</v>
      </c>
      <c r="AI169" s="113">
        <f t="shared" si="336"/>
        <v>0</v>
      </c>
      <c r="AJ169" s="113">
        <v>23287500000</v>
      </c>
      <c r="AK169" s="113">
        <v>23287500000</v>
      </c>
      <c r="AL169" s="113">
        <f>SUM(AJ169:AK169)</f>
        <v>46575000000</v>
      </c>
      <c r="AM169" s="113">
        <f>SUM(M169:R169)</f>
        <v>12743643060</v>
      </c>
      <c r="AN169" s="113">
        <v>24415112334.000004</v>
      </c>
      <c r="AO169" s="113">
        <v>55068033151.999992</v>
      </c>
      <c r="AP169" s="113">
        <f>SUM(AM169:AO169)</f>
        <v>92226788546</v>
      </c>
      <c r="AQ169" s="113">
        <v>12743643060</v>
      </c>
      <c r="AR169" s="113">
        <f>AN169</f>
        <v>24415112334.000004</v>
      </c>
      <c r="AS169" s="113">
        <f>AO169</f>
        <v>55068033151.999992</v>
      </c>
      <c r="AT169" s="113">
        <f>SUM(AQ169:AS169)</f>
        <v>92226788546</v>
      </c>
      <c r="AU169" s="113">
        <v>12743643060</v>
      </c>
      <c r="AV169" s="113">
        <v>79483145486</v>
      </c>
      <c r="AW169" s="113">
        <f>SUM(AU169:AV169)</f>
        <v>92226788546</v>
      </c>
      <c r="AX169" s="113" t="e">
        <f>#REF!</f>
        <v>#REF!</v>
      </c>
      <c r="AY169" s="113">
        <f>92226788.546*1000</f>
        <v>92226788546</v>
      </c>
      <c r="AZ169" s="113">
        <f>252073302.578*1000</f>
        <v>252073302578</v>
      </c>
      <c r="BA169" s="113">
        <f>92226788.546*1000</f>
        <v>92226788546</v>
      </c>
      <c r="BB169" s="113">
        <f>281664785112+3980487600</f>
        <v>285645272712</v>
      </c>
    </row>
    <row r="170" spans="1:54" s="71" customFormat="1" ht="14.25" x14ac:dyDescent="0.2">
      <c r="G170" s="81" t="s">
        <v>320</v>
      </c>
      <c r="H170" s="85" t="s">
        <v>320</v>
      </c>
      <c r="I170" s="74" t="s">
        <v>321</v>
      </c>
      <c r="J170" s="75">
        <v>0</v>
      </c>
      <c r="K170" s="75"/>
      <c r="L170" s="113">
        <v>0</v>
      </c>
      <c r="M170" s="113">
        <v>0</v>
      </c>
      <c r="N170" s="113">
        <v>0</v>
      </c>
      <c r="O170" s="113">
        <v>0</v>
      </c>
      <c r="P170" s="113">
        <v>0</v>
      </c>
      <c r="Q170" s="113">
        <v>0</v>
      </c>
      <c r="R170" s="113">
        <v>0</v>
      </c>
      <c r="S170" s="113">
        <v>0</v>
      </c>
      <c r="T170" s="113">
        <v>0</v>
      </c>
      <c r="U170" s="113">
        <v>0</v>
      </c>
      <c r="V170" s="113">
        <v>0</v>
      </c>
      <c r="W170" s="113">
        <v>0</v>
      </c>
      <c r="X170" s="113">
        <v>0</v>
      </c>
      <c r="Y170" s="113">
        <f t="shared" si="346"/>
        <v>0</v>
      </c>
      <c r="Z170" s="113">
        <v>0</v>
      </c>
      <c r="AA170" s="113">
        <v>0</v>
      </c>
      <c r="AB170" s="113">
        <v>0</v>
      </c>
      <c r="AC170" s="113">
        <v>0</v>
      </c>
      <c r="AD170" s="113">
        <v>0</v>
      </c>
      <c r="AE170" s="113">
        <v>0</v>
      </c>
      <c r="AF170" s="113">
        <v>0</v>
      </c>
      <c r="AG170" s="116">
        <v>0</v>
      </c>
      <c r="AH170" s="116">
        <v>0</v>
      </c>
      <c r="AI170" s="113">
        <f t="shared" si="336"/>
        <v>0</v>
      </c>
      <c r="AJ170" s="113">
        <v>0</v>
      </c>
      <c r="AK170" s="113">
        <v>0</v>
      </c>
      <c r="AL170" s="113">
        <f>SUM(AJ170:AK170)</f>
        <v>0</v>
      </c>
      <c r="AM170" s="113">
        <f>SUM(M170:R170)</f>
        <v>0</v>
      </c>
      <c r="AN170" s="113">
        <f>SUM(S170:U170)</f>
        <v>0</v>
      </c>
      <c r="AO170" s="113">
        <f>SUM(V170:X170)</f>
        <v>0</v>
      </c>
      <c r="AP170" s="113">
        <f>SUM(AM170:AO170)</f>
        <v>0</v>
      </c>
      <c r="AQ170" s="113">
        <v>0</v>
      </c>
      <c r="AR170" s="113">
        <f>R170*3</f>
        <v>0</v>
      </c>
      <c r="AS170" s="113">
        <f>R170*3</f>
        <v>0</v>
      </c>
      <c r="AT170" s="113">
        <f>SUM(AQ170:AS170)</f>
        <v>0</v>
      </c>
      <c r="AU170" s="113">
        <v>0</v>
      </c>
      <c r="AV170" s="113">
        <v>0</v>
      </c>
      <c r="AW170" s="113">
        <f>SUM(AU170:AV170)</f>
        <v>0</v>
      </c>
      <c r="AX170" s="113" t="e">
        <f>#REF!</f>
        <v>#REF!</v>
      </c>
      <c r="AY170" s="113">
        <v>0</v>
      </c>
      <c r="AZ170" s="113">
        <v>0</v>
      </c>
      <c r="BA170" s="113">
        <v>0</v>
      </c>
      <c r="BB170" s="113">
        <v>0</v>
      </c>
    </row>
    <row r="171" spans="1:54" s="71" customFormat="1" ht="14.25" x14ac:dyDescent="0.2">
      <c r="G171" s="81" t="s">
        <v>322</v>
      </c>
      <c r="H171" s="85" t="s">
        <v>322</v>
      </c>
      <c r="I171" s="74" t="s">
        <v>323</v>
      </c>
      <c r="J171" s="75">
        <v>0</v>
      </c>
      <c r="K171" s="75"/>
      <c r="L171" s="113">
        <v>0</v>
      </c>
      <c r="M171" s="113">
        <v>0</v>
      </c>
      <c r="N171" s="113">
        <v>0</v>
      </c>
      <c r="O171" s="113">
        <v>0</v>
      </c>
      <c r="P171" s="113">
        <v>0</v>
      </c>
      <c r="Q171" s="113">
        <v>0</v>
      </c>
      <c r="R171" s="113">
        <v>0</v>
      </c>
      <c r="S171" s="113">
        <v>0</v>
      </c>
      <c r="T171" s="113">
        <v>0</v>
      </c>
      <c r="U171" s="113">
        <v>0</v>
      </c>
      <c r="V171" s="113">
        <v>0</v>
      </c>
      <c r="W171" s="113">
        <v>0</v>
      </c>
      <c r="X171" s="113">
        <v>0</v>
      </c>
      <c r="Y171" s="113">
        <f t="shared" si="346"/>
        <v>0</v>
      </c>
      <c r="Z171" s="113">
        <v>0</v>
      </c>
      <c r="AA171" s="113">
        <v>0</v>
      </c>
      <c r="AB171" s="113">
        <v>0</v>
      </c>
      <c r="AC171" s="113">
        <v>0</v>
      </c>
      <c r="AD171" s="113">
        <v>0</v>
      </c>
      <c r="AE171" s="113">
        <v>0</v>
      </c>
      <c r="AF171" s="113">
        <v>0</v>
      </c>
      <c r="AG171" s="116">
        <v>0</v>
      </c>
      <c r="AH171" s="116">
        <v>0</v>
      </c>
      <c r="AI171" s="113">
        <f t="shared" si="336"/>
        <v>0</v>
      </c>
      <c r="AJ171" s="113">
        <v>0</v>
      </c>
      <c r="AK171" s="113">
        <v>0</v>
      </c>
      <c r="AL171" s="113">
        <f>SUM(AJ171:AK171)</f>
        <v>0</v>
      </c>
      <c r="AM171" s="113">
        <f>SUM(M171:R171)</f>
        <v>0</v>
      </c>
      <c r="AN171" s="113">
        <f>SUM(S171:U171)</f>
        <v>0</v>
      </c>
      <c r="AO171" s="113">
        <f>SUM(V171:X171)</f>
        <v>0</v>
      </c>
      <c r="AP171" s="113">
        <f>SUM(AM171:AO171)</f>
        <v>0</v>
      </c>
      <c r="AQ171" s="113">
        <v>0</v>
      </c>
      <c r="AR171" s="113">
        <f>R171*3</f>
        <v>0</v>
      </c>
      <c r="AS171" s="113">
        <f>R171*3</f>
        <v>0</v>
      </c>
      <c r="AT171" s="113">
        <f>SUM(AQ171:AS171)</f>
        <v>0</v>
      </c>
      <c r="AU171" s="113">
        <v>0</v>
      </c>
      <c r="AV171" s="113">
        <v>0</v>
      </c>
      <c r="AW171" s="113">
        <f>SUM(AU171:AV171)</f>
        <v>0</v>
      </c>
      <c r="AX171" s="113" t="e">
        <f>#REF!</f>
        <v>#REF!</v>
      </c>
      <c r="AY171" s="113">
        <v>0</v>
      </c>
      <c r="AZ171" s="113">
        <v>0</v>
      </c>
      <c r="BA171" s="113">
        <v>0</v>
      </c>
      <c r="BB171" s="113">
        <v>0</v>
      </c>
    </row>
    <row r="172" spans="1:54" s="71" customFormat="1" ht="14.25" x14ac:dyDescent="0.2">
      <c r="G172" s="81" t="s">
        <v>324</v>
      </c>
      <c r="H172" s="85" t="s">
        <v>324</v>
      </c>
      <c r="I172" s="74" t="s">
        <v>325</v>
      </c>
      <c r="J172" s="75">
        <v>0</v>
      </c>
      <c r="K172" s="75"/>
      <c r="L172" s="113">
        <v>0</v>
      </c>
      <c r="M172" s="113">
        <v>0</v>
      </c>
      <c r="N172" s="113">
        <v>0</v>
      </c>
      <c r="O172" s="113">
        <v>0</v>
      </c>
      <c r="P172" s="113">
        <v>0</v>
      </c>
      <c r="Q172" s="113">
        <v>0</v>
      </c>
      <c r="R172" s="113">
        <v>0</v>
      </c>
      <c r="S172" s="113">
        <v>0</v>
      </c>
      <c r="T172" s="113">
        <v>0</v>
      </c>
      <c r="U172" s="113">
        <v>0</v>
      </c>
      <c r="V172" s="113">
        <v>0</v>
      </c>
      <c r="W172" s="113">
        <v>0</v>
      </c>
      <c r="X172" s="113">
        <v>0</v>
      </c>
      <c r="Y172" s="113">
        <f t="shared" si="346"/>
        <v>0</v>
      </c>
      <c r="Z172" s="113">
        <v>0</v>
      </c>
      <c r="AA172" s="113">
        <v>0</v>
      </c>
      <c r="AB172" s="113">
        <v>0</v>
      </c>
      <c r="AC172" s="113">
        <v>0</v>
      </c>
      <c r="AD172" s="113">
        <v>0</v>
      </c>
      <c r="AE172" s="113">
        <v>0</v>
      </c>
      <c r="AF172" s="113">
        <v>0</v>
      </c>
      <c r="AG172" s="116">
        <v>0</v>
      </c>
      <c r="AH172" s="116">
        <v>0</v>
      </c>
      <c r="AI172" s="113">
        <f t="shared" si="336"/>
        <v>0</v>
      </c>
      <c r="AJ172" s="113">
        <v>0</v>
      </c>
      <c r="AK172" s="113">
        <v>0</v>
      </c>
      <c r="AL172" s="113">
        <f>SUM(AJ172:AK172)</f>
        <v>0</v>
      </c>
      <c r="AM172" s="113">
        <f>SUM(M172:R172)</f>
        <v>0</v>
      </c>
      <c r="AN172" s="113">
        <f>SUM(S172:U172)</f>
        <v>0</v>
      </c>
      <c r="AO172" s="113">
        <f>SUM(V172:X172)</f>
        <v>0</v>
      </c>
      <c r="AP172" s="113">
        <f>SUM(AM172:AO172)</f>
        <v>0</v>
      </c>
      <c r="AQ172" s="113">
        <v>0</v>
      </c>
      <c r="AR172" s="113">
        <f>R172*3</f>
        <v>0</v>
      </c>
      <c r="AS172" s="113">
        <f>R172*3</f>
        <v>0</v>
      </c>
      <c r="AT172" s="113">
        <f>SUM(AQ172:AS172)</f>
        <v>0</v>
      </c>
      <c r="AU172" s="113">
        <v>0</v>
      </c>
      <c r="AV172" s="113">
        <v>0</v>
      </c>
      <c r="AW172" s="113">
        <f>SUM(AU172:AV172)</f>
        <v>0</v>
      </c>
      <c r="AX172" s="113" t="e">
        <f>#REF!</f>
        <v>#REF!</v>
      </c>
      <c r="AY172" s="113">
        <v>0</v>
      </c>
      <c r="AZ172" s="113">
        <v>0</v>
      </c>
      <c r="BA172" s="113">
        <v>0</v>
      </c>
      <c r="BB172" s="113">
        <v>0</v>
      </c>
    </row>
    <row r="173" spans="1:54" s="71" customFormat="1" ht="14.25" x14ac:dyDescent="0.2">
      <c r="G173" s="81" t="s">
        <v>326</v>
      </c>
      <c r="H173" s="82" t="s">
        <v>92</v>
      </c>
      <c r="I173" s="83" t="s">
        <v>93</v>
      </c>
      <c r="J173" s="84">
        <f>SUM(J174:J183)</f>
        <v>0</v>
      </c>
      <c r="K173" s="84">
        <f>SUM(K174:K183)</f>
        <v>0</v>
      </c>
      <c r="L173" s="115">
        <f>SUM(L174:L183)</f>
        <v>0</v>
      </c>
      <c r="M173" s="115">
        <f t="shared" ref="M173:X173" si="349">SUM(M174:M183)</f>
        <v>0</v>
      </c>
      <c r="N173" s="115">
        <f t="shared" si="349"/>
        <v>0</v>
      </c>
      <c r="O173" s="115">
        <f t="shared" si="349"/>
        <v>0</v>
      </c>
      <c r="P173" s="115">
        <f t="shared" si="349"/>
        <v>0</v>
      </c>
      <c r="Q173" s="115">
        <f t="shared" si="349"/>
        <v>0</v>
      </c>
      <c r="R173" s="115">
        <f t="shared" si="349"/>
        <v>0</v>
      </c>
      <c r="S173" s="115">
        <f t="shared" si="349"/>
        <v>0</v>
      </c>
      <c r="T173" s="115">
        <f t="shared" si="349"/>
        <v>0</v>
      </c>
      <c r="U173" s="115">
        <f t="shared" si="349"/>
        <v>0</v>
      </c>
      <c r="V173" s="115">
        <f t="shared" si="349"/>
        <v>0</v>
      </c>
      <c r="W173" s="115">
        <f t="shared" si="349"/>
        <v>0</v>
      </c>
      <c r="X173" s="115">
        <f t="shared" si="349"/>
        <v>0</v>
      </c>
      <c r="Y173" s="115">
        <f t="shared" si="346"/>
        <v>0</v>
      </c>
      <c r="Z173" s="115">
        <f t="shared" ref="Z173:AZ173" si="350">SUM(Z174:Z183)</f>
        <v>0</v>
      </c>
      <c r="AA173" s="115">
        <f t="shared" si="350"/>
        <v>0</v>
      </c>
      <c r="AB173" s="115">
        <f t="shared" si="350"/>
        <v>0</v>
      </c>
      <c r="AC173" s="115">
        <f t="shared" si="350"/>
        <v>0</v>
      </c>
      <c r="AD173" s="115">
        <f t="shared" si="350"/>
        <v>0</v>
      </c>
      <c r="AE173" s="115">
        <f t="shared" si="350"/>
        <v>0</v>
      </c>
      <c r="AF173" s="115">
        <f t="shared" si="350"/>
        <v>0</v>
      </c>
      <c r="AG173" s="115">
        <f t="shared" si="350"/>
        <v>0</v>
      </c>
      <c r="AH173" s="115">
        <f t="shared" si="350"/>
        <v>0</v>
      </c>
      <c r="AI173" s="115">
        <f t="shared" si="350"/>
        <v>0</v>
      </c>
      <c r="AJ173" s="115">
        <f t="shared" si="350"/>
        <v>0</v>
      </c>
      <c r="AK173" s="115">
        <f t="shared" si="350"/>
        <v>0</v>
      </c>
      <c r="AL173" s="115">
        <f t="shared" si="350"/>
        <v>0</v>
      </c>
      <c r="AM173" s="115">
        <f t="shared" si="350"/>
        <v>0</v>
      </c>
      <c r="AN173" s="115">
        <f t="shared" si="350"/>
        <v>0</v>
      </c>
      <c r="AO173" s="115">
        <f t="shared" si="350"/>
        <v>0</v>
      </c>
      <c r="AP173" s="115">
        <f t="shared" si="350"/>
        <v>0</v>
      </c>
      <c r="AQ173" s="115">
        <f>SUM(AQ174:AQ183)</f>
        <v>0</v>
      </c>
      <c r="AR173" s="115">
        <f t="shared" si="350"/>
        <v>0</v>
      </c>
      <c r="AS173" s="115">
        <f t="shared" si="350"/>
        <v>0</v>
      </c>
      <c r="AT173" s="115">
        <f t="shared" si="350"/>
        <v>0</v>
      </c>
      <c r="AU173" s="115">
        <f t="shared" si="350"/>
        <v>0</v>
      </c>
      <c r="AV173" s="115">
        <f t="shared" si="350"/>
        <v>0</v>
      </c>
      <c r="AW173" s="115">
        <f t="shared" si="350"/>
        <v>0</v>
      </c>
      <c r="AX173" s="115" t="e">
        <f t="shared" si="350"/>
        <v>#REF!</v>
      </c>
      <c r="AY173" s="115">
        <f t="shared" si="350"/>
        <v>0</v>
      </c>
      <c r="AZ173" s="115">
        <f t="shared" si="350"/>
        <v>0</v>
      </c>
      <c r="BA173" s="115">
        <f>SUM(BA174:BA183)</f>
        <v>0</v>
      </c>
      <c r="BB173" s="115">
        <f>SUM(BB174:BB183)</f>
        <v>0</v>
      </c>
    </row>
    <row r="174" spans="1:54" s="71" customFormat="1" ht="14.25" x14ac:dyDescent="0.2">
      <c r="G174" s="81" t="s">
        <v>327</v>
      </c>
      <c r="H174" s="85" t="s">
        <v>327</v>
      </c>
      <c r="I174" s="74" t="s">
        <v>328</v>
      </c>
      <c r="J174" s="75">
        <v>0</v>
      </c>
      <c r="K174" s="75"/>
      <c r="L174" s="113">
        <v>0</v>
      </c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>
        <f t="shared" si="346"/>
        <v>0</v>
      </c>
      <c r="Z174" s="113">
        <v>0</v>
      </c>
      <c r="AA174" s="113">
        <v>0</v>
      </c>
      <c r="AB174" s="113">
        <v>0</v>
      </c>
      <c r="AC174" s="113">
        <v>0</v>
      </c>
      <c r="AD174" s="113">
        <v>0</v>
      </c>
      <c r="AE174" s="113">
        <v>0</v>
      </c>
      <c r="AF174" s="113">
        <v>0</v>
      </c>
      <c r="AG174" s="116">
        <v>0</v>
      </c>
      <c r="AH174" s="116">
        <v>0</v>
      </c>
      <c r="AI174" s="113">
        <f t="shared" si="336"/>
        <v>0</v>
      </c>
      <c r="AJ174" s="113">
        <v>0</v>
      </c>
      <c r="AK174" s="113">
        <v>0</v>
      </c>
      <c r="AL174" s="113">
        <f t="shared" ref="AL174:AL183" si="351">SUM(AJ174:AK174)</f>
        <v>0</v>
      </c>
      <c r="AM174" s="113">
        <f t="shared" ref="AM174:AM183" si="352">SUM(M174:R174)</f>
        <v>0</v>
      </c>
      <c r="AN174" s="113">
        <f t="shared" ref="AN174:AN183" si="353">SUM(S174:U174)</f>
        <v>0</v>
      </c>
      <c r="AO174" s="113">
        <f t="shared" ref="AO174:AO183" si="354">SUM(V174:X174)</f>
        <v>0</v>
      </c>
      <c r="AP174" s="113">
        <f t="shared" ref="AP174:AP183" si="355">SUM(AM174:AO174)</f>
        <v>0</v>
      </c>
      <c r="AQ174" s="113">
        <v>0</v>
      </c>
      <c r="AR174" s="113">
        <f t="shared" ref="AR174:AR183" si="356">R174*3</f>
        <v>0</v>
      </c>
      <c r="AS174" s="113">
        <f t="shared" ref="AS174:AS183" si="357">R174*3</f>
        <v>0</v>
      </c>
      <c r="AT174" s="113">
        <f t="shared" ref="AT174:AT183" si="358">SUM(AQ174:AS174)</f>
        <v>0</v>
      </c>
      <c r="AU174" s="113">
        <v>0</v>
      </c>
      <c r="AV174" s="113">
        <v>0</v>
      </c>
      <c r="AW174" s="113">
        <f t="shared" ref="AW174:AW183" si="359">SUM(AU174:AV174)</f>
        <v>0</v>
      </c>
      <c r="AX174" s="113" t="e">
        <f>#REF!</f>
        <v>#REF!</v>
      </c>
      <c r="AY174" s="113">
        <v>0</v>
      </c>
      <c r="AZ174" s="113">
        <v>0</v>
      </c>
      <c r="BA174" s="113">
        <v>0</v>
      </c>
      <c r="BB174" s="113">
        <v>0</v>
      </c>
    </row>
    <row r="175" spans="1:54" s="71" customFormat="1" ht="14.25" x14ac:dyDescent="0.2">
      <c r="G175" s="81" t="s">
        <v>329</v>
      </c>
      <c r="H175" s="85" t="s">
        <v>329</v>
      </c>
      <c r="I175" s="74" t="s">
        <v>330</v>
      </c>
      <c r="J175" s="75">
        <v>0</v>
      </c>
      <c r="K175" s="75"/>
      <c r="L175" s="113">
        <v>0</v>
      </c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>
        <f t="shared" si="346"/>
        <v>0</v>
      </c>
      <c r="Z175" s="113">
        <v>0</v>
      </c>
      <c r="AA175" s="113">
        <v>0</v>
      </c>
      <c r="AB175" s="113">
        <v>0</v>
      </c>
      <c r="AC175" s="113">
        <v>0</v>
      </c>
      <c r="AD175" s="113">
        <v>0</v>
      </c>
      <c r="AE175" s="113">
        <v>0</v>
      </c>
      <c r="AF175" s="113">
        <v>0</v>
      </c>
      <c r="AG175" s="116">
        <v>0</v>
      </c>
      <c r="AH175" s="116">
        <v>0</v>
      </c>
      <c r="AI175" s="113">
        <f t="shared" si="336"/>
        <v>0</v>
      </c>
      <c r="AJ175" s="113">
        <v>0</v>
      </c>
      <c r="AK175" s="113">
        <v>0</v>
      </c>
      <c r="AL175" s="113">
        <f t="shared" si="351"/>
        <v>0</v>
      </c>
      <c r="AM175" s="113">
        <f t="shared" si="352"/>
        <v>0</v>
      </c>
      <c r="AN175" s="113">
        <f t="shared" si="353"/>
        <v>0</v>
      </c>
      <c r="AO175" s="113">
        <f t="shared" si="354"/>
        <v>0</v>
      </c>
      <c r="AP175" s="113">
        <f t="shared" si="355"/>
        <v>0</v>
      </c>
      <c r="AQ175" s="113">
        <v>0</v>
      </c>
      <c r="AR175" s="113">
        <f t="shared" si="356"/>
        <v>0</v>
      </c>
      <c r="AS175" s="113">
        <f t="shared" si="357"/>
        <v>0</v>
      </c>
      <c r="AT175" s="113">
        <f t="shared" si="358"/>
        <v>0</v>
      </c>
      <c r="AU175" s="113">
        <v>0</v>
      </c>
      <c r="AV175" s="113">
        <v>0</v>
      </c>
      <c r="AW175" s="113">
        <f t="shared" si="359"/>
        <v>0</v>
      </c>
      <c r="AX175" s="113" t="e">
        <f>#REF!</f>
        <v>#REF!</v>
      </c>
      <c r="AY175" s="113">
        <v>0</v>
      </c>
      <c r="AZ175" s="113">
        <v>0</v>
      </c>
      <c r="BA175" s="113">
        <v>0</v>
      </c>
      <c r="BB175" s="113">
        <v>0</v>
      </c>
    </row>
    <row r="176" spans="1:54" s="71" customFormat="1" ht="14.25" x14ac:dyDescent="0.2">
      <c r="G176" s="81" t="s">
        <v>331</v>
      </c>
      <c r="H176" s="85" t="s">
        <v>331</v>
      </c>
      <c r="I176" s="74" t="s">
        <v>332</v>
      </c>
      <c r="J176" s="75">
        <v>0</v>
      </c>
      <c r="K176" s="75"/>
      <c r="L176" s="113">
        <v>0</v>
      </c>
      <c r="M176" s="113"/>
      <c r="N176" s="113"/>
      <c r="O176" s="113"/>
      <c r="P176" s="113"/>
      <c r="Q176" s="113"/>
      <c r="R176" s="113"/>
      <c r="S176" s="113"/>
      <c r="T176" s="113"/>
      <c r="U176" s="113"/>
      <c r="V176" s="113"/>
      <c r="W176" s="113"/>
      <c r="X176" s="113"/>
      <c r="Y176" s="113">
        <f t="shared" si="346"/>
        <v>0</v>
      </c>
      <c r="Z176" s="113">
        <v>0</v>
      </c>
      <c r="AA176" s="113">
        <v>0</v>
      </c>
      <c r="AB176" s="113">
        <v>0</v>
      </c>
      <c r="AC176" s="113">
        <v>0</v>
      </c>
      <c r="AD176" s="113">
        <v>0</v>
      </c>
      <c r="AE176" s="113">
        <v>0</v>
      </c>
      <c r="AF176" s="113">
        <v>0</v>
      </c>
      <c r="AG176" s="116">
        <v>0</v>
      </c>
      <c r="AH176" s="116">
        <v>0</v>
      </c>
      <c r="AI176" s="113">
        <f t="shared" si="336"/>
        <v>0</v>
      </c>
      <c r="AJ176" s="113">
        <v>0</v>
      </c>
      <c r="AK176" s="113">
        <v>0</v>
      </c>
      <c r="AL176" s="113">
        <f t="shared" si="351"/>
        <v>0</v>
      </c>
      <c r="AM176" s="113">
        <f t="shared" si="352"/>
        <v>0</v>
      </c>
      <c r="AN176" s="113">
        <f t="shared" si="353"/>
        <v>0</v>
      </c>
      <c r="AO176" s="113">
        <f t="shared" si="354"/>
        <v>0</v>
      </c>
      <c r="AP176" s="113">
        <f t="shared" si="355"/>
        <v>0</v>
      </c>
      <c r="AQ176" s="113">
        <v>0</v>
      </c>
      <c r="AR176" s="113">
        <f t="shared" si="356"/>
        <v>0</v>
      </c>
      <c r="AS176" s="113">
        <f t="shared" si="357"/>
        <v>0</v>
      </c>
      <c r="AT176" s="113">
        <f t="shared" si="358"/>
        <v>0</v>
      </c>
      <c r="AU176" s="113">
        <v>0</v>
      </c>
      <c r="AV176" s="113">
        <v>0</v>
      </c>
      <c r="AW176" s="113">
        <f t="shared" si="359"/>
        <v>0</v>
      </c>
      <c r="AX176" s="113" t="e">
        <f>#REF!</f>
        <v>#REF!</v>
      </c>
      <c r="AY176" s="113">
        <v>0</v>
      </c>
      <c r="AZ176" s="113">
        <v>0</v>
      </c>
      <c r="BA176" s="113">
        <v>0</v>
      </c>
      <c r="BB176" s="113">
        <v>0</v>
      </c>
    </row>
    <row r="177" spans="6:54" s="71" customFormat="1" ht="14.25" x14ac:dyDescent="0.2">
      <c r="G177" s="81" t="s">
        <v>333</v>
      </c>
      <c r="H177" s="85" t="s">
        <v>333</v>
      </c>
      <c r="I177" s="74" t="s">
        <v>334</v>
      </c>
      <c r="J177" s="75">
        <v>0</v>
      </c>
      <c r="K177" s="75"/>
      <c r="L177" s="113">
        <v>0</v>
      </c>
      <c r="M177" s="113"/>
      <c r="N177" s="113"/>
      <c r="O177" s="113"/>
      <c r="P177" s="113"/>
      <c r="Q177" s="113"/>
      <c r="R177" s="113"/>
      <c r="S177" s="113"/>
      <c r="T177" s="113"/>
      <c r="U177" s="113"/>
      <c r="V177" s="113"/>
      <c r="W177" s="113"/>
      <c r="X177" s="113"/>
      <c r="Y177" s="113">
        <f t="shared" si="346"/>
        <v>0</v>
      </c>
      <c r="Z177" s="113">
        <v>0</v>
      </c>
      <c r="AA177" s="113">
        <v>0</v>
      </c>
      <c r="AB177" s="113">
        <v>0</v>
      </c>
      <c r="AC177" s="113">
        <v>0</v>
      </c>
      <c r="AD177" s="113">
        <v>0</v>
      </c>
      <c r="AE177" s="113">
        <v>0</v>
      </c>
      <c r="AF177" s="113">
        <v>0</v>
      </c>
      <c r="AG177" s="116">
        <v>0</v>
      </c>
      <c r="AH177" s="116">
        <v>0</v>
      </c>
      <c r="AI177" s="113">
        <f t="shared" si="336"/>
        <v>0</v>
      </c>
      <c r="AJ177" s="113">
        <v>0</v>
      </c>
      <c r="AK177" s="113">
        <v>0</v>
      </c>
      <c r="AL177" s="113">
        <f t="shared" si="351"/>
        <v>0</v>
      </c>
      <c r="AM177" s="113">
        <f t="shared" si="352"/>
        <v>0</v>
      </c>
      <c r="AN177" s="113">
        <f t="shared" si="353"/>
        <v>0</v>
      </c>
      <c r="AO177" s="113">
        <f t="shared" si="354"/>
        <v>0</v>
      </c>
      <c r="AP177" s="113">
        <f t="shared" si="355"/>
        <v>0</v>
      </c>
      <c r="AQ177" s="113">
        <v>0</v>
      </c>
      <c r="AR177" s="113">
        <f t="shared" si="356"/>
        <v>0</v>
      </c>
      <c r="AS177" s="113">
        <f t="shared" si="357"/>
        <v>0</v>
      </c>
      <c r="AT177" s="113">
        <f t="shared" si="358"/>
        <v>0</v>
      </c>
      <c r="AU177" s="113">
        <v>0</v>
      </c>
      <c r="AV177" s="113">
        <v>0</v>
      </c>
      <c r="AW177" s="113">
        <f t="shared" si="359"/>
        <v>0</v>
      </c>
      <c r="AX177" s="113" t="e">
        <f>#REF!</f>
        <v>#REF!</v>
      </c>
      <c r="AY177" s="113">
        <v>0</v>
      </c>
      <c r="AZ177" s="113">
        <v>0</v>
      </c>
      <c r="BA177" s="113">
        <v>0</v>
      </c>
      <c r="BB177" s="113">
        <v>0</v>
      </c>
    </row>
    <row r="178" spans="6:54" s="71" customFormat="1" ht="14.25" x14ac:dyDescent="0.2">
      <c r="G178" s="81" t="s">
        <v>335</v>
      </c>
      <c r="H178" s="85" t="s">
        <v>335</v>
      </c>
      <c r="I178" s="74" t="s">
        <v>336</v>
      </c>
      <c r="J178" s="75">
        <v>0</v>
      </c>
      <c r="K178" s="75"/>
      <c r="L178" s="113">
        <v>0</v>
      </c>
      <c r="M178" s="113"/>
      <c r="N178" s="113"/>
      <c r="O178" s="113"/>
      <c r="P178" s="113"/>
      <c r="Q178" s="113"/>
      <c r="R178" s="113"/>
      <c r="S178" s="113"/>
      <c r="T178" s="113"/>
      <c r="U178" s="113"/>
      <c r="V178" s="113"/>
      <c r="W178" s="113"/>
      <c r="X178" s="113"/>
      <c r="Y178" s="113">
        <f t="shared" si="346"/>
        <v>0</v>
      </c>
      <c r="Z178" s="113">
        <v>0</v>
      </c>
      <c r="AA178" s="113">
        <v>0</v>
      </c>
      <c r="AB178" s="113">
        <v>0</v>
      </c>
      <c r="AC178" s="113">
        <v>0</v>
      </c>
      <c r="AD178" s="113">
        <v>0</v>
      </c>
      <c r="AE178" s="113">
        <v>0</v>
      </c>
      <c r="AF178" s="113">
        <v>0</v>
      </c>
      <c r="AG178" s="116">
        <v>0</v>
      </c>
      <c r="AH178" s="116">
        <v>0</v>
      </c>
      <c r="AI178" s="113">
        <f t="shared" si="336"/>
        <v>0</v>
      </c>
      <c r="AJ178" s="113">
        <v>0</v>
      </c>
      <c r="AK178" s="113">
        <v>0</v>
      </c>
      <c r="AL178" s="113">
        <f t="shared" si="351"/>
        <v>0</v>
      </c>
      <c r="AM178" s="113">
        <f t="shared" si="352"/>
        <v>0</v>
      </c>
      <c r="AN178" s="113">
        <f t="shared" si="353"/>
        <v>0</v>
      </c>
      <c r="AO178" s="113">
        <f t="shared" si="354"/>
        <v>0</v>
      </c>
      <c r="AP178" s="113">
        <f t="shared" si="355"/>
        <v>0</v>
      </c>
      <c r="AQ178" s="113">
        <v>0</v>
      </c>
      <c r="AR178" s="113">
        <f t="shared" si="356"/>
        <v>0</v>
      </c>
      <c r="AS178" s="113">
        <f t="shared" si="357"/>
        <v>0</v>
      </c>
      <c r="AT178" s="113">
        <f t="shared" si="358"/>
        <v>0</v>
      </c>
      <c r="AU178" s="113">
        <v>0</v>
      </c>
      <c r="AV178" s="113">
        <v>0</v>
      </c>
      <c r="AW178" s="113">
        <f t="shared" si="359"/>
        <v>0</v>
      </c>
      <c r="AX178" s="113" t="e">
        <f>#REF!</f>
        <v>#REF!</v>
      </c>
      <c r="AY178" s="113">
        <v>0</v>
      </c>
      <c r="AZ178" s="113">
        <v>0</v>
      </c>
      <c r="BA178" s="113">
        <v>0</v>
      </c>
      <c r="BB178" s="113">
        <v>0</v>
      </c>
    </row>
    <row r="179" spans="6:54" s="71" customFormat="1" ht="14.25" x14ac:dyDescent="0.2">
      <c r="G179" s="81" t="s">
        <v>337</v>
      </c>
      <c r="H179" s="85" t="s">
        <v>337</v>
      </c>
      <c r="I179" s="74" t="s">
        <v>338</v>
      </c>
      <c r="J179" s="75">
        <v>0</v>
      </c>
      <c r="K179" s="75"/>
      <c r="L179" s="113">
        <v>0</v>
      </c>
      <c r="M179" s="113"/>
      <c r="N179" s="113"/>
      <c r="O179" s="113"/>
      <c r="P179" s="113"/>
      <c r="Q179" s="113"/>
      <c r="R179" s="113"/>
      <c r="S179" s="113"/>
      <c r="T179" s="113"/>
      <c r="U179" s="113"/>
      <c r="V179" s="113"/>
      <c r="W179" s="113"/>
      <c r="X179" s="113"/>
      <c r="Y179" s="113">
        <f t="shared" si="346"/>
        <v>0</v>
      </c>
      <c r="Z179" s="113">
        <v>0</v>
      </c>
      <c r="AA179" s="113">
        <v>0</v>
      </c>
      <c r="AB179" s="113">
        <v>0</v>
      </c>
      <c r="AC179" s="113">
        <v>0</v>
      </c>
      <c r="AD179" s="113">
        <v>0</v>
      </c>
      <c r="AE179" s="113">
        <v>0</v>
      </c>
      <c r="AF179" s="113">
        <v>0</v>
      </c>
      <c r="AG179" s="116">
        <v>0</v>
      </c>
      <c r="AH179" s="116">
        <v>0</v>
      </c>
      <c r="AI179" s="113">
        <f t="shared" si="336"/>
        <v>0</v>
      </c>
      <c r="AJ179" s="113">
        <v>0</v>
      </c>
      <c r="AK179" s="113">
        <v>0</v>
      </c>
      <c r="AL179" s="113">
        <f t="shared" si="351"/>
        <v>0</v>
      </c>
      <c r="AM179" s="113">
        <f t="shared" si="352"/>
        <v>0</v>
      </c>
      <c r="AN179" s="113">
        <f t="shared" si="353"/>
        <v>0</v>
      </c>
      <c r="AO179" s="113">
        <f t="shared" si="354"/>
        <v>0</v>
      </c>
      <c r="AP179" s="113">
        <f t="shared" si="355"/>
        <v>0</v>
      </c>
      <c r="AQ179" s="113">
        <v>0</v>
      </c>
      <c r="AR179" s="113">
        <f t="shared" si="356"/>
        <v>0</v>
      </c>
      <c r="AS179" s="113">
        <f t="shared" si="357"/>
        <v>0</v>
      </c>
      <c r="AT179" s="113">
        <f t="shared" si="358"/>
        <v>0</v>
      </c>
      <c r="AU179" s="113">
        <v>0</v>
      </c>
      <c r="AV179" s="113">
        <v>0</v>
      </c>
      <c r="AW179" s="113">
        <f t="shared" si="359"/>
        <v>0</v>
      </c>
      <c r="AX179" s="113" t="e">
        <f>#REF!</f>
        <v>#REF!</v>
      </c>
      <c r="AY179" s="113">
        <v>0</v>
      </c>
      <c r="AZ179" s="113">
        <v>0</v>
      </c>
      <c r="BA179" s="113">
        <v>0</v>
      </c>
      <c r="BB179" s="113">
        <v>0</v>
      </c>
    </row>
    <row r="180" spans="6:54" s="71" customFormat="1" ht="14.25" x14ac:dyDescent="0.2">
      <c r="G180" s="81" t="s">
        <v>339</v>
      </c>
      <c r="H180" s="85" t="s">
        <v>339</v>
      </c>
      <c r="I180" s="74" t="s">
        <v>340</v>
      </c>
      <c r="J180" s="75">
        <v>0</v>
      </c>
      <c r="K180" s="75"/>
      <c r="L180" s="113">
        <v>0</v>
      </c>
      <c r="M180" s="113">
        <v>0</v>
      </c>
      <c r="N180" s="113">
        <v>0</v>
      </c>
      <c r="O180" s="113">
        <v>0</v>
      </c>
      <c r="P180" s="113">
        <v>0</v>
      </c>
      <c r="Q180" s="113">
        <v>0</v>
      </c>
      <c r="R180" s="113">
        <v>0</v>
      </c>
      <c r="S180" s="113">
        <v>0</v>
      </c>
      <c r="T180" s="113">
        <v>0</v>
      </c>
      <c r="U180" s="113">
        <v>0</v>
      </c>
      <c r="V180" s="113">
        <v>0</v>
      </c>
      <c r="W180" s="113">
        <v>0</v>
      </c>
      <c r="X180" s="113">
        <v>0</v>
      </c>
      <c r="Y180" s="113">
        <f t="shared" si="346"/>
        <v>0</v>
      </c>
      <c r="Z180" s="113">
        <v>0</v>
      </c>
      <c r="AA180" s="113">
        <v>0</v>
      </c>
      <c r="AB180" s="113">
        <v>0</v>
      </c>
      <c r="AC180" s="113">
        <v>0</v>
      </c>
      <c r="AD180" s="113">
        <v>0</v>
      </c>
      <c r="AE180" s="113">
        <v>0</v>
      </c>
      <c r="AF180" s="113">
        <v>0</v>
      </c>
      <c r="AG180" s="116">
        <v>0</v>
      </c>
      <c r="AH180" s="116">
        <v>0</v>
      </c>
      <c r="AI180" s="113">
        <f t="shared" si="336"/>
        <v>0</v>
      </c>
      <c r="AJ180" s="113">
        <v>0</v>
      </c>
      <c r="AK180" s="113">
        <v>0</v>
      </c>
      <c r="AL180" s="113">
        <f t="shared" si="351"/>
        <v>0</v>
      </c>
      <c r="AM180" s="113">
        <f t="shared" si="352"/>
        <v>0</v>
      </c>
      <c r="AN180" s="113">
        <f t="shared" si="353"/>
        <v>0</v>
      </c>
      <c r="AO180" s="113">
        <f t="shared" si="354"/>
        <v>0</v>
      </c>
      <c r="AP180" s="113">
        <f t="shared" si="355"/>
        <v>0</v>
      </c>
      <c r="AQ180" s="113">
        <v>0</v>
      </c>
      <c r="AR180" s="113">
        <f t="shared" si="356"/>
        <v>0</v>
      </c>
      <c r="AS180" s="113">
        <f t="shared" si="357"/>
        <v>0</v>
      </c>
      <c r="AT180" s="113">
        <f t="shared" si="358"/>
        <v>0</v>
      </c>
      <c r="AU180" s="113">
        <v>0</v>
      </c>
      <c r="AV180" s="113">
        <v>0</v>
      </c>
      <c r="AW180" s="113">
        <f t="shared" si="359"/>
        <v>0</v>
      </c>
      <c r="AX180" s="113" t="e">
        <f>#REF!</f>
        <v>#REF!</v>
      </c>
      <c r="AY180" s="113">
        <v>0</v>
      </c>
      <c r="AZ180" s="113">
        <v>0</v>
      </c>
      <c r="BA180" s="113">
        <v>0</v>
      </c>
      <c r="BB180" s="113">
        <v>0</v>
      </c>
    </row>
    <row r="181" spans="6:54" s="71" customFormat="1" ht="14.25" x14ac:dyDescent="0.2">
      <c r="F181" s="88"/>
      <c r="G181" s="81" t="s">
        <v>341</v>
      </c>
      <c r="H181" s="85" t="s">
        <v>341</v>
      </c>
      <c r="I181" s="74" t="s">
        <v>342</v>
      </c>
      <c r="J181" s="75">
        <v>0</v>
      </c>
      <c r="K181" s="75"/>
      <c r="L181" s="113">
        <v>0</v>
      </c>
      <c r="M181" s="113">
        <v>0</v>
      </c>
      <c r="N181" s="113">
        <v>0</v>
      </c>
      <c r="O181" s="113">
        <v>0</v>
      </c>
      <c r="P181" s="113">
        <v>0</v>
      </c>
      <c r="Q181" s="113">
        <v>0</v>
      </c>
      <c r="R181" s="113">
        <v>0</v>
      </c>
      <c r="S181" s="113">
        <v>0</v>
      </c>
      <c r="T181" s="113">
        <v>0</v>
      </c>
      <c r="U181" s="113">
        <v>0</v>
      </c>
      <c r="V181" s="113">
        <v>0</v>
      </c>
      <c r="W181" s="113">
        <v>0</v>
      </c>
      <c r="X181" s="113">
        <v>0</v>
      </c>
      <c r="Y181" s="113">
        <f t="shared" si="346"/>
        <v>0</v>
      </c>
      <c r="Z181" s="113">
        <v>0</v>
      </c>
      <c r="AA181" s="113">
        <v>0</v>
      </c>
      <c r="AB181" s="113">
        <v>0</v>
      </c>
      <c r="AC181" s="113">
        <v>0</v>
      </c>
      <c r="AD181" s="113">
        <v>0</v>
      </c>
      <c r="AE181" s="113">
        <v>0</v>
      </c>
      <c r="AF181" s="113">
        <v>0</v>
      </c>
      <c r="AG181" s="116">
        <v>0</v>
      </c>
      <c r="AH181" s="116">
        <v>0</v>
      </c>
      <c r="AI181" s="113">
        <f t="shared" si="336"/>
        <v>0</v>
      </c>
      <c r="AJ181" s="113">
        <v>0</v>
      </c>
      <c r="AK181" s="113">
        <v>0</v>
      </c>
      <c r="AL181" s="113">
        <f t="shared" si="351"/>
        <v>0</v>
      </c>
      <c r="AM181" s="113">
        <f t="shared" si="352"/>
        <v>0</v>
      </c>
      <c r="AN181" s="113">
        <f t="shared" si="353"/>
        <v>0</v>
      </c>
      <c r="AO181" s="113">
        <f t="shared" si="354"/>
        <v>0</v>
      </c>
      <c r="AP181" s="113">
        <f t="shared" si="355"/>
        <v>0</v>
      </c>
      <c r="AQ181" s="113">
        <v>0</v>
      </c>
      <c r="AR181" s="113">
        <f t="shared" si="356"/>
        <v>0</v>
      </c>
      <c r="AS181" s="113">
        <f t="shared" si="357"/>
        <v>0</v>
      </c>
      <c r="AT181" s="113">
        <f t="shared" si="358"/>
        <v>0</v>
      </c>
      <c r="AU181" s="113">
        <v>0</v>
      </c>
      <c r="AV181" s="113">
        <v>0</v>
      </c>
      <c r="AW181" s="113">
        <f t="shared" si="359"/>
        <v>0</v>
      </c>
      <c r="AX181" s="113" t="e">
        <f>#REF!</f>
        <v>#REF!</v>
      </c>
      <c r="AY181" s="113">
        <v>0</v>
      </c>
      <c r="AZ181" s="113">
        <v>0</v>
      </c>
      <c r="BA181" s="113">
        <v>0</v>
      </c>
      <c r="BB181" s="113">
        <v>0</v>
      </c>
    </row>
    <row r="182" spans="6:54" s="71" customFormat="1" ht="14.25" x14ac:dyDescent="0.2">
      <c r="F182" s="88"/>
      <c r="G182" s="81" t="s">
        <v>343</v>
      </c>
      <c r="H182" s="85" t="s">
        <v>343</v>
      </c>
      <c r="I182" s="74" t="s">
        <v>344</v>
      </c>
      <c r="J182" s="75">
        <v>0</v>
      </c>
      <c r="K182" s="75"/>
      <c r="L182" s="113">
        <v>0</v>
      </c>
      <c r="M182" s="113">
        <v>0</v>
      </c>
      <c r="N182" s="113">
        <v>0</v>
      </c>
      <c r="O182" s="113">
        <v>0</v>
      </c>
      <c r="P182" s="113">
        <v>0</v>
      </c>
      <c r="Q182" s="113">
        <v>0</v>
      </c>
      <c r="R182" s="113">
        <v>0</v>
      </c>
      <c r="S182" s="113">
        <v>0</v>
      </c>
      <c r="T182" s="113">
        <v>0</v>
      </c>
      <c r="U182" s="113">
        <v>0</v>
      </c>
      <c r="V182" s="113">
        <v>0</v>
      </c>
      <c r="W182" s="113">
        <v>0</v>
      </c>
      <c r="X182" s="113">
        <v>0</v>
      </c>
      <c r="Y182" s="113">
        <f t="shared" si="346"/>
        <v>0</v>
      </c>
      <c r="Z182" s="113">
        <v>0</v>
      </c>
      <c r="AA182" s="113">
        <v>0</v>
      </c>
      <c r="AB182" s="113">
        <v>0</v>
      </c>
      <c r="AC182" s="113">
        <v>0</v>
      </c>
      <c r="AD182" s="113">
        <v>0</v>
      </c>
      <c r="AE182" s="113">
        <v>0</v>
      </c>
      <c r="AF182" s="113">
        <v>0</v>
      </c>
      <c r="AG182" s="116">
        <v>0</v>
      </c>
      <c r="AH182" s="116">
        <v>0</v>
      </c>
      <c r="AI182" s="113">
        <f t="shared" si="336"/>
        <v>0</v>
      </c>
      <c r="AJ182" s="113">
        <v>0</v>
      </c>
      <c r="AK182" s="113">
        <v>0</v>
      </c>
      <c r="AL182" s="113">
        <f t="shared" si="351"/>
        <v>0</v>
      </c>
      <c r="AM182" s="113">
        <f t="shared" si="352"/>
        <v>0</v>
      </c>
      <c r="AN182" s="113">
        <f t="shared" si="353"/>
        <v>0</v>
      </c>
      <c r="AO182" s="113">
        <f t="shared" si="354"/>
        <v>0</v>
      </c>
      <c r="AP182" s="113">
        <f t="shared" si="355"/>
        <v>0</v>
      </c>
      <c r="AQ182" s="113">
        <v>0</v>
      </c>
      <c r="AR182" s="113">
        <f t="shared" si="356"/>
        <v>0</v>
      </c>
      <c r="AS182" s="113">
        <f t="shared" si="357"/>
        <v>0</v>
      </c>
      <c r="AT182" s="113">
        <f t="shared" si="358"/>
        <v>0</v>
      </c>
      <c r="AU182" s="113">
        <v>0</v>
      </c>
      <c r="AV182" s="113">
        <v>0</v>
      </c>
      <c r="AW182" s="113">
        <f t="shared" si="359"/>
        <v>0</v>
      </c>
      <c r="AX182" s="113" t="e">
        <f>#REF!</f>
        <v>#REF!</v>
      </c>
      <c r="AY182" s="113">
        <v>0</v>
      </c>
      <c r="AZ182" s="113">
        <v>0</v>
      </c>
      <c r="BA182" s="113">
        <v>0</v>
      </c>
      <c r="BB182" s="113">
        <v>0</v>
      </c>
    </row>
    <row r="183" spans="6:54" s="71" customFormat="1" ht="14.25" x14ac:dyDescent="0.2">
      <c r="F183" s="88"/>
      <c r="G183" s="81" t="s">
        <v>345</v>
      </c>
      <c r="H183" s="85" t="s">
        <v>345</v>
      </c>
      <c r="I183" s="74" t="s">
        <v>346</v>
      </c>
      <c r="J183" s="75">
        <v>0</v>
      </c>
      <c r="K183" s="75"/>
      <c r="L183" s="113">
        <v>0</v>
      </c>
      <c r="M183" s="113">
        <v>0</v>
      </c>
      <c r="N183" s="113">
        <v>0</v>
      </c>
      <c r="O183" s="113">
        <v>0</v>
      </c>
      <c r="P183" s="113">
        <v>0</v>
      </c>
      <c r="Q183" s="113">
        <v>0</v>
      </c>
      <c r="R183" s="113">
        <v>0</v>
      </c>
      <c r="S183" s="113">
        <v>0</v>
      </c>
      <c r="T183" s="113">
        <v>0</v>
      </c>
      <c r="U183" s="113">
        <v>0</v>
      </c>
      <c r="V183" s="113">
        <v>0</v>
      </c>
      <c r="W183" s="113">
        <v>0</v>
      </c>
      <c r="X183" s="113">
        <v>0</v>
      </c>
      <c r="Y183" s="113">
        <f t="shared" si="346"/>
        <v>0</v>
      </c>
      <c r="Z183" s="113"/>
      <c r="AA183" s="113"/>
      <c r="AB183" s="113"/>
      <c r="AC183" s="113"/>
      <c r="AD183" s="113">
        <v>0</v>
      </c>
      <c r="AE183" s="113">
        <v>0</v>
      </c>
      <c r="AF183" s="113">
        <v>0</v>
      </c>
      <c r="AG183" s="116">
        <v>0</v>
      </c>
      <c r="AH183" s="116">
        <v>0</v>
      </c>
      <c r="AI183" s="113">
        <f t="shared" si="336"/>
        <v>0</v>
      </c>
      <c r="AJ183" s="113">
        <v>0</v>
      </c>
      <c r="AK183" s="113">
        <v>0</v>
      </c>
      <c r="AL183" s="113">
        <f t="shared" si="351"/>
        <v>0</v>
      </c>
      <c r="AM183" s="113">
        <f t="shared" si="352"/>
        <v>0</v>
      </c>
      <c r="AN183" s="113">
        <f t="shared" si="353"/>
        <v>0</v>
      </c>
      <c r="AO183" s="113">
        <f t="shared" si="354"/>
        <v>0</v>
      </c>
      <c r="AP183" s="113">
        <f t="shared" si="355"/>
        <v>0</v>
      </c>
      <c r="AQ183" s="113">
        <v>0</v>
      </c>
      <c r="AR183" s="113">
        <f t="shared" si="356"/>
        <v>0</v>
      </c>
      <c r="AS183" s="113">
        <f t="shared" si="357"/>
        <v>0</v>
      </c>
      <c r="AT183" s="113">
        <f t="shared" si="358"/>
        <v>0</v>
      </c>
      <c r="AU183" s="113">
        <v>0</v>
      </c>
      <c r="AV183" s="113">
        <v>0</v>
      </c>
      <c r="AW183" s="113">
        <f t="shared" si="359"/>
        <v>0</v>
      </c>
      <c r="AX183" s="113" t="e">
        <f>#REF!</f>
        <v>#REF!</v>
      </c>
      <c r="AY183" s="113">
        <v>0</v>
      </c>
      <c r="AZ183" s="113">
        <v>0</v>
      </c>
      <c r="BA183" s="113">
        <v>0</v>
      </c>
      <c r="BB183" s="113">
        <v>0</v>
      </c>
    </row>
    <row r="184" spans="6:54" s="71" customFormat="1" ht="14.25" x14ac:dyDescent="0.2">
      <c r="F184" s="88"/>
      <c r="G184" s="81" t="s">
        <v>347</v>
      </c>
      <c r="H184" s="82" t="s">
        <v>94</v>
      </c>
      <c r="I184" s="83" t="s">
        <v>95</v>
      </c>
      <c r="J184" s="84">
        <f>SUM(J185:J186)</f>
        <v>0</v>
      </c>
      <c r="K184" s="84">
        <f>SUM(K185:K186)</f>
        <v>0</v>
      </c>
      <c r="L184" s="115">
        <f>SUM(L185:L186)</f>
        <v>0</v>
      </c>
      <c r="M184" s="115">
        <f t="shared" ref="M184:X184" si="360">SUM(M185:M186)</f>
        <v>0</v>
      </c>
      <c r="N184" s="115">
        <f t="shared" si="360"/>
        <v>0</v>
      </c>
      <c r="O184" s="115">
        <f t="shared" si="360"/>
        <v>0</v>
      </c>
      <c r="P184" s="115">
        <f t="shared" si="360"/>
        <v>0</v>
      </c>
      <c r="Q184" s="115">
        <f t="shared" si="360"/>
        <v>0</v>
      </c>
      <c r="R184" s="115">
        <f t="shared" si="360"/>
        <v>0</v>
      </c>
      <c r="S184" s="115">
        <f t="shared" si="360"/>
        <v>0</v>
      </c>
      <c r="T184" s="115">
        <f t="shared" si="360"/>
        <v>0</v>
      </c>
      <c r="U184" s="115">
        <f t="shared" si="360"/>
        <v>0</v>
      </c>
      <c r="V184" s="115">
        <f t="shared" si="360"/>
        <v>0</v>
      </c>
      <c r="W184" s="115">
        <f t="shared" si="360"/>
        <v>0</v>
      </c>
      <c r="X184" s="115">
        <f t="shared" si="360"/>
        <v>0</v>
      </c>
      <c r="Y184" s="115">
        <f t="shared" si="346"/>
        <v>0</v>
      </c>
      <c r="Z184" s="115">
        <f t="shared" ref="Z184:AZ184" si="361">SUM(Z185:Z186)</f>
        <v>0</v>
      </c>
      <c r="AA184" s="115">
        <f t="shared" si="361"/>
        <v>0</v>
      </c>
      <c r="AB184" s="115">
        <f t="shared" si="361"/>
        <v>0</v>
      </c>
      <c r="AC184" s="115">
        <f t="shared" si="361"/>
        <v>0</v>
      </c>
      <c r="AD184" s="115">
        <f t="shared" si="361"/>
        <v>0</v>
      </c>
      <c r="AE184" s="115">
        <f t="shared" si="361"/>
        <v>0</v>
      </c>
      <c r="AF184" s="115">
        <f t="shared" si="361"/>
        <v>0</v>
      </c>
      <c r="AG184" s="115">
        <f t="shared" si="361"/>
        <v>0</v>
      </c>
      <c r="AH184" s="115">
        <f t="shared" si="361"/>
        <v>0</v>
      </c>
      <c r="AI184" s="115">
        <f t="shared" si="361"/>
        <v>0</v>
      </c>
      <c r="AJ184" s="115">
        <f t="shared" si="361"/>
        <v>0</v>
      </c>
      <c r="AK184" s="115">
        <f t="shared" si="361"/>
        <v>0</v>
      </c>
      <c r="AL184" s="115">
        <f t="shared" si="361"/>
        <v>0</v>
      </c>
      <c r="AM184" s="115">
        <f t="shared" si="361"/>
        <v>0</v>
      </c>
      <c r="AN184" s="115">
        <f t="shared" si="361"/>
        <v>0</v>
      </c>
      <c r="AO184" s="115">
        <f t="shared" si="361"/>
        <v>0</v>
      </c>
      <c r="AP184" s="115">
        <f t="shared" si="361"/>
        <v>0</v>
      </c>
      <c r="AQ184" s="115">
        <f>SUM(AQ185:AQ186)</f>
        <v>0</v>
      </c>
      <c r="AR184" s="115">
        <f t="shared" si="361"/>
        <v>0</v>
      </c>
      <c r="AS184" s="115">
        <f t="shared" si="361"/>
        <v>0</v>
      </c>
      <c r="AT184" s="115">
        <f t="shared" si="361"/>
        <v>0</v>
      </c>
      <c r="AU184" s="115">
        <f t="shared" si="361"/>
        <v>0</v>
      </c>
      <c r="AV184" s="115">
        <f t="shared" si="361"/>
        <v>0</v>
      </c>
      <c r="AW184" s="115">
        <f t="shared" si="361"/>
        <v>0</v>
      </c>
      <c r="AX184" s="115" t="e">
        <f t="shared" si="361"/>
        <v>#REF!</v>
      </c>
      <c r="AY184" s="115">
        <f t="shared" si="361"/>
        <v>0</v>
      </c>
      <c r="AZ184" s="115">
        <f t="shared" si="361"/>
        <v>0</v>
      </c>
      <c r="BA184" s="115">
        <f>SUM(BA185:BA186)</f>
        <v>0</v>
      </c>
      <c r="BB184" s="115">
        <f>SUM(BB185:BB186)</f>
        <v>0</v>
      </c>
    </row>
    <row r="185" spans="6:54" s="71" customFormat="1" ht="14.25" x14ac:dyDescent="0.2">
      <c r="F185" s="88"/>
      <c r="G185" s="81" t="s">
        <v>348</v>
      </c>
      <c r="H185" s="85" t="s">
        <v>348</v>
      </c>
      <c r="I185" s="74" t="s">
        <v>349</v>
      </c>
      <c r="J185" s="75">
        <v>0</v>
      </c>
      <c r="K185" s="75"/>
      <c r="L185" s="113">
        <v>0</v>
      </c>
      <c r="M185" s="113">
        <v>0</v>
      </c>
      <c r="N185" s="113">
        <v>0</v>
      </c>
      <c r="O185" s="113">
        <v>0</v>
      </c>
      <c r="P185" s="113">
        <v>0</v>
      </c>
      <c r="Q185" s="113">
        <v>0</v>
      </c>
      <c r="R185" s="113">
        <v>0</v>
      </c>
      <c r="S185" s="113">
        <v>0</v>
      </c>
      <c r="T185" s="113">
        <v>0</v>
      </c>
      <c r="U185" s="113">
        <v>0</v>
      </c>
      <c r="V185" s="113">
        <v>0</v>
      </c>
      <c r="W185" s="113">
        <v>0</v>
      </c>
      <c r="X185" s="113">
        <v>0</v>
      </c>
      <c r="Y185" s="113">
        <f t="shared" si="346"/>
        <v>0</v>
      </c>
      <c r="Z185" s="113">
        <v>0</v>
      </c>
      <c r="AA185" s="113">
        <v>0</v>
      </c>
      <c r="AB185" s="113">
        <v>0</v>
      </c>
      <c r="AC185" s="113">
        <v>0</v>
      </c>
      <c r="AD185" s="113">
        <v>0</v>
      </c>
      <c r="AE185" s="113">
        <v>0</v>
      </c>
      <c r="AF185" s="113">
        <v>0</v>
      </c>
      <c r="AG185" s="116">
        <v>0</v>
      </c>
      <c r="AH185" s="116">
        <v>0</v>
      </c>
      <c r="AI185" s="113">
        <f t="shared" si="336"/>
        <v>0</v>
      </c>
      <c r="AJ185" s="113">
        <v>0</v>
      </c>
      <c r="AK185" s="113">
        <v>0</v>
      </c>
      <c r="AL185" s="113">
        <f>SUM(AJ185:AK185)</f>
        <v>0</v>
      </c>
      <c r="AM185" s="113">
        <f>SUM(M185:R185)</f>
        <v>0</v>
      </c>
      <c r="AN185" s="113">
        <f>SUM(S185:U185)</f>
        <v>0</v>
      </c>
      <c r="AO185" s="113">
        <f>SUM(V185:X185)</f>
        <v>0</v>
      </c>
      <c r="AP185" s="113">
        <f>SUM(AM185:AO185)</f>
        <v>0</v>
      </c>
      <c r="AQ185" s="113">
        <v>0</v>
      </c>
      <c r="AR185" s="113">
        <f>R185*3</f>
        <v>0</v>
      </c>
      <c r="AS185" s="113">
        <f>R185*3</f>
        <v>0</v>
      </c>
      <c r="AT185" s="113">
        <f>SUM(AQ185:AS185)</f>
        <v>0</v>
      </c>
      <c r="AU185" s="113">
        <v>0</v>
      </c>
      <c r="AV185" s="113">
        <v>0</v>
      </c>
      <c r="AW185" s="113">
        <f>SUM(AU185:AV185)</f>
        <v>0</v>
      </c>
      <c r="AX185" s="113" t="e">
        <f>#REF!</f>
        <v>#REF!</v>
      </c>
      <c r="AY185" s="113">
        <v>0</v>
      </c>
      <c r="AZ185" s="113">
        <v>0</v>
      </c>
      <c r="BA185" s="113">
        <v>0</v>
      </c>
      <c r="BB185" s="113">
        <v>0</v>
      </c>
    </row>
    <row r="186" spans="6:54" s="71" customFormat="1" ht="14.25" x14ac:dyDescent="0.2">
      <c r="F186" s="88"/>
      <c r="G186" s="81" t="s">
        <v>350</v>
      </c>
      <c r="H186" s="85" t="s">
        <v>350</v>
      </c>
      <c r="I186" s="74" t="s">
        <v>351</v>
      </c>
      <c r="J186" s="75">
        <v>0</v>
      </c>
      <c r="K186" s="75"/>
      <c r="L186" s="113">
        <v>0</v>
      </c>
      <c r="M186" s="113">
        <v>0</v>
      </c>
      <c r="N186" s="113">
        <v>0</v>
      </c>
      <c r="O186" s="113">
        <v>0</v>
      </c>
      <c r="P186" s="113">
        <v>0</v>
      </c>
      <c r="Q186" s="113">
        <v>0</v>
      </c>
      <c r="R186" s="113">
        <v>0</v>
      </c>
      <c r="S186" s="113">
        <v>0</v>
      </c>
      <c r="T186" s="113">
        <v>0</v>
      </c>
      <c r="U186" s="113">
        <v>0</v>
      </c>
      <c r="V186" s="113">
        <v>0</v>
      </c>
      <c r="W186" s="113">
        <v>0</v>
      </c>
      <c r="X186" s="113">
        <v>0</v>
      </c>
      <c r="Y186" s="113">
        <f t="shared" si="346"/>
        <v>0</v>
      </c>
      <c r="Z186" s="113">
        <v>0</v>
      </c>
      <c r="AA186" s="113">
        <v>0</v>
      </c>
      <c r="AB186" s="113">
        <v>0</v>
      </c>
      <c r="AC186" s="113">
        <v>0</v>
      </c>
      <c r="AD186" s="113">
        <v>0</v>
      </c>
      <c r="AE186" s="113">
        <v>0</v>
      </c>
      <c r="AF186" s="113">
        <v>0</v>
      </c>
      <c r="AG186" s="116">
        <v>0</v>
      </c>
      <c r="AH186" s="116">
        <v>0</v>
      </c>
      <c r="AI186" s="113">
        <f t="shared" si="336"/>
        <v>0</v>
      </c>
      <c r="AJ186" s="113">
        <v>0</v>
      </c>
      <c r="AK186" s="113">
        <v>0</v>
      </c>
      <c r="AL186" s="113">
        <f>SUM(AJ186:AK186)</f>
        <v>0</v>
      </c>
      <c r="AM186" s="113">
        <f>SUM(M186:R186)</f>
        <v>0</v>
      </c>
      <c r="AN186" s="113">
        <f>SUM(S186:U186)</f>
        <v>0</v>
      </c>
      <c r="AO186" s="113">
        <f>SUM(V186:X186)</f>
        <v>0</v>
      </c>
      <c r="AP186" s="113">
        <f>SUM(AM186:AO186)</f>
        <v>0</v>
      </c>
      <c r="AQ186" s="113">
        <v>0</v>
      </c>
      <c r="AR186" s="113">
        <f>R186*3</f>
        <v>0</v>
      </c>
      <c r="AS186" s="113">
        <f>R186*3</f>
        <v>0</v>
      </c>
      <c r="AT186" s="113">
        <f>SUM(AQ186:AS186)</f>
        <v>0</v>
      </c>
      <c r="AU186" s="113">
        <v>0</v>
      </c>
      <c r="AV186" s="113">
        <v>0</v>
      </c>
      <c r="AW186" s="113">
        <f>SUM(AU186:AV186)</f>
        <v>0</v>
      </c>
      <c r="AX186" s="113" t="e">
        <f>#REF!</f>
        <v>#REF!</v>
      </c>
      <c r="AY186" s="113">
        <v>0</v>
      </c>
      <c r="AZ186" s="113">
        <v>0</v>
      </c>
      <c r="BA186" s="113">
        <v>0</v>
      </c>
      <c r="BB186" s="113">
        <v>0</v>
      </c>
    </row>
    <row r="187" spans="6:54" s="71" customFormat="1" ht="14.25" x14ac:dyDescent="0.2">
      <c r="F187" s="88"/>
      <c r="G187" s="81" t="s">
        <v>352</v>
      </c>
      <c r="H187" s="82" t="s">
        <v>96</v>
      </c>
      <c r="I187" s="83" t="s">
        <v>97</v>
      </c>
      <c r="J187" s="84">
        <f>SUM(J188:J194)</f>
        <v>0</v>
      </c>
      <c r="K187" s="84">
        <f>SUM(K188:K194)</f>
        <v>0</v>
      </c>
      <c r="L187" s="115">
        <f>SUM(L188:L194)</f>
        <v>0</v>
      </c>
      <c r="M187" s="115">
        <f t="shared" ref="M187:X187" si="362">SUM(M188:M194)</f>
        <v>0</v>
      </c>
      <c r="N187" s="115">
        <f t="shared" si="362"/>
        <v>0</v>
      </c>
      <c r="O187" s="115">
        <f t="shared" si="362"/>
        <v>0</v>
      </c>
      <c r="P187" s="115">
        <f t="shared" si="362"/>
        <v>0</v>
      </c>
      <c r="Q187" s="115">
        <f t="shared" si="362"/>
        <v>0</v>
      </c>
      <c r="R187" s="115">
        <f t="shared" si="362"/>
        <v>0</v>
      </c>
      <c r="S187" s="115">
        <f t="shared" si="362"/>
        <v>0</v>
      </c>
      <c r="T187" s="115">
        <f t="shared" si="362"/>
        <v>0</v>
      </c>
      <c r="U187" s="115">
        <f t="shared" si="362"/>
        <v>0</v>
      </c>
      <c r="V187" s="115">
        <f t="shared" si="362"/>
        <v>0</v>
      </c>
      <c r="W187" s="115">
        <f t="shared" si="362"/>
        <v>0</v>
      </c>
      <c r="X187" s="115">
        <f t="shared" si="362"/>
        <v>0</v>
      </c>
      <c r="Y187" s="115">
        <f t="shared" si="346"/>
        <v>0</v>
      </c>
      <c r="Z187" s="115">
        <f t="shared" ref="Z187:AZ187" si="363">SUM(Z188:Z194)</f>
        <v>0</v>
      </c>
      <c r="AA187" s="115">
        <f t="shared" si="363"/>
        <v>0</v>
      </c>
      <c r="AB187" s="115">
        <f t="shared" si="363"/>
        <v>0</v>
      </c>
      <c r="AC187" s="115">
        <f t="shared" si="363"/>
        <v>0</v>
      </c>
      <c r="AD187" s="115">
        <f t="shared" si="363"/>
        <v>0</v>
      </c>
      <c r="AE187" s="115">
        <f t="shared" si="363"/>
        <v>0</v>
      </c>
      <c r="AF187" s="115">
        <f t="shared" si="363"/>
        <v>0</v>
      </c>
      <c r="AG187" s="115">
        <f t="shared" si="363"/>
        <v>0</v>
      </c>
      <c r="AH187" s="115">
        <f t="shared" si="363"/>
        <v>0</v>
      </c>
      <c r="AI187" s="115">
        <f t="shared" si="363"/>
        <v>0</v>
      </c>
      <c r="AJ187" s="115">
        <f t="shared" si="363"/>
        <v>0</v>
      </c>
      <c r="AK187" s="115">
        <f t="shared" si="363"/>
        <v>0</v>
      </c>
      <c r="AL187" s="115">
        <f t="shared" si="363"/>
        <v>0</v>
      </c>
      <c r="AM187" s="115">
        <f t="shared" si="363"/>
        <v>0</v>
      </c>
      <c r="AN187" s="115">
        <f t="shared" si="363"/>
        <v>0</v>
      </c>
      <c r="AO187" s="115">
        <f t="shared" si="363"/>
        <v>0</v>
      </c>
      <c r="AP187" s="115">
        <f t="shared" si="363"/>
        <v>0</v>
      </c>
      <c r="AQ187" s="115">
        <f>SUM(AQ188:AQ194)</f>
        <v>0</v>
      </c>
      <c r="AR187" s="115">
        <f t="shared" si="363"/>
        <v>0</v>
      </c>
      <c r="AS187" s="115">
        <f t="shared" si="363"/>
        <v>0</v>
      </c>
      <c r="AT187" s="115">
        <f t="shared" si="363"/>
        <v>0</v>
      </c>
      <c r="AU187" s="115">
        <f t="shared" si="363"/>
        <v>0</v>
      </c>
      <c r="AV187" s="115">
        <f t="shared" si="363"/>
        <v>0</v>
      </c>
      <c r="AW187" s="115">
        <f t="shared" si="363"/>
        <v>0</v>
      </c>
      <c r="AX187" s="115" t="e">
        <f t="shared" si="363"/>
        <v>#REF!</v>
      </c>
      <c r="AY187" s="115">
        <f t="shared" si="363"/>
        <v>0</v>
      </c>
      <c r="AZ187" s="115">
        <f t="shared" si="363"/>
        <v>0</v>
      </c>
      <c r="BA187" s="115">
        <f>SUM(BA188:BA194)</f>
        <v>0</v>
      </c>
      <c r="BB187" s="115">
        <f>SUM(BB188:BB194)</f>
        <v>0</v>
      </c>
    </row>
    <row r="188" spans="6:54" s="71" customFormat="1" ht="14.25" x14ac:dyDescent="0.2">
      <c r="F188" s="88"/>
      <c r="G188" s="81" t="s">
        <v>353</v>
      </c>
      <c r="H188" s="85" t="s">
        <v>353</v>
      </c>
      <c r="I188" s="74" t="s">
        <v>354</v>
      </c>
      <c r="J188" s="75">
        <v>0</v>
      </c>
      <c r="K188" s="75"/>
      <c r="L188" s="113">
        <v>0</v>
      </c>
      <c r="M188" s="113"/>
      <c r="N188" s="113"/>
      <c r="O188" s="113"/>
      <c r="P188" s="113"/>
      <c r="Q188" s="113">
        <v>0</v>
      </c>
      <c r="R188" s="113">
        <v>0</v>
      </c>
      <c r="S188" s="113">
        <v>0</v>
      </c>
      <c r="T188" s="113">
        <v>0</v>
      </c>
      <c r="U188" s="113">
        <v>0</v>
      </c>
      <c r="V188" s="113">
        <v>0</v>
      </c>
      <c r="W188" s="113">
        <v>0</v>
      </c>
      <c r="X188" s="113">
        <v>0</v>
      </c>
      <c r="Y188" s="113">
        <f t="shared" si="346"/>
        <v>0</v>
      </c>
      <c r="Z188" s="113"/>
      <c r="AA188" s="113"/>
      <c r="AB188" s="113"/>
      <c r="AC188" s="113"/>
      <c r="AD188" s="113">
        <v>0</v>
      </c>
      <c r="AE188" s="113">
        <v>0</v>
      </c>
      <c r="AF188" s="113">
        <v>0</v>
      </c>
      <c r="AG188" s="116">
        <v>0</v>
      </c>
      <c r="AH188" s="116">
        <v>0</v>
      </c>
      <c r="AI188" s="113">
        <f t="shared" si="336"/>
        <v>0</v>
      </c>
      <c r="AJ188" s="113">
        <v>0</v>
      </c>
      <c r="AK188" s="113">
        <v>0</v>
      </c>
      <c r="AL188" s="113">
        <f t="shared" ref="AL188:AL194" si="364">SUM(AJ188:AK188)</f>
        <v>0</v>
      </c>
      <c r="AM188" s="113">
        <f t="shared" ref="AM188:AM194" si="365">SUM(M188:R188)</f>
        <v>0</v>
      </c>
      <c r="AN188" s="113">
        <f t="shared" ref="AN188:AN194" si="366">SUM(S188:U188)</f>
        <v>0</v>
      </c>
      <c r="AO188" s="113">
        <f t="shared" ref="AO188:AO194" si="367">SUM(V188:X188)</f>
        <v>0</v>
      </c>
      <c r="AP188" s="113">
        <f t="shared" ref="AP188:AP194" si="368">SUM(AM188:AO188)</f>
        <v>0</v>
      </c>
      <c r="AQ188" s="113">
        <v>0</v>
      </c>
      <c r="AR188" s="113">
        <f t="shared" ref="AR188:AR194" si="369">R188*3</f>
        <v>0</v>
      </c>
      <c r="AS188" s="113">
        <f t="shared" ref="AS188:AS194" si="370">R188*3</f>
        <v>0</v>
      </c>
      <c r="AT188" s="113">
        <f t="shared" ref="AT188:AT194" si="371">SUM(AQ188:AS188)</f>
        <v>0</v>
      </c>
      <c r="AU188" s="113">
        <v>0</v>
      </c>
      <c r="AV188" s="113">
        <v>0</v>
      </c>
      <c r="AW188" s="113">
        <f t="shared" ref="AW188:AW194" si="372">SUM(AU188:AV188)</f>
        <v>0</v>
      </c>
      <c r="AX188" s="113" t="e">
        <f>#REF!</f>
        <v>#REF!</v>
      </c>
      <c r="AY188" s="113">
        <v>0</v>
      </c>
      <c r="AZ188" s="113">
        <v>0</v>
      </c>
      <c r="BA188" s="113">
        <v>0</v>
      </c>
      <c r="BB188" s="113">
        <v>0</v>
      </c>
    </row>
    <row r="189" spans="6:54" s="71" customFormat="1" ht="14.25" x14ac:dyDescent="0.2">
      <c r="F189" s="88"/>
      <c r="G189" s="81" t="s">
        <v>355</v>
      </c>
      <c r="H189" s="85" t="s">
        <v>355</v>
      </c>
      <c r="I189" s="74" t="s">
        <v>356</v>
      </c>
      <c r="J189" s="75">
        <v>0</v>
      </c>
      <c r="K189" s="75"/>
      <c r="L189" s="113">
        <v>0</v>
      </c>
      <c r="M189" s="113"/>
      <c r="N189" s="113"/>
      <c r="O189" s="113"/>
      <c r="P189" s="113"/>
      <c r="Q189" s="113">
        <v>0</v>
      </c>
      <c r="R189" s="113">
        <v>0</v>
      </c>
      <c r="S189" s="113">
        <v>0</v>
      </c>
      <c r="T189" s="113">
        <v>0</v>
      </c>
      <c r="U189" s="113">
        <v>0</v>
      </c>
      <c r="V189" s="113">
        <v>0</v>
      </c>
      <c r="W189" s="113">
        <v>0</v>
      </c>
      <c r="X189" s="113">
        <v>0</v>
      </c>
      <c r="Y189" s="113">
        <f t="shared" si="346"/>
        <v>0</v>
      </c>
      <c r="Z189" s="113"/>
      <c r="AA189" s="113"/>
      <c r="AB189" s="113"/>
      <c r="AC189" s="113"/>
      <c r="AD189" s="113">
        <v>0</v>
      </c>
      <c r="AE189" s="113">
        <v>0</v>
      </c>
      <c r="AF189" s="113">
        <v>0</v>
      </c>
      <c r="AG189" s="116">
        <v>0</v>
      </c>
      <c r="AH189" s="116">
        <v>0</v>
      </c>
      <c r="AI189" s="113">
        <f t="shared" si="336"/>
        <v>0</v>
      </c>
      <c r="AJ189" s="113">
        <v>0</v>
      </c>
      <c r="AK189" s="113">
        <v>0</v>
      </c>
      <c r="AL189" s="113">
        <f t="shared" si="364"/>
        <v>0</v>
      </c>
      <c r="AM189" s="113">
        <f t="shared" si="365"/>
        <v>0</v>
      </c>
      <c r="AN189" s="113">
        <f t="shared" si="366"/>
        <v>0</v>
      </c>
      <c r="AO189" s="113">
        <f t="shared" si="367"/>
        <v>0</v>
      </c>
      <c r="AP189" s="113">
        <f t="shared" si="368"/>
        <v>0</v>
      </c>
      <c r="AQ189" s="113">
        <v>0</v>
      </c>
      <c r="AR189" s="113">
        <f t="shared" si="369"/>
        <v>0</v>
      </c>
      <c r="AS189" s="113">
        <f t="shared" si="370"/>
        <v>0</v>
      </c>
      <c r="AT189" s="113">
        <f t="shared" si="371"/>
        <v>0</v>
      </c>
      <c r="AU189" s="113">
        <v>0</v>
      </c>
      <c r="AV189" s="113">
        <v>0</v>
      </c>
      <c r="AW189" s="113">
        <f t="shared" si="372"/>
        <v>0</v>
      </c>
      <c r="AX189" s="113" t="e">
        <f>#REF!</f>
        <v>#REF!</v>
      </c>
      <c r="AY189" s="113">
        <v>0</v>
      </c>
      <c r="AZ189" s="113">
        <v>0</v>
      </c>
      <c r="BA189" s="113">
        <v>0</v>
      </c>
      <c r="BB189" s="113">
        <v>0</v>
      </c>
    </row>
    <row r="190" spans="6:54" s="71" customFormat="1" ht="14.25" x14ac:dyDescent="0.2">
      <c r="F190" s="88"/>
      <c r="G190" s="81" t="s">
        <v>357</v>
      </c>
      <c r="H190" s="85" t="s">
        <v>357</v>
      </c>
      <c r="I190" s="74" t="s">
        <v>358</v>
      </c>
      <c r="J190" s="75">
        <v>0</v>
      </c>
      <c r="K190" s="75"/>
      <c r="L190" s="113">
        <v>0</v>
      </c>
      <c r="M190" s="113"/>
      <c r="N190" s="113"/>
      <c r="O190" s="113"/>
      <c r="P190" s="113"/>
      <c r="Q190" s="113">
        <v>0</v>
      </c>
      <c r="R190" s="113"/>
      <c r="S190" s="113"/>
      <c r="T190" s="113"/>
      <c r="U190" s="113"/>
      <c r="V190" s="113"/>
      <c r="W190" s="113"/>
      <c r="X190" s="113"/>
      <c r="Y190" s="113">
        <f t="shared" si="346"/>
        <v>0</v>
      </c>
      <c r="Z190" s="113"/>
      <c r="AA190" s="113"/>
      <c r="AB190" s="113"/>
      <c r="AC190" s="113"/>
      <c r="AD190" s="113">
        <v>0</v>
      </c>
      <c r="AE190" s="113">
        <v>0</v>
      </c>
      <c r="AF190" s="113">
        <v>0</v>
      </c>
      <c r="AG190" s="116">
        <v>0</v>
      </c>
      <c r="AH190" s="116">
        <v>0</v>
      </c>
      <c r="AI190" s="113">
        <f t="shared" si="336"/>
        <v>0</v>
      </c>
      <c r="AJ190" s="113">
        <v>0</v>
      </c>
      <c r="AK190" s="113">
        <v>0</v>
      </c>
      <c r="AL190" s="113">
        <f t="shared" si="364"/>
        <v>0</v>
      </c>
      <c r="AM190" s="113">
        <f t="shared" si="365"/>
        <v>0</v>
      </c>
      <c r="AN190" s="113">
        <f t="shared" si="366"/>
        <v>0</v>
      </c>
      <c r="AO190" s="113">
        <f t="shared" si="367"/>
        <v>0</v>
      </c>
      <c r="AP190" s="113">
        <f t="shared" si="368"/>
        <v>0</v>
      </c>
      <c r="AQ190" s="113">
        <v>0</v>
      </c>
      <c r="AR190" s="113">
        <f t="shared" si="369"/>
        <v>0</v>
      </c>
      <c r="AS190" s="113">
        <f t="shared" si="370"/>
        <v>0</v>
      </c>
      <c r="AT190" s="113">
        <f t="shared" si="371"/>
        <v>0</v>
      </c>
      <c r="AU190" s="113">
        <v>0</v>
      </c>
      <c r="AV190" s="113">
        <v>0</v>
      </c>
      <c r="AW190" s="113">
        <f t="shared" si="372"/>
        <v>0</v>
      </c>
      <c r="AX190" s="113" t="e">
        <f>#REF!</f>
        <v>#REF!</v>
      </c>
      <c r="AY190" s="113">
        <v>0</v>
      </c>
      <c r="AZ190" s="113">
        <v>0</v>
      </c>
      <c r="BA190" s="113">
        <v>0</v>
      </c>
      <c r="BB190" s="113">
        <v>0</v>
      </c>
    </row>
    <row r="191" spans="6:54" s="71" customFormat="1" ht="14.25" x14ac:dyDescent="0.2">
      <c r="F191" s="88"/>
      <c r="G191" s="81" t="s">
        <v>359</v>
      </c>
      <c r="H191" s="85" t="s">
        <v>359</v>
      </c>
      <c r="I191" s="74" t="s">
        <v>360</v>
      </c>
      <c r="J191" s="75">
        <v>0</v>
      </c>
      <c r="K191" s="75"/>
      <c r="L191" s="113">
        <v>0</v>
      </c>
      <c r="M191" s="113"/>
      <c r="N191" s="113"/>
      <c r="O191" s="113"/>
      <c r="P191" s="113"/>
      <c r="Q191" s="113">
        <v>0</v>
      </c>
      <c r="R191" s="113"/>
      <c r="S191" s="113"/>
      <c r="T191" s="113"/>
      <c r="U191" s="113"/>
      <c r="V191" s="113"/>
      <c r="W191" s="113"/>
      <c r="X191" s="113"/>
      <c r="Y191" s="113">
        <f t="shared" si="346"/>
        <v>0</v>
      </c>
      <c r="Z191" s="113"/>
      <c r="AA191" s="113"/>
      <c r="AB191" s="113"/>
      <c r="AC191" s="113"/>
      <c r="AD191" s="113">
        <v>0</v>
      </c>
      <c r="AE191" s="113">
        <v>0</v>
      </c>
      <c r="AF191" s="113">
        <v>0</v>
      </c>
      <c r="AG191" s="116">
        <v>0</v>
      </c>
      <c r="AH191" s="116">
        <v>0</v>
      </c>
      <c r="AI191" s="113">
        <f t="shared" si="336"/>
        <v>0</v>
      </c>
      <c r="AJ191" s="113">
        <v>0</v>
      </c>
      <c r="AK191" s="113">
        <v>0</v>
      </c>
      <c r="AL191" s="113">
        <f t="shared" si="364"/>
        <v>0</v>
      </c>
      <c r="AM191" s="113">
        <f t="shared" si="365"/>
        <v>0</v>
      </c>
      <c r="AN191" s="113">
        <f t="shared" si="366"/>
        <v>0</v>
      </c>
      <c r="AO191" s="113">
        <f t="shared" si="367"/>
        <v>0</v>
      </c>
      <c r="AP191" s="113">
        <f t="shared" si="368"/>
        <v>0</v>
      </c>
      <c r="AQ191" s="113">
        <v>0</v>
      </c>
      <c r="AR191" s="113">
        <f t="shared" si="369"/>
        <v>0</v>
      </c>
      <c r="AS191" s="113">
        <f t="shared" si="370"/>
        <v>0</v>
      </c>
      <c r="AT191" s="113">
        <f t="shared" si="371"/>
        <v>0</v>
      </c>
      <c r="AU191" s="113">
        <v>0</v>
      </c>
      <c r="AV191" s="113">
        <v>0</v>
      </c>
      <c r="AW191" s="113">
        <f t="shared" si="372"/>
        <v>0</v>
      </c>
      <c r="AX191" s="113" t="e">
        <f>#REF!</f>
        <v>#REF!</v>
      </c>
      <c r="AY191" s="113">
        <v>0</v>
      </c>
      <c r="AZ191" s="113">
        <v>0</v>
      </c>
      <c r="BA191" s="113">
        <v>0</v>
      </c>
      <c r="BB191" s="113">
        <v>0</v>
      </c>
    </row>
    <row r="192" spans="6:54" s="71" customFormat="1" ht="14.25" x14ac:dyDescent="0.2">
      <c r="F192" s="88"/>
      <c r="G192" s="81" t="s">
        <v>361</v>
      </c>
      <c r="H192" s="85" t="s">
        <v>361</v>
      </c>
      <c r="I192" s="74" t="s">
        <v>362</v>
      </c>
      <c r="J192" s="75">
        <v>0</v>
      </c>
      <c r="K192" s="75"/>
      <c r="L192" s="113">
        <v>0</v>
      </c>
      <c r="M192" s="113"/>
      <c r="N192" s="113"/>
      <c r="O192" s="113"/>
      <c r="P192" s="113"/>
      <c r="Q192" s="113">
        <v>0</v>
      </c>
      <c r="R192" s="113">
        <v>0</v>
      </c>
      <c r="S192" s="113">
        <v>0</v>
      </c>
      <c r="T192" s="113">
        <v>0</v>
      </c>
      <c r="U192" s="113">
        <v>0</v>
      </c>
      <c r="V192" s="113">
        <v>0</v>
      </c>
      <c r="W192" s="113">
        <v>0</v>
      </c>
      <c r="X192" s="113">
        <v>0</v>
      </c>
      <c r="Y192" s="113">
        <f t="shared" si="346"/>
        <v>0</v>
      </c>
      <c r="Z192" s="113"/>
      <c r="AA192" s="113"/>
      <c r="AB192" s="113"/>
      <c r="AC192" s="113"/>
      <c r="AD192" s="113">
        <v>0</v>
      </c>
      <c r="AE192" s="113">
        <v>0</v>
      </c>
      <c r="AF192" s="113">
        <v>0</v>
      </c>
      <c r="AG192" s="116">
        <v>0</v>
      </c>
      <c r="AH192" s="116">
        <v>0</v>
      </c>
      <c r="AI192" s="113">
        <f t="shared" si="336"/>
        <v>0</v>
      </c>
      <c r="AJ192" s="113">
        <v>0</v>
      </c>
      <c r="AK192" s="113">
        <v>0</v>
      </c>
      <c r="AL192" s="113">
        <f t="shared" si="364"/>
        <v>0</v>
      </c>
      <c r="AM192" s="113">
        <f t="shared" si="365"/>
        <v>0</v>
      </c>
      <c r="AN192" s="113">
        <f t="shared" si="366"/>
        <v>0</v>
      </c>
      <c r="AO192" s="113">
        <f t="shared" si="367"/>
        <v>0</v>
      </c>
      <c r="AP192" s="113">
        <f t="shared" si="368"/>
        <v>0</v>
      </c>
      <c r="AQ192" s="113">
        <v>0</v>
      </c>
      <c r="AR192" s="113">
        <f t="shared" si="369"/>
        <v>0</v>
      </c>
      <c r="AS192" s="113">
        <f t="shared" si="370"/>
        <v>0</v>
      </c>
      <c r="AT192" s="113">
        <f t="shared" si="371"/>
        <v>0</v>
      </c>
      <c r="AU192" s="113">
        <v>0</v>
      </c>
      <c r="AV192" s="113">
        <v>0</v>
      </c>
      <c r="AW192" s="113">
        <f t="shared" si="372"/>
        <v>0</v>
      </c>
      <c r="AX192" s="113" t="e">
        <f>#REF!</f>
        <v>#REF!</v>
      </c>
      <c r="AY192" s="113">
        <v>0</v>
      </c>
      <c r="AZ192" s="113">
        <v>0</v>
      </c>
      <c r="BA192" s="113">
        <v>0</v>
      </c>
      <c r="BB192" s="113">
        <v>0</v>
      </c>
    </row>
    <row r="193" spans="6:54" s="71" customFormat="1" ht="14.25" x14ac:dyDescent="0.2">
      <c r="F193" s="88"/>
      <c r="G193" s="81" t="s">
        <v>363</v>
      </c>
      <c r="H193" s="85" t="s">
        <v>363</v>
      </c>
      <c r="I193" s="74" t="s">
        <v>364</v>
      </c>
      <c r="J193" s="75">
        <v>0</v>
      </c>
      <c r="K193" s="75"/>
      <c r="L193" s="113">
        <v>0</v>
      </c>
      <c r="M193" s="113"/>
      <c r="N193" s="113"/>
      <c r="O193" s="113"/>
      <c r="P193" s="113"/>
      <c r="Q193" s="113">
        <v>0</v>
      </c>
      <c r="R193" s="113">
        <v>0</v>
      </c>
      <c r="S193" s="113">
        <v>0</v>
      </c>
      <c r="T193" s="113">
        <v>0</v>
      </c>
      <c r="U193" s="113">
        <v>0</v>
      </c>
      <c r="V193" s="113">
        <v>0</v>
      </c>
      <c r="W193" s="113">
        <v>0</v>
      </c>
      <c r="X193" s="113">
        <v>0</v>
      </c>
      <c r="Y193" s="113">
        <f t="shared" si="346"/>
        <v>0</v>
      </c>
      <c r="Z193" s="113"/>
      <c r="AA193" s="113"/>
      <c r="AB193" s="113"/>
      <c r="AC193" s="113"/>
      <c r="AD193" s="113">
        <v>0</v>
      </c>
      <c r="AE193" s="113">
        <v>0</v>
      </c>
      <c r="AF193" s="113">
        <v>0</v>
      </c>
      <c r="AG193" s="116">
        <v>0</v>
      </c>
      <c r="AH193" s="116">
        <v>0</v>
      </c>
      <c r="AI193" s="113">
        <f t="shared" si="336"/>
        <v>0</v>
      </c>
      <c r="AJ193" s="113">
        <v>0</v>
      </c>
      <c r="AK193" s="113">
        <v>0</v>
      </c>
      <c r="AL193" s="113">
        <f t="shared" si="364"/>
        <v>0</v>
      </c>
      <c r="AM193" s="113">
        <f t="shared" si="365"/>
        <v>0</v>
      </c>
      <c r="AN193" s="113">
        <f t="shared" si="366"/>
        <v>0</v>
      </c>
      <c r="AO193" s="113">
        <f t="shared" si="367"/>
        <v>0</v>
      </c>
      <c r="AP193" s="113">
        <f t="shared" si="368"/>
        <v>0</v>
      </c>
      <c r="AQ193" s="113">
        <v>0</v>
      </c>
      <c r="AR193" s="113">
        <f t="shared" si="369"/>
        <v>0</v>
      </c>
      <c r="AS193" s="113">
        <f t="shared" si="370"/>
        <v>0</v>
      </c>
      <c r="AT193" s="113">
        <f t="shared" si="371"/>
        <v>0</v>
      </c>
      <c r="AU193" s="113">
        <v>0</v>
      </c>
      <c r="AV193" s="113">
        <v>0</v>
      </c>
      <c r="AW193" s="113">
        <f t="shared" si="372"/>
        <v>0</v>
      </c>
      <c r="AX193" s="113" t="e">
        <f>#REF!</f>
        <v>#REF!</v>
      </c>
      <c r="AY193" s="113">
        <v>0</v>
      </c>
      <c r="AZ193" s="113">
        <v>0</v>
      </c>
      <c r="BA193" s="113">
        <v>0</v>
      </c>
      <c r="BB193" s="113">
        <v>0</v>
      </c>
    </row>
    <row r="194" spans="6:54" s="71" customFormat="1" ht="14.25" x14ac:dyDescent="0.2">
      <c r="F194" s="88"/>
      <c r="G194" s="81" t="s">
        <v>365</v>
      </c>
      <c r="H194" s="85" t="s">
        <v>365</v>
      </c>
      <c r="I194" s="74" t="s">
        <v>366</v>
      </c>
      <c r="J194" s="75">
        <v>0</v>
      </c>
      <c r="K194" s="75"/>
      <c r="L194" s="113">
        <v>0</v>
      </c>
      <c r="M194" s="113"/>
      <c r="N194" s="113"/>
      <c r="O194" s="113"/>
      <c r="P194" s="113"/>
      <c r="Q194" s="113"/>
      <c r="R194" s="113">
        <v>0</v>
      </c>
      <c r="S194" s="113">
        <v>0</v>
      </c>
      <c r="T194" s="113">
        <v>0</v>
      </c>
      <c r="U194" s="113">
        <v>0</v>
      </c>
      <c r="V194" s="113">
        <v>0</v>
      </c>
      <c r="W194" s="113">
        <v>0</v>
      </c>
      <c r="X194" s="113">
        <v>0</v>
      </c>
      <c r="Y194" s="113">
        <f t="shared" si="346"/>
        <v>0</v>
      </c>
      <c r="Z194" s="113"/>
      <c r="AA194" s="113"/>
      <c r="AB194" s="113"/>
      <c r="AC194" s="113"/>
      <c r="AD194" s="113">
        <v>0</v>
      </c>
      <c r="AE194" s="113">
        <v>0</v>
      </c>
      <c r="AF194" s="113">
        <v>0</v>
      </c>
      <c r="AG194" s="116">
        <v>0</v>
      </c>
      <c r="AH194" s="116">
        <v>0</v>
      </c>
      <c r="AI194" s="113">
        <f t="shared" si="336"/>
        <v>0</v>
      </c>
      <c r="AJ194" s="113">
        <v>0</v>
      </c>
      <c r="AK194" s="113">
        <v>0</v>
      </c>
      <c r="AL194" s="113">
        <f t="shared" si="364"/>
        <v>0</v>
      </c>
      <c r="AM194" s="113">
        <f t="shared" si="365"/>
        <v>0</v>
      </c>
      <c r="AN194" s="113">
        <f t="shared" si="366"/>
        <v>0</v>
      </c>
      <c r="AO194" s="113">
        <f t="shared" si="367"/>
        <v>0</v>
      </c>
      <c r="AP194" s="113">
        <f t="shared" si="368"/>
        <v>0</v>
      </c>
      <c r="AQ194" s="113">
        <v>0</v>
      </c>
      <c r="AR194" s="113">
        <f t="shared" si="369"/>
        <v>0</v>
      </c>
      <c r="AS194" s="113">
        <f t="shared" si="370"/>
        <v>0</v>
      </c>
      <c r="AT194" s="113">
        <f t="shared" si="371"/>
        <v>0</v>
      </c>
      <c r="AU194" s="113">
        <v>0</v>
      </c>
      <c r="AV194" s="113">
        <v>0</v>
      </c>
      <c r="AW194" s="113">
        <f t="shared" si="372"/>
        <v>0</v>
      </c>
      <c r="AX194" s="113" t="e">
        <f>#REF!</f>
        <v>#REF!</v>
      </c>
      <c r="AY194" s="113">
        <v>0</v>
      </c>
      <c r="AZ194" s="113">
        <v>0</v>
      </c>
      <c r="BA194" s="113">
        <v>0</v>
      </c>
      <c r="BB194" s="113">
        <v>0</v>
      </c>
    </row>
    <row r="195" spans="6:54" s="71" customFormat="1" ht="14.25" x14ac:dyDescent="0.2">
      <c r="F195" s="88"/>
      <c r="G195" s="81" t="s">
        <v>367</v>
      </c>
      <c r="H195" s="82" t="s">
        <v>98</v>
      </c>
      <c r="I195" s="83" t="s">
        <v>99</v>
      </c>
      <c r="J195" s="84">
        <f>SUM(J196:J197)</f>
        <v>0</v>
      </c>
      <c r="K195" s="84">
        <f>SUM(K196:K197)</f>
        <v>0</v>
      </c>
      <c r="L195" s="115">
        <f>SUM(L196:L197)</f>
        <v>0</v>
      </c>
      <c r="M195" s="115">
        <f t="shared" ref="M195:X195" si="373">SUM(M196:M197)</f>
        <v>0</v>
      </c>
      <c r="N195" s="115">
        <f t="shared" si="373"/>
        <v>0</v>
      </c>
      <c r="O195" s="115">
        <f t="shared" si="373"/>
        <v>0</v>
      </c>
      <c r="P195" s="115">
        <f t="shared" si="373"/>
        <v>0</v>
      </c>
      <c r="Q195" s="115">
        <f t="shared" si="373"/>
        <v>0</v>
      </c>
      <c r="R195" s="115">
        <f t="shared" si="373"/>
        <v>0</v>
      </c>
      <c r="S195" s="115">
        <f t="shared" si="373"/>
        <v>0</v>
      </c>
      <c r="T195" s="115">
        <f t="shared" si="373"/>
        <v>0</v>
      </c>
      <c r="U195" s="115">
        <f t="shared" si="373"/>
        <v>0</v>
      </c>
      <c r="V195" s="115">
        <f t="shared" si="373"/>
        <v>0</v>
      </c>
      <c r="W195" s="115">
        <f t="shared" si="373"/>
        <v>0</v>
      </c>
      <c r="X195" s="115">
        <f t="shared" si="373"/>
        <v>0</v>
      </c>
      <c r="Y195" s="115">
        <f t="shared" si="346"/>
        <v>0</v>
      </c>
      <c r="Z195" s="115">
        <f t="shared" ref="Z195:AZ195" si="374">SUM(Z196:Z197)</f>
        <v>0</v>
      </c>
      <c r="AA195" s="115">
        <f t="shared" si="374"/>
        <v>0</v>
      </c>
      <c r="AB195" s="115">
        <f t="shared" si="374"/>
        <v>0</v>
      </c>
      <c r="AC195" s="115">
        <f t="shared" si="374"/>
        <v>0</v>
      </c>
      <c r="AD195" s="115">
        <f t="shared" si="374"/>
        <v>0</v>
      </c>
      <c r="AE195" s="115">
        <f t="shared" si="374"/>
        <v>0</v>
      </c>
      <c r="AF195" s="115">
        <f t="shared" si="374"/>
        <v>0</v>
      </c>
      <c r="AG195" s="115">
        <f t="shared" si="374"/>
        <v>0</v>
      </c>
      <c r="AH195" s="115">
        <f t="shared" si="374"/>
        <v>0</v>
      </c>
      <c r="AI195" s="115">
        <f t="shared" si="374"/>
        <v>0</v>
      </c>
      <c r="AJ195" s="115">
        <f t="shared" si="374"/>
        <v>0</v>
      </c>
      <c r="AK195" s="115">
        <f t="shared" si="374"/>
        <v>0</v>
      </c>
      <c r="AL195" s="115">
        <f t="shared" si="374"/>
        <v>0</v>
      </c>
      <c r="AM195" s="115">
        <f t="shared" si="374"/>
        <v>0</v>
      </c>
      <c r="AN195" s="115">
        <f t="shared" si="374"/>
        <v>0</v>
      </c>
      <c r="AO195" s="115">
        <f t="shared" si="374"/>
        <v>0</v>
      </c>
      <c r="AP195" s="115">
        <f t="shared" si="374"/>
        <v>0</v>
      </c>
      <c r="AQ195" s="115">
        <f>SUM(AQ196:AQ197)</f>
        <v>0</v>
      </c>
      <c r="AR195" s="115">
        <f t="shared" si="374"/>
        <v>0</v>
      </c>
      <c r="AS195" s="115">
        <f t="shared" si="374"/>
        <v>0</v>
      </c>
      <c r="AT195" s="115">
        <f t="shared" si="374"/>
        <v>0</v>
      </c>
      <c r="AU195" s="115">
        <f t="shared" si="374"/>
        <v>0</v>
      </c>
      <c r="AV195" s="115">
        <f t="shared" si="374"/>
        <v>0</v>
      </c>
      <c r="AW195" s="115">
        <f t="shared" si="374"/>
        <v>0</v>
      </c>
      <c r="AX195" s="115" t="e">
        <f t="shared" si="374"/>
        <v>#REF!</v>
      </c>
      <c r="AY195" s="115">
        <f t="shared" si="374"/>
        <v>0</v>
      </c>
      <c r="AZ195" s="115">
        <f t="shared" si="374"/>
        <v>0</v>
      </c>
      <c r="BA195" s="115">
        <f>SUM(BA196:BA197)</f>
        <v>0</v>
      </c>
      <c r="BB195" s="115">
        <f>SUM(BB196:BB197)</f>
        <v>0</v>
      </c>
    </row>
    <row r="196" spans="6:54" s="71" customFormat="1" ht="14.25" x14ac:dyDescent="0.2">
      <c r="F196" s="88"/>
      <c r="G196" s="81" t="s">
        <v>368</v>
      </c>
      <c r="H196" s="85" t="s">
        <v>368</v>
      </c>
      <c r="I196" s="74" t="s">
        <v>369</v>
      </c>
      <c r="J196" s="75">
        <v>0</v>
      </c>
      <c r="K196" s="75"/>
      <c r="L196" s="113">
        <v>0</v>
      </c>
      <c r="M196" s="113">
        <v>0</v>
      </c>
      <c r="N196" s="113">
        <v>0</v>
      </c>
      <c r="O196" s="113">
        <v>0</v>
      </c>
      <c r="P196" s="113">
        <v>0</v>
      </c>
      <c r="Q196" s="113">
        <v>0</v>
      </c>
      <c r="R196" s="113">
        <v>0</v>
      </c>
      <c r="S196" s="113">
        <v>0</v>
      </c>
      <c r="T196" s="113">
        <v>0</v>
      </c>
      <c r="U196" s="113">
        <v>0</v>
      </c>
      <c r="V196" s="113">
        <v>0</v>
      </c>
      <c r="W196" s="113">
        <v>0</v>
      </c>
      <c r="X196" s="113">
        <v>0</v>
      </c>
      <c r="Y196" s="113">
        <f t="shared" si="346"/>
        <v>0</v>
      </c>
      <c r="Z196" s="113"/>
      <c r="AA196" s="113"/>
      <c r="AB196" s="113"/>
      <c r="AC196" s="113"/>
      <c r="AD196" s="113">
        <v>0</v>
      </c>
      <c r="AE196" s="113">
        <v>0</v>
      </c>
      <c r="AF196" s="113">
        <v>0</v>
      </c>
      <c r="AG196" s="116">
        <v>0</v>
      </c>
      <c r="AH196" s="116">
        <v>0</v>
      </c>
      <c r="AI196" s="113">
        <f t="shared" si="336"/>
        <v>0</v>
      </c>
      <c r="AJ196" s="113">
        <v>0</v>
      </c>
      <c r="AK196" s="113">
        <v>0</v>
      </c>
      <c r="AL196" s="113">
        <f t="shared" ref="AL196:AL220" si="375">SUM(AJ196:AK196)</f>
        <v>0</v>
      </c>
      <c r="AM196" s="113">
        <f>SUM(M196:R196)</f>
        <v>0</v>
      </c>
      <c r="AN196" s="113">
        <f>SUM(S196:U196)</f>
        <v>0</v>
      </c>
      <c r="AO196" s="113">
        <f>SUM(V196:X196)</f>
        <v>0</v>
      </c>
      <c r="AP196" s="113">
        <f>SUM(AM196:AO196)</f>
        <v>0</v>
      </c>
      <c r="AQ196" s="113">
        <v>0</v>
      </c>
      <c r="AR196" s="113">
        <f>R196*3</f>
        <v>0</v>
      </c>
      <c r="AS196" s="113">
        <f>R196*3</f>
        <v>0</v>
      </c>
      <c r="AT196" s="113">
        <f>SUM(AQ196:AS196)</f>
        <v>0</v>
      </c>
      <c r="AU196" s="113">
        <v>0</v>
      </c>
      <c r="AV196" s="113">
        <v>0</v>
      </c>
      <c r="AW196" s="113">
        <f>SUM(AU196:AV196)</f>
        <v>0</v>
      </c>
      <c r="AX196" s="113" t="e">
        <f>#REF!</f>
        <v>#REF!</v>
      </c>
      <c r="AY196" s="113">
        <v>0</v>
      </c>
      <c r="AZ196" s="113">
        <v>0</v>
      </c>
      <c r="BA196" s="113">
        <v>0</v>
      </c>
      <c r="BB196" s="113">
        <v>0</v>
      </c>
    </row>
    <row r="197" spans="6:54" s="71" customFormat="1" ht="14.25" x14ac:dyDescent="0.2">
      <c r="F197" s="88"/>
      <c r="G197" s="81" t="s">
        <v>370</v>
      </c>
      <c r="H197" s="85" t="s">
        <v>370</v>
      </c>
      <c r="I197" s="74" t="s">
        <v>371</v>
      </c>
      <c r="J197" s="75">
        <v>0</v>
      </c>
      <c r="K197" s="75"/>
      <c r="L197" s="113">
        <v>0</v>
      </c>
      <c r="M197" s="113">
        <v>0</v>
      </c>
      <c r="N197" s="113"/>
      <c r="O197" s="113"/>
      <c r="P197" s="113"/>
      <c r="Q197" s="113">
        <v>0</v>
      </c>
      <c r="R197" s="113">
        <v>0</v>
      </c>
      <c r="S197" s="113">
        <v>0</v>
      </c>
      <c r="T197" s="113">
        <v>0</v>
      </c>
      <c r="U197" s="113">
        <v>0</v>
      </c>
      <c r="V197" s="113">
        <v>0</v>
      </c>
      <c r="W197" s="113">
        <v>0</v>
      </c>
      <c r="X197" s="113">
        <v>0</v>
      </c>
      <c r="Y197" s="113">
        <f t="shared" si="346"/>
        <v>0</v>
      </c>
      <c r="Z197" s="113"/>
      <c r="AA197" s="113"/>
      <c r="AB197" s="113"/>
      <c r="AC197" s="113"/>
      <c r="AD197" s="113">
        <v>0</v>
      </c>
      <c r="AE197" s="113">
        <v>0</v>
      </c>
      <c r="AF197" s="113">
        <v>0</v>
      </c>
      <c r="AG197" s="116">
        <v>0</v>
      </c>
      <c r="AH197" s="116">
        <v>0</v>
      </c>
      <c r="AI197" s="113">
        <f t="shared" si="336"/>
        <v>0</v>
      </c>
      <c r="AJ197" s="113">
        <v>0</v>
      </c>
      <c r="AK197" s="113">
        <v>0</v>
      </c>
      <c r="AL197" s="113">
        <f t="shared" si="375"/>
        <v>0</v>
      </c>
      <c r="AM197" s="113">
        <f>SUM(M197:R197)</f>
        <v>0</v>
      </c>
      <c r="AN197" s="113">
        <f>SUM(S197:U197)</f>
        <v>0</v>
      </c>
      <c r="AO197" s="113">
        <f>SUM(V197:X197)</f>
        <v>0</v>
      </c>
      <c r="AP197" s="113">
        <f>SUM(AM197:AO197)</f>
        <v>0</v>
      </c>
      <c r="AQ197" s="113">
        <v>0</v>
      </c>
      <c r="AR197" s="113">
        <f>R197*3</f>
        <v>0</v>
      </c>
      <c r="AS197" s="113">
        <f>R197*3</f>
        <v>0</v>
      </c>
      <c r="AT197" s="113">
        <f>SUM(AQ197:AS197)</f>
        <v>0</v>
      </c>
      <c r="AU197" s="113">
        <v>0</v>
      </c>
      <c r="AV197" s="113">
        <v>0</v>
      </c>
      <c r="AW197" s="113">
        <f>SUM(AU197:AV197)</f>
        <v>0</v>
      </c>
      <c r="AX197" s="113" t="e">
        <f>#REF!</f>
        <v>#REF!</v>
      </c>
      <c r="AY197" s="113">
        <v>0</v>
      </c>
      <c r="AZ197" s="113">
        <v>0</v>
      </c>
      <c r="BA197" s="113">
        <v>0</v>
      </c>
      <c r="BB197" s="113">
        <v>0</v>
      </c>
    </row>
    <row r="198" spans="6:54" s="71" customFormat="1" ht="14.25" x14ac:dyDescent="0.2">
      <c r="G198" s="81" t="s">
        <v>372</v>
      </c>
      <c r="H198" s="82" t="s">
        <v>100</v>
      </c>
      <c r="I198" s="83" t="s">
        <v>101</v>
      </c>
      <c r="J198" s="84">
        <f>SUM(J199:J202)</f>
        <v>0</v>
      </c>
      <c r="K198" s="84">
        <f>SUM(K199:K202)</f>
        <v>0</v>
      </c>
      <c r="L198" s="115">
        <f>SUM(L199:L202)</f>
        <v>0</v>
      </c>
      <c r="M198" s="115">
        <f t="shared" ref="M198:X198" si="376">SUM(M199:M202)</f>
        <v>0</v>
      </c>
      <c r="N198" s="115">
        <f t="shared" si="376"/>
        <v>0</v>
      </c>
      <c r="O198" s="115">
        <f t="shared" si="376"/>
        <v>0</v>
      </c>
      <c r="P198" s="115">
        <f t="shared" si="376"/>
        <v>0</v>
      </c>
      <c r="Q198" s="115">
        <f t="shared" si="376"/>
        <v>0</v>
      </c>
      <c r="R198" s="115">
        <f t="shared" si="376"/>
        <v>0</v>
      </c>
      <c r="S198" s="115">
        <f t="shared" si="376"/>
        <v>0</v>
      </c>
      <c r="T198" s="115">
        <f t="shared" si="376"/>
        <v>0</v>
      </c>
      <c r="U198" s="115">
        <f t="shared" si="376"/>
        <v>0</v>
      </c>
      <c r="V198" s="115">
        <f t="shared" si="376"/>
        <v>0</v>
      </c>
      <c r="W198" s="115">
        <f t="shared" si="376"/>
        <v>0</v>
      </c>
      <c r="X198" s="115">
        <f t="shared" si="376"/>
        <v>0</v>
      </c>
      <c r="Y198" s="115">
        <f t="shared" si="346"/>
        <v>0</v>
      </c>
      <c r="Z198" s="115">
        <f t="shared" ref="Z198:AZ198" si="377">SUM(Z199:Z202)</f>
        <v>0</v>
      </c>
      <c r="AA198" s="115">
        <f t="shared" si="377"/>
        <v>0</v>
      </c>
      <c r="AB198" s="115">
        <f t="shared" si="377"/>
        <v>0</v>
      </c>
      <c r="AC198" s="115">
        <f t="shared" si="377"/>
        <v>0</v>
      </c>
      <c r="AD198" s="115">
        <f t="shared" si="377"/>
        <v>0</v>
      </c>
      <c r="AE198" s="115">
        <f t="shared" si="377"/>
        <v>0</v>
      </c>
      <c r="AF198" s="115">
        <f t="shared" si="377"/>
        <v>0</v>
      </c>
      <c r="AG198" s="115">
        <f t="shared" si="377"/>
        <v>0</v>
      </c>
      <c r="AH198" s="115">
        <f t="shared" si="377"/>
        <v>0</v>
      </c>
      <c r="AI198" s="115">
        <f t="shared" si="377"/>
        <v>0</v>
      </c>
      <c r="AJ198" s="115">
        <f t="shared" si="377"/>
        <v>0</v>
      </c>
      <c r="AK198" s="115">
        <f t="shared" si="377"/>
        <v>0</v>
      </c>
      <c r="AL198" s="115">
        <f t="shared" si="377"/>
        <v>0</v>
      </c>
      <c r="AM198" s="115">
        <f t="shared" si="377"/>
        <v>0</v>
      </c>
      <c r="AN198" s="115">
        <f t="shared" si="377"/>
        <v>0</v>
      </c>
      <c r="AO198" s="115">
        <f t="shared" si="377"/>
        <v>0</v>
      </c>
      <c r="AP198" s="115">
        <f t="shared" si="377"/>
        <v>0</v>
      </c>
      <c r="AQ198" s="115">
        <f>SUM(AQ199:AQ202)</f>
        <v>0</v>
      </c>
      <c r="AR198" s="115">
        <f t="shared" si="377"/>
        <v>0</v>
      </c>
      <c r="AS198" s="115">
        <f t="shared" si="377"/>
        <v>0</v>
      </c>
      <c r="AT198" s="115">
        <f t="shared" si="377"/>
        <v>0</v>
      </c>
      <c r="AU198" s="115">
        <f t="shared" si="377"/>
        <v>0</v>
      </c>
      <c r="AV198" s="115">
        <f t="shared" si="377"/>
        <v>0</v>
      </c>
      <c r="AW198" s="115">
        <f t="shared" si="377"/>
        <v>0</v>
      </c>
      <c r="AX198" s="115" t="e">
        <f t="shared" si="377"/>
        <v>#REF!</v>
      </c>
      <c r="AY198" s="115">
        <f t="shared" si="377"/>
        <v>0</v>
      </c>
      <c r="AZ198" s="115">
        <f t="shared" si="377"/>
        <v>0</v>
      </c>
      <c r="BA198" s="115">
        <f>SUM(BA199:BA202)</f>
        <v>0</v>
      </c>
      <c r="BB198" s="115">
        <f>SUM(BB199:BB202)</f>
        <v>0</v>
      </c>
    </row>
    <row r="199" spans="6:54" s="71" customFormat="1" ht="14.25" x14ac:dyDescent="0.2">
      <c r="G199" s="81" t="s">
        <v>373</v>
      </c>
      <c r="H199" s="85" t="s">
        <v>373</v>
      </c>
      <c r="I199" s="74" t="s">
        <v>374</v>
      </c>
      <c r="J199" s="75">
        <v>0</v>
      </c>
      <c r="K199" s="75"/>
      <c r="L199" s="113">
        <v>0</v>
      </c>
      <c r="M199" s="113"/>
      <c r="N199" s="113"/>
      <c r="O199" s="113"/>
      <c r="P199" s="113"/>
      <c r="Q199" s="113">
        <v>0</v>
      </c>
      <c r="R199" s="113">
        <v>0</v>
      </c>
      <c r="S199" s="113">
        <v>0</v>
      </c>
      <c r="T199" s="113">
        <v>0</v>
      </c>
      <c r="U199" s="113">
        <v>0</v>
      </c>
      <c r="V199" s="113">
        <v>0</v>
      </c>
      <c r="W199" s="113">
        <v>0</v>
      </c>
      <c r="X199" s="113">
        <v>0</v>
      </c>
      <c r="Y199" s="113">
        <f t="shared" si="346"/>
        <v>0</v>
      </c>
      <c r="Z199" s="113"/>
      <c r="AA199" s="113"/>
      <c r="AB199" s="113"/>
      <c r="AC199" s="113"/>
      <c r="AD199" s="113">
        <v>0</v>
      </c>
      <c r="AE199" s="113">
        <v>0</v>
      </c>
      <c r="AF199" s="113">
        <v>0</v>
      </c>
      <c r="AG199" s="116">
        <v>0</v>
      </c>
      <c r="AH199" s="116">
        <v>0</v>
      </c>
      <c r="AI199" s="113">
        <f t="shared" si="336"/>
        <v>0</v>
      </c>
      <c r="AJ199" s="113">
        <v>0</v>
      </c>
      <c r="AK199" s="113">
        <v>0</v>
      </c>
      <c r="AL199" s="113">
        <f t="shared" si="375"/>
        <v>0</v>
      </c>
      <c r="AM199" s="113">
        <f>SUM(M199:R199)</f>
        <v>0</v>
      </c>
      <c r="AN199" s="113">
        <f>SUM(S199:U199)</f>
        <v>0</v>
      </c>
      <c r="AO199" s="113">
        <f>SUM(V199:X199)</f>
        <v>0</v>
      </c>
      <c r="AP199" s="113">
        <f>SUM(AM199:AO199)</f>
        <v>0</v>
      </c>
      <c r="AQ199" s="113">
        <v>0</v>
      </c>
      <c r="AR199" s="113">
        <f>R199*3</f>
        <v>0</v>
      </c>
      <c r="AS199" s="113">
        <f>R199*3</f>
        <v>0</v>
      </c>
      <c r="AT199" s="113">
        <f>SUM(AQ199:AS199)</f>
        <v>0</v>
      </c>
      <c r="AU199" s="113">
        <v>0</v>
      </c>
      <c r="AV199" s="113">
        <v>0</v>
      </c>
      <c r="AW199" s="113">
        <f>SUM(AU199:AV199)</f>
        <v>0</v>
      </c>
      <c r="AX199" s="113" t="e">
        <f>#REF!</f>
        <v>#REF!</v>
      </c>
      <c r="AY199" s="113">
        <v>0</v>
      </c>
      <c r="AZ199" s="113">
        <v>0</v>
      </c>
      <c r="BA199" s="113">
        <v>0</v>
      </c>
      <c r="BB199" s="113">
        <v>0</v>
      </c>
    </row>
    <row r="200" spans="6:54" s="71" customFormat="1" ht="14.25" x14ac:dyDescent="0.2">
      <c r="G200" s="81" t="s">
        <v>375</v>
      </c>
      <c r="H200" s="85" t="s">
        <v>375</v>
      </c>
      <c r="I200" s="74" t="s">
        <v>376</v>
      </c>
      <c r="J200" s="75">
        <v>0</v>
      </c>
      <c r="K200" s="75"/>
      <c r="L200" s="113">
        <v>0</v>
      </c>
      <c r="M200" s="113"/>
      <c r="N200" s="113"/>
      <c r="O200" s="113"/>
      <c r="P200" s="113"/>
      <c r="Q200" s="113">
        <v>0</v>
      </c>
      <c r="R200" s="113">
        <v>0</v>
      </c>
      <c r="S200" s="113">
        <v>0</v>
      </c>
      <c r="T200" s="113">
        <v>0</v>
      </c>
      <c r="U200" s="113">
        <v>0</v>
      </c>
      <c r="V200" s="113">
        <v>0</v>
      </c>
      <c r="W200" s="113">
        <v>0</v>
      </c>
      <c r="X200" s="113">
        <v>0</v>
      </c>
      <c r="Y200" s="113">
        <f t="shared" si="346"/>
        <v>0</v>
      </c>
      <c r="Z200" s="113"/>
      <c r="AA200" s="113"/>
      <c r="AB200" s="113"/>
      <c r="AC200" s="113"/>
      <c r="AD200" s="113">
        <v>0</v>
      </c>
      <c r="AE200" s="113">
        <v>0</v>
      </c>
      <c r="AF200" s="113">
        <v>0</v>
      </c>
      <c r="AG200" s="116">
        <v>0</v>
      </c>
      <c r="AH200" s="116">
        <v>0</v>
      </c>
      <c r="AI200" s="113">
        <f t="shared" si="336"/>
        <v>0</v>
      </c>
      <c r="AJ200" s="113">
        <v>0</v>
      </c>
      <c r="AK200" s="113">
        <v>0</v>
      </c>
      <c r="AL200" s="113">
        <f t="shared" si="375"/>
        <v>0</v>
      </c>
      <c r="AM200" s="113">
        <f>SUM(M200:R200)</f>
        <v>0</v>
      </c>
      <c r="AN200" s="113">
        <f>SUM(S200:U200)</f>
        <v>0</v>
      </c>
      <c r="AO200" s="113">
        <f>SUM(V200:X200)</f>
        <v>0</v>
      </c>
      <c r="AP200" s="113">
        <f>SUM(AM200:AO200)</f>
        <v>0</v>
      </c>
      <c r="AQ200" s="113">
        <v>0</v>
      </c>
      <c r="AR200" s="113">
        <f>R200*3</f>
        <v>0</v>
      </c>
      <c r="AS200" s="113">
        <f>R200*3</f>
        <v>0</v>
      </c>
      <c r="AT200" s="113">
        <f>SUM(AQ200:AS200)</f>
        <v>0</v>
      </c>
      <c r="AU200" s="113">
        <v>0</v>
      </c>
      <c r="AV200" s="113">
        <v>0</v>
      </c>
      <c r="AW200" s="113">
        <f>SUM(AU200:AV200)</f>
        <v>0</v>
      </c>
      <c r="AX200" s="113" t="e">
        <f>#REF!</f>
        <v>#REF!</v>
      </c>
      <c r="AY200" s="113">
        <v>0</v>
      </c>
      <c r="AZ200" s="113">
        <v>0</v>
      </c>
      <c r="BA200" s="113">
        <v>0</v>
      </c>
      <c r="BB200" s="113">
        <v>0</v>
      </c>
    </row>
    <row r="201" spans="6:54" s="71" customFormat="1" ht="14.25" x14ac:dyDescent="0.2">
      <c r="G201" s="81" t="s">
        <v>377</v>
      </c>
      <c r="H201" s="85" t="s">
        <v>377</v>
      </c>
      <c r="I201" s="74" t="s">
        <v>378</v>
      </c>
      <c r="J201" s="75">
        <v>0</v>
      </c>
      <c r="K201" s="75"/>
      <c r="L201" s="113">
        <v>0</v>
      </c>
      <c r="M201" s="113"/>
      <c r="N201" s="113"/>
      <c r="O201" s="113"/>
      <c r="P201" s="113"/>
      <c r="Q201" s="113">
        <v>0</v>
      </c>
      <c r="R201" s="113">
        <v>0</v>
      </c>
      <c r="S201" s="113">
        <v>0</v>
      </c>
      <c r="T201" s="113">
        <v>0</v>
      </c>
      <c r="U201" s="113">
        <v>0</v>
      </c>
      <c r="V201" s="113">
        <v>0</v>
      </c>
      <c r="W201" s="113">
        <v>0</v>
      </c>
      <c r="X201" s="113">
        <v>0</v>
      </c>
      <c r="Y201" s="113">
        <f t="shared" si="346"/>
        <v>0</v>
      </c>
      <c r="Z201" s="113"/>
      <c r="AA201" s="113"/>
      <c r="AB201" s="113"/>
      <c r="AC201" s="113"/>
      <c r="AD201" s="113">
        <v>0</v>
      </c>
      <c r="AE201" s="113">
        <v>0</v>
      </c>
      <c r="AF201" s="113">
        <v>0</v>
      </c>
      <c r="AG201" s="116">
        <v>0</v>
      </c>
      <c r="AH201" s="116">
        <v>0</v>
      </c>
      <c r="AI201" s="113">
        <f t="shared" si="336"/>
        <v>0</v>
      </c>
      <c r="AJ201" s="113">
        <v>0</v>
      </c>
      <c r="AK201" s="113">
        <v>0</v>
      </c>
      <c r="AL201" s="113">
        <f t="shared" si="375"/>
        <v>0</v>
      </c>
      <c r="AM201" s="113">
        <f>SUM(M201:R201)</f>
        <v>0</v>
      </c>
      <c r="AN201" s="113">
        <f>SUM(S201:U201)</f>
        <v>0</v>
      </c>
      <c r="AO201" s="113">
        <f>SUM(V201:X201)</f>
        <v>0</v>
      </c>
      <c r="AP201" s="113">
        <f>SUM(AM201:AO201)</f>
        <v>0</v>
      </c>
      <c r="AQ201" s="113">
        <v>0</v>
      </c>
      <c r="AR201" s="113">
        <f>R201*3</f>
        <v>0</v>
      </c>
      <c r="AS201" s="113">
        <f>R201*3</f>
        <v>0</v>
      </c>
      <c r="AT201" s="113">
        <f>SUM(AQ201:AS201)</f>
        <v>0</v>
      </c>
      <c r="AU201" s="113">
        <v>0</v>
      </c>
      <c r="AV201" s="113">
        <v>0</v>
      </c>
      <c r="AW201" s="113">
        <f>SUM(AU201:AV201)</f>
        <v>0</v>
      </c>
      <c r="AX201" s="113" t="e">
        <f>#REF!</f>
        <v>#REF!</v>
      </c>
      <c r="AY201" s="113">
        <v>0</v>
      </c>
      <c r="AZ201" s="113">
        <v>0</v>
      </c>
      <c r="BA201" s="113">
        <v>0</v>
      </c>
      <c r="BB201" s="113">
        <v>0</v>
      </c>
    </row>
    <row r="202" spans="6:54" s="71" customFormat="1" ht="14.25" x14ac:dyDescent="0.2">
      <c r="G202" s="81" t="s">
        <v>379</v>
      </c>
      <c r="H202" s="85" t="s">
        <v>379</v>
      </c>
      <c r="I202" s="74" t="s">
        <v>380</v>
      </c>
      <c r="J202" s="75">
        <v>0</v>
      </c>
      <c r="K202" s="75"/>
      <c r="L202" s="113">
        <v>0</v>
      </c>
      <c r="M202" s="113"/>
      <c r="N202" s="113"/>
      <c r="O202" s="113"/>
      <c r="P202" s="113"/>
      <c r="Q202" s="113">
        <v>0</v>
      </c>
      <c r="R202" s="113">
        <v>0</v>
      </c>
      <c r="S202" s="113">
        <v>0</v>
      </c>
      <c r="T202" s="113">
        <v>0</v>
      </c>
      <c r="U202" s="113">
        <v>0</v>
      </c>
      <c r="V202" s="113">
        <v>0</v>
      </c>
      <c r="W202" s="113">
        <v>0</v>
      </c>
      <c r="X202" s="113">
        <v>0</v>
      </c>
      <c r="Y202" s="113">
        <f t="shared" si="346"/>
        <v>0</v>
      </c>
      <c r="Z202" s="113"/>
      <c r="AA202" s="113"/>
      <c r="AB202" s="113"/>
      <c r="AC202" s="113"/>
      <c r="AD202" s="113">
        <v>0</v>
      </c>
      <c r="AE202" s="113">
        <v>0</v>
      </c>
      <c r="AF202" s="113">
        <v>0</v>
      </c>
      <c r="AG202" s="116">
        <v>0</v>
      </c>
      <c r="AH202" s="116">
        <v>0</v>
      </c>
      <c r="AI202" s="113">
        <f t="shared" si="336"/>
        <v>0</v>
      </c>
      <c r="AJ202" s="113">
        <v>0</v>
      </c>
      <c r="AK202" s="113">
        <v>0</v>
      </c>
      <c r="AL202" s="113">
        <f t="shared" si="375"/>
        <v>0</v>
      </c>
      <c r="AM202" s="113">
        <f>SUM(M202:R202)</f>
        <v>0</v>
      </c>
      <c r="AN202" s="113">
        <f>SUM(S202:U202)</f>
        <v>0</v>
      </c>
      <c r="AO202" s="113">
        <f>SUM(V202:X202)</f>
        <v>0</v>
      </c>
      <c r="AP202" s="113">
        <f>SUM(AM202:AO202)</f>
        <v>0</v>
      </c>
      <c r="AQ202" s="113">
        <v>0</v>
      </c>
      <c r="AR202" s="113">
        <f>R202*3</f>
        <v>0</v>
      </c>
      <c r="AS202" s="113">
        <f>R202*3</f>
        <v>0</v>
      </c>
      <c r="AT202" s="113">
        <f>SUM(AQ202:AS202)</f>
        <v>0</v>
      </c>
      <c r="AU202" s="113">
        <v>0</v>
      </c>
      <c r="AV202" s="113">
        <v>0</v>
      </c>
      <c r="AW202" s="113">
        <f>SUM(AU202:AV202)</f>
        <v>0</v>
      </c>
      <c r="AX202" s="113" t="e">
        <f>#REF!</f>
        <v>#REF!</v>
      </c>
      <c r="AY202" s="113">
        <v>0</v>
      </c>
      <c r="AZ202" s="113">
        <v>0</v>
      </c>
      <c r="BA202" s="113">
        <v>0</v>
      </c>
      <c r="BB202" s="113">
        <v>0</v>
      </c>
    </row>
    <row r="203" spans="6:54" s="71" customFormat="1" ht="14.25" x14ac:dyDescent="0.2">
      <c r="G203" s="81" t="s">
        <v>381</v>
      </c>
      <c r="H203" s="82" t="s">
        <v>102</v>
      </c>
      <c r="I203" s="83" t="s">
        <v>103</v>
      </c>
      <c r="J203" s="84">
        <f>SUM(J204:J207)</f>
        <v>0</v>
      </c>
      <c r="K203" s="84">
        <f>SUM(K204:K207)</f>
        <v>0</v>
      </c>
      <c r="L203" s="115">
        <f>SUM(L204:L207)</f>
        <v>0</v>
      </c>
      <c r="M203" s="115">
        <f t="shared" ref="M203:X203" si="378">SUM(M204:M207)</f>
        <v>0</v>
      </c>
      <c r="N203" s="115">
        <f t="shared" si="378"/>
        <v>0</v>
      </c>
      <c r="O203" s="115">
        <f t="shared" si="378"/>
        <v>0</v>
      </c>
      <c r="P203" s="115">
        <f t="shared" si="378"/>
        <v>0</v>
      </c>
      <c r="Q203" s="115">
        <f t="shared" si="378"/>
        <v>0</v>
      </c>
      <c r="R203" s="115">
        <f t="shared" si="378"/>
        <v>0</v>
      </c>
      <c r="S203" s="115">
        <f t="shared" si="378"/>
        <v>0</v>
      </c>
      <c r="T203" s="115">
        <f t="shared" si="378"/>
        <v>0</v>
      </c>
      <c r="U203" s="115">
        <f t="shared" si="378"/>
        <v>0</v>
      </c>
      <c r="V203" s="115">
        <f t="shared" si="378"/>
        <v>0</v>
      </c>
      <c r="W203" s="115">
        <f t="shared" si="378"/>
        <v>0</v>
      </c>
      <c r="X203" s="115">
        <f t="shared" si="378"/>
        <v>0</v>
      </c>
      <c r="Y203" s="115">
        <f t="shared" si="346"/>
        <v>0</v>
      </c>
      <c r="Z203" s="115">
        <f t="shared" ref="Z203:AZ203" si="379">SUM(Z204:Z207)</f>
        <v>0</v>
      </c>
      <c r="AA203" s="115">
        <f t="shared" si="379"/>
        <v>0</v>
      </c>
      <c r="AB203" s="115">
        <f t="shared" si="379"/>
        <v>0</v>
      </c>
      <c r="AC203" s="115">
        <f t="shared" si="379"/>
        <v>0</v>
      </c>
      <c r="AD203" s="115">
        <f t="shared" si="379"/>
        <v>0</v>
      </c>
      <c r="AE203" s="115">
        <f t="shared" si="379"/>
        <v>0</v>
      </c>
      <c r="AF203" s="115">
        <f t="shared" si="379"/>
        <v>0</v>
      </c>
      <c r="AG203" s="115">
        <f t="shared" si="379"/>
        <v>0</v>
      </c>
      <c r="AH203" s="115">
        <f t="shared" si="379"/>
        <v>0</v>
      </c>
      <c r="AI203" s="115">
        <f t="shared" si="379"/>
        <v>0</v>
      </c>
      <c r="AJ203" s="115">
        <f t="shared" si="379"/>
        <v>0</v>
      </c>
      <c r="AK203" s="115">
        <f t="shared" si="379"/>
        <v>0</v>
      </c>
      <c r="AL203" s="115">
        <f t="shared" si="379"/>
        <v>0</v>
      </c>
      <c r="AM203" s="115">
        <f t="shared" si="379"/>
        <v>0</v>
      </c>
      <c r="AN203" s="115">
        <f t="shared" si="379"/>
        <v>0</v>
      </c>
      <c r="AO203" s="115">
        <f t="shared" si="379"/>
        <v>0</v>
      </c>
      <c r="AP203" s="115">
        <f t="shared" si="379"/>
        <v>0</v>
      </c>
      <c r="AQ203" s="115">
        <f>SUM(AQ204:AQ207)</f>
        <v>0</v>
      </c>
      <c r="AR203" s="115">
        <f t="shared" si="379"/>
        <v>0</v>
      </c>
      <c r="AS203" s="115">
        <f t="shared" si="379"/>
        <v>0</v>
      </c>
      <c r="AT203" s="115">
        <f t="shared" si="379"/>
        <v>0</v>
      </c>
      <c r="AU203" s="115">
        <f t="shared" si="379"/>
        <v>0</v>
      </c>
      <c r="AV203" s="115">
        <f t="shared" si="379"/>
        <v>0</v>
      </c>
      <c r="AW203" s="115">
        <f t="shared" si="379"/>
        <v>0</v>
      </c>
      <c r="AX203" s="115" t="e">
        <f t="shared" si="379"/>
        <v>#REF!</v>
      </c>
      <c r="AY203" s="115">
        <f t="shared" si="379"/>
        <v>0</v>
      </c>
      <c r="AZ203" s="115">
        <f t="shared" si="379"/>
        <v>0</v>
      </c>
      <c r="BA203" s="115">
        <f>SUM(BA204:BA207)</f>
        <v>0</v>
      </c>
      <c r="BB203" s="115">
        <f>SUM(BB204:BB207)</f>
        <v>0</v>
      </c>
    </row>
    <row r="204" spans="6:54" s="71" customFormat="1" ht="14.25" x14ac:dyDescent="0.2">
      <c r="G204" s="81" t="s">
        <v>382</v>
      </c>
      <c r="H204" s="85" t="s">
        <v>382</v>
      </c>
      <c r="I204" s="74" t="s">
        <v>383</v>
      </c>
      <c r="J204" s="75">
        <v>0</v>
      </c>
      <c r="K204" s="75"/>
      <c r="L204" s="113">
        <v>0</v>
      </c>
      <c r="M204" s="113">
        <v>0</v>
      </c>
      <c r="N204" s="113">
        <v>0</v>
      </c>
      <c r="O204" s="113">
        <v>0</v>
      </c>
      <c r="P204" s="113">
        <v>0</v>
      </c>
      <c r="Q204" s="113">
        <v>0</v>
      </c>
      <c r="R204" s="113">
        <v>0</v>
      </c>
      <c r="S204" s="113">
        <v>0</v>
      </c>
      <c r="T204" s="113">
        <v>0</v>
      </c>
      <c r="U204" s="113">
        <v>0</v>
      </c>
      <c r="V204" s="113">
        <v>0</v>
      </c>
      <c r="W204" s="113">
        <v>0</v>
      </c>
      <c r="X204" s="113">
        <v>0</v>
      </c>
      <c r="Y204" s="113">
        <f t="shared" si="346"/>
        <v>0</v>
      </c>
      <c r="Z204" s="113">
        <v>0</v>
      </c>
      <c r="AA204" s="113">
        <v>0</v>
      </c>
      <c r="AB204" s="113">
        <v>0</v>
      </c>
      <c r="AC204" s="113">
        <v>0</v>
      </c>
      <c r="AD204" s="113">
        <v>0</v>
      </c>
      <c r="AE204" s="113">
        <v>0</v>
      </c>
      <c r="AF204" s="113">
        <v>0</v>
      </c>
      <c r="AG204" s="116">
        <v>0</v>
      </c>
      <c r="AH204" s="116">
        <v>0</v>
      </c>
      <c r="AI204" s="113">
        <f t="shared" si="336"/>
        <v>0</v>
      </c>
      <c r="AJ204" s="113">
        <v>0</v>
      </c>
      <c r="AK204" s="113">
        <v>0</v>
      </c>
      <c r="AL204" s="113">
        <f t="shared" si="375"/>
        <v>0</v>
      </c>
      <c r="AM204" s="113">
        <f>SUM(M204:R204)</f>
        <v>0</v>
      </c>
      <c r="AN204" s="113">
        <f>SUM(S204:U204)</f>
        <v>0</v>
      </c>
      <c r="AO204" s="113">
        <f>SUM(V204:X204)</f>
        <v>0</v>
      </c>
      <c r="AP204" s="113">
        <f>SUM(AM204:AO204)</f>
        <v>0</v>
      </c>
      <c r="AQ204" s="113">
        <v>0</v>
      </c>
      <c r="AR204" s="113">
        <f>R204*3</f>
        <v>0</v>
      </c>
      <c r="AS204" s="113">
        <f>R204*3</f>
        <v>0</v>
      </c>
      <c r="AT204" s="113">
        <f>SUM(AQ204:AS204)</f>
        <v>0</v>
      </c>
      <c r="AU204" s="113">
        <v>0</v>
      </c>
      <c r="AV204" s="113">
        <v>0</v>
      </c>
      <c r="AW204" s="113">
        <f>SUM(AU204:AV204)</f>
        <v>0</v>
      </c>
      <c r="AX204" s="113" t="e">
        <f>#REF!</f>
        <v>#REF!</v>
      </c>
      <c r="AY204" s="113">
        <v>0</v>
      </c>
      <c r="AZ204" s="113">
        <v>0</v>
      </c>
      <c r="BA204" s="113">
        <v>0</v>
      </c>
      <c r="BB204" s="113">
        <v>0</v>
      </c>
    </row>
    <row r="205" spans="6:54" s="71" customFormat="1" ht="14.25" x14ac:dyDescent="0.2">
      <c r="G205" s="81" t="s">
        <v>384</v>
      </c>
      <c r="H205" s="85" t="s">
        <v>384</v>
      </c>
      <c r="I205" s="74" t="s">
        <v>383</v>
      </c>
      <c r="J205" s="75">
        <v>0</v>
      </c>
      <c r="K205" s="75"/>
      <c r="L205" s="113">
        <v>0</v>
      </c>
      <c r="M205" s="113">
        <v>0</v>
      </c>
      <c r="N205" s="113">
        <v>0</v>
      </c>
      <c r="O205" s="113">
        <v>0</v>
      </c>
      <c r="P205" s="113">
        <v>0</v>
      </c>
      <c r="Q205" s="113">
        <v>0</v>
      </c>
      <c r="R205" s="113">
        <v>0</v>
      </c>
      <c r="S205" s="113">
        <v>0</v>
      </c>
      <c r="T205" s="113">
        <v>0</v>
      </c>
      <c r="U205" s="113">
        <v>0</v>
      </c>
      <c r="V205" s="113">
        <v>0</v>
      </c>
      <c r="W205" s="113">
        <v>0</v>
      </c>
      <c r="X205" s="113">
        <v>0</v>
      </c>
      <c r="Y205" s="113">
        <f t="shared" si="346"/>
        <v>0</v>
      </c>
      <c r="Z205" s="113">
        <v>0</v>
      </c>
      <c r="AA205" s="113">
        <v>0</v>
      </c>
      <c r="AB205" s="113">
        <v>0</v>
      </c>
      <c r="AC205" s="113">
        <v>0</v>
      </c>
      <c r="AD205" s="113">
        <v>0</v>
      </c>
      <c r="AE205" s="113">
        <v>0</v>
      </c>
      <c r="AF205" s="113">
        <v>0</v>
      </c>
      <c r="AG205" s="116">
        <v>0</v>
      </c>
      <c r="AH205" s="116">
        <v>0</v>
      </c>
      <c r="AI205" s="113">
        <f t="shared" si="336"/>
        <v>0</v>
      </c>
      <c r="AJ205" s="113">
        <v>0</v>
      </c>
      <c r="AK205" s="113">
        <v>0</v>
      </c>
      <c r="AL205" s="113">
        <f t="shared" si="375"/>
        <v>0</v>
      </c>
      <c r="AM205" s="113">
        <f>SUM(M205:R205)</f>
        <v>0</v>
      </c>
      <c r="AN205" s="113">
        <f>SUM(S205:U205)</f>
        <v>0</v>
      </c>
      <c r="AO205" s="113">
        <f>SUM(V205:X205)</f>
        <v>0</v>
      </c>
      <c r="AP205" s="113">
        <f>SUM(AM205:AO205)</f>
        <v>0</v>
      </c>
      <c r="AQ205" s="113">
        <v>0</v>
      </c>
      <c r="AR205" s="113">
        <f>R205*3</f>
        <v>0</v>
      </c>
      <c r="AS205" s="113">
        <f>R205*3</f>
        <v>0</v>
      </c>
      <c r="AT205" s="113">
        <f>SUM(AQ205:AS205)</f>
        <v>0</v>
      </c>
      <c r="AU205" s="113">
        <v>0</v>
      </c>
      <c r="AV205" s="113">
        <v>0</v>
      </c>
      <c r="AW205" s="113">
        <f>SUM(AU205:AV205)</f>
        <v>0</v>
      </c>
      <c r="AX205" s="113" t="e">
        <f>#REF!</f>
        <v>#REF!</v>
      </c>
      <c r="AY205" s="113">
        <v>0</v>
      </c>
      <c r="AZ205" s="113">
        <v>0</v>
      </c>
      <c r="BA205" s="113">
        <v>0</v>
      </c>
      <c r="BB205" s="113">
        <v>0</v>
      </c>
    </row>
    <row r="206" spans="6:54" s="71" customFormat="1" ht="14.25" x14ac:dyDescent="0.2">
      <c r="G206" s="81" t="s">
        <v>385</v>
      </c>
      <c r="H206" s="85" t="s">
        <v>385</v>
      </c>
      <c r="I206" s="74" t="s">
        <v>386</v>
      </c>
      <c r="J206" s="75">
        <v>0</v>
      </c>
      <c r="K206" s="75"/>
      <c r="L206" s="113">
        <v>0</v>
      </c>
      <c r="M206" s="113">
        <v>0</v>
      </c>
      <c r="N206" s="113">
        <v>0</v>
      </c>
      <c r="O206" s="113">
        <v>0</v>
      </c>
      <c r="P206" s="113">
        <v>0</v>
      </c>
      <c r="Q206" s="113">
        <v>0</v>
      </c>
      <c r="R206" s="113">
        <v>0</v>
      </c>
      <c r="S206" s="113">
        <v>0</v>
      </c>
      <c r="T206" s="113">
        <v>0</v>
      </c>
      <c r="U206" s="113">
        <v>0</v>
      </c>
      <c r="V206" s="113">
        <v>0</v>
      </c>
      <c r="W206" s="113">
        <v>0</v>
      </c>
      <c r="X206" s="113">
        <v>0</v>
      </c>
      <c r="Y206" s="113">
        <f t="shared" si="346"/>
        <v>0</v>
      </c>
      <c r="Z206" s="113">
        <v>0</v>
      </c>
      <c r="AA206" s="113">
        <v>0</v>
      </c>
      <c r="AB206" s="113">
        <v>0</v>
      </c>
      <c r="AC206" s="113">
        <v>0</v>
      </c>
      <c r="AD206" s="113">
        <v>0</v>
      </c>
      <c r="AE206" s="113">
        <v>0</v>
      </c>
      <c r="AF206" s="113">
        <v>0</v>
      </c>
      <c r="AG206" s="116">
        <v>0</v>
      </c>
      <c r="AH206" s="116">
        <v>0</v>
      </c>
      <c r="AI206" s="113">
        <f t="shared" si="336"/>
        <v>0</v>
      </c>
      <c r="AJ206" s="113">
        <v>0</v>
      </c>
      <c r="AK206" s="113">
        <v>0</v>
      </c>
      <c r="AL206" s="113">
        <f t="shared" si="375"/>
        <v>0</v>
      </c>
      <c r="AM206" s="113">
        <f>SUM(M206:R206)</f>
        <v>0</v>
      </c>
      <c r="AN206" s="113">
        <f>SUM(S206:U206)</f>
        <v>0</v>
      </c>
      <c r="AO206" s="113">
        <f>SUM(V206:X206)</f>
        <v>0</v>
      </c>
      <c r="AP206" s="113">
        <f>SUM(AM206:AO206)</f>
        <v>0</v>
      </c>
      <c r="AQ206" s="113">
        <v>0</v>
      </c>
      <c r="AR206" s="113">
        <f>R206*3</f>
        <v>0</v>
      </c>
      <c r="AS206" s="113">
        <f>R206*3</f>
        <v>0</v>
      </c>
      <c r="AT206" s="113">
        <f>SUM(AQ206:AS206)</f>
        <v>0</v>
      </c>
      <c r="AU206" s="113">
        <v>0</v>
      </c>
      <c r="AV206" s="113">
        <v>0</v>
      </c>
      <c r="AW206" s="113">
        <f>SUM(AU206:AV206)</f>
        <v>0</v>
      </c>
      <c r="AX206" s="113" t="e">
        <f>#REF!</f>
        <v>#REF!</v>
      </c>
      <c r="AY206" s="113">
        <v>0</v>
      </c>
      <c r="AZ206" s="113">
        <v>0</v>
      </c>
      <c r="BA206" s="113">
        <v>0</v>
      </c>
      <c r="BB206" s="113">
        <v>0</v>
      </c>
    </row>
    <row r="207" spans="6:54" s="71" customFormat="1" ht="14.25" x14ac:dyDescent="0.2">
      <c r="G207" s="81" t="s">
        <v>387</v>
      </c>
      <c r="H207" s="85" t="s">
        <v>387</v>
      </c>
      <c r="I207" s="74" t="s">
        <v>388</v>
      </c>
      <c r="J207" s="75">
        <v>0</v>
      </c>
      <c r="K207" s="75"/>
      <c r="L207" s="113">
        <v>0</v>
      </c>
      <c r="M207" s="113">
        <v>0</v>
      </c>
      <c r="N207" s="113">
        <v>0</v>
      </c>
      <c r="O207" s="113">
        <v>0</v>
      </c>
      <c r="P207" s="113">
        <v>0</v>
      </c>
      <c r="Q207" s="113">
        <v>0</v>
      </c>
      <c r="R207" s="113">
        <v>0</v>
      </c>
      <c r="S207" s="113">
        <v>0</v>
      </c>
      <c r="T207" s="113">
        <v>0</v>
      </c>
      <c r="U207" s="113">
        <v>0</v>
      </c>
      <c r="V207" s="113">
        <v>0</v>
      </c>
      <c r="W207" s="113">
        <v>0</v>
      </c>
      <c r="X207" s="113">
        <v>0</v>
      </c>
      <c r="Y207" s="113">
        <f t="shared" si="346"/>
        <v>0</v>
      </c>
      <c r="Z207" s="113">
        <v>0</v>
      </c>
      <c r="AA207" s="113"/>
      <c r="AB207" s="113"/>
      <c r="AC207" s="113"/>
      <c r="AD207" s="113">
        <v>0</v>
      </c>
      <c r="AE207" s="113">
        <v>0</v>
      </c>
      <c r="AF207" s="113">
        <v>0</v>
      </c>
      <c r="AG207" s="116">
        <v>0</v>
      </c>
      <c r="AH207" s="116">
        <v>0</v>
      </c>
      <c r="AI207" s="113">
        <f t="shared" si="336"/>
        <v>0</v>
      </c>
      <c r="AJ207" s="113">
        <v>0</v>
      </c>
      <c r="AK207" s="113">
        <v>0</v>
      </c>
      <c r="AL207" s="113">
        <f t="shared" si="375"/>
        <v>0</v>
      </c>
      <c r="AM207" s="113">
        <f>SUM(M207:R207)</f>
        <v>0</v>
      </c>
      <c r="AN207" s="113">
        <f>SUM(S207:U207)</f>
        <v>0</v>
      </c>
      <c r="AO207" s="113">
        <f>SUM(V207:X207)</f>
        <v>0</v>
      </c>
      <c r="AP207" s="113">
        <f>SUM(AM207:AO207)</f>
        <v>0</v>
      </c>
      <c r="AQ207" s="113">
        <v>0</v>
      </c>
      <c r="AR207" s="113">
        <f>R207*3</f>
        <v>0</v>
      </c>
      <c r="AS207" s="113">
        <f>R207*3</f>
        <v>0</v>
      </c>
      <c r="AT207" s="113">
        <f>SUM(AQ207:AS207)</f>
        <v>0</v>
      </c>
      <c r="AU207" s="113">
        <v>0</v>
      </c>
      <c r="AV207" s="113">
        <v>0</v>
      </c>
      <c r="AW207" s="113">
        <f>SUM(AU207:AV207)</f>
        <v>0</v>
      </c>
      <c r="AX207" s="113" t="e">
        <f>#REF!</f>
        <v>#REF!</v>
      </c>
      <c r="AY207" s="113">
        <v>0</v>
      </c>
      <c r="AZ207" s="113">
        <v>0</v>
      </c>
      <c r="BA207" s="113">
        <v>0</v>
      </c>
      <c r="BB207" s="113">
        <v>0</v>
      </c>
    </row>
    <row r="208" spans="6:54" s="71" customFormat="1" ht="14.25" x14ac:dyDescent="0.2">
      <c r="G208" s="81" t="s">
        <v>389</v>
      </c>
      <c r="H208" s="82" t="s">
        <v>104</v>
      </c>
      <c r="I208" s="83" t="s">
        <v>105</v>
      </c>
      <c r="J208" s="84">
        <f t="shared" ref="J208:X208" si="380">SUM(J209:J214)</f>
        <v>0</v>
      </c>
      <c r="K208" s="84">
        <f t="shared" si="380"/>
        <v>0</v>
      </c>
      <c r="L208" s="115">
        <f t="shared" si="380"/>
        <v>0</v>
      </c>
      <c r="M208" s="115">
        <f t="shared" si="380"/>
        <v>0</v>
      </c>
      <c r="N208" s="115">
        <f t="shared" si="380"/>
        <v>0</v>
      </c>
      <c r="O208" s="115">
        <f t="shared" si="380"/>
        <v>0</v>
      </c>
      <c r="P208" s="115">
        <f t="shared" si="380"/>
        <v>0</v>
      </c>
      <c r="Q208" s="115">
        <f t="shared" si="380"/>
        <v>0</v>
      </c>
      <c r="R208" s="115">
        <f t="shared" si="380"/>
        <v>0</v>
      </c>
      <c r="S208" s="115">
        <f t="shared" si="380"/>
        <v>0</v>
      </c>
      <c r="T208" s="115">
        <f t="shared" si="380"/>
        <v>0</v>
      </c>
      <c r="U208" s="115">
        <f t="shared" si="380"/>
        <v>0</v>
      </c>
      <c r="V208" s="115">
        <f t="shared" si="380"/>
        <v>0</v>
      </c>
      <c r="W208" s="115">
        <f t="shared" si="380"/>
        <v>0</v>
      </c>
      <c r="X208" s="115">
        <f t="shared" si="380"/>
        <v>0</v>
      </c>
      <c r="Y208" s="115">
        <f t="shared" si="346"/>
        <v>0</v>
      </c>
      <c r="Z208" s="115">
        <f>SUM(Z209:Z214)</f>
        <v>0</v>
      </c>
      <c r="AA208" s="115">
        <f t="shared" ref="AA208:AZ208" si="381">SUM(AA209:AA214)</f>
        <v>0</v>
      </c>
      <c r="AB208" s="115">
        <f t="shared" si="381"/>
        <v>0</v>
      </c>
      <c r="AC208" s="115">
        <f t="shared" si="381"/>
        <v>0</v>
      </c>
      <c r="AD208" s="115">
        <f t="shared" si="381"/>
        <v>0</v>
      </c>
      <c r="AE208" s="115">
        <f t="shared" si="381"/>
        <v>0</v>
      </c>
      <c r="AF208" s="115">
        <f t="shared" si="381"/>
        <v>0</v>
      </c>
      <c r="AG208" s="115">
        <f t="shared" si="381"/>
        <v>0</v>
      </c>
      <c r="AH208" s="115">
        <f t="shared" si="381"/>
        <v>0</v>
      </c>
      <c r="AI208" s="115">
        <f t="shared" si="381"/>
        <v>0</v>
      </c>
      <c r="AJ208" s="115">
        <f t="shared" si="381"/>
        <v>0</v>
      </c>
      <c r="AK208" s="115">
        <f t="shared" si="381"/>
        <v>0</v>
      </c>
      <c r="AL208" s="115">
        <f t="shared" si="381"/>
        <v>0</v>
      </c>
      <c r="AM208" s="115">
        <f t="shared" si="381"/>
        <v>0</v>
      </c>
      <c r="AN208" s="115">
        <f t="shared" si="381"/>
        <v>0</v>
      </c>
      <c r="AO208" s="115">
        <f t="shared" si="381"/>
        <v>0</v>
      </c>
      <c r="AP208" s="115">
        <f t="shared" si="381"/>
        <v>0</v>
      </c>
      <c r="AQ208" s="115">
        <f>SUM(AQ209:AQ214)</f>
        <v>0</v>
      </c>
      <c r="AR208" s="115">
        <f t="shared" si="381"/>
        <v>0</v>
      </c>
      <c r="AS208" s="115">
        <f t="shared" si="381"/>
        <v>0</v>
      </c>
      <c r="AT208" s="115">
        <f t="shared" si="381"/>
        <v>0</v>
      </c>
      <c r="AU208" s="115">
        <f t="shared" si="381"/>
        <v>0</v>
      </c>
      <c r="AV208" s="115">
        <f t="shared" si="381"/>
        <v>0</v>
      </c>
      <c r="AW208" s="115">
        <f t="shared" si="381"/>
        <v>0</v>
      </c>
      <c r="AX208" s="115" t="e">
        <f t="shared" si="381"/>
        <v>#REF!</v>
      </c>
      <c r="AY208" s="115">
        <f t="shared" si="381"/>
        <v>0</v>
      </c>
      <c r="AZ208" s="115">
        <f t="shared" si="381"/>
        <v>0</v>
      </c>
      <c r="BA208" s="115">
        <f>SUM(BA209:BA214)</f>
        <v>0</v>
      </c>
      <c r="BB208" s="115">
        <f>SUM(BB209:BB214)</f>
        <v>0</v>
      </c>
    </row>
    <row r="209" spans="7:54" s="71" customFormat="1" ht="14.25" x14ac:dyDescent="0.2">
      <c r="G209" s="81" t="s">
        <v>390</v>
      </c>
      <c r="H209" s="85" t="s">
        <v>390</v>
      </c>
      <c r="I209" s="74" t="s">
        <v>391</v>
      </c>
      <c r="J209" s="75">
        <v>0</v>
      </c>
      <c r="K209" s="75"/>
      <c r="L209" s="113">
        <v>0</v>
      </c>
      <c r="M209" s="113">
        <v>0</v>
      </c>
      <c r="N209" s="113">
        <v>0</v>
      </c>
      <c r="O209" s="113">
        <v>0</v>
      </c>
      <c r="P209" s="113">
        <v>0</v>
      </c>
      <c r="Q209" s="113">
        <v>0</v>
      </c>
      <c r="R209" s="113">
        <v>0</v>
      </c>
      <c r="S209" s="113">
        <v>0</v>
      </c>
      <c r="T209" s="113">
        <v>0</v>
      </c>
      <c r="U209" s="113">
        <v>0</v>
      </c>
      <c r="V209" s="113">
        <v>0</v>
      </c>
      <c r="W209" s="113">
        <v>0</v>
      </c>
      <c r="X209" s="113">
        <v>0</v>
      </c>
      <c r="Y209" s="113">
        <f t="shared" si="346"/>
        <v>0</v>
      </c>
      <c r="Z209" s="113">
        <v>0</v>
      </c>
      <c r="AA209" s="113">
        <v>0</v>
      </c>
      <c r="AB209" s="113">
        <v>0</v>
      </c>
      <c r="AC209" s="113">
        <v>0</v>
      </c>
      <c r="AD209" s="113">
        <v>0</v>
      </c>
      <c r="AE209" s="113">
        <v>0</v>
      </c>
      <c r="AF209" s="113">
        <v>0</v>
      </c>
      <c r="AG209" s="116">
        <v>0</v>
      </c>
      <c r="AH209" s="116">
        <v>0</v>
      </c>
      <c r="AI209" s="113">
        <f t="shared" si="336"/>
        <v>0</v>
      </c>
      <c r="AJ209" s="113">
        <v>0</v>
      </c>
      <c r="AK209" s="113">
        <v>0</v>
      </c>
      <c r="AL209" s="113">
        <f t="shared" si="375"/>
        <v>0</v>
      </c>
      <c r="AM209" s="113">
        <f t="shared" ref="AM209:AM214" si="382">SUM(M209:R209)</f>
        <v>0</v>
      </c>
      <c r="AN209" s="113">
        <f t="shared" ref="AN209:AN214" si="383">SUM(S209:U209)</f>
        <v>0</v>
      </c>
      <c r="AO209" s="113">
        <f t="shared" ref="AO209:AO214" si="384">SUM(V209:X209)</f>
        <v>0</v>
      </c>
      <c r="AP209" s="113">
        <f t="shared" ref="AP209:AP214" si="385">SUM(AM209:AO209)</f>
        <v>0</v>
      </c>
      <c r="AQ209" s="113">
        <v>0</v>
      </c>
      <c r="AR209" s="113">
        <f t="shared" ref="AR209:AR214" si="386">R209*3</f>
        <v>0</v>
      </c>
      <c r="AS209" s="113">
        <f t="shared" ref="AS209:AS214" si="387">R209*3</f>
        <v>0</v>
      </c>
      <c r="AT209" s="113">
        <f t="shared" ref="AT209:AT214" si="388">SUM(AQ209:AS209)</f>
        <v>0</v>
      </c>
      <c r="AU209" s="113">
        <v>0</v>
      </c>
      <c r="AV209" s="113">
        <v>0</v>
      </c>
      <c r="AW209" s="113">
        <f t="shared" ref="AW209:AW214" si="389">SUM(AU209:AV209)</f>
        <v>0</v>
      </c>
      <c r="AX209" s="113" t="e">
        <f>#REF!</f>
        <v>#REF!</v>
      </c>
      <c r="AY209" s="113">
        <v>0</v>
      </c>
      <c r="AZ209" s="113">
        <v>0</v>
      </c>
      <c r="BA209" s="113">
        <v>0</v>
      </c>
      <c r="BB209" s="113">
        <v>0</v>
      </c>
    </row>
    <row r="210" spans="7:54" s="71" customFormat="1" ht="14.25" x14ac:dyDescent="0.2">
      <c r="G210" s="81" t="s">
        <v>392</v>
      </c>
      <c r="H210" s="85" t="s">
        <v>392</v>
      </c>
      <c r="I210" s="74" t="s">
        <v>393</v>
      </c>
      <c r="J210" s="75">
        <v>0</v>
      </c>
      <c r="K210" s="75"/>
      <c r="L210" s="113">
        <v>0</v>
      </c>
      <c r="M210" s="113">
        <v>0</v>
      </c>
      <c r="N210" s="113">
        <v>0</v>
      </c>
      <c r="O210" s="113">
        <v>0</v>
      </c>
      <c r="P210" s="113">
        <v>0</v>
      </c>
      <c r="Q210" s="113">
        <v>0</v>
      </c>
      <c r="R210" s="113">
        <v>0</v>
      </c>
      <c r="S210" s="113">
        <v>0</v>
      </c>
      <c r="T210" s="113">
        <v>0</v>
      </c>
      <c r="U210" s="113">
        <v>0</v>
      </c>
      <c r="V210" s="113">
        <v>0</v>
      </c>
      <c r="W210" s="113">
        <v>0</v>
      </c>
      <c r="X210" s="113">
        <v>0</v>
      </c>
      <c r="Y210" s="113">
        <f t="shared" si="346"/>
        <v>0</v>
      </c>
      <c r="Z210" s="113">
        <v>0</v>
      </c>
      <c r="AA210" s="113">
        <v>0</v>
      </c>
      <c r="AB210" s="113">
        <v>0</v>
      </c>
      <c r="AC210" s="113">
        <v>0</v>
      </c>
      <c r="AD210" s="113">
        <v>0</v>
      </c>
      <c r="AE210" s="113">
        <v>0</v>
      </c>
      <c r="AF210" s="113">
        <v>0</v>
      </c>
      <c r="AG210" s="116">
        <v>0</v>
      </c>
      <c r="AH210" s="116">
        <v>0</v>
      </c>
      <c r="AI210" s="113">
        <f t="shared" si="336"/>
        <v>0</v>
      </c>
      <c r="AJ210" s="113">
        <v>0</v>
      </c>
      <c r="AK210" s="113">
        <v>0</v>
      </c>
      <c r="AL210" s="113">
        <f t="shared" si="375"/>
        <v>0</v>
      </c>
      <c r="AM210" s="113">
        <f t="shared" si="382"/>
        <v>0</v>
      </c>
      <c r="AN210" s="113">
        <f t="shared" si="383"/>
        <v>0</v>
      </c>
      <c r="AO210" s="113">
        <f t="shared" si="384"/>
        <v>0</v>
      </c>
      <c r="AP210" s="113">
        <f t="shared" si="385"/>
        <v>0</v>
      </c>
      <c r="AQ210" s="113">
        <v>0</v>
      </c>
      <c r="AR210" s="113">
        <f t="shared" si="386"/>
        <v>0</v>
      </c>
      <c r="AS210" s="113">
        <f t="shared" si="387"/>
        <v>0</v>
      </c>
      <c r="AT210" s="113">
        <f t="shared" si="388"/>
        <v>0</v>
      </c>
      <c r="AU210" s="113">
        <v>0</v>
      </c>
      <c r="AV210" s="113">
        <v>0</v>
      </c>
      <c r="AW210" s="113">
        <f t="shared" si="389"/>
        <v>0</v>
      </c>
      <c r="AX210" s="113" t="e">
        <f>#REF!</f>
        <v>#REF!</v>
      </c>
      <c r="AY210" s="113">
        <v>0</v>
      </c>
      <c r="AZ210" s="113">
        <v>0</v>
      </c>
      <c r="BA210" s="113">
        <v>0</v>
      </c>
      <c r="BB210" s="113">
        <v>0</v>
      </c>
    </row>
    <row r="211" spans="7:54" s="71" customFormat="1" ht="14.25" x14ac:dyDescent="0.2">
      <c r="G211" s="81" t="s">
        <v>394</v>
      </c>
      <c r="H211" s="85" t="s">
        <v>394</v>
      </c>
      <c r="I211" s="74" t="s">
        <v>395</v>
      </c>
      <c r="J211" s="75">
        <v>0</v>
      </c>
      <c r="K211" s="75"/>
      <c r="L211" s="113">
        <v>0</v>
      </c>
      <c r="M211" s="113">
        <v>0</v>
      </c>
      <c r="N211" s="113">
        <v>0</v>
      </c>
      <c r="O211" s="113">
        <v>0</v>
      </c>
      <c r="P211" s="113">
        <v>0</v>
      </c>
      <c r="Q211" s="113">
        <v>0</v>
      </c>
      <c r="R211" s="113">
        <v>0</v>
      </c>
      <c r="S211" s="113">
        <v>0</v>
      </c>
      <c r="T211" s="113">
        <v>0</v>
      </c>
      <c r="U211" s="113">
        <v>0</v>
      </c>
      <c r="V211" s="113">
        <v>0</v>
      </c>
      <c r="W211" s="113">
        <v>0</v>
      </c>
      <c r="X211" s="113">
        <v>0</v>
      </c>
      <c r="Y211" s="113">
        <f t="shared" si="346"/>
        <v>0</v>
      </c>
      <c r="Z211" s="113">
        <v>0</v>
      </c>
      <c r="AA211" s="113">
        <v>0</v>
      </c>
      <c r="AB211" s="113">
        <v>0</v>
      </c>
      <c r="AC211" s="113">
        <v>0</v>
      </c>
      <c r="AD211" s="113">
        <v>0</v>
      </c>
      <c r="AE211" s="113">
        <v>0</v>
      </c>
      <c r="AF211" s="113">
        <v>0</v>
      </c>
      <c r="AG211" s="116">
        <v>0</v>
      </c>
      <c r="AH211" s="116">
        <v>0</v>
      </c>
      <c r="AI211" s="113">
        <f t="shared" si="336"/>
        <v>0</v>
      </c>
      <c r="AJ211" s="113">
        <v>0</v>
      </c>
      <c r="AK211" s="113">
        <v>0</v>
      </c>
      <c r="AL211" s="113">
        <f t="shared" si="375"/>
        <v>0</v>
      </c>
      <c r="AM211" s="113">
        <f t="shared" si="382"/>
        <v>0</v>
      </c>
      <c r="AN211" s="113">
        <f t="shared" si="383"/>
        <v>0</v>
      </c>
      <c r="AO211" s="113">
        <f t="shared" si="384"/>
        <v>0</v>
      </c>
      <c r="AP211" s="113">
        <f t="shared" si="385"/>
        <v>0</v>
      </c>
      <c r="AQ211" s="113">
        <v>0</v>
      </c>
      <c r="AR211" s="113">
        <f t="shared" si="386"/>
        <v>0</v>
      </c>
      <c r="AS211" s="113">
        <f t="shared" si="387"/>
        <v>0</v>
      </c>
      <c r="AT211" s="113">
        <f t="shared" si="388"/>
        <v>0</v>
      </c>
      <c r="AU211" s="113">
        <v>0</v>
      </c>
      <c r="AV211" s="113">
        <v>0</v>
      </c>
      <c r="AW211" s="113">
        <f t="shared" si="389"/>
        <v>0</v>
      </c>
      <c r="AX211" s="113" t="e">
        <f>#REF!</f>
        <v>#REF!</v>
      </c>
      <c r="AY211" s="113">
        <v>0</v>
      </c>
      <c r="AZ211" s="113">
        <v>0</v>
      </c>
      <c r="BA211" s="113">
        <v>0</v>
      </c>
      <c r="BB211" s="113">
        <v>0</v>
      </c>
    </row>
    <row r="212" spans="7:54" s="71" customFormat="1" ht="14.25" x14ac:dyDescent="0.2">
      <c r="G212" s="81" t="s">
        <v>396</v>
      </c>
      <c r="H212" s="85" t="s">
        <v>396</v>
      </c>
      <c r="I212" s="74" t="s">
        <v>397</v>
      </c>
      <c r="J212" s="75">
        <v>0</v>
      </c>
      <c r="K212" s="75"/>
      <c r="L212" s="113">
        <v>0</v>
      </c>
      <c r="M212" s="113">
        <v>0</v>
      </c>
      <c r="N212" s="113">
        <v>0</v>
      </c>
      <c r="O212" s="113">
        <v>0</v>
      </c>
      <c r="P212" s="113">
        <v>0</v>
      </c>
      <c r="Q212" s="113">
        <v>0</v>
      </c>
      <c r="R212" s="113">
        <v>0</v>
      </c>
      <c r="S212" s="113">
        <v>0</v>
      </c>
      <c r="T212" s="113">
        <v>0</v>
      </c>
      <c r="U212" s="113">
        <v>0</v>
      </c>
      <c r="V212" s="113">
        <v>0</v>
      </c>
      <c r="W212" s="113">
        <v>0</v>
      </c>
      <c r="X212" s="113">
        <v>0</v>
      </c>
      <c r="Y212" s="113">
        <f t="shared" si="346"/>
        <v>0</v>
      </c>
      <c r="Z212" s="113">
        <v>0</v>
      </c>
      <c r="AA212" s="113">
        <v>0</v>
      </c>
      <c r="AB212" s="113">
        <v>0</v>
      </c>
      <c r="AC212" s="113">
        <v>0</v>
      </c>
      <c r="AD212" s="113">
        <v>0</v>
      </c>
      <c r="AE212" s="113">
        <v>0</v>
      </c>
      <c r="AF212" s="113">
        <v>0</v>
      </c>
      <c r="AG212" s="116">
        <v>0</v>
      </c>
      <c r="AH212" s="116">
        <v>0</v>
      </c>
      <c r="AI212" s="113">
        <f t="shared" si="336"/>
        <v>0</v>
      </c>
      <c r="AJ212" s="113">
        <v>0</v>
      </c>
      <c r="AK212" s="113">
        <v>0</v>
      </c>
      <c r="AL212" s="113">
        <f t="shared" si="375"/>
        <v>0</v>
      </c>
      <c r="AM212" s="113">
        <f t="shared" si="382"/>
        <v>0</v>
      </c>
      <c r="AN212" s="113">
        <f t="shared" si="383"/>
        <v>0</v>
      </c>
      <c r="AO212" s="113">
        <f t="shared" si="384"/>
        <v>0</v>
      </c>
      <c r="AP212" s="113">
        <f t="shared" si="385"/>
        <v>0</v>
      </c>
      <c r="AQ212" s="113">
        <v>0</v>
      </c>
      <c r="AR212" s="113">
        <f t="shared" si="386"/>
        <v>0</v>
      </c>
      <c r="AS212" s="113">
        <f t="shared" si="387"/>
        <v>0</v>
      </c>
      <c r="AT212" s="113">
        <f t="shared" si="388"/>
        <v>0</v>
      </c>
      <c r="AU212" s="113">
        <v>0</v>
      </c>
      <c r="AV212" s="113">
        <v>0</v>
      </c>
      <c r="AW212" s="113">
        <f t="shared" si="389"/>
        <v>0</v>
      </c>
      <c r="AX212" s="113" t="e">
        <f>#REF!</f>
        <v>#REF!</v>
      </c>
      <c r="AY212" s="113">
        <v>0</v>
      </c>
      <c r="AZ212" s="113">
        <v>0</v>
      </c>
      <c r="BA212" s="113">
        <v>0</v>
      </c>
      <c r="BB212" s="113">
        <v>0</v>
      </c>
    </row>
    <row r="213" spans="7:54" s="71" customFormat="1" ht="14.25" x14ac:dyDescent="0.2">
      <c r="G213" s="81" t="s">
        <v>398</v>
      </c>
      <c r="H213" s="85" t="s">
        <v>398</v>
      </c>
      <c r="I213" s="74" t="s">
        <v>399</v>
      </c>
      <c r="J213" s="75">
        <v>0</v>
      </c>
      <c r="K213" s="75"/>
      <c r="L213" s="113">
        <v>0</v>
      </c>
      <c r="M213" s="113">
        <v>0</v>
      </c>
      <c r="N213" s="113">
        <v>0</v>
      </c>
      <c r="O213" s="113">
        <v>0</v>
      </c>
      <c r="P213" s="113">
        <v>0</v>
      </c>
      <c r="Q213" s="113">
        <v>0</v>
      </c>
      <c r="R213" s="113">
        <v>0</v>
      </c>
      <c r="S213" s="113">
        <v>0</v>
      </c>
      <c r="T213" s="113">
        <v>0</v>
      </c>
      <c r="U213" s="113">
        <v>0</v>
      </c>
      <c r="V213" s="113">
        <v>0</v>
      </c>
      <c r="W213" s="113">
        <v>0</v>
      </c>
      <c r="X213" s="113">
        <v>0</v>
      </c>
      <c r="Y213" s="113">
        <f t="shared" si="346"/>
        <v>0</v>
      </c>
      <c r="Z213" s="113"/>
      <c r="AA213" s="113"/>
      <c r="AB213" s="113"/>
      <c r="AC213" s="113"/>
      <c r="AD213" s="113">
        <v>0</v>
      </c>
      <c r="AE213" s="113">
        <v>0</v>
      </c>
      <c r="AF213" s="113">
        <v>0</v>
      </c>
      <c r="AG213" s="116">
        <v>0</v>
      </c>
      <c r="AH213" s="116">
        <v>0</v>
      </c>
      <c r="AI213" s="113">
        <f t="shared" si="336"/>
        <v>0</v>
      </c>
      <c r="AJ213" s="113">
        <v>0</v>
      </c>
      <c r="AK213" s="113">
        <v>0</v>
      </c>
      <c r="AL213" s="113">
        <f t="shared" si="375"/>
        <v>0</v>
      </c>
      <c r="AM213" s="113">
        <f t="shared" si="382"/>
        <v>0</v>
      </c>
      <c r="AN213" s="113">
        <f t="shared" si="383"/>
        <v>0</v>
      </c>
      <c r="AO213" s="113">
        <f t="shared" si="384"/>
        <v>0</v>
      </c>
      <c r="AP213" s="113">
        <f t="shared" si="385"/>
        <v>0</v>
      </c>
      <c r="AQ213" s="113">
        <v>0</v>
      </c>
      <c r="AR213" s="113">
        <f t="shared" si="386"/>
        <v>0</v>
      </c>
      <c r="AS213" s="113">
        <f t="shared" si="387"/>
        <v>0</v>
      </c>
      <c r="AT213" s="113">
        <f t="shared" si="388"/>
        <v>0</v>
      </c>
      <c r="AU213" s="113">
        <v>0</v>
      </c>
      <c r="AV213" s="113">
        <v>0</v>
      </c>
      <c r="AW213" s="113">
        <f t="shared" si="389"/>
        <v>0</v>
      </c>
      <c r="AX213" s="113" t="e">
        <f>#REF!</f>
        <v>#REF!</v>
      </c>
      <c r="AY213" s="113">
        <v>0</v>
      </c>
      <c r="AZ213" s="113">
        <v>0</v>
      </c>
      <c r="BA213" s="113">
        <v>0</v>
      </c>
      <c r="BB213" s="113">
        <v>0</v>
      </c>
    </row>
    <row r="214" spans="7:54" s="71" customFormat="1" ht="14.25" x14ac:dyDescent="0.2">
      <c r="G214" s="81" t="s">
        <v>400</v>
      </c>
      <c r="H214" s="85" t="s">
        <v>400</v>
      </c>
      <c r="I214" s="74" t="s">
        <v>401</v>
      </c>
      <c r="J214" s="75">
        <v>0</v>
      </c>
      <c r="K214" s="75"/>
      <c r="L214" s="113">
        <v>0</v>
      </c>
      <c r="M214" s="113">
        <v>0</v>
      </c>
      <c r="N214" s="113">
        <v>0</v>
      </c>
      <c r="O214" s="113">
        <v>0</v>
      </c>
      <c r="P214" s="113">
        <v>0</v>
      </c>
      <c r="Q214" s="113">
        <v>0</v>
      </c>
      <c r="R214" s="113">
        <v>0</v>
      </c>
      <c r="S214" s="113">
        <v>0</v>
      </c>
      <c r="T214" s="113">
        <v>0</v>
      </c>
      <c r="U214" s="113">
        <v>0</v>
      </c>
      <c r="V214" s="113">
        <v>0</v>
      </c>
      <c r="W214" s="113">
        <v>0</v>
      </c>
      <c r="X214" s="113">
        <v>0</v>
      </c>
      <c r="Y214" s="113">
        <f t="shared" si="346"/>
        <v>0</v>
      </c>
      <c r="Z214" s="113"/>
      <c r="AA214" s="113"/>
      <c r="AB214" s="113"/>
      <c r="AC214" s="113"/>
      <c r="AD214" s="113">
        <v>0</v>
      </c>
      <c r="AE214" s="113">
        <v>0</v>
      </c>
      <c r="AF214" s="113">
        <v>0</v>
      </c>
      <c r="AG214" s="116">
        <v>0</v>
      </c>
      <c r="AH214" s="116">
        <v>0</v>
      </c>
      <c r="AI214" s="113">
        <f t="shared" si="336"/>
        <v>0</v>
      </c>
      <c r="AJ214" s="113">
        <v>0</v>
      </c>
      <c r="AK214" s="113">
        <v>0</v>
      </c>
      <c r="AL214" s="113">
        <f t="shared" si="375"/>
        <v>0</v>
      </c>
      <c r="AM214" s="113">
        <f t="shared" si="382"/>
        <v>0</v>
      </c>
      <c r="AN214" s="113">
        <f t="shared" si="383"/>
        <v>0</v>
      </c>
      <c r="AO214" s="113">
        <f t="shared" si="384"/>
        <v>0</v>
      </c>
      <c r="AP214" s="113">
        <f t="shared" si="385"/>
        <v>0</v>
      </c>
      <c r="AQ214" s="113">
        <v>0</v>
      </c>
      <c r="AR214" s="113">
        <f t="shared" si="386"/>
        <v>0</v>
      </c>
      <c r="AS214" s="113">
        <f t="shared" si="387"/>
        <v>0</v>
      </c>
      <c r="AT214" s="113">
        <f t="shared" si="388"/>
        <v>0</v>
      </c>
      <c r="AU214" s="113">
        <v>0</v>
      </c>
      <c r="AV214" s="113">
        <v>0</v>
      </c>
      <c r="AW214" s="113">
        <f t="shared" si="389"/>
        <v>0</v>
      </c>
      <c r="AX214" s="113" t="e">
        <f>#REF!</f>
        <v>#REF!</v>
      </c>
      <c r="AY214" s="113">
        <v>0</v>
      </c>
      <c r="AZ214" s="113">
        <v>0</v>
      </c>
      <c r="BA214" s="113">
        <v>0</v>
      </c>
      <c r="BB214" s="113">
        <v>0</v>
      </c>
    </row>
    <row r="215" spans="7:54" s="71" customFormat="1" ht="14.25" x14ac:dyDescent="0.2">
      <c r="G215" s="81" t="s">
        <v>402</v>
      </c>
      <c r="H215" s="82" t="s">
        <v>106</v>
      </c>
      <c r="I215" s="83" t="s">
        <v>107</v>
      </c>
      <c r="J215" s="84">
        <f>SUM(J216:J220)</f>
        <v>0</v>
      </c>
      <c r="K215" s="84">
        <f>SUM(K216:K220)</f>
        <v>0</v>
      </c>
      <c r="L215" s="115">
        <f>SUM(L216:L220)</f>
        <v>0</v>
      </c>
      <c r="M215" s="115">
        <f t="shared" ref="M215:X215" si="390">SUM(M216:M220)</f>
        <v>0</v>
      </c>
      <c r="N215" s="115">
        <f t="shared" si="390"/>
        <v>0</v>
      </c>
      <c r="O215" s="115">
        <f t="shared" si="390"/>
        <v>0</v>
      </c>
      <c r="P215" s="115">
        <f t="shared" si="390"/>
        <v>0</v>
      </c>
      <c r="Q215" s="115">
        <f t="shared" si="390"/>
        <v>0</v>
      </c>
      <c r="R215" s="115">
        <f t="shared" si="390"/>
        <v>0</v>
      </c>
      <c r="S215" s="115">
        <f t="shared" si="390"/>
        <v>0</v>
      </c>
      <c r="T215" s="115">
        <f t="shared" si="390"/>
        <v>0</v>
      </c>
      <c r="U215" s="115">
        <f t="shared" si="390"/>
        <v>0</v>
      </c>
      <c r="V215" s="115">
        <f t="shared" si="390"/>
        <v>0</v>
      </c>
      <c r="W215" s="115">
        <f t="shared" si="390"/>
        <v>0</v>
      </c>
      <c r="X215" s="115">
        <f t="shared" si="390"/>
        <v>0</v>
      </c>
      <c r="Y215" s="115">
        <f t="shared" si="346"/>
        <v>0</v>
      </c>
      <c r="Z215" s="115">
        <f t="shared" ref="Z215:AZ215" si="391">SUM(Z216:Z220)</f>
        <v>0</v>
      </c>
      <c r="AA215" s="115">
        <f t="shared" si="391"/>
        <v>0</v>
      </c>
      <c r="AB215" s="115">
        <f t="shared" si="391"/>
        <v>0</v>
      </c>
      <c r="AC215" s="115">
        <f t="shared" si="391"/>
        <v>0</v>
      </c>
      <c r="AD215" s="115">
        <f t="shared" si="391"/>
        <v>0</v>
      </c>
      <c r="AE215" s="115">
        <f t="shared" si="391"/>
        <v>0</v>
      </c>
      <c r="AF215" s="115">
        <f t="shared" si="391"/>
        <v>0</v>
      </c>
      <c r="AG215" s="115">
        <f t="shared" si="391"/>
        <v>0</v>
      </c>
      <c r="AH215" s="115">
        <f t="shared" si="391"/>
        <v>0</v>
      </c>
      <c r="AI215" s="115">
        <f t="shared" si="391"/>
        <v>0</v>
      </c>
      <c r="AJ215" s="115">
        <f t="shared" si="391"/>
        <v>0</v>
      </c>
      <c r="AK215" s="115">
        <f t="shared" si="391"/>
        <v>0</v>
      </c>
      <c r="AL215" s="115">
        <f t="shared" si="391"/>
        <v>0</v>
      </c>
      <c r="AM215" s="115">
        <f t="shared" si="391"/>
        <v>0</v>
      </c>
      <c r="AN215" s="115">
        <f t="shared" si="391"/>
        <v>0</v>
      </c>
      <c r="AO215" s="115">
        <f t="shared" si="391"/>
        <v>0</v>
      </c>
      <c r="AP215" s="115">
        <f t="shared" si="391"/>
        <v>0</v>
      </c>
      <c r="AQ215" s="115">
        <f>SUM(AQ216:AQ220)</f>
        <v>0</v>
      </c>
      <c r="AR215" s="115">
        <f t="shared" si="391"/>
        <v>0</v>
      </c>
      <c r="AS215" s="115">
        <f t="shared" si="391"/>
        <v>0</v>
      </c>
      <c r="AT215" s="115">
        <f t="shared" si="391"/>
        <v>0</v>
      </c>
      <c r="AU215" s="115">
        <f t="shared" si="391"/>
        <v>0</v>
      </c>
      <c r="AV215" s="115">
        <f t="shared" si="391"/>
        <v>0</v>
      </c>
      <c r="AW215" s="115">
        <f t="shared" si="391"/>
        <v>0</v>
      </c>
      <c r="AX215" s="115" t="e">
        <f t="shared" si="391"/>
        <v>#REF!</v>
      </c>
      <c r="AY215" s="115">
        <f t="shared" si="391"/>
        <v>0</v>
      </c>
      <c r="AZ215" s="115">
        <f t="shared" si="391"/>
        <v>0</v>
      </c>
      <c r="BA215" s="115">
        <f>SUM(BA216:BA220)</f>
        <v>0</v>
      </c>
      <c r="BB215" s="115">
        <f>SUM(BB216:BB220)</f>
        <v>0</v>
      </c>
    </row>
    <row r="216" spans="7:54" s="71" customFormat="1" ht="14.25" x14ac:dyDescent="0.2">
      <c r="G216" s="81" t="s">
        <v>403</v>
      </c>
      <c r="H216" s="85" t="s">
        <v>403</v>
      </c>
      <c r="I216" s="74" t="s">
        <v>404</v>
      </c>
      <c r="J216" s="75">
        <v>0</v>
      </c>
      <c r="K216" s="75"/>
      <c r="L216" s="113">
        <v>0</v>
      </c>
      <c r="M216" s="113"/>
      <c r="N216" s="113"/>
      <c r="O216" s="113"/>
      <c r="P216" s="113"/>
      <c r="Q216" s="113"/>
      <c r="R216" s="113"/>
      <c r="S216" s="113"/>
      <c r="T216" s="113"/>
      <c r="U216" s="113"/>
      <c r="V216" s="113"/>
      <c r="W216" s="113"/>
      <c r="X216" s="113"/>
      <c r="Y216" s="113">
        <f t="shared" si="346"/>
        <v>0</v>
      </c>
      <c r="Z216" s="113">
        <v>0</v>
      </c>
      <c r="AA216" s="113">
        <v>0</v>
      </c>
      <c r="AB216" s="113">
        <v>0</v>
      </c>
      <c r="AC216" s="113">
        <v>0</v>
      </c>
      <c r="AD216" s="113">
        <v>0</v>
      </c>
      <c r="AE216" s="113">
        <v>0</v>
      </c>
      <c r="AF216" s="113">
        <v>0</v>
      </c>
      <c r="AG216" s="116">
        <v>0</v>
      </c>
      <c r="AH216" s="116">
        <v>0</v>
      </c>
      <c r="AI216" s="113">
        <f t="shared" si="336"/>
        <v>0</v>
      </c>
      <c r="AJ216" s="113">
        <v>0</v>
      </c>
      <c r="AK216" s="113">
        <v>0</v>
      </c>
      <c r="AL216" s="113">
        <f t="shared" si="375"/>
        <v>0</v>
      </c>
      <c r="AM216" s="113">
        <f>SUM(M216:R216)</f>
        <v>0</v>
      </c>
      <c r="AN216" s="113">
        <f>SUM(S216:U216)</f>
        <v>0</v>
      </c>
      <c r="AO216" s="113">
        <f>SUM(V216:X216)</f>
        <v>0</v>
      </c>
      <c r="AP216" s="113">
        <f>SUM(AM216:AO216)</f>
        <v>0</v>
      </c>
      <c r="AQ216" s="113">
        <v>0</v>
      </c>
      <c r="AR216" s="113">
        <f>R216*3</f>
        <v>0</v>
      </c>
      <c r="AS216" s="113">
        <f>R216*3</f>
        <v>0</v>
      </c>
      <c r="AT216" s="113">
        <f>SUM(AQ216:AS216)</f>
        <v>0</v>
      </c>
      <c r="AU216" s="113">
        <v>0</v>
      </c>
      <c r="AV216" s="113">
        <v>0</v>
      </c>
      <c r="AW216" s="113">
        <f>SUM(AU216:AV216)</f>
        <v>0</v>
      </c>
      <c r="AX216" s="113" t="e">
        <f>#REF!</f>
        <v>#REF!</v>
      </c>
      <c r="AY216" s="113">
        <v>0</v>
      </c>
      <c r="AZ216" s="113">
        <v>0</v>
      </c>
      <c r="BA216" s="113">
        <v>0</v>
      </c>
      <c r="BB216" s="113">
        <v>0</v>
      </c>
    </row>
    <row r="217" spans="7:54" s="71" customFormat="1" ht="14.25" x14ac:dyDescent="0.2">
      <c r="G217" s="81" t="s">
        <v>405</v>
      </c>
      <c r="H217" s="85" t="s">
        <v>405</v>
      </c>
      <c r="I217" s="74" t="s">
        <v>406</v>
      </c>
      <c r="J217" s="75">
        <v>0</v>
      </c>
      <c r="K217" s="75"/>
      <c r="L217" s="113">
        <v>0</v>
      </c>
      <c r="M217" s="113"/>
      <c r="N217" s="113"/>
      <c r="O217" s="113"/>
      <c r="P217" s="113"/>
      <c r="Q217" s="113"/>
      <c r="R217" s="113"/>
      <c r="S217" s="113"/>
      <c r="T217" s="113"/>
      <c r="U217" s="113"/>
      <c r="V217" s="113"/>
      <c r="W217" s="113"/>
      <c r="X217" s="113"/>
      <c r="Y217" s="113">
        <f t="shared" si="346"/>
        <v>0</v>
      </c>
      <c r="Z217" s="113">
        <v>0</v>
      </c>
      <c r="AA217" s="113">
        <v>0</v>
      </c>
      <c r="AB217" s="113">
        <v>0</v>
      </c>
      <c r="AC217" s="113">
        <v>0</v>
      </c>
      <c r="AD217" s="113">
        <v>0</v>
      </c>
      <c r="AE217" s="113">
        <v>0</v>
      </c>
      <c r="AF217" s="113">
        <v>0</v>
      </c>
      <c r="AG217" s="116">
        <v>0</v>
      </c>
      <c r="AH217" s="116">
        <v>0</v>
      </c>
      <c r="AI217" s="113">
        <f t="shared" si="336"/>
        <v>0</v>
      </c>
      <c r="AJ217" s="113">
        <v>0</v>
      </c>
      <c r="AK217" s="113">
        <v>0</v>
      </c>
      <c r="AL217" s="113">
        <f t="shared" si="375"/>
        <v>0</v>
      </c>
      <c r="AM217" s="113">
        <f>SUM(M217:R217)</f>
        <v>0</v>
      </c>
      <c r="AN217" s="113">
        <f>SUM(S217:U217)</f>
        <v>0</v>
      </c>
      <c r="AO217" s="113">
        <f>SUM(V217:X217)</f>
        <v>0</v>
      </c>
      <c r="AP217" s="113">
        <f>SUM(AM217:AO217)</f>
        <v>0</v>
      </c>
      <c r="AQ217" s="113">
        <v>0</v>
      </c>
      <c r="AR217" s="113">
        <f>R217*3</f>
        <v>0</v>
      </c>
      <c r="AS217" s="113">
        <f>R217*3</f>
        <v>0</v>
      </c>
      <c r="AT217" s="113">
        <f>SUM(AQ217:AS217)</f>
        <v>0</v>
      </c>
      <c r="AU217" s="113">
        <v>0</v>
      </c>
      <c r="AV217" s="113">
        <v>0</v>
      </c>
      <c r="AW217" s="113">
        <f>SUM(AU217:AV217)</f>
        <v>0</v>
      </c>
      <c r="AX217" s="113" t="e">
        <f>#REF!</f>
        <v>#REF!</v>
      </c>
      <c r="AY217" s="113">
        <v>0</v>
      </c>
      <c r="AZ217" s="113">
        <v>0</v>
      </c>
      <c r="BA217" s="113">
        <v>0</v>
      </c>
      <c r="BB217" s="113">
        <v>0</v>
      </c>
    </row>
    <row r="218" spans="7:54" s="71" customFormat="1" ht="14.25" x14ac:dyDescent="0.2">
      <c r="G218" s="81" t="s">
        <v>407</v>
      </c>
      <c r="H218" s="85" t="s">
        <v>407</v>
      </c>
      <c r="I218" s="74" t="s">
        <v>408</v>
      </c>
      <c r="J218" s="75">
        <v>0</v>
      </c>
      <c r="K218" s="75"/>
      <c r="L218" s="113">
        <v>0</v>
      </c>
      <c r="M218" s="113">
        <v>0</v>
      </c>
      <c r="N218" s="113">
        <v>0</v>
      </c>
      <c r="O218" s="113">
        <v>0</v>
      </c>
      <c r="P218" s="113">
        <v>0</v>
      </c>
      <c r="Q218" s="113">
        <v>0</v>
      </c>
      <c r="R218" s="113">
        <v>0</v>
      </c>
      <c r="S218" s="113">
        <v>0</v>
      </c>
      <c r="T218" s="113">
        <v>0</v>
      </c>
      <c r="U218" s="113">
        <v>0</v>
      </c>
      <c r="V218" s="113">
        <v>0</v>
      </c>
      <c r="W218" s="113">
        <v>0</v>
      </c>
      <c r="X218" s="113">
        <v>0</v>
      </c>
      <c r="Y218" s="113">
        <f t="shared" si="346"/>
        <v>0</v>
      </c>
      <c r="Z218" s="113">
        <v>0</v>
      </c>
      <c r="AA218" s="113">
        <v>0</v>
      </c>
      <c r="AB218" s="113">
        <v>0</v>
      </c>
      <c r="AC218" s="113">
        <v>0</v>
      </c>
      <c r="AD218" s="113">
        <v>0</v>
      </c>
      <c r="AE218" s="113">
        <v>0</v>
      </c>
      <c r="AF218" s="113">
        <v>0</v>
      </c>
      <c r="AG218" s="116">
        <v>0</v>
      </c>
      <c r="AH218" s="116">
        <v>0</v>
      </c>
      <c r="AI218" s="113">
        <f t="shared" si="336"/>
        <v>0</v>
      </c>
      <c r="AJ218" s="113">
        <v>0</v>
      </c>
      <c r="AK218" s="113">
        <v>0</v>
      </c>
      <c r="AL218" s="113">
        <f t="shared" si="375"/>
        <v>0</v>
      </c>
      <c r="AM218" s="113">
        <f>SUM(M218:R218)</f>
        <v>0</v>
      </c>
      <c r="AN218" s="113">
        <f>SUM(S218:U218)</f>
        <v>0</v>
      </c>
      <c r="AO218" s="113">
        <f>SUM(V218:X218)</f>
        <v>0</v>
      </c>
      <c r="AP218" s="113">
        <f>SUM(AM218:AO218)</f>
        <v>0</v>
      </c>
      <c r="AQ218" s="113">
        <v>0</v>
      </c>
      <c r="AR218" s="113">
        <f>R218*3</f>
        <v>0</v>
      </c>
      <c r="AS218" s="113">
        <f>R218*3</f>
        <v>0</v>
      </c>
      <c r="AT218" s="113">
        <f>SUM(AQ218:AS218)</f>
        <v>0</v>
      </c>
      <c r="AU218" s="113">
        <v>0</v>
      </c>
      <c r="AV218" s="113">
        <v>0</v>
      </c>
      <c r="AW218" s="113">
        <f>SUM(AU218:AV218)</f>
        <v>0</v>
      </c>
      <c r="AX218" s="113" t="e">
        <f>#REF!</f>
        <v>#REF!</v>
      </c>
      <c r="AY218" s="113">
        <v>0</v>
      </c>
      <c r="AZ218" s="113">
        <v>0</v>
      </c>
      <c r="BA218" s="113">
        <v>0</v>
      </c>
      <c r="BB218" s="113">
        <v>0</v>
      </c>
    </row>
    <row r="219" spans="7:54" s="71" customFormat="1" ht="14.25" x14ac:dyDescent="0.2">
      <c r="G219" s="81" t="s">
        <v>409</v>
      </c>
      <c r="H219" s="85" t="s">
        <v>409</v>
      </c>
      <c r="I219" s="74" t="s">
        <v>410</v>
      </c>
      <c r="J219" s="75">
        <v>0</v>
      </c>
      <c r="K219" s="75"/>
      <c r="L219" s="113">
        <v>0</v>
      </c>
      <c r="M219" s="113">
        <v>0</v>
      </c>
      <c r="N219" s="113">
        <v>0</v>
      </c>
      <c r="O219" s="113">
        <v>0</v>
      </c>
      <c r="P219" s="113">
        <v>0</v>
      </c>
      <c r="Q219" s="113">
        <v>0</v>
      </c>
      <c r="R219" s="113">
        <v>0</v>
      </c>
      <c r="S219" s="113">
        <v>0</v>
      </c>
      <c r="T219" s="113">
        <v>0</v>
      </c>
      <c r="U219" s="113">
        <v>0</v>
      </c>
      <c r="V219" s="113">
        <v>0</v>
      </c>
      <c r="W219" s="113">
        <v>0</v>
      </c>
      <c r="X219" s="113">
        <v>0</v>
      </c>
      <c r="Y219" s="113">
        <f t="shared" si="346"/>
        <v>0</v>
      </c>
      <c r="Z219" s="113">
        <v>0</v>
      </c>
      <c r="AA219" s="113">
        <v>0</v>
      </c>
      <c r="AB219" s="113">
        <v>0</v>
      </c>
      <c r="AC219" s="113">
        <v>0</v>
      </c>
      <c r="AD219" s="113">
        <v>0</v>
      </c>
      <c r="AE219" s="113">
        <v>0</v>
      </c>
      <c r="AF219" s="113">
        <v>0</v>
      </c>
      <c r="AG219" s="116">
        <v>0</v>
      </c>
      <c r="AH219" s="116">
        <v>0</v>
      </c>
      <c r="AI219" s="113">
        <f t="shared" si="336"/>
        <v>0</v>
      </c>
      <c r="AJ219" s="113">
        <v>0</v>
      </c>
      <c r="AK219" s="113">
        <v>0</v>
      </c>
      <c r="AL219" s="113">
        <f t="shared" si="375"/>
        <v>0</v>
      </c>
      <c r="AM219" s="113">
        <f>SUM(M219:R219)</f>
        <v>0</v>
      </c>
      <c r="AN219" s="113">
        <f>SUM(S219:U219)</f>
        <v>0</v>
      </c>
      <c r="AO219" s="113">
        <f>SUM(V219:X219)</f>
        <v>0</v>
      </c>
      <c r="AP219" s="113">
        <f>SUM(AM219:AO219)</f>
        <v>0</v>
      </c>
      <c r="AQ219" s="113">
        <v>0</v>
      </c>
      <c r="AR219" s="113">
        <f>R219*3</f>
        <v>0</v>
      </c>
      <c r="AS219" s="113">
        <f>R219*3</f>
        <v>0</v>
      </c>
      <c r="AT219" s="113">
        <f>SUM(AQ219:AS219)</f>
        <v>0</v>
      </c>
      <c r="AU219" s="113">
        <v>0</v>
      </c>
      <c r="AV219" s="113">
        <v>0</v>
      </c>
      <c r="AW219" s="113">
        <f>SUM(AU219:AV219)</f>
        <v>0</v>
      </c>
      <c r="AX219" s="113" t="e">
        <f>#REF!</f>
        <v>#REF!</v>
      </c>
      <c r="AY219" s="113">
        <v>0</v>
      </c>
      <c r="AZ219" s="113">
        <v>0</v>
      </c>
      <c r="BA219" s="113">
        <v>0</v>
      </c>
      <c r="BB219" s="113">
        <v>0</v>
      </c>
    </row>
    <row r="220" spans="7:54" s="71" customFormat="1" ht="14.25" x14ac:dyDescent="0.2">
      <c r="G220" s="81" t="s">
        <v>411</v>
      </c>
      <c r="H220" s="85" t="s">
        <v>411</v>
      </c>
      <c r="I220" s="74" t="s">
        <v>412</v>
      </c>
      <c r="J220" s="75">
        <v>0</v>
      </c>
      <c r="K220" s="75"/>
      <c r="L220" s="113">
        <v>0</v>
      </c>
      <c r="M220" s="113"/>
      <c r="N220" s="113"/>
      <c r="O220" s="113"/>
      <c r="P220" s="113"/>
      <c r="Q220" s="113">
        <v>0</v>
      </c>
      <c r="R220" s="113">
        <v>0</v>
      </c>
      <c r="S220" s="113">
        <v>0</v>
      </c>
      <c r="T220" s="113">
        <v>0</v>
      </c>
      <c r="U220" s="113">
        <v>0</v>
      </c>
      <c r="V220" s="113">
        <v>0</v>
      </c>
      <c r="W220" s="113">
        <v>0</v>
      </c>
      <c r="X220" s="113">
        <v>0</v>
      </c>
      <c r="Y220" s="113">
        <f t="shared" si="346"/>
        <v>0</v>
      </c>
      <c r="Z220" s="113"/>
      <c r="AA220" s="113"/>
      <c r="AB220" s="113">
        <v>0</v>
      </c>
      <c r="AC220" s="113">
        <v>0</v>
      </c>
      <c r="AD220" s="113">
        <v>0</v>
      </c>
      <c r="AE220" s="113">
        <v>0</v>
      </c>
      <c r="AF220" s="113">
        <v>0</v>
      </c>
      <c r="AG220" s="116">
        <v>0</v>
      </c>
      <c r="AH220" s="116">
        <v>0</v>
      </c>
      <c r="AI220" s="113">
        <f t="shared" si="336"/>
        <v>0</v>
      </c>
      <c r="AJ220" s="113">
        <v>0</v>
      </c>
      <c r="AK220" s="113">
        <v>0</v>
      </c>
      <c r="AL220" s="113">
        <f t="shared" si="375"/>
        <v>0</v>
      </c>
      <c r="AM220" s="113">
        <f>SUM(M220:R220)</f>
        <v>0</v>
      </c>
      <c r="AN220" s="113">
        <f>SUM(S220:U220)</f>
        <v>0</v>
      </c>
      <c r="AO220" s="113">
        <f>SUM(V220:X220)</f>
        <v>0</v>
      </c>
      <c r="AP220" s="113">
        <f>SUM(AM220:AO220)</f>
        <v>0</v>
      </c>
      <c r="AQ220" s="113">
        <v>0</v>
      </c>
      <c r="AR220" s="113">
        <f>R220*3</f>
        <v>0</v>
      </c>
      <c r="AS220" s="113">
        <f>R220*3</f>
        <v>0</v>
      </c>
      <c r="AT220" s="113">
        <f>SUM(AQ220:AS220)</f>
        <v>0</v>
      </c>
      <c r="AU220" s="113">
        <v>0</v>
      </c>
      <c r="AV220" s="113">
        <v>0</v>
      </c>
      <c r="AW220" s="113">
        <f>SUM(AU220:AV220)</f>
        <v>0</v>
      </c>
      <c r="AX220" s="113" t="e">
        <f>#REF!</f>
        <v>#REF!</v>
      </c>
      <c r="AY220" s="113">
        <v>0</v>
      </c>
      <c r="AZ220" s="113">
        <v>0</v>
      </c>
      <c r="BA220" s="113">
        <v>0</v>
      </c>
      <c r="BB220" s="113">
        <v>0</v>
      </c>
    </row>
    <row r="221" spans="7:54" s="71" customFormat="1" ht="14.25" x14ac:dyDescent="0.2">
      <c r="G221" s="81" t="s">
        <v>413</v>
      </c>
      <c r="H221" s="82" t="s">
        <v>108</v>
      </c>
      <c r="I221" s="83" t="s">
        <v>109</v>
      </c>
      <c r="J221" s="84">
        <f>SUM(J222:J225)</f>
        <v>0</v>
      </c>
      <c r="K221" s="84">
        <f>SUM(K222:K225)</f>
        <v>0</v>
      </c>
      <c r="L221" s="115">
        <f>SUM(L222:L225)</f>
        <v>0</v>
      </c>
      <c r="M221" s="115">
        <f t="shared" ref="M221:X221" si="392">SUM(M222:M225)</f>
        <v>0</v>
      </c>
      <c r="N221" s="115">
        <f t="shared" si="392"/>
        <v>0</v>
      </c>
      <c r="O221" s="115">
        <f t="shared" si="392"/>
        <v>0</v>
      </c>
      <c r="P221" s="115">
        <f t="shared" si="392"/>
        <v>0</v>
      </c>
      <c r="Q221" s="115">
        <f t="shared" si="392"/>
        <v>0</v>
      </c>
      <c r="R221" s="115">
        <f t="shared" si="392"/>
        <v>0</v>
      </c>
      <c r="S221" s="115">
        <f t="shared" si="392"/>
        <v>0</v>
      </c>
      <c r="T221" s="115">
        <f t="shared" si="392"/>
        <v>0</v>
      </c>
      <c r="U221" s="115">
        <f t="shared" si="392"/>
        <v>0</v>
      </c>
      <c r="V221" s="115">
        <f t="shared" si="392"/>
        <v>0</v>
      </c>
      <c r="W221" s="115">
        <f t="shared" si="392"/>
        <v>0</v>
      </c>
      <c r="X221" s="115">
        <f t="shared" si="392"/>
        <v>0</v>
      </c>
      <c r="Y221" s="115">
        <f t="shared" si="346"/>
        <v>0</v>
      </c>
      <c r="Z221" s="115">
        <f t="shared" ref="Z221:AZ221" si="393">SUM(Z222:Z225)</f>
        <v>0</v>
      </c>
      <c r="AA221" s="115">
        <f t="shared" si="393"/>
        <v>0</v>
      </c>
      <c r="AB221" s="115">
        <f t="shared" si="393"/>
        <v>0</v>
      </c>
      <c r="AC221" s="115">
        <f t="shared" si="393"/>
        <v>0</v>
      </c>
      <c r="AD221" s="115">
        <f t="shared" si="393"/>
        <v>0</v>
      </c>
      <c r="AE221" s="115">
        <f t="shared" si="393"/>
        <v>0</v>
      </c>
      <c r="AF221" s="115">
        <f t="shared" si="393"/>
        <v>0</v>
      </c>
      <c r="AG221" s="115">
        <f t="shared" si="393"/>
        <v>0</v>
      </c>
      <c r="AH221" s="115">
        <f t="shared" si="393"/>
        <v>0</v>
      </c>
      <c r="AI221" s="115">
        <f t="shared" si="393"/>
        <v>0</v>
      </c>
      <c r="AJ221" s="115">
        <f t="shared" si="393"/>
        <v>0</v>
      </c>
      <c r="AK221" s="115">
        <f t="shared" si="393"/>
        <v>0</v>
      </c>
      <c r="AL221" s="115">
        <f t="shared" si="393"/>
        <v>0</v>
      </c>
      <c r="AM221" s="115">
        <f t="shared" si="393"/>
        <v>0</v>
      </c>
      <c r="AN221" s="115">
        <f t="shared" si="393"/>
        <v>0</v>
      </c>
      <c r="AO221" s="115">
        <f t="shared" si="393"/>
        <v>0</v>
      </c>
      <c r="AP221" s="115">
        <f t="shared" si="393"/>
        <v>0</v>
      </c>
      <c r="AQ221" s="115">
        <f>SUM(AQ222:AQ225)</f>
        <v>0</v>
      </c>
      <c r="AR221" s="115">
        <f t="shared" si="393"/>
        <v>0</v>
      </c>
      <c r="AS221" s="115">
        <f t="shared" si="393"/>
        <v>0</v>
      </c>
      <c r="AT221" s="115">
        <f t="shared" si="393"/>
        <v>0</v>
      </c>
      <c r="AU221" s="115">
        <f t="shared" si="393"/>
        <v>0</v>
      </c>
      <c r="AV221" s="115">
        <f t="shared" si="393"/>
        <v>0</v>
      </c>
      <c r="AW221" s="115">
        <f t="shared" si="393"/>
        <v>0</v>
      </c>
      <c r="AX221" s="115" t="e">
        <f t="shared" si="393"/>
        <v>#REF!</v>
      </c>
      <c r="AY221" s="115">
        <f t="shared" si="393"/>
        <v>0</v>
      </c>
      <c r="AZ221" s="115">
        <f t="shared" si="393"/>
        <v>0</v>
      </c>
      <c r="BA221" s="115">
        <f>SUM(BA222:BA225)</f>
        <v>0</v>
      </c>
      <c r="BB221" s="115">
        <f>SUM(BB222:BB225)</f>
        <v>0</v>
      </c>
    </row>
    <row r="222" spans="7:54" s="71" customFormat="1" ht="14.25" x14ac:dyDescent="0.2">
      <c r="G222" s="81" t="s">
        <v>414</v>
      </c>
      <c r="H222" s="85" t="s">
        <v>414</v>
      </c>
      <c r="I222" s="74" t="s">
        <v>415</v>
      </c>
      <c r="J222" s="75">
        <v>0</v>
      </c>
      <c r="K222" s="75"/>
      <c r="L222" s="113">
        <v>0</v>
      </c>
      <c r="M222" s="113">
        <v>0</v>
      </c>
      <c r="N222" s="113">
        <v>0</v>
      </c>
      <c r="O222" s="113">
        <v>0</v>
      </c>
      <c r="P222" s="113">
        <v>0</v>
      </c>
      <c r="Q222" s="113">
        <v>0</v>
      </c>
      <c r="R222" s="113">
        <v>0</v>
      </c>
      <c r="S222" s="113">
        <v>0</v>
      </c>
      <c r="T222" s="113">
        <v>0</v>
      </c>
      <c r="U222" s="113">
        <v>0</v>
      </c>
      <c r="V222" s="113">
        <v>0</v>
      </c>
      <c r="W222" s="113">
        <v>0</v>
      </c>
      <c r="X222" s="113">
        <v>0</v>
      </c>
      <c r="Y222" s="113">
        <f t="shared" si="346"/>
        <v>0</v>
      </c>
      <c r="Z222" s="113">
        <v>0</v>
      </c>
      <c r="AA222" s="113">
        <v>0</v>
      </c>
      <c r="AB222" s="113">
        <v>0</v>
      </c>
      <c r="AC222" s="113">
        <v>0</v>
      </c>
      <c r="AD222" s="113">
        <v>0</v>
      </c>
      <c r="AE222" s="113">
        <v>0</v>
      </c>
      <c r="AF222" s="113">
        <v>0</v>
      </c>
      <c r="AG222" s="116">
        <v>0</v>
      </c>
      <c r="AH222" s="116">
        <v>0</v>
      </c>
      <c r="AI222" s="113">
        <f t="shared" ref="AI222:AI285" si="394">SUM(AG222:AH222)</f>
        <v>0</v>
      </c>
      <c r="AJ222" s="113">
        <v>0</v>
      </c>
      <c r="AK222" s="113">
        <v>0</v>
      </c>
      <c r="AL222" s="113">
        <f t="shared" ref="AL222:AL285" si="395">SUM(AJ222:AK222)</f>
        <v>0</v>
      </c>
      <c r="AM222" s="113">
        <f>SUM(M222:R222)</f>
        <v>0</v>
      </c>
      <c r="AN222" s="113">
        <f>SUM(S222:U222)</f>
        <v>0</v>
      </c>
      <c r="AO222" s="113">
        <f>SUM(V222:X222)</f>
        <v>0</v>
      </c>
      <c r="AP222" s="113">
        <f>SUM(AM222:AO222)</f>
        <v>0</v>
      </c>
      <c r="AQ222" s="113">
        <v>0</v>
      </c>
      <c r="AR222" s="113">
        <f>R222*3</f>
        <v>0</v>
      </c>
      <c r="AS222" s="113">
        <f>R222*3</f>
        <v>0</v>
      </c>
      <c r="AT222" s="113">
        <f>SUM(AQ222:AS222)</f>
        <v>0</v>
      </c>
      <c r="AU222" s="113">
        <v>0</v>
      </c>
      <c r="AV222" s="113">
        <v>0</v>
      </c>
      <c r="AW222" s="113">
        <f>SUM(AU222:AV222)</f>
        <v>0</v>
      </c>
      <c r="AX222" s="113" t="e">
        <f>#REF!</f>
        <v>#REF!</v>
      </c>
      <c r="AY222" s="113">
        <v>0</v>
      </c>
      <c r="AZ222" s="113">
        <v>0</v>
      </c>
      <c r="BA222" s="113">
        <v>0</v>
      </c>
      <c r="BB222" s="113">
        <v>0</v>
      </c>
    </row>
    <row r="223" spans="7:54" s="71" customFormat="1" ht="14.25" x14ac:dyDescent="0.2">
      <c r="G223" s="81" t="s">
        <v>416</v>
      </c>
      <c r="H223" s="85" t="s">
        <v>416</v>
      </c>
      <c r="I223" s="74" t="s">
        <v>417</v>
      </c>
      <c r="J223" s="75">
        <v>0</v>
      </c>
      <c r="K223" s="75"/>
      <c r="L223" s="113">
        <v>0</v>
      </c>
      <c r="M223" s="113">
        <v>0</v>
      </c>
      <c r="N223" s="113">
        <v>0</v>
      </c>
      <c r="O223" s="113">
        <v>0</v>
      </c>
      <c r="P223" s="113">
        <v>0</v>
      </c>
      <c r="Q223" s="113">
        <v>0</v>
      </c>
      <c r="R223" s="113">
        <v>0</v>
      </c>
      <c r="S223" s="113">
        <v>0</v>
      </c>
      <c r="T223" s="113">
        <v>0</v>
      </c>
      <c r="U223" s="113">
        <v>0</v>
      </c>
      <c r="V223" s="113">
        <v>0</v>
      </c>
      <c r="W223" s="113">
        <v>0</v>
      </c>
      <c r="X223" s="113">
        <v>0</v>
      </c>
      <c r="Y223" s="113">
        <f t="shared" si="346"/>
        <v>0</v>
      </c>
      <c r="Z223" s="113">
        <v>0</v>
      </c>
      <c r="AA223" s="113">
        <v>0</v>
      </c>
      <c r="AB223" s="113">
        <v>0</v>
      </c>
      <c r="AC223" s="113">
        <v>0</v>
      </c>
      <c r="AD223" s="113">
        <v>0</v>
      </c>
      <c r="AE223" s="113">
        <v>0</v>
      </c>
      <c r="AF223" s="113">
        <v>0</v>
      </c>
      <c r="AG223" s="116">
        <v>0</v>
      </c>
      <c r="AH223" s="116">
        <v>0</v>
      </c>
      <c r="AI223" s="113">
        <f t="shared" si="394"/>
        <v>0</v>
      </c>
      <c r="AJ223" s="113">
        <v>0</v>
      </c>
      <c r="AK223" s="113">
        <v>0</v>
      </c>
      <c r="AL223" s="113">
        <f t="shared" si="395"/>
        <v>0</v>
      </c>
      <c r="AM223" s="113">
        <f>SUM(M223:R223)</f>
        <v>0</v>
      </c>
      <c r="AN223" s="113">
        <f>SUM(S223:U223)</f>
        <v>0</v>
      </c>
      <c r="AO223" s="113">
        <f>SUM(V223:X223)</f>
        <v>0</v>
      </c>
      <c r="AP223" s="113">
        <f>SUM(AM223:AO223)</f>
        <v>0</v>
      </c>
      <c r="AQ223" s="113">
        <v>0</v>
      </c>
      <c r="AR223" s="113">
        <f>R223*3</f>
        <v>0</v>
      </c>
      <c r="AS223" s="113">
        <f>R223*3</f>
        <v>0</v>
      </c>
      <c r="AT223" s="113">
        <f>SUM(AQ223:AS223)</f>
        <v>0</v>
      </c>
      <c r="AU223" s="113">
        <v>0</v>
      </c>
      <c r="AV223" s="113">
        <v>0</v>
      </c>
      <c r="AW223" s="113">
        <f>SUM(AU223:AV223)</f>
        <v>0</v>
      </c>
      <c r="AX223" s="113" t="e">
        <f>#REF!</f>
        <v>#REF!</v>
      </c>
      <c r="AY223" s="113">
        <v>0</v>
      </c>
      <c r="AZ223" s="113">
        <v>0</v>
      </c>
      <c r="BA223" s="113">
        <v>0</v>
      </c>
      <c r="BB223" s="113">
        <v>0</v>
      </c>
    </row>
    <row r="224" spans="7:54" s="71" customFormat="1" ht="14.25" x14ac:dyDescent="0.2">
      <c r="G224" s="81" t="s">
        <v>418</v>
      </c>
      <c r="H224" s="85" t="s">
        <v>418</v>
      </c>
      <c r="I224" s="74" t="s">
        <v>419</v>
      </c>
      <c r="J224" s="75">
        <v>0</v>
      </c>
      <c r="K224" s="75"/>
      <c r="L224" s="113">
        <v>0</v>
      </c>
      <c r="M224" s="113">
        <v>0</v>
      </c>
      <c r="N224" s="113">
        <v>0</v>
      </c>
      <c r="O224" s="113">
        <v>0</v>
      </c>
      <c r="P224" s="113">
        <v>0</v>
      </c>
      <c r="Q224" s="113">
        <v>0</v>
      </c>
      <c r="R224" s="113">
        <v>0</v>
      </c>
      <c r="S224" s="113">
        <v>0</v>
      </c>
      <c r="T224" s="113">
        <v>0</v>
      </c>
      <c r="U224" s="113">
        <v>0</v>
      </c>
      <c r="V224" s="113">
        <v>0</v>
      </c>
      <c r="W224" s="113">
        <v>0</v>
      </c>
      <c r="X224" s="113">
        <v>0</v>
      </c>
      <c r="Y224" s="113">
        <f t="shared" si="346"/>
        <v>0</v>
      </c>
      <c r="Z224" s="113">
        <v>0</v>
      </c>
      <c r="AA224" s="113">
        <v>0</v>
      </c>
      <c r="AB224" s="113">
        <v>0</v>
      </c>
      <c r="AC224" s="113">
        <v>0</v>
      </c>
      <c r="AD224" s="113">
        <v>0</v>
      </c>
      <c r="AE224" s="113">
        <v>0</v>
      </c>
      <c r="AF224" s="113">
        <v>0</v>
      </c>
      <c r="AG224" s="116">
        <v>0</v>
      </c>
      <c r="AH224" s="116">
        <v>0</v>
      </c>
      <c r="AI224" s="113">
        <f t="shared" si="394"/>
        <v>0</v>
      </c>
      <c r="AJ224" s="113">
        <v>0</v>
      </c>
      <c r="AK224" s="113">
        <v>0</v>
      </c>
      <c r="AL224" s="113">
        <f t="shared" si="395"/>
        <v>0</v>
      </c>
      <c r="AM224" s="113">
        <f>SUM(M224:R224)</f>
        <v>0</v>
      </c>
      <c r="AN224" s="113">
        <f>SUM(S224:U224)</f>
        <v>0</v>
      </c>
      <c r="AO224" s="113">
        <f>SUM(V224:X224)</f>
        <v>0</v>
      </c>
      <c r="AP224" s="113">
        <f>SUM(AM224:AO224)</f>
        <v>0</v>
      </c>
      <c r="AQ224" s="113">
        <v>0</v>
      </c>
      <c r="AR224" s="113">
        <f>R224*3</f>
        <v>0</v>
      </c>
      <c r="AS224" s="113">
        <f>R224*3</f>
        <v>0</v>
      </c>
      <c r="AT224" s="113">
        <f>SUM(AQ224:AS224)</f>
        <v>0</v>
      </c>
      <c r="AU224" s="113">
        <v>0</v>
      </c>
      <c r="AV224" s="113">
        <v>0</v>
      </c>
      <c r="AW224" s="113">
        <f>SUM(AU224:AV224)</f>
        <v>0</v>
      </c>
      <c r="AX224" s="113" t="e">
        <f>#REF!</f>
        <v>#REF!</v>
      </c>
      <c r="AY224" s="113">
        <v>0</v>
      </c>
      <c r="AZ224" s="113">
        <v>0</v>
      </c>
      <c r="BA224" s="113">
        <v>0</v>
      </c>
      <c r="BB224" s="113">
        <v>0</v>
      </c>
    </row>
    <row r="225" spans="7:54" s="71" customFormat="1" ht="14.25" x14ac:dyDescent="0.2">
      <c r="G225" s="81" t="s">
        <v>420</v>
      </c>
      <c r="H225" s="85" t="s">
        <v>420</v>
      </c>
      <c r="I225" s="74" t="s">
        <v>421</v>
      </c>
      <c r="J225" s="75">
        <v>0</v>
      </c>
      <c r="K225" s="75"/>
      <c r="L225" s="113">
        <v>0</v>
      </c>
      <c r="M225" s="113"/>
      <c r="N225" s="113"/>
      <c r="O225" s="113"/>
      <c r="P225" s="113"/>
      <c r="Q225" s="113">
        <v>0</v>
      </c>
      <c r="R225" s="113">
        <v>0</v>
      </c>
      <c r="S225" s="113">
        <v>0</v>
      </c>
      <c r="T225" s="113">
        <v>0</v>
      </c>
      <c r="U225" s="113">
        <v>0</v>
      </c>
      <c r="V225" s="113">
        <v>0</v>
      </c>
      <c r="W225" s="113">
        <v>0</v>
      </c>
      <c r="X225" s="113">
        <v>0</v>
      </c>
      <c r="Y225" s="113">
        <f t="shared" si="346"/>
        <v>0</v>
      </c>
      <c r="Z225" s="113"/>
      <c r="AA225" s="113"/>
      <c r="AB225" s="113"/>
      <c r="AC225" s="113"/>
      <c r="AD225" s="113">
        <v>0</v>
      </c>
      <c r="AE225" s="113">
        <v>0</v>
      </c>
      <c r="AF225" s="113">
        <v>0</v>
      </c>
      <c r="AG225" s="116">
        <v>0</v>
      </c>
      <c r="AH225" s="116">
        <v>0</v>
      </c>
      <c r="AI225" s="113">
        <f t="shared" si="394"/>
        <v>0</v>
      </c>
      <c r="AJ225" s="113">
        <v>0</v>
      </c>
      <c r="AK225" s="113">
        <v>0</v>
      </c>
      <c r="AL225" s="113">
        <f t="shared" si="395"/>
        <v>0</v>
      </c>
      <c r="AM225" s="113">
        <f>SUM(M225:R225)</f>
        <v>0</v>
      </c>
      <c r="AN225" s="113">
        <f>SUM(S225:U225)</f>
        <v>0</v>
      </c>
      <c r="AO225" s="113">
        <f>SUM(V225:X225)</f>
        <v>0</v>
      </c>
      <c r="AP225" s="113">
        <f>SUM(AM225:AO225)</f>
        <v>0</v>
      </c>
      <c r="AQ225" s="113">
        <v>0</v>
      </c>
      <c r="AR225" s="113">
        <f>R225*3</f>
        <v>0</v>
      </c>
      <c r="AS225" s="113">
        <f>R225*3</f>
        <v>0</v>
      </c>
      <c r="AT225" s="113">
        <f>SUM(AQ225:AS225)</f>
        <v>0</v>
      </c>
      <c r="AU225" s="113">
        <v>0</v>
      </c>
      <c r="AV225" s="113">
        <v>0</v>
      </c>
      <c r="AW225" s="113">
        <f>SUM(AU225:AV225)</f>
        <v>0</v>
      </c>
      <c r="AX225" s="113" t="e">
        <f>#REF!</f>
        <v>#REF!</v>
      </c>
      <c r="AY225" s="113">
        <v>0</v>
      </c>
      <c r="AZ225" s="113">
        <v>0</v>
      </c>
      <c r="BA225" s="113">
        <v>0</v>
      </c>
      <c r="BB225" s="113">
        <v>0</v>
      </c>
    </row>
    <row r="226" spans="7:54" s="71" customFormat="1" ht="14.25" x14ac:dyDescent="0.2">
      <c r="G226" s="81" t="s">
        <v>422</v>
      </c>
      <c r="H226" s="82" t="s">
        <v>110</v>
      </c>
      <c r="I226" s="83" t="s">
        <v>111</v>
      </c>
      <c r="J226" s="84">
        <f>SUM(J227:J235)</f>
        <v>0</v>
      </c>
      <c r="K226" s="84">
        <f>SUM(K227:K235)</f>
        <v>0</v>
      </c>
      <c r="L226" s="115">
        <f>SUM(L227:L235)</f>
        <v>0</v>
      </c>
      <c r="M226" s="115">
        <f t="shared" ref="M226:X226" si="396">SUM(M227:M235)</f>
        <v>0</v>
      </c>
      <c r="N226" s="115">
        <f t="shared" si="396"/>
        <v>0</v>
      </c>
      <c r="O226" s="115">
        <f t="shared" si="396"/>
        <v>0</v>
      </c>
      <c r="P226" s="115">
        <f t="shared" si="396"/>
        <v>0</v>
      </c>
      <c r="Q226" s="115">
        <f t="shared" si="396"/>
        <v>0</v>
      </c>
      <c r="R226" s="115">
        <f t="shared" si="396"/>
        <v>0</v>
      </c>
      <c r="S226" s="115">
        <f t="shared" si="396"/>
        <v>0</v>
      </c>
      <c r="T226" s="115">
        <f t="shared" si="396"/>
        <v>0</v>
      </c>
      <c r="U226" s="115">
        <f t="shared" si="396"/>
        <v>0</v>
      </c>
      <c r="V226" s="115">
        <f t="shared" si="396"/>
        <v>0</v>
      </c>
      <c r="W226" s="115">
        <f t="shared" si="396"/>
        <v>0</v>
      </c>
      <c r="X226" s="115">
        <f t="shared" si="396"/>
        <v>0</v>
      </c>
      <c r="Y226" s="115">
        <f t="shared" si="346"/>
        <v>0</v>
      </c>
      <c r="Z226" s="115">
        <f t="shared" ref="Z226:AZ226" si="397">SUM(Z227:Z235)</f>
        <v>0</v>
      </c>
      <c r="AA226" s="115">
        <f t="shared" si="397"/>
        <v>0</v>
      </c>
      <c r="AB226" s="115">
        <f t="shared" si="397"/>
        <v>0</v>
      </c>
      <c r="AC226" s="115">
        <f t="shared" si="397"/>
        <v>0</v>
      </c>
      <c r="AD226" s="115">
        <f t="shared" si="397"/>
        <v>0</v>
      </c>
      <c r="AE226" s="115">
        <f t="shared" si="397"/>
        <v>0</v>
      </c>
      <c r="AF226" s="115">
        <f t="shared" si="397"/>
        <v>0</v>
      </c>
      <c r="AG226" s="115">
        <f t="shared" si="397"/>
        <v>0</v>
      </c>
      <c r="AH226" s="115">
        <f t="shared" si="397"/>
        <v>0</v>
      </c>
      <c r="AI226" s="115">
        <f t="shared" si="397"/>
        <v>0</v>
      </c>
      <c r="AJ226" s="115">
        <f t="shared" si="397"/>
        <v>0</v>
      </c>
      <c r="AK226" s="115">
        <f t="shared" si="397"/>
        <v>0</v>
      </c>
      <c r="AL226" s="115">
        <f t="shared" si="397"/>
        <v>0</v>
      </c>
      <c r="AM226" s="115">
        <f t="shared" si="397"/>
        <v>0</v>
      </c>
      <c r="AN226" s="115">
        <f t="shared" si="397"/>
        <v>0</v>
      </c>
      <c r="AO226" s="115">
        <f t="shared" si="397"/>
        <v>0</v>
      </c>
      <c r="AP226" s="115">
        <f t="shared" si="397"/>
        <v>0</v>
      </c>
      <c r="AQ226" s="115">
        <f>SUM(AQ227:AQ235)</f>
        <v>0</v>
      </c>
      <c r="AR226" s="115">
        <f t="shared" si="397"/>
        <v>0</v>
      </c>
      <c r="AS226" s="115">
        <f t="shared" si="397"/>
        <v>0</v>
      </c>
      <c r="AT226" s="115">
        <f t="shared" si="397"/>
        <v>0</v>
      </c>
      <c r="AU226" s="115">
        <f t="shared" si="397"/>
        <v>0</v>
      </c>
      <c r="AV226" s="115">
        <f t="shared" si="397"/>
        <v>0</v>
      </c>
      <c r="AW226" s="115">
        <f t="shared" si="397"/>
        <v>0</v>
      </c>
      <c r="AX226" s="115" t="e">
        <f t="shared" si="397"/>
        <v>#REF!</v>
      </c>
      <c r="AY226" s="115">
        <f t="shared" si="397"/>
        <v>0</v>
      </c>
      <c r="AZ226" s="115">
        <f t="shared" si="397"/>
        <v>0</v>
      </c>
      <c r="BA226" s="115">
        <f>SUM(BA227:BA235)</f>
        <v>0</v>
      </c>
      <c r="BB226" s="115">
        <f>SUM(BB227:BB235)</f>
        <v>0</v>
      </c>
    </row>
    <row r="227" spans="7:54" s="71" customFormat="1" ht="14.25" x14ac:dyDescent="0.2">
      <c r="G227" s="81" t="s">
        <v>423</v>
      </c>
      <c r="H227" s="85" t="s">
        <v>423</v>
      </c>
      <c r="I227" s="74" t="s">
        <v>424</v>
      </c>
      <c r="J227" s="75">
        <v>0</v>
      </c>
      <c r="K227" s="75"/>
      <c r="L227" s="113">
        <v>0</v>
      </c>
      <c r="M227" s="113"/>
      <c r="N227" s="113"/>
      <c r="O227" s="113"/>
      <c r="P227" s="113"/>
      <c r="Q227" s="113">
        <v>0</v>
      </c>
      <c r="R227" s="113">
        <v>0</v>
      </c>
      <c r="S227" s="113">
        <v>0</v>
      </c>
      <c r="T227" s="113">
        <v>0</v>
      </c>
      <c r="U227" s="113">
        <v>0</v>
      </c>
      <c r="V227" s="113">
        <v>0</v>
      </c>
      <c r="W227" s="113">
        <v>0</v>
      </c>
      <c r="X227" s="113">
        <v>0</v>
      </c>
      <c r="Y227" s="113">
        <f t="shared" si="346"/>
        <v>0</v>
      </c>
      <c r="Z227" s="113"/>
      <c r="AA227" s="113"/>
      <c r="AB227" s="113"/>
      <c r="AC227" s="113"/>
      <c r="AD227" s="113">
        <v>0</v>
      </c>
      <c r="AE227" s="113">
        <v>0</v>
      </c>
      <c r="AF227" s="113">
        <v>0</v>
      </c>
      <c r="AG227" s="116">
        <v>0</v>
      </c>
      <c r="AH227" s="116">
        <v>0</v>
      </c>
      <c r="AI227" s="113">
        <f t="shared" si="394"/>
        <v>0</v>
      </c>
      <c r="AJ227" s="113">
        <v>0</v>
      </c>
      <c r="AK227" s="113">
        <v>0</v>
      </c>
      <c r="AL227" s="113">
        <f t="shared" si="395"/>
        <v>0</v>
      </c>
      <c r="AM227" s="113">
        <f t="shared" ref="AM227:AM235" si="398">SUM(M227:R227)</f>
        <v>0</v>
      </c>
      <c r="AN227" s="113">
        <f t="shared" ref="AN227:AN235" si="399">SUM(S227:U227)</f>
        <v>0</v>
      </c>
      <c r="AO227" s="113">
        <f t="shared" ref="AO227:AO235" si="400">SUM(V227:X227)</f>
        <v>0</v>
      </c>
      <c r="AP227" s="113">
        <f t="shared" ref="AP227:AP235" si="401">SUM(AM227:AO227)</f>
        <v>0</v>
      </c>
      <c r="AQ227" s="113">
        <v>0</v>
      </c>
      <c r="AR227" s="113">
        <f t="shared" ref="AR227:AR235" si="402">R227*3</f>
        <v>0</v>
      </c>
      <c r="AS227" s="113">
        <f t="shared" ref="AS227:AS235" si="403">R227*3</f>
        <v>0</v>
      </c>
      <c r="AT227" s="113">
        <f t="shared" ref="AT227:AT235" si="404">SUM(AQ227:AS227)</f>
        <v>0</v>
      </c>
      <c r="AU227" s="113">
        <v>0</v>
      </c>
      <c r="AV227" s="113">
        <v>0</v>
      </c>
      <c r="AW227" s="113">
        <f t="shared" ref="AW227:AW235" si="405">SUM(AU227:AV227)</f>
        <v>0</v>
      </c>
      <c r="AX227" s="113" t="e">
        <f>#REF!</f>
        <v>#REF!</v>
      </c>
      <c r="AY227" s="113">
        <v>0</v>
      </c>
      <c r="AZ227" s="113">
        <v>0</v>
      </c>
      <c r="BA227" s="113">
        <v>0</v>
      </c>
      <c r="BB227" s="113">
        <v>0</v>
      </c>
    </row>
    <row r="228" spans="7:54" s="71" customFormat="1" ht="14.25" x14ac:dyDescent="0.2">
      <c r="G228" s="81" t="s">
        <v>425</v>
      </c>
      <c r="H228" s="85" t="s">
        <v>425</v>
      </c>
      <c r="I228" s="74" t="s">
        <v>426</v>
      </c>
      <c r="J228" s="75">
        <v>0</v>
      </c>
      <c r="K228" s="75"/>
      <c r="L228" s="113">
        <v>0</v>
      </c>
      <c r="M228" s="113"/>
      <c r="N228" s="113"/>
      <c r="O228" s="113"/>
      <c r="P228" s="113"/>
      <c r="Q228" s="113">
        <v>0</v>
      </c>
      <c r="R228" s="113">
        <v>0</v>
      </c>
      <c r="S228" s="113">
        <v>0</v>
      </c>
      <c r="T228" s="113">
        <v>0</v>
      </c>
      <c r="U228" s="113">
        <v>0</v>
      </c>
      <c r="V228" s="113">
        <v>0</v>
      </c>
      <c r="W228" s="113">
        <v>0</v>
      </c>
      <c r="X228" s="113">
        <v>0</v>
      </c>
      <c r="Y228" s="113">
        <f t="shared" ref="Y228:Y291" si="406">SUM(M228:X228)</f>
        <v>0</v>
      </c>
      <c r="Z228" s="113"/>
      <c r="AA228" s="113"/>
      <c r="AB228" s="113"/>
      <c r="AC228" s="113"/>
      <c r="AD228" s="113">
        <v>0</v>
      </c>
      <c r="AE228" s="113">
        <v>0</v>
      </c>
      <c r="AF228" s="113">
        <v>0</v>
      </c>
      <c r="AG228" s="116">
        <v>0</v>
      </c>
      <c r="AH228" s="116">
        <v>0</v>
      </c>
      <c r="AI228" s="113">
        <f t="shared" si="394"/>
        <v>0</v>
      </c>
      <c r="AJ228" s="113">
        <v>0</v>
      </c>
      <c r="AK228" s="113">
        <v>0</v>
      </c>
      <c r="AL228" s="113">
        <f t="shared" si="395"/>
        <v>0</v>
      </c>
      <c r="AM228" s="113">
        <f t="shared" si="398"/>
        <v>0</v>
      </c>
      <c r="AN228" s="113">
        <f t="shared" si="399"/>
        <v>0</v>
      </c>
      <c r="AO228" s="113">
        <f t="shared" si="400"/>
        <v>0</v>
      </c>
      <c r="AP228" s="113">
        <f t="shared" si="401"/>
        <v>0</v>
      </c>
      <c r="AQ228" s="113">
        <v>0</v>
      </c>
      <c r="AR228" s="113">
        <f t="shared" si="402"/>
        <v>0</v>
      </c>
      <c r="AS228" s="113">
        <f t="shared" si="403"/>
        <v>0</v>
      </c>
      <c r="AT228" s="113">
        <f t="shared" si="404"/>
        <v>0</v>
      </c>
      <c r="AU228" s="113">
        <v>0</v>
      </c>
      <c r="AV228" s="113">
        <v>0</v>
      </c>
      <c r="AW228" s="113">
        <f t="shared" si="405"/>
        <v>0</v>
      </c>
      <c r="AX228" s="113" t="e">
        <f>#REF!</f>
        <v>#REF!</v>
      </c>
      <c r="AY228" s="113">
        <v>0</v>
      </c>
      <c r="AZ228" s="113">
        <v>0</v>
      </c>
      <c r="BA228" s="113">
        <v>0</v>
      </c>
      <c r="BB228" s="113">
        <v>0</v>
      </c>
    </row>
    <row r="229" spans="7:54" s="71" customFormat="1" ht="14.25" x14ac:dyDescent="0.2">
      <c r="G229" s="81" t="s">
        <v>427</v>
      </c>
      <c r="H229" s="85" t="s">
        <v>427</v>
      </c>
      <c r="I229" s="74" t="s">
        <v>428</v>
      </c>
      <c r="J229" s="75">
        <v>0</v>
      </c>
      <c r="K229" s="75"/>
      <c r="L229" s="113">
        <v>0</v>
      </c>
      <c r="M229" s="113"/>
      <c r="N229" s="113"/>
      <c r="O229" s="113"/>
      <c r="P229" s="113"/>
      <c r="Q229" s="113">
        <v>0</v>
      </c>
      <c r="R229" s="113">
        <v>0</v>
      </c>
      <c r="S229" s="113">
        <v>0</v>
      </c>
      <c r="T229" s="113">
        <v>0</v>
      </c>
      <c r="U229" s="113">
        <v>0</v>
      </c>
      <c r="V229" s="113">
        <v>0</v>
      </c>
      <c r="W229" s="113">
        <v>0</v>
      </c>
      <c r="X229" s="113">
        <v>0</v>
      </c>
      <c r="Y229" s="113">
        <f t="shared" si="406"/>
        <v>0</v>
      </c>
      <c r="Z229" s="113"/>
      <c r="AA229" s="113"/>
      <c r="AB229" s="113"/>
      <c r="AC229" s="113"/>
      <c r="AD229" s="113">
        <v>0</v>
      </c>
      <c r="AE229" s="113">
        <v>0</v>
      </c>
      <c r="AF229" s="113">
        <v>0</v>
      </c>
      <c r="AG229" s="116">
        <v>0</v>
      </c>
      <c r="AH229" s="116">
        <v>0</v>
      </c>
      <c r="AI229" s="113">
        <f t="shared" si="394"/>
        <v>0</v>
      </c>
      <c r="AJ229" s="113">
        <v>0</v>
      </c>
      <c r="AK229" s="113">
        <v>0</v>
      </c>
      <c r="AL229" s="113">
        <f t="shared" si="395"/>
        <v>0</v>
      </c>
      <c r="AM229" s="113">
        <f t="shared" si="398"/>
        <v>0</v>
      </c>
      <c r="AN229" s="113">
        <f t="shared" si="399"/>
        <v>0</v>
      </c>
      <c r="AO229" s="113">
        <f t="shared" si="400"/>
        <v>0</v>
      </c>
      <c r="AP229" s="113">
        <f t="shared" si="401"/>
        <v>0</v>
      </c>
      <c r="AQ229" s="113">
        <v>0</v>
      </c>
      <c r="AR229" s="113">
        <f t="shared" si="402"/>
        <v>0</v>
      </c>
      <c r="AS229" s="113">
        <f t="shared" si="403"/>
        <v>0</v>
      </c>
      <c r="AT229" s="113">
        <f t="shared" si="404"/>
        <v>0</v>
      </c>
      <c r="AU229" s="113">
        <v>0</v>
      </c>
      <c r="AV229" s="113">
        <v>0</v>
      </c>
      <c r="AW229" s="113">
        <f t="shared" si="405"/>
        <v>0</v>
      </c>
      <c r="AX229" s="113" t="e">
        <f>#REF!</f>
        <v>#REF!</v>
      </c>
      <c r="AY229" s="113">
        <v>0</v>
      </c>
      <c r="AZ229" s="113">
        <v>0</v>
      </c>
      <c r="BA229" s="113">
        <v>0</v>
      </c>
      <c r="BB229" s="113">
        <v>0</v>
      </c>
    </row>
    <row r="230" spans="7:54" s="71" customFormat="1" ht="14.25" x14ac:dyDescent="0.2">
      <c r="G230" s="81" t="s">
        <v>429</v>
      </c>
      <c r="H230" s="85" t="s">
        <v>429</v>
      </c>
      <c r="I230" s="74" t="s">
        <v>430</v>
      </c>
      <c r="J230" s="75">
        <v>0</v>
      </c>
      <c r="K230" s="75"/>
      <c r="L230" s="113">
        <v>0</v>
      </c>
      <c r="M230" s="113"/>
      <c r="N230" s="113"/>
      <c r="O230" s="113"/>
      <c r="P230" s="113"/>
      <c r="Q230" s="113">
        <v>0</v>
      </c>
      <c r="R230" s="113">
        <v>0</v>
      </c>
      <c r="S230" s="113">
        <v>0</v>
      </c>
      <c r="T230" s="113">
        <v>0</v>
      </c>
      <c r="U230" s="113">
        <v>0</v>
      </c>
      <c r="V230" s="113">
        <v>0</v>
      </c>
      <c r="W230" s="113">
        <v>0</v>
      </c>
      <c r="X230" s="113">
        <v>0</v>
      </c>
      <c r="Y230" s="113">
        <f t="shared" si="406"/>
        <v>0</v>
      </c>
      <c r="Z230" s="113"/>
      <c r="AA230" s="113"/>
      <c r="AB230" s="113"/>
      <c r="AC230" s="113"/>
      <c r="AD230" s="113">
        <v>0</v>
      </c>
      <c r="AE230" s="113">
        <v>0</v>
      </c>
      <c r="AF230" s="113">
        <v>0</v>
      </c>
      <c r="AG230" s="116">
        <v>0</v>
      </c>
      <c r="AH230" s="116">
        <v>0</v>
      </c>
      <c r="AI230" s="113">
        <f t="shared" si="394"/>
        <v>0</v>
      </c>
      <c r="AJ230" s="113">
        <v>0</v>
      </c>
      <c r="AK230" s="113">
        <v>0</v>
      </c>
      <c r="AL230" s="113">
        <f t="shared" si="395"/>
        <v>0</v>
      </c>
      <c r="AM230" s="113">
        <f t="shared" si="398"/>
        <v>0</v>
      </c>
      <c r="AN230" s="113">
        <f t="shared" si="399"/>
        <v>0</v>
      </c>
      <c r="AO230" s="113">
        <f t="shared" si="400"/>
        <v>0</v>
      </c>
      <c r="AP230" s="113">
        <f t="shared" si="401"/>
        <v>0</v>
      </c>
      <c r="AQ230" s="113">
        <v>0</v>
      </c>
      <c r="AR230" s="113">
        <f t="shared" si="402"/>
        <v>0</v>
      </c>
      <c r="AS230" s="113">
        <f t="shared" si="403"/>
        <v>0</v>
      </c>
      <c r="AT230" s="113">
        <f t="shared" si="404"/>
        <v>0</v>
      </c>
      <c r="AU230" s="113">
        <v>0</v>
      </c>
      <c r="AV230" s="113">
        <v>0</v>
      </c>
      <c r="AW230" s="113">
        <f t="shared" si="405"/>
        <v>0</v>
      </c>
      <c r="AX230" s="113" t="e">
        <f>#REF!</f>
        <v>#REF!</v>
      </c>
      <c r="AY230" s="113">
        <v>0</v>
      </c>
      <c r="AZ230" s="113">
        <v>0</v>
      </c>
      <c r="BA230" s="113">
        <v>0</v>
      </c>
      <c r="BB230" s="113">
        <v>0</v>
      </c>
    </row>
    <row r="231" spans="7:54" s="71" customFormat="1" ht="14.25" x14ac:dyDescent="0.2">
      <c r="G231" s="81" t="s">
        <v>431</v>
      </c>
      <c r="H231" s="85" t="s">
        <v>431</v>
      </c>
      <c r="I231" s="74" t="s">
        <v>432</v>
      </c>
      <c r="J231" s="75">
        <v>0</v>
      </c>
      <c r="K231" s="75"/>
      <c r="L231" s="113">
        <v>0</v>
      </c>
      <c r="M231" s="113"/>
      <c r="N231" s="113"/>
      <c r="O231" s="113"/>
      <c r="P231" s="113"/>
      <c r="Q231" s="113">
        <v>0</v>
      </c>
      <c r="R231" s="113">
        <v>0</v>
      </c>
      <c r="S231" s="113">
        <v>0</v>
      </c>
      <c r="T231" s="113">
        <v>0</v>
      </c>
      <c r="U231" s="113">
        <v>0</v>
      </c>
      <c r="V231" s="113">
        <v>0</v>
      </c>
      <c r="W231" s="113">
        <v>0</v>
      </c>
      <c r="X231" s="113">
        <v>0</v>
      </c>
      <c r="Y231" s="113">
        <f t="shared" si="406"/>
        <v>0</v>
      </c>
      <c r="Z231" s="113"/>
      <c r="AA231" s="113"/>
      <c r="AB231" s="113"/>
      <c r="AC231" s="113"/>
      <c r="AD231" s="113">
        <v>0</v>
      </c>
      <c r="AE231" s="113">
        <v>0</v>
      </c>
      <c r="AF231" s="113">
        <v>0</v>
      </c>
      <c r="AG231" s="116">
        <v>0</v>
      </c>
      <c r="AH231" s="116">
        <v>0</v>
      </c>
      <c r="AI231" s="113">
        <f t="shared" si="394"/>
        <v>0</v>
      </c>
      <c r="AJ231" s="113">
        <v>0</v>
      </c>
      <c r="AK231" s="113">
        <v>0</v>
      </c>
      <c r="AL231" s="113">
        <f t="shared" si="395"/>
        <v>0</v>
      </c>
      <c r="AM231" s="113">
        <f t="shared" si="398"/>
        <v>0</v>
      </c>
      <c r="AN231" s="113">
        <f t="shared" si="399"/>
        <v>0</v>
      </c>
      <c r="AO231" s="113">
        <f t="shared" si="400"/>
        <v>0</v>
      </c>
      <c r="AP231" s="113">
        <f t="shared" si="401"/>
        <v>0</v>
      </c>
      <c r="AQ231" s="113">
        <v>0</v>
      </c>
      <c r="AR231" s="113">
        <f t="shared" si="402"/>
        <v>0</v>
      </c>
      <c r="AS231" s="113">
        <f t="shared" si="403"/>
        <v>0</v>
      </c>
      <c r="AT231" s="113">
        <f t="shared" si="404"/>
        <v>0</v>
      </c>
      <c r="AU231" s="113">
        <v>0</v>
      </c>
      <c r="AV231" s="113">
        <v>0</v>
      </c>
      <c r="AW231" s="113">
        <f t="shared" si="405"/>
        <v>0</v>
      </c>
      <c r="AX231" s="113" t="e">
        <f>#REF!</f>
        <v>#REF!</v>
      </c>
      <c r="AY231" s="113">
        <v>0</v>
      </c>
      <c r="AZ231" s="113">
        <v>0</v>
      </c>
      <c r="BA231" s="113">
        <v>0</v>
      </c>
      <c r="BB231" s="113">
        <v>0</v>
      </c>
    </row>
    <row r="232" spans="7:54" s="71" customFormat="1" ht="14.25" x14ac:dyDescent="0.2">
      <c r="G232" s="81" t="s">
        <v>433</v>
      </c>
      <c r="H232" s="85" t="s">
        <v>433</v>
      </c>
      <c r="I232" s="74" t="s">
        <v>434</v>
      </c>
      <c r="J232" s="75">
        <v>0</v>
      </c>
      <c r="K232" s="75"/>
      <c r="L232" s="113">
        <v>0</v>
      </c>
      <c r="M232" s="113"/>
      <c r="N232" s="113"/>
      <c r="O232" s="113"/>
      <c r="P232" s="113"/>
      <c r="Q232" s="113">
        <v>0</v>
      </c>
      <c r="R232" s="113">
        <v>0</v>
      </c>
      <c r="S232" s="113">
        <v>0</v>
      </c>
      <c r="T232" s="113">
        <v>0</v>
      </c>
      <c r="U232" s="113">
        <v>0</v>
      </c>
      <c r="V232" s="113">
        <v>0</v>
      </c>
      <c r="W232" s="113">
        <v>0</v>
      </c>
      <c r="X232" s="113">
        <v>0</v>
      </c>
      <c r="Y232" s="113">
        <f t="shared" si="406"/>
        <v>0</v>
      </c>
      <c r="Z232" s="113"/>
      <c r="AA232" s="113"/>
      <c r="AB232" s="113"/>
      <c r="AC232" s="113"/>
      <c r="AD232" s="113">
        <v>0</v>
      </c>
      <c r="AE232" s="113">
        <v>0</v>
      </c>
      <c r="AF232" s="113">
        <v>0</v>
      </c>
      <c r="AG232" s="116">
        <v>0</v>
      </c>
      <c r="AH232" s="116">
        <v>0</v>
      </c>
      <c r="AI232" s="113">
        <f t="shared" si="394"/>
        <v>0</v>
      </c>
      <c r="AJ232" s="113">
        <v>0</v>
      </c>
      <c r="AK232" s="113">
        <v>0</v>
      </c>
      <c r="AL232" s="113">
        <f t="shared" si="395"/>
        <v>0</v>
      </c>
      <c r="AM232" s="113">
        <f t="shared" si="398"/>
        <v>0</v>
      </c>
      <c r="AN232" s="113">
        <f t="shared" si="399"/>
        <v>0</v>
      </c>
      <c r="AO232" s="113">
        <f t="shared" si="400"/>
        <v>0</v>
      </c>
      <c r="AP232" s="113">
        <f t="shared" si="401"/>
        <v>0</v>
      </c>
      <c r="AQ232" s="113">
        <v>0</v>
      </c>
      <c r="AR232" s="113">
        <f t="shared" si="402"/>
        <v>0</v>
      </c>
      <c r="AS232" s="113">
        <f t="shared" si="403"/>
        <v>0</v>
      </c>
      <c r="AT232" s="113">
        <f t="shared" si="404"/>
        <v>0</v>
      </c>
      <c r="AU232" s="113">
        <v>0</v>
      </c>
      <c r="AV232" s="113">
        <v>0</v>
      </c>
      <c r="AW232" s="113">
        <f t="shared" si="405"/>
        <v>0</v>
      </c>
      <c r="AX232" s="113" t="e">
        <f>#REF!</f>
        <v>#REF!</v>
      </c>
      <c r="AY232" s="113">
        <v>0</v>
      </c>
      <c r="AZ232" s="113">
        <v>0</v>
      </c>
      <c r="BA232" s="113">
        <v>0</v>
      </c>
      <c r="BB232" s="113">
        <v>0</v>
      </c>
    </row>
    <row r="233" spans="7:54" s="71" customFormat="1" ht="14.25" x14ac:dyDescent="0.2">
      <c r="G233" s="81" t="s">
        <v>435</v>
      </c>
      <c r="H233" s="85" t="s">
        <v>435</v>
      </c>
      <c r="I233" s="74" t="s">
        <v>436</v>
      </c>
      <c r="J233" s="75">
        <v>0</v>
      </c>
      <c r="K233" s="75"/>
      <c r="L233" s="113">
        <v>0</v>
      </c>
      <c r="M233" s="113"/>
      <c r="N233" s="113"/>
      <c r="O233" s="113"/>
      <c r="P233" s="113"/>
      <c r="Q233" s="113">
        <v>0</v>
      </c>
      <c r="R233" s="113">
        <v>0</v>
      </c>
      <c r="S233" s="113">
        <v>0</v>
      </c>
      <c r="T233" s="113">
        <v>0</v>
      </c>
      <c r="U233" s="113">
        <v>0</v>
      </c>
      <c r="V233" s="113">
        <v>0</v>
      </c>
      <c r="W233" s="113">
        <v>0</v>
      </c>
      <c r="X233" s="113">
        <v>0</v>
      </c>
      <c r="Y233" s="113">
        <f t="shared" si="406"/>
        <v>0</v>
      </c>
      <c r="Z233" s="113"/>
      <c r="AA233" s="113"/>
      <c r="AB233" s="113"/>
      <c r="AC233" s="113"/>
      <c r="AD233" s="113">
        <v>0</v>
      </c>
      <c r="AE233" s="113">
        <v>0</v>
      </c>
      <c r="AF233" s="113">
        <v>0</v>
      </c>
      <c r="AG233" s="116">
        <v>0</v>
      </c>
      <c r="AH233" s="116">
        <v>0</v>
      </c>
      <c r="AI233" s="113">
        <f t="shared" si="394"/>
        <v>0</v>
      </c>
      <c r="AJ233" s="113">
        <v>0</v>
      </c>
      <c r="AK233" s="113">
        <v>0</v>
      </c>
      <c r="AL233" s="113">
        <f t="shared" si="395"/>
        <v>0</v>
      </c>
      <c r="AM233" s="113">
        <f t="shared" si="398"/>
        <v>0</v>
      </c>
      <c r="AN233" s="113">
        <f t="shared" si="399"/>
        <v>0</v>
      </c>
      <c r="AO233" s="113">
        <f t="shared" si="400"/>
        <v>0</v>
      </c>
      <c r="AP233" s="113">
        <f t="shared" si="401"/>
        <v>0</v>
      </c>
      <c r="AQ233" s="113">
        <v>0</v>
      </c>
      <c r="AR233" s="113">
        <f t="shared" si="402"/>
        <v>0</v>
      </c>
      <c r="AS233" s="113">
        <f t="shared" si="403"/>
        <v>0</v>
      </c>
      <c r="AT233" s="113">
        <f t="shared" si="404"/>
        <v>0</v>
      </c>
      <c r="AU233" s="113">
        <v>0</v>
      </c>
      <c r="AV233" s="113">
        <v>0</v>
      </c>
      <c r="AW233" s="113">
        <f t="shared" si="405"/>
        <v>0</v>
      </c>
      <c r="AX233" s="113" t="e">
        <f>#REF!</f>
        <v>#REF!</v>
      </c>
      <c r="AY233" s="113">
        <v>0</v>
      </c>
      <c r="AZ233" s="113">
        <v>0</v>
      </c>
      <c r="BA233" s="113">
        <v>0</v>
      </c>
      <c r="BB233" s="113">
        <v>0</v>
      </c>
    </row>
    <row r="234" spans="7:54" s="71" customFormat="1" ht="14.25" x14ac:dyDescent="0.2">
      <c r="G234" s="81" t="s">
        <v>437</v>
      </c>
      <c r="H234" s="85" t="s">
        <v>437</v>
      </c>
      <c r="I234" s="74" t="s">
        <v>438</v>
      </c>
      <c r="J234" s="75">
        <v>0</v>
      </c>
      <c r="K234" s="75"/>
      <c r="L234" s="113">
        <v>0</v>
      </c>
      <c r="M234" s="113"/>
      <c r="N234" s="113"/>
      <c r="O234" s="113"/>
      <c r="P234" s="113"/>
      <c r="Q234" s="113">
        <v>0</v>
      </c>
      <c r="R234" s="113">
        <v>0</v>
      </c>
      <c r="S234" s="113">
        <v>0</v>
      </c>
      <c r="T234" s="113">
        <v>0</v>
      </c>
      <c r="U234" s="113">
        <v>0</v>
      </c>
      <c r="V234" s="113">
        <v>0</v>
      </c>
      <c r="W234" s="113">
        <v>0</v>
      </c>
      <c r="X234" s="113">
        <v>0</v>
      </c>
      <c r="Y234" s="113">
        <f t="shared" si="406"/>
        <v>0</v>
      </c>
      <c r="Z234" s="113"/>
      <c r="AA234" s="113"/>
      <c r="AB234" s="113"/>
      <c r="AC234" s="113"/>
      <c r="AD234" s="113">
        <v>0</v>
      </c>
      <c r="AE234" s="113">
        <v>0</v>
      </c>
      <c r="AF234" s="113">
        <v>0</v>
      </c>
      <c r="AG234" s="116">
        <v>0</v>
      </c>
      <c r="AH234" s="116">
        <v>0</v>
      </c>
      <c r="AI234" s="113">
        <f t="shared" si="394"/>
        <v>0</v>
      </c>
      <c r="AJ234" s="113">
        <v>0</v>
      </c>
      <c r="AK234" s="113">
        <v>0</v>
      </c>
      <c r="AL234" s="113">
        <f t="shared" si="395"/>
        <v>0</v>
      </c>
      <c r="AM234" s="113">
        <f t="shared" si="398"/>
        <v>0</v>
      </c>
      <c r="AN234" s="113">
        <f t="shared" si="399"/>
        <v>0</v>
      </c>
      <c r="AO234" s="113">
        <f t="shared" si="400"/>
        <v>0</v>
      </c>
      <c r="AP234" s="113">
        <f t="shared" si="401"/>
        <v>0</v>
      </c>
      <c r="AQ234" s="113">
        <v>0</v>
      </c>
      <c r="AR234" s="113">
        <f t="shared" si="402"/>
        <v>0</v>
      </c>
      <c r="AS234" s="113">
        <f t="shared" si="403"/>
        <v>0</v>
      </c>
      <c r="AT234" s="113">
        <f t="shared" si="404"/>
        <v>0</v>
      </c>
      <c r="AU234" s="113">
        <v>0</v>
      </c>
      <c r="AV234" s="113">
        <v>0</v>
      </c>
      <c r="AW234" s="113">
        <f t="shared" si="405"/>
        <v>0</v>
      </c>
      <c r="AX234" s="113" t="e">
        <f>#REF!</f>
        <v>#REF!</v>
      </c>
      <c r="AY234" s="113">
        <v>0</v>
      </c>
      <c r="AZ234" s="113">
        <v>0</v>
      </c>
      <c r="BA234" s="113">
        <v>0</v>
      </c>
      <c r="BB234" s="113">
        <v>0</v>
      </c>
    </row>
    <row r="235" spans="7:54" s="71" customFormat="1" ht="14.25" x14ac:dyDescent="0.2">
      <c r="G235" s="81" t="s">
        <v>439</v>
      </c>
      <c r="H235" s="85" t="s">
        <v>439</v>
      </c>
      <c r="I235" s="74" t="s">
        <v>440</v>
      </c>
      <c r="J235" s="75">
        <v>0</v>
      </c>
      <c r="K235" s="75"/>
      <c r="L235" s="113">
        <v>0</v>
      </c>
      <c r="M235" s="113"/>
      <c r="N235" s="113"/>
      <c r="O235" s="113"/>
      <c r="P235" s="113"/>
      <c r="Q235" s="113">
        <v>0</v>
      </c>
      <c r="R235" s="113">
        <v>0</v>
      </c>
      <c r="S235" s="113">
        <v>0</v>
      </c>
      <c r="T235" s="113">
        <v>0</v>
      </c>
      <c r="U235" s="113">
        <v>0</v>
      </c>
      <c r="V235" s="113">
        <v>0</v>
      </c>
      <c r="W235" s="113">
        <v>0</v>
      </c>
      <c r="X235" s="113">
        <v>0</v>
      </c>
      <c r="Y235" s="113">
        <f t="shared" si="406"/>
        <v>0</v>
      </c>
      <c r="Z235" s="113"/>
      <c r="AA235" s="113"/>
      <c r="AB235" s="113"/>
      <c r="AC235" s="113"/>
      <c r="AD235" s="113">
        <v>0</v>
      </c>
      <c r="AE235" s="113">
        <v>0</v>
      </c>
      <c r="AF235" s="113">
        <v>0</v>
      </c>
      <c r="AG235" s="116">
        <v>0</v>
      </c>
      <c r="AH235" s="116">
        <v>0</v>
      </c>
      <c r="AI235" s="113">
        <f t="shared" si="394"/>
        <v>0</v>
      </c>
      <c r="AJ235" s="113">
        <v>0</v>
      </c>
      <c r="AK235" s="113">
        <v>0</v>
      </c>
      <c r="AL235" s="113">
        <f t="shared" si="395"/>
        <v>0</v>
      </c>
      <c r="AM235" s="113">
        <f t="shared" si="398"/>
        <v>0</v>
      </c>
      <c r="AN235" s="113">
        <f t="shared" si="399"/>
        <v>0</v>
      </c>
      <c r="AO235" s="113">
        <f t="shared" si="400"/>
        <v>0</v>
      </c>
      <c r="AP235" s="113">
        <f t="shared" si="401"/>
        <v>0</v>
      </c>
      <c r="AQ235" s="113">
        <v>0</v>
      </c>
      <c r="AR235" s="113">
        <f t="shared" si="402"/>
        <v>0</v>
      </c>
      <c r="AS235" s="113">
        <f t="shared" si="403"/>
        <v>0</v>
      </c>
      <c r="AT235" s="113">
        <f t="shared" si="404"/>
        <v>0</v>
      </c>
      <c r="AU235" s="113">
        <v>0</v>
      </c>
      <c r="AV235" s="113">
        <v>0</v>
      </c>
      <c r="AW235" s="113">
        <f t="shared" si="405"/>
        <v>0</v>
      </c>
      <c r="AX235" s="113" t="e">
        <f>#REF!</f>
        <v>#REF!</v>
      </c>
      <c r="AY235" s="113">
        <v>0</v>
      </c>
      <c r="AZ235" s="113">
        <v>0</v>
      </c>
      <c r="BA235" s="113">
        <v>0</v>
      </c>
      <c r="BB235" s="113">
        <v>0</v>
      </c>
    </row>
    <row r="236" spans="7:54" s="71" customFormat="1" ht="14.25" x14ac:dyDescent="0.2">
      <c r="G236" s="81" t="s">
        <v>441</v>
      </c>
      <c r="H236" s="82" t="s">
        <v>112</v>
      </c>
      <c r="I236" s="83" t="s">
        <v>113</v>
      </c>
      <c r="J236" s="84">
        <f>SUM(J237:J239)</f>
        <v>0</v>
      </c>
      <c r="K236" s="84">
        <f>SUM(K237:K239)</f>
        <v>0</v>
      </c>
      <c r="L236" s="115">
        <f>SUM(L237:L239)</f>
        <v>0</v>
      </c>
      <c r="M236" s="115">
        <f t="shared" ref="M236:X236" si="407">SUM(M237:M239)</f>
        <v>0</v>
      </c>
      <c r="N236" s="115">
        <f t="shared" si="407"/>
        <v>0</v>
      </c>
      <c r="O236" s="115">
        <f t="shared" si="407"/>
        <v>0</v>
      </c>
      <c r="P236" s="115">
        <f t="shared" si="407"/>
        <v>0</v>
      </c>
      <c r="Q236" s="115">
        <f t="shared" si="407"/>
        <v>0</v>
      </c>
      <c r="R236" s="115">
        <f t="shared" si="407"/>
        <v>0</v>
      </c>
      <c r="S236" s="115">
        <f t="shared" si="407"/>
        <v>0</v>
      </c>
      <c r="T236" s="115">
        <f t="shared" si="407"/>
        <v>0</v>
      </c>
      <c r="U236" s="115">
        <f t="shared" si="407"/>
        <v>0</v>
      </c>
      <c r="V236" s="115">
        <f t="shared" si="407"/>
        <v>0</v>
      </c>
      <c r="W236" s="115">
        <f t="shared" si="407"/>
        <v>0</v>
      </c>
      <c r="X236" s="115">
        <f t="shared" si="407"/>
        <v>0</v>
      </c>
      <c r="Y236" s="115">
        <f t="shared" si="406"/>
        <v>0</v>
      </c>
      <c r="Z236" s="115">
        <f t="shared" ref="Z236:AZ236" si="408">SUM(Z237:Z239)</f>
        <v>0</v>
      </c>
      <c r="AA236" s="115">
        <f t="shared" si="408"/>
        <v>0</v>
      </c>
      <c r="AB236" s="115">
        <f t="shared" si="408"/>
        <v>0</v>
      </c>
      <c r="AC236" s="115">
        <f t="shared" si="408"/>
        <v>0</v>
      </c>
      <c r="AD236" s="115">
        <f t="shared" si="408"/>
        <v>0</v>
      </c>
      <c r="AE236" s="115">
        <f t="shared" si="408"/>
        <v>0</v>
      </c>
      <c r="AF236" s="115">
        <f t="shared" si="408"/>
        <v>0</v>
      </c>
      <c r="AG236" s="115">
        <f t="shared" si="408"/>
        <v>0</v>
      </c>
      <c r="AH236" s="115">
        <f t="shared" si="408"/>
        <v>0</v>
      </c>
      <c r="AI236" s="115">
        <f t="shared" si="408"/>
        <v>0</v>
      </c>
      <c r="AJ236" s="115">
        <f t="shared" si="408"/>
        <v>0</v>
      </c>
      <c r="AK236" s="115">
        <f t="shared" si="408"/>
        <v>0</v>
      </c>
      <c r="AL236" s="115">
        <f t="shared" si="408"/>
        <v>0</v>
      </c>
      <c r="AM236" s="115">
        <f t="shared" si="408"/>
        <v>0</v>
      </c>
      <c r="AN236" s="115">
        <f t="shared" si="408"/>
        <v>0</v>
      </c>
      <c r="AO236" s="115">
        <f t="shared" si="408"/>
        <v>0</v>
      </c>
      <c r="AP236" s="115">
        <f t="shared" si="408"/>
        <v>0</v>
      </c>
      <c r="AQ236" s="115">
        <f>SUM(AQ237:AQ239)</f>
        <v>0</v>
      </c>
      <c r="AR236" s="115">
        <f t="shared" si="408"/>
        <v>0</v>
      </c>
      <c r="AS236" s="115">
        <f t="shared" si="408"/>
        <v>0</v>
      </c>
      <c r="AT236" s="115">
        <f t="shared" si="408"/>
        <v>0</v>
      </c>
      <c r="AU236" s="115">
        <f t="shared" si="408"/>
        <v>0</v>
      </c>
      <c r="AV236" s="115">
        <f t="shared" si="408"/>
        <v>0</v>
      </c>
      <c r="AW236" s="115">
        <f t="shared" si="408"/>
        <v>0</v>
      </c>
      <c r="AX236" s="115" t="e">
        <f t="shared" si="408"/>
        <v>#REF!</v>
      </c>
      <c r="AY236" s="115">
        <f t="shared" si="408"/>
        <v>0</v>
      </c>
      <c r="AZ236" s="115">
        <f t="shared" si="408"/>
        <v>0</v>
      </c>
      <c r="BA236" s="115">
        <f>SUM(BA237:BA239)</f>
        <v>0</v>
      </c>
      <c r="BB236" s="115">
        <f>SUM(BB237:BB239)</f>
        <v>0</v>
      </c>
    </row>
    <row r="237" spans="7:54" s="71" customFormat="1" ht="14.25" x14ac:dyDescent="0.2">
      <c r="G237" s="81" t="s">
        <v>442</v>
      </c>
      <c r="H237" s="85" t="s">
        <v>442</v>
      </c>
      <c r="I237" s="74" t="s">
        <v>443</v>
      </c>
      <c r="J237" s="75">
        <v>0</v>
      </c>
      <c r="K237" s="75"/>
      <c r="L237" s="113">
        <v>0</v>
      </c>
      <c r="M237" s="113">
        <v>0</v>
      </c>
      <c r="N237" s="113">
        <v>0</v>
      </c>
      <c r="O237" s="113">
        <v>0</v>
      </c>
      <c r="P237" s="113">
        <v>0</v>
      </c>
      <c r="Q237" s="113">
        <v>0</v>
      </c>
      <c r="R237" s="113">
        <v>0</v>
      </c>
      <c r="S237" s="113">
        <v>0</v>
      </c>
      <c r="T237" s="113">
        <v>0</v>
      </c>
      <c r="U237" s="113">
        <v>0</v>
      </c>
      <c r="V237" s="113">
        <v>0</v>
      </c>
      <c r="W237" s="113">
        <v>0</v>
      </c>
      <c r="X237" s="113">
        <v>0</v>
      </c>
      <c r="Y237" s="113">
        <f t="shared" si="406"/>
        <v>0</v>
      </c>
      <c r="Z237" s="113">
        <v>0</v>
      </c>
      <c r="AA237" s="113">
        <v>0</v>
      </c>
      <c r="AB237" s="113">
        <v>0</v>
      </c>
      <c r="AC237" s="113">
        <v>0</v>
      </c>
      <c r="AD237" s="113">
        <v>0</v>
      </c>
      <c r="AE237" s="113">
        <v>0</v>
      </c>
      <c r="AF237" s="113">
        <v>0</v>
      </c>
      <c r="AG237" s="116">
        <v>0</v>
      </c>
      <c r="AH237" s="116">
        <v>0</v>
      </c>
      <c r="AI237" s="113">
        <f t="shared" si="394"/>
        <v>0</v>
      </c>
      <c r="AJ237" s="113">
        <v>0</v>
      </c>
      <c r="AK237" s="113">
        <v>0</v>
      </c>
      <c r="AL237" s="113">
        <f t="shared" si="395"/>
        <v>0</v>
      </c>
      <c r="AM237" s="113">
        <f>SUM(M237:R237)</f>
        <v>0</v>
      </c>
      <c r="AN237" s="113">
        <f>SUM(S237:U237)</f>
        <v>0</v>
      </c>
      <c r="AO237" s="113">
        <f>SUM(V237:X237)</f>
        <v>0</v>
      </c>
      <c r="AP237" s="113">
        <f>SUM(AM237:AO237)</f>
        <v>0</v>
      </c>
      <c r="AQ237" s="113">
        <v>0</v>
      </c>
      <c r="AR237" s="113">
        <f>R237*3</f>
        <v>0</v>
      </c>
      <c r="AS237" s="113">
        <f>R237*3</f>
        <v>0</v>
      </c>
      <c r="AT237" s="113">
        <f>SUM(AQ237:AS237)</f>
        <v>0</v>
      </c>
      <c r="AU237" s="113">
        <v>0</v>
      </c>
      <c r="AV237" s="113">
        <v>0</v>
      </c>
      <c r="AW237" s="113">
        <f>SUM(AU237:AV237)</f>
        <v>0</v>
      </c>
      <c r="AX237" s="113" t="e">
        <f>#REF!</f>
        <v>#REF!</v>
      </c>
      <c r="AY237" s="113">
        <v>0</v>
      </c>
      <c r="AZ237" s="113">
        <v>0</v>
      </c>
      <c r="BA237" s="113">
        <v>0</v>
      </c>
      <c r="BB237" s="113">
        <v>0</v>
      </c>
    </row>
    <row r="238" spans="7:54" s="71" customFormat="1" ht="14.25" x14ac:dyDescent="0.2">
      <c r="G238" s="81" t="s">
        <v>444</v>
      </c>
      <c r="H238" s="85" t="s">
        <v>444</v>
      </c>
      <c r="I238" s="74" t="s">
        <v>445</v>
      </c>
      <c r="J238" s="75">
        <v>0</v>
      </c>
      <c r="K238" s="75"/>
      <c r="L238" s="113">
        <v>0</v>
      </c>
      <c r="M238" s="113">
        <v>0</v>
      </c>
      <c r="N238" s="113">
        <v>0</v>
      </c>
      <c r="O238" s="113">
        <v>0</v>
      </c>
      <c r="P238" s="113">
        <v>0</v>
      </c>
      <c r="Q238" s="113">
        <v>0</v>
      </c>
      <c r="R238" s="113">
        <v>0</v>
      </c>
      <c r="S238" s="113">
        <v>0</v>
      </c>
      <c r="T238" s="113">
        <v>0</v>
      </c>
      <c r="U238" s="113">
        <v>0</v>
      </c>
      <c r="V238" s="113">
        <v>0</v>
      </c>
      <c r="W238" s="113">
        <v>0</v>
      </c>
      <c r="X238" s="113">
        <v>0</v>
      </c>
      <c r="Y238" s="113">
        <f t="shared" si="406"/>
        <v>0</v>
      </c>
      <c r="Z238" s="113">
        <v>0</v>
      </c>
      <c r="AA238" s="113">
        <v>0</v>
      </c>
      <c r="AB238" s="113">
        <v>0</v>
      </c>
      <c r="AC238" s="113">
        <v>0</v>
      </c>
      <c r="AD238" s="113">
        <v>0</v>
      </c>
      <c r="AE238" s="113">
        <v>0</v>
      </c>
      <c r="AF238" s="113">
        <v>0</v>
      </c>
      <c r="AG238" s="116">
        <v>0</v>
      </c>
      <c r="AH238" s="116">
        <v>0</v>
      </c>
      <c r="AI238" s="113">
        <f t="shared" si="394"/>
        <v>0</v>
      </c>
      <c r="AJ238" s="113">
        <v>0</v>
      </c>
      <c r="AK238" s="113">
        <v>0</v>
      </c>
      <c r="AL238" s="113">
        <f t="shared" si="395"/>
        <v>0</v>
      </c>
      <c r="AM238" s="113">
        <f>SUM(M238:R238)</f>
        <v>0</v>
      </c>
      <c r="AN238" s="113">
        <f>SUM(S238:U238)</f>
        <v>0</v>
      </c>
      <c r="AO238" s="113">
        <f>SUM(V238:X238)</f>
        <v>0</v>
      </c>
      <c r="AP238" s="113">
        <f>SUM(AM238:AO238)</f>
        <v>0</v>
      </c>
      <c r="AQ238" s="113">
        <v>0</v>
      </c>
      <c r="AR238" s="113">
        <f>R238*3</f>
        <v>0</v>
      </c>
      <c r="AS238" s="113">
        <f>R238*3</f>
        <v>0</v>
      </c>
      <c r="AT238" s="113">
        <f>SUM(AQ238:AS238)</f>
        <v>0</v>
      </c>
      <c r="AU238" s="113">
        <v>0</v>
      </c>
      <c r="AV238" s="113">
        <v>0</v>
      </c>
      <c r="AW238" s="113">
        <f>SUM(AU238:AV238)</f>
        <v>0</v>
      </c>
      <c r="AX238" s="113" t="e">
        <f>#REF!</f>
        <v>#REF!</v>
      </c>
      <c r="AY238" s="113">
        <v>0</v>
      </c>
      <c r="AZ238" s="113">
        <v>0</v>
      </c>
      <c r="BA238" s="113">
        <v>0</v>
      </c>
      <c r="BB238" s="113">
        <v>0</v>
      </c>
    </row>
    <row r="239" spans="7:54" s="71" customFormat="1" ht="14.25" x14ac:dyDescent="0.2">
      <c r="G239" s="81" t="s">
        <v>446</v>
      </c>
      <c r="H239" s="85" t="s">
        <v>446</v>
      </c>
      <c r="I239" s="74" t="s">
        <v>447</v>
      </c>
      <c r="J239" s="75">
        <v>0</v>
      </c>
      <c r="K239" s="75"/>
      <c r="L239" s="113">
        <v>0</v>
      </c>
      <c r="M239" s="113">
        <v>0</v>
      </c>
      <c r="N239" s="113">
        <v>0</v>
      </c>
      <c r="O239" s="113">
        <v>0</v>
      </c>
      <c r="P239" s="113">
        <v>0</v>
      </c>
      <c r="Q239" s="113">
        <v>0</v>
      </c>
      <c r="R239" s="113">
        <v>0</v>
      </c>
      <c r="S239" s="113">
        <v>0</v>
      </c>
      <c r="T239" s="113">
        <v>0</v>
      </c>
      <c r="U239" s="113">
        <v>0</v>
      </c>
      <c r="V239" s="113">
        <v>0</v>
      </c>
      <c r="W239" s="113">
        <v>0</v>
      </c>
      <c r="X239" s="113">
        <v>0</v>
      </c>
      <c r="Y239" s="113">
        <f t="shared" si="406"/>
        <v>0</v>
      </c>
      <c r="Z239" s="113">
        <v>0</v>
      </c>
      <c r="AA239" s="113">
        <v>0</v>
      </c>
      <c r="AB239" s="113">
        <v>0</v>
      </c>
      <c r="AC239" s="113">
        <v>0</v>
      </c>
      <c r="AD239" s="113">
        <v>0</v>
      </c>
      <c r="AE239" s="113">
        <v>0</v>
      </c>
      <c r="AF239" s="113">
        <v>0</v>
      </c>
      <c r="AG239" s="116">
        <v>0</v>
      </c>
      <c r="AH239" s="116">
        <v>0</v>
      </c>
      <c r="AI239" s="113">
        <f t="shared" si="394"/>
        <v>0</v>
      </c>
      <c r="AJ239" s="113">
        <v>0</v>
      </c>
      <c r="AK239" s="113">
        <v>0</v>
      </c>
      <c r="AL239" s="113">
        <f t="shared" si="395"/>
        <v>0</v>
      </c>
      <c r="AM239" s="113">
        <f>SUM(M239:R239)</f>
        <v>0</v>
      </c>
      <c r="AN239" s="113">
        <f>SUM(S239:U239)</f>
        <v>0</v>
      </c>
      <c r="AO239" s="113">
        <f>SUM(V239:X239)</f>
        <v>0</v>
      </c>
      <c r="AP239" s="113">
        <f>SUM(AM239:AO239)</f>
        <v>0</v>
      </c>
      <c r="AQ239" s="113">
        <v>0</v>
      </c>
      <c r="AR239" s="113">
        <f>R239*3</f>
        <v>0</v>
      </c>
      <c r="AS239" s="113">
        <f>R239*3</f>
        <v>0</v>
      </c>
      <c r="AT239" s="113">
        <f>SUM(AQ239:AS239)</f>
        <v>0</v>
      </c>
      <c r="AU239" s="113">
        <v>0</v>
      </c>
      <c r="AV239" s="113">
        <v>0</v>
      </c>
      <c r="AW239" s="113">
        <f>SUM(AU239:AV239)</f>
        <v>0</v>
      </c>
      <c r="AX239" s="113" t="e">
        <f>#REF!</f>
        <v>#REF!</v>
      </c>
      <c r="AY239" s="113">
        <v>0</v>
      </c>
      <c r="AZ239" s="113">
        <v>0</v>
      </c>
      <c r="BA239" s="113">
        <v>0</v>
      </c>
      <c r="BB239" s="113">
        <v>0</v>
      </c>
    </row>
    <row r="240" spans="7:54" s="71" customFormat="1" ht="14.25" x14ac:dyDescent="0.2">
      <c r="G240" s="81" t="s">
        <v>448</v>
      </c>
      <c r="H240" s="82" t="s">
        <v>114</v>
      </c>
      <c r="I240" s="83" t="s">
        <v>115</v>
      </c>
      <c r="J240" s="84">
        <f>SUM(J241:J245)</f>
        <v>0</v>
      </c>
      <c r="K240" s="84">
        <f>SUM(K241:K245)</f>
        <v>0</v>
      </c>
      <c r="L240" s="115">
        <f>SUM(L241:L245)</f>
        <v>0</v>
      </c>
      <c r="M240" s="115">
        <f t="shared" ref="M240:X240" si="409">SUM(M241:M245)</f>
        <v>0</v>
      </c>
      <c r="N240" s="115">
        <f t="shared" si="409"/>
        <v>0</v>
      </c>
      <c r="O240" s="115">
        <f t="shared" si="409"/>
        <v>0</v>
      </c>
      <c r="P240" s="115">
        <f t="shared" si="409"/>
        <v>0</v>
      </c>
      <c r="Q240" s="115">
        <f t="shared" si="409"/>
        <v>0</v>
      </c>
      <c r="R240" s="115">
        <f t="shared" si="409"/>
        <v>0</v>
      </c>
      <c r="S240" s="115">
        <f t="shared" si="409"/>
        <v>0</v>
      </c>
      <c r="T240" s="115">
        <f t="shared" si="409"/>
        <v>0</v>
      </c>
      <c r="U240" s="115">
        <f t="shared" si="409"/>
        <v>0</v>
      </c>
      <c r="V240" s="115">
        <f t="shared" si="409"/>
        <v>0</v>
      </c>
      <c r="W240" s="115">
        <f t="shared" si="409"/>
        <v>0</v>
      </c>
      <c r="X240" s="115">
        <f t="shared" si="409"/>
        <v>0</v>
      </c>
      <c r="Y240" s="115">
        <f t="shared" si="406"/>
        <v>0</v>
      </c>
      <c r="Z240" s="115">
        <f t="shared" ref="Z240:AZ240" si="410">SUM(Z241:Z245)</f>
        <v>0</v>
      </c>
      <c r="AA240" s="115">
        <f t="shared" si="410"/>
        <v>0</v>
      </c>
      <c r="AB240" s="115">
        <f t="shared" si="410"/>
        <v>0</v>
      </c>
      <c r="AC240" s="115">
        <f t="shared" si="410"/>
        <v>0</v>
      </c>
      <c r="AD240" s="115">
        <f t="shared" si="410"/>
        <v>0</v>
      </c>
      <c r="AE240" s="115">
        <f t="shared" si="410"/>
        <v>0</v>
      </c>
      <c r="AF240" s="115">
        <f t="shared" si="410"/>
        <v>0</v>
      </c>
      <c r="AG240" s="115">
        <f t="shared" si="410"/>
        <v>0</v>
      </c>
      <c r="AH240" s="115">
        <f t="shared" si="410"/>
        <v>0</v>
      </c>
      <c r="AI240" s="115">
        <f t="shared" si="410"/>
        <v>0</v>
      </c>
      <c r="AJ240" s="115">
        <f t="shared" si="410"/>
        <v>0</v>
      </c>
      <c r="AK240" s="115">
        <f t="shared" si="410"/>
        <v>0</v>
      </c>
      <c r="AL240" s="115">
        <f t="shared" si="410"/>
        <v>0</v>
      </c>
      <c r="AM240" s="115">
        <f t="shared" si="410"/>
        <v>0</v>
      </c>
      <c r="AN240" s="115">
        <f t="shared" si="410"/>
        <v>0</v>
      </c>
      <c r="AO240" s="115">
        <f t="shared" si="410"/>
        <v>0</v>
      </c>
      <c r="AP240" s="115">
        <f t="shared" si="410"/>
        <v>0</v>
      </c>
      <c r="AQ240" s="115">
        <f>SUM(AQ241:AQ245)</f>
        <v>0</v>
      </c>
      <c r="AR240" s="115">
        <f t="shared" si="410"/>
        <v>0</v>
      </c>
      <c r="AS240" s="115">
        <f t="shared" si="410"/>
        <v>0</v>
      </c>
      <c r="AT240" s="115">
        <f t="shared" si="410"/>
        <v>0</v>
      </c>
      <c r="AU240" s="115">
        <f t="shared" si="410"/>
        <v>0</v>
      </c>
      <c r="AV240" s="115">
        <f t="shared" si="410"/>
        <v>0</v>
      </c>
      <c r="AW240" s="115">
        <f t="shared" si="410"/>
        <v>0</v>
      </c>
      <c r="AX240" s="115" t="e">
        <f t="shared" si="410"/>
        <v>#REF!</v>
      </c>
      <c r="AY240" s="115">
        <f t="shared" si="410"/>
        <v>0</v>
      </c>
      <c r="AZ240" s="115">
        <f t="shared" si="410"/>
        <v>0</v>
      </c>
      <c r="BA240" s="115">
        <f>SUM(BA241:BA245)</f>
        <v>0</v>
      </c>
      <c r="BB240" s="115">
        <f>SUM(BB241:BB245)</f>
        <v>0</v>
      </c>
    </row>
    <row r="241" spans="7:54" s="71" customFormat="1" ht="14.25" x14ac:dyDescent="0.2">
      <c r="G241" s="81" t="s">
        <v>449</v>
      </c>
      <c r="H241" s="85" t="s">
        <v>449</v>
      </c>
      <c r="I241" s="74" t="s">
        <v>450</v>
      </c>
      <c r="J241" s="75">
        <v>0</v>
      </c>
      <c r="K241" s="75"/>
      <c r="L241" s="113">
        <v>0</v>
      </c>
      <c r="M241" s="113">
        <v>0</v>
      </c>
      <c r="N241" s="113">
        <v>0</v>
      </c>
      <c r="O241" s="113">
        <v>0</v>
      </c>
      <c r="P241" s="113">
        <v>0</v>
      </c>
      <c r="Q241" s="113">
        <v>0</v>
      </c>
      <c r="R241" s="113">
        <v>0</v>
      </c>
      <c r="S241" s="113">
        <v>0</v>
      </c>
      <c r="T241" s="113">
        <v>0</v>
      </c>
      <c r="U241" s="113">
        <v>0</v>
      </c>
      <c r="V241" s="113">
        <v>0</v>
      </c>
      <c r="W241" s="113">
        <v>0</v>
      </c>
      <c r="X241" s="113">
        <v>0</v>
      </c>
      <c r="Y241" s="113">
        <f t="shared" si="406"/>
        <v>0</v>
      </c>
      <c r="Z241" s="113">
        <v>0</v>
      </c>
      <c r="AA241" s="113">
        <v>0</v>
      </c>
      <c r="AB241" s="113">
        <v>0</v>
      </c>
      <c r="AC241" s="113">
        <v>0</v>
      </c>
      <c r="AD241" s="113">
        <v>0</v>
      </c>
      <c r="AE241" s="113">
        <v>0</v>
      </c>
      <c r="AF241" s="113">
        <v>0</v>
      </c>
      <c r="AG241" s="116">
        <v>0</v>
      </c>
      <c r="AH241" s="116">
        <v>0</v>
      </c>
      <c r="AI241" s="113">
        <f t="shared" si="394"/>
        <v>0</v>
      </c>
      <c r="AJ241" s="113">
        <v>0</v>
      </c>
      <c r="AK241" s="113">
        <v>0</v>
      </c>
      <c r="AL241" s="113">
        <f t="shared" si="395"/>
        <v>0</v>
      </c>
      <c r="AM241" s="113">
        <f>SUM(M241:R241)</f>
        <v>0</v>
      </c>
      <c r="AN241" s="113">
        <f>SUM(S241:U241)</f>
        <v>0</v>
      </c>
      <c r="AO241" s="113">
        <f>SUM(V241:X241)</f>
        <v>0</v>
      </c>
      <c r="AP241" s="113">
        <f>SUM(AM241:AO241)</f>
        <v>0</v>
      </c>
      <c r="AQ241" s="113">
        <v>0</v>
      </c>
      <c r="AR241" s="113">
        <f>R241*3</f>
        <v>0</v>
      </c>
      <c r="AS241" s="113">
        <f>R241*3</f>
        <v>0</v>
      </c>
      <c r="AT241" s="113">
        <f>SUM(AQ241:AS241)</f>
        <v>0</v>
      </c>
      <c r="AU241" s="113">
        <v>0</v>
      </c>
      <c r="AV241" s="113">
        <v>0</v>
      </c>
      <c r="AW241" s="113">
        <f>SUM(AU241:AV241)</f>
        <v>0</v>
      </c>
      <c r="AX241" s="113" t="e">
        <f>#REF!</f>
        <v>#REF!</v>
      </c>
      <c r="AY241" s="113">
        <v>0</v>
      </c>
      <c r="AZ241" s="113">
        <v>0</v>
      </c>
      <c r="BA241" s="113">
        <v>0</v>
      </c>
      <c r="BB241" s="113">
        <v>0</v>
      </c>
    </row>
    <row r="242" spans="7:54" s="71" customFormat="1" ht="14.25" x14ac:dyDescent="0.2">
      <c r="G242" s="81" t="s">
        <v>451</v>
      </c>
      <c r="H242" s="85" t="s">
        <v>451</v>
      </c>
      <c r="I242" s="74" t="s">
        <v>452</v>
      </c>
      <c r="J242" s="75">
        <v>0</v>
      </c>
      <c r="K242" s="75"/>
      <c r="L242" s="113">
        <v>0</v>
      </c>
      <c r="M242" s="113">
        <v>0</v>
      </c>
      <c r="N242" s="113">
        <v>0</v>
      </c>
      <c r="O242" s="113">
        <v>0</v>
      </c>
      <c r="P242" s="113">
        <v>0</v>
      </c>
      <c r="Q242" s="113">
        <v>0</v>
      </c>
      <c r="R242" s="113">
        <v>0</v>
      </c>
      <c r="S242" s="113">
        <v>0</v>
      </c>
      <c r="T242" s="113">
        <v>0</v>
      </c>
      <c r="U242" s="113">
        <v>0</v>
      </c>
      <c r="V242" s="113">
        <v>0</v>
      </c>
      <c r="W242" s="113">
        <v>0</v>
      </c>
      <c r="X242" s="113">
        <v>0</v>
      </c>
      <c r="Y242" s="113">
        <f t="shared" si="406"/>
        <v>0</v>
      </c>
      <c r="Z242" s="113">
        <v>0</v>
      </c>
      <c r="AA242" s="113">
        <v>0</v>
      </c>
      <c r="AB242" s="113">
        <v>0</v>
      </c>
      <c r="AC242" s="113">
        <v>0</v>
      </c>
      <c r="AD242" s="113">
        <v>0</v>
      </c>
      <c r="AE242" s="113">
        <v>0</v>
      </c>
      <c r="AF242" s="113">
        <v>0</v>
      </c>
      <c r="AG242" s="116">
        <v>0</v>
      </c>
      <c r="AH242" s="116">
        <v>0</v>
      </c>
      <c r="AI242" s="113">
        <f t="shared" si="394"/>
        <v>0</v>
      </c>
      <c r="AJ242" s="113">
        <v>0</v>
      </c>
      <c r="AK242" s="113">
        <v>0</v>
      </c>
      <c r="AL242" s="113">
        <f t="shared" si="395"/>
        <v>0</v>
      </c>
      <c r="AM242" s="113">
        <f>SUM(M242:R242)</f>
        <v>0</v>
      </c>
      <c r="AN242" s="113">
        <f>SUM(S242:U242)</f>
        <v>0</v>
      </c>
      <c r="AO242" s="113">
        <f>SUM(V242:X242)</f>
        <v>0</v>
      </c>
      <c r="AP242" s="113">
        <f>SUM(AM242:AO242)</f>
        <v>0</v>
      </c>
      <c r="AQ242" s="113">
        <v>0</v>
      </c>
      <c r="AR242" s="113">
        <f>R242*3</f>
        <v>0</v>
      </c>
      <c r="AS242" s="113">
        <f>R242*3</f>
        <v>0</v>
      </c>
      <c r="AT242" s="113">
        <f>SUM(AQ242:AS242)</f>
        <v>0</v>
      </c>
      <c r="AU242" s="113">
        <v>0</v>
      </c>
      <c r="AV242" s="113">
        <v>0</v>
      </c>
      <c r="AW242" s="113">
        <f>SUM(AU242:AV242)</f>
        <v>0</v>
      </c>
      <c r="AX242" s="113" t="e">
        <f>#REF!</f>
        <v>#REF!</v>
      </c>
      <c r="AY242" s="113">
        <v>0</v>
      </c>
      <c r="AZ242" s="113">
        <v>0</v>
      </c>
      <c r="BA242" s="113">
        <v>0</v>
      </c>
      <c r="BB242" s="113">
        <v>0</v>
      </c>
    </row>
    <row r="243" spans="7:54" s="71" customFormat="1" ht="14.25" x14ac:dyDescent="0.2">
      <c r="G243" s="81" t="s">
        <v>453</v>
      </c>
      <c r="H243" s="85" t="s">
        <v>453</v>
      </c>
      <c r="I243" s="74" t="s">
        <v>454</v>
      </c>
      <c r="J243" s="75">
        <v>0</v>
      </c>
      <c r="K243" s="75"/>
      <c r="L243" s="113">
        <v>0</v>
      </c>
      <c r="M243" s="113">
        <v>0</v>
      </c>
      <c r="N243" s="113">
        <v>0</v>
      </c>
      <c r="O243" s="113">
        <v>0</v>
      </c>
      <c r="P243" s="113">
        <v>0</v>
      </c>
      <c r="Q243" s="113">
        <v>0</v>
      </c>
      <c r="R243" s="113">
        <v>0</v>
      </c>
      <c r="S243" s="113">
        <v>0</v>
      </c>
      <c r="T243" s="113">
        <v>0</v>
      </c>
      <c r="U243" s="113">
        <v>0</v>
      </c>
      <c r="V243" s="113">
        <v>0</v>
      </c>
      <c r="W243" s="113">
        <v>0</v>
      </c>
      <c r="X243" s="113">
        <v>0</v>
      </c>
      <c r="Y243" s="113">
        <f t="shared" si="406"/>
        <v>0</v>
      </c>
      <c r="Z243" s="113">
        <v>0</v>
      </c>
      <c r="AA243" s="113">
        <v>0</v>
      </c>
      <c r="AB243" s="113">
        <v>0</v>
      </c>
      <c r="AC243" s="113">
        <v>0</v>
      </c>
      <c r="AD243" s="113">
        <v>0</v>
      </c>
      <c r="AE243" s="113">
        <v>0</v>
      </c>
      <c r="AF243" s="113">
        <v>0</v>
      </c>
      <c r="AG243" s="116">
        <v>0</v>
      </c>
      <c r="AH243" s="116">
        <v>0</v>
      </c>
      <c r="AI243" s="113">
        <f t="shared" si="394"/>
        <v>0</v>
      </c>
      <c r="AJ243" s="113">
        <v>0</v>
      </c>
      <c r="AK243" s="113">
        <v>0</v>
      </c>
      <c r="AL243" s="113">
        <f t="shared" si="395"/>
        <v>0</v>
      </c>
      <c r="AM243" s="113">
        <f>SUM(M243:R243)</f>
        <v>0</v>
      </c>
      <c r="AN243" s="113">
        <f>SUM(S243:U243)</f>
        <v>0</v>
      </c>
      <c r="AO243" s="113">
        <f>SUM(V243:X243)</f>
        <v>0</v>
      </c>
      <c r="AP243" s="113">
        <f>SUM(AM243:AO243)</f>
        <v>0</v>
      </c>
      <c r="AQ243" s="113">
        <v>0</v>
      </c>
      <c r="AR243" s="113">
        <f>R243*3</f>
        <v>0</v>
      </c>
      <c r="AS243" s="113">
        <f>R243*3</f>
        <v>0</v>
      </c>
      <c r="AT243" s="113">
        <f>SUM(AQ243:AS243)</f>
        <v>0</v>
      </c>
      <c r="AU243" s="113">
        <v>0</v>
      </c>
      <c r="AV243" s="113">
        <v>0</v>
      </c>
      <c r="AW243" s="113">
        <f>SUM(AU243:AV243)</f>
        <v>0</v>
      </c>
      <c r="AX243" s="113" t="e">
        <f>#REF!</f>
        <v>#REF!</v>
      </c>
      <c r="AY243" s="113">
        <v>0</v>
      </c>
      <c r="AZ243" s="113">
        <v>0</v>
      </c>
      <c r="BA243" s="113">
        <v>0</v>
      </c>
      <c r="BB243" s="113">
        <v>0</v>
      </c>
    </row>
    <row r="244" spans="7:54" s="71" customFormat="1" ht="14.25" x14ac:dyDescent="0.2">
      <c r="G244" s="81" t="s">
        <v>455</v>
      </c>
      <c r="H244" s="85" t="s">
        <v>455</v>
      </c>
      <c r="I244" s="74" t="s">
        <v>456</v>
      </c>
      <c r="J244" s="75">
        <v>0</v>
      </c>
      <c r="K244" s="75"/>
      <c r="L244" s="113">
        <v>0</v>
      </c>
      <c r="M244" s="113">
        <v>0</v>
      </c>
      <c r="N244" s="113">
        <v>0</v>
      </c>
      <c r="O244" s="113">
        <v>0</v>
      </c>
      <c r="P244" s="113">
        <v>0</v>
      </c>
      <c r="Q244" s="113">
        <v>0</v>
      </c>
      <c r="R244" s="113">
        <v>0</v>
      </c>
      <c r="S244" s="113">
        <v>0</v>
      </c>
      <c r="T244" s="113">
        <v>0</v>
      </c>
      <c r="U244" s="113">
        <v>0</v>
      </c>
      <c r="V244" s="113">
        <v>0</v>
      </c>
      <c r="W244" s="113">
        <v>0</v>
      </c>
      <c r="X244" s="113">
        <v>0</v>
      </c>
      <c r="Y244" s="113">
        <f t="shared" si="406"/>
        <v>0</v>
      </c>
      <c r="Z244" s="113">
        <v>0</v>
      </c>
      <c r="AA244" s="113">
        <v>0</v>
      </c>
      <c r="AB244" s="113">
        <v>0</v>
      </c>
      <c r="AC244" s="113">
        <v>0</v>
      </c>
      <c r="AD244" s="113">
        <v>0</v>
      </c>
      <c r="AE244" s="113">
        <v>0</v>
      </c>
      <c r="AF244" s="113">
        <v>0</v>
      </c>
      <c r="AG244" s="116">
        <v>0</v>
      </c>
      <c r="AH244" s="116">
        <v>0</v>
      </c>
      <c r="AI244" s="113">
        <f t="shared" si="394"/>
        <v>0</v>
      </c>
      <c r="AJ244" s="113">
        <v>0</v>
      </c>
      <c r="AK244" s="113">
        <v>0</v>
      </c>
      <c r="AL244" s="113">
        <f t="shared" si="395"/>
        <v>0</v>
      </c>
      <c r="AM244" s="113">
        <f>SUM(M244:R244)</f>
        <v>0</v>
      </c>
      <c r="AN244" s="113">
        <f>SUM(S244:U244)</f>
        <v>0</v>
      </c>
      <c r="AO244" s="113">
        <f>SUM(V244:X244)</f>
        <v>0</v>
      </c>
      <c r="AP244" s="113">
        <f>SUM(AM244:AO244)</f>
        <v>0</v>
      </c>
      <c r="AQ244" s="113">
        <v>0</v>
      </c>
      <c r="AR244" s="113">
        <f>R244*3</f>
        <v>0</v>
      </c>
      <c r="AS244" s="113">
        <f>R244*3</f>
        <v>0</v>
      </c>
      <c r="AT244" s="113">
        <f>SUM(AQ244:AS244)</f>
        <v>0</v>
      </c>
      <c r="AU244" s="113">
        <v>0</v>
      </c>
      <c r="AV244" s="113">
        <v>0</v>
      </c>
      <c r="AW244" s="113">
        <f>SUM(AU244:AV244)</f>
        <v>0</v>
      </c>
      <c r="AX244" s="113" t="e">
        <f>#REF!</f>
        <v>#REF!</v>
      </c>
      <c r="AY244" s="113">
        <v>0</v>
      </c>
      <c r="AZ244" s="113">
        <v>0</v>
      </c>
      <c r="BA244" s="113">
        <v>0</v>
      </c>
      <c r="BB244" s="113">
        <v>0</v>
      </c>
    </row>
    <row r="245" spans="7:54" s="71" customFormat="1" ht="14.25" x14ac:dyDescent="0.2">
      <c r="G245" s="81" t="s">
        <v>457</v>
      </c>
      <c r="H245" s="85" t="s">
        <v>457</v>
      </c>
      <c r="I245" s="74" t="s">
        <v>458</v>
      </c>
      <c r="J245" s="75">
        <v>0</v>
      </c>
      <c r="K245" s="75"/>
      <c r="L245" s="113">
        <v>0</v>
      </c>
      <c r="M245" s="113">
        <v>0</v>
      </c>
      <c r="N245" s="113">
        <v>0</v>
      </c>
      <c r="O245" s="113">
        <v>0</v>
      </c>
      <c r="P245" s="113">
        <v>0</v>
      </c>
      <c r="Q245" s="113">
        <v>0</v>
      </c>
      <c r="R245" s="113">
        <v>0</v>
      </c>
      <c r="S245" s="113">
        <v>0</v>
      </c>
      <c r="T245" s="113">
        <v>0</v>
      </c>
      <c r="U245" s="113">
        <v>0</v>
      </c>
      <c r="V245" s="113">
        <v>0</v>
      </c>
      <c r="W245" s="113">
        <v>0</v>
      </c>
      <c r="X245" s="113">
        <v>0</v>
      </c>
      <c r="Y245" s="113">
        <f t="shared" si="406"/>
        <v>0</v>
      </c>
      <c r="Z245" s="113">
        <v>0</v>
      </c>
      <c r="AA245" s="113">
        <v>0</v>
      </c>
      <c r="AB245" s="113">
        <v>0</v>
      </c>
      <c r="AC245" s="113">
        <v>0</v>
      </c>
      <c r="AD245" s="113">
        <v>0</v>
      </c>
      <c r="AE245" s="113">
        <v>0</v>
      </c>
      <c r="AF245" s="113">
        <v>0</v>
      </c>
      <c r="AG245" s="116">
        <v>0</v>
      </c>
      <c r="AH245" s="116">
        <v>0</v>
      </c>
      <c r="AI245" s="113">
        <f t="shared" si="394"/>
        <v>0</v>
      </c>
      <c r="AJ245" s="113">
        <v>0</v>
      </c>
      <c r="AK245" s="113">
        <v>0</v>
      </c>
      <c r="AL245" s="113">
        <f t="shared" si="395"/>
        <v>0</v>
      </c>
      <c r="AM245" s="113">
        <f>SUM(M245:R245)</f>
        <v>0</v>
      </c>
      <c r="AN245" s="113">
        <f>SUM(S245:U245)</f>
        <v>0</v>
      </c>
      <c r="AO245" s="113">
        <f>SUM(V245:X245)</f>
        <v>0</v>
      </c>
      <c r="AP245" s="113">
        <f>SUM(AM245:AO245)</f>
        <v>0</v>
      </c>
      <c r="AQ245" s="113">
        <v>0</v>
      </c>
      <c r="AR245" s="113">
        <f>R245*3</f>
        <v>0</v>
      </c>
      <c r="AS245" s="113">
        <f>R245*3</f>
        <v>0</v>
      </c>
      <c r="AT245" s="113">
        <f>SUM(AQ245:AS245)</f>
        <v>0</v>
      </c>
      <c r="AU245" s="113">
        <v>0</v>
      </c>
      <c r="AV245" s="113">
        <v>0</v>
      </c>
      <c r="AW245" s="113">
        <f>SUM(AU245:AV245)</f>
        <v>0</v>
      </c>
      <c r="AX245" s="113" t="e">
        <f>#REF!</f>
        <v>#REF!</v>
      </c>
      <c r="AY245" s="113">
        <v>0</v>
      </c>
      <c r="AZ245" s="113">
        <v>0</v>
      </c>
      <c r="BA245" s="113">
        <v>0</v>
      </c>
      <c r="BB245" s="113">
        <v>0</v>
      </c>
    </row>
    <row r="246" spans="7:54" s="71" customFormat="1" ht="14.25" x14ac:dyDescent="0.2">
      <c r="G246" s="81" t="s">
        <v>459</v>
      </c>
      <c r="H246" s="82" t="s">
        <v>116</v>
      </c>
      <c r="I246" s="83" t="s">
        <v>117</v>
      </c>
      <c r="J246" s="84">
        <f>SUM(J247:J252)</f>
        <v>0</v>
      </c>
      <c r="K246" s="84">
        <f>SUM(K247:K252)</f>
        <v>0</v>
      </c>
      <c r="L246" s="115">
        <f>SUM(L247:L252)</f>
        <v>0</v>
      </c>
      <c r="M246" s="115">
        <f t="shared" ref="M246:X246" si="411">SUM(M247:M252)</f>
        <v>0</v>
      </c>
      <c r="N246" s="115">
        <f t="shared" si="411"/>
        <v>0</v>
      </c>
      <c r="O246" s="115">
        <f t="shared" si="411"/>
        <v>0</v>
      </c>
      <c r="P246" s="115">
        <f t="shared" si="411"/>
        <v>0</v>
      </c>
      <c r="Q246" s="115">
        <f t="shared" si="411"/>
        <v>0</v>
      </c>
      <c r="R246" s="115">
        <f t="shared" si="411"/>
        <v>0</v>
      </c>
      <c r="S246" s="115">
        <f t="shared" si="411"/>
        <v>0</v>
      </c>
      <c r="T246" s="115">
        <f t="shared" si="411"/>
        <v>0</v>
      </c>
      <c r="U246" s="115">
        <f t="shared" si="411"/>
        <v>0</v>
      </c>
      <c r="V246" s="115">
        <f t="shared" si="411"/>
        <v>0</v>
      </c>
      <c r="W246" s="115">
        <f t="shared" si="411"/>
        <v>0</v>
      </c>
      <c r="X246" s="115">
        <f t="shared" si="411"/>
        <v>0</v>
      </c>
      <c r="Y246" s="115">
        <f t="shared" si="406"/>
        <v>0</v>
      </c>
      <c r="Z246" s="115">
        <f t="shared" ref="Z246:AZ246" si="412">SUM(Z247:Z252)</f>
        <v>0</v>
      </c>
      <c r="AA246" s="115">
        <f t="shared" si="412"/>
        <v>0</v>
      </c>
      <c r="AB246" s="115">
        <f t="shared" si="412"/>
        <v>0</v>
      </c>
      <c r="AC246" s="115">
        <f t="shared" si="412"/>
        <v>0</v>
      </c>
      <c r="AD246" s="115">
        <f t="shared" si="412"/>
        <v>0</v>
      </c>
      <c r="AE246" s="115">
        <f t="shared" si="412"/>
        <v>0</v>
      </c>
      <c r="AF246" s="115">
        <f t="shared" si="412"/>
        <v>0</v>
      </c>
      <c r="AG246" s="115">
        <f t="shared" si="412"/>
        <v>0</v>
      </c>
      <c r="AH246" s="115">
        <f t="shared" si="412"/>
        <v>0</v>
      </c>
      <c r="AI246" s="115">
        <f t="shared" si="412"/>
        <v>0</v>
      </c>
      <c r="AJ246" s="115">
        <f t="shared" si="412"/>
        <v>0</v>
      </c>
      <c r="AK246" s="115">
        <f t="shared" si="412"/>
        <v>0</v>
      </c>
      <c r="AL246" s="115">
        <f t="shared" si="412"/>
        <v>0</v>
      </c>
      <c r="AM246" s="115">
        <f t="shared" si="412"/>
        <v>0</v>
      </c>
      <c r="AN246" s="115">
        <f t="shared" si="412"/>
        <v>0</v>
      </c>
      <c r="AO246" s="115">
        <f t="shared" si="412"/>
        <v>0</v>
      </c>
      <c r="AP246" s="115">
        <f t="shared" si="412"/>
        <v>0</v>
      </c>
      <c r="AQ246" s="115">
        <f>SUM(AQ247:AQ252)</f>
        <v>0</v>
      </c>
      <c r="AR246" s="115">
        <f t="shared" si="412"/>
        <v>0</v>
      </c>
      <c r="AS246" s="115">
        <f t="shared" si="412"/>
        <v>0</v>
      </c>
      <c r="AT246" s="115">
        <f t="shared" si="412"/>
        <v>0</v>
      </c>
      <c r="AU246" s="115">
        <f t="shared" si="412"/>
        <v>0</v>
      </c>
      <c r="AV246" s="115">
        <f t="shared" si="412"/>
        <v>0</v>
      </c>
      <c r="AW246" s="115">
        <f t="shared" si="412"/>
        <v>0</v>
      </c>
      <c r="AX246" s="115" t="e">
        <f t="shared" si="412"/>
        <v>#REF!</v>
      </c>
      <c r="AY246" s="115">
        <f t="shared" si="412"/>
        <v>0</v>
      </c>
      <c r="AZ246" s="115">
        <f t="shared" si="412"/>
        <v>0</v>
      </c>
      <c r="BA246" s="115">
        <f>SUM(BA247:BA252)</f>
        <v>0</v>
      </c>
      <c r="BB246" s="115">
        <f>SUM(BB247:BB252)</f>
        <v>0</v>
      </c>
    </row>
    <row r="247" spans="7:54" s="71" customFormat="1" ht="14.25" x14ac:dyDescent="0.2">
      <c r="G247" s="81" t="s">
        <v>460</v>
      </c>
      <c r="H247" s="85" t="s">
        <v>460</v>
      </c>
      <c r="I247" s="74" t="s">
        <v>461</v>
      </c>
      <c r="J247" s="75">
        <v>0</v>
      </c>
      <c r="K247" s="75"/>
      <c r="L247" s="113">
        <v>0</v>
      </c>
      <c r="M247" s="113"/>
      <c r="N247" s="113"/>
      <c r="O247" s="113"/>
      <c r="P247" s="113"/>
      <c r="Q247" s="113">
        <v>0</v>
      </c>
      <c r="R247" s="113">
        <v>0</v>
      </c>
      <c r="S247" s="113">
        <v>0</v>
      </c>
      <c r="T247" s="113">
        <v>0</v>
      </c>
      <c r="U247" s="113">
        <v>0</v>
      </c>
      <c r="V247" s="113">
        <v>0</v>
      </c>
      <c r="W247" s="113">
        <v>0</v>
      </c>
      <c r="X247" s="113">
        <v>0</v>
      </c>
      <c r="Y247" s="113">
        <f t="shared" si="406"/>
        <v>0</v>
      </c>
      <c r="Z247" s="113"/>
      <c r="AA247" s="113"/>
      <c r="AB247" s="113"/>
      <c r="AC247" s="113"/>
      <c r="AD247" s="113">
        <v>0</v>
      </c>
      <c r="AE247" s="113">
        <v>0</v>
      </c>
      <c r="AF247" s="113">
        <v>0</v>
      </c>
      <c r="AG247" s="116">
        <v>0</v>
      </c>
      <c r="AH247" s="116">
        <v>0</v>
      </c>
      <c r="AI247" s="113">
        <f t="shared" si="394"/>
        <v>0</v>
      </c>
      <c r="AJ247" s="113">
        <v>0</v>
      </c>
      <c r="AK247" s="113">
        <v>0</v>
      </c>
      <c r="AL247" s="113">
        <f t="shared" si="395"/>
        <v>0</v>
      </c>
      <c r="AM247" s="113">
        <f t="shared" ref="AM247:AM252" si="413">SUM(M247:R247)</f>
        <v>0</v>
      </c>
      <c r="AN247" s="113">
        <f t="shared" ref="AN247:AN252" si="414">SUM(S247:U247)</f>
        <v>0</v>
      </c>
      <c r="AO247" s="113">
        <f t="shared" ref="AO247:AO252" si="415">SUM(V247:X247)</f>
        <v>0</v>
      </c>
      <c r="AP247" s="113">
        <f t="shared" ref="AP247:AP252" si="416">SUM(AM247:AO247)</f>
        <v>0</v>
      </c>
      <c r="AQ247" s="113">
        <v>0</v>
      </c>
      <c r="AR247" s="113">
        <f t="shared" ref="AR247:AR252" si="417">R247*3</f>
        <v>0</v>
      </c>
      <c r="AS247" s="113">
        <f t="shared" ref="AS247:AS252" si="418">R247*3</f>
        <v>0</v>
      </c>
      <c r="AT247" s="113">
        <f t="shared" ref="AT247:AT252" si="419">SUM(AQ247:AS247)</f>
        <v>0</v>
      </c>
      <c r="AU247" s="113">
        <v>0</v>
      </c>
      <c r="AV247" s="113">
        <v>0</v>
      </c>
      <c r="AW247" s="113">
        <f t="shared" ref="AW247:AW252" si="420">SUM(AU247:AV247)</f>
        <v>0</v>
      </c>
      <c r="AX247" s="113" t="e">
        <f>#REF!</f>
        <v>#REF!</v>
      </c>
      <c r="AY247" s="113">
        <v>0</v>
      </c>
      <c r="AZ247" s="113">
        <v>0</v>
      </c>
      <c r="BA247" s="113">
        <v>0</v>
      </c>
      <c r="BB247" s="113">
        <v>0</v>
      </c>
    </row>
    <row r="248" spans="7:54" s="71" customFormat="1" ht="14.25" x14ac:dyDescent="0.2">
      <c r="G248" s="81" t="s">
        <v>462</v>
      </c>
      <c r="H248" s="85" t="s">
        <v>462</v>
      </c>
      <c r="I248" s="74" t="s">
        <v>463</v>
      </c>
      <c r="J248" s="75">
        <v>0</v>
      </c>
      <c r="K248" s="75"/>
      <c r="L248" s="113">
        <v>0</v>
      </c>
      <c r="M248" s="113"/>
      <c r="N248" s="113"/>
      <c r="O248" s="113"/>
      <c r="P248" s="113"/>
      <c r="Q248" s="113">
        <v>0</v>
      </c>
      <c r="R248" s="113">
        <v>0</v>
      </c>
      <c r="S248" s="113">
        <v>0</v>
      </c>
      <c r="T248" s="113">
        <v>0</v>
      </c>
      <c r="U248" s="113">
        <v>0</v>
      </c>
      <c r="V248" s="113">
        <v>0</v>
      </c>
      <c r="W248" s="113">
        <v>0</v>
      </c>
      <c r="X248" s="113">
        <v>0</v>
      </c>
      <c r="Y248" s="113">
        <f t="shared" si="406"/>
        <v>0</v>
      </c>
      <c r="Z248" s="113"/>
      <c r="AA248" s="113"/>
      <c r="AB248" s="113"/>
      <c r="AC248" s="113"/>
      <c r="AD248" s="113">
        <v>0</v>
      </c>
      <c r="AE248" s="113">
        <v>0</v>
      </c>
      <c r="AF248" s="113">
        <v>0</v>
      </c>
      <c r="AG248" s="116">
        <v>0</v>
      </c>
      <c r="AH248" s="116">
        <v>0</v>
      </c>
      <c r="AI248" s="113">
        <f t="shared" si="394"/>
        <v>0</v>
      </c>
      <c r="AJ248" s="113">
        <v>0</v>
      </c>
      <c r="AK248" s="113">
        <v>0</v>
      </c>
      <c r="AL248" s="113">
        <f t="shared" si="395"/>
        <v>0</v>
      </c>
      <c r="AM248" s="113">
        <f t="shared" si="413"/>
        <v>0</v>
      </c>
      <c r="AN248" s="113">
        <f t="shared" si="414"/>
        <v>0</v>
      </c>
      <c r="AO248" s="113">
        <f t="shared" si="415"/>
        <v>0</v>
      </c>
      <c r="AP248" s="113">
        <f t="shared" si="416"/>
        <v>0</v>
      </c>
      <c r="AQ248" s="113">
        <v>0</v>
      </c>
      <c r="AR248" s="113">
        <f t="shared" si="417"/>
        <v>0</v>
      </c>
      <c r="AS248" s="113">
        <f t="shared" si="418"/>
        <v>0</v>
      </c>
      <c r="AT248" s="113">
        <f t="shared" si="419"/>
        <v>0</v>
      </c>
      <c r="AU248" s="113">
        <v>0</v>
      </c>
      <c r="AV248" s="113">
        <v>0</v>
      </c>
      <c r="AW248" s="113">
        <f t="shared" si="420"/>
        <v>0</v>
      </c>
      <c r="AX248" s="113" t="e">
        <f>#REF!</f>
        <v>#REF!</v>
      </c>
      <c r="AY248" s="113">
        <v>0</v>
      </c>
      <c r="AZ248" s="113">
        <v>0</v>
      </c>
      <c r="BA248" s="113">
        <v>0</v>
      </c>
      <c r="BB248" s="113">
        <v>0</v>
      </c>
    </row>
    <row r="249" spans="7:54" s="71" customFormat="1" ht="14.25" x14ac:dyDescent="0.2">
      <c r="G249" s="81" t="s">
        <v>464</v>
      </c>
      <c r="H249" s="85" t="s">
        <v>464</v>
      </c>
      <c r="I249" s="74" t="s">
        <v>465</v>
      </c>
      <c r="J249" s="75">
        <v>0</v>
      </c>
      <c r="K249" s="75"/>
      <c r="L249" s="113">
        <v>0</v>
      </c>
      <c r="M249" s="113"/>
      <c r="N249" s="113"/>
      <c r="O249" s="113"/>
      <c r="P249" s="113"/>
      <c r="Q249" s="113">
        <v>0</v>
      </c>
      <c r="R249" s="113">
        <v>0</v>
      </c>
      <c r="S249" s="113">
        <v>0</v>
      </c>
      <c r="T249" s="113">
        <v>0</v>
      </c>
      <c r="U249" s="113">
        <v>0</v>
      </c>
      <c r="V249" s="113">
        <v>0</v>
      </c>
      <c r="W249" s="113">
        <v>0</v>
      </c>
      <c r="X249" s="113">
        <v>0</v>
      </c>
      <c r="Y249" s="113">
        <f t="shared" si="406"/>
        <v>0</v>
      </c>
      <c r="Z249" s="113"/>
      <c r="AA249" s="113"/>
      <c r="AB249" s="113"/>
      <c r="AC249" s="113"/>
      <c r="AD249" s="113">
        <v>0</v>
      </c>
      <c r="AE249" s="113">
        <v>0</v>
      </c>
      <c r="AF249" s="113">
        <v>0</v>
      </c>
      <c r="AG249" s="116">
        <v>0</v>
      </c>
      <c r="AH249" s="116">
        <v>0</v>
      </c>
      <c r="AI249" s="113">
        <f t="shared" si="394"/>
        <v>0</v>
      </c>
      <c r="AJ249" s="113">
        <v>0</v>
      </c>
      <c r="AK249" s="113">
        <v>0</v>
      </c>
      <c r="AL249" s="113">
        <f t="shared" si="395"/>
        <v>0</v>
      </c>
      <c r="AM249" s="113">
        <f t="shared" si="413"/>
        <v>0</v>
      </c>
      <c r="AN249" s="113">
        <f t="shared" si="414"/>
        <v>0</v>
      </c>
      <c r="AO249" s="113">
        <f t="shared" si="415"/>
        <v>0</v>
      </c>
      <c r="AP249" s="113">
        <f t="shared" si="416"/>
        <v>0</v>
      </c>
      <c r="AQ249" s="113">
        <v>0</v>
      </c>
      <c r="AR249" s="113">
        <f t="shared" si="417"/>
        <v>0</v>
      </c>
      <c r="AS249" s="113">
        <f t="shared" si="418"/>
        <v>0</v>
      </c>
      <c r="AT249" s="113">
        <f t="shared" si="419"/>
        <v>0</v>
      </c>
      <c r="AU249" s="113">
        <v>0</v>
      </c>
      <c r="AV249" s="113">
        <v>0</v>
      </c>
      <c r="AW249" s="113">
        <f t="shared" si="420"/>
        <v>0</v>
      </c>
      <c r="AX249" s="113" t="e">
        <f>#REF!</f>
        <v>#REF!</v>
      </c>
      <c r="AY249" s="113">
        <v>0</v>
      </c>
      <c r="AZ249" s="113">
        <v>0</v>
      </c>
      <c r="BA249" s="113">
        <v>0</v>
      </c>
      <c r="BB249" s="113">
        <v>0</v>
      </c>
    </row>
    <row r="250" spans="7:54" s="71" customFormat="1" ht="14.25" x14ac:dyDescent="0.2">
      <c r="G250" s="81" t="s">
        <v>466</v>
      </c>
      <c r="H250" s="85" t="s">
        <v>466</v>
      </c>
      <c r="I250" s="74" t="s">
        <v>467</v>
      </c>
      <c r="J250" s="75">
        <v>0</v>
      </c>
      <c r="K250" s="75"/>
      <c r="L250" s="113">
        <v>0</v>
      </c>
      <c r="M250" s="113"/>
      <c r="N250" s="113"/>
      <c r="O250" s="113"/>
      <c r="P250" s="113"/>
      <c r="Q250" s="113">
        <v>0</v>
      </c>
      <c r="R250" s="113">
        <v>0</v>
      </c>
      <c r="S250" s="113">
        <v>0</v>
      </c>
      <c r="T250" s="113">
        <v>0</v>
      </c>
      <c r="U250" s="113">
        <v>0</v>
      </c>
      <c r="V250" s="113">
        <v>0</v>
      </c>
      <c r="W250" s="113">
        <v>0</v>
      </c>
      <c r="X250" s="113">
        <v>0</v>
      </c>
      <c r="Y250" s="113">
        <f t="shared" si="406"/>
        <v>0</v>
      </c>
      <c r="Z250" s="113"/>
      <c r="AA250" s="113"/>
      <c r="AB250" s="113"/>
      <c r="AC250" s="113"/>
      <c r="AD250" s="113">
        <v>0</v>
      </c>
      <c r="AE250" s="113">
        <v>0</v>
      </c>
      <c r="AF250" s="113">
        <v>0</v>
      </c>
      <c r="AG250" s="116">
        <v>0</v>
      </c>
      <c r="AH250" s="116">
        <v>0</v>
      </c>
      <c r="AI250" s="113">
        <f t="shared" si="394"/>
        <v>0</v>
      </c>
      <c r="AJ250" s="113">
        <v>0</v>
      </c>
      <c r="AK250" s="113">
        <v>0</v>
      </c>
      <c r="AL250" s="113">
        <f t="shared" si="395"/>
        <v>0</v>
      </c>
      <c r="AM250" s="113">
        <f t="shared" si="413"/>
        <v>0</v>
      </c>
      <c r="AN250" s="113">
        <f t="shared" si="414"/>
        <v>0</v>
      </c>
      <c r="AO250" s="113">
        <f t="shared" si="415"/>
        <v>0</v>
      </c>
      <c r="AP250" s="113">
        <f t="shared" si="416"/>
        <v>0</v>
      </c>
      <c r="AQ250" s="113">
        <v>0</v>
      </c>
      <c r="AR250" s="113">
        <f t="shared" si="417"/>
        <v>0</v>
      </c>
      <c r="AS250" s="113">
        <f t="shared" si="418"/>
        <v>0</v>
      </c>
      <c r="AT250" s="113">
        <f t="shared" si="419"/>
        <v>0</v>
      </c>
      <c r="AU250" s="113">
        <v>0</v>
      </c>
      <c r="AV250" s="113">
        <v>0</v>
      </c>
      <c r="AW250" s="113">
        <f t="shared" si="420"/>
        <v>0</v>
      </c>
      <c r="AX250" s="113" t="e">
        <f>#REF!</f>
        <v>#REF!</v>
      </c>
      <c r="AY250" s="113">
        <v>0</v>
      </c>
      <c r="AZ250" s="113">
        <v>0</v>
      </c>
      <c r="BA250" s="113">
        <v>0</v>
      </c>
      <c r="BB250" s="113">
        <v>0</v>
      </c>
    </row>
    <row r="251" spans="7:54" s="71" customFormat="1" ht="14.25" x14ac:dyDescent="0.2">
      <c r="G251" s="81" t="s">
        <v>468</v>
      </c>
      <c r="H251" s="85" t="s">
        <v>468</v>
      </c>
      <c r="I251" s="74" t="s">
        <v>469</v>
      </c>
      <c r="J251" s="75">
        <v>0</v>
      </c>
      <c r="K251" s="75"/>
      <c r="L251" s="113">
        <v>0</v>
      </c>
      <c r="M251" s="113"/>
      <c r="N251" s="113"/>
      <c r="O251" s="113"/>
      <c r="P251" s="113"/>
      <c r="Q251" s="113">
        <v>0</v>
      </c>
      <c r="R251" s="113">
        <v>0</v>
      </c>
      <c r="S251" s="113">
        <v>0</v>
      </c>
      <c r="T251" s="113">
        <v>0</v>
      </c>
      <c r="U251" s="113">
        <v>0</v>
      </c>
      <c r="V251" s="113">
        <v>0</v>
      </c>
      <c r="W251" s="113">
        <v>0</v>
      </c>
      <c r="X251" s="113">
        <v>0</v>
      </c>
      <c r="Y251" s="113">
        <f t="shared" si="406"/>
        <v>0</v>
      </c>
      <c r="Z251" s="113"/>
      <c r="AA251" s="113"/>
      <c r="AB251" s="113"/>
      <c r="AC251" s="113"/>
      <c r="AD251" s="113">
        <v>0</v>
      </c>
      <c r="AE251" s="113">
        <v>0</v>
      </c>
      <c r="AF251" s="113">
        <v>0</v>
      </c>
      <c r="AG251" s="116">
        <v>0</v>
      </c>
      <c r="AH251" s="116">
        <v>0</v>
      </c>
      <c r="AI251" s="113">
        <f t="shared" si="394"/>
        <v>0</v>
      </c>
      <c r="AJ251" s="113">
        <v>0</v>
      </c>
      <c r="AK251" s="113">
        <v>0</v>
      </c>
      <c r="AL251" s="113">
        <f t="shared" si="395"/>
        <v>0</v>
      </c>
      <c r="AM251" s="113">
        <f t="shared" si="413"/>
        <v>0</v>
      </c>
      <c r="AN251" s="113">
        <f t="shared" si="414"/>
        <v>0</v>
      </c>
      <c r="AO251" s="113">
        <f t="shared" si="415"/>
        <v>0</v>
      </c>
      <c r="AP251" s="113">
        <f t="shared" si="416"/>
        <v>0</v>
      </c>
      <c r="AQ251" s="113">
        <v>0</v>
      </c>
      <c r="AR251" s="113">
        <f t="shared" si="417"/>
        <v>0</v>
      </c>
      <c r="AS251" s="113">
        <f t="shared" si="418"/>
        <v>0</v>
      </c>
      <c r="AT251" s="113">
        <f t="shared" si="419"/>
        <v>0</v>
      </c>
      <c r="AU251" s="113">
        <v>0</v>
      </c>
      <c r="AV251" s="113">
        <v>0</v>
      </c>
      <c r="AW251" s="113">
        <f t="shared" si="420"/>
        <v>0</v>
      </c>
      <c r="AX251" s="113" t="e">
        <f>#REF!</f>
        <v>#REF!</v>
      </c>
      <c r="AY251" s="113">
        <v>0</v>
      </c>
      <c r="AZ251" s="113">
        <v>0</v>
      </c>
      <c r="BA251" s="113">
        <v>0</v>
      </c>
      <c r="BB251" s="113">
        <v>0</v>
      </c>
    </row>
    <row r="252" spans="7:54" s="71" customFormat="1" ht="14.25" x14ac:dyDescent="0.2">
      <c r="G252" s="81" t="s">
        <v>470</v>
      </c>
      <c r="H252" s="85" t="s">
        <v>470</v>
      </c>
      <c r="I252" s="74" t="s">
        <v>471</v>
      </c>
      <c r="J252" s="75">
        <v>0</v>
      </c>
      <c r="K252" s="75"/>
      <c r="L252" s="113">
        <v>0</v>
      </c>
      <c r="M252" s="113"/>
      <c r="N252" s="113"/>
      <c r="O252" s="113"/>
      <c r="P252" s="113"/>
      <c r="Q252" s="113">
        <v>0</v>
      </c>
      <c r="R252" s="113">
        <v>0</v>
      </c>
      <c r="S252" s="113">
        <v>0</v>
      </c>
      <c r="T252" s="113">
        <v>0</v>
      </c>
      <c r="U252" s="113">
        <v>0</v>
      </c>
      <c r="V252" s="113">
        <v>0</v>
      </c>
      <c r="W252" s="113">
        <v>0</v>
      </c>
      <c r="X252" s="113">
        <v>0</v>
      </c>
      <c r="Y252" s="113">
        <f t="shared" si="406"/>
        <v>0</v>
      </c>
      <c r="Z252" s="113"/>
      <c r="AA252" s="113"/>
      <c r="AB252" s="113"/>
      <c r="AC252" s="113"/>
      <c r="AD252" s="113">
        <v>0</v>
      </c>
      <c r="AE252" s="113">
        <v>0</v>
      </c>
      <c r="AF252" s="113">
        <v>0</v>
      </c>
      <c r="AG252" s="116">
        <v>0</v>
      </c>
      <c r="AH252" s="116">
        <v>0</v>
      </c>
      <c r="AI252" s="113">
        <f t="shared" si="394"/>
        <v>0</v>
      </c>
      <c r="AJ252" s="113">
        <v>0</v>
      </c>
      <c r="AK252" s="113">
        <v>0</v>
      </c>
      <c r="AL252" s="113">
        <f t="shared" si="395"/>
        <v>0</v>
      </c>
      <c r="AM252" s="113">
        <f t="shared" si="413"/>
        <v>0</v>
      </c>
      <c r="AN252" s="113">
        <f t="shared" si="414"/>
        <v>0</v>
      </c>
      <c r="AO252" s="113">
        <f t="shared" si="415"/>
        <v>0</v>
      </c>
      <c r="AP252" s="113">
        <f t="shared" si="416"/>
        <v>0</v>
      </c>
      <c r="AQ252" s="113">
        <v>0</v>
      </c>
      <c r="AR252" s="113">
        <f t="shared" si="417"/>
        <v>0</v>
      </c>
      <c r="AS252" s="113">
        <f t="shared" si="418"/>
        <v>0</v>
      </c>
      <c r="AT252" s="113">
        <f t="shared" si="419"/>
        <v>0</v>
      </c>
      <c r="AU252" s="113">
        <v>0</v>
      </c>
      <c r="AV252" s="113">
        <v>0</v>
      </c>
      <c r="AW252" s="113">
        <f t="shared" si="420"/>
        <v>0</v>
      </c>
      <c r="AX252" s="113" t="e">
        <f>#REF!</f>
        <v>#REF!</v>
      </c>
      <c r="AY252" s="113">
        <v>0</v>
      </c>
      <c r="AZ252" s="113">
        <v>0</v>
      </c>
      <c r="BA252" s="113">
        <v>0</v>
      </c>
      <c r="BB252" s="113">
        <v>0</v>
      </c>
    </row>
    <row r="253" spans="7:54" s="71" customFormat="1" ht="14.25" x14ac:dyDescent="0.2">
      <c r="G253" s="81" t="s">
        <v>472</v>
      </c>
      <c r="H253" s="82" t="s">
        <v>118</v>
      </c>
      <c r="I253" s="83" t="s">
        <v>119</v>
      </c>
      <c r="J253" s="84"/>
      <c r="K253" s="84"/>
      <c r="L253" s="115"/>
      <c r="M253" s="115"/>
      <c r="N253" s="115"/>
      <c r="O253" s="115"/>
      <c r="P253" s="115"/>
      <c r="Q253" s="115"/>
      <c r="R253" s="115"/>
      <c r="S253" s="115"/>
      <c r="T253" s="115"/>
      <c r="U253" s="115"/>
      <c r="V253" s="115"/>
      <c r="W253" s="115"/>
      <c r="X253" s="115"/>
      <c r="Y253" s="115">
        <f t="shared" si="406"/>
        <v>0</v>
      </c>
      <c r="Z253" s="115"/>
      <c r="AA253" s="115"/>
      <c r="AB253" s="115"/>
      <c r="AC253" s="115"/>
      <c r="AD253" s="115"/>
      <c r="AE253" s="115"/>
      <c r="AF253" s="115"/>
      <c r="AG253" s="115"/>
      <c r="AH253" s="115"/>
      <c r="AI253" s="115"/>
      <c r="AJ253" s="115"/>
      <c r="AK253" s="115"/>
      <c r="AL253" s="115"/>
      <c r="AM253" s="115"/>
      <c r="AN253" s="115"/>
      <c r="AO253" s="115"/>
      <c r="AP253" s="115"/>
      <c r="AQ253" s="115"/>
      <c r="AR253" s="115"/>
      <c r="AS253" s="115"/>
      <c r="AT253" s="115"/>
      <c r="AU253" s="115"/>
      <c r="AV253" s="115"/>
      <c r="AW253" s="115"/>
      <c r="AX253" s="115"/>
      <c r="AY253" s="115"/>
      <c r="AZ253" s="115"/>
      <c r="BA253" s="115"/>
      <c r="BB253" s="115"/>
    </row>
    <row r="254" spans="7:54" s="71" customFormat="1" ht="14.25" x14ac:dyDescent="0.2">
      <c r="G254" s="81" t="s">
        <v>118</v>
      </c>
      <c r="H254" s="85" t="s">
        <v>118</v>
      </c>
      <c r="I254" s="74" t="s">
        <v>119</v>
      </c>
      <c r="J254" s="75"/>
      <c r="K254" s="75"/>
      <c r="L254" s="113"/>
      <c r="M254" s="113"/>
      <c r="N254" s="113"/>
      <c r="O254" s="113"/>
      <c r="P254" s="113"/>
      <c r="Q254" s="113"/>
      <c r="R254" s="113"/>
      <c r="S254" s="113"/>
      <c r="T254" s="113"/>
      <c r="U254" s="113"/>
      <c r="V254" s="113"/>
      <c r="W254" s="113"/>
      <c r="X254" s="113"/>
      <c r="Y254" s="113">
        <f t="shared" si="406"/>
        <v>0</v>
      </c>
      <c r="Z254" s="113"/>
      <c r="AA254" s="113"/>
      <c r="AB254" s="113"/>
      <c r="AC254" s="113"/>
      <c r="AD254" s="113"/>
      <c r="AE254" s="113"/>
      <c r="AF254" s="113"/>
      <c r="AG254" s="116">
        <v>0</v>
      </c>
      <c r="AH254" s="116">
        <v>0</v>
      </c>
      <c r="AI254" s="113">
        <f t="shared" si="394"/>
        <v>0</v>
      </c>
      <c r="AJ254" s="113">
        <v>0</v>
      </c>
      <c r="AK254" s="113">
        <v>0</v>
      </c>
      <c r="AL254" s="113">
        <f t="shared" si="395"/>
        <v>0</v>
      </c>
      <c r="AM254" s="113">
        <f>SUM(M254:R254)</f>
        <v>0</v>
      </c>
      <c r="AN254" s="113">
        <f>SUM(S254:U254)</f>
        <v>0</v>
      </c>
      <c r="AO254" s="113">
        <f>SUM(V254:X254)</f>
        <v>0</v>
      </c>
      <c r="AP254" s="113">
        <f>SUM(AM254:AO254)</f>
        <v>0</v>
      </c>
      <c r="AQ254" s="113">
        <v>0</v>
      </c>
      <c r="AR254" s="113">
        <f>R254*3</f>
        <v>0</v>
      </c>
      <c r="AS254" s="113">
        <f>R254*3</f>
        <v>0</v>
      </c>
      <c r="AT254" s="113">
        <f>SUM(AQ254:AS254)</f>
        <v>0</v>
      </c>
      <c r="AU254" s="113">
        <v>0</v>
      </c>
      <c r="AV254" s="113">
        <v>0</v>
      </c>
      <c r="AW254" s="113">
        <f>SUM(AU254:AV254)</f>
        <v>0</v>
      </c>
      <c r="AX254" s="113" t="e">
        <f>#REF!</f>
        <v>#REF!</v>
      </c>
      <c r="AY254" s="113"/>
      <c r="AZ254" s="113"/>
      <c r="BA254" s="113"/>
      <c r="BB254" s="113"/>
    </row>
    <row r="255" spans="7:54" s="71" customFormat="1" ht="14.25" x14ac:dyDescent="0.2">
      <c r="G255" s="81" t="s">
        <v>473</v>
      </c>
      <c r="H255" s="82" t="s">
        <v>120</v>
      </c>
      <c r="I255" s="83" t="s">
        <v>121</v>
      </c>
      <c r="J255" s="84"/>
      <c r="K255" s="84"/>
      <c r="L255" s="115"/>
      <c r="M255" s="115"/>
      <c r="N255" s="115"/>
      <c r="O255" s="115"/>
      <c r="P255" s="115"/>
      <c r="Q255" s="115"/>
      <c r="R255" s="115"/>
      <c r="S255" s="115"/>
      <c r="T255" s="115"/>
      <c r="U255" s="115"/>
      <c r="V255" s="115"/>
      <c r="W255" s="115"/>
      <c r="X255" s="115"/>
      <c r="Y255" s="115">
        <f t="shared" si="406"/>
        <v>0</v>
      </c>
      <c r="Z255" s="115"/>
      <c r="AA255" s="115"/>
      <c r="AB255" s="115"/>
      <c r="AC255" s="115"/>
      <c r="AD255" s="115"/>
      <c r="AE255" s="115"/>
      <c r="AF255" s="115"/>
      <c r="AG255" s="115"/>
      <c r="AH255" s="115"/>
      <c r="AI255" s="115"/>
      <c r="AJ255" s="115"/>
      <c r="AK255" s="115"/>
      <c r="AL255" s="115"/>
      <c r="AM255" s="115"/>
      <c r="AN255" s="115"/>
      <c r="AO255" s="115"/>
      <c r="AP255" s="115"/>
      <c r="AQ255" s="115"/>
      <c r="AR255" s="115"/>
      <c r="AS255" s="115"/>
      <c r="AT255" s="115"/>
      <c r="AU255" s="115"/>
      <c r="AV255" s="115"/>
      <c r="AW255" s="115"/>
      <c r="AX255" s="115"/>
      <c r="AY255" s="115"/>
      <c r="AZ255" s="115"/>
      <c r="BA255" s="115"/>
      <c r="BB255" s="115"/>
    </row>
    <row r="256" spans="7:54" s="71" customFormat="1" ht="14.25" x14ac:dyDescent="0.2">
      <c r="G256" s="81" t="s">
        <v>120</v>
      </c>
      <c r="H256" s="85" t="s">
        <v>120</v>
      </c>
      <c r="I256" s="74" t="s">
        <v>121</v>
      </c>
      <c r="J256" s="75"/>
      <c r="K256" s="75"/>
      <c r="L256" s="113"/>
      <c r="M256" s="113"/>
      <c r="N256" s="113"/>
      <c r="O256" s="113"/>
      <c r="P256" s="113"/>
      <c r="Q256" s="113"/>
      <c r="R256" s="113"/>
      <c r="S256" s="113"/>
      <c r="T256" s="113"/>
      <c r="U256" s="113"/>
      <c r="V256" s="113"/>
      <c r="W256" s="113"/>
      <c r="X256" s="113"/>
      <c r="Y256" s="113">
        <f t="shared" si="406"/>
        <v>0</v>
      </c>
      <c r="Z256" s="113"/>
      <c r="AA256" s="113"/>
      <c r="AB256" s="113"/>
      <c r="AC256" s="113"/>
      <c r="AD256" s="113"/>
      <c r="AE256" s="113"/>
      <c r="AF256" s="113"/>
      <c r="AG256" s="116">
        <v>0</v>
      </c>
      <c r="AH256" s="116">
        <v>0</v>
      </c>
      <c r="AI256" s="113">
        <f t="shared" si="394"/>
        <v>0</v>
      </c>
      <c r="AJ256" s="113">
        <v>0</v>
      </c>
      <c r="AK256" s="113">
        <v>0</v>
      </c>
      <c r="AL256" s="113">
        <f t="shared" si="395"/>
        <v>0</v>
      </c>
      <c r="AM256" s="113">
        <f>SUM(M256:R256)</f>
        <v>0</v>
      </c>
      <c r="AN256" s="113">
        <f>SUM(S256:U256)</f>
        <v>0</v>
      </c>
      <c r="AO256" s="113">
        <f>SUM(V256:X256)</f>
        <v>0</v>
      </c>
      <c r="AP256" s="113">
        <f>SUM(AM256:AO256)</f>
        <v>0</v>
      </c>
      <c r="AQ256" s="113">
        <v>0</v>
      </c>
      <c r="AR256" s="113">
        <f>R256*3</f>
        <v>0</v>
      </c>
      <c r="AS256" s="113">
        <f>R256*3</f>
        <v>0</v>
      </c>
      <c r="AT256" s="113">
        <f>SUM(AQ256:AS256)</f>
        <v>0</v>
      </c>
      <c r="AU256" s="113">
        <v>0</v>
      </c>
      <c r="AV256" s="113">
        <v>0</v>
      </c>
      <c r="AW256" s="113">
        <f>SUM(AU256:AV256)</f>
        <v>0</v>
      </c>
      <c r="AX256" s="113" t="e">
        <f>#REF!</f>
        <v>#REF!</v>
      </c>
      <c r="AY256" s="113"/>
      <c r="AZ256" s="113"/>
      <c r="BA256" s="113"/>
      <c r="BB256" s="113"/>
    </row>
    <row r="257" spans="6:54" s="71" customFormat="1" ht="14.25" x14ac:dyDescent="0.2">
      <c r="G257" s="81" t="s">
        <v>474</v>
      </c>
      <c r="H257" s="82" t="s">
        <v>122</v>
      </c>
      <c r="I257" s="83" t="s">
        <v>123</v>
      </c>
      <c r="J257" s="84"/>
      <c r="K257" s="84"/>
      <c r="L257" s="115"/>
      <c r="M257" s="115"/>
      <c r="N257" s="115"/>
      <c r="O257" s="115"/>
      <c r="P257" s="115"/>
      <c r="Q257" s="115"/>
      <c r="R257" s="115"/>
      <c r="S257" s="115"/>
      <c r="T257" s="115"/>
      <c r="U257" s="115"/>
      <c r="V257" s="115"/>
      <c r="W257" s="115"/>
      <c r="X257" s="115"/>
      <c r="Y257" s="115">
        <f t="shared" si="406"/>
        <v>0</v>
      </c>
      <c r="Z257" s="115"/>
      <c r="AA257" s="115"/>
      <c r="AB257" s="115"/>
      <c r="AC257" s="115"/>
      <c r="AD257" s="115"/>
      <c r="AE257" s="115"/>
      <c r="AF257" s="115"/>
      <c r="AG257" s="115"/>
      <c r="AH257" s="115"/>
      <c r="AI257" s="115"/>
      <c r="AJ257" s="115"/>
      <c r="AK257" s="115"/>
      <c r="AL257" s="115"/>
      <c r="AM257" s="115"/>
      <c r="AN257" s="115"/>
      <c r="AO257" s="115"/>
      <c r="AP257" s="115"/>
      <c r="AQ257" s="115"/>
      <c r="AR257" s="115"/>
      <c r="AS257" s="115"/>
      <c r="AT257" s="115"/>
      <c r="AU257" s="115"/>
      <c r="AV257" s="115"/>
      <c r="AW257" s="115"/>
      <c r="AX257" s="115"/>
      <c r="AY257" s="115"/>
      <c r="AZ257" s="115"/>
      <c r="BA257" s="115"/>
      <c r="BB257" s="115"/>
    </row>
    <row r="258" spans="6:54" s="71" customFormat="1" ht="14.25" x14ac:dyDescent="0.2">
      <c r="G258" s="81" t="s">
        <v>122</v>
      </c>
      <c r="H258" s="85" t="s">
        <v>122</v>
      </c>
      <c r="I258" s="74" t="s">
        <v>123</v>
      </c>
      <c r="J258" s="75"/>
      <c r="K258" s="75"/>
      <c r="L258" s="113"/>
      <c r="M258" s="113"/>
      <c r="N258" s="113"/>
      <c r="O258" s="113"/>
      <c r="P258" s="113"/>
      <c r="Q258" s="113"/>
      <c r="R258" s="113"/>
      <c r="S258" s="113"/>
      <c r="T258" s="113"/>
      <c r="U258" s="113"/>
      <c r="V258" s="113"/>
      <c r="W258" s="113"/>
      <c r="X258" s="113"/>
      <c r="Y258" s="113">
        <f t="shared" si="406"/>
        <v>0</v>
      </c>
      <c r="Z258" s="113"/>
      <c r="AA258" s="113"/>
      <c r="AB258" s="113"/>
      <c r="AC258" s="113"/>
      <c r="AD258" s="113"/>
      <c r="AE258" s="113"/>
      <c r="AF258" s="113"/>
      <c r="AG258" s="116">
        <v>0</v>
      </c>
      <c r="AH258" s="116">
        <v>0</v>
      </c>
      <c r="AI258" s="113">
        <f t="shared" si="394"/>
        <v>0</v>
      </c>
      <c r="AJ258" s="113">
        <v>0</v>
      </c>
      <c r="AK258" s="113">
        <v>0</v>
      </c>
      <c r="AL258" s="113">
        <f t="shared" si="395"/>
        <v>0</v>
      </c>
      <c r="AM258" s="113">
        <f>SUM(M258:R258)</f>
        <v>0</v>
      </c>
      <c r="AN258" s="113">
        <f>SUM(S258:U258)</f>
        <v>0</v>
      </c>
      <c r="AO258" s="113">
        <f>SUM(V258:X258)</f>
        <v>0</v>
      </c>
      <c r="AP258" s="113">
        <f>SUM(AM258:AO258)</f>
        <v>0</v>
      </c>
      <c r="AQ258" s="113">
        <v>0</v>
      </c>
      <c r="AR258" s="113">
        <f>R258*3</f>
        <v>0</v>
      </c>
      <c r="AS258" s="113">
        <f>R258*3</f>
        <v>0</v>
      </c>
      <c r="AT258" s="113">
        <f>SUM(AQ258:AS258)</f>
        <v>0</v>
      </c>
      <c r="AU258" s="113">
        <v>0</v>
      </c>
      <c r="AV258" s="113">
        <v>0</v>
      </c>
      <c r="AW258" s="113">
        <f>SUM(AU258:AV258)</f>
        <v>0</v>
      </c>
      <c r="AX258" s="113" t="e">
        <f>#REF!</f>
        <v>#REF!</v>
      </c>
      <c r="AY258" s="113"/>
      <c r="AZ258" s="113"/>
      <c r="BA258" s="113"/>
      <c r="BB258" s="113"/>
    </row>
    <row r="259" spans="6:54" s="71" customFormat="1" ht="14.25" x14ac:dyDescent="0.2">
      <c r="G259" s="81" t="s">
        <v>475</v>
      </c>
      <c r="H259" s="82" t="s">
        <v>124</v>
      </c>
      <c r="I259" s="83" t="s">
        <v>125</v>
      </c>
      <c r="J259" s="84"/>
      <c r="K259" s="84"/>
      <c r="L259" s="115"/>
      <c r="M259" s="115"/>
      <c r="N259" s="115"/>
      <c r="O259" s="115"/>
      <c r="P259" s="115"/>
      <c r="Q259" s="115"/>
      <c r="R259" s="115"/>
      <c r="S259" s="115"/>
      <c r="T259" s="115"/>
      <c r="U259" s="115"/>
      <c r="V259" s="115"/>
      <c r="W259" s="115"/>
      <c r="X259" s="115"/>
      <c r="Y259" s="115">
        <f t="shared" si="406"/>
        <v>0</v>
      </c>
      <c r="Z259" s="115"/>
      <c r="AA259" s="115"/>
      <c r="AB259" s="115"/>
      <c r="AC259" s="115"/>
      <c r="AD259" s="115"/>
      <c r="AE259" s="115"/>
      <c r="AF259" s="115"/>
      <c r="AG259" s="115"/>
      <c r="AH259" s="115"/>
      <c r="AI259" s="115"/>
      <c r="AJ259" s="115"/>
      <c r="AK259" s="115"/>
      <c r="AL259" s="115"/>
      <c r="AM259" s="115"/>
      <c r="AN259" s="115"/>
      <c r="AO259" s="115"/>
      <c r="AP259" s="115"/>
      <c r="AQ259" s="115"/>
      <c r="AR259" s="115"/>
      <c r="AS259" s="115"/>
      <c r="AT259" s="115"/>
      <c r="AU259" s="115"/>
      <c r="AV259" s="115"/>
      <c r="AW259" s="115"/>
      <c r="AX259" s="115"/>
      <c r="AY259" s="115"/>
      <c r="AZ259" s="115"/>
      <c r="BA259" s="115"/>
      <c r="BB259" s="115"/>
    </row>
    <row r="260" spans="6:54" s="71" customFormat="1" ht="14.25" x14ac:dyDescent="0.2">
      <c r="G260" s="81" t="s">
        <v>124</v>
      </c>
      <c r="H260" s="85" t="s">
        <v>124</v>
      </c>
      <c r="I260" s="74" t="s">
        <v>125</v>
      </c>
      <c r="J260" s="75"/>
      <c r="K260" s="75"/>
      <c r="L260" s="113"/>
      <c r="M260" s="113"/>
      <c r="N260" s="113"/>
      <c r="O260" s="113"/>
      <c r="P260" s="113"/>
      <c r="Q260" s="113"/>
      <c r="R260" s="113"/>
      <c r="S260" s="113"/>
      <c r="T260" s="113"/>
      <c r="U260" s="113"/>
      <c r="V260" s="113"/>
      <c r="W260" s="113"/>
      <c r="X260" s="113"/>
      <c r="Y260" s="113">
        <f t="shared" si="406"/>
        <v>0</v>
      </c>
      <c r="Z260" s="113"/>
      <c r="AA260" s="113"/>
      <c r="AB260" s="113"/>
      <c r="AC260" s="113"/>
      <c r="AD260" s="113"/>
      <c r="AE260" s="113"/>
      <c r="AF260" s="113"/>
      <c r="AG260" s="116">
        <v>0</v>
      </c>
      <c r="AH260" s="116">
        <v>0</v>
      </c>
      <c r="AI260" s="113">
        <f t="shared" si="394"/>
        <v>0</v>
      </c>
      <c r="AJ260" s="113">
        <v>0</v>
      </c>
      <c r="AK260" s="113">
        <v>0</v>
      </c>
      <c r="AL260" s="113">
        <f t="shared" si="395"/>
        <v>0</v>
      </c>
      <c r="AM260" s="113">
        <f>SUM(M260:R260)</f>
        <v>0</v>
      </c>
      <c r="AN260" s="113">
        <f>SUM(S260:U260)</f>
        <v>0</v>
      </c>
      <c r="AO260" s="113">
        <f>SUM(V260:X260)</f>
        <v>0</v>
      </c>
      <c r="AP260" s="113">
        <f>SUM(AM260:AO260)</f>
        <v>0</v>
      </c>
      <c r="AQ260" s="113">
        <v>0</v>
      </c>
      <c r="AR260" s="113">
        <f>R260*3</f>
        <v>0</v>
      </c>
      <c r="AS260" s="113">
        <f>R260*3</f>
        <v>0</v>
      </c>
      <c r="AT260" s="113">
        <f>SUM(AQ260:AS260)</f>
        <v>0</v>
      </c>
      <c r="AU260" s="113">
        <v>0</v>
      </c>
      <c r="AV260" s="113">
        <v>0</v>
      </c>
      <c r="AW260" s="113">
        <f>SUM(AU260:AV260)</f>
        <v>0</v>
      </c>
      <c r="AX260" s="113" t="e">
        <f>#REF!</f>
        <v>#REF!</v>
      </c>
      <c r="AY260" s="113"/>
      <c r="AZ260" s="113"/>
      <c r="BA260" s="113"/>
      <c r="BB260" s="113"/>
    </row>
    <row r="261" spans="6:54" s="71" customFormat="1" ht="14.25" x14ac:dyDescent="0.2">
      <c r="G261" s="81" t="s">
        <v>476</v>
      </c>
      <c r="H261" s="82" t="s">
        <v>126</v>
      </c>
      <c r="I261" s="83" t="s">
        <v>127</v>
      </c>
      <c r="J261" s="84">
        <f>SUM(J262:J276)</f>
        <v>0</v>
      </c>
      <c r="K261" s="84">
        <f>SUM(K262:K276)</f>
        <v>0</v>
      </c>
      <c r="L261" s="115">
        <f>SUM(L262:L276)</f>
        <v>0</v>
      </c>
      <c r="M261" s="115">
        <f t="shared" ref="M261:X261" si="421">SUM(M262:M276)</f>
        <v>0</v>
      </c>
      <c r="N261" s="115">
        <f t="shared" si="421"/>
        <v>0</v>
      </c>
      <c r="O261" s="115">
        <f t="shared" si="421"/>
        <v>1009000</v>
      </c>
      <c r="P261" s="115">
        <f t="shared" si="421"/>
        <v>-1009000</v>
      </c>
      <c r="Q261" s="115">
        <f t="shared" si="421"/>
        <v>18503630</v>
      </c>
      <c r="R261" s="115">
        <f t="shared" si="421"/>
        <v>6742439</v>
      </c>
      <c r="S261" s="115">
        <f t="shared" si="421"/>
        <v>6742439</v>
      </c>
      <c r="T261" s="115">
        <f t="shared" si="421"/>
        <v>6742439</v>
      </c>
      <c r="U261" s="115">
        <f t="shared" si="421"/>
        <v>6742439</v>
      </c>
      <c r="V261" s="115">
        <f t="shared" si="421"/>
        <v>1009000</v>
      </c>
      <c r="W261" s="115">
        <f t="shared" si="421"/>
        <v>1009000</v>
      </c>
      <c r="X261" s="115">
        <f t="shared" si="421"/>
        <v>1009000</v>
      </c>
      <c r="Y261" s="115">
        <f>SUM(Y262:Y276)</f>
        <v>48500386</v>
      </c>
      <c r="Z261" s="115">
        <f t="shared" ref="Z261:AZ261" si="422">SUM(Z262:Z276)</f>
        <v>0</v>
      </c>
      <c r="AA261" s="115">
        <f t="shared" si="422"/>
        <v>0</v>
      </c>
      <c r="AB261" s="115">
        <f t="shared" si="422"/>
        <v>0</v>
      </c>
      <c r="AC261" s="115">
        <f t="shared" si="422"/>
        <v>0</v>
      </c>
      <c r="AD261" s="115">
        <f t="shared" si="422"/>
        <v>0</v>
      </c>
      <c r="AE261" s="115">
        <f t="shared" si="422"/>
        <v>0</v>
      </c>
      <c r="AF261" s="115">
        <f t="shared" si="422"/>
        <v>0</v>
      </c>
      <c r="AG261" s="115">
        <f t="shared" si="422"/>
        <v>0</v>
      </c>
      <c r="AH261" s="115">
        <f t="shared" si="422"/>
        <v>0</v>
      </c>
      <c r="AI261" s="115">
        <f t="shared" si="422"/>
        <v>0</v>
      </c>
      <c r="AJ261" s="115">
        <f t="shared" si="422"/>
        <v>0</v>
      </c>
      <c r="AK261" s="115">
        <f t="shared" si="422"/>
        <v>0</v>
      </c>
      <c r="AL261" s="115">
        <f t="shared" si="422"/>
        <v>0</v>
      </c>
      <c r="AM261" s="115">
        <f t="shared" si="422"/>
        <v>25246069</v>
      </c>
      <c r="AN261" s="115">
        <f t="shared" si="422"/>
        <v>12623000</v>
      </c>
      <c r="AO261" s="115">
        <f t="shared" si="422"/>
        <v>2454288000</v>
      </c>
      <c r="AP261" s="115">
        <f t="shared" si="422"/>
        <v>2492157069</v>
      </c>
      <c r="AQ261" s="115">
        <f>SUM(AQ262:AQ276)</f>
        <v>25246069</v>
      </c>
      <c r="AR261" s="115">
        <f t="shared" si="422"/>
        <v>12623000</v>
      </c>
      <c r="AS261" s="115">
        <f t="shared" si="422"/>
        <v>2454288000</v>
      </c>
      <c r="AT261" s="115">
        <f t="shared" si="422"/>
        <v>2492157069</v>
      </c>
      <c r="AU261" s="115">
        <f t="shared" si="422"/>
        <v>25246069</v>
      </c>
      <c r="AV261" s="115">
        <f t="shared" si="422"/>
        <v>25245000</v>
      </c>
      <c r="AW261" s="115">
        <f t="shared" si="422"/>
        <v>50491069</v>
      </c>
      <c r="AX261" s="115" t="e">
        <f t="shared" si="422"/>
        <v>#REF!</v>
      </c>
      <c r="AY261" s="115">
        <f t="shared" si="422"/>
        <v>2492157000</v>
      </c>
      <c r="AZ261" s="115">
        <f t="shared" si="422"/>
        <v>118725000000</v>
      </c>
      <c r="BA261" s="115">
        <f>SUM(BA262:BA276)</f>
        <v>50491000</v>
      </c>
      <c r="BB261" s="115">
        <f>SUM(BB262:BB276)</f>
        <v>118924300000</v>
      </c>
    </row>
    <row r="262" spans="6:54" s="71" customFormat="1" ht="14.25" x14ac:dyDescent="0.2">
      <c r="G262" s="81" t="s">
        <v>477</v>
      </c>
      <c r="H262" s="85" t="s">
        <v>477</v>
      </c>
      <c r="I262" s="74" t="s">
        <v>478</v>
      </c>
      <c r="J262" s="75">
        <v>0</v>
      </c>
      <c r="K262" s="75"/>
      <c r="L262" s="113">
        <v>0</v>
      </c>
      <c r="M262" s="113">
        <v>0</v>
      </c>
      <c r="N262" s="113">
        <v>0</v>
      </c>
      <c r="O262" s="113">
        <v>0</v>
      </c>
      <c r="P262" s="113">
        <v>0</v>
      </c>
      <c r="Q262" s="113">
        <v>0</v>
      </c>
      <c r="R262" s="113">
        <v>0</v>
      </c>
      <c r="S262" s="113">
        <v>0</v>
      </c>
      <c r="T262" s="113">
        <v>0</v>
      </c>
      <c r="U262" s="113">
        <v>0</v>
      </c>
      <c r="V262" s="113">
        <v>0</v>
      </c>
      <c r="W262" s="113">
        <v>0</v>
      </c>
      <c r="X262" s="113">
        <v>0</v>
      </c>
      <c r="Y262" s="113">
        <f t="shared" si="406"/>
        <v>0</v>
      </c>
      <c r="Z262" s="113">
        <v>0</v>
      </c>
      <c r="AA262" s="113">
        <v>0</v>
      </c>
      <c r="AB262" s="113">
        <v>0</v>
      </c>
      <c r="AC262" s="113">
        <v>0</v>
      </c>
      <c r="AD262" s="113">
        <v>0</v>
      </c>
      <c r="AE262" s="113">
        <v>0</v>
      </c>
      <c r="AF262" s="113">
        <v>0</v>
      </c>
      <c r="AG262" s="116">
        <v>0</v>
      </c>
      <c r="AH262" s="116">
        <v>0</v>
      </c>
      <c r="AI262" s="113">
        <f t="shared" si="394"/>
        <v>0</v>
      </c>
      <c r="AJ262" s="113">
        <v>0</v>
      </c>
      <c r="AK262" s="113">
        <v>0</v>
      </c>
      <c r="AL262" s="113">
        <f t="shared" si="395"/>
        <v>0</v>
      </c>
      <c r="AM262" s="113">
        <f t="shared" ref="AM262:AM276" si="423">SUM(M262:R262)</f>
        <v>0</v>
      </c>
      <c r="AN262" s="113">
        <f t="shared" ref="AN262:AN275" si="424">SUM(S262:U262)</f>
        <v>0</v>
      </c>
      <c r="AO262" s="113">
        <f t="shared" ref="AO262:AO275" si="425">SUM(V262:X262)</f>
        <v>0</v>
      </c>
      <c r="AP262" s="113">
        <f t="shared" ref="AP262:AP276" si="426">SUM(AM262:AO262)</f>
        <v>0</v>
      </c>
      <c r="AQ262" s="113">
        <v>0</v>
      </c>
      <c r="AR262" s="113">
        <f t="shared" ref="AR262:AR275" si="427">R262*3</f>
        <v>0</v>
      </c>
      <c r="AS262" s="113">
        <f t="shared" ref="AS262:AS275" si="428">R262*3</f>
        <v>0</v>
      </c>
      <c r="AT262" s="113">
        <f t="shared" ref="AT262:AT276" si="429">SUM(AQ262:AS262)</f>
        <v>0</v>
      </c>
      <c r="AU262" s="113">
        <v>0</v>
      </c>
      <c r="AV262" s="113">
        <v>0</v>
      </c>
      <c r="AW262" s="113">
        <f t="shared" ref="AW262:AW276" si="430">SUM(AU262:AV262)</f>
        <v>0</v>
      </c>
      <c r="AX262" s="113" t="e">
        <f>#REF!</f>
        <v>#REF!</v>
      </c>
      <c r="AY262" s="113">
        <v>0</v>
      </c>
      <c r="AZ262" s="113">
        <v>0</v>
      </c>
      <c r="BA262" s="113">
        <v>0</v>
      </c>
      <c r="BB262" s="113">
        <v>0</v>
      </c>
    </row>
    <row r="263" spans="6:54" s="71" customFormat="1" ht="14.25" x14ac:dyDescent="0.2">
      <c r="F263" s="88"/>
      <c r="G263" s="81" t="s">
        <v>479</v>
      </c>
      <c r="H263" s="85" t="s">
        <v>479</v>
      </c>
      <c r="I263" s="74" t="s">
        <v>480</v>
      </c>
      <c r="J263" s="75">
        <v>0</v>
      </c>
      <c r="K263" s="75"/>
      <c r="L263" s="113">
        <v>0</v>
      </c>
      <c r="M263" s="113">
        <v>0</v>
      </c>
      <c r="N263" s="113">
        <v>0</v>
      </c>
      <c r="O263" s="113">
        <v>0</v>
      </c>
      <c r="P263" s="113">
        <v>0</v>
      </c>
      <c r="Q263" s="113">
        <v>0</v>
      </c>
      <c r="R263" s="113">
        <v>0</v>
      </c>
      <c r="S263" s="113">
        <v>0</v>
      </c>
      <c r="T263" s="113">
        <v>0</v>
      </c>
      <c r="U263" s="113">
        <v>0</v>
      </c>
      <c r="V263" s="113">
        <v>0</v>
      </c>
      <c r="W263" s="113">
        <v>0</v>
      </c>
      <c r="X263" s="113">
        <v>0</v>
      </c>
      <c r="Y263" s="113">
        <f t="shared" si="406"/>
        <v>0</v>
      </c>
      <c r="Z263" s="113">
        <v>0</v>
      </c>
      <c r="AA263" s="113">
        <v>0</v>
      </c>
      <c r="AB263" s="113">
        <v>0</v>
      </c>
      <c r="AC263" s="113">
        <v>0</v>
      </c>
      <c r="AD263" s="113">
        <v>0</v>
      </c>
      <c r="AE263" s="113">
        <v>0</v>
      </c>
      <c r="AF263" s="113">
        <v>0</v>
      </c>
      <c r="AG263" s="116">
        <v>0</v>
      </c>
      <c r="AH263" s="116">
        <v>0</v>
      </c>
      <c r="AI263" s="113">
        <f t="shared" si="394"/>
        <v>0</v>
      </c>
      <c r="AJ263" s="113">
        <v>0</v>
      </c>
      <c r="AK263" s="113">
        <v>0</v>
      </c>
      <c r="AL263" s="113">
        <f t="shared" si="395"/>
        <v>0</v>
      </c>
      <c r="AM263" s="113">
        <f t="shared" si="423"/>
        <v>0</v>
      </c>
      <c r="AN263" s="113">
        <f t="shared" si="424"/>
        <v>0</v>
      </c>
      <c r="AO263" s="113">
        <f t="shared" si="425"/>
        <v>0</v>
      </c>
      <c r="AP263" s="113">
        <f t="shared" si="426"/>
        <v>0</v>
      </c>
      <c r="AQ263" s="113">
        <v>0</v>
      </c>
      <c r="AR263" s="113">
        <f t="shared" si="427"/>
        <v>0</v>
      </c>
      <c r="AS263" s="113">
        <f t="shared" si="428"/>
        <v>0</v>
      </c>
      <c r="AT263" s="113">
        <f t="shared" si="429"/>
        <v>0</v>
      </c>
      <c r="AU263" s="113">
        <v>0</v>
      </c>
      <c r="AV263" s="113">
        <v>0</v>
      </c>
      <c r="AW263" s="113">
        <f t="shared" si="430"/>
        <v>0</v>
      </c>
      <c r="AX263" s="113" t="e">
        <f>#REF!</f>
        <v>#REF!</v>
      </c>
      <c r="AY263" s="113">
        <v>0</v>
      </c>
      <c r="AZ263" s="113">
        <v>0</v>
      </c>
      <c r="BA263" s="113">
        <v>0</v>
      </c>
      <c r="BB263" s="113">
        <v>0</v>
      </c>
    </row>
    <row r="264" spans="6:54" s="71" customFormat="1" ht="14.25" x14ac:dyDescent="0.2">
      <c r="G264" s="81" t="s">
        <v>481</v>
      </c>
      <c r="H264" s="85" t="s">
        <v>481</v>
      </c>
      <c r="I264" s="74" t="s">
        <v>482</v>
      </c>
      <c r="J264" s="75">
        <v>0</v>
      </c>
      <c r="K264" s="75"/>
      <c r="L264" s="113">
        <v>0</v>
      </c>
      <c r="M264" s="113">
        <v>0</v>
      </c>
      <c r="N264" s="113">
        <v>0</v>
      </c>
      <c r="O264" s="113">
        <v>0</v>
      </c>
      <c r="P264" s="113">
        <v>0</v>
      </c>
      <c r="Q264" s="113">
        <v>0</v>
      </c>
      <c r="R264" s="113">
        <v>0</v>
      </c>
      <c r="S264" s="113">
        <v>0</v>
      </c>
      <c r="T264" s="113">
        <v>0</v>
      </c>
      <c r="U264" s="113">
        <v>0</v>
      </c>
      <c r="V264" s="113">
        <v>0</v>
      </c>
      <c r="W264" s="113">
        <v>0</v>
      </c>
      <c r="X264" s="113">
        <v>0</v>
      </c>
      <c r="Y264" s="113">
        <f t="shared" si="406"/>
        <v>0</v>
      </c>
      <c r="Z264" s="113">
        <v>0</v>
      </c>
      <c r="AA264" s="113">
        <v>0</v>
      </c>
      <c r="AB264" s="113">
        <v>0</v>
      </c>
      <c r="AC264" s="113">
        <v>0</v>
      </c>
      <c r="AD264" s="113">
        <v>0</v>
      </c>
      <c r="AE264" s="113">
        <v>0</v>
      </c>
      <c r="AF264" s="113">
        <v>0</v>
      </c>
      <c r="AG264" s="116">
        <v>0</v>
      </c>
      <c r="AH264" s="116">
        <v>0</v>
      </c>
      <c r="AI264" s="113">
        <f t="shared" si="394"/>
        <v>0</v>
      </c>
      <c r="AJ264" s="113">
        <v>0</v>
      </c>
      <c r="AK264" s="113">
        <v>0</v>
      </c>
      <c r="AL264" s="113">
        <f t="shared" si="395"/>
        <v>0</v>
      </c>
      <c r="AM264" s="113">
        <f t="shared" si="423"/>
        <v>0</v>
      </c>
      <c r="AN264" s="113">
        <f t="shared" si="424"/>
        <v>0</v>
      </c>
      <c r="AO264" s="113">
        <f t="shared" si="425"/>
        <v>0</v>
      </c>
      <c r="AP264" s="113">
        <f t="shared" si="426"/>
        <v>0</v>
      </c>
      <c r="AQ264" s="113">
        <v>0</v>
      </c>
      <c r="AR264" s="113">
        <f t="shared" si="427"/>
        <v>0</v>
      </c>
      <c r="AS264" s="113">
        <f t="shared" si="428"/>
        <v>0</v>
      </c>
      <c r="AT264" s="113">
        <f t="shared" si="429"/>
        <v>0</v>
      </c>
      <c r="AU264" s="113">
        <v>0</v>
      </c>
      <c r="AV264" s="113">
        <v>0</v>
      </c>
      <c r="AW264" s="113">
        <f t="shared" si="430"/>
        <v>0</v>
      </c>
      <c r="AX264" s="113" t="e">
        <f>#REF!</f>
        <v>#REF!</v>
      </c>
      <c r="AY264" s="113">
        <v>0</v>
      </c>
      <c r="AZ264" s="113">
        <v>0</v>
      </c>
      <c r="BA264" s="113">
        <v>0</v>
      </c>
      <c r="BB264" s="113">
        <v>0</v>
      </c>
    </row>
    <row r="265" spans="6:54" s="71" customFormat="1" ht="14.25" x14ac:dyDescent="0.2">
      <c r="G265" s="81" t="s">
        <v>483</v>
      </c>
      <c r="H265" s="85" t="s">
        <v>483</v>
      </c>
      <c r="I265" s="74" t="s">
        <v>484</v>
      </c>
      <c r="J265" s="75">
        <v>0</v>
      </c>
      <c r="K265" s="75"/>
      <c r="L265" s="113">
        <v>0</v>
      </c>
      <c r="M265" s="113">
        <v>0</v>
      </c>
      <c r="N265" s="113">
        <v>0</v>
      </c>
      <c r="O265" s="113">
        <v>0</v>
      </c>
      <c r="P265" s="113">
        <v>0</v>
      </c>
      <c r="Q265" s="113">
        <v>0</v>
      </c>
      <c r="R265" s="113">
        <v>0</v>
      </c>
      <c r="S265" s="113">
        <v>0</v>
      </c>
      <c r="T265" s="113">
        <v>0</v>
      </c>
      <c r="U265" s="113">
        <v>0</v>
      </c>
      <c r="V265" s="113">
        <v>0</v>
      </c>
      <c r="W265" s="113">
        <v>0</v>
      </c>
      <c r="X265" s="113">
        <v>0</v>
      </c>
      <c r="Y265" s="113">
        <f t="shared" si="406"/>
        <v>0</v>
      </c>
      <c r="Z265" s="113">
        <v>0</v>
      </c>
      <c r="AA265" s="113">
        <v>0</v>
      </c>
      <c r="AB265" s="113">
        <v>0</v>
      </c>
      <c r="AC265" s="113">
        <v>0</v>
      </c>
      <c r="AD265" s="113">
        <v>0</v>
      </c>
      <c r="AE265" s="113">
        <v>0</v>
      </c>
      <c r="AF265" s="113">
        <v>0</v>
      </c>
      <c r="AG265" s="116">
        <v>0</v>
      </c>
      <c r="AH265" s="116">
        <v>0</v>
      </c>
      <c r="AI265" s="113">
        <f t="shared" si="394"/>
        <v>0</v>
      </c>
      <c r="AJ265" s="113">
        <v>0</v>
      </c>
      <c r="AK265" s="113">
        <v>0</v>
      </c>
      <c r="AL265" s="113">
        <f t="shared" si="395"/>
        <v>0</v>
      </c>
      <c r="AM265" s="113">
        <f t="shared" si="423"/>
        <v>0</v>
      </c>
      <c r="AN265" s="113">
        <f t="shared" si="424"/>
        <v>0</v>
      </c>
      <c r="AO265" s="113">
        <f t="shared" si="425"/>
        <v>0</v>
      </c>
      <c r="AP265" s="113">
        <f t="shared" si="426"/>
        <v>0</v>
      </c>
      <c r="AQ265" s="113">
        <v>0</v>
      </c>
      <c r="AR265" s="113">
        <f t="shared" si="427"/>
        <v>0</v>
      </c>
      <c r="AS265" s="113">
        <f t="shared" si="428"/>
        <v>0</v>
      </c>
      <c r="AT265" s="113">
        <f t="shared" si="429"/>
        <v>0</v>
      </c>
      <c r="AU265" s="113">
        <v>0</v>
      </c>
      <c r="AV265" s="113">
        <v>0</v>
      </c>
      <c r="AW265" s="113">
        <f t="shared" si="430"/>
        <v>0</v>
      </c>
      <c r="AX265" s="113" t="e">
        <f>#REF!</f>
        <v>#REF!</v>
      </c>
      <c r="AY265" s="113">
        <v>0</v>
      </c>
      <c r="AZ265" s="113">
        <v>0</v>
      </c>
      <c r="BA265" s="113">
        <v>0</v>
      </c>
      <c r="BB265" s="113">
        <v>0</v>
      </c>
    </row>
    <row r="266" spans="6:54" s="71" customFormat="1" ht="14.25" x14ac:dyDescent="0.2">
      <c r="G266" s="81" t="s">
        <v>485</v>
      </c>
      <c r="H266" s="85" t="s">
        <v>485</v>
      </c>
      <c r="I266" s="74" t="s">
        <v>486</v>
      </c>
      <c r="J266" s="75">
        <v>0</v>
      </c>
      <c r="K266" s="75"/>
      <c r="L266" s="113">
        <v>0</v>
      </c>
      <c r="M266" s="113">
        <v>0</v>
      </c>
      <c r="N266" s="113">
        <v>0</v>
      </c>
      <c r="O266" s="113">
        <v>0</v>
      </c>
      <c r="P266" s="113">
        <v>0</v>
      </c>
      <c r="Q266" s="113">
        <v>0</v>
      </c>
      <c r="R266" s="113">
        <v>0</v>
      </c>
      <c r="S266" s="113">
        <v>0</v>
      </c>
      <c r="T266" s="113">
        <v>0</v>
      </c>
      <c r="U266" s="113">
        <v>0</v>
      </c>
      <c r="V266" s="113">
        <v>0</v>
      </c>
      <c r="W266" s="113">
        <v>0</v>
      </c>
      <c r="X266" s="113">
        <v>0</v>
      </c>
      <c r="Y266" s="113">
        <f t="shared" si="406"/>
        <v>0</v>
      </c>
      <c r="Z266" s="113">
        <v>0</v>
      </c>
      <c r="AA266" s="113">
        <v>0</v>
      </c>
      <c r="AB266" s="113">
        <v>0</v>
      </c>
      <c r="AC266" s="113">
        <v>0</v>
      </c>
      <c r="AD266" s="113">
        <v>0</v>
      </c>
      <c r="AE266" s="113">
        <v>0</v>
      </c>
      <c r="AF266" s="113">
        <v>0</v>
      </c>
      <c r="AG266" s="116">
        <v>0</v>
      </c>
      <c r="AH266" s="116">
        <v>0</v>
      </c>
      <c r="AI266" s="113">
        <f t="shared" si="394"/>
        <v>0</v>
      </c>
      <c r="AJ266" s="113">
        <v>0</v>
      </c>
      <c r="AK266" s="113">
        <v>0</v>
      </c>
      <c r="AL266" s="113">
        <f t="shared" si="395"/>
        <v>0</v>
      </c>
      <c r="AM266" s="113">
        <f t="shared" si="423"/>
        <v>0</v>
      </c>
      <c r="AN266" s="113">
        <f t="shared" si="424"/>
        <v>0</v>
      </c>
      <c r="AO266" s="113">
        <f t="shared" si="425"/>
        <v>0</v>
      </c>
      <c r="AP266" s="113">
        <f t="shared" si="426"/>
        <v>0</v>
      </c>
      <c r="AQ266" s="113">
        <v>0</v>
      </c>
      <c r="AR266" s="113">
        <f t="shared" si="427"/>
        <v>0</v>
      </c>
      <c r="AS266" s="113">
        <f t="shared" si="428"/>
        <v>0</v>
      </c>
      <c r="AT266" s="113">
        <f t="shared" si="429"/>
        <v>0</v>
      </c>
      <c r="AU266" s="113">
        <v>0</v>
      </c>
      <c r="AV266" s="113">
        <v>0</v>
      </c>
      <c r="AW266" s="113">
        <f t="shared" si="430"/>
        <v>0</v>
      </c>
      <c r="AX266" s="113" t="e">
        <f>#REF!</f>
        <v>#REF!</v>
      </c>
      <c r="AY266" s="113">
        <v>0</v>
      </c>
      <c r="AZ266" s="113">
        <v>0</v>
      </c>
      <c r="BA266" s="113">
        <v>0</v>
      </c>
      <c r="BB266" s="113">
        <v>0</v>
      </c>
    </row>
    <row r="267" spans="6:54" s="71" customFormat="1" ht="14.25" x14ac:dyDescent="0.2">
      <c r="G267" s="81" t="s">
        <v>487</v>
      </c>
      <c r="H267" s="85" t="s">
        <v>487</v>
      </c>
      <c r="I267" s="74" t="s">
        <v>488</v>
      </c>
      <c r="J267" s="75">
        <v>0</v>
      </c>
      <c r="K267" s="75"/>
      <c r="L267" s="113">
        <v>0</v>
      </c>
      <c r="M267" s="113">
        <v>0</v>
      </c>
      <c r="N267" s="113">
        <v>0</v>
      </c>
      <c r="O267" s="113">
        <v>0</v>
      </c>
      <c r="P267" s="113">
        <v>0</v>
      </c>
      <c r="Q267" s="113">
        <v>0</v>
      </c>
      <c r="R267" s="113">
        <v>0</v>
      </c>
      <c r="S267" s="113">
        <v>0</v>
      </c>
      <c r="T267" s="113">
        <v>0</v>
      </c>
      <c r="U267" s="113">
        <v>0</v>
      </c>
      <c r="V267" s="113">
        <v>0</v>
      </c>
      <c r="W267" s="113">
        <v>0</v>
      </c>
      <c r="X267" s="113">
        <v>0</v>
      </c>
      <c r="Y267" s="113">
        <f t="shared" si="406"/>
        <v>0</v>
      </c>
      <c r="Z267" s="113">
        <v>0</v>
      </c>
      <c r="AA267" s="113">
        <v>0</v>
      </c>
      <c r="AB267" s="113">
        <v>0</v>
      </c>
      <c r="AC267" s="113">
        <v>0</v>
      </c>
      <c r="AD267" s="113">
        <v>0</v>
      </c>
      <c r="AE267" s="113">
        <v>0</v>
      </c>
      <c r="AF267" s="113">
        <v>0</v>
      </c>
      <c r="AG267" s="116">
        <v>0</v>
      </c>
      <c r="AH267" s="116">
        <v>0</v>
      </c>
      <c r="AI267" s="113">
        <f t="shared" si="394"/>
        <v>0</v>
      </c>
      <c r="AJ267" s="113">
        <v>0</v>
      </c>
      <c r="AK267" s="113">
        <v>0</v>
      </c>
      <c r="AL267" s="113">
        <f t="shared" si="395"/>
        <v>0</v>
      </c>
      <c r="AM267" s="113">
        <f t="shared" si="423"/>
        <v>0</v>
      </c>
      <c r="AN267" s="113">
        <f t="shared" si="424"/>
        <v>0</v>
      </c>
      <c r="AO267" s="113">
        <f t="shared" si="425"/>
        <v>0</v>
      </c>
      <c r="AP267" s="113">
        <f t="shared" si="426"/>
        <v>0</v>
      </c>
      <c r="AQ267" s="113">
        <v>0</v>
      </c>
      <c r="AR267" s="113">
        <f t="shared" si="427"/>
        <v>0</v>
      </c>
      <c r="AS267" s="113">
        <f t="shared" si="428"/>
        <v>0</v>
      </c>
      <c r="AT267" s="113">
        <f t="shared" si="429"/>
        <v>0</v>
      </c>
      <c r="AU267" s="113">
        <v>0</v>
      </c>
      <c r="AV267" s="113">
        <v>0</v>
      </c>
      <c r="AW267" s="113">
        <f t="shared" si="430"/>
        <v>0</v>
      </c>
      <c r="AX267" s="113" t="e">
        <f>#REF!</f>
        <v>#REF!</v>
      </c>
      <c r="AY267" s="113">
        <v>0</v>
      </c>
      <c r="AZ267" s="113">
        <v>0</v>
      </c>
      <c r="BA267" s="113">
        <v>0</v>
      </c>
      <c r="BB267" s="113">
        <v>0</v>
      </c>
    </row>
    <row r="268" spans="6:54" s="71" customFormat="1" ht="14.25" x14ac:dyDescent="0.2">
      <c r="G268" s="81" t="s">
        <v>489</v>
      </c>
      <c r="H268" s="85" t="s">
        <v>489</v>
      </c>
      <c r="I268" s="74" t="s">
        <v>490</v>
      </c>
      <c r="J268" s="75">
        <v>0</v>
      </c>
      <c r="K268" s="75"/>
      <c r="L268" s="113">
        <v>0</v>
      </c>
      <c r="M268" s="113">
        <v>0</v>
      </c>
      <c r="N268" s="113">
        <v>0</v>
      </c>
      <c r="O268" s="113">
        <v>0</v>
      </c>
      <c r="P268" s="113">
        <v>0</v>
      </c>
      <c r="Q268" s="113">
        <v>0</v>
      </c>
      <c r="R268" s="113">
        <v>0</v>
      </c>
      <c r="S268" s="113">
        <v>0</v>
      </c>
      <c r="T268" s="113">
        <v>0</v>
      </c>
      <c r="U268" s="113">
        <v>0</v>
      </c>
      <c r="V268" s="113">
        <v>0</v>
      </c>
      <c r="W268" s="113">
        <v>0</v>
      </c>
      <c r="X268" s="113">
        <v>0</v>
      </c>
      <c r="Y268" s="113">
        <f t="shared" si="406"/>
        <v>0</v>
      </c>
      <c r="Z268" s="113">
        <v>0</v>
      </c>
      <c r="AA268" s="113">
        <v>0</v>
      </c>
      <c r="AB268" s="113">
        <v>0</v>
      </c>
      <c r="AC268" s="113">
        <v>0</v>
      </c>
      <c r="AD268" s="113">
        <v>0</v>
      </c>
      <c r="AE268" s="113">
        <v>0</v>
      </c>
      <c r="AF268" s="113">
        <v>0</v>
      </c>
      <c r="AG268" s="116">
        <v>0</v>
      </c>
      <c r="AH268" s="116">
        <v>0</v>
      </c>
      <c r="AI268" s="113">
        <f t="shared" si="394"/>
        <v>0</v>
      </c>
      <c r="AJ268" s="113">
        <v>0</v>
      </c>
      <c r="AK268" s="113">
        <v>0</v>
      </c>
      <c r="AL268" s="113">
        <f t="shared" si="395"/>
        <v>0</v>
      </c>
      <c r="AM268" s="113">
        <f t="shared" si="423"/>
        <v>0</v>
      </c>
      <c r="AN268" s="113">
        <f t="shared" si="424"/>
        <v>0</v>
      </c>
      <c r="AO268" s="113">
        <f t="shared" si="425"/>
        <v>0</v>
      </c>
      <c r="AP268" s="113">
        <f t="shared" si="426"/>
        <v>0</v>
      </c>
      <c r="AQ268" s="113">
        <v>0</v>
      </c>
      <c r="AR268" s="113">
        <f t="shared" si="427"/>
        <v>0</v>
      </c>
      <c r="AS268" s="113">
        <f t="shared" si="428"/>
        <v>0</v>
      </c>
      <c r="AT268" s="113">
        <f t="shared" si="429"/>
        <v>0</v>
      </c>
      <c r="AU268" s="113">
        <v>0</v>
      </c>
      <c r="AV268" s="113">
        <v>0</v>
      </c>
      <c r="AW268" s="113">
        <f t="shared" si="430"/>
        <v>0</v>
      </c>
      <c r="AX268" s="113" t="e">
        <f>#REF!</f>
        <v>#REF!</v>
      </c>
      <c r="AY268" s="113">
        <v>0</v>
      </c>
      <c r="AZ268" s="113">
        <v>0</v>
      </c>
      <c r="BA268" s="113">
        <v>0</v>
      </c>
      <c r="BB268" s="113">
        <v>0</v>
      </c>
    </row>
    <row r="269" spans="6:54" s="71" customFormat="1" ht="14.25" x14ac:dyDescent="0.2">
      <c r="G269" s="81" t="s">
        <v>491</v>
      </c>
      <c r="H269" s="85" t="s">
        <v>491</v>
      </c>
      <c r="I269" s="74" t="s">
        <v>492</v>
      </c>
      <c r="J269" s="75">
        <v>0</v>
      </c>
      <c r="K269" s="75"/>
      <c r="L269" s="113">
        <v>0</v>
      </c>
      <c r="M269" s="113">
        <v>0</v>
      </c>
      <c r="N269" s="113">
        <v>0</v>
      </c>
      <c r="O269" s="113">
        <v>0</v>
      </c>
      <c r="P269" s="113">
        <v>0</v>
      </c>
      <c r="Q269" s="113">
        <v>0</v>
      </c>
      <c r="R269" s="113">
        <v>0</v>
      </c>
      <c r="S269" s="113">
        <v>0</v>
      </c>
      <c r="T269" s="113">
        <v>0</v>
      </c>
      <c r="U269" s="113">
        <v>0</v>
      </c>
      <c r="V269" s="113">
        <v>0</v>
      </c>
      <c r="W269" s="113">
        <v>0</v>
      </c>
      <c r="X269" s="113">
        <v>0</v>
      </c>
      <c r="Y269" s="113">
        <f t="shared" si="406"/>
        <v>0</v>
      </c>
      <c r="Z269" s="113">
        <v>0</v>
      </c>
      <c r="AA269" s="113">
        <v>0</v>
      </c>
      <c r="AB269" s="113">
        <v>0</v>
      </c>
      <c r="AC269" s="113">
        <v>0</v>
      </c>
      <c r="AD269" s="113">
        <v>0</v>
      </c>
      <c r="AE269" s="113">
        <v>0</v>
      </c>
      <c r="AF269" s="113">
        <v>0</v>
      </c>
      <c r="AG269" s="116">
        <v>0</v>
      </c>
      <c r="AH269" s="116">
        <v>0</v>
      </c>
      <c r="AI269" s="113">
        <f t="shared" si="394"/>
        <v>0</v>
      </c>
      <c r="AJ269" s="113">
        <v>0</v>
      </c>
      <c r="AK269" s="113">
        <v>0</v>
      </c>
      <c r="AL269" s="113">
        <f t="shared" si="395"/>
        <v>0</v>
      </c>
      <c r="AM269" s="113">
        <f t="shared" si="423"/>
        <v>0</v>
      </c>
      <c r="AN269" s="113">
        <f t="shared" si="424"/>
        <v>0</v>
      </c>
      <c r="AO269" s="113">
        <f t="shared" si="425"/>
        <v>0</v>
      </c>
      <c r="AP269" s="113">
        <f t="shared" si="426"/>
        <v>0</v>
      </c>
      <c r="AQ269" s="113">
        <v>0</v>
      </c>
      <c r="AR269" s="113">
        <f t="shared" si="427"/>
        <v>0</v>
      </c>
      <c r="AS269" s="113">
        <f t="shared" si="428"/>
        <v>0</v>
      </c>
      <c r="AT269" s="113">
        <f t="shared" si="429"/>
        <v>0</v>
      </c>
      <c r="AU269" s="113">
        <v>0</v>
      </c>
      <c r="AV269" s="113">
        <v>0</v>
      </c>
      <c r="AW269" s="113">
        <f t="shared" si="430"/>
        <v>0</v>
      </c>
      <c r="AX269" s="113" t="e">
        <f>#REF!</f>
        <v>#REF!</v>
      </c>
      <c r="AY269" s="113">
        <v>0</v>
      </c>
      <c r="AZ269" s="113">
        <v>0</v>
      </c>
      <c r="BA269" s="113">
        <v>0</v>
      </c>
      <c r="BB269" s="113">
        <v>0</v>
      </c>
    </row>
    <row r="270" spans="6:54" s="71" customFormat="1" ht="14.25" x14ac:dyDescent="0.2">
      <c r="G270" s="81" t="s">
        <v>493</v>
      </c>
      <c r="H270" s="85" t="s">
        <v>493</v>
      </c>
      <c r="I270" s="74" t="s">
        <v>494</v>
      </c>
      <c r="J270" s="75">
        <v>0</v>
      </c>
      <c r="K270" s="75"/>
      <c r="L270" s="113">
        <v>0</v>
      </c>
      <c r="M270" s="113">
        <v>0</v>
      </c>
      <c r="N270" s="113">
        <v>0</v>
      </c>
      <c r="O270" s="113">
        <v>0</v>
      </c>
      <c r="P270" s="113">
        <v>0</v>
      </c>
      <c r="Q270" s="113">
        <v>0</v>
      </c>
      <c r="R270" s="113">
        <v>0</v>
      </c>
      <c r="S270" s="113">
        <v>0</v>
      </c>
      <c r="T270" s="113">
        <v>0</v>
      </c>
      <c r="U270" s="113">
        <v>0</v>
      </c>
      <c r="V270" s="113">
        <v>0</v>
      </c>
      <c r="W270" s="113">
        <v>0</v>
      </c>
      <c r="X270" s="113">
        <v>0</v>
      </c>
      <c r="Y270" s="113">
        <f t="shared" si="406"/>
        <v>0</v>
      </c>
      <c r="Z270" s="113">
        <v>0</v>
      </c>
      <c r="AA270" s="113">
        <v>0</v>
      </c>
      <c r="AB270" s="113">
        <v>0</v>
      </c>
      <c r="AC270" s="113">
        <v>0</v>
      </c>
      <c r="AD270" s="113">
        <v>0</v>
      </c>
      <c r="AE270" s="113">
        <v>0</v>
      </c>
      <c r="AF270" s="113">
        <v>0</v>
      </c>
      <c r="AG270" s="116">
        <v>0</v>
      </c>
      <c r="AH270" s="116">
        <v>0</v>
      </c>
      <c r="AI270" s="113">
        <f t="shared" si="394"/>
        <v>0</v>
      </c>
      <c r="AJ270" s="113">
        <v>0</v>
      </c>
      <c r="AK270" s="113">
        <v>0</v>
      </c>
      <c r="AL270" s="113">
        <f t="shared" si="395"/>
        <v>0</v>
      </c>
      <c r="AM270" s="113">
        <f t="shared" si="423"/>
        <v>0</v>
      </c>
      <c r="AN270" s="113">
        <f t="shared" si="424"/>
        <v>0</v>
      </c>
      <c r="AO270" s="113">
        <f t="shared" si="425"/>
        <v>0</v>
      </c>
      <c r="AP270" s="113">
        <f t="shared" si="426"/>
        <v>0</v>
      </c>
      <c r="AQ270" s="113">
        <v>0</v>
      </c>
      <c r="AR270" s="113">
        <f t="shared" si="427"/>
        <v>0</v>
      </c>
      <c r="AS270" s="113">
        <f t="shared" si="428"/>
        <v>0</v>
      </c>
      <c r="AT270" s="113">
        <f t="shared" si="429"/>
        <v>0</v>
      </c>
      <c r="AU270" s="113">
        <v>0</v>
      </c>
      <c r="AV270" s="113">
        <v>0</v>
      </c>
      <c r="AW270" s="113">
        <f t="shared" si="430"/>
        <v>0</v>
      </c>
      <c r="AX270" s="113" t="e">
        <f>#REF!</f>
        <v>#REF!</v>
      </c>
      <c r="AY270" s="113">
        <v>0</v>
      </c>
      <c r="AZ270" s="113">
        <v>0</v>
      </c>
      <c r="BA270" s="113">
        <v>0</v>
      </c>
      <c r="BB270" s="113">
        <v>0</v>
      </c>
    </row>
    <row r="271" spans="6:54" s="71" customFormat="1" ht="14.25" x14ac:dyDescent="0.2">
      <c r="G271" s="81" t="s">
        <v>495</v>
      </c>
      <c r="H271" s="85" t="s">
        <v>495</v>
      </c>
      <c r="I271" s="74" t="s">
        <v>496</v>
      </c>
      <c r="J271" s="75">
        <v>0</v>
      </c>
      <c r="K271" s="75"/>
      <c r="L271" s="113">
        <v>0</v>
      </c>
      <c r="M271" s="113">
        <v>0</v>
      </c>
      <c r="N271" s="113">
        <v>0</v>
      </c>
      <c r="O271" s="113">
        <v>0</v>
      </c>
      <c r="P271" s="113">
        <v>0</v>
      </c>
      <c r="Q271" s="113">
        <v>0</v>
      </c>
      <c r="R271" s="113">
        <v>0</v>
      </c>
      <c r="S271" s="113">
        <v>0</v>
      </c>
      <c r="T271" s="113">
        <v>0</v>
      </c>
      <c r="U271" s="113">
        <v>0</v>
      </c>
      <c r="V271" s="113">
        <v>0</v>
      </c>
      <c r="W271" s="113">
        <v>0</v>
      </c>
      <c r="X271" s="113">
        <v>0</v>
      </c>
      <c r="Y271" s="113">
        <f t="shared" si="406"/>
        <v>0</v>
      </c>
      <c r="Z271" s="113">
        <v>0</v>
      </c>
      <c r="AA271" s="113">
        <v>0</v>
      </c>
      <c r="AB271" s="113">
        <v>0</v>
      </c>
      <c r="AC271" s="113">
        <v>0</v>
      </c>
      <c r="AD271" s="113">
        <v>0</v>
      </c>
      <c r="AE271" s="113">
        <v>0</v>
      </c>
      <c r="AF271" s="113">
        <v>0</v>
      </c>
      <c r="AG271" s="116">
        <v>0</v>
      </c>
      <c r="AH271" s="116">
        <v>0</v>
      </c>
      <c r="AI271" s="113">
        <f t="shared" si="394"/>
        <v>0</v>
      </c>
      <c r="AJ271" s="113">
        <v>0</v>
      </c>
      <c r="AK271" s="113">
        <v>0</v>
      </c>
      <c r="AL271" s="113">
        <f t="shared" si="395"/>
        <v>0</v>
      </c>
      <c r="AM271" s="113">
        <f t="shared" si="423"/>
        <v>0</v>
      </c>
      <c r="AN271" s="113">
        <f t="shared" si="424"/>
        <v>0</v>
      </c>
      <c r="AO271" s="113">
        <f t="shared" si="425"/>
        <v>0</v>
      </c>
      <c r="AP271" s="113">
        <f t="shared" si="426"/>
        <v>0</v>
      </c>
      <c r="AQ271" s="113">
        <v>0</v>
      </c>
      <c r="AR271" s="113">
        <f t="shared" si="427"/>
        <v>0</v>
      </c>
      <c r="AS271" s="113">
        <f t="shared" si="428"/>
        <v>0</v>
      </c>
      <c r="AT271" s="113">
        <f t="shared" si="429"/>
        <v>0</v>
      </c>
      <c r="AU271" s="113">
        <v>0</v>
      </c>
      <c r="AV271" s="113">
        <v>0</v>
      </c>
      <c r="AW271" s="113">
        <f t="shared" si="430"/>
        <v>0</v>
      </c>
      <c r="AX271" s="113" t="e">
        <f>#REF!</f>
        <v>#REF!</v>
      </c>
      <c r="AY271" s="113">
        <v>0</v>
      </c>
      <c r="AZ271" s="113">
        <v>0</v>
      </c>
      <c r="BA271" s="113">
        <v>0</v>
      </c>
      <c r="BB271" s="113">
        <v>0</v>
      </c>
    </row>
    <row r="272" spans="6:54" s="71" customFormat="1" ht="14.25" x14ac:dyDescent="0.2">
      <c r="G272" s="81" t="s">
        <v>497</v>
      </c>
      <c r="H272" s="85" t="s">
        <v>497</v>
      </c>
      <c r="I272" s="74" t="s">
        <v>498</v>
      </c>
      <c r="J272" s="75">
        <v>0</v>
      </c>
      <c r="K272" s="75"/>
      <c r="L272" s="113">
        <v>0</v>
      </c>
      <c r="M272" s="113">
        <v>0</v>
      </c>
      <c r="N272" s="113">
        <v>0</v>
      </c>
      <c r="O272" s="113">
        <v>0</v>
      </c>
      <c r="P272" s="113">
        <v>0</v>
      </c>
      <c r="Q272" s="113">
        <v>0</v>
      </c>
      <c r="R272" s="113">
        <v>0</v>
      </c>
      <c r="S272" s="113">
        <v>0</v>
      </c>
      <c r="T272" s="113">
        <v>0</v>
      </c>
      <c r="U272" s="113">
        <v>0</v>
      </c>
      <c r="V272" s="113">
        <v>0</v>
      </c>
      <c r="W272" s="113">
        <v>0</v>
      </c>
      <c r="X272" s="113">
        <v>0</v>
      </c>
      <c r="Y272" s="113">
        <f t="shared" si="406"/>
        <v>0</v>
      </c>
      <c r="Z272" s="113">
        <v>0</v>
      </c>
      <c r="AA272" s="113">
        <v>0</v>
      </c>
      <c r="AB272" s="113">
        <v>0</v>
      </c>
      <c r="AC272" s="113">
        <v>0</v>
      </c>
      <c r="AD272" s="113">
        <v>0</v>
      </c>
      <c r="AE272" s="113">
        <v>0</v>
      </c>
      <c r="AF272" s="113">
        <v>0</v>
      </c>
      <c r="AG272" s="116">
        <v>0</v>
      </c>
      <c r="AH272" s="116">
        <v>0</v>
      </c>
      <c r="AI272" s="113">
        <f t="shared" si="394"/>
        <v>0</v>
      </c>
      <c r="AJ272" s="113">
        <v>0</v>
      </c>
      <c r="AK272" s="113">
        <v>0</v>
      </c>
      <c r="AL272" s="113">
        <f t="shared" si="395"/>
        <v>0</v>
      </c>
      <c r="AM272" s="113">
        <f t="shared" si="423"/>
        <v>0</v>
      </c>
      <c r="AN272" s="113">
        <f t="shared" si="424"/>
        <v>0</v>
      </c>
      <c r="AO272" s="113">
        <f t="shared" si="425"/>
        <v>0</v>
      </c>
      <c r="AP272" s="113">
        <f t="shared" si="426"/>
        <v>0</v>
      </c>
      <c r="AQ272" s="113">
        <v>0</v>
      </c>
      <c r="AR272" s="113">
        <f t="shared" si="427"/>
        <v>0</v>
      </c>
      <c r="AS272" s="113">
        <f t="shared" si="428"/>
        <v>0</v>
      </c>
      <c r="AT272" s="113">
        <f t="shared" si="429"/>
        <v>0</v>
      </c>
      <c r="AU272" s="113">
        <v>0</v>
      </c>
      <c r="AV272" s="113">
        <v>0</v>
      </c>
      <c r="AW272" s="113">
        <f t="shared" si="430"/>
        <v>0</v>
      </c>
      <c r="AX272" s="113" t="e">
        <f>#REF!</f>
        <v>#REF!</v>
      </c>
      <c r="AY272" s="113">
        <v>0</v>
      </c>
      <c r="AZ272" s="113">
        <v>0</v>
      </c>
      <c r="BA272" s="113">
        <v>0</v>
      </c>
      <c r="BB272" s="113">
        <v>0</v>
      </c>
    </row>
    <row r="273" spans="7:54" s="71" customFormat="1" ht="14.25" x14ac:dyDescent="0.2">
      <c r="G273" s="81" t="s">
        <v>499</v>
      </c>
      <c r="H273" s="85" t="s">
        <v>499</v>
      </c>
      <c r="I273" s="74" t="s">
        <v>500</v>
      </c>
      <c r="J273" s="75">
        <v>0</v>
      </c>
      <c r="K273" s="75"/>
      <c r="L273" s="113">
        <v>0</v>
      </c>
      <c r="M273" s="113">
        <v>0</v>
      </c>
      <c r="N273" s="113">
        <v>0</v>
      </c>
      <c r="O273" s="113">
        <v>0</v>
      </c>
      <c r="P273" s="113">
        <v>0</v>
      </c>
      <c r="Q273" s="113">
        <v>0</v>
      </c>
      <c r="R273" s="113">
        <v>0</v>
      </c>
      <c r="S273" s="113">
        <v>0</v>
      </c>
      <c r="T273" s="113">
        <v>0</v>
      </c>
      <c r="U273" s="113">
        <v>0</v>
      </c>
      <c r="V273" s="113">
        <v>0</v>
      </c>
      <c r="W273" s="113">
        <v>0</v>
      </c>
      <c r="X273" s="113">
        <v>0</v>
      </c>
      <c r="Y273" s="113">
        <f t="shared" si="406"/>
        <v>0</v>
      </c>
      <c r="Z273" s="113">
        <v>0</v>
      </c>
      <c r="AA273" s="113">
        <v>0</v>
      </c>
      <c r="AB273" s="113">
        <v>0</v>
      </c>
      <c r="AC273" s="113">
        <v>0</v>
      </c>
      <c r="AD273" s="113">
        <v>0</v>
      </c>
      <c r="AE273" s="113">
        <v>0</v>
      </c>
      <c r="AF273" s="113">
        <v>0</v>
      </c>
      <c r="AG273" s="116">
        <v>0</v>
      </c>
      <c r="AH273" s="116">
        <v>0</v>
      </c>
      <c r="AI273" s="113">
        <f t="shared" si="394"/>
        <v>0</v>
      </c>
      <c r="AJ273" s="113">
        <v>0</v>
      </c>
      <c r="AK273" s="113">
        <v>0</v>
      </c>
      <c r="AL273" s="113">
        <f t="shared" si="395"/>
        <v>0</v>
      </c>
      <c r="AM273" s="113">
        <f t="shared" si="423"/>
        <v>0</v>
      </c>
      <c r="AN273" s="113">
        <f t="shared" si="424"/>
        <v>0</v>
      </c>
      <c r="AO273" s="113">
        <f t="shared" si="425"/>
        <v>0</v>
      </c>
      <c r="AP273" s="113">
        <f t="shared" si="426"/>
        <v>0</v>
      </c>
      <c r="AQ273" s="113">
        <v>0</v>
      </c>
      <c r="AR273" s="113">
        <f t="shared" si="427"/>
        <v>0</v>
      </c>
      <c r="AS273" s="113">
        <f t="shared" si="428"/>
        <v>0</v>
      </c>
      <c r="AT273" s="113">
        <f t="shared" si="429"/>
        <v>0</v>
      </c>
      <c r="AU273" s="113">
        <v>0</v>
      </c>
      <c r="AV273" s="113">
        <v>0</v>
      </c>
      <c r="AW273" s="113">
        <f t="shared" si="430"/>
        <v>0</v>
      </c>
      <c r="AX273" s="113" t="e">
        <f>#REF!</f>
        <v>#REF!</v>
      </c>
      <c r="AY273" s="113">
        <v>0</v>
      </c>
      <c r="AZ273" s="117">
        <v>8790000000</v>
      </c>
      <c r="BA273" s="113">
        <v>0</v>
      </c>
      <c r="BB273" s="113">
        <v>0</v>
      </c>
    </row>
    <row r="274" spans="7:54" s="71" customFormat="1" ht="14.25" x14ac:dyDescent="0.2">
      <c r="G274" s="81" t="s">
        <v>501</v>
      </c>
      <c r="H274" s="85" t="s">
        <v>501</v>
      </c>
      <c r="I274" s="74" t="s">
        <v>502</v>
      </c>
      <c r="J274" s="75">
        <v>0</v>
      </c>
      <c r="K274" s="75"/>
      <c r="L274" s="113">
        <v>0</v>
      </c>
      <c r="M274" s="113">
        <v>0</v>
      </c>
      <c r="N274" s="113">
        <v>0</v>
      </c>
      <c r="O274" s="113">
        <v>0</v>
      </c>
      <c r="P274" s="113">
        <v>0</v>
      </c>
      <c r="Q274" s="113">
        <v>0</v>
      </c>
      <c r="R274" s="113">
        <v>0</v>
      </c>
      <c r="S274" s="113">
        <v>0</v>
      </c>
      <c r="T274" s="113">
        <v>0</v>
      </c>
      <c r="U274" s="113">
        <v>0</v>
      </c>
      <c r="V274" s="113">
        <v>0</v>
      </c>
      <c r="W274" s="113">
        <v>0</v>
      </c>
      <c r="X274" s="113">
        <v>0</v>
      </c>
      <c r="Y274" s="113">
        <f t="shared" si="406"/>
        <v>0</v>
      </c>
      <c r="Z274" s="113">
        <v>0</v>
      </c>
      <c r="AA274" s="113">
        <v>0</v>
      </c>
      <c r="AB274" s="113">
        <v>0</v>
      </c>
      <c r="AC274" s="113">
        <v>0</v>
      </c>
      <c r="AD274" s="113">
        <v>0</v>
      </c>
      <c r="AE274" s="113">
        <v>0</v>
      </c>
      <c r="AF274" s="113">
        <v>0</v>
      </c>
      <c r="AG274" s="116">
        <v>0</v>
      </c>
      <c r="AH274" s="116">
        <v>0</v>
      </c>
      <c r="AI274" s="113">
        <f t="shared" si="394"/>
        <v>0</v>
      </c>
      <c r="AJ274" s="113">
        <v>0</v>
      </c>
      <c r="AK274" s="113">
        <v>0</v>
      </c>
      <c r="AL274" s="113">
        <f t="shared" si="395"/>
        <v>0</v>
      </c>
      <c r="AM274" s="113">
        <f t="shared" si="423"/>
        <v>0</v>
      </c>
      <c r="AN274" s="113">
        <f t="shared" si="424"/>
        <v>0</v>
      </c>
      <c r="AO274" s="113">
        <f t="shared" si="425"/>
        <v>0</v>
      </c>
      <c r="AP274" s="113">
        <f t="shared" si="426"/>
        <v>0</v>
      </c>
      <c r="AQ274" s="113">
        <v>0</v>
      </c>
      <c r="AR274" s="113">
        <f t="shared" si="427"/>
        <v>0</v>
      </c>
      <c r="AS274" s="113">
        <f t="shared" si="428"/>
        <v>0</v>
      </c>
      <c r="AT274" s="113">
        <f t="shared" si="429"/>
        <v>0</v>
      </c>
      <c r="AU274" s="113">
        <v>0</v>
      </c>
      <c r="AV274" s="113">
        <v>0</v>
      </c>
      <c r="AW274" s="113">
        <f t="shared" si="430"/>
        <v>0</v>
      </c>
      <c r="AX274" s="113" t="e">
        <f>#REF!</f>
        <v>#REF!</v>
      </c>
      <c r="AY274" s="113">
        <v>0</v>
      </c>
      <c r="AZ274" s="113">
        <v>0</v>
      </c>
      <c r="BA274" s="113">
        <v>0</v>
      </c>
      <c r="BB274" s="113">
        <v>0</v>
      </c>
    </row>
    <row r="275" spans="7:54" s="71" customFormat="1" ht="14.25" x14ac:dyDescent="0.2">
      <c r="G275" s="81" t="s">
        <v>503</v>
      </c>
      <c r="H275" s="85" t="s">
        <v>503</v>
      </c>
      <c r="I275" s="74" t="s">
        <v>504</v>
      </c>
      <c r="J275" s="75">
        <v>0</v>
      </c>
      <c r="K275" s="75"/>
      <c r="L275" s="113">
        <v>0</v>
      </c>
      <c r="M275" s="113">
        <v>0</v>
      </c>
      <c r="N275" s="113">
        <v>0</v>
      </c>
      <c r="O275" s="113">
        <v>0</v>
      </c>
      <c r="P275" s="113">
        <v>0</v>
      </c>
      <c r="Q275" s="113">
        <v>0</v>
      </c>
      <c r="R275" s="113">
        <v>0</v>
      </c>
      <c r="S275" s="113">
        <v>0</v>
      </c>
      <c r="T275" s="113">
        <v>0</v>
      </c>
      <c r="U275" s="113">
        <v>0</v>
      </c>
      <c r="V275" s="113">
        <v>0</v>
      </c>
      <c r="W275" s="113">
        <v>0</v>
      </c>
      <c r="X275" s="113">
        <v>0</v>
      </c>
      <c r="Y275" s="113">
        <f t="shared" si="406"/>
        <v>0</v>
      </c>
      <c r="Z275" s="113">
        <v>0</v>
      </c>
      <c r="AA275" s="113">
        <v>0</v>
      </c>
      <c r="AB275" s="113">
        <v>0</v>
      </c>
      <c r="AC275" s="113">
        <v>0</v>
      </c>
      <c r="AD275" s="113">
        <v>0</v>
      </c>
      <c r="AE275" s="113">
        <v>0</v>
      </c>
      <c r="AF275" s="113">
        <v>0</v>
      </c>
      <c r="AG275" s="116">
        <v>0</v>
      </c>
      <c r="AH275" s="116">
        <v>0</v>
      </c>
      <c r="AI275" s="113">
        <f t="shared" si="394"/>
        <v>0</v>
      </c>
      <c r="AJ275" s="113">
        <v>0</v>
      </c>
      <c r="AK275" s="113">
        <v>0</v>
      </c>
      <c r="AL275" s="113">
        <f t="shared" si="395"/>
        <v>0</v>
      </c>
      <c r="AM275" s="113">
        <f t="shared" si="423"/>
        <v>0</v>
      </c>
      <c r="AN275" s="113">
        <f t="shared" si="424"/>
        <v>0</v>
      </c>
      <c r="AO275" s="113">
        <f t="shared" si="425"/>
        <v>0</v>
      </c>
      <c r="AP275" s="113">
        <f t="shared" si="426"/>
        <v>0</v>
      </c>
      <c r="AQ275" s="113">
        <v>0</v>
      </c>
      <c r="AR275" s="113">
        <f t="shared" si="427"/>
        <v>0</v>
      </c>
      <c r="AS275" s="113">
        <f t="shared" si="428"/>
        <v>0</v>
      </c>
      <c r="AT275" s="113">
        <f t="shared" si="429"/>
        <v>0</v>
      </c>
      <c r="AU275" s="113">
        <v>0</v>
      </c>
      <c r="AV275" s="113">
        <v>0</v>
      </c>
      <c r="AW275" s="113">
        <f t="shared" si="430"/>
        <v>0</v>
      </c>
      <c r="AX275" s="113" t="e">
        <f>#REF!</f>
        <v>#REF!</v>
      </c>
      <c r="AY275" s="113">
        <v>0</v>
      </c>
      <c r="AZ275" s="117">
        <v>109875000000</v>
      </c>
      <c r="BA275" s="113">
        <v>0</v>
      </c>
      <c r="BB275" s="113">
        <v>0</v>
      </c>
    </row>
    <row r="276" spans="7:54" s="71" customFormat="1" ht="14.25" x14ac:dyDescent="0.2">
      <c r="G276" s="81" t="s">
        <v>505</v>
      </c>
      <c r="H276" s="85" t="s">
        <v>505</v>
      </c>
      <c r="I276" s="74" t="s">
        <v>506</v>
      </c>
      <c r="J276" s="75">
        <v>0</v>
      </c>
      <c r="K276" s="75"/>
      <c r="L276" s="113">
        <v>0</v>
      </c>
      <c r="M276" s="113">
        <v>0</v>
      </c>
      <c r="N276" s="113">
        <v>0</v>
      </c>
      <c r="O276" s="113">
        <v>1009000</v>
      </c>
      <c r="P276" s="113">
        <v>-1009000</v>
      </c>
      <c r="Q276" s="113">
        <v>18503630</v>
      </c>
      <c r="R276" s="113">
        <v>6742439</v>
      </c>
      <c r="S276" s="113">
        <v>6742439</v>
      </c>
      <c r="T276" s="113">
        <v>6742439</v>
      </c>
      <c r="U276" s="113">
        <v>6742439</v>
      </c>
      <c r="V276" s="113">
        <v>1009000</v>
      </c>
      <c r="W276" s="113">
        <v>1009000</v>
      </c>
      <c r="X276" s="113">
        <v>1009000</v>
      </c>
      <c r="Y276" s="113">
        <f t="shared" si="406"/>
        <v>48500386</v>
      </c>
      <c r="Z276" s="113">
        <v>0</v>
      </c>
      <c r="AA276" s="113">
        <v>0</v>
      </c>
      <c r="AB276" s="113">
        <v>0</v>
      </c>
      <c r="AC276" s="113">
        <v>0</v>
      </c>
      <c r="AD276" s="113">
        <v>0</v>
      </c>
      <c r="AE276" s="113">
        <v>0</v>
      </c>
      <c r="AF276" s="113">
        <v>0</v>
      </c>
      <c r="AG276" s="116">
        <v>0</v>
      </c>
      <c r="AH276" s="116">
        <v>0</v>
      </c>
      <c r="AI276" s="113">
        <f t="shared" si="394"/>
        <v>0</v>
      </c>
      <c r="AJ276" s="113">
        <v>0</v>
      </c>
      <c r="AK276" s="113">
        <v>0</v>
      </c>
      <c r="AL276" s="113">
        <f t="shared" si="395"/>
        <v>0</v>
      </c>
      <c r="AM276" s="113">
        <f t="shared" si="423"/>
        <v>25246069</v>
      </c>
      <c r="AN276" s="113">
        <v>12623000</v>
      </c>
      <c r="AO276" s="113">
        <f>12622000+2441666000</f>
        <v>2454288000</v>
      </c>
      <c r="AP276" s="113">
        <f t="shared" si="426"/>
        <v>2492157069</v>
      </c>
      <c r="AQ276" s="113">
        <v>25246069</v>
      </c>
      <c r="AR276" s="113">
        <f>AN276</f>
        <v>12623000</v>
      </c>
      <c r="AS276" s="113">
        <f>AO276</f>
        <v>2454288000</v>
      </c>
      <c r="AT276" s="113">
        <f t="shared" si="429"/>
        <v>2492157069</v>
      </c>
      <c r="AU276" s="113">
        <v>25246069</v>
      </c>
      <c r="AV276" s="113">
        <v>25245000</v>
      </c>
      <c r="AW276" s="113">
        <f t="shared" si="430"/>
        <v>50491069</v>
      </c>
      <c r="AX276" s="113" t="e">
        <f>#REF!</f>
        <v>#REF!</v>
      </c>
      <c r="AY276" s="113">
        <v>2492157000</v>
      </c>
      <c r="AZ276" s="113">
        <v>60000000</v>
      </c>
      <c r="BA276" s="113">
        <v>50491000</v>
      </c>
      <c r="BB276" s="113">
        <f>912150000+912150000+((30000000*14650)/4)+((60000000*14450/30)/4)</f>
        <v>118924300000</v>
      </c>
    </row>
    <row r="277" spans="7:54" s="71" customFormat="1" x14ac:dyDescent="0.2">
      <c r="G277" s="77" t="s">
        <v>507</v>
      </c>
      <c r="H277" s="89" t="s">
        <v>77</v>
      </c>
      <c r="I277" s="89" t="s">
        <v>128</v>
      </c>
      <c r="J277" s="89">
        <f>J155</f>
        <v>0</v>
      </c>
      <c r="K277" s="89">
        <f>K155</f>
        <v>0</v>
      </c>
      <c r="L277" s="118">
        <f>L155</f>
        <v>47163000000</v>
      </c>
      <c r="M277" s="118">
        <f t="shared" ref="M277:X277" si="431">M155</f>
        <v>0</v>
      </c>
      <c r="N277" s="118">
        <f t="shared" si="431"/>
        <v>0</v>
      </c>
      <c r="O277" s="118">
        <f t="shared" si="431"/>
        <v>183717470</v>
      </c>
      <c r="P277" s="118">
        <f t="shared" si="431"/>
        <v>4188351120</v>
      </c>
      <c r="Q277" s="118">
        <f t="shared" si="431"/>
        <v>4061489276</v>
      </c>
      <c r="R277" s="118">
        <f t="shared" si="431"/>
        <v>4457991945</v>
      </c>
      <c r="S277" s="118">
        <f t="shared" si="431"/>
        <v>4457991945</v>
      </c>
      <c r="T277" s="118">
        <f t="shared" si="431"/>
        <v>4457991945</v>
      </c>
      <c r="U277" s="118">
        <f t="shared" si="431"/>
        <v>4457991945</v>
      </c>
      <c r="V277" s="118">
        <f t="shared" si="431"/>
        <v>4452258506</v>
      </c>
      <c r="W277" s="118">
        <f t="shared" si="431"/>
        <v>4452258506</v>
      </c>
      <c r="X277" s="118">
        <f t="shared" si="431"/>
        <v>4452258506</v>
      </c>
      <c r="Y277" s="118">
        <f t="shared" si="406"/>
        <v>39622301164</v>
      </c>
      <c r="Z277" s="118">
        <f t="shared" ref="Z277:AZ277" si="432">Z155</f>
        <v>3930250000</v>
      </c>
      <c r="AA277" s="118">
        <f t="shared" si="432"/>
        <v>3930250000</v>
      </c>
      <c r="AB277" s="118">
        <f t="shared" si="432"/>
        <v>3930250000</v>
      </c>
      <c r="AC277" s="118">
        <f t="shared" si="432"/>
        <v>3930250000</v>
      </c>
      <c r="AD277" s="118">
        <f t="shared" si="432"/>
        <v>3930250000</v>
      </c>
      <c r="AE277" s="118">
        <f t="shared" si="432"/>
        <v>3930250000</v>
      </c>
      <c r="AF277" s="118">
        <f t="shared" si="432"/>
        <v>3930250000</v>
      </c>
      <c r="AG277" s="118">
        <f t="shared" si="432"/>
        <v>0</v>
      </c>
      <c r="AH277" s="118">
        <f t="shared" si="432"/>
        <v>0</v>
      </c>
      <c r="AI277" s="118">
        <f t="shared" si="432"/>
        <v>0</v>
      </c>
      <c r="AJ277" s="118">
        <f t="shared" si="432"/>
        <v>23581500000</v>
      </c>
      <c r="AK277" s="118">
        <f t="shared" si="432"/>
        <v>23581500000</v>
      </c>
      <c r="AL277" s="118">
        <f t="shared" si="432"/>
        <v>47163000000</v>
      </c>
      <c r="AM277" s="118">
        <f t="shared" si="432"/>
        <v>12891549811</v>
      </c>
      <c r="AN277" s="118">
        <f t="shared" si="432"/>
        <v>25016533854.64669</v>
      </c>
      <c r="AO277" s="118">
        <f t="shared" si="432"/>
        <v>59092450540.391159</v>
      </c>
      <c r="AP277" s="118">
        <f t="shared" si="432"/>
        <v>97000534206.037857</v>
      </c>
      <c r="AQ277" s="118">
        <f>AQ155</f>
        <v>12891549811</v>
      </c>
      <c r="AR277" s="118">
        <f t="shared" si="432"/>
        <v>25016533854.64669</v>
      </c>
      <c r="AS277" s="118">
        <f t="shared" si="432"/>
        <v>59092450540.391159</v>
      </c>
      <c r="AT277" s="118">
        <f t="shared" si="432"/>
        <v>97000534206.037857</v>
      </c>
      <c r="AU277" s="118">
        <f t="shared" si="432"/>
        <v>12891549811</v>
      </c>
      <c r="AV277" s="118">
        <f t="shared" si="432"/>
        <v>81667318395.037857</v>
      </c>
      <c r="AW277" s="118">
        <f t="shared" si="432"/>
        <v>94558868206.037857</v>
      </c>
      <c r="AX277" s="118" t="e">
        <f t="shared" si="432"/>
        <v>#REF!</v>
      </c>
      <c r="AY277" s="118">
        <f t="shared" si="432"/>
        <v>97000534137.037857</v>
      </c>
      <c r="AZ277" s="118">
        <f t="shared" si="432"/>
        <v>377863884825.76025</v>
      </c>
      <c r="BA277" s="118">
        <f>BA155</f>
        <v>94558868137.037857</v>
      </c>
      <c r="BB277" s="118">
        <f>BB155</f>
        <v>417276188324</v>
      </c>
    </row>
    <row r="278" spans="7:54" s="71" customFormat="1" ht="14.25" x14ac:dyDescent="0.2">
      <c r="G278" s="81" t="s">
        <v>77</v>
      </c>
      <c r="H278" s="85" t="s">
        <v>77</v>
      </c>
      <c r="I278" s="74" t="s">
        <v>77</v>
      </c>
      <c r="J278" s="75"/>
      <c r="K278" s="75"/>
      <c r="L278" s="113"/>
      <c r="M278" s="113"/>
      <c r="N278" s="113"/>
      <c r="O278" s="113"/>
      <c r="P278" s="113"/>
      <c r="Q278" s="113"/>
      <c r="R278" s="113"/>
      <c r="S278" s="113"/>
      <c r="T278" s="113"/>
      <c r="U278" s="113"/>
      <c r="V278" s="113"/>
      <c r="W278" s="113"/>
      <c r="X278" s="113"/>
      <c r="Y278" s="113"/>
      <c r="Z278" s="113"/>
      <c r="AA278" s="113"/>
      <c r="AB278" s="113"/>
      <c r="AC278" s="113"/>
      <c r="AD278" s="113"/>
      <c r="AE278" s="113"/>
      <c r="AF278" s="113"/>
      <c r="AG278" s="116"/>
      <c r="AH278" s="116"/>
      <c r="AI278" s="113"/>
      <c r="AJ278" s="113"/>
      <c r="AK278" s="113"/>
      <c r="AL278" s="113"/>
      <c r="AM278" s="113"/>
      <c r="AN278" s="113"/>
      <c r="AO278" s="113"/>
      <c r="AP278" s="113"/>
      <c r="AQ278" s="113"/>
      <c r="AR278" s="113"/>
      <c r="AS278" s="113"/>
      <c r="AT278" s="113"/>
      <c r="AU278" s="113"/>
      <c r="AV278" s="113"/>
      <c r="AW278" s="113"/>
      <c r="AX278" s="113"/>
      <c r="AY278" s="113"/>
      <c r="AZ278" s="113"/>
      <c r="BA278" s="113"/>
      <c r="BB278" s="113"/>
    </row>
    <row r="279" spans="7:54" s="71" customFormat="1" x14ac:dyDescent="0.2">
      <c r="G279" s="77" t="s">
        <v>508</v>
      </c>
      <c r="H279" s="78" t="s">
        <v>129</v>
      </c>
      <c r="I279" s="79" t="s">
        <v>130</v>
      </c>
      <c r="J279" s="80">
        <f>J280+J288+J291+J298+J301+J309+J312+J317+J320+J325+J330+J333+J343+J347+J353+J359+J361+J363+J365+J367</f>
        <v>0</v>
      </c>
      <c r="K279" s="80">
        <f>K280+K288+K291+K298+K301+K309+K312+K317+K320+K325+K330+K333+K343+K347+K353+K359+K361+K363+K365+K367</f>
        <v>0</v>
      </c>
      <c r="L279" s="114">
        <f>L280+L288+L291+L298+L301+L309+L312+L317+L320+L325+L330+L333+L343+L347+L353+L359+L361+L363+L365+L367</f>
        <v>0</v>
      </c>
      <c r="M279" s="114">
        <f t="shared" ref="M279:X279" si="433">M280+M288+M291+M298+M301+M309+M312+M317+M320+M325+M330+M333+M343+M347+M353+M359+M361+M363+M365+M367</f>
        <v>0</v>
      </c>
      <c r="N279" s="114">
        <f t="shared" si="433"/>
        <v>0</v>
      </c>
      <c r="O279" s="114">
        <f t="shared" si="433"/>
        <v>0</v>
      </c>
      <c r="P279" s="114">
        <f t="shared" si="433"/>
        <v>0</v>
      </c>
      <c r="Q279" s="114">
        <f t="shared" si="433"/>
        <v>0</v>
      </c>
      <c r="R279" s="114">
        <f t="shared" si="433"/>
        <v>0</v>
      </c>
      <c r="S279" s="114">
        <f t="shared" si="433"/>
        <v>0</v>
      </c>
      <c r="T279" s="114">
        <f t="shared" si="433"/>
        <v>0</v>
      </c>
      <c r="U279" s="114">
        <f t="shared" si="433"/>
        <v>0</v>
      </c>
      <c r="V279" s="114">
        <f t="shared" si="433"/>
        <v>0</v>
      </c>
      <c r="W279" s="114">
        <f t="shared" si="433"/>
        <v>0</v>
      </c>
      <c r="X279" s="114">
        <f t="shared" si="433"/>
        <v>0</v>
      </c>
      <c r="Y279" s="114">
        <f t="shared" si="406"/>
        <v>0</v>
      </c>
      <c r="Z279" s="114">
        <f t="shared" ref="Z279:AF279" si="434">Z280+Z288+Z291+Z298+Z301+Z309+Z312+Z317+Z320+Z325+Z330+Z333+Z343+Z347+Z353+Z359+Z361+Z363+Z365+Z367</f>
        <v>0</v>
      </c>
      <c r="AA279" s="114">
        <f t="shared" si="434"/>
        <v>0</v>
      </c>
      <c r="AB279" s="114">
        <f t="shared" si="434"/>
        <v>0</v>
      </c>
      <c r="AC279" s="114">
        <f t="shared" si="434"/>
        <v>0</v>
      </c>
      <c r="AD279" s="114">
        <f t="shared" si="434"/>
        <v>0</v>
      </c>
      <c r="AE279" s="114">
        <f t="shared" si="434"/>
        <v>0</v>
      </c>
      <c r="AF279" s="114">
        <f t="shared" si="434"/>
        <v>0</v>
      </c>
      <c r="AG279" s="116">
        <v>0</v>
      </c>
      <c r="AH279" s="116">
        <v>0</v>
      </c>
      <c r="AI279" s="114">
        <f>AI280+AI288+AI291+AI298+AI301+AI309+AI312+AI317+AI320+AI325+AI330+AI333+AI343+AI347+AI353+AI359+AI361+AI363+AI365+AI367</f>
        <v>0</v>
      </c>
      <c r="AJ279" s="114">
        <v>0</v>
      </c>
      <c r="AK279" s="114">
        <v>0</v>
      </c>
      <c r="AL279" s="114">
        <f>AL280+AL288+AL291+AL298+AL301+AL309+AL312+AL317+AL320+AL325+AL330+AL333+AL343+AL347+AL353+AL359+AL361+AL363+AL365+AL367</f>
        <v>0</v>
      </c>
      <c r="AM279" s="114">
        <f t="shared" ref="AM279:AZ279" si="435">AM280+AM288+AM291+AM298+AM301+AM309+AM312+AM317+AM320+AM325+AM330+AM333+AM343+AM347+AM353+AM359+AM361+AM363+AM365+AM367</f>
        <v>0</v>
      </c>
      <c r="AN279" s="114">
        <f t="shared" si="435"/>
        <v>0</v>
      </c>
      <c r="AO279" s="114">
        <f t="shared" si="435"/>
        <v>0</v>
      </c>
      <c r="AP279" s="114">
        <f t="shared" si="435"/>
        <v>0</v>
      </c>
      <c r="AQ279" s="114">
        <f>AQ280+AQ288+AQ291+AQ298+AQ301+AQ309+AQ312+AQ317+AQ320+AQ325+AQ330+AQ333+AQ343+AQ347+AQ353+AQ359+AQ361+AQ363+AQ365+AQ367</f>
        <v>0</v>
      </c>
      <c r="AR279" s="114">
        <f t="shared" si="435"/>
        <v>0</v>
      </c>
      <c r="AS279" s="114">
        <f t="shared" si="435"/>
        <v>0</v>
      </c>
      <c r="AT279" s="114">
        <f t="shared" si="435"/>
        <v>0</v>
      </c>
      <c r="AU279" s="114">
        <f t="shared" si="435"/>
        <v>0</v>
      </c>
      <c r="AV279" s="114">
        <f t="shared" si="435"/>
        <v>0</v>
      </c>
      <c r="AW279" s="114">
        <f t="shared" si="435"/>
        <v>0</v>
      </c>
      <c r="AX279" s="114" t="e">
        <f t="shared" si="435"/>
        <v>#REF!</v>
      </c>
      <c r="AY279" s="114">
        <f t="shared" si="435"/>
        <v>0</v>
      </c>
      <c r="AZ279" s="114">
        <f t="shared" si="435"/>
        <v>0</v>
      </c>
      <c r="BA279" s="114">
        <f>BA280+BA288+BA291+BA298+BA301+BA309+BA312+BA317+BA320+BA325+BA330+BA333+BA343+BA347+BA353+BA359+BA361+BA363+BA365+BA367</f>
        <v>0</v>
      </c>
      <c r="BB279" s="114">
        <f>BB280+BB288+BB291+BB298+BB301+BB309+BB312+BB317+BB320+BB325+BB330+BB333+BB343+BB347+BB353+BB359+BB361+BB363+BB365+BB367</f>
        <v>0</v>
      </c>
    </row>
    <row r="280" spans="7:54" s="71" customFormat="1" ht="14.25" x14ac:dyDescent="0.2">
      <c r="G280" s="81" t="s">
        <v>509</v>
      </c>
      <c r="H280" s="82" t="s">
        <v>510</v>
      </c>
      <c r="I280" s="83" t="s">
        <v>511</v>
      </c>
      <c r="J280" s="84">
        <f>SUM(J281:J287)</f>
        <v>0</v>
      </c>
      <c r="K280" s="84">
        <f>SUM(K281:K287)</f>
        <v>0</v>
      </c>
      <c r="L280" s="115">
        <f>SUM(L281:L287)</f>
        <v>0</v>
      </c>
      <c r="M280" s="115">
        <f t="shared" ref="M280:X280" si="436">SUM(M281:M287)</f>
        <v>0</v>
      </c>
      <c r="N280" s="115">
        <f t="shared" si="436"/>
        <v>0</v>
      </c>
      <c r="O280" s="115">
        <f t="shared" si="436"/>
        <v>0</v>
      </c>
      <c r="P280" s="115">
        <f t="shared" si="436"/>
        <v>0</v>
      </c>
      <c r="Q280" s="115">
        <f t="shared" si="436"/>
        <v>0</v>
      </c>
      <c r="R280" s="115">
        <f t="shared" si="436"/>
        <v>0</v>
      </c>
      <c r="S280" s="115">
        <f t="shared" si="436"/>
        <v>0</v>
      </c>
      <c r="T280" s="115">
        <f t="shared" si="436"/>
        <v>0</v>
      </c>
      <c r="U280" s="115">
        <f t="shared" si="436"/>
        <v>0</v>
      </c>
      <c r="V280" s="115">
        <f t="shared" si="436"/>
        <v>0</v>
      </c>
      <c r="W280" s="115">
        <f t="shared" si="436"/>
        <v>0</v>
      </c>
      <c r="X280" s="115">
        <f t="shared" si="436"/>
        <v>0</v>
      </c>
      <c r="Y280" s="115">
        <f t="shared" si="406"/>
        <v>0</v>
      </c>
      <c r="Z280" s="115">
        <f t="shared" ref="Z280:AZ280" si="437">SUM(Z281:Z287)</f>
        <v>0</v>
      </c>
      <c r="AA280" s="115">
        <f t="shared" si="437"/>
        <v>0</v>
      </c>
      <c r="AB280" s="115">
        <f t="shared" si="437"/>
        <v>0</v>
      </c>
      <c r="AC280" s="115">
        <f t="shared" si="437"/>
        <v>0</v>
      </c>
      <c r="AD280" s="115">
        <f t="shared" si="437"/>
        <v>0</v>
      </c>
      <c r="AE280" s="115">
        <f t="shared" si="437"/>
        <v>0</v>
      </c>
      <c r="AF280" s="115">
        <f t="shared" si="437"/>
        <v>0</v>
      </c>
      <c r="AG280" s="115">
        <f t="shared" si="437"/>
        <v>0</v>
      </c>
      <c r="AH280" s="115">
        <f t="shared" si="437"/>
        <v>0</v>
      </c>
      <c r="AI280" s="115">
        <f t="shared" si="437"/>
        <v>0</v>
      </c>
      <c r="AJ280" s="115">
        <f t="shared" si="437"/>
        <v>0</v>
      </c>
      <c r="AK280" s="115">
        <f t="shared" si="437"/>
        <v>0</v>
      </c>
      <c r="AL280" s="115">
        <f t="shared" si="437"/>
        <v>0</v>
      </c>
      <c r="AM280" s="115">
        <f t="shared" si="437"/>
        <v>0</v>
      </c>
      <c r="AN280" s="115">
        <f t="shared" si="437"/>
        <v>0</v>
      </c>
      <c r="AO280" s="115">
        <f t="shared" si="437"/>
        <v>0</v>
      </c>
      <c r="AP280" s="115">
        <f t="shared" si="437"/>
        <v>0</v>
      </c>
      <c r="AQ280" s="115">
        <f>SUM(AQ281:AQ287)</f>
        <v>0</v>
      </c>
      <c r="AR280" s="115">
        <f t="shared" si="437"/>
        <v>0</v>
      </c>
      <c r="AS280" s="115">
        <f t="shared" si="437"/>
        <v>0</v>
      </c>
      <c r="AT280" s="115">
        <f>SUM(AT281:AT287)</f>
        <v>0</v>
      </c>
      <c r="AU280" s="115">
        <f>SUM(AU281:AU287)</f>
        <v>0</v>
      </c>
      <c r="AV280" s="115">
        <f t="shared" si="437"/>
        <v>0</v>
      </c>
      <c r="AW280" s="115">
        <f t="shared" si="437"/>
        <v>0</v>
      </c>
      <c r="AX280" s="115" t="e">
        <f t="shared" si="437"/>
        <v>#REF!</v>
      </c>
      <c r="AY280" s="115">
        <f t="shared" si="437"/>
        <v>0</v>
      </c>
      <c r="AZ280" s="115">
        <f t="shared" si="437"/>
        <v>0</v>
      </c>
      <c r="BA280" s="115">
        <f>SUM(BA281:BA287)</f>
        <v>0</v>
      </c>
      <c r="BB280" s="115">
        <f>SUM(BB281:BB287)</f>
        <v>0</v>
      </c>
    </row>
    <row r="281" spans="7:54" s="71" customFormat="1" ht="14.25" x14ac:dyDescent="0.2">
      <c r="G281" s="81" t="s">
        <v>512</v>
      </c>
      <c r="H281" s="85" t="s">
        <v>512</v>
      </c>
      <c r="I281" s="74" t="s">
        <v>513</v>
      </c>
      <c r="J281" s="75"/>
      <c r="K281" s="75"/>
      <c r="L281" s="113">
        <v>0</v>
      </c>
      <c r="M281" s="113"/>
      <c r="N281" s="113"/>
      <c r="O281" s="113"/>
      <c r="P281" s="113"/>
      <c r="Q281" s="113"/>
      <c r="R281" s="113"/>
      <c r="S281" s="113"/>
      <c r="T281" s="113"/>
      <c r="U281" s="113"/>
      <c r="V281" s="113"/>
      <c r="W281" s="113"/>
      <c r="X281" s="113"/>
      <c r="Y281" s="113">
        <f t="shared" si="406"/>
        <v>0</v>
      </c>
      <c r="Z281" s="113"/>
      <c r="AA281" s="113"/>
      <c r="AB281" s="113"/>
      <c r="AC281" s="113"/>
      <c r="AD281" s="113"/>
      <c r="AE281" s="113"/>
      <c r="AF281" s="113">
        <v>0</v>
      </c>
      <c r="AG281" s="116">
        <v>0</v>
      </c>
      <c r="AH281" s="116">
        <v>0</v>
      </c>
      <c r="AI281" s="113">
        <f t="shared" si="394"/>
        <v>0</v>
      </c>
      <c r="AJ281" s="113">
        <v>0</v>
      </c>
      <c r="AK281" s="113">
        <v>0</v>
      </c>
      <c r="AL281" s="113">
        <f t="shared" si="395"/>
        <v>0</v>
      </c>
      <c r="AM281" s="113">
        <f t="shared" ref="AM281:AM287" si="438">SUM(M281:R281)</f>
        <v>0</v>
      </c>
      <c r="AN281" s="113">
        <f t="shared" ref="AN281:AN287" si="439">SUM(S281:U281)</f>
        <v>0</v>
      </c>
      <c r="AO281" s="113">
        <f t="shared" ref="AO281:AO287" si="440">SUM(V281:X281)</f>
        <v>0</v>
      </c>
      <c r="AP281" s="113">
        <f t="shared" ref="AP281:AP287" si="441">SUM(AM281:AO281)</f>
        <v>0</v>
      </c>
      <c r="AQ281" s="113">
        <v>0</v>
      </c>
      <c r="AR281" s="113">
        <f t="shared" ref="AR281:AR287" si="442">R281*3</f>
        <v>0</v>
      </c>
      <c r="AS281" s="113">
        <f t="shared" ref="AS281:AS287" si="443">R281*3</f>
        <v>0</v>
      </c>
      <c r="AT281" s="113">
        <f t="shared" ref="AT281:AT287" si="444">SUM(AQ281:AS281)</f>
        <v>0</v>
      </c>
      <c r="AU281" s="113">
        <v>0</v>
      </c>
      <c r="AV281" s="113">
        <v>0</v>
      </c>
      <c r="AW281" s="113">
        <f t="shared" ref="AW281:AW287" si="445">SUM(AU281:AV281)</f>
        <v>0</v>
      </c>
      <c r="AX281" s="113" t="e">
        <f>#REF!</f>
        <v>#REF!</v>
      </c>
      <c r="AY281" s="113">
        <v>0</v>
      </c>
      <c r="AZ281" s="113">
        <v>0</v>
      </c>
      <c r="BA281" s="113">
        <v>0</v>
      </c>
      <c r="BB281" s="113">
        <v>0</v>
      </c>
    </row>
    <row r="282" spans="7:54" s="71" customFormat="1" ht="14.25" x14ac:dyDescent="0.2">
      <c r="G282" s="81" t="s">
        <v>514</v>
      </c>
      <c r="H282" s="85" t="s">
        <v>514</v>
      </c>
      <c r="I282" s="74" t="s">
        <v>515</v>
      </c>
      <c r="J282" s="75">
        <v>0</v>
      </c>
      <c r="K282" s="75"/>
      <c r="L282" s="113">
        <v>0</v>
      </c>
      <c r="M282" s="113"/>
      <c r="N282" s="113"/>
      <c r="O282" s="113">
        <v>0</v>
      </c>
      <c r="P282" s="113">
        <v>0</v>
      </c>
      <c r="Q282" s="113">
        <v>0</v>
      </c>
      <c r="R282" s="113">
        <v>0</v>
      </c>
      <c r="S282" s="113">
        <v>0</v>
      </c>
      <c r="T282" s="113">
        <v>0</v>
      </c>
      <c r="U282" s="113">
        <v>0</v>
      </c>
      <c r="V282" s="113">
        <v>0</v>
      </c>
      <c r="W282" s="113">
        <v>0</v>
      </c>
      <c r="X282" s="113">
        <v>0</v>
      </c>
      <c r="Y282" s="113">
        <f t="shared" si="406"/>
        <v>0</v>
      </c>
      <c r="Z282" s="113"/>
      <c r="AA282" s="113"/>
      <c r="AB282" s="113"/>
      <c r="AC282" s="113"/>
      <c r="AD282" s="113"/>
      <c r="AE282" s="113"/>
      <c r="AF282" s="113">
        <v>0</v>
      </c>
      <c r="AG282" s="116">
        <v>0</v>
      </c>
      <c r="AH282" s="116">
        <v>0</v>
      </c>
      <c r="AI282" s="113">
        <f t="shared" si="394"/>
        <v>0</v>
      </c>
      <c r="AJ282" s="113">
        <v>0</v>
      </c>
      <c r="AK282" s="113">
        <v>0</v>
      </c>
      <c r="AL282" s="113">
        <f t="shared" si="395"/>
        <v>0</v>
      </c>
      <c r="AM282" s="113">
        <f t="shared" si="438"/>
        <v>0</v>
      </c>
      <c r="AN282" s="113">
        <f t="shared" si="439"/>
        <v>0</v>
      </c>
      <c r="AO282" s="113">
        <f t="shared" si="440"/>
        <v>0</v>
      </c>
      <c r="AP282" s="113">
        <f t="shared" si="441"/>
        <v>0</v>
      </c>
      <c r="AQ282" s="113">
        <v>0</v>
      </c>
      <c r="AR282" s="113">
        <f t="shared" si="442"/>
        <v>0</v>
      </c>
      <c r="AS282" s="113">
        <f t="shared" si="443"/>
        <v>0</v>
      </c>
      <c r="AT282" s="113">
        <f t="shared" si="444"/>
        <v>0</v>
      </c>
      <c r="AU282" s="113">
        <v>0</v>
      </c>
      <c r="AV282" s="113">
        <v>0</v>
      </c>
      <c r="AW282" s="113">
        <f t="shared" si="445"/>
        <v>0</v>
      </c>
      <c r="AX282" s="113" t="e">
        <f>#REF!</f>
        <v>#REF!</v>
      </c>
      <c r="AY282" s="113">
        <v>0</v>
      </c>
      <c r="AZ282" s="113">
        <v>0</v>
      </c>
      <c r="BA282" s="113">
        <v>0</v>
      </c>
      <c r="BB282" s="113">
        <v>0</v>
      </c>
    </row>
    <row r="283" spans="7:54" s="71" customFormat="1" ht="14.25" x14ac:dyDescent="0.2">
      <c r="G283" s="81" t="s">
        <v>516</v>
      </c>
      <c r="H283" s="85" t="s">
        <v>516</v>
      </c>
      <c r="I283" s="74" t="s">
        <v>517</v>
      </c>
      <c r="J283" s="75"/>
      <c r="K283" s="75"/>
      <c r="L283" s="113">
        <v>0</v>
      </c>
      <c r="M283" s="113"/>
      <c r="N283" s="113"/>
      <c r="O283" s="113"/>
      <c r="P283" s="113"/>
      <c r="Q283" s="113"/>
      <c r="R283" s="113"/>
      <c r="S283" s="113"/>
      <c r="T283" s="113"/>
      <c r="U283" s="113"/>
      <c r="V283" s="113"/>
      <c r="W283" s="113"/>
      <c r="X283" s="113"/>
      <c r="Y283" s="113">
        <f t="shared" si="406"/>
        <v>0</v>
      </c>
      <c r="Z283" s="113"/>
      <c r="AA283" s="113"/>
      <c r="AB283" s="113"/>
      <c r="AC283" s="113"/>
      <c r="AD283" s="113"/>
      <c r="AE283" s="113"/>
      <c r="AF283" s="113">
        <v>0</v>
      </c>
      <c r="AG283" s="116">
        <v>0</v>
      </c>
      <c r="AH283" s="116">
        <v>0</v>
      </c>
      <c r="AI283" s="113">
        <f t="shared" si="394"/>
        <v>0</v>
      </c>
      <c r="AJ283" s="113">
        <v>0</v>
      </c>
      <c r="AK283" s="113">
        <v>0</v>
      </c>
      <c r="AL283" s="113">
        <f t="shared" si="395"/>
        <v>0</v>
      </c>
      <c r="AM283" s="113">
        <f t="shared" si="438"/>
        <v>0</v>
      </c>
      <c r="AN283" s="113">
        <f t="shared" si="439"/>
        <v>0</v>
      </c>
      <c r="AO283" s="113">
        <f t="shared" si="440"/>
        <v>0</v>
      </c>
      <c r="AP283" s="113">
        <f t="shared" si="441"/>
        <v>0</v>
      </c>
      <c r="AQ283" s="113">
        <v>0</v>
      </c>
      <c r="AR283" s="113">
        <f t="shared" si="442"/>
        <v>0</v>
      </c>
      <c r="AS283" s="113">
        <f t="shared" si="443"/>
        <v>0</v>
      </c>
      <c r="AT283" s="113">
        <f t="shared" si="444"/>
        <v>0</v>
      </c>
      <c r="AU283" s="113">
        <v>0</v>
      </c>
      <c r="AV283" s="113">
        <v>0</v>
      </c>
      <c r="AW283" s="113">
        <f t="shared" si="445"/>
        <v>0</v>
      </c>
      <c r="AX283" s="113" t="e">
        <f>#REF!</f>
        <v>#REF!</v>
      </c>
      <c r="AY283" s="113">
        <v>0</v>
      </c>
      <c r="AZ283" s="113">
        <v>0</v>
      </c>
      <c r="BA283" s="113">
        <v>0</v>
      </c>
      <c r="BB283" s="113">
        <v>0</v>
      </c>
    </row>
    <row r="284" spans="7:54" s="71" customFormat="1" ht="14.25" x14ac:dyDescent="0.2">
      <c r="G284" s="81" t="s">
        <v>518</v>
      </c>
      <c r="H284" s="85" t="s">
        <v>518</v>
      </c>
      <c r="I284" s="74" t="s">
        <v>519</v>
      </c>
      <c r="J284" s="75"/>
      <c r="K284" s="75"/>
      <c r="L284" s="113">
        <v>0</v>
      </c>
      <c r="M284" s="113"/>
      <c r="N284" s="113"/>
      <c r="O284" s="113"/>
      <c r="P284" s="113"/>
      <c r="Q284" s="113"/>
      <c r="R284" s="113"/>
      <c r="S284" s="113"/>
      <c r="T284" s="113"/>
      <c r="U284" s="113"/>
      <c r="V284" s="113"/>
      <c r="W284" s="113"/>
      <c r="X284" s="113"/>
      <c r="Y284" s="113">
        <f t="shared" si="406"/>
        <v>0</v>
      </c>
      <c r="Z284" s="113"/>
      <c r="AA284" s="113"/>
      <c r="AB284" s="113"/>
      <c r="AC284" s="113"/>
      <c r="AD284" s="113"/>
      <c r="AE284" s="113"/>
      <c r="AF284" s="113">
        <v>0</v>
      </c>
      <c r="AG284" s="116">
        <v>0</v>
      </c>
      <c r="AH284" s="116">
        <v>0</v>
      </c>
      <c r="AI284" s="113">
        <f t="shared" si="394"/>
        <v>0</v>
      </c>
      <c r="AJ284" s="113">
        <v>0</v>
      </c>
      <c r="AK284" s="113">
        <v>0</v>
      </c>
      <c r="AL284" s="113">
        <f t="shared" si="395"/>
        <v>0</v>
      </c>
      <c r="AM284" s="113">
        <f t="shared" si="438"/>
        <v>0</v>
      </c>
      <c r="AN284" s="113">
        <f t="shared" si="439"/>
        <v>0</v>
      </c>
      <c r="AO284" s="113">
        <f t="shared" si="440"/>
        <v>0</v>
      </c>
      <c r="AP284" s="113">
        <f t="shared" si="441"/>
        <v>0</v>
      </c>
      <c r="AQ284" s="113">
        <v>0</v>
      </c>
      <c r="AR284" s="113">
        <f t="shared" si="442"/>
        <v>0</v>
      </c>
      <c r="AS284" s="113">
        <f t="shared" si="443"/>
        <v>0</v>
      </c>
      <c r="AT284" s="113">
        <f t="shared" si="444"/>
        <v>0</v>
      </c>
      <c r="AU284" s="113">
        <v>0</v>
      </c>
      <c r="AV284" s="113">
        <v>0</v>
      </c>
      <c r="AW284" s="113">
        <f t="shared" si="445"/>
        <v>0</v>
      </c>
      <c r="AX284" s="113" t="e">
        <f>#REF!</f>
        <v>#REF!</v>
      </c>
      <c r="AY284" s="113">
        <v>0</v>
      </c>
      <c r="AZ284" s="113">
        <v>0</v>
      </c>
      <c r="BA284" s="113">
        <v>0</v>
      </c>
      <c r="BB284" s="113">
        <v>0</v>
      </c>
    </row>
    <row r="285" spans="7:54" s="71" customFormat="1" ht="14.25" x14ac:dyDescent="0.2">
      <c r="G285" s="81" t="s">
        <v>520</v>
      </c>
      <c r="H285" s="85" t="s">
        <v>520</v>
      </c>
      <c r="I285" s="74" t="s">
        <v>521</v>
      </c>
      <c r="J285" s="75"/>
      <c r="K285" s="75"/>
      <c r="L285" s="113">
        <v>0</v>
      </c>
      <c r="M285" s="113"/>
      <c r="N285" s="113"/>
      <c r="O285" s="113"/>
      <c r="P285" s="113"/>
      <c r="Q285" s="113"/>
      <c r="R285" s="113"/>
      <c r="S285" s="113"/>
      <c r="T285" s="113"/>
      <c r="U285" s="113"/>
      <c r="V285" s="113"/>
      <c r="W285" s="113"/>
      <c r="X285" s="113"/>
      <c r="Y285" s="113">
        <f t="shared" si="406"/>
        <v>0</v>
      </c>
      <c r="Z285" s="113"/>
      <c r="AA285" s="113"/>
      <c r="AB285" s="113"/>
      <c r="AC285" s="113"/>
      <c r="AD285" s="113"/>
      <c r="AE285" s="113"/>
      <c r="AF285" s="113">
        <v>0</v>
      </c>
      <c r="AG285" s="116">
        <v>0</v>
      </c>
      <c r="AH285" s="116">
        <v>0</v>
      </c>
      <c r="AI285" s="113">
        <f t="shared" si="394"/>
        <v>0</v>
      </c>
      <c r="AJ285" s="113">
        <v>0</v>
      </c>
      <c r="AK285" s="113">
        <v>0</v>
      </c>
      <c r="AL285" s="113">
        <f t="shared" si="395"/>
        <v>0</v>
      </c>
      <c r="AM285" s="113">
        <f t="shared" si="438"/>
        <v>0</v>
      </c>
      <c r="AN285" s="113">
        <f t="shared" si="439"/>
        <v>0</v>
      </c>
      <c r="AO285" s="113">
        <f t="shared" si="440"/>
        <v>0</v>
      </c>
      <c r="AP285" s="113">
        <f t="shared" si="441"/>
        <v>0</v>
      </c>
      <c r="AQ285" s="113">
        <v>0</v>
      </c>
      <c r="AR285" s="113">
        <f t="shared" si="442"/>
        <v>0</v>
      </c>
      <c r="AS285" s="113">
        <f t="shared" si="443"/>
        <v>0</v>
      </c>
      <c r="AT285" s="113">
        <f t="shared" si="444"/>
        <v>0</v>
      </c>
      <c r="AU285" s="113">
        <v>0</v>
      </c>
      <c r="AV285" s="113">
        <v>0</v>
      </c>
      <c r="AW285" s="113">
        <f t="shared" si="445"/>
        <v>0</v>
      </c>
      <c r="AX285" s="113" t="e">
        <f>#REF!</f>
        <v>#REF!</v>
      </c>
      <c r="AY285" s="113">
        <v>0</v>
      </c>
      <c r="AZ285" s="113">
        <v>0</v>
      </c>
      <c r="BA285" s="113">
        <v>0</v>
      </c>
      <c r="BB285" s="113">
        <v>0</v>
      </c>
    </row>
    <row r="286" spans="7:54" s="71" customFormat="1" ht="14.25" x14ac:dyDescent="0.2">
      <c r="G286" s="81" t="s">
        <v>522</v>
      </c>
      <c r="H286" s="85" t="s">
        <v>522</v>
      </c>
      <c r="I286" s="74" t="s">
        <v>523</v>
      </c>
      <c r="J286" s="75"/>
      <c r="K286" s="75"/>
      <c r="L286" s="113">
        <v>0</v>
      </c>
      <c r="M286" s="113"/>
      <c r="N286" s="113"/>
      <c r="O286" s="113"/>
      <c r="P286" s="113"/>
      <c r="Q286" s="113"/>
      <c r="R286" s="113"/>
      <c r="S286" s="113"/>
      <c r="T286" s="113"/>
      <c r="U286" s="113"/>
      <c r="V286" s="113"/>
      <c r="W286" s="113"/>
      <c r="X286" s="113"/>
      <c r="Y286" s="113">
        <f t="shared" si="406"/>
        <v>0</v>
      </c>
      <c r="Z286" s="113"/>
      <c r="AA286" s="113"/>
      <c r="AB286" s="113"/>
      <c r="AC286" s="113"/>
      <c r="AD286" s="113"/>
      <c r="AE286" s="113"/>
      <c r="AF286" s="113">
        <v>0</v>
      </c>
      <c r="AG286" s="116">
        <v>0</v>
      </c>
      <c r="AH286" s="116">
        <v>0</v>
      </c>
      <c r="AI286" s="113">
        <f t="shared" ref="AI286:AI349" si="446">SUM(AG286:AH286)</f>
        <v>0</v>
      </c>
      <c r="AJ286" s="113">
        <v>0</v>
      </c>
      <c r="AK286" s="113">
        <v>0</v>
      </c>
      <c r="AL286" s="113">
        <f t="shared" ref="AL286:AL349" si="447">SUM(AJ286:AK286)</f>
        <v>0</v>
      </c>
      <c r="AM286" s="113">
        <f t="shared" si="438"/>
        <v>0</v>
      </c>
      <c r="AN286" s="113">
        <f t="shared" si="439"/>
        <v>0</v>
      </c>
      <c r="AO286" s="113">
        <f t="shared" si="440"/>
        <v>0</v>
      </c>
      <c r="AP286" s="113">
        <f t="shared" si="441"/>
        <v>0</v>
      </c>
      <c r="AQ286" s="113">
        <v>0</v>
      </c>
      <c r="AR286" s="113">
        <f t="shared" si="442"/>
        <v>0</v>
      </c>
      <c r="AS286" s="113">
        <f t="shared" si="443"/>
        <v>0</v>
      </c>
      <c r="AT286" s="113">
        <f t="shared" si="444"/>
        <v>0</v>
      </c>
      <c r="AU286" s="113">
        <v>0</v>
      </c>
      <c r="AV286" s="113">
        <v>0</v>
      </c>
      <c r="AW286" s="113">
        <f t="shared" si="445"/>
        <v>0</v>
      </c>
      <c r="AX286" s="113" t="e">
        <f>#REF!</f>
        <v>#REF!</v>
      </c>
      <c r="AY286" s="113">
        <v>0</v>
      </c>
      <c r="AZ286" s="113">
        <v>0</v>
      </c>
      <c r="BA286" s="113">
        <v>0</v>
      </c>
      <c r="BB286" s="113">
        <v>0</v>
      </c>
    </row>
    <row r="287" spans="7:54" s="71" customFormat="1" ht="14.25" x14ac:dyDescent="0.2">
      <c r="G287" s="81" t="s">
        <v>524</v>
      </c>
      <c r="H287" s="85" t="s">
        <v>524</v>
      </c>
      <c r="I287" s="74" t="s">
        <v>525</v>
      </c>
      <c r="J287" s="75"/>
      <c r="K287" s="75"/>
      <c r="L287" s="113">
        <v>0</v>
      </c>
      <c r="M287" s="113"/>
      <c r="N287" s="113"/>
      <c r="O287" s="113"/>
      <c r="P287" s="113"/>
      <c r="Q287" s="113"/>
      <c r="R287" s="113"/>
      <c r="S287" s="113"/>
      <c r="T287" s="113"/>
      <c r="U287" s="113"/>
      <c r="V287" s="113"/>
      <c r="W287" s="113"/>
      <c r="X287" s="113"/>
      <c r="Y287" s="113">
        <f t="shared" si="406"/>
        <v>0</v>
      </c>
      <c r="Z287" s="113"/>
      <c r="AA287" s="113"/>
      <c r="AB287" s="113"/>
      <c r="AC287" s="113"/>
      <c r="AD287" s="113"/>
      <c r="AE287" s="113"/>
      <c r="AF287" s="113">
        <v>0</v>
      </c>
      <c r="AG287" s="116">
        <v>0</v>
      </c>
      <c r="AH287" s="116">
        <v>0</v>
      </c>
      <c r="AI287" s="113">
        <f t="shared" si="446"/>
        <v>0</v>
      </c>
      <c r="AJ287" s="113">
        <v>0</v>
      </c>
      <c r="AK287" s="113">
        <v>0</v>
      </c>
      <c r="AL287" s="113">
        <f t="shared" si="447"/>
        <v>0</v>
      </c>
      <c r="AM287" s="113">
        <f t="shared" si="438"/>
        <v>0</v>
      </c>
      <c r="AN287" s="113">
        <f t="shared" si="439"/>
        <v>0</v>
      </c>
      <c r="AO287" s="113">
        <f t="shared" si="440"/>
        <v>0</v>
      </c>
      <c r="AP287" s="113">
        <f t="shared" si="441"/>
        <v>0</v>
      </c>
      <c r="AQ287" s="113">
        <v>0</v>
      </c>
      <c r="AR287" s="113">
        <f t="shared" si="442"/>
        <v>0</v>
      </c>
      <c r="AS287" s="113">
        <f t="shared" si="443"/>
        <v>0</v>
      </c>
      <c r="AT287" s="113">
        <f t="shared" si="444"/>
        <v>0</v>
      </c>
      <c r="AU287" s="113">
        <v>0</v>
      </c>
      <c r="AV287" s="113">
        <v>0</v>
      </c>
      <c r="AW287" s="113">
        <f t="shared" si="445"/>
        <v>0</v>
      </c>
      <c r="AX287" s="113" t="e">
        <f>#REF!</f>
        <v>#REF!</v>
      </c>
      <c r="AY287" s="113">
        <v>0</v>
      </c>
      <c r="AZ287" s="113">
        <v>0</v>
      </c>
      <c r="BA287" s="113">
        <v>0</v>
      </c>
      <c r="BB287" s="113">
        <v>0</v>
      </c>
    </row>
    <row r="288" spans="7:54" s="71" customFormat="1" ht="14.25" x14ac:dyDescent="0.2">
      <c r="G288" s="81" t="s">
        <v>526</v>
      </c>
      <c r="H288" s="82" t="s">
        <v>527</v>
      </c>
      <c r="I288" s="83" t="s">
        <v>528</v>
      </c>
      <c r="J288" s="84">
        <f>SUM(J289:J290)</f>
        <v>0</v>
      </c>
      <c r="K288" s="84">
        <f>SUM(K289:K290)</f>
        <v>0</v>
      </c>
      <c r="L288" s="115">
        <f>SUM(L289:L290)</f>
        <v>0</v>
      </c>
      <c r="M288" s="115">
        <f t="shared" ref="M288:X288" si="448">SUM(M289:M290)</f>
        <v>0</v>
      </c>
      <c r="N288" s="115">
        <f t="shared" si="448"/>
        <v>0</v>
      </c>
      <c r="O288" s="115">
        <f t="shared" si="448"/>
        <v>0</v>
      </c>
      <c r="P288" s="115">
        <f t="shared" si="448"/>
        <v>0</v>
      </c>
      <c r="Q288" s="115">
        <f t="shared" si="448"/>
        <v>0</v>
      </c>
      <c r="R288" s="115">
        <f t="shared" si="448"/>
        <v>0</v>
      </c>
      <c r="S288" s="115">
        <f t="shared" si="448"/>
        <v>0</v>
      </c>
      <c r="T288" s="115">
        <f t="shared" si="448"/>
        <v>0</v>
      </c>
      <c r="U288" s="115">
        <f t="shared" si="448"/>
        <v>0</v>
      </c>
      <c r="V288" s="115">
        <f t="shared" si="448"/>
        <v>0</v>
      </c>
      <c r="W288" s="115">
        <f t="shared" si="448"/>
        <v>0</v>
      </c>
      <c r="X288" s="115">
        <f t="shared" si="448"/>
        <v>0</v>
      </c>
      <c r="Y288" s="115">
        <f t="shared" si="406"/>
        <v>0</v>
      </c>
      <c r="Z288" s="115">
        <f t="shared" ref="Z288:AZ288" si="449">SUM(Z289:Z290)</f>
        <v>0</v>
      </c>
      <c r="AA288" s="115">
        <f t="shared" si="449"/>
        <v>0</v>
      </c>
      <c r="AB288" s="115">
        <f t="shared" si="449"/>
        <v>0</v>
      </c>
      <c r="AC288" s="115">
        <f t="shared" si="449"/>
        <v>0</v>
      </c>
      <c r="AD288" s="115">
        <f t="shared" si="449"/>
        <v>0</v>
      </c>
      <c r="AE288" s="115">
        <f t="shared" si="449"/>
        <v>0</v>
      </c>
      <c r="AF288" s="115">
        <f t="shared" si="449"/>
        <v>0</v>
      </c>
      <c r="AG288" s="115">
        <f t="shared" si="449"/>
        <v>0</v>
      </c>
      <c r="AH288" s="115">
        <f t="shared" si="449"/>
        <v>0</v>
      </c>
      <c r="AI288" s="115">
        <f t="shared" si="449"/>
        <v>0</v>
      </c>
      <c r="AJ288" s="115">
        <f t="shared" si="449"/>
        <v>0</v>
      </c>
      <c r="AK288" s="115">
        <f t="shared" si="449"/>
        <v>0</v>
      </c>
      <c r="AL288" s="115">
        <f t="shared" si="449"/>
        <v>0</v>
      </c>
      <c r="AM288" s="115">
        <f t="shared" si="449"/>
        <v>0</v>
      </c>
      <c r="AN288" s="115">
        <f t="shared" si="449"/>
        <v>0</v>
      </c>
      <c r="AO288" s="115">
        <f t="shared" si="449"/>
        <v>0</v>
      </c>
      <c r="AP288" s="115">
        <f t="shared" si="449"/>
        <v>0</v>
      </c>
      <c r="AQ288" s="115">
        <f>SUM(AQ289:AQ290)</f>
        <v>0</v>
      </c>
      <c r="AR288" s="115">
        <f t="shared" si="449"/>
        <v>0</v>
      </c>
      <c r="AS288" s="115">
        <f t="shared" si="449"/>
        <v>0</v>
      </c>
      <c r="AT288" s="115">
        <f>SUM(AT289:AT290)</f>
        <v>0</v>
      </c>
      <c r="AU288" s="115">
        <f>SUM(AU289:AU290)</f>
        <v>0</v>
      </c>
      <c r="AV288" s="115">
        <f t="shared" si="449"/>
        <v>0</v>
      </c>
      <c r="AW288" s="115">
        <f t="shared" si="449"/>
        <v>0</v>
      </c>
      <c r="AX288" s="115" t="e">
        <f t="shared" si="449"/>
        <v>#REF!</v>
      </c>
      <c r="AY288" s="115">
        <f t="shared" si="449"/>
        <v>0</v>
      </c>
      <c r="AZ288" s="115">
        <f t="shared" si="449"/>
        <v>0</v>
      </c>
      <c r="BA288" s="115">
        <f>SUM(BA289:BA290)</f>
        <v>0</v>
      </c>
      <c r="BB288" s="115">
        <f>SUM(BB289:BB290)</f>
        <v>0</v>
      </c>
    </row>
    <row r="289" spans="7:54" s="71" customFormat="1" ht="14.25" x14ac:dyDescent="0.2">
      <c r="G289" s="81" t="s">
        <v>529</v>
      </c>
      <c r="H289" s="85" t="s">
        <v>529</v>
      </c>
      <c r="I289" s="74" t="s">
        <v>530</v>
      </c>
      <c r="J289" s="75"/>
      <c r="K289" s="75"/>
      <c r="L289" s="113">
        <v>0</v>
      </c>
      <c r="M289" s="113"/>
      <c r="N289" s="113"/>
      <c r="O289" s="113"/>
      <c r="P289" s="113"/>
      <c r="Q289" s="113"/>
      <c r="R289" s="113"/>
      <c r="S289" s="113"/>
      <c r="T289" s="113"/>
      <c r="U289" s="113"/>
      <c r="V289" s="113"/>
      <c r="W289" s="113"/>
      <c r="X289" s="113"/>
      <c r="Y289" s="113">
        <f t="shared" si="406"/>
        <v>0</v>
      </c>
      <c r="Z289" s="113"/>
      <c r="AA289" s="113"/>
      <c r="AB289" s="113"/>
      <c r="AC289" s="113"/>
      <c r="AD289" s="113"/>
      <c r="AE289" s="113"/>
      <c r="AF289" s="113"/>
      <c r="AG289" s="116">
        <v>0</v>
      </c>
      <c r="AH289" s="116">
        <v>0</v>
      </c>
      <c r="AI289" s="113">
        <f t="shared" si="446"/>
        <v>0</v>
      </c>
      <c r="AJ289" s="113">
        <v>0</v>
      </c>
      <c r="AK289" s="113">
        <v>0</v>
      </c>
      <c r="AL289" s="113">
        <f t="shared" si="447"/>
        <v>0</v>
      </c>
      <c r="AM289" s="113">
        <f>SUM(M289:R289)</f>
        <v>0</v>
      </c>
      <c r="AN289" s="113">
        <f>SUM(S289:U289)</f>
        <v>0</v>
      </c>
      <c r="AO289" s="113">
        <f>SUM(V289:X289)</f>
        <v>0</v>
      </c>
      <c r="AP289" s="113">
        <f>SUM(AM289:AO289)</f>
        <v>0</v>
      </c>
      <c r="AQ289" s="113">
        <v>0</v>
      </c>
      <c r="AR289" s="113">
        <f>R289*3</f>
        <v>0</v>
      </c>
      <c r="AS289" s="113">
        <f>R289*3</f>
        <v>0</v>
      </c>
      <c r="AT289" s="113">
        <f>SUM(AQ289:AS289)</f>
        <v>0</v>
      </c>
      <c r="AU289" s="113">
        <v>0</v>
      </c>
      <c r="AV289" s="113">
        <v>0</v>
      </c>
      <c r="AW289" s="113">
        <f>SUM(AU289:AV289)</f>
        <v>0</v>
      </c>
      <c r="AX289" s="113" t="e">
        <f>#REF!</f>
        <v>#REF!</v>
      </c>
      <c r="AY289" s="113"/>
      <c r="AZ289" s="113"/>
      <c r="BA289" s="113"/>
      <c r="BB289" s="113"/>
    </row>
    <row r="290" spans="7:54" s="71" customFormat="1" ht="14.25" x14ac:dyDescent="0.2">
      <c r="G290" s="81" t="s">
        <v>531</v>
      </c>
      <c r="H290" s="85" t="s">
        <v>531</v>
      </c>
      <c r="I290" s="74" t="s">
        <v>532</v>
      </c>
      <c r="J290" s="75"/>
      <c r="K290" s="75"/>
      <c r="L290" s="113">
        <v>0</v>
      </c>
      <c r="M290" s="113"/>
      <c r="N290" s="113"/>
      <c r="O290" s="113"/>
      <c r="P290" s="113"/>
      <c r="Q290" s="113"/>
      <c r="R290" s="113"/>
      <c r="S290" s="113"/>
      <c r="T290" s="113"/>
      <c r="U290" s="113"/>
      <c r="V290" s="113"/>
      <c r="W290" s="113"/>
      <c r="X290" s="113"/>
      <c r="Y290" s="113">
        <f t="shared" si="406"/>
        <v>0</v>
      </c>
      <c r="Z290" s="113"/>
      <c r="AA290" s="113"/>
      <c r="AB290" s="113"/>
      <c r="AC290" s="113"/>
      <c r="AD290" s="113"/>
      <c r="AE290" s="113"/>
      <c r="AF290" s="113"/>
      <c r="AG290" s="116">
        <v>0</v>
      </c>
      <c r="AH290" s="116">
        <v>0</v>
      </c>
      <c r="AI290" s="113">
        <f t="shared" si="446"/>
        <v>0</v>
      </c>
      <c r="AJ290" s="113">
        <v>0</v>
      </c>
      <c r="AK290" s="113">
        <v>0</v>
      </c>
      <c r="AL290" s="113">
        <f t="shared" si="447"/>
        <v>0</v>
      </c>
      <c r="AM290" s="113">
        <f>SUM(M290:R290)</f>
        <v>0</v>
      </c>
      <c r="AN290" s="113">
        <f>SUM(S290:U290)</f>
        <v>0</v>
      </c>
      <c r="AO290" s="113">
        <f>SUM(V290:X290)</f>
        <v>0</v>
      </c>
      <c r="AP290" s="113">
        <f>SUM(AM290:AO290)</f>
        <v>0</v>
      </c>
      <c r="AQ290" s="113">
        <v>0</v>
      </c>
      <c r="AR290" s="113">
        <f>R290*3</f>
        <v>0</v>
      </c>
      <c r="AS290" s="113">
        <f>R290*3</f>
        <v>0</v>
      </c>
      <c r="AT290" s="113">
        <f>SUM(AQ290:AS290)</f>
        <v>0</v>
      </c>
      <c r="AU290" s="113">
        <v>0</v>
      </c>
      <c r="AV290" s="113">
        <v>0</v>
      </c>
      <c r="AW290" s="113">
        <f>SUM(AU290:AV290)</f>
        <v>0</v>
      </c>
      <c r="AX290" s="113" t="e">
        <f>#REF!</f>
        <v>#REF!</v>
      </c>
      <c r="AY290" s="113"/>
      <c r="AZ290" s="113"/>
      <c r="BA290" s="113"/>
      <c r="BB290" s="113"/>
    </row>
    <row r="291" spans="7:54" s="71" customFormat="1" ht="14.25" x14ac:dyDescent="0.2">
      <c r="G291" s="81" t="s">
        <v>533</v>
      </c>
      <c r="H291" s="82" t="s">
        <v>534</v>
      </c>
      <c r="I291" s="83" t="s">
        <v>535</v>
      </c>
      <c r="J291" s="84">
        <f>SUM(J292:J297)</f>
        <v>0</v>
      </c>
      <c r="K291" s="84">
        <f>SUM(K292:K297)</f>
        <v>0</v>
      </c>
      <c r="L291" s="115">
        <f>SUM(L292:L297)</f>
        <v>0</v>
      </c>
      <c r="M291" s="115">
        <f t="shared" ref="M291:X291" si="450">SUM(M292:M297)</f>
        <v>0</v>
      </c>
      <c r="N291" s="115">
        <f t="shared" si="450"/>
        <v>0</v>
      </c>
      <c r="O291" s="115">
        <f t="shared" si="450"/>
        <v>0</v>
      </c>
      <c r="P291" s="115">
        <f t="shared" si="450"/>
        <v>0</v>
      </c>
      <c r="Q291" s="115">
        <f t="shared" si="450"/>
        <v>0</v>
      </c>
      <c r="R291" s="115">
        <f t="shared" si="450"/>
        <v>0</v>
      </c>
      <c r="S291" s="115">
        <f t="shared" si="450"/>
        <v>0</v>
      </c>
      <c r="T291" s="115">
        <f t="shared" si="450"/>
        <v>0</v>
      </c>
      <c r="U291" s="115">
        <f t="shared" si="450"/>
        <v>0</v>
      </c>
      <c r="V291" s="115">
        <f t="shared" si="450"/>
        <v>0</v>
      </c>
      <c r="W291" s="115">
        <f t="shared" si="450"/>
        <v>0</v>
      </c>
      <c r="X291" s="115">
        <f t="shared" si="450"/>
        <v>0</v>
      </c>
      <c r="Y291" s="115">
        <f t="shared" si="406"/>
        <v>0</v>
      </c>
      <c r="Z291" s="115">
        <f t="shared" ref="Z291:AZ291" si="451">SUM(Z292:Z297)</f>
        <v>0</v>
      </c>
      <c r="AA291" s="115">
        <f t="shared" si="451"/>
        <v>0</v>
      </c>
      <c r="AB291" s="115">
        <f t="shared" si="451"/>
        <v>0</v>
      </c>
      <c r="AC291" s="115">
        <f t="shared" si="451"/>
        <v>0</v>
      </c>
      <c r="AD291" s="115">
        <f t="shared" si="451"/>
        <v>0</v>
      </c>
      <c r="AE291" s="115">
        <f t="shared" si="451"/>
        <v>0</v>
      </c>
      <c r="AF291" s="115">
        <f t="shared" si="451"/>
        <v>0</v>
      </c>
      <c r="AG291" s="115">
        <f t="shared" si="451"/>
        <v>0</v>
      </c>
      <c r="AH291" s="115">
        <f t="shared" si="451"/>
        <v>0</v>
      </c>
      <c r="AI291" s="115">
        <f t="shared" si="451"/>
        <v>0</v>
      </c>
      <c r="AJ291" s="115">
        <f t="shared" si="451"/>
        <v>0</v>
      </c>
      <c r="AK291" s="115">
        <f t="shared" si="451"/>
        <v>0</v>
      </c>
      <c r="AL291" s="115">
        <f t="shared" si="451"/>
        <v>0</v>
      </c>
      <c r="AM291" s="115">
        <f t="shared" si="451"/>
        <v>0</v>
      </c>
      <c r="AN291" s="115">
        <f t="shared" si="451"/>
        <v>0</v>
      </c>
      <c r="AO291" s="115">
        <f t="shared" si="451"/>
        <v>0</v>
      </c>
      <c r="AP291" s="115">
        <f t="shared" si="451"/>
        <v>0</v>
      </c>
      <c r="AQ291" s="115">
        <f>SUM(AQ292:AQ297)</f>
        <v>0</v>
      </c>
      <c r="AR291" s="115">
        <f t="shared" si="451"/>
        <v>0</v>
      </c>
      <c r="AS291" s="115">
        <f t="shared" si="451"/>
        <v>0</v>
      </c>
      <c r="AT291" s="115">
        <f>SUM(AT292:AT297)</f>
        <v>0</v>
      </c>
      <c r="AU291" s="115">
        <f>SUM(AU292:AU297)</f>
        <v>0</v>
      </c>
      <c r="AV291" s="115">
        <f t="shared" si="451"/>
        <v>0</v>
      </c>
      <c r="AW291" s="115">
        <f t="shared" si="451"/>
        <v>0</v>
      </c>
      <c r="AX291" s="115" t="e">
        <f t="shared" si="451"/>
        <v>#REF!</v>
      </c>
      <c r="AY291" s="115">
        <f t="shared" si="451"/>
        <v>0</v>
      </c>
      <c r="AZ291" s="115">
        <f t="shared" si="451"/>
        <v>0</v>
      </c>
      <c r="BA291" s="115">
        <f>SUM(BA292:BA297)</f>
        <v>0</v>
      </c>
      <c r="BB291" s="115">
        <f>SUM(BB292:BB297)</f>
        <v>0</v>
      </c>
    </row>
    <row r="292" spans="7:54" s="71" customFormat="1" ht="14.25" x14ac:dyDescent="0.2">
      <c r="G292" s="81" t="s">
        <v>536</v>
      </c>
      <c r="H292" s="85" t="s">
        <v>536</v>
      </c>
      <c r="I292" s="74" t="s">
        <v>537</v>
      </c>
      <c r="J292" s="75"/>
      <c r="K292" s="75"/>
      <c r="L292" s="113">
        <v>0</v>
      </c>
      <c r="M292" s="113"/>
      <c r="N292" s="113"/>
      <c r="O292" s="113"/>
      <c r="P292" s="113"/>
      <c r="Q292" s="113"/>
      <c r="R292" s="113"/>
      <c r="S292" s="113"/>
      <c r="T292" s="113"/>
      <c r="U292" s="113"/>
      <c r="V292" s="113"/>
      <c r="W292" s="113"/>
      <c r="X292" s="113"/>
      <c r="Y292" s="113">
        <f t="shared" ref="Y292:Y355" si="452">SUM(M292:X292)</f>
        <v>0</v>
      </c>
      <c r="Z292" s="113"/>
      <c r="AA292" s="113"/>
      <c r="AB292" s="113"/>
      <c r="AC292" s="113"/>
      <c r="AD292" s="113"/>
      <c r="AE292" s="113"/>
      <c r="AF292" s="113"/>
      <c r="AG292" s="116">
        <v>0</v>
      </c>
      <c r="AH292" s="116">
        <v>0</v>
      </c>
      <c r="AI292" s="113">
        <f t="shared" si="446"/>
        <v>0</v>
      </c>
      <c r="AJ292" s="113">
        <v>0</v>
      </c>
      <c r="AK292" s="113">
        <v>0</v>
      </c>
      <c r="AL292" s="113">
        <f t="shared" si="447"/>
        <v>0</v>
      </c>
      <c r="AM292" s="113">
        <f t="shared" ref="AM292:AM297" si="453">SUM(M292:R292)</f>
        <v>0</v>
      </c>
      <c r="AN292" s="113">
        <f t="shared" ref="AN292:AN297" si="454">SUM(S292:U292)</f>
        <v>0</v>
      </c>
      <c r="AO292" s="113">
        <f t="shared" ref="AO292:AO297" si="455">SUM(V292:X292)</f>
        <v>0</v>
      </c>
      <c r="AP292" s="113">
        <f t="shared" ref="AP292:AP297" si="456">SUM(AM292:AO292)</f>
        <v>0</v>
      </c>
      <c r="AQ292" s="113">
        <v>0</v>
      </c>
      <c r="AR292" s="113">
        <f t="shared" ref="AR292:AR297" si="457">R292*3</f>
        <v>0</v>
      </c>
      <c r="AS292" s="113">
        <f t="shared" ref="AS292:AS297" si="458">R292*3</f>
        <v>0</v>
      </c>
      <c r="AT292" s="113">
        <f t="shared" ref="AT292:AT297" si="459">SUM(AQ292:AS292)</f>
        <v>0</v>
      </c>
      <c r="AU292" s="113">
        <v>0</v>
      </c>
      <c r="AV292" s="113">
        <v>0</v>
      </c>
      <c r="AW292" s="113">
        <f t="shared" ref="AW292:AW297" si="460">SUM(AU292:AV292)</f>
        <v>0</v>
      </c>
      <c r="AX292" s="113" t="e">
        <f>#REF!</f>
        <v>#REF!</v>
      </c>
      <c r="AY292" s="113"/>
      <c r="AZ292" s="113"/>
      <c r="BA292" s="113"/>
      <c r="BB292" s="113"/>
    </row>
    <row r="293" spans="7:54" s="71" customFormat="1" ht="14.25" x14ac:dyDescent="0.2">
      <c r="G293" s="81" t="s">
        <v>538</v>
      </c>
      <c r="H293" s="85" t="s">
        <v>538</v>
      </c>
      <c r="I293" s="74" t="s">
        <v>539</v>
      </c>
      <c r="J293" s="75"/>
      <c r="K293" s="75"/>
      <c r="L293" s="113">
        <v>0</v>
      </c>
      <c r="M293" s="113"/>
      <c r="N293" s="113"/>
      <c r="O293" s="113"/>
      <c r="P293" s="113"/>
      <c r="Q293" s="113"/>
      <c r="R293" s="113"/>
      <c r="S293" s="113"/>
      <c r="T293" s="113"/>
      <c r="U293" s="113"/>
      <c r="V293" s="113"/>
      <c r="W293" s="113"/>
      <c r="X293" s="113"/>
      <c r="Y293" s="113">
        <f t="shared" si="452"/>
        <v>0</v>
      </c>
      <c r="Z293" s="113"/>
      <c r="AA293" s="113"/>
      <c r="AB293" s="113"/>
      <c r="AC293" s="113"/>
      <c r="AD293" s="113"/>
      <c r="AE293" s="113"/>
      <c r="AF293" s="113"/>
      <c r="AG293" s="116">
        <v>0</v>
      </c>
      <c r="AH293" s="116">
        <v>0</v>
      </c>
      <c r="AI293" s="113">
        <f t="shared" si="446"/>
        <v>0</v>
      </c>
      <c r="AJ293" s="113">
        <v>0</v>
      </c>
      <c r="AK293" s="113">
        <v>0</v>
      </c>
      <c r="AL293" s="113">
        <f t="shared" si="447"/>
        <v>0</v>
      </c>
      <c r="AM293" s="113">
        <f t="shared" si="453"/>
        <v>0</v>
      </c>
      <c r="AN293" s="113">
        <f t="shared" si="454"/>
        <v>0</v>
      </c>
      <c r="AO293" s="113">
        <f t="shared" si="455"/>
        <v>0</v>
      </c>
      <c r="AP293" s="113">
        <f t="shared" si="456"/>
        <v>0</v>
      </c>
      <c r="AQ293" s="113">
        <v>0</v>
      </c>
      <c r="AR293" s="113">
        <f t="shared" si="457"/>
        <v>0</v>
      </c>
      <c r="AS293" s="113">
        <f t="shared" si="458"/>
        <v>0</v>
      </c>
      <c r="AT293" s="113">
        <f t="shared" si="459"/>
        <v>0</v>
      </c>
      <c r="AU293" s="113">
        <v>0</v>
      </c>
      <c r="AV293" s="113">
        <v>0</v>
      </c>
      <c r="AW293" s="113">
        <f t="shared" si="460"/>
        <v>0</v>
      </c>
      <c r="AX293" s="113" t="e">
        <f>#REF!</f>
        <v>#REF!</v>
      </c>
      <c r="AY293" s="113"/>
      <c r="AZ293" s="113"/>
      <c r="BA293" s="113"/>
      <c r="BB293" s="113"/>
    </row>
    <row r="294" spans="7:54" s="71" customFormat="1" ht="14.25" x14ac:dyDescent="0.2">
      <c r="G294" s="81" t="s">
        <v>540</v>
      </c>
      <c r="H294" s="85" t="s">
        <v>540</v>
      </c>
      <c r="I294" s="74" t="s">
        <v>541</v>
      </c>
      <c r="J294" s="75"/>
      <c r="K294" s="75"/>
      <c r="L294" s="113">
        <v>0</v>
      </c>
      <c r="M294" s="113"/>
      <c r="N294" s="113"/>
      <c r="O294" s="113"/>
      <c r="P294" s="113"/>
      <c r="Q294" s="113"/>
      <c r="R294" s="113"/>
      <c r="S294" s="113"/>
      <c r="T294" s="113"/>
      <c r="U294" s="113"/>
      <c r="V294" s="113"/>
      <c r="W294" s="113"/>
      <c r="X294" s="113"/>
      <c r="Y294" s="113">
        <f t="shared" si="452"/>
        <v>0</v>
      </c>
      <c r="Z294" s="113"/>
      <c r="AA294" s="113"/>
      <c r="AB294" s="113"/>
      <c r="AC294" s="113"/>
      <c r="AD294" s="113"/>
      <c r="AE294" s="113"/>
      <c r="AF294" s="113"/>
      <c r="AG294" s="116">
        <v>0</v>
      </c>
      <c r="AH294" s="116">
        <v>0</v>
      </c>
      <c r="AI294" s="113">
        <f t="shared" si="446"/>
        <v>0</v>
      </c>
      <c r="AJ294" s="113">
        <v>0</v>
      </c>
      <c r="AK294" s="113">
        <v>0</v>
      </c>
      <c r="AL294" s="113">
        <f t="shared" si="447"/>
        <v>0</v>
      </c>
      <c r="AM294" s="113">
        <f t="shared" si="453"/>
        <v>0</v>
      </c>
      <c r="AN294" s="113">
        <f t="shared" si="454"/>
        <v>0</v>
      </c>
      <c r="AO294" s="113">
        <f t="shared" si="455"/>
        <v>0</v>
      </c>
      <c r="AP294" s="113">
        <f t="shared" si="456"/>
        <v>0</v>
      </c>
      <c r="AQ294" s="113">
        <v>0</v>
      </c>
      <c r="AR294" s="113">
        <f t="shared" si="457"/>
        <v>0</v>
      </c>
      <c r="AS294" s="113">
        <f t="shared" si="458"/>
        <v>0</v>
      </c>
      <c r="AT294" s="113">
        <f t="shared" si="459"/>
        <v>0</v>
      </c>
      <c r="AU294" s="113">
        <v>0</v>
      </c>
      <c r="AV294" s="113">
        <v>0</v>
      </c>
      <c r="AW294" s="113">
        <f t="shared" si="460"/>
        <v>0</v>
      </c>
      <c r="AX294" s="113" t="e">
        <f>#REF!</f>
        <v>#REF!</v>
      </c>
      <c r="AY294" s="113"/>
      <c r="AZ294" s="113"/>
      <c r="BA294" s="113"/>
      <c r="BB294" s="113"/>
    </row>
    <row r="295" spans="7:54" s="71" customFormat="1" ht="14.25" x14ac:dyDescent="0.2">
      <c r="G295" s="81" t="s">
        <v>542</v>
      </c>
      <c r="H295" s="85" t="s">
        <v>542</v>
      </c>
      <c r="I295" s="74" t="s">
        <v>543</v>
      </c>
      <c r="J295" s="75"/>
      <c r="K295" s="75"/>
      <c r="L295" s="113">
        <v>0</v>
      </c>
      <c r="M295" s="113"/>
      <c r="N295" s="113"/>
      <c r="O295" s="113"/>
      <c r="P295" s="113"/>
      <c r="Q295" s="113"/>
      <c r="R295" s="113"/>
      <c r="S295" s="113"/>
      <c r="T295" s="113"/>
      <c r="U295" s="113"/>
      <c r="V295" s="113"/>
      <c r="W295" s="113"/>
      <c r="X295" s="113"/>
      <c r="Y295" s="113">
        <f t="shared" si="452"/>
        <v>0</v>
      </c>
      <c r="Z295" s="113"/>
      <c r="AA295" s="113"/>
      <c r="AB295" s="113"/>
      <c r="AC295" s="113"/>
      <c r="AD295" s="113"/>
      <c r="AE295" s="113"/>
      <c r="AF295" s="113"/>
      <c r="AG295" s="116">
        <v>0</v>
      </c>
      <c r="AH295" s="116">
        <v>0</v>
      </c>
      <c r="AI295" s="113">
        <f t="shared" si="446"/>
        <v>0</v>
      </c>
      <c r="AJ295" s="113">
        <v>0</v>
      </c>
      <c r="AK295" s="113">
        <v>0</v>
      </c>
      <c r="AL295" s="113">
        <f t="shared" si="447"/>
        <v>0</v>
      </c>
      <c r="AM295" s="113">
        <f t="shared" si="453"/>
        <v>0</v>
      </c>
      <c r="AN295" s="113">
        <f t="shared" si="454"/>
        <v>0</v>
      </c>
      <c r="AO295" s="113">
        <f t="shared" si="455"/>
        <v>0</v>
      </c>
      <c r="AP295" s="113">
        <f t="shared" si="456"/>
        <v>0</v>
      </c>
      <c r="AQ295" s="113">
        <v>0</v>
      </c>
      <c r="AR295" s="113">
        <f t="shared" si="457"/>
        <v>0</v>
      </c>
      <c r="AS295" s="113">
        <f t="shared" si="458"/>
        <v>0</v>
      </c>
      <c r="AT295" s="113">
        <f t="shared" si="459"/>
        <v>0</v>
      </c>
      <c r="AU295" s="113">
        <v>0</v>
      </c>
      <c r="AV295" s="113">
        <v>0</v>
      </c>
      <c r="AW295" s="113">
        <f t="shared" si="460"/>
        <v>0</v>
      </c>
      <c r="AX295" s="113" t="e">
        <f>#REF!</f>
        <v>#REF!</v>
      </c>
      <c r="AY295" s="113"/>
      <c r="AZ295" s="113"/>
      <c r="BA295" s="113"/>
      <c r="BB295" s="113"/>
    </row>
    <row r="296" spans="7:54" s="71" customFormat="1" ht="14.25" x14ac:dyDescent="0.2">
      <c r="G296" s="81" t="s">
        <v>544</v>
      </c>
      <c r="H296" s="85" t="s">
        <v>544</v>
      </c>
      <c r="I296" s="74" t="s">
        <v>545</v>
      </c>
      <c r="J296" s="75"/>
      <c r="K296" s="75"/>
      <c r="L296" s="113">
        <v>0</v>
      </c>
      <c r="M296" s="113"/>
      <c r="N296" s="113"/>
      <c r="O296" s="113"/>
      <c r="P296" s="113"/>
      <c r="Q296" s="113"/>
      <c r="R296" s="113"/>
      <c r="S296" s="113"/>
      <c r="T296" s="113"/>
      <c r="U296" s="113"/>
      <c r="V296" s="113"/>
      <c r="W296" s="113"/>
      <c r="X296" s="113"/>
      <c r="Y296" s="113">
        <f t="shared" si="452"/>
        <v>0</v>
      </c>
      <c r="Z296" s="113"/>
      <c r="AA296" s="113"/>
      <c r="AB296" s="113"/>
      <c r="AC296" s="113"/>
      <c r="AD296" s="113"/>
      <c r="AE296" s="113"/>
      <c r="AF296" s="113"/>
      <c r="AG296" s="116">
        <v>0</v>
      </c>
      <c r="AH296" s="116">
        <v>0</v>
      </c>
      <c r="AI296" s="113">
        <f t="shared" si="446"/>
        <v>0</v>
      </c>
      <c r="AJ296" s="113">
        <v>0</v>
      </c>
      <c r="AK296" s="113">
        <v>0</v>
      </c>
      <c r="AL296" s="113">
        <f t="shared" si="447"/>
        <v>0</v>
      </c>
      <c r="AM296" s="113">
        <f t="shared" si="453"/>
        <v>0</v>
      </c>
      <c r="AN296" s="113">
        <f t="shared" si="454"/>
        <v>0</v>
      </c>
      <c r="AO296" s="113">
        <f t="shared" si="455"/>
        <v>0</v>
      </c>
      <c r="AP296" s="113">
        <f t="shared" si="456"/>
        <v>0</v>
      </c>
      <c r="AQ296" s="113">
        <v>0</v>
      </c>
      <c r="AR296" s="113">
        <f t="shared" si="457"/>
        <v>0</v>
      </c>
      <c r="AS296" s="113">
        <f t="shared" si="458"/>
        <v>0</v>
      </c>
      <c r="AT296" s="113">
        <f t="shared" si="459"/>
        <v>0</v>
      </c>
      <c r="AU296" s="113">
        <v>0</v>
      </c>
      <c r="AV296" s="113">
        <v>0</v>
      </c>
      <c r="AW296" s="113">
        <f t="shared" si="460"/>
        <v>0</v>
      </c>
      <c r="AX296" s="113" t="e">
        <f>#REF!</f>
        <v>#REF!</v>
      </c>
      <c r="AY296" s="113"/>
      <c r="AZ296" s="113"/>
      <c r="BA296" s="113"/>
      <c r="BB296" s="113"/>
    </row>
    <row r="297" spans="7:54" s="71" customFormat="1" ht="14.25" x14ac:dyDescent="0.2">
      <c r="G297" s="81" t="s">
        <v>546</v>
      </c>
      <c r="H297" s="85" t="s">
        <v>546</v>
      </c>
      <c r="I297" s="74" t="s">
        <v>547</v>
      </c>
      <c r="J297" s="75"/>
      <c r="K297" s="75"/>
      <c r="L297" s="113">
        <v>0</v>
      </c>
      <c r="M297" s="113"/>
      <c r="N297" s="113"/>
      <c r="O297" s="113"/>
      <c r="P297" s="113"/>
      <c r="Q297" s="113"/>
      <c r="R297" s="113"/>
      <c r="S297" s="113"/>
      <c r="T297" s="113"/>
      <c r="U297" s="113"/>
      <c r="V297" s="113"/>
      <c r="W297" s="113"/>
      <c r="X297" s="113"/>
      <c r="Y297" s="113">
        <f t="shared" si="452"/>
        <v>0</v>
      </c>
      <c r="Z297" s="113"/>
      <c r="AA297" s="113"/>
      <c r="AB297" s="113"/>
      <c r="AC297" s="113"/>
      <c r="AD297" s="113"/>
      <c r="AE297" s="113"/>
      <c r="AF297" s="113"/>
      <c r="AG297" s="116">
        <v>0</v>
      </c>
      <c r="AH297" s="116">
        <v>0</v>
      </c>
      <c r="AI297" s="113">
        <f t="shared" si="446"/>
        <v>0</v>
      </c>
      <c r="AJ297" s="113">
        <v>0</v>
      </c>
      <c r="AK297" s="113">
        <v>0</v>
      </c>
      <c r="AL297" s="113">
        <f t="shared" si="447"/>
        <v>0</v>
      </c>
      <c r="AM297" s="113">
        <f t="shared" si="453"/>
        <v>0</v>
      </c>
      <c r="AN297" s="113">
        <f t="shared" si="454"/>
        <v>0</v>
      </c>
      <c r="AO297" s="113">
        <f t="shared" si="455"/>
        <v>0</v>
      </c>
      <c r="AP297" s="113">
        <f t="shared" si="456"/>
        <v>0</v>
      </c>
      <c r="AQ297" s="113">
        <v>0</v>
      </c>
      <c r="AR297" s="113">
        <f t="shared" si="457"/>
        <v>0</v>
      </c>
      <c r="AS297" s="113">
        <f t="shared" si="458"/>
        <v>0</v>
      </c>
      <c r="AT297" s="113">
        <f t="shared" si="459"/>
        <v>0</v>
      </c>
      <c r="AU297" s="113">
        <v>0</v>
      </c>
      <c r="AV297" s="113">
        <v>0</v>
      </c>
      <c r="AW297" s="113">
        <f t="shared" si="460"/>
        <v>0</v>
      </c>
      <c r="AX297" s="113" t="e">
        <f>#REF!</f>
        <v>#REF!</v>
      </c>
      <c r="AY297" s="113"/>
      <c r="AZ297" s="113"/>
      <c r="BA297" s="113"/>
      <c r="BB297" s="113"/>
    </row>
    <row r="298" spans="7:54" s="71" customFormat="1" ht="14.25" x14ac:dyDescent="0.2">
      <c r="G298" s="81" t="s">
        <v>548</v>
      </c>
      <c r="H298" s="82" t="s">
        <v>549</v>
      </c>
      <c r="I298" s="83" t="s">
        <v>550</v>
      </c>
      <c r="J298" s="84">
        <f>SUM(J299:J300)</f>
        <v>0</v>
      </c>
      <c r="K298" s="84">
        <f>SUM(K299:K300)</f>
        <v>0</v>
      </c>
      <c r="L298" s="115">
        <f>SUM(L299:L300)</f>
        <v>0</v>
      </c>
      <c r="M298" s="115">
        <f t="shared" ref="M298:X298" si="461">SUM(M299:M300)</f>
        <v>0</v>
      </c>
      <c r="N298" s="115">
        <f t="shared" si="461"/>
        <v>0</v>
      </c>
      <c r="O298" s="115">
        <f t="shared" si="461"/>
        <v>0</v>
      </c>
      <c r="P298" s="115">
        <f t="shared" si="461"/>
        <v>0</v>
      </c>
      <c r="Q298" s="115">
        <f t="shared" si="461"/>
        <v>0</v>
      </c>
      <c r="R298" s="115">
        <f t="shared" si="461"/>
        <v>0</v>
      </c>
      <c r="S298" s="115">
        <f t="shared" si="461"/>
        <v>0</v>
      </c>
      <c r="T298" s="115">
        <f t="shared" si="461"/>
        <v>0</v>
      </c>
      <c r="U298" s="115">
        <f t="shared" si="461"/>
        <v>0</v>
      </c>
      <c r="V298" s="115">
        <f t="shared" si="461"/>
        <v>0</v>
      </c>
      <c r="W298" s="115">
        <f t="shared" si="461"/>
        <v>0</v>
      </c>
      <c r="X298" s="115">
        <f t="shared" si="461"/>
        <v>0</v>
      </c>
      <c r="Y298" s="115">
        <f t="shared" si="452"/>
        <v>0</v>
      </c>
      <c r="Z298" s="115">
        <f t="shared" ref="Z298:AZ298" si="462">SUM(Z299:Z300)</f>
        <v>0</v>
      </c>
      <c r="AA298" s="115">
        <f t="shared" si="462"/>
        <v>0</v>
      </c>
      <c r="AB298" s="115">
        <f t="shared" si="462"/>
        <v>0</v>
      </c>
      <c r="AC298" s="115">
        <f t="shared" si="462"/>
        <v>0</v>
      </c>
      <c r="AD298" s="115">
        <f t="shared" si="462"/>
        <v>0</v>
      </c>
      <c r="AE298" s="115">
        <f t="shared" si="462"/>
        <v>0</v>
      </c>
      <c r="AF298" s="115">
        <f t="shared" si="462"/>
        <v>0</v>
      </c>
      <c r="AG298" s="115">
        <f t="shared" si="462"/>
        <v>0</v>
      </c>
      <c r="AH298" s="115">
        <f t="shared" si="462"/>
        <v>0</v>
      </c>
      <c r="AI298" s="115">
        <f t="shared" si="462"/>
        <v>0</v>
      </c>
      <c r="AJ298" s="115">
        <f t="shared" si="462"/>
        <v>0</v>
      </c>
      <c r="AK298" s="115">
        <f t="shared" si="462"/>
        <v>0</v>
      </c>
      <c r="AL298" s="115">
        <f t="shared" si="462"/>
        <v>0</v>
      </c>
      <c r="AM298" s="115">
        <f t="shared" si="462"/>
        <v>0</v>
      </c>
      <c r="AN298" s="115">
        <f t="shared" si="462"/>
        <v>0</v>
      </c>
      <c r="AO298" s="115">
        <f t="shared" si="462"/>
        <v>0</v>
      </c>
      <c r="AP298" s="115">
        <f t="shared" si="462"/>
        <v>0</v>
      </c>
      <c r="AQ298" s="115">
        <f>SUM(AQ299:AQ300)</f>
        <v>0</v>
      </c>
      <c r="AR298" s="115">
        <f t="shared" si="462"/>
        <v>0</v>
      </c>
      <c r="AS298" s="115">
        <f t="shared" si="462"/>
        <v>0</v>
      </c>
      <c r="AT298" s="115">
        <f t="shared" si="462"/>
        <v>0</v>
      </c>
      <c r="AU298" s="115">
        <f t="shared" si="462"/>
        <v>0</v>
      </c>
      <c r="AV298" s="115">
        <f t="shared" si="462"/>
        <v>0</v>
      </c>
      <c r="AW298" s="115">
        <f t="shared" si="462"/>
        <v>0</v>
      </c>
      <c r="AX298" s="115" t="e">
        <f t="shared" si="462"/>
        <v>#REF!</v>
      </c>
      <c r="AY298" s="115">
        <f t="shared" si="462"/>
        <v>0</v>
      </c>
      <c r="AZ298" s="115">
        <f t="shared" si="462"/>
        <v>0</v>
      </c>
      <c r="BA298" s="115">
        <f>SUM(BA299:BA300)</f>
        <v>0</v>
      </c>
      <c r="BB298" s="115">
        <f>SUM(BB299:BB300)</f>
        <v>0</v>
      </c>
    </row>
    <row r="299" spans="7:54" s="71" customFormat="1" ht="14.25" x14ac:dyDescent="0.2">
      <c r="G299" s="81" t="s">
        <v>551</v>
      </c>
      <c r="H299" s="85" t="s">
        <v>551</v>
      </c>
      <c r="I299" s="74" t="s">
        <v>552</v>
      </c>
      <c r="J299" s="75"/>
      <c r="K299" s="75"/>
      <c r="L299" s="113">
        <v>0</v>
      </c>
      <c r="M299" s="113"/>
      <c r="N299" s="113"/>
      <c r="O299" s="113"/>
      <c r="P299" s="113"/>
      <c r="Q299" s="113"/>
      <c r="R299" s="113"/>
      <c r="S299" s="113"/>
      <c r="T299" s="113"/>
      <c r="U299" s="113"/>
      <c r="V299" s="113"/>
      <c r="W299" s="113"/>
      <c r="X299" s="113"/>
      <c r="Y299" s="113">
        <f t="shared" si="452"/>
        <v>0</v>
      </c>
      <c r="Z299" s="113"/>
      <c r="AA299" s="113"/>
      <c r="AB299" s="113"/>
      <c r="AC299" s="113"/>
      <c r="AD299" s="113"/>
      <c r="AE299" s="113"/>
      <c r="AF299" s="113"/>
      <c r="AG299" s="116">
        <v>0</v>
      </c>
      <c r="AH299" s="116">
        <v>0</v>
      </c>
      <c r="AI299" s="113">
        <f t="shared" si="446"/>
        <v>0</v>
      </c>
      <c r="AJ299" s="113">
        <v>0</v>
      </c>
      <c r="AK299" s="113">
        <v>0</v>
      </c>
      <c r="AL299" s="113">
        <f t="shared" si="447"/>
        <v>0</v>
      </c>
      <c r="AM299" s="113">
        <f>SUM(M299:R299)</f>
        <v>0</v>
      </c>
      <c r="AN299" s="113">
        <f>SUM(S299:U299)</f>
        <v>0</v>
      </c>
      <c r="AO299" s="113">
        <f>SUM(V299:X299)</f>
        <v>0</v>
      </c>
      <c r="AP299" s="113">
        <f>SUM(AM299:AO299)</f>
        <v>0</v>
      </c>
      <c r="AQ299" s="113">
        <v>0</v>
      </c>
      <c r="AR299" s="113">
        <f>R299*3</f>
        <v>0</v>
      </c>
      <c r="AS299" s="113">
        <f>R299*3</f>
        <v>0</v>
      </c>
      <c r="AT299" s="113">
        <f>SUM(AQ299:AS299)</f>
        <v>0</v>
      </c>
      <c r="AU299" s="113">
        <v>0</v>
      </c>
      <c r="AV299" s="113">
        <v>0</v>
      </c>
      <c r="AW299" s="113">
        <f>SUM(AU299:AV299)</f>
        <v>0</v>
      </c>
      <c r="AX299" s="113" t="e">
        <f>#REF!</f>
        <v>#REF!</v>
      </c>
      <c r="AY299" s="113"/>
      <c r="AZ299" s="113"/>
      <c r="BA299" s="113"/>
      <c r="BB299" s="113"/>
    </row>
    <row r="300" spans="7:54" s="71" customFormat="1" ht="14.25" x14ac:dyDescent="0.2">
      <c r="G300" s="81" t="s">
        <v>553</v>
      </c>
      <c r="H300" s="85" t="s">
        <v>553</v>
      </c>
      <c r="I300" s="74" t="s">
        <v>554</v>
      </c>
      <c r="J300" s="75"/>
      <c r="K300" s="75"/>
      <c r="L300" s="113">
        <v>0</v>
      </c>
      <c r="M300" s="113"/>
      <c r="N300" s="113"/>
      <c r="O300" s="113"/>
      <c r="P300" s="113"/>
      <c r="Q300" s="113"/>
      <c r="R300" s="113"/>
      <c r="S300" s="113"/>
      <c r="T300" s="113"/>
      <c r="U300" s="113"/>
      <c r="V300" s="113"/>
      <c r="W300" s="113"/>
      <c r="X300" s="113"/>
      <c r="Y300" s="113">
        <f t="shared" si="452"/>
        <v>0</v>
      </c>
      <c r="Z300" s="113"/>
      <c r="AA300" s="113"/>
      <c r="AB300" s="113"/>
      <c r="AC300" s="113"/>
      <c r="AD300" s="113"/>
      <c r="AE300" s="113"/>
      <c r="AF300" s="113"/>
      <c r="AG300" s="116">
        <v>0</v>
      </c>
      <c r="AH300" s="116">
        <v>0</v>
      </c>
      <c r="AI300" s="113">
        <f t="shared" si="446"/>
        <v>0</v>
      </c>
      <c r="AJ300" s="113">
        <v>0</v>
      </c>
      <c r="AK300" s="113">
        <v>0</v>
      </c>
      <c r="AL300" s="113">
        <f t="shared" si="447"/>
        <v>0</v>
      </c>
      <c r="AM300" s="113">
        <f>SUM(M300:R300)</f>
        <v>0</v>
      </c>
      <c r="AN300" s="113">
        <f>SUM(S300:U300)</f>
        <v>0</v>
      </c>
      <c r="AO300" s="113">
        <f>SUM(V300:X300)</f>
        <v>0</v>
      </c>
      <c r="AP300" s="113">
        <f>SUM(AM300:AO300)</f>
        <v>0</v>
      </c>
      <c r="AQ300" s="113">
        <v>0</v>
      </c>
      <c r="AR300" s="113">
        <f>R300*3</f>
        <v>0</v>
      </c>
      <c r="AS300" s="113">
        <f>R300*3</f>
        <v>0</v>
      </c>
      <c r="AT300" s="113">
        <f>SUM(AQ300:AS300)</f>
        <v>0</v>
      </c>
      <c r="AU300" s="113">
        <v>0</v>
      </c>
      <c r="AV300" s="113">
        <v>0</v>
      </c>
      <c r="AW300" s="113">
        <f>SUM(AU300:AV300)</f>
        <v>0</v>
      </c>
      <c r="AX300" s="113" t="e">
        <f>#REF!</f>
        <v>#REF!</v>
      </c>
      <c r="AY300" s="113"/>
      <c r="AZ300" s="113"/>
      <c r="BA300" s="113"/>
      <c r="BB300" s="113"/>
    </row>
    <row r="301" spans="7:54" s="71" customFormat="1" ht="14.25" x14ac:dyDescent="0.2">
      <c r="G301" s="81" t="s">
        <v>555</v>
      </c>
      <c r="H301" s="82" t="s">
        <v>556</v>
      </c>
      <c r="I301" s="83" t="s">
        <v>557</v>
      </c>
      <c r="J301" s="84">
        <f>SUM(J302:J308)</f>
        <v>0</v>
      </c>
      <c r="K301" s="84">
        <f>SUM(K302:K308)</f>
        <v>0</v>
      </c>
      <c r="L301" s="115">
        <f>SUM(L302:L308)</f>
        <v>0</v>
      </c>
      <c r="M301" s="115">
        <f t="shared" ref="M301:X301" si="463">SUM(M302:M308)</f>
        <v>0</v>
      </c>
      <c r="N301" s="115">
        <f t="shared" si="463"/>
        <v>0</v>
      </c>
      <c r="O301" s="115">
        <f t="shared" si="463"/>
        <v>0</v>
      </c>
      <c r="P301" s="115">
        <f t="shared" si="463"/>
        <v>0</v>
      </c>
      <c r="Q301" s="115">
        <f t="shared" si="463"/>
        <v>0</v>
      </c>
      <c r="R301" s="115">
        <f t="shared" si="463"/>
        <v>0</v>
      </c>
      <c r="S301" s="115">
        <f t="shared" si="463"/>
        <v>0</v>
      </c>
      <c r="T301" s="115">
        <f t="shared" si="463"/>
        <v>0</v>
      </c>
      <c r="U301" s="115">
        <f t="shared" si="463"/>
        <v>0</v>
      </c>
      <c r="V301" s="115">
        <f t="shared" si="463"/>
        <v>0</v>
      </c>
      <c r="W301" s="115">
        <f t="shared" si="463"/>
        <v>0</v>
      </c>
      <c r="X301" s="115">
        <f t="shared" si="463"/>
        <v>0</v>
      </c>
      <c r="Y301" s="115">
        <f t="shared" si="452"/>
        <v>0</v>
      </c>
      <c r="Z301" s="115">
        <f t="shared" ref="Z301:AZ301" si="464">SUM(Z302:Z308)</f>
        <v>0</v>
      </c>
      <c r="AA301" s="115">
        <f t="shared" si="464"/>
        <v>0</v>
      </c>
      <c r="AB301" s="115">
        <f t="shared" si="464"/>
        <v>0</v>
      </c>
      <c r="AC301" s="115">
        <f t="shared" si="464"/>
        <v>0</v>
      </c>
      <c r="AD301" s="115">
        <f t="shared" si="464"/>
        <v>0</v>
      </c>
      <c r="AE301" s="115">
        <f t="shared" si="464"/>
        <v>0</v>
      </c>
      <c r="AF301" s="115">
        <f t="shared" si="464"/>
        <v>0</v>
      </c>
      <c r="AG301" s="115">
        <f t="shared" si="464"/>
        <v>0</v>
      </c>
      <c r="AH301" s="115">
        <f t="shared" si="464"/>
        <v>0</v>
      </c>
      <c r="AI301" s="115">
        <f t="shared" si="464"/>
        <v>0</v>
      </c>
      <c r="AJ301" s="115">
        <f t="shared" si="464"/>
        <v>0</v>
      </c>
      <c r="AK301" s="115">
        <f t="shared" si="464"/>
        <v>0</v>
      </c>
      <c r="AL301" s="115">
        <f t="shared" si="464"/>
        <v>0</v>
      </c>
      <c r="AM301" s="115">
        <f t="shared" si="464"/>
        <v>0</v>
      </c>
      <c r="AN301" s="115">
        <f t="shared" si="464"/>
        <v>0</v>
      </c>
      <c r="AO301" s="115">
        <f t="shared" si="464"/>
        <v>0</v>
      </c>
      <c r="AP301" s="115">
        <f t="shared" si="464"/>
        <v>0</v>
      </c>
      <c r="AQ301" s="115">
        <f>SUM(AQ302:AQ308)</f>
        <v>0</v>
      </c>
      <c r="AR301" s="115">
        <f t="shared" si="464"/>
        <v>0</v>
      </c>
      <c r="AS301" s="115">
        <f t="shared" si="464"/>
        <v>0</v>
      </c>
      <c r="AT301" s="115">
        <f t="shared" si="464"/>
        <v>0</v>
      </c>
      <c r="AU301" s="115">
        <f t="shared" si="464"/>
        <v>0</v>
      </c>
      <c r="AV301" s="115">
        <f t="shared" si="464"/>
        <v>0</v>
      </c>
      <c r="AW301" s="115">
        <f t="shared" si="464"/>
        <v>0</v>
      </c>
      <c r="AX301" s="115" t="e">
        <f t="shared" si="464"/>
        <v>#REF!</v>
      </c>
      <c r="AY301" s="115">
        <f t="shared" si="464"/>
        <v>0</v>
      </c>
      <c r="AZ301" s="115">
        <f t="shared" si="464"/>
        <v>0</v>
      </c>
      <c r="BA301" s="115">
        <f>SUM(BA302:BA308)</f>
        <v>0</v>
      </c>
      <c r="BB301" s="115">
        <f>SUM(BB302:BB308)</f>
        <v>0</v>
      </c>
    </row>
    <row r="302" spans="7:54" s="71" customFormat="1" ht="14.25" x14ac:dyDescent="0.2">
      <c r="G302" s="81" t="s">
        <v>558</v>
      </c>
      <c r="H302" s="85" t="s">
        <v>558</v>
      </c>
      <c r="I302" s="74" t="s">
        <v>559</v>
      </c>
      <c r="J302" s="75"/>
      <c r="K302" s="75"/>
      <c r="L302" s="113">
        <v>0</v>
      </c>
      <c r="M302" s="113"/>
      <c r="N302" s="113"/>
      <c r="O302" s="113"/>
      <c r="P302" s="113"/>
      <c r="Q302" s="113"/>
      <c r="R302" s="113"/>
      <c r="S302" s="113"/>
      <c r="T302" s="113"/>
      <c r="U302" s="113"/>
      <c r="V302" s="113"/>
      <c r="W302" s="113"/>
      <c r="X302" s="113"/>
      <c r="Y302" s="113">
        <f t="shared" si="452"/>
        <v>0</v>
      </c>
      <c r="Z302" s="113"/>
      <c r="AA302" s="113"/>
      <c r="AB302" s="113"/>
      <c r="AC302" s="113"/>
      <c r="AD302" s="113"/>
      <c r="AE302" s="113"/>
      <c r="AF302" s="113"/>
      <c r="AG302" s="116">
        <v>0</v>
      </c>
      <c r="AH302" s="116">
        <v>0</v>
      </c>
      <c r="AI302" s="113">
        <f t="shared" si="446"/>
        <v>0</v>
      </c>
      <c r="AJ302" s="113">
        <v>0</v>
      </c>
      <c r="AK302" s="113">
        <v>0</v>
      </c>
      <c r="AL302" s="113">
        <f t="shared" si="447"/>
        <v>0</v>
      </c>
      <c r="AM302" s="113">
        <f t="shared" ref="AM302:AM308" si="465">SUM(M302:R302)</f>
        <v>0</v>
      </c>
      <c r="AN302" s="113">
        <f t="shared" ref="AN302:AN308" si="466">SUM(S302:U302)</f>
        <v>0</v>
      </c>
      <c r="AO302" s="113">
        <f t="shared" ref="AO302:AO308" si="467">SUM(V302:X302)</f>
        <v>0</v>
      </c>
      <c r="AP302" s="113">
        <f t="shared" ref="AP302:AP308" si="468">SUM(AM302:AO302)</f>
        <v>0</v>
      </c>
      <c r="AQ302" s="113">
        <v>0</v>
      </c>
      <c r="AR302" s="113">
        <f t="shared" ref="AR302:AR308" si="469">R302*3</f>
        <v>0</v>
      </c>
      <c r="AS302" s="113">
        <f t="shared" ref="AS302:AS308" si="470">R302*3</f>
        <v>0</v>
      </c>
      <c r="AT302" s="113">
        <f t="shared" ref="AT302:AT308" si="471">SUM(AQ302:AS302)</f>
        <v>0</v>
      </c>
      <c r="AU302" s="113">
        <v>0</v>
      </c>
      <c r="AV302" s="113">
        <v>0</v>
      </c>
      <c r="AW302" s="113">
        <f t="shared" ref="AW302:AW308" si="472">SUM(AU302:AV302)</f>
        <v>0</v>
      </c>
      <c r="AX302" s="113" t="e">
        <f>#REF!</f>
        <v>#REF!</v>
      </c>
      <c r="AY302" s="113"/>
      <c r="AZ302" s="113"/>
      <c r="BA302" s="113"/>
      <c r="BB302" s="113"/>
    </row>
    <row r="303" spans="7:54" s="71" customFormat="1" ht="14.25" x14ac:dyDescent="0.2">
      <c r="G303" s="81" t="s">
        <v>560</v>
      </c>
      <c r="H303" s="85" t="s">
        <v>560</v>
      </c>
      <c r="I303" s="74" t="s">
        <v>561</v>
      </c>
      <c r="J303" s="75"/>
      <c r="K303" s="75"/>
      <c r="L303" s="113">
        <v>0</v>
      </c>
      <c r="M303" s="113"/>
      <c r="N303" s="113"/>
      <c r="O303" s="113"/>
      <c r="P303" s="113"/>
      <c r="Q303" s="113"/>
      <c r="R303" s="113"/>
      <c r="S303" s="113"/>
      <c r="T303" s="113"/>
      <c r="U303" s="113"/>
      <c r="V303" s="113"/>
      <c r="W303" s="113"/>
      <c r="X303" s="113"/>
      <c r="Y303" s="113">
        <f t="shared" si="452"/>
        <v>0</v>
      </c>
      <c r="Z303" s="113"/>
      <c r="AA303" s="113"/>
      <c r="AB303" s="113"/>
      <c r="AC303" s="113"/>
      <c r="AD303" s="113"/>
      <c r="AE303" s="113"/>
      <c r="AF303" s="113"/>
      <c r="AG303" s="116">
        <v>0</v>
      </c>
      <c r="AH303" s="116">
        <v>0</v>
      </c>
      <c r="AI303" s="113">
        <f t="shared" si="446"/>
        <v>0</v>
      </c>
      <c r="AJ303" s="113">
        <v>0</v>
      </c>
      <c r="AK303" s="113">
        <v>0</v>
      </c>
      <c r="AL303" s="113">
        <f t="shared" si="447"/>
        <v>0</v>
      </c>
      <c r="AM303" s="113">
        <f t="shared" si="465"/>
        <v>0</v>
      </c>
      <c r="AN303" s="113">
        <f t="shared" si="466"/>
        <v>0</v>
      </c>
      <c r="AO303" s="113">
        <f t="shared" si="467"/>
        <v>0</v>
      </c>
      <c r="AP303" s="113">
        <f t="shared" si="468"/>
        <v>0</v>
      </c>
      <c r="AQ303" s="113">
        <v>0</v>
      </c>
      <c r="AR303" s="113">
        <f t="shared" si="469"/>
        <v>0</v>
      </c>
      <c r="AS303" s="113">
        <f t="shared" si="470"/>
        <v>0</v>
      </c>
      <c r="AT303" s="113">
        <f t="shared" si="471"/>
        <v>0</v>
      </c>
      <c r="AU303" s="113">
        <v>0</v>
      </c>
      <c r="AV303" s="113">
        <v>0</v>
      </c>
      <c r="AW303" s="113">
        <f t="shared" si="472"/>
        <v>0</v>
      </c>
      <c r="AX303" s="113" t="e">
        <f>#REF!</f>
        <v>#REF!</v>
      </c>
      <c r="AY303" s="113"/>
      <c r="AZ303" s="113"/>
      <c r="BA303" s="113"/>
      <c r="BB303" s="113"/>
    </row>
    <row r="304" spans="7:54" s="71" customFormat="1" ht="14.25" x14ac:dyDescent="0.2">
      <c r="G304" s="81" t="s">
        <v>562</v>
      </c>
      <c r="H304" s="85" t="s">
        <v>562</v>
      </c>
      <c r="I304" s="74" t="s">
        <v>563</v>
      </c>
      <c r="J304" s="75"/>
      <c r="K304" s="75"/>
      <c r="L304" s="113">
        <v>0</v>
      </c>
      <c r="M304" s="113"/>
      <c r="N304" s="113"/>
      <c r="O304" s="113"/>
      <c r="P304" s="113"/>
      <c r="Q304" s="113"/>
      <c r="R304" s="113"/>
      <c r="S304" s="113"/>
      <c r="T304" s="113"/>
      <c r="U304" s="113"/>
      <c r="V304" s="113"/>
      <c r="W304" s="113"/>
      <c r="X304" s="113"/>
      <c r="Y304" s="113">
        <f t="shared" si="452"/>
        <v>0</v>
      </c>
      <c r="Z304" s="113"/>
      <c r="AA304" s="113"/>
      <c r="AB304" s="113"/>
      <c r="AC304" s="113"/>
      <c r="AD304" s="113"/>
      <c r="AE304" s="113"/>
      <c r="AF304" s="113"/>
      <c r="AG304" s="116">
        <v>0</v>
      </c>
      <c r="AH304" s="116">
        <v>0</v>
      </c>
      <c r="AI304" s="113">
        <f t="shared" si="446"/>
        <v>0</v>
      </c>
      <c r="AJ304" s="113">
        <v>0</v>
      </c>
      <c r="AK304" s="113">
        <v>0</v>
      </c>
      <c r="AL304" s="113">
        <f t="shared" si="447"/>
        <v>0</v>
      </c>
      <c r="AM304" s="113">
        <f t="shared" si="465"/>
        <v>0</v>
      </c>
      <c r="AN304" s="113">
        <f t="shared" si="466"/>
        <v>0</v>
      </c>
      <c r="AO304" s="113">
        <f t="shared" si="467"/>
        <v>0</v>
      </c>
      <c r="AP304" s="113">
        <f t="shared" si="468"/>
        <v>0</v>
      </c>
      <c r="AQ304" s="113">
        <v>0</v>
      </c>
      <c r="AR304" s="113">
        <f t="shared" si="469"/>
        <v>0</v>
      </c>
      <c r="AS304" s="113">
        <f t="shared" si="470"/>
        <v>0</v>
      </c>
      <c r="AT304" s="113">
        <f t="shared" si="471"/>
        <v>0</v>
      </c>
      <c r="AU304" s="113">
        <v>0</v>
      </c>
      <c r="AV304" s="113">
        <v>0</v>
      </c>
      <c r="AW304" s="113">
        <f t="shared" si="472"/>
        <v>0</v>
      </c>
      <c r="AX304" s="113" t="e">
        <f>#REF!</f>
        <v>#REF!</v>
      </c>
      <c r="AY304" s="113"/>
      <c r="AZ304" s="113"/>
      <c r="BA304" s="113"/>
      <c r="BB304" s="113"/>
    </row>
    <row r="305" spans="7:54" s="71" customFormat="1" ht="14.25" x14ac:dyDescent="0.2">
      <c r="G305" s="81" t="s">
        <v>564</v>
      </c>
      <c r="H305" s="85" t="s">
        <v>564</v>
      </c>
      <c r="I305" s="74" t="s">
        <v>565</v>
      </c>
      <c r="J305" s="75"/>
      <c r="K305" s="75"/>
      <c r="L305" s="113">
        <v>0</v>
      </c>
      <c r="M305" s="113"/>
      <c r="N305" s="113"/>
      <c r="O305" s="113"/>
      <c r="P305" s="113"/>
      <c r="Q305" s="113"/>
      <c r="R305" s="113"/>
      <c r="S305" s="113"/>
      <c r="T305" s="113"/>
      <c r="U305" s="113"/>
      <c r="V305" s="113"/>
      <c r="W305" s="113"/>
      <c r="X305" s="113"/>
      <c r="Y305" s="113">
        <f t="shared" si="452"/>
        <v>0</v>
      </c>
      <c r="Z305" s="113"/>
      <c r="AA305" s="113"/>
      <c r="AB305" s="113"/>
      <c r="AC305" s="113"/>
      <c r="AD305" s="113"/>
      <c r="AE305" s="113"/>
      <c r="AF305" s="113"/>
      <c r="AG305" s="116">
        <v>0</v>
      </c>
      <c r="AH305" s="116">
        <v>0</v>
      </c>
      <c r="AI305" s="113">
        <f t="shared" si="446"/>
        <v>0</v>
      </c>
      <c r="AJ305" s="113">
        <v>0</v>
      </c>
      <c r="AK305" s="113">
        <v>0</v>
      </c>
      <c r="AL305" s="113">
        <f t="shared" si="447"/>
        <v>0</v>
      </c>
      <c r="AM305" s="113">
        <f t="shared" si="465"/>
        <v>0</v>
      </c>
      <c r="AN305" s="113">
        <f t="shared" si="466"/>
        <v>0</v>
      </c>
      <c r="AO305" s="113">
        <f t="shared" si="467"/>
        <v>0</v>
      </c>
      <c r="AP305" s="113">
        <f t="shared" si="468"/>
        <v>0</v>
      </c>
      <c r="AQ305" s="113">
        <v>0</v>
      </c>
      <c r="AR305" s="113">
        <f t="shared" si="469"/>
        <v>0</v>
      </c>
      <c r="AS305" s="113">
        <f t="shared" si="470"/>
        <v>0</v>
      </c>
      <c r="AT305" s="113">
        <f t="shared" si="471"/>
        <v>0</v>
      </c>
      <c r="AU305" s="113">
        <v>0</v>
      </c>
      <c r="AV305" s="113">
        <v>0</v>
      </c>
      <c r="AW305" s="113">
        <f t="shared" si="472"/>
        <v>0</v>
      </c>
      <c r="AX305" s="113" t="e">
        <f>#REF!</f>
        <v>#REF!</v>
      </c>
      <c r="AY305" s="113"/>
      <c r="AZ305" s="113"/>
      <c r="BA305" s="113"/>
      <c r="BB305" s="113"/>
    </row>
    <row r="306" spans="7:54" s="71" customFormat="1" ht="14.25" x14ac:dyDescent="0.2">
      <c r="G306" s="81" t="s">
        <v>566</v>
      </c>
      <c r="H306" s="85" t="s">
        <v>566</v>
      </c>
      <c r="I306" s="74" t="s">
        <v>567</v>
      </c>
      <c r="J306" s="75"/>
      <c r="K306" s="75"/>
      <c r="L306" s="113">
        <v>0</v>
      </c>
      <c r="M306" s="113"/>
      <c r="N306" s="113"/>
      <c r="O306" s="113"/>
      <c r="P306" s="113"/>
      <c r="Q306" s="113"/>
      <c r="R306" s="113"/>
      <c r="S306" s="113"/>
      <c r="T306" s="113"/>
      <c r="U306" s="113"/>
      <c r="V306" s="113"/>
      <c r="W306" s="113"/>
      <c r="X306" s="113"/>
      <c r="Y306" s="113">
        <f t="shared" si="452"/>
        <v>0</v>
      </c>
      <c r="Z306" s="113"/>
      <c r="AA306" s="113"/>
      <c r="AB306" s="113"/>
      <c r="AC306" s="113"/>
      <c r="AD306" s="113"/>
      <c r="AE306" s="113"/>
      <c r="AF306" s="113"/>
      <c r="AG306" s="116">
        <v>0</v>
      </c>
      <c r="AH306" s="116">
        <v>0</v>
      </c>
      <c r="AI306" s="113">
        <f t="shared" si="446"/>
        <v>0</v>
      </c>
      <c r="AJ306" s="113">
        <v>0</v>
      </c>
      <c r="AK306" s="113">
        <v>0</v>
      </c>
      <c r="AL306" s="113">
        <f t="shared" si="447"/>
        <v>0</v>
      </c>
      <c r="AM306" s="113">
        <f t="shared" si="465"/>
        <v>0</v>
      </c>
      <c r="AN306" s="113">
        <f t="shared" si="466"/>
        <v>0</v>
      </c>
      <c r="AO306" s="113">
        <f t="shared" si="467"/>
        <v>0</v>
      </c>
      <c r="AP306" s="113">
        <f t="shared" si="468"/>
        <v>0</v>
      </c>
      <c r="AQ306" s="113">
        <v>0</v>
      </c>
      <c r="AR306" s="113">
        <f t="shared" si="469"/>
        <v>0</v>
      </c>
      <c r="AS306" s="113">
        <f t="shared" si="470"/>
        <v>0</v>
      </c>
      <c r="AT306" s="113">
        <f t="shared" si="471"/>
        <v>0</v>
      </c>
      <c r="AU306" s="113">
        <v>0</v>
      </c>
      <c r="AV306" s="113">
        <v>0</v>
      </c>
      <c r="AW306" s="113">
        <f t="shared" si="472"/>
        <v>0</v>
      </c>
      <c r="AX306" s="113" t="e">
        <f>#REF!</f>
        <v>#REF!</v>
      </c>
      <c r="AY306" s="113"/>
      <c r="AZ306" s="113"/>
      <c r="BA306" s="113"/>
      <c r="BB306" s="113"/>
    </row>
    <row r="307" spans="7:54" s="71" customFormat="1" ht="14.25" x14ac:dyDescent="0.2">
      <c r="G307" s="81" t="s">
        <v>568</v>
      </c>
      <c r="H307" s="85" t="s">
        <v>568</v>
      </c>
      <c r="I307" s="74" t="s">
        <v>569</v>
      </c>
      <c r="J307" s="75"/>
      <c r="K307" s="75"/>
      <c r="L307" s="113">
        <v>0</v>
      </c>
      <c r="M307" s="113"/>
      <c r="N307" s="113"/>
      <c r="O307" s="113"/>
      <c r="P307" s="113"/>
      <c r="Q307" s="113"/>
      <c r="R307" s="113"/>
      <c r="S307" s="113"/>
      <c r="T307" s="113"/>
      <c r="U307" s="113"/>
      <c r="V307" s="113"/>
      <c r="W307" s="113"/>
      <c r="X307" s="113"/>
      <c r="Y307" s="113">
        <f t="shared" si="452"/>
        <v>0</v>
      </c>
      <c r="Z307" s="113"/>
      <c r="AA307" s="113"/>
      <c r="AB307" s="113"/>
      <c r="AC307" s="113"/>
      <c r="AD307" s="113"/>
      <c r="AE307" s="113"/>
      <c r="AF307" s="113"/>
      <c r="AG307" s="116">
        <v>0</v>
      </c>
      <c r="AH307" s="116">
        <v>0</v>
      </c>
      <c r="AI307" s="113">
        <f t="shared" si="446"/>
        <v>0</v>
      </c>
      <c r="AJ307" s="113">
        <v>0</v>
      </c>
      <c r="AK307" s="113">
        <v>0</v>
      </c>
      <c r="AL307" s="113">
        <f t="shared" si="447"/>
        <v>0</v>
      </c>
      <c r="AM307" s="113">
        <f t="shared" si="465"/>
        <v>0</v>
      </c>
      <c r="AN307" s="113">
        <f t="shared" si="466"/>
        <v>0</v>
      </c>
      <c r="AO307" s="113">
        <f t="shared" si="467"/>
        <v>0</v>
      </c>
      <c r="AP307" s="113">
        <f t="shared" si="468"/>
        <v>0</v>
      </c>
      <c r="AQ307" s="113">
        <v>0</v>
      </c>
      <c r="AR307" s="113">
        <f t="shared" si="469"/>
        <v>0</v>
      </c>
      <c r="AS307" s="113">
        <f t="shared" si="470"/>
        <v>0</v>
      </c>
      <c r="AT307" s="113">
        <f t="shared" si="471"/>
        <v>0</v>
      </c>
      <c r="AU307" s="113">
        <v>0</v>
      </c>
      <c r="AV307" s="113">
        <v>0</v>
      </c>
      <c r="AW307" s="113">
        <f t="shared" si="472"/>
        <v>0</v>
      </c>
      <c r="AX307" s="113" t="e">
        <f>#REF!</f>
        <v>#REF!</v>
      </c>
      <c r="AY307" s="113"/>
      <c r="AZ307" s="113"/>
      <c r="BA307" s="113"/>
      <c r="BB307" s="113"/>
    </row>
    <row r="308" spans="7:54" s="71" customFormat="1" ht="14.25" x14ac:dyDescent="0.2">
      <c r="G308" s="81" t="s">
        <v>570</v>
      </c>
      <c r="H308" s="85" t="s">
        <v>570</v>
      </c>
      <c r="I308" s="74" t="s">
        <v>571</v>
      </c>
      <c r="J308" s="75"/>
      <c r="K308" s="75"/>
      <c r="L308" s="113">
        <v>0</v>
      </c>
      <c r="M308" s="113"/>
      <c r="N308" s="113"/>
      <c r="O308" s="113"/>
      <c r="P308" s="113"/>
      <c r="Q308" s="113"/>
      <c r="R308" s="113"/>
      <c r="S308" s="113"/>
      <c r="T308" s="113"/>
      <c r="U308" s="113"/>
      <c r="V308" s="113"/>
      <c r="W308" s="113"/>
      <c r="X308" s="113"/>
      <c r="Y308" s="113">
        <f t="shared" si="452"/>
        <v>0</v>
      </c>
      <c r="Z308" s="113"/>
      <c r="AA308" s="113"/>
      <c r="AB308" s="113"/>
      <c r="AC308" s="113"/>
      <c r="AD308" s="113"/>
      <c r="AE308" s="113"/>
      <c r="AF308" s="113"/>
      <c r="AG308" s="116">
        <v>0</v>
      </c>
      <c r="AH308" s="116">
        <v>0</v>
      </c>
      <c r="AI308" s="113">
        <f t="shared" si="446"/>
        <v>0</v>
      </c>
      <c r="AJ308" s="113">
        <v>0</v>
      </c>
      <c r="AK308" s="113">
        <v>0</v>
      </c>
      <c r="AL308" s="113">
        <f t="shared" si="447"/>
        <v>0</v>
      </c>
      <c r="AM308" s="113">
        <f t="shared" si="465"/>
        <v>0</v>
      </c>
      <c r="AN308" s="113">
        <f t="shared" si="466"/>
        <v>0</v>
      </c>
      <c r="AO308" s="113">
        <f t="shared" si="467"/>
        <v>0</v>
      </c>
      <c r="AP308" s="113">
        <f t="shared" si="468"/>
        <v>0</v>
      </c>
      <c r="AQ308" s="113">
        <v>0</v>
      </c>
      <c r="AR308" s="113">
        <f t="shared" si="469"/>
        <v>0</v>
      </c>
      <c r="AS308" s="113">
        <f t="shared" si="470"/>
        <v>0</v>
      </c>
      <c r="AT308" s="113">
        <f t="shared" si="471"/>
        <v>0</v>
      </c>
      <c r="AU308" s="113">
        <v>0</v>
      </c>
      <c r="AV308" s="113">
        <v>0</v>
      </c>
      <c r="AW308" s="113">
        <f t="shared" si="472"/>
        <v>0</v>
      </c>
      <c r="AX308" s="113" t="e">
        <f>#REF!</f>
        <v>#REF!</v>
      </c>
      <c r="AY308" s="113"/>
      <c r="AZ308" s="113"/>
      <c r="BA308" s="113"/>
      <c r="BB308" s="113"/>
    </row>
    <row r="309" spans="7:54" s="71" customFormat="1" ht="14.25" x14ac:dyDescent="0.2">
      <c r="G309" s="81" t="s">
        <v>572</v>
      </c>
      <c r="H309" s="82" t="s">
        <v>573</v>
      </c>
      <c r="I309" s="83" t="s">
        <v>574</v>
      </c>
      <c r="J309" s="84">
        <f>SUM(J310:J311)</f>
        <v>0</v>
      </c>
      <c r="K309" s="84">
        <f>SUM(K310:K311)</f>
        <v>0</v>
      </c>
      <c r="L309" s="115">
        <f>SUM(L310:L311)</f>
        <v>0</v>
      </c>
      <c r="M309" s="115">
        <f t="shared" ref="M309:X309" si="473">SUM(M310:M311)</f>
        <v>0</v>
      </c>
      <c r="N309" s="115">
        <f t="shared" si="473"/>
        <v>0</v>
      </c>
      <c r="O309" s="115">
        <f t="shared" si="473"/>
        <v>0</v>
      </c>
      <c r="P309" s="115">
        <f t="shared" si="473"/>
        <v>0</v>
      </c>
      <c r="Q309" s="115">
        <f t="shared" si="473"/>
        <v>0</v>
      </c>
      <c r="R309" s="115">
        <f t="shared" si="473"/>
        <v>0</v>
      </c>
      <c r="S309" s="115">
        <f t="shared" si="473"/>
        <v>0</v>
      </c>
      <c r="T309" s="115">
        <f t="shared" si="473"/>
        <v>0</v>
      </c>
      <c r="U309" s="115">
        <f t="shared" si="473"/>
        <v>0</v>
      </c>
      <c r="V309" s="115">
        <f t="shared" si="473"/>
        <v>0</v>
      </c>
      <c r="W309" s="115">
        <f t="shared" si="473"/>
        <v>0</v>
      </c>
      <c r="X309" s="115">
        <f t="shared" si="473"/>
        <v>0</v>
      </c>
      <c r="Y309" s="115">
        <f t="shared" si="452"/>
        <v>0</v>
      </c>
      <c r="Z309" s="115">
        <f t="shared" ref="Z309:AZ309" si="474">SUM(Z310:Z311)</f>
        <v>0</v>
      </c>
      <c r="AA309" s="115">
        <f t="shared" si="474"/>
        <v>0</v>
      </c>
      <c r="AB309" s="115">
        <f t="shared" si="474"/>
        <v>0</v>
      </c>
      <c r="AC309" s="115">
        <f t="shared" si="474"/>
        <v>0</v>
      </c>
      <c r="AD309" s="115">
        <f t="shared" si="474"/>
        <v>0</v>
      </c>
      <c r="AE309" s="115">
        <f t="shared" si="474"/>
        <v>0</v>
      </c>
      <c r="AF309" s="115">
        <f t="shared" si="474"/>
        <v>0</v>
      </c>
      <c r="AG309" s="115">
        <f t="shared" si="474"/>
        <v>0</v>
      </c>
      <c r="AH309" s="115">
        <f t="shared" si="474"/>
        <v>0</v>
      </c>
      <c r="AI309" s="115">
        <f t="shared" si="474"/>
        <v>0</v>
      </c>
      <c r="AJ309" s="115">
        <f t="shared" si="474"/>
        <v>0</v>
      </c>
      <c r="AK309" s="115">
        <f t="shared" si="474"/>
        <v>0</v>
      </c>
      <c r="AL309" s="115">
        <f t="shared" si="474"/>
        <v>0</v>
      </c>
      <c r="AM309" s="115">
        <f t="shared" si="474"/>
        <v>0</v>
      </c>
      <c r="AN309" s="115">
        <f t="shared" si="474"/>
        <v>0</v>
      </c>
      <c r="AO309" s="115">
        <f t="shared" si="474"/>
        <v>0</v>
      </c>
      <c r="AP309" s="115">
        <f t="shared" si="474"/>
        <v>0</v>
      </c>
      <c r="AQ309" s="115">
        <f>SUM(AQ310:AQ311)</f>
        <v>0</v>
      </c>
      <c r="AR309" s="115">
        <f t="shared" si="474"/>
        <v>0</v>
      </c>
      <c r="AS309" s="115">
        <f t="shared" si="474"/>
        <v>0</v>
      </c>
      <c r="AT309" s="115">
        <f t="shared" si="474"/>
        <v>0</v>
      </c>
      <c r="AU309" s="115">
        <f t="shared" si="474"/>
        <v>0</v>
      </c>
      <c r="AV309" s="115">
        <f t="shared" si="474"/>
        <v>0</v>
      </c>
      <c r="AW309" s="115">
        <f t="shared" si="474"/>
        <v>0</v>
      </c>
      <c r="AX309" s="115" t="e">
        <f t="shared" si="474"/>
        <v>#REF!</v>
      </c>
      <c r="AY309" s="115">
        <f t="shared" si="474"/>
        <v>0</v>
      </c>
      <c r="AZ309" s="115">
        <f t="shared" si="474"/>
        <v>0</v>
      </c>
      <c r="BA309" s="115">
        <f>SUM(BA310:BA311)</f>
        <v>0</v>
      </c>
      <c r="BB309" s="115">
        <f>SUM(BB310:BB311)</f>
        <v>0</v>
      </c>
    </row>
    <row r="310" spans="7:54" s="71" customFormat="1" ht="14.25" x14ac:dyDescent="0.2">
      <c r="G310" s="81" t="s">
        <v>575</v>
      </c>
      <c r="H310" s="85" t="s">
        <v>575</v>
      </c>
      <c r="I310" s="74" t="s">
        <v>576</v>
      </c>
      <c r="J310" s="75"/>
      <c r="K310" s="75"/>
      <c r="L310" s="113">
        <v>0</v>
      </c>
      <c r="M310" s="113"/>
      <c r="N310" s="113"/>
      <c r="O310" s="113"/>
      <c r="P310" s="113"/>
      <c r="Q310" s="113"/>
      <c r="R310" s="113"/>
      <c r="S310" s="113"/>
      <c r="T310" s="113"/>
      <c r="U310" s="113"/>
      <c r="V310" s="113"/>
      <c r="W310" s="113"/>
      <c r="X310" s="113"/>
      <c r="Y310" s="113">
        <f t="shared" si="452"/>
        <v>0</v>
      </c>
      <c r="Z310" s="113"/>
      <c r="AA310" s="113"/>
      <c r="AB310" s="113"/>
      <c r="AC310" s="113"/>
      <c r="AD310" s="113"/>
      <c r="AE310" s="113"/>
      <c r="AF310" s="113"/>
      <c r="AG310" s="116">
        <v>0</v>
      </c>
      <c r="AH310" s="116">
        <v>0</v>
      </c>
      <c r="AI310" s="113">
        <f t="shared" si="446"/>
        <v>0</v>
      </c>
      <c r="AJ310" s="113">
        <v>0</v>
      </c>
      <c r="AK310" s="113">
        <v>0</v>
      </c>
      <c r="AL310" s="113">
        <f t="shared" si="447"/>
        <v>0</v>
      </c>
      <c r="AM310" s="113">
        <f>SUM(M310:R310)</f>
        <v>0</v>
      </c>
      <c r="AN310" s="113">
        <f>SUM(S310:U310)</f>
        <v>0</v>
      </c>
      <c r="AO310" s="113">
        <f>SUM(V310:X310)</f>
        <v>0</v>
      </c>
      <c r="AP310" s="113">
        <f>SUM(AM310:AO310)</f>
        <v>0</v>
      </c>
      <c r="AQ310" s="113">
        <v>0</v>
      </c>
      <c r="AR310" s="113">
        <f>R310*3</f>
        <v>0</v>
      </c>
      <c r="AS310" s="113">
        <f>R310*3</f>
        <v>0</v>
      </c>
      <c r="AT310" s="113">
        <f>SUM(AQ310:AS310)</f>
        <v>0</v>
      </c>
      <c r="AU310" s="113">
        <v>0</v>
      </c>
      <c r="AV310" s="113">
        <v>0</v>
      </c>
      <c r="AW310" s="113">
        <f>SUM(AU310:AV310)</f>
        <v>0</v>
      </c>
      <c r="AX310" s="113" t="e">
        <f>#REF!</f>
        <v>#REF!</v>
      </c>
      <c r="AY310" s="113"/>
      <c r="AZ310" s="113"/>
      <c r="BA310" s="113"/>
      <c r="BB310" s="113"/>
    </row>
    <row r="311" spans="7:54" s="71" customFormat="1" ht="14.25" x14ac:dyDescent="0.2">
      <c r="G311" s="81" t="s">
        <v>577</v>
      </c>
      <c r="H311" s="85" t="s">
        <v>577</v>
      </c>
      <c r="I311" s="74" t="s">
        <v>578</v>
      </c>
      <c r="J311" s="75"/>
      <c r="K311" s="75"/>
      <c r="L311" s="113">
        <v>0</v>
      </c>
      <c r="M311" s="113"/>
      <c r="N311" s="113"/>
      <c r="O311" s="113"/>
      <c r="P311" s="113"/>
      <c r="Q311" s="113"/>
      <c r="R311" s="113"/>
      <c r="S311" s="113"/>
      <c r="T311" s="113"/>
      <c r="U311" s="113"/>
      <c r="V311" s="113"/>
      <c r="W311" s="113"/>
      <c r="X311" s="113"/>
      <c r="Y311" s="113">
        <f t="shared" si="452"/>
        <v>0</v>
      </c>
      <c r="Z311" s="113"/>
      <c r="AA311" s="113"/>
      <c r="AB311" s="113"/>
      <c r="AC311" s="113"/>
      <c r="AD311" s="113"/>
      <c r="AE311" s="113"/>
      <c r="AF311" s="113"/>
      <c r="AG311" s="116">
        <v>0</v>
      </c>
      <c r="AH311" s="116">
        <v>0</v>
      </c>
      <c r="AI311" s="113">
        <f t="shared" si="446"/>
        <v>0</v>
      </c>
      <c r="AJ311" s="113">
        <v>0</v>
      </c>
      <c r="AK311" s="113">
        <v>0</v>
      </c>
      <c r="AL311" s="113">
        <f t="shared" si="447"/>
        <v>0</v>
      </c>
      <c r="AM311" s="113">
        <f>SUM(M311:R311)</f>
        <v>0</v>
      </c>
      <c r="AN311" s="113">
        <f>SUM(S311:U311)</f>
        <v>0</v>
      </c>
      <c r="AO311" s="113">
        <f>SUM(V311:X311)</f>
        <v>0</v>
      </c>
      <c r="AP311" s="113">
        <f>SUM(AM311:AO311)</f>
        <v>0</v>
      </c>
      <c r="AQ311" s="113">
        <v>0</v>
      </c>
      <c r="AR311" s="113">
        <f>R311*3</f>
        <v>0</v>
      </c>
      <c r="AS311" s="113">
        <f>R311*3</f>
        <v>0</v>
      </c>
      <c r="AT311" s="113">
        <f>SUM(AQ311:AS311)</f>
        <v>0</v>
      </c>
      <c r="AU311" s="113">
        <v>0</v>
      </c>
      <c r="AV311" s="113">
        <v>0</v>
      </c>
      <c r="AW311" s="113">
        <f>SUM(AU311:AV311)</f>
        <v>0</v>
      </c>
      <c r="AX311" s="113" t="e">
        <f>#REF!</f>
        <v>#REF!</v>
      </c>
      <c r="AY311" s="113"/>
      <c r="AZ311" s="113"/>
      <c r="BA311" s="113"/>
      <c r="BB311" s="113"/>
    </row>
    <row r="312" spans="7:54" s="71" customFormat="1" ht="14.25" x14ac:dyDescent="0.2">
      <c r="G312" s="81" t="s">
        <v>579</v>
      </c>
      <c r="H312" s="82" t="s">
        <v>580</v>
      </c>
      <c r="I312" s="83" t="s">
        <v>581</v>
      </c>
      <c r="J312" s="84">
        <f>SUM(J313:J316)</f>
        <v>0</v>
      </c>
      <c r="K312" s="84">
        <f>SUM(K313:K316)</f>
        <v>0</v>
      </c>
      <c r="L312" s="115">
        <f>SUM(L313:L316)</f>
        <v>0</v>
      </c>
      <c r="M312" s="115">
        <f t="shared" ref="M312:X312" si="475">SUM(M313:M316)</f>
        <v>0</v>
      </c>
      <c r="N312" s="115">
        <f t="shared" si="475"/>
        <v>0</v>
      </c>
      <c r="O312" s="115">
        <f t="shared" si="475"/>
        <v>0</v>
      </c>
      <c r="P312" s="115">
        <f t="shared" si="475"/>
        <v>0</v>
      </c>
      <c r="Q312" s="115">
        <f t="shared" si="475"/>
        <v>0</v>
      </c>
      <c r="R312" s="115">
        <f t="shared" si="475"/>
        <v>0</v>
      </c>
      <c r="S312" s="115">
        <f t="shared" si="475"/>
        <v>0</v>
      </c>
      <c r="T312" s="115">
        <f t="shared" si="475"/>
        <v>0</v>
      </c>
      <c r="U312" s="115">
        <f t="shared" si="475"/>
        <v>0</v>
      </c>
      <c r="V312" s="115">
        <f t="shared" si="475"/>
        <v>0</v>
      </c>
      <c r="W312" s="115">
        <f t="shared" si="475"/>
        <v>0</v>
      </c>
      <c r="X312" s="115">
        <f t="shared" si="475"/>
        <v>0</v>
      </c>
      <c r="Y312" s="115">
        <f t="shared" si="452"/>
        <v>0</v>
      </c>
      <c r="Z312" s="115">
        <f t="shared" ref="Z312:AZ312" si="476">SUM(Z313:Z316)</f>
        <v>0</v>
      </c>
      <c r="AA312" s="115">
        <f t="shared" si="476"/>
        <v>0</v>
      </c>
      <c r="AB312" s="115">
        <f t="shared" si="476"/>
        <v>0</v>
      </c>
      <c r="AC312" s="115">
        <f t="shared" si="476"/>
        <v>0</v>
      </c>
      <c r="AD312" s="115">
        <f t="shared" si="476"/>
        <v>0</v>
      </c>
      <c r="AE312" s="115">
        <f t="shared" si="476"/>
        <v>0</v>
      </c>
      <c r="AF312" s="115">
        <f t="shared" si="476"/>
        <v>0</v>
      </c>
      <c r="AG312" s="115">
        <f t="shared" si="476"/>
        <v>0</v>
      </c>
      <c r="AH312" s="115">
        <f t="shared" si="476"/>
        <v>0</v>
      </c>
      <c r="AI312" s="115">
        <f t="shared" si="476"/>
        <v>0</v>
      </c>
      <c r="AJ312" s="115">
        <f t="shared" si="476"/>
        <v>0</v>
      </c>
      <c r="AK312" s="115">
        <f t="shared" si="476"/>
        <v>0</v>
      </c>
      <c r="AL312" s="115">
        <f t="shared" si="476"/>
        <v>0</v>
      </c>
      <c r="AM312" s="115">
        <f t="shared" si="476"/>
        <v>0</v>
      </c>
      <c r="AN312" s="115">
        <f t="shared" si="476"/>
        <v>0</v>
      </c>
      <c r="AO312" s="115">
        <f t="shared" si="476"/>
        <v>0</v>
      </c>
      <c r="AP312" s="115">
        <f t="shared" si="476"/>
        <v>0</v>
      </c>
      <c r="AQ312" s="115">
        <f>SUM(AQ313:AQ316)</f>
        <v>0</v>
      </c>
      <c r="AR312" s="115">
        <f t="shared" si="476"/>
        <v>0</v>
      </c>
      <c r="AS312" s="115">
        <f t="shared" si="476"/>
        <v>0</v>
      </c>
      <c r="AT312" s="115">
        <f t="shared" si="476"/>
        <v>0</v>
      </c>
      <c r="AU312" s="115">
        <f t="shared" si="476"/>
        <v>0</v>
      </c>
      <c r="AV312" s="115">
        <f t="shared" si="476"/>
        <v>0</v>
      </c>
      <c r="AW312" s="115">
        <f t="shared" si="476"/>
        <v>0</v>
      </c>
      <c r="AX312" s="115" t="e">
        <f t="shared" si="476"/>
        <v>#REF!</v>
      </c>
      <c r="AY312" s="115">
        <f t="shared" si="476"/>
        <v>0</v>
      </c>
      <c r="AZ312" s="115">
        <f t="shared" si="476"/>
        <v>0</v>
      </c>
      <c r="BA312" s="115">
        <f>SUM(BA313:BA316)</f>
        <v>0</v>
      </c>
      <c r="BB312" s="115">
        <f>SUM(BB313:BB316)</f>
        <v>0</v>
      </c>
    </row>
    <row r="313" spans="7:54" s="71" customFormat="1" ht="14.25" x14ac:dyDescent="0.2">
      <c r="G313" s="81" t="s">
        <v>582</v>
      </c>
      <c r="H313" s="85" t="s">
        <v>582</v>
      </c>
      <c r="I313" s="74" t="s">
        <v>583</v>
      </c>
      <c r="J313" s="75"/>
      <c r="K313" s="75"/>
      <c r="L313" s="113">
        <v>0</v>
      </c>
      <c r="M313" s="113"/>
      <c r="N313" s="113"/>
      <c r="O313" s="113"/>
      <c r="P313" s="113"/>
      <c r="Q313" s="113"/>
      <c r="R313" s="113"/>
      <c r="S313" s="113"/>
      <c r="T313" s="113"/>
      <c r="U313" s="113"/>
      <c r="V313" s="113"/>
      <c r="W313" s="113"/>
      <c r="X313" s="113"/>
      <c r="Y313" s="113">
        <f t="shared" si="452"/>
        <v>0</v>
      </c>
      <c r="Z313" s="113"/>
      <c r="AA313" s="113"/>
      <c r="AB313" s="113"/>
      <c r="AC313" s="113"/>
      <c r="AD313" s="113"/>
      <c r="AE313" s="113"/>
      <c r="AF313" s="113"/>
      <c r="AG313" s="116">
        <v>0</v>
      </c>
      <c r="AH313" s="116">
        <v>0</v>
      </c>
      <c r="AI313" s="113">
        <f t="shared" si="446"/>
        <v>0</v>
      </c>
      <c r="AJ313" s="113">
        <v>0</v>
      </c>
      <c r="AK313" s="113">
        <v>0</v>
      </c>
      <c r="AL313" s="113">
        <f t="shared" si="447"/>
        <v>0</v>
      </c>
      <c r="AM313" s="113">
        <f>SUM(M313:R313)</f>
        <v>0</v>
      </c>
      <c r="AN313" s="113">
        <f>SUM(S313:U313)</f>
        <v>0</v>
      </c>
      <c r="AO313" s="113">
        <f>SUM(V313:X313)</f>
        <v>0</v>
      </c>
      <c r="AP313" s="113">
        <f>SUM(AM313:AO313)</f>
        <v>0</v>
      </c>
      <c r="AQ313" s="113">
        <v>0</v>
      </c>
      <c r="AR313" s="113">
        <f>R313*3</f>
        <v>0</v>
      </c>
      <c r="AS313" s="113">
        <f>R313*3</f>
        <v>0</v>
      </c>
      <c r="AT313" s="113">
        <f>SUM(AQ313:AS313)</f>
        <v>0</v>
      </c>
      <c r="AU313" s="113">
        <v>0</v>
      </c>
      <c r="AV313" s="113">
        <v>0</v>
      </c>
      <c r="AW313" s="113">
        <f>SUM(AU313:AV313)</f>
        <v>0</v>
      </c>
      <c r="AX313" s="113" t="e">
        <f>#REF!</f>
        <v>#REF!</v>
      </c>
      <c r="AY313" s="113"/>
      <c r="AZ313" s="113"/>
      <c r="BA313" s="113"/>
      <c r="BB313" s="113"/>
    </row>
    <row r="314" spans="7:54" s="71" customFormat="1" ht="14.25" x14ac:dyDescent="0.2">
      <c r="G314" s="81" t="s">
        <v>584</v>
      </c>
      <c r="H314" s="85" t="s">
        <v>584</v>
      </c>
      <c r="I314" s="74" t="s">
        <v>585</v>
      </c>
      <c r="J314" s="75"/>
      <c r="K314" s="75"/>
      <c r="L314" s="113">
        <v>0</v>
      </c>
      <c r="M314" s="113"/>
      <c r="N314" s="113"/>
      <c r="O314" s="113"/>
      <c r="P314" s="113"/>
      <c r="Q314" s="113"/>
      <c r="R314" s="113"/>
      <c r="S314" s="113"/>
      <c r="T314" s="113"/>
      <c r="U314" s="113"/>
      <c r="V314" s="113"/>
      <c r="W314" s="113"/>
      <c r="X314" s="113"/>
      <c r="Y314" s="113">
        <f t="shared" si="452"/>
        <v>0</v>
      </c>
      <c r="Z314" s="113"/>
      <c r="AA314" s="113"/>
      <c r="AB314" s="113"/>
      <c r="AC314" s="113"/>
      <c r="AD314" s="113"/>
      <c r="AE314" s="113"/>
      <c r="AF314" s="113"/>
      <c r="AG314" s="116">
        <v>0</v>
      </c>
      <c r="AH314" s="116">
        <v>0</v>
      </c>
      <c r="AI314" s="113">
        <f t="shared" si="446"/>
        <v>0</v>
      </c>
      <c r="AJ314" s="113">
        <v>0</v>
      </c>
      <c r="AK314" s="113">
        <v>0</v>
      </c>
      <c r="AL314" s="113">
        <f t="shared" si="447"/>
        <v>0</v>
      </c>
      <c r="AM314" s="113">
        <f>SUM(M314:R314)</f>
        <v>0</v>
      </c>
      <c r="AN314" s="113">
        <f>SUM(S314:U314)</f>
        <v>0</v>
      </c>
      <c r="AO314" s="113">
        <f>SUM(V314:X314)</f>
        <v>0</v>
      </c>
      <c r="AP314" s="113">
        <f>SUM(AM314:AO314)</f>
        <v>0</v>
      </c>
      <c r="AQ314" s="113">
        <v>0</v>
      </c>
      <c r="AR314" s="113">
        <f>R314*3</f>
        <v>0</v>
      </c>
      <c r="AS314" s="113">
        <f>R314*3</f>
        <v>0</v>
      </c>
      <c r="AT314" s="113">
        <f>SUM(AQ314:AS314)</f>
        <v>0</v>
      </c>
      <c r="AU314" s="113">
        <v>0</v>
      </c>
      <c r="AV314" s="113">
        <v>0</v>
      </c>
      <c r="AW314" s="113">
        <f>SUM(AU314:AV314)</f>
        <v>0</v>
      </c>
      <c r="AX314" s="113" t="e">
        <f>#REF!</f>
        <v>#REF!</v>
      </c>
      <c r="AY314" s="113"/>
      <c r="AZ314" s="113"/>
      <c r="BA314" s="113"/>
      <c r="BB314" s="113"/>
    </row>
    <row r="315" spans="7:54" s="71" customFormat="1" ht="14.25" x14ac:dyDescent="0.2">
      <c r="G315" s="81" t="s">
        <v>586</v>
      </c>
      <c r="H315" s="85" t="s">
        <v>586</v>
      </c>
      <c r="I315" s="74" t="s">
        <v>587</v>
      </c>
      <c r="J315" s="75"/>
      <c r="K315" s="75"/>
      <c r="L315" s="113">
        <v>0</v>
      </c>
      <c r="M315" s="113"/>
      <c r="N315" s="113"/>
      <c r="O315" s="113"/>
      <c r="P315" s="113"/>
      <c r="Q315" s="113"/>
      <c r="R315" s="113"/>
      <c r="S315" s="113"/>
      <c r="T315" s="113"/>
      <c r="U315" s="113"/>
      <c r="V315" s="113"/>
      <c r="W315" s="113"/>
      <c r="X315" s="113"/>
      <c r="Y315" s="113">
        <f t="shared" si="452"/>
        <v>0</v>
      </c>
      <c r="Z315" s="113"/>
      <c r="AA315" s="113"/>
      <c r="AB315" s="113"/>
      <c r="AC315" s="113"/>
      <c r="AD315" s="113"/>
      <c r="AE315" s="113"/>
      <c r="AF315" s="113"/>
      <c r="AG315" s="116">
        <v>0</v>
      </c>
      <c r="AH315" s="116">
        <v>0</v>
      </c>
      <c r="AI315" s="113">
        <f t="shared" si="446"/>
        <v>0</v>
      </c>
      <c r="AJ315" s="113">
        <v>0</v>
      </c>
      <c r="AK315" s="113">
        <v>0</v>
      </c>
      <c r="AL315" s="113">
        <f t="shared" si="447"/>
        <v>0</v>
      </c>
      <c r="AM315" s="113">
        <f>SUM(M315:R315)</f>
        <v>0</v>
      </c>
      <c r="AN315" s="113">
        <f>SUM(S315:U315)</f>
        <v>0</v>
      </c>
      <c r="AO315" s="113">
        <f>SUM(V315:X315)</f>
        <v>0</v>
      </c>
      <c r="AP315" s="113">
        <f>SUM(AM315:AO315)</f>
        <v>0</v>
      </c>
      <c r="AQ315" s="113">
        <v>0</v>
      </c>
      <c r="AR315" s="113">
        <f>R315*3</f>
        <v>0</v>
      </c>
      <c r="AS315" s="113">
        <f>R315*3</f>
        <v>0</v>
      </c>
      <c r="AT315" s="113">
        <f>SUM(AQ315:AS315)</f>
        <v>0</v>
      </c>
      <c r="AU315" s="113">
        <v>0</v>
      </c>
      <c r="AV315" s="113">
        <v>0</v>
      </c>
      <c r="AW315" s="113">
        <f>SUM(AU315:AV315)</f>
        <v>0</v>
      </c>
      <c r="AX315" s="113" t="e">
        <f>#REF!</f>
        <v>#REF!</v>
      </c>
      <c r="AY315" s="113"/>
      <c r="AZ315" s="113"/>
      <c r="BA315" s="113"/>
      <c r="BB315" s="113"/>
    </row>
    <row r="316" spans="7:54" s="71" customFormat="1" ht="14.25" x14ac:dyDescent="0.2">
      <c r="G316" s="81" t="s">
        <v>588</v>
      </c>
      <c r="H316" s="85" t="s">
        <v>588</v>
      </c>
      <c r="I316" s="74" t="s">
        <v>589</v>
      </c>
      <c r="J316" s="75"/>
      <c r="K316" s="75"/>
      <c r="L316" s="113">
        <v>0</v>
      </c>
      <c r="M316" s="113"/>
      <c r="N316" s="113"/>
      <c r="O316" s="113"/>
      <c r="P316" s="113"/>
      <c r="Q316" s="113"/>
      <c r="R316" s="113"/>
      <c r="S316" s="113"/>
      <c r="T316" s="113"/>
      <c r="U316" s="113"/>
      <c r="V316" s="113"/>
      <c r="W316" s="113"/>
      <c r="X316" s="113"/>
      <c r="Y316" s="113">
        <f t="shared" si="452"/>
        <v>0</v>
      </c>
      <c r="Z316" s="113"/>
      <c r="AA316" s="113"/>
      <c r="AB316" s="113"/>
      <c r="AC316" s="113"/>
      <c r="AD316" s="113"/>
      <c r="AE316" s="113"/>
      <c r="AF316" s="113"/>
      <c r="AG316" s="116">
        <v>0</v>
      </c>
      <c r="AH316" s="116">
        <v>0</v>
      </c>
      <c r="AI316" s="113">
        <f t="shared" si="446"/>
        <v>0</v>
      </c>
      <c r="AJ316" s="113">
        <v>0</v>
      </c>
      <c r="AK316" s="113">
        <v>0</v>
      </c>
      <c r="AL316" s="113">
        <f t="shared" si="447"/>
        <v>0</v>
      </c>
      <c r="AM316" s="113">
        <f>SUM(M316:R316)</f>
        <v>0</v>
      </c>
      <c r="AN316" s="113">
        <f>SUM(S316:U316)</f>
        <v>0</v>
      </c>
      <c r="AO316" s="113">
        <f>SUM(V316:X316)</f>
        <v>0</v>
      </c>
      <c r="AP316" s="113">
        <f>SUM(AM316:AO316)</f>
        <v>0</v>
      </c>
      <c r="AQ316" s="113">
        <v>0</v>
      </c>
      <c r="AR316" s="113">
        <f>R316*3</f>
        <v>0</v>
      </c>
      <c r="AS316" s="113">
        <f>R316*3</f>
        <v>0</v>
      </c>
      <c r="AT316" s="113">
        <f>SUM(AQ316:AS316)</f>
        <v>0</v>
      </c>
      <c r="AU316" s="113">
        <v>0</v>
      </c>
      <c r="AV316" s="113">
        <v>0</v>
      </c>
      <c r="AW316" s="113">
        <f>SUM(AU316:AV316)</f>
        <v>0</v>
      </c>
      <c r="AX316" s="113" t="e">
        <f>#REF!</f>
        <v>#REF!</v>
      </c>
      <c r="AY316" s="113"/>
      <c r="AZ316" s="113"/>
      <c r="BA316" s="113"/>
      <c r="BB316" s="113"/>
    </row>
    <row r="317" spans="7:54" s="71" customFormat="1" ht="14.25" x14ac:dyDescent="0.2">
      <c r="G317" s="81" t="s">
        <v>590</v>
      </c>
      <c r="H317" s="82" t="s">
        <v>591</v>
      </c>
      <c r="I317" s="83" t="s">
        <v>592</v>
      </c>
      <c r="J317" s="84">
        <f>SUM(J318:J319)</f>
        <v>0</v>
      </c>
      <c r="K317" s="84">
        <f>SUM(K318:K319)</f>
        <v>0</v>
      </c>
      <c r="L317" s="115">
        <f>SUM(L318:L319)</f>
        <v>0</v>
      </c>
      <c r="M317" s="115">
        <f t="shared" ref="M317:X317" si="477">SUM(M318:M319)</f>
        <v>0</v>
      </c>
      <c r="N317" s="115">
        <f t="shared" si="477"/>
        <v>0</v>
      </c>
      <c r="O317" s="115">
        <f t="shared" si="477"/>
        <v>0</v>
      </c>
      <c r="P317" s="115">
        <f t="shared" si="477"/>
        <v>0</v>
      </c>
      <c r="Q317" s="115">
        <f t="shared" si="477"/>
        <v>0</v>
      </c>
      <c r="R317" s="115">
        <f t="shared" si="477"/>
        <v>0</v>
      </c>
      <c r="S317" s="115">
        <f t="shared" si="477"/>
        <v>0</v>
      </c>
      <c r="T317" s="115">
        <f t="shared" si="477"/>
        <v>0</v>
      </c>
      <c r="U317" s="115">
        <f t="shared" si="477"/>
        <v>0</v>
      </c>
      <c r="V317" s="115">
        <f t="shared" si="477"/>
        <v>0</v>
      </c>
      <c r="W317" s="115">
        <f t="shared" si="477"/>
        <v>0</v>
      </c>
      <c r="X317" s="115">
        <f t="shared" si="477"/>
        <v>0</v>
      </c>
      <c r="Y317" s="115">
        <f t="shared" si="452"/>
        <v>0</v>
      </c>
      <c r="Z317" s="115">
        <f t="shared" ref="Z317:AZ317" si="478">SUM(Z318:Z319)</f>
        <v>0</v>
      </c>
      <c r="AA317" s="115">
        <f t="shared" si="478"/>
        <v>0</v>
      </c>
      <c r="AB317" s="115">
        <f t="shared" si="478"/>
        <v>0</v>
      </c>
      <c r="AC317" s="115">
        <f t="shared" si="478"/>
        <v>0</v>
      </c>
      <c r="AD317" s="115">
        <f t="shared" si="478"/>
        <v>0</v>
      </c>
      <c r="AE317" s="115">
        <f t="shared" si="478"/>
        <v>0</v>
      </c>
      <c r="AF317" s="115">
        <f t="shared" si="478"/>
        <v>0</v>
      </c>
      <c r="AG317" s="115">
        <f t="shared" si="478"/>
        <v>0</v>
      </c>
      <c r="AH317" s="115">
        <f t="shared" si="478"/>
        <v>0</v>
      </c>
      <c r="AI317" s="115">
        <f t="shared" si="478"/>
        <v>0</v>
      </c>
      <c r="AJ317" s="115">
        <f t="shared" si="478"/>
        <v>0</v>
      </c>
      <c r="AK317" s="115">
        <f t="shared" si="478"/>
        <v>0</v>
      </c>
      <c r="AL317" s="115">
        <f t="shared" si="478"/>
        <v>0</v>
      </c>
      <c r="AM317" s="115">
        <f t="shared" si="478"/>
        <v>0</v>
      </c>
      <c r="AN317" s="115">
        <f t="shared" si="478"/>
        <v>0</v>
      </c>
      <c r="AO317" s="115">
        <f t="shared" si="478"/>
        <v>0</v>
      </c>
      <c r="AP317" s="115">
        <f t="shared" si="478"/>
        <v>0</v>
      </c>
      <c r="AQ317" s="115">
        <f>SUM(AQ318:AQ319)</f>
        <v>0</v>
      </c>
      <c r="AR317" s="115">
        <f t="shared" si="478"/>
        <v>0</v>
      </c>
      <c r="AS317" s="115">
        <f t="shared" si="478"/>
        <v>0</v>
      </c>
      <c r="AT317" s="115">
        <f t="shared" si="478"/>
        <v>0</v>
      </c>
      <c r="AU317" s="115">
        <f t="shared" si="478"/>
        <v>0</v>
      </c>
      <c r="AV317" s="115">
        <f t="shared" si="478"/>
        <v>0</v>
      </c>
      <c r="AW317" s="115">
        <f t="shared" si="478"/>
        <v>0</v>
      </c>
      <c r="AX317" s="115" t="e">
        <f t="shared" si="478"/>
        <v>#REF!</v>
      </c>
      <c r="AY317" s="115">
        <f t="shared" si="478"/>
        <v>0</v>
      </c>
      <c r="AZ317" s="115">
        <f t="shared" si="478"/>
        <v>0</v>
      </c>
      <c r="BA317" s="115">
        <f>SUM(BA318:BA319)</f>
        <v>0</v>
      </c>
      <c r="BB317" s="115">
        <f>SUM(BB318:BB319)</f>
        <v>0</v>
      </c>
    </row>
    <row r="318" spans="7:54" s="71" customFormat="1" ht="14.25" x14ac:dyDescent="0.2">
      <c r="G318" s="81" t="s">
        <v>593</v>
      </c>
      <c r="H318" s="85" t="s">
        <v>593</v>
      </c>
      <c r="I318" s="74" t="s">
        <v>594</v>
      </c>
      <c r="J318" s="75"/>
      <c r="K318" s="75"/>
      <c r="L318" s="113">
        <v>0</v>
      </c>
      <c r="M318" s="113"/>
      <c r="N318" s="113"/>
      <c r="O318" s="113"/>
      <c r="P318" s="113"/>
      <c r="Q318" s="113"/>
      <c r="R318" s="113"/>
      <c r="S318" s="113"/>
      <c r="T318" s="113"/>
      <c r="U318" s="113"/>
      <c r="V318" s="113"/>
      <c r="W318" s="113"/>
      <c r="X318" s="113"/>
      <c r="Y318" s="113">
        <f t="shared" si="452"/>
        <v>0</v>
      </c>
      <c r="Z318" s="113"/>
      <c r="AA318" s="113"/>
      <c r="AB318" s="113"/>
      <c r="AC318" s="113"/>
      <c r="AD318" s="113"/>
      <c r="AE318" s="113"/>
      <c r="AF318" s="113"/>
      <c r="AG318" s="116">
        <v>0</v>
      </c>
      <c r="AH318" s="116">
        <v>0</v>
      </c>
      <c r="AI318" s="113">
        <f t="shared" si="446"/>
        <v>0</v>
      </c>
      <c r="AJ318" s="113">
        <v>0</v>
      </c>
      <c r="AK318" s="113">
        <v>0</v>
      </c>
      <c r="AL318" s="113">
        <f t="shared" si="447"/>
        <v>0</v>
      </c>
      <c r="AM318" s="113">
        <f>SUM(M318:R318)</f>
        <v>0</v>
      </c>
      <c r="AN318" s="113">
        <f>SUM(S318:U318)</f>
        <v>0</v>
      </c>
      <c r="AO318" s="113">
        <f>SUM(V318:X318)</f>
        <v>0</v>
      </c>
      <c r="AP318" s="113">
        <f>SUM(AM318:AO318)</f>
        <v>0</v>
      </c>
      <c r="AQ318" s="113">
        <v>0</v>
      </c>
      <c r="AR318" s="113">
        <f>R318*3</f>
        <v>0</v>
      </c>
      <c r="AS318" s="113">
        <f>R318*3</f>
        <v>0</v>
      </c>
      <c r="AT318" s="113">
        <f>SUM(AQ318:AS318)</f>
        <v>0</v>
      </c>
      <c r="AU318" s="113">
        <v>0</v>
      </c>
      <c r="AV318" s="113">
        <v>0</v>
      </c>
      <c r="AW318" s="113">
        <f>SUM(AU318:AV318)</f>
        <v>0</v>
      </c>
      <c r="AX318" s="113" t="e">
        <f>#REF!</f>
        <v>#REF!</v>
      </c>
      <c r="AY318" s="113"/>
      <c r="AZ318" s="113"/>
      <c r="BA318" s="113"/>
      <c r="BB318" s="113"/>
    </row>
    <row r="319" spans="7:54" s="71" customFormat="1" ht="14.25" x14ac:dyDescent="0.2">
      <c r="G319" s="81" t="s">
        <v>595</v>
      </c>
      <c r="H319" s="85" t="s">
        <v>595</v>
      </c>
      <c r="I319" s="74" t="s">
        <v>596</v>
      </c>
      <c r="J319" s="75"/>
      <c r="K319" s="75"/>
      <c r="L319" s="113">
        <v>0</v>
      </c>
      <c r="M319" s="113"/>
      <c r="N319" s="113"/>
      <c r="O319" s="113"/>
      <c r="P319" s="113"/>
      <c r="Q319" s="113"/>
      <c r="R319" s="113"/>
      <c r="S319" s="113"/>
      <c r="T319" s="113"/>
      <c r="U319" s="113"/>
      <c r="V319" s="113"/>
      <c r="W319" s="113"/>
      <c r="X319" s="113"/>
      <c r="Y319" s="113">
        <f t="shared" si="452"/>
        <v>0</v>
      </c>
      <c r="Z319" s="113"/>
      <c r="AA319" s="113"/>
      <c r="AB319" s="113"/>
      <c r="AC319" s="113"/>
      <c r="AD319" s="113"/>
      <c r="AE319" s="113"/>
      <c r="AF319" s="113"/>
      <c r="AG319" s="116">
        <v>0</v>
      </c>
      <c r="AH319" s="116">
        <v>0</v>
      </c>
      <c r="AI319" s="113">
        <f t="shared" si="446"/>
        <v>0</v>
      </c>
      <c r="AJ319" s="113">
        <v>0</v>
      </c>
      <c r="AK319" s="113">
        <v>0</v>
      </c>
      <c r="AL319" s="113">
        <f t="shared" si="447"/>
        <v>0</v>
      </c>
      <c r="AM319" s="113">
        <f>SUM(M319:R319)</f>
        <v>0</v>
      </c>
      <c r="AN319" s="113">
        <f>SUM(S319:U319)</f>
        <v>0</v>
      </c>
      <c r="AO319" s="113">
        <f>SUM(V319:X319)</f>
        <v>0</v>
      </c>
      <c r="AP319" s="113">
        <f>SUM(AM319:AO319)</f>
        <v>0</v>
      </c>
      <c r="AQ319" s="113">
        <v>0</v>
      </c>
      <c r="AR319" s="113">
        <f>R319*3</f>
        <v>0</v>
      </c>
      <c r="AS319" s="113">
        <f>R319*3</f>
        <v>0</v>
      </c>
      <c r="AT319" s="113">
        <f>SUM(AQ319:AS319)</f>
        <v>0</v>
      </c>
      <c r="AU319" s="113">
        <v>0</v>
      </c>
      <c r="AV319" s="113">
        <v>0</v>
      </c>
      <c r="AW319" s="113">
        <f>SUM(AU319:AV319)</f>
        <v>0</v>
      </c>
      <c r="AX319" s="113" t="e">
        <f>#REF!</f>
        <v>#REF!</v>
      </c>
      <c r="AY319" s="113"/>
      <c r="AZ319" s="113"/>
      <c r="BA319" s="113"/>
      <c r="BB319" s="113"/>
    </row>
    <row r="320" spans="7:54" s="71" customFormat="1" ht="14.25" x14ac:dyDescent="0.2">
      <c r="G320" s="81" t="s">
        <v>597</v>
      </c>
      <c r="H320" s="82" t="s">
        <v>598</v>
      </c>
      <c r="I320" s="83" t="s">
        <v>599</v>
      </c>
      <c r="J320" s="84">
        <f>SUM(J321:J324)</f>
        <v>0</v>
      </c>
      <c r="K320" s="84">
        <f>SUM(K321:K324)</f>
        <v>0</v>
      </c>
      <c r="L320" s="115">
        <f>SUM(L321:L324)</f>
        <v>0</v>
      </c>
      <c r="M320" s="115">
        <f t="shared" ref="M320:X320" si="479">SUM(M321:M324)</f>
        <v>0</v>
      </c>
      <c r="N320" s="115">
        <f t="shared" si="479"/>
        <v>0</v>
      </c>
      <c r="O320" s="115">
        <f t="shared" si="479"/>
        <v>0</v>
      </c>
      <c r="P320" s="115">
        <f t="shared" si="479"/>
        <v>0</v>
      </c>
      <c r="Q320" s="115">
        <f t="shared" si="479"/>
        <v>0</v>
      </c>
      <c r="R320" s="115">
        <f t="shared" si="479"/>
        <v>0</v>
      </c>
      <c r="S320" s="115">
        <f t="shared" si="479"/>
        <v>0</v>
      </c>
      <c r="T320" s="115">
        <f t="shared" si="479"/>
        <v>0</v>
      </c>
      <c r="U320" s="115">
        <f t="shared" si="479"/>
        <v>0</v>
      </c>
      <c r="V320" s="115">
        <f t="shared" si="479"/>
        <v>0</v>
      </c>
      <c r="W320" s="115">
        <f t="shared" si="479"/>
        <v>0</v>
      </c>
      <c r="X320" s="115">
        <f t="shared" si="479"/>
        <v>0</v>
      </c>
      <c r="Y320" s="115">
        <f t="shared" si="452"/>
        <v>0</v>
      </c>
      <c r="Z320" s="115">
        <f t="shared" ref="Z320:AZ320" si="480">SUM(Z321:Z324)</f>
        <v>0</v>
      </c>
      <c r="AA320" s="115">
        <f t="shared" si="480"/>
        <v>0</v>
      </c>
      <c r="AB320" s="115">
        <f t="shared" si="480"/>
        <v>0</v>
      </c>
      <c r="AC320" s="115">
        <f t="shared" si="480"/>
        <v>0</v>
      </c>
      <c r="AD320" s="115">
        <f t="shared" si="480"/>
        <v>0</v>
      </c>
      <c r="AE320" s="115">
        <f t="shared" si="480"/>
        <v>0</v>
      </c>
      <c r="AF320" s="115">
        <f t="shared" si="480"/>
        <v>0</v>
      </c>
      <c r="AG320" s="115">
        <f t="shared" si="480"/>
        <v>0</v>
      </c>
      <c r="AH320" s="115">
        <f t="shared" si="480"/>
        <v>0</v>
      </c>
      <c r="AI320" s="115">
        <f t="shared" si="480"/>
        <v>0</v>
      </c>
      <c r="AJ320" s="115">
        <f t="shared" si="480"/>
        <v>0</v>
      </c>
      <c r="AK320" s="115">
        <f t="shared" si="480"/>
        <v>0</v>
      </c>
      <c r="AL320" s="115">
        <f t="shared" si="480"/>
        <v>0</v>
      </c>
      <c r="AM320" s="115">
        <f t="shared" si="480"/>
        <v>0</v>
      </c>
      <c r="AN320" s="115">
        <f t="shared" si="480"/>
        <v>0</v>
      </c>
      <c r="AO320" s="115">
        <f t="shared" si="480"/>
        <v>0</v>
      </c>
      <c r="AP320" s="115">
        <f t="shared" si="480"/>
        <v>0</v>
      </c>
      <c r="AQ320" s="115">
        <f>SUM(AQ321:AQ324)</f>
        <v>0</v>
      </c>
      <c r="AR320" s="115">
        <f t="shared" si="480"/>
        <v>0</v>
      </c>
      <c r="AS320" s="115">
        <f t="shared" si="480"/>
        <v>0</v>
      </c>
      <c r="AT320" s="115">
        <f t="shared" si="480"/>
        <v>0</v>
      </c>
      <c r="AU320" s="115">
        <f t="shared" si="480"/>
        <v>0</v>
      </c>
      <c r="AV320" s="115">
        <f t="shared" si="480"/>
        <v>0</v>
      </c>
      <c r="AW320" s="115">
        <f t="shared" si="480"/>
        <v>0</v>
      </c>
      <c r="AX320" s="115" t="e">
        <f t="shared" si="480"/>
        <v>#REF!</v>
      </c>
      <c r="AY320" s="115">
        <f t="shared" si="480"/>
        <v>0</v>
      </c>
      <c r="AZ320" s="115">
        <f t="shared" si="480"/>
        <v>0</v>
      </c>
      <c r="BA320" s="115">
        <f>SUM(BA321:BA324)</f>
        <v>0</v>
      </c>
      <c r="BB320" s="115">
        <f>SUM(BB321:BB324)</f>
        <v>0</v>
      </c>
    </row>
    <row r="321" spans="7:54" s="71" customFormat="1" ht="14.25" x14ac:dyDescent="0.2">
      <c r="G321" s="81" t="s">
        <v>600</v>
      </c>
      <c r="H321" s="85" t="s">
        <v>600</v>
      </c>
      <c r="I321" s="74" t="s">
        <v>601</v>
      </c>
      <c r="J321" s="75"/>
      <c r="K321" s="75"/>
      <c r="L321" s="113">
        <v>0</v>
      </c>
      <c r="M321" s="113"/>
      <c r="N321" s="113"/>
      <c r="O321" s="113"/>
      <c r="P321" s="113"/>
      <c r="Q321" s="113"/>
      <c r="R321" s="113"/>
      <c r="S321" s="113"/>
      <c r="T321" s="113"/>
      <c r="U321" s="113"/>
      <c r="V321" s="113"/>
      <c r="W321" s="113"/>
      <c r="X321" s="113"/>
      <c r="Y321" s="113">
        <f t="shared" si="452"/>
        <v>0</v>
      </c>
      <c r="Z321" s="113"/>
      <c r="AA321" s="113"/>
      <c r="AB321" s="113"/>
      <c r="AC321" s="113"/>
      <c r="AD321" s="113"/>
      <c r="AE321" s="113"/>
      <c r="AF321" s="113"/>
      <c r="AG321" s="116">
        <v>0</v>
      </c>
      <c r="AH321" s="116">
        <v>0</v>
      </c>
      <c r="AI321" s="113">
        <f t="shared" si="446"/>
        <v>0</v>
      </c>
      <c r="AJ321" s="113">
        <v>0</v>
      </c>
      <c r="AK321" s="113">
        <v>0</v>
      </c>
      <c r="AL321" s="113">
        <f t="shared" si="447"/>
        <v>0</v>
      </c>
      <c r="AM321" s="113">
        <f>SUM(M321:R321)</f>
        <v>0</v>
      </c>
      <c r="AN321" s="113">
        <f>SUM(S321:U321)</f>
        <v>0</v>
      </c>
      <c r="AO321" s="113">
        <f>SUM(V321:X321)</f>
        <v>0</v>
      </c>
      <c r="AP321" s="113">
        <f>SUM(AM321:AO321)</f>
        <v>0</v>
      </c>
      <c r="AQ321" s="113">
        <v>0</v>
      </c>
      <c r="AR321" s="113">
        <f>R321*3</f>
        <v>0</v>
      </c>
      <c r="AS321" s="113">
        <f>R321*3</f>
        <v>0</v>
      </c>
      <c r="AT321" s="113">
        <f>SUM(AQ321:AS321)</f>
        <v>0</v>
      </c>
      <c r="AU321" s="113">
        <v>0</v>
      </c>
      <c r="AV321" s="113">
        <v>0</v>
      </c>
      <c r="AW321" s="113">
        <f>SUM(AU321:AV321)</f>
        <v>0</v>
      </c>
      <c r="AX321" s="113" t="e">
        <f>#REF!</f>
        <v>#REF!</v>
      </c>
      <c r="AY321" s="113"/>
      <c r="AZ321" s="113"/>
      <c r="BA321" s="113"/>
      <c r="BB321" s="113"/>
    </row>
    <row r="322" spans="7:54" s="71" customFormat="1" ht="14.25" x14ac:dyDescent="0.2">
      <c r="G322" s="81" t="s">
        <v>602</v>
      </c>
      <c r="H322" s="85" t="s">
        <v>602</v>
      </c>
      <c r="I322" s="74" t="s">
        <v>603</v>
      </c>
      <c r="J322" s="75"/>
      <c r="K322" s="75"/>
      <c r="L322" s="113">
        <v>0</v>
      </c>
      <c r="M322" s="113"/>
      <c r="N322" s="113"/>
      <c r="O322" s="113"/>
      <c r="P322" s="113"/>
      <c r="Q322" s="113"/>
      <c r="R322" s="113"/>
      <c r="S322" s="113"/>
      <c r="T322" s="113"/>
      <c r="U322" s="113"/>
      <c r="V322" s="113"/>
      <c r="W322" s="113"/>
      <c r="X322" s="113"/>
      <c r="Y322" s="113">
        <f t="shared" si="452"/>
        <v>0</v>
      </c>
      <c r="Z322" s="113"/>
      <c r="AA322" s="113"/>
      <c r="AB322" s="113"/>
      <c r="AC322" s="113"/>
      <c r="AD322" s="113"/>
      <c r="AE322" s="113"/>
      <c r="AF322" s="113"/>
      <c r="AG322" s="116">
        <v>0</v>
      </c>
      <c r="AH322" s="116">
        <v>0</v>
      </c>
      <c r="AI322" s="113">
        <f t="shared" si="446"/>
        <v>0</v>
      </c>
      <c r="AJ322" s="113">
        <v>0</v>
      </c>
      <c r="AK322" s="113">
        <v>0</v>
      </c>
      <c r="AL322" s="113">
        <f t="shared" si="447"/>
        <v>0</v>
      </c>
      <c r="AM322" s="113">
        <f>SUM(M322:R322)</f>
        <v>0</v>
      </c>
      <c r="AN322" s="113">
        <f>SUM(S322:U322)</f>
        <v>0</v>
      </c>
      <c r="AO322" s="113">
        <f>SUM(V322:X322)</f>
        <v>0</v>
      </c>
      <c r="AP322" s="113">
        <f>SUM(AM322:AO322)</f>
        <v>0</v>
      </c>
      <c r="AQ322" s="113">
        <v>0</v>
      </c>
      <c r="AR322" s="113">
        <f>R322*3</f>
        <v>0</v>
      </c>
      <c r="AS322" s="113">
        <f>R322*3</f>
        <v>0</v>
      </c>
      <c r="AT322" s="113">
        <f>SUM(AQ322:AS322)</f>
        <v>0</v>
      </c>
      <c r="AU322" s="113">
        <v>0</v>
      </c>
      <c r="AV322" s="113">
        <v>0</v>
      </c>
      <c r="AW322" s="113">
        <f>SUM(AU322:AV322)</f>
        <v>0</v>
      </c>
      <c r="AX322" s="113" t="e">
        <f>#REF!</f>
        <v>#REF!</v>
      </c>
      <c r="AY322" s="113"/>
      <c r="AZ322" s="113"/>
      <c r="BA322" s="113"/>
      <c r="BB322" s="113"/>
    </row>
    <row r="323" spans="7:54" s="71" customFormat="1" ht="14.25" x14ac:dyDescent="0.2">
      <c r="G323" s="81" t="s">
        <v>604</v>
      </c>
      <c r="H323" s="85" t="s">
        <v>604</v>
      </c>
      <c r="I323" s="74" t="s">
        <v>605</v>
      </c>
      <c r="J323" s="75"/>
      <c r="K323" s="75"/>
      <c r="L323" s="113">
        <v>0</v>
      </c>
      <c r="M323" s="113"/>
      <c r="N323" s="113"/>
      <c r="O323" s="113"/>
      <c r="P323" s="113"/>
      <c r="Q323" s="113"/>
      <c r="R323" s="113"/>
      <c r="S323" s="113"/>
      <c r="T323" s="113"/>
      <c r="U323" s="113"/>
      <c r="V323" s="113"/>
      <c r="W323" s="113"/>
      <c r="X323" s="113"/>
      <c r="Y323" s="113">
        <f t="shared" si="452"/>
        <v>0</v>
      </c>
      <c r="Z323" s="113"/>
      <c r="AA323" s="113"/>
      <c r="AB323" s="113"/>
      <c r="AC323" s="113"/>
      <c r="AD323" s="113"/>
      <c r="AE323" s="113"/>
      <c r="AF323" s="113"/>
      <c r="AG323" s="116">
        <v>0</v>
      </c>
      <c r="AH323" s="116">
        <v>0</v>
      </c>
      <c r="AI323" s="113">
        <f t="shared" si="446"/>
        <v>0</v>
      </c>
      <c r="AJ323" s="113">
        <v>0</v>
      </c>
      <c r="AK323" s="113">
        <v>0</v>
      </c>
      <c r="AL323" s="113">
        <f t="shared" si="447"/>
        <v>0</v>
      </c>
      <c r="AM323" s="113">
        <f>SUM(M323:R323)</f>
        <v>0</v>
      </c>
      <c r="AN323" s="113">
        <f>SUM(S323:U323)</f>
        <v>0</v>
      </c>
      <c r="AO323" s="113">
        <f>SUM(V323:X323)</f>
        <v>0</v>
      </c>
      <c r="AP323" s="113">
        <f>SUM(AM323:AO323)</f>
        <v>0</v>
      </c>
      <c r="AQ323" s="113">
        <v>0</v>
      </c>
      <c r="AR323" s="113">
        <f>R323*3</f>
        <v>0</v>
      </c>
      <c r="AS323" s="113">
        <f>R323*3</f>
        <v>0</v>
      </c>
      <c r="AT323" s="113">
        <f>SUM(AQ323:AS323)</f>
        <v>0</v>
      </c>
      <c r="AU323" s="113">
        <v>0</v>
      </c>
      <c r="AV323" s="113">
        <v>0</v>
      </c>
      <c r="AW323" s="113">
        <f>SUM(AU323:AV323)</f>
        <v>0</v>
      </c>
      <c r="AX323" s="113" t="e">
        <f>#REF!</f>
        <v>#REF!</v>
      </c>
      <c r="AY323" s="113"/>
      <c r="AZ323" s="113"/>
      <c r="BA323" s="113"/>
      <c r="BB323" s="113"/>
    </row>
    <row r="324" spans="7:54" s="71" customFormat="1" ht="14.25" x14ac:dyDescent="0.2">
      <c r="G324" s="81" t="s">
        <v>606</v>
      </c>
      <c r="H324" s="85" t="s">
        <v>606</v>
      </c>
      <c r="I324" s="74" t="s">
        <v>607</v>
      </c>
      <c r="J324" s="75"/>
      <c r="K324" s="75"/>
      <c r="L324" s="113">
        <v>0</v>
      </c>
      <c r="M324" s="113"/>
      <c r="N324" s="113"/>
      <c r="O324" s="113"/>
      <c r="P324" s="113"/>
      <c r="Q324" s="113"/>
      <c r="R324" s="113"/>
      <c r="S324" s="113"/>
      <c r="T324" s="113"/>
      <c r="U324" s="113"/>
      <c r="V324" s="113"/>
      <c r="W324" s="113"/>
      <c r="X324" s="113"/>
      <c r="Y324" s="113">
        <f t="shared" si="452"/>
        <v>0</v>
      </c>
      <c r="Z324" s="113"/>
      <c r="AA324" s="113"/>
      <c r="AB324" s="113"/>
      <c r="AC324" s="113"/>
      <c r="AD324" s="113"/>
      <c r="AE324" s="113"/>
      <c r="AF324" s="113"/>
      <c r="AG324" s="116">
        <v>0</v>
      </c>
      <c r="AH324" s="116">
        <v>0</v>
      </c>
      <c r="AI324" s="113">
        <f t="shared" si="446"/>
        <v>0</v>
      </c>
      <c r="AJ324" s="113">
        <v>0</v>
      </c>
      <c r="AK324" s="113">
        <v>0</v>
      </c>
      <c r="AL324" s="113">
        <f t="shared" si="447"/>
        <v>0</v>
      </c>
      <c r="AM324" s="113">
        <f>SUM(M324:R324)</f>
        <v>0</v>
      </c>
      <c r="AN324" s="113">
        <f>SUM(S324:U324)</f>
        <v>0</v>
      </c>
      <c r="AO324" s="113">
        <f>SUM(V324:X324)</f>
        <v>0</v>
      </c>
      <c r="AP324" s="113">
        <f>SUM(AM324:AO324)</f>
        <v>0</v>
      </c>
      <c r="AQ324" s="113">
        <v>0</v>
      </c>
      <c r="AR324" s="113">
        <f>R324*3</f>
        <v>0</v>
      </c>
      <c r="AS324" s="113">
        <f>R324*3</f>
        <v>0</v>
      </c>
      <c r="AT324" s="113">
        <f>SUM(AQ324:AS324)</f>
        <v>0</v>
      </c>
      <c r="AU324" s="113">
        <v>0</v>
      </c>
      <c r="AV324" s="113">
        <v>0</v>
      </c>
      <c r="AW324" s="113">
        <f>SUM(AU324:AV324)</f>
        <v>0</v>
      </c>
      <c r="AX324" s="113" t="e">
        <f>#REF!</f>
        <v>#REF!</v>
      </c>
      <c r="AY324" s="113"/>
      <c r="AZ324" s="113"/>
      <c r="BA324" s="113"/>
      <c r="BB324" s="113"/>
    </row>
    <row r="325" spans="7:54" s="71" customFormat="1" ht="14.25" x14ac:dyDescent="0.2">
      <c r="G325" s="81" t="s">
        <v>608</v>
      </c>
      <c r="H325" s="82" t="s">
        <v>609</v>
      </c>
      <c r="I325" s="83" t="s">
        <v>610</v>
      </c>
      <c r="J325" s="84">
        <f>SUM(J326:J329)</f>
        <v>0</v>
      </c>
      <c r="K325" s="84">
        <f>SUM(K326:K329)</f>
        <v>0</v>
      </c>
      <c r="L325" s="115">
        <f>SUM(L326:L329)</f>
        <v>0</v>
      </c>
      <c r="M325" s="115">
        <f t="shared" ref="M325:X325" si="481">SUM(M326:M329)</f>
        <v>0</v>
      </c>
      <c r="N325" s="115">
        <f t="shared" si="481"/>
        <v>0</v>
      </c>
      <c r="O325" s="115">
        <f t="shared" si="481"/>
        <v>0</v>
      </c>
      <c r="P325" s="115">
        <f t="shared" si="481"/>
        <v>0</v>
      </c>
      <c r="Q325" s="115">
        <f t="shared" si="481"/>
        <v>0</v>
      </c>
      <c r="R325" s="115">
        <f t="shared" si="481"/>
        <v>0</v>
      </c>
      <c r="S325" s="115">
        <f t="shared" si="481"/>
        <v>0</v>
      </c>
      <c r="T325" s="115">
        <f t="shared" si="481"/>
        <v>0</v>
      </c>
      <c r="U325" s="115">
        <f t="shared" si="481"/>
        <v>0</v>
      </c>
      <c r="V325" s="115">
        <f t="shared" si="481"/>
        <v>0</v>
      </c>
      <c r="W325" s="115">
        <f t="shared" si="481"/>
        <v>0</v>
      </c>
      <c r="X325" s="115">
        <f t="shared" si="481"/>
        <v>0</v>
      </c>
      <c r="Y325" s="115">
        <f t="shared" si="452"/>
        <v>0</v>
      </c>
      <c r="Z325" s="115">
        <f t="shared" ref="Z325:AZ325" si="482">SUM(Z326:Z329)</f>
        <v>0</v>
      </c>
      <c r="AA325" s="115">
        <f t="shared" si="482"/>
        <v>0</v>
      </c>
      <c r="AB325" s="115">
        <f t="shared" si="482"/>
        <v>0</v>
      </c>
      <c r="AC325" s="115">
        <f t="shared" si="482"/>
        <v>0</v>
      </c>
      <c r="AD325" s="115">
        <f t="shared" si="482"/>
        <v>0</v>
      </c>
      <c r="AE325" s="115">
        <f t="shared" si="482"/>
        <v>0</v>
      </c>
      <c r="AF325" s="115">
        <f t="shared" si="482"/>
        <v>0</v>
      </c>
      <c r="AG325" s="115">
        <f t="shared" si="482"/>
        <v>0</v>
      </c>
      <c r="AH325" s="115">
        <f t="shared" si="482"/>
        <v>0</v>
      </c>
      <c r="AI325" s="115">
        <f t="shared" si="482"/>
        <v>0</v>
      </c>
      <c r="AJ325" s="115">
        <f t="shared" si="482"/>
        <v>0</v>
      </c>
      <c r="AK325" s="115">
        <f t="shared" si="482"/>
        <v>0</v>
      </c>
      <c r="AL325" s="115">
        <f t="shared" si="482"/>
        <v>0</v>
      </c>
      <c r="AM325" s="115">
        <f t="shared" si="482"/>
        <v>0</v>
      </c>
      <c r="AN325" s="115">
        <f t="shared" si="482"/>
        <v>0</v>
      </c>
      <c r="AO325" s="115">
        <f t="shared" si="482"/>
        <v>0</v>
      </c>
      <c r="AP325" s="115">
        <f t="shared" si="482"/>
        <v>0</v>
      </c>
      <c r="AQ325" s="115">
        <f>SUM(AQ326:AQ329)</f>
        <v>0</v>
      </c>
      <c r="AR325" s="115">
        <f t="shared" si="482"/>
        <v>0</v>
      </c>
      <c r="AS325" s="115">
        <f t="shared" si="482"/>
        <v>0</v>
      </c>
      <c r="AT325" s="115">
        <f t="shared" si="482"/>
        <v>0</v>
      </c>
      <c r="AU325" s="115">
        <f t="shared" si="482"/>
        <v>0</v>
      </c>
      <c r="AV325" s="115">
        <f t="shared" si="482"/>
        <v>0</v>
      </c>
      <c r="AW325" s="115">
        <f t="shared" si="482"/>
        <v>0</v>
      </c>
      <c r="AX325" s="115" t="e">
        <f t="shared" si="482"/>
        <v>#REF!</v>
      </c>
      <c r="AY325" s="115">
        <f t="shared" si="482"/>
        <v>0</v>
      </c>
      <c r="AZ325" s="115">
        <f t="shared" si="482"/>
        <v>0</v>
      </c>
      <c r="BA325" s="115">
        <f>SUM(BA326:BA329)</f>
        <v>0</v>
      </c>
      <c r="BB325" s="115">
        <f>SUM(BB326:BB329)</f>
        <v>0</v>
      </c>
    </row>
    <row r="326" spans="7:54" s="71" customFormat="1" ht="14.25" x14ac:dyDescent="0.2">
      <c r="G326" s="81" t="s">
        <v>611</v>
      </c>
      <c r="H326" s="85" t="s">
        <v>611</v>
      </c>
      <c r="I326" s="74" t="s">
        <v>612</v>
      </c>
      <c r="J326" s="75"/>
      <c r="K326" s="75"/>
      <c r="L326" s="113">
        <v>0</v>
      </c>
      <c r="M326" s="113"/>
      <c r="N326" s="113"/>
      <c r="O326" s="113"/>
      <c r="P326" s="113"/>
      <c r="Q326" s="113"/>
      <c r="R326" s="113"/>
      <c r="S326" s="113"/>
      <c r="T326" s="113"/>
      <c r="U326" s="113"/>
      <c r="V326" s="113"/>
      <c r="W326" s="113"/>
      <c r="X326" s="113"/>
      <c r="Y326" s="113">
        <f t="shared" si="452"/>
        <v>0</v>
      </c>
      <c r="Z326" s="113"/>
      <c r="AA326" s="113"/>
      <c r="AB326" s="113"/>
      <c r="AC326" s="113"/>
      <c r="AD326" s="113"/>
      <c r="AE326" s="113"/>
      <c r="AF326" s="113"/>
      <c r="AG326" s="116">
        <v>0</v>
      </c>
      <c r="AH326" s="116">
        <v>0</v>
      </c>
      <c r="AI326" s="113">
        <f t="shared" si="446"/>
        <v>0</v>
      </c>
      <c r="AJ326" s="113">
        <v>0</v>
      </c>
      <c r="AK326" s="113">
        <v>0</v>
      </c>
      <c r="AL326" s="113">
        <f t="shared" si="447"/>
        <v>0</v>
      </c>
      <c r="AM326" s="113">
        <f>SUM(M326:R326)</f>
        <v>0</v>
      </c>
      <c r="AN326" s="113">
        <f>SUM(S326:U326)</f>
        <v>0</v>
      </c>
      <c r="AO326" s="113">
        <f>SUM(V326:X326)</f>
        <v>0</v>
      </c>
      <c r="AP326" s="113">
        <f>SUM(AM326:AO326)</f>
        <v>0</v>
      </c>
      <c r="AQ326" s="113">
        <v>0</v>
      </c>
      <c r="AR326" s="113">
        <f>R326*3</f>
        <v>0</v>
      </c>
      <c r="AS326" s="113">
        <f>R326*3</f>
        <v>0</v>
      </c>
      <c r="AT326" s="113">
        <f>SUM(AQ326:AS326)</f>
        <v>0</v>
      </c>
      <c r="AU326" s="113">
        <v>0</v>
      </c>
      <c r="AV326" s="113">
        <v>0</v>
      </c>
      <c r="AW326" s="113">
        <f>SUM(AU326:AV326)</f>
        <v>0</v>
      </c>
      <c r="AX326" s="113" t="e">
        <f>#REF!</f>
        <v>#REF!</v>
      </c>
      <c r="AY326" s="113"/>
      <c r="AZ326" s="113"/>
      <c r="BA326" s="113"/>
      <c r="BB326" s="113"/>
    </row>
    <row r="327" spans="7:54" s="71" customFormat="1" ht="14.25" x14ac:dyDescent="0.2">
      <c r="G327" s="81" t="s">
        <v>613</v>
      </c>
      <c r="H327" s="85" t="s">
        <v>613</v>
      </c>
      <c r="I327" s="74" t="s">
        <v>614</v>
      </c>
      <c r="J327" s="75"/>
      <c r="K327" s="75"/>
      <c r="L327" s="113">
        <v>0</v>
      </c>
      <c r="M327" s="113"/>
      <c r="N327" s="113"/>
      <c r="O327" s="113"/>
      <c r="P327" s="113"/>
      <c r="Q327" s="113"/>
      <c r="R327" s="113"/>
      <c r="S327" s="113"/>
      <c r="T327" s="113"/>
      <c r="U327" s="113"/>
      <c r="V327" s="113"/>
      <c r="W327" s="113"/>
      <c r="X327" s="113"/>
      <c r="Y327" s="113">
        <f t="shared" si="452"/>
        <v>0</v>
      </c>
      <c r="Z327" s="113"/>
      <c r="AA327" s="113"/>
      <c r="AB327" s="113"/>
      <c r="AC327" s="113"/>
      <c r="AD327" s="113"/>
      <c r="AE327" s="113"/>
      <c r="AF327" s="113"/>
      <c r="AG327" s="116">
        <v>0</v>
      </c>
      <c r="AH327" s="116">
        <v>0</v>
      </c>
      <c r="AI327" s="113">
        <f t="shared" si="446"/>
        <v>0</v>
      </c>
      <c r="AJ327" s="113">
        <v>0</v>
      </c>
      <c r="AK327" s="113">
        <v>0</v>
      </c>
      <c r="AL327" s="113">
        <f t="shared" si="447"/>
        <v>0</v>
      </c>
      <c r="AM327" s="113">
        <f>SUM(M327:R327)</f>
        <v>0</v>
      </c>
      <c r="AN327" s="113">
        <f>SUM(S327:U327)</f>
        <v>0</v>
      </c>
      <c r="AO327" s="113">
        <f>SUM(V327:X327)</f>
        <v>0</v>
      </c>
      <c r="AP327" s="113">
        <f>SUM(AM327:AO327)</f>
        <v>0</v>
      </c>
      <c r="AQ327" s="113">
        <v>0</v>
      </c>
      <c r="AR327" s="113">
        <f>R327*3</f>
        <v>0</v>
      </c>
      <c r="AS327" s="113">
        <f>R327*3</f>
        <v>0</v>
      </c>
      <c r="AT327" s="113">
        <f>SUM(AQ327:AS327)</f>
        <v>0</v>
      </c>
      <c r="AU327" s="113">
        <v>0</v>
      </c>
      <c r="AV327" s="113">
        <v>0</v>
      </c>
      <c r="AW327" s="113">
        <f>SUM(AU327:AV327)</f>
        <v>0</v>
      </c>
      <c r="AX327" s="113" t="e">
        <f>#REF!</f>
        <v>#REF!</v>
      </c>
      <c r="AY327" s="113"/>
      <c r="AZ327" s="113"/>
      <c r="BA327" s="113"/>
      <c r="BB327" s="113"/>
    </row>
    <row r="328" spans="7:54" s="71" customFormat="1" ht="14.25" x14ac:dyDescent="0.2">
      <c r="G328" s="81" t="s">
        <v>615</v>
      </c>
      <c r="H328" s="85" t="s">
        <v>615</v>
      </c>
      <c r="I328" s="74" t="s">
        <v>616</v>
      </c>
      <c r="J328" s="75"/>
      <c r="K328" s="75"/>
      <c r="L328" s="113">
        <v>0</v>
      </c>
      <c r="M328" s="113"/>
      <c r="N328" s="113"/>
      <c r="O328" s="113"/>
      <c r="P328" s="113"/>
      <c r="Q328" s="113"/>
      <c r="R328" s="113"/>
      <c r="S328" s="113"/>
      <c r="T328" s="113"/>
      <c r="U328" s="113"/>
      <c r="V328" s="113"/>
      <c r="W328" s="113"/>
      <c r="X328" s="113"/>
      <c r="Y328" s="113">
        <f t="shared" si="452"/>
        <v>0</v>
      </c>
      <c r="Z328" s="113"/>
      <c r="AA328" s="113"/>
      <c r="AB328" s="113"/>
      <c r="AC328" s="113"/>
      <c r="AD328" s="113"/>
      <c r="AE328" s="113"/>
      <c r="AF328" s="113"/>
      <c r="AG328" s="116">
        <v>0</v>
      </c>
      <c r="AH328" s="116">
        <v>0</v>
      </c>
      <c r="AI328" s="113">
        <f t="shared" si="446"/>
        <v>0</v>
      </c>
      <c r="AJ328" s="113">
        <v>0</v>
      </c>
      <c r="AK328" s="113">
        <v>0</v>
      </c>
      <c r="AL328" s="113">
        <f t="shared" si="447"/>
        <v>0</v>
      </c>
      <c r="AM328" s="113">
        <f>SUM(M328:R328)</f>
        <v>0</v>
      </c>
      <c r="AN328" s="113">
        <f>SUM(S328:U328)</f>
        <v>0</v>
      </c>
      <c r="AO328" s="113">
        <f>SUM(V328:X328)</f>
        <v>0</v>
      </c>
      <c r="AP328" s="113">
        <f>SUM(AM328:AO328)</f>
        <v>0</v>
      </c>
      <c r="AQ328" s="113">
        <v>0</v>
      </c>
      <c r="AR328" s="113">
        <f>R328*3</f>
        <v>0</v>
      </c>
      <c r="AS328" s="113">
        <f>R328*3</f>
        <v>0</v>
      </c>
      <c r="AT328" s="113">
        <f>SUM(AQ328:AS328)</f>
        <v>0</v>
      </c>
      <c r="AU328" s="113">
        <v>0</v>
      </c>
      <c r="AV328" s="113">
        <v>0</v>
      </c>
      <c r="AW328" s="113">
        <f>SUM(AU328:AV328)</f>
        <v>0</v>
      </c>
      <c r="AX328" s="113" t="e">
        <f>#REF!</f>
        <v>#REF!</v>
      </c>
      <c r="AY328" s="113"/>
      <c r="AZ328" s="113"/>
      <c r="BA328" s="113"/>
      <c r="BB328" s="113"/>
    </row>
    <row r="329" spans="7:54" s="71" customFormat="1" ht="14.25" x14ac:dyDescent="0.2">
      <c r="G329" s="81" t="s">
        <v>617</v>
      </c>
      <c r="H329" s="85" t="s">
        <v>617</v>
      </c>
      <c r="I329" s="74" t="s">
        <v>618</v>
      </c>
      <c r="J329" s="75"/>
      <c r="K329" s="75"/>
      <c r="L329" s="113">
        <v>0</v>
      </c>
      <c r="M329" s="113"/>
      <c r="N329" s="113"/>
      <c r="O329" s="113"/>
      <c r="P329" s="113"/>
      <c r="Q329" s="113"/>
      <c r="R329" s="113"/>
      <c r="S329" s="113"/>
      <c r="T329" s="113"/>
      <c r="U329" s="113"/>
      <c r="V329" s="113"/>
      <c r="W329" s="113"/>
      <c r="X329" s="113"/>
      <c r="Y329" s="113">
        <f t="shared" si="452"/>
        <v>0</v>
      </c>
      <c r="Z329" s="113"/>
      <c r="AA329" s="113"/>
      <c r="AB329" s="113"/>
      <c r="AC329" s="113"/>
      <c r="AD329" s="113"/>
      <c r="AE329" s="113"/>
      <c r="AF329" s="113"/>
      <c r="AG329" s="116">
        <v>0</v>
      </c>
      <c r="AH329" s="116">
        <v>0</v>
      </c>
      <c r="AI329" s="113">
        <f t="shared" si="446"/>
        <v>0</v>
      </c>
      <c r="AJ329" s="113">
        <v>0</v>
      </c>
      <c r="AK329" s="113">
        <v>0</v>
      </c>
      <c r="AL329" s="113">
        <f t="shared" si="447"/>
        <v>0</v>
      </c>
      <c r="AM329" s="113">
        <f>SUM(M329:R329)</f>
        <v>0</v>
      </c>
      <c r="AN329" s="113">
        <f>SUM(S329:U329)</f>
        <v>0</v>
      </c>
      <c r="AO329" s="113">
        <f>SUM(V329:X329)</f>
        <v>0</v>
      </c>
      <c r="AP329" s="113">
        <f>SUM(AM329:AO329)</f>
        <v>0</v>
      </c>
      <c r="AQ329" s="113">
        <v>0</v>
      </c>
      <c r="AR329" s="113">
        <f>R329*3</f>
        <v>0</v>
      </c>
      <c r="AS329" s="113">
        <f>R329*3</f>
        <v>0</v>
      </c>
      <c r="AT329" s="113">
        <f>SUM(AQ329:AS329)</f>
        <v>0</v>
      </c>
      <c r="AU329" s="113">
        <v>0</v>
      </c>
      <c r="AV329" s="113">
        <v>0</v>
      </c>
      <c r="AW329" s="113">
        <f>SUM(AU329:AV329)</f>
        <v>0</v>
      </c>
      <c r="AX329" s="113" t="e">
        <f>#REF!</f>
        <v>#REF!</v>
      </c>
      <c r="AY329" s="113"/>
      <c r="AZ329" s="113"/>
      <c r="BA329" s="113"/>
      <c r="BB329" s="113"/>
    </row>
    <row r="330" spans="7:54" s="71" customFormat="1" ht="14.25" x14ac:dyDescent="0.2">
      <c r="G330" s="81" t="s">
        <v>619</v>
      </c>
      <c r="H330" s="82" t="s">
        <v>620</v>
      </c>
      <c r="I330" s="83" t="s">
        <v>621</v>
      </c>
      <c r="J330" s="84">
        <f>SUM(J331:J332)</f>
        <v>0</v>
      </c>
      <c r="K330" s="84">
        <f>SUM(K331:K332)</f>
        <v>0</v>
      </c>
      <c r="L330" s="115">
        <f>SUM(L331:L332)</f>
        <v>0</v>
      </c>
      <c r="M330" s="115">
        <f t="shared" ref="M330:X330" si="483">SUM(M331:M332)</f>
        <v>0</v>
      </c>
      <c r="N330" s="115">
        <f t="shared" si="483"/>
        <v>0</v>
      </c>
      <c r="O330" s="115">
        <f t="shared" si="483"/>
        <v>0</v>
      </c>
      <c r="P330" s="115">
        <f t="shared" si="483"/>
        <v>0</v>
      </c>
      <c r="Q330" s="115">
        <f t="shared" si="483"/>
        <v>0</v>
      </c>
      <c r="R330" s="115">
        <f t="shared" si="483"/>
        <v>0</v>
      </c>
      <c r="S330" s="115">
        <f t="shared" si="483"/>
        <v>0</v>
      </c>
      <c r="T330" s="115">
        <f t="shared" si="483"/>
        <v>0</v>
      </c>
      <c r="U330" s="115">
        <f t="shared" si="483"/>
        <v>0</v>
      </c>
      <c r="V330" s="115">
        <f t="shared" si="483"/>
        <v>0</v>
      </c>
      <c r="W330" s="115">
        <f t="shared" si="483"/>
        <v>0</v>
      </c>
      <c r="X330" s="115">
        <f t="shared" si="483"/>
        <v>0</v>
      </c>
      <c r="Y330" s="115">
        <f t="shared" si="452"/>
        <v>0</v>
      </c>
      <c r="Z330" s="115">
        <f t="shared" ref="Z330:AZ330" si="484">SUM(Z331:Z332)</f>
        <v>0</v>
      </c>
      <c r="AA330" s="115">
        <f t="shared" si="484"/>
        <v>0</v>
      </c>
      <c r="AB330" s="115">
        <f t="shared" si="484"/>
        <v>0</v>
      </c>
      <c r="AC330" s="115">
        <f t="shared" si="484"/>
        <v>0</v>
      </c>
      <c r="AD330" s="115">
        <f t="shared" si="484"/>
        <v>0</v>
      </c>
      <c r="AE330" s="115">
        <f t="shared" si="484"/>
        <v>0</v>
      </c>
      <c r="AF330" s="115">
        <f t="shared" si="484"/>
        <v>0</v>
      </c>
      <c r="AG330" s="115">
        <f t="shared" si="484"/>
        <v>0</v>
      </c>
      <c r="AH330" s="115">
        <f t="shared" si="484"/>
        <v>0</v>
      </c>
      <c r="AI330" s="115">
        <f t="shared" si="484"/>
        <v>0</v>
      </c>
      <c r="AJ330" s="115">
        <f t="shared" si="484"/>
        <v>0</v>
      </c>
      <c r="AK330" s="115">
        <f t="shared" si="484"/>
        <v>0</v>
      </c>
      <c r="AL330" s="115">
        <f t="shared" si="484"/>
        <v>0</v>
      </c>
      <c r="AM330" s="115">
        <f t="shared" si="484"/>
        <v>0</v>
      </c>
      <c r="AN330" s="115">
        <f t="shared" si="484"/>
        <v>0</v>
      </c>
      <c r="AO330" s="115">
        <f t="shared" si="484"/>
        <v>0</v>
      </c>
      <c r="AP330" s="115">
        <f t="shared" si="484"/>
        <v>0</v>
      </c>
      <c r="AQ330" s="115">
        <f>SUM(AQ331:AQ332)</f>
        <v>0</v>
      </c>
      <c r="AR330" s="115">
        <f t="shared" si="484"/>
        <v>0</v>
      </c>
      <c r="AS330" s="115">
        <f t="shared" si="484"/>
        <v>0</v>
      </c>
      <c r="AT330" s="115">
        <f t="shared" si="484"/>
        <v>0</v>
      </c>
      <c r="AU330" s="115">
        <f t="shared" si="484"/>
        <v>0</v>
      </c>
      <c r="AV330" s="115">
        <f t="shared" si="484"/>
        <v>0</v>
      </c>
      <c r="AW330" s="115">
        <f t="shared" si="484"/>
        <v>0</v>
      </c>
      <c r="AX330" s="115" t="e">
        <f t="shared" si="484"/>
        <v>#REF!</v>
      </c>
      <c r="AY330" s="115">
        <f t="shared" si="484"/>
        <v>0</v>
      </c>
      <c r="AZ330" s="115">
        <f t="shared" si="484"/>
        <v>0</v>
      </c>
      <c r="BA330" s="115">
        <f>SUM(BA331:BA332)</f>
        <v>0</v>
      </c>
      <c r="BB330" s="115">
        <f>SUM(BB331:BB332)</f>
        <v>0</v>
      </c>
    </row>
    <row r="331" spans="7:54" s="71" customFormat="1" ht="14.25" x14ac:dyDescent="0.2">
      <c r="G331" s="81" t="s">
        <v>622</v>
      </c>
      <c r="H331" s="85" t="s">
        <v>622</v>
      </c>
      <c r="I331" s="74" t="s">
        <v>623</v>
      </c>
      <c r="J331" s="75">
        <v>0</v>
      </c>
      <c r="K331" s="75"/>
      <c r="L331" s="113">
        <v>0</v>
      </c>
      <c r="M331" s="113"/>
      <c r="N331" s="113"/>
      <c r="O331" s="113"/>
      <c r="P331" s="113"/>
      <c r="Q331" s="113"/>
      <c r="R331" s="113"/>
      <c r="S331" s="113"/>
      <c r="T331" s="113"/>
      <c r="U331" s="113"/>
      <c r="V331" s="113"/>
      <c r="W331" s="113"/>
      <c r="X331" s="113"/>
      <c r="Y331" s="113">
        <f t="shared" si="452"/>
        <v>0</v>
      </c>
      <c r="Z331" s="113"/>
      <c r="AA331" s="113"/>
      <c r="AB331" s="113"/>
      <c r="AC331" s="113"/>
      <c r="AD331" s="113"/>
      <c r="AE331" s="113"/>
      <c r="AF331" s="113">
        <v>0</v>
      </c>
      <c r="AG331" s="116">
        <v>0</v>
      </c>
      <c r="AH331" s="116">
        <v>0</v>
      </c>
      <c r="AI331" s="113">
        <f t="shared" si="446"/>
        <v>0</v>
      </c>
      <c r="AJ331" s="113">
        <v>0</v>
      </c>
      <c r="AK331" s="113">
        <v>0</v>
      </c>
      <c r="AL331" s="113">
        <f t="shared" si="447"/>
        <v>0</v>
      </c>
      <c r="AM331" s="113">
        <f>SUM(M331:R331)</f>
        <v>0</v>
      </c>
      <c r="AN331" s="113">
        <f>SUM(S331:U331)</f>
        <v>0</v>
      </c>
      <c r="AO331" s="113">
        <f>SUM(V331:X331)</f>
        <v>0</v>
      </c>
      <c r="AP331" s="113">
        <f>SUM(AM331:AO331)</f>
        <v>0</v>
      </c>
      <c r="AQ331" s="113">
        <v>0</v>
      </c>
      <c r="AR331" s="113">
        <f>R331*3</f>
        <v>0</v>
      </c>
      <c r="AS331" s="113">
        <f>R331*3</f>
        <v>0</v>
      </c>
      <c r="AT331" s="113">
        <f>SUM(AQ331:AS331)</f>
        <v>0</v>
      </c>
      <c r="AU331" s="113">
        <v>0</v>
      </c>
      <c r="AV331" s="113">
        <v>0</v>
      </c>
      <c r="AW331" s="113">
        <f>SUM(AU331:AV331)</f>
        <v>0</v>
      </c>
      <c r="AX331" s="113" t="e">
        <f>#REF!</f>
        <v>#REF!</v>
      </c>
      <c r="AY331" s="113">
        <v>0</v>
      </c>
      <c r="AZ331" s="113">
        <v>0</v>
      </c>
      <c r="BA331" s="113">
        <v>0</v>
      </c>
      <c r="BB331" s="113">
        <v>0</v>
      </c>
    </row>
    <row r="332" spans="7:54" s="71" customFormat="1" ht="14.25" x14ac:dyDescent="0.2">
      <c r="G332" s="81" t="s">
        <v>624</v>
      </c>
      <c r="H332" s="85" t="s">
        <v>624</v>
      </c>
      <c r="I332" s="74" t="s">
        <v>625</v>
      </c>
      <c r="J332" s="75"/>
      <c r="K332" s="75"/>
      <c r="L332" s="113">
        <v>0</v>
      </c>
      <c r="M332" s="113"/>
      <c r="N332" s="113"/>
      <c r="O332" s="113"/>
      <c r="P332" s="113"/>
      <c r="Q332" s="113"/>
      <c r="R332" s="113"/>
      <c r="S332" s="113"/>
      <c r="T332" s="113"/>
      <c r="U332" s="113"/>
      <c r="V332" s="113"/>
      <c r="W332" s="113"/>
      <c r="X332" s="113"/>
      <c r="Y332" s="113">
        <f t="shared" si="452"/>
        <v>0</v>
      </c>
      <c r="Z332" s="113"/>
      <c r="AA332" s="113"/>
      <c r="AB332" s="113"/>
      <c r="AC332" s="113"/>
      <c r="AD332" s="113"/>
      <c r="AE332" s="113"/>
      <c r="AF332" s="113">
        <v>0</v>
      </c>
      <c r="AG332" s="116">
        <v>0</v>
      </c>
      <c r="AH332" s="116">
        <v>0</v>
      </c>
      <c r="AI332" s="113">
        <f t="shared" si="446"/>
        <v>0</v>
      </c>
      <c r="AJ332" s="113">
        <v>0</v>
      </c>
      <c r="AK332" s="113">
        <v>0</v>
      </c>
      <c r="AL332" s="113">
        <f t="shared" si="447"/>
        <v>0</v>
      </c>
      <c r="AM332" s="113">
        <f>SUM(M332:R332)</f>
        <v>0</v>
      </c>
      <c r="AN332" s="113">
        <f>SUM(S332:U332)</f>
        <v>0</v>
      </c>
      <c r="AO332" s="113">
        <f>SUM(V332:X332)</f>
        <v>0</v>
      </c>
      <c r="AP332" s="113">
        <f>SUM(AM332:AO332)</f>
        <v>0</v>
      </c>
      <c r="AQ332" s="113">
        <v>0</v>
      </c>
      <c r="AR332" s="113">
        <f>R332*3</f>
        <v>0</v>
      </c>
      <c r="AS332" s="113">
        <f>R332*3</f>
        <v>0</v>
      </c>
      <c r="AT332" s="113">
        <f>SUM(AQ332:AS332)</f>
        <v>0</v>
      </c>
      <c r="AU332" s="113">
        <v>0</v>
      </c>
      <c r="AV332" s="113">
        <v>0</v>
      </c>
      <c r="AW332" s="113">
        <f>SUM(AU332:AV332)</f>
        <v>0</v>
      </c>
      <c r="AX332" s="113" t="e">
        <f>#REF!</f>
        <v>#REF!</v>
      </c>
      <c r="AY332" s="113">
        <v>0</v>
      </c>
      <c r="AZ332" s="113">
        <v>0</v>
      </c>
      <c r="BA332" s="113">
        <v>0</v>
      </c>
      <c r="BB332" s="113">
        <v>0</v>
      </c>
    </row>
    <row r="333" spans="7:54" s="71" customFormat="1" ht="14.25" x14ac:dyDescent="0.2">
      <c r="G333" s="81" t="s">
        <v>626</v>
      </c>
      <c r="H333" s="82" t="s">
        <v>627</v>
      </c>
      <c r="I333" s="83" t="s">
        <v>628</v>
      </c>
      <c r="J333" s="84">
        <f>SUM(J334:J342)</f>
        <v>0</v>
      </c>
      <c r="K333" s="84">
        <f>SUM(K334:K342)</f>
        <v>0</v>
      </c>
      <c r="L333" s="115">
        <f>SUM(L334:L342)</f>
        <v>0</v>
      </c>
      <c r="M333" s="115">
        <f t="shared" ref="M333:X333" si="485">SUM(M334:M342)</f>
        <v>0</v>
      </c>
      <c r="N333" s="115">
        <f t="shared" si="485"/>
        <v>0</v>
      </c>
      <c r="O333" s="115">
        <f t="shared" si="485"/>
        <v>0</v>
      </c>
      <c r="P333" s="115">
        <f t="shared" si="485"/>
        <v>0</v>
      </c>
      <c r="Q333" s="115">
        <f t="shared" si="485"/>
        <v>0</v>
      </c>
      <c r="R333" s="115">
        <f t="shared" si="485"/>
        <v>0</v>
      </c>
      <c r="S333" s="115">
        <f t="shared" si="485"/>
        <v>0</v>
      </c>
      <c r="T333" s="115">
        <f t="shared" si="485"/>
        <v>0</v>
      </c>
      <c r="U333" s="115">
        <f t="shared" si="485"/>
        <v>0</v>
      </c>
      <c r="V333" s="115">
        <f t="shared" si="485"/>
        <v>0</v>
      </c>
      <c r="W333" s="115">
        <f t="shared" si="485"/>
        <v>0</v>
      </c>
      <c r="X333" s="115">
        <f t="shared" si="485"/>
        <v>0</v>
      </c>
      <c r="Y333" s="115">
        <f t="shared" si="452"/>
        <v>0</v>
      </c>
      <c r="Z333" s="115">
        <f t="shared" ref="Z333:AZ333" si="486">SUM(Z334:Z342)</f>
        <v>0</v>
      </c>
      <c r="AA333" s="115">
        <f t="shared" si="486"/>
        <v>0</v>
      </c>
      <c r="AB333" s="115">
        <f t="shared" si="486"/>
        <v>0</v>
      </c>
      <c r="AC333" s="115">
        <f t="shared" si="486"/>
        <v>0</v>
      </c>
      <c r="AD333" s="115">
        <f t="shared" si="486"/>
        <v>0</v>
      </c>
      <c r="AE333" s="115">
        <f t="shared" si="486"/>
        <v>0</v>
      </c>
      <c r="AF333" s="115">
        <f t="shared" si="486"/>
        <v>0</v>
      </c>
      <c r="AG333" s="115">
        <f t="shared" si="486"/>
        <v>0</v>
      </c>
      <c r="AH333" s="115">
        <f t="shared" si="486"/>
        <v>0</v>
      </c>
      <c r="AI333" s="115">
        <f t="shared" si="486"/>
        <v>0</v>
      </c>
      <c r="AJ333" s="115">
        <f t="shared" si="486"/>
        <v>0</v>
      </c>
      <c r="AK333" s="115">
        <f t="shared" si="486"/>
        <v>0</v>
      </c>
      <c r="AL333" s="115">
        <f t="shared" si="486"/>
        <v>0</v>
      </c>
      <c r="AM333" s="115">
        <f t="shared" si="486"/>
        <v>0</v>
      </c>
      <c r="AN333" s="115">
        <f t="shared" si="486"/>
        <v>0</v>
      </c>
      <c r="AO333" s="115">
        <f t="shared" si="486"/>
        <v>0</v>
      </c>
      <c r="AP333" s="115">
        <f t="shared" si="486"/>
        <v>0</v>
      </c>
      <c r="AQ333" s="115">
        <f>SUM(AQ334:AQ342)</f>
        <v>0</v>
      </c>
      <c r="AR333" s="115">
        <f t="shared" si="486"/>
        <v>0</v>
      </c>
      <c r="AS333" s="115">
        <f t="shared" si="486"/>
        <v>0</v>
      </c>
      <c r="AT333" s="115">
        <f t="shared" si="486"/>
        <v>0</v>
      </c>
      <c r="AU333" s="115">
        <f t="shared" si="486"/>
        <v>0</v>
      </c>
      <c r="AV333" s="115">
        <f t="shared" si="486"/>
        <v>0</v>
      </c>
      <c r="AW333" s="115">
        <f t="shared" si="486"/>
        <v>0</v>
      </c>
      <c r="AX333" s="115" t="e">
        <f t="shared" si="486"/>
        <v>#REF!</v>
      </c>
      <c r="AY333" s="115">
        <f t="shared" si="486"/>
        <v>0</v>
      </c>
      <c r="AZ333" s="115">
        <f t="shared" si="486"/>
        <v>0</v>
      </c>
      <c r="BA333" s="115">
        <f>SUM(BA334:BA342)</f>
        <v>0</v>
      </c>
      <c r="BB333" s="115">
        <f>SUM(BB334:BB342)</f>
        <v>0</v>
      </c>
    </row>
    <row r="334" spans="7:54" s="71" customFormat="1" ht="14.25" x14ac:dyDescent="0.2">
      <c r="G334" s="81" t="s">
        <v>629</v>
      </c>
      <c r="H334" s="85" t="s">
        <v>629</v>
      </c>
      <c r="I334" s="74" t="s">
        <v>630</v>
      </c>
      <c r="J334" s="75"/>
      <c r="K334" s="75"/>
      <c r="L334" s="113">
        <v>0</v>
      </c>
      <c r="M334" s="113"/>
      <c r="N334" s="113"/>
      <c r="O334" s="113"/>
      <c r="P334" s="113"/>
      <c r="Q334" s="113"/>
      <c r="R334" s="113"/>
      <c r="S334" s="113"/>
      <c r="T334" s="113"/>
      <c r="U334" s="113"/>
      <c r="V334" s="113"/>
      <c r="W334" s="113"/>
      <c r="X334" s="113"/>
      <c r="Y334" s="113">
        <f t="shared" si="452"/>
        <v>0</v>
      </c>
      <c r="Z334" s="113"/>
      <c r="AA334" s="113"/>
      <c r="AB334" s="113"/>
      <c r="AC334" s="113"/>
      <c r="AD334" s="113"/>
      <c r="AE334" s="113"/>
      <c r="AF334" s="113"/>
      <c r="AG334" s="116">
        <v>0</v>
      </c>
      <c r="AH334" s="116">
        <v>0</v>
      </c>
      <c r="AI334" s="113">
        <f t="shared" si="446"/>
        <v>0</v>
      </c>
      <c r="AJ334" s="113">
        <v>0</v>
      </c>
      <c r="AK334" s="113">
        <v>0</v>
      </c>
      <c r="AL334" s="113">
        <f t="shared" si="447"/>
        <v>0</v>
      </c>
      <c r="AM334" s="113">
        <f t="shared" ref="AM334:AM342" si="487">SUM(M334:R334)</f>
        <v>0</v>
      </c>
      <c r="AN334" s="113">
        <f t="shared" ref="AN334:AN342" si="488">SUM(S334:U334)</f>
        <v>0</v>
      </c>
      <c r="AO334" s="113">
        <f t="shared" ref="AO334:AO342" si="489">SUM(V334:X334)</f>
        <v>0</v>
      </c>
      <c r="AP334" s="113">
        <f t="shared" ref="AP334:AP342" si="490">SUM(AM334:AO334)</f>
        <v>0</v>
      </c>
      <c r="AQ334" s="113">
        <v>0</v>
      </c>
      <c r="AR334" s="113">
        <f t="shared" ref="AR334:AR342" si="491">R334*3</f>
        <v>0</v>
      </c>
      <c r="AS334" s="113">
        <f t="shared" ref="AS334:AS342" si="492">R334*3</f>
        <v>0</v>
      </c>
      <c r="AT334" s="113">
        <f t="shared" ref="AT334:AT342" si="493">SUM(AQ334:AS334)</f>
        <v>0</v>
      </c>
      <c r="AU334" s="113">
        <v>0</v>
      </c>
      <c r="AV334" s="113">
        <v>0</v>
      </c>
      <c r="AW334" s="113">
        <f t="shared" ref="AW334:AW342" si="494">SUM(AU334:AV334)</f>
        <v>0</v>
      </c>
      <c r="AX334" s="113" t="e">
        <f>#REF!</f>
        <v>#REF!</v>
      </c>
      <c r="AY334" s="113"/>
      <c r="AZ334" s="113"/>
      <c r="BA334" s="113"/>
      <c r="BB334" s="113"/>
    </row>
    <row r="335" spans="7:54" s="71" customFormat="1" ht="14.25" x14ac:dyDescent="0.2">
      <c r="G335" s="81" t="s">
        <v>631</v>
      </c>
      <c r="H335" s="85" t="s">
        <v>631</v>
      </c>
      <c r="I335" s="74" t="s">
        <v>632</v>
      </c>
      <c r="J335" s="75"/>
      <c r="K335" s="75"/>
      <c r="L335" s="113">
        <v>0</v>
      </c>
      <c r="M335" s="113"/>
      <c r="N335" s="113"/>
      <c r="O335" s="113"/>
      <c r="P335" s="113"/>
      <c r="Q335" s="113"/>
      <c r="R335" s="113"/>
      <c r="S335" s="113"/>
      <c r="T335" s="113"/>
      <c r="U335" s="113"/>
      <c r="V335" s="113"/>
      <c r="W335" s="113"/>
      <c r="X335" s="113"/>
      <c r="Y335" s="113">
        <f t="shared" si="452"/>
        <v>0</v>
      </c>
      <c r="Z335" s="113"/>
      <c r="AA335" s="113"/>
      <c r="AB335" s="113"/>
      <c r="AC335" s="113"/>
      <c r="AD335" s="113"/>
      <c r="AE335" s="113"/>
      <c r="AF335" s="113"/>
      <c r="AG335" s="116">
        <v>0</v>
      </c>
      <c r="AH335" s="116">
        <v>0</v>
      </c>
      <c r="AI335" s="113">
        <f t="shared" si="446"/>
        <v>0</v>
      </c>
      <c r="AJ335" s="113">
        <v>0</v>
      </c>
      <c r="AK335" s="113">
        <v>0</v>
      </c>
      <c r="AL335" s="113">
        <f t="shared" si="447"/>
        <v>0</v>
      </c>
      <c r="AM335" s="113">
        <f t="shared" si="487"/>
        <v>0</v>
      </c>
      <c r="AN335" s="113">
        <f t="shared" si="488"/>
        <v>0</v>
      </c>
      <c r="AO335" s="113">
        <f t="shared" si="489"/>
        <v>0</v>
      </c>
      <c r="AP335" s="113">
        <f t="shared" si="490"/>
        <v>0</v>
      </c>
      <c r="AQ335" s="113">
        <v>0</v>
      </c>
      <c r="AR335" s="113">
        <f t="shared" si="491"/>
        <v>0</v>
      </c>
      <c r="AS335" s="113">
        <f t="shared" si="492"/>
        <v>0</v>
      </c>
      <c r="AT335" s="113">
        <f t="shared" si="493"/>
        <v>0</v>
      </c>
      <c r="AU335" s="113">
        <v>0</v>
      </c>
      <c r="AV335" s="113">
        <v>0</v>
      </c>
      <c r="AW335" s="113">
        <f t="shared" si="494"/>
        <v>0</v>
      </c>
      <c r="AX335" s="113" t="e">
        <f>#REF!</f>
        <v>#REF!</v>
      </c>
      <c r="AY335" s="113"/>
      <c r="AZ335" s="113"/>
      <c r="BA335" s="113"/>
      <c r="BB335" s="113"/>
    </row>
    <row r="336" spans="7:54" s="71" customFormat="1" ht="14.25" x14ac:dyDescent="0.2">
      <c r="G336" s="81" t="s">
        <v>633</v>
      </c>
      <c r="H336" s="85" t="s">
        <v>633</v>
      </c>
      <c r="I336" s="74" t="s">
        <v>634</v>
      </c>
      <c r="J336" s="75"/>
      <c r="K336" s="75"/>
      <c r="L336" s="113">
        <v>0</v>
      </c>
      <c r="M336" s="113"/>
      <c r="N336" s="113"/>
      <c r="O336" s="113"/>
      <c r="P336" s="113"/>
      <c r="Q336" s="113"/>
      <c r="R336" s="113"/>
      <c r="S336" s="113"/>
      <c r="T336" s="113"/>
      <c r="U336" s="113"/>
      <c r="V336" s="113"/>
      <c r="W336" s="113"/>
      <c r="X336" s="113"/>
      <c r="Y336" s="113">
        <f t="shared" si="452"/>
        <v>0</v>
      </c>
      <c r="Z336" s="113"/>
      <c r="AA336" s="113"/>
      <c r="AB336" s="113"/>
      <c r="AC336" s="113"/>
      <c r="AD336" s="113"/>
      <c r="AE336" s="113"/>
      <c r="AF336" s="113"/>
      <c r="AG336" s="116">
        <v>0</v>
      </c>
      <c r="AH336" s="116">
        <v>0</v>
      </c>
      <c r="AI336" s="113">
        <f t="shared" si="446"/>
        <v>0</v>
      </c>
      <c r="AJ336" s="113">
        <v>0</v>
      </c>
      <c r="AK336" s="113">
        <v>0</v>
      </c>
      <c r="AL336" s="113">
        <f t="shared" si="447"/>
        <v>0</v>
      </c>
      <c r="AM336" s="113">
        <f t="shared" si="487"/>
        <v>0</v>
      </c>
      <c r="AN336" s="113">
        <f t="shared" si="488"/>
        <v>0</v>
      </c>
      <c r="AO336" s="113">
        <f t="shared" si="489"/>
        <v>0</v>
      </c>
      <c r="AP336" s="113">
        <f t="shared" si="490"/>
        <v>0</v>
      </c>
      <c r="AQ336" s="113">
        <v>0</v>
      </c>
      <c r="AR336" s="113">
        <f t="shared" si="491"/>
        <v>0</v>
      </c>
      <c r="AS336" s="113">
        <f t="shared" si="492"/>
        <v>0</v>
      </c>
      <c r="AT336" s="113">
        <f t="shared" si="493"/>
        <v>0</v>
      </c>
      <c r="AU336" s="113">
        <v>0</v>
      </c>
      <c r="AV336" s="113">
        <v>0</v>
      </c>
      <c r="AW336" s="113">
        <f t="shared" si="494"/>
        <v>0</v>
      </c>
      <c r="AX336" s="113" t="e">
        <f>#REF!</f>
        <v>#REF!</v>
      </c>
      <c r="AY336" s="113"/>
      <c r="AZ336" s="113"/>
      <c r="BA336" s="113"/>
      <c r="BB336" s="113"/>
    </row>
    <row r="337" spans="7:54" s="71" customFormat="1" ht="14.25" x14ac:dyDescent="0.2">
      <c r="G337" s="81" t="s">
        <v>635</v>
      </c>
      <c r="H337" s="85" t="s">
        <v>635</v>
      </c>
      <c r="I337" s="74" t="s">
        <v>636</v>
      </c>
      <c r="J337" s="75"/>
      <c r="K337" s="75"/>
      <c r="L337" s="113">
        <v>0</v>
      </c>
      <c r="M337" s="113"/>
      <c r="N337" s="113"/>
      <c r="O337" s="113"/>
      <c r="P337" s="113"/>
      <c r="Q337" s="113"/>
      <c r="R337" s="113"/>
      <c r="S337" s="113"/>
      <c r="T337" s="113"/>
      <c r="U337" s="113"/>
      <c r="V337" s="113"/>
      <c r="W337" s="113"/>
      <c r="X337" s="113"/>
      <c r="Y337" s="113">
        <f t="shared" si="452"/>
        <v>0</v>
      </c>
      <c r="Z337" s="113"/>
      <c r="AA337" s="113"/>
      <c r="AB337" s="113"/>
      <c r="AC337" s="113"/>
      <c r="AD337" s="113"/>
      <c r="AE337" s="113"/>
      <c r="AF337" s="113"/>
      <c r="AG337" s="116">
        <v>0</v>
      </c>
      <c r="AH337" s="116">
        <v>0</v>
      </c>
      <c r="AI337" s="113">
        <f t="shared" si="446"/>
        <v>0</v>
      </c>
      <c r="AJ337" s="113">
        <v>0</v>
      </c>
      <c r="AK337" s="113">
        <v>0</v>
      </c>
      <c r="AL337" s="113">
        <f t="shared" si="447"/>
        <v>0</v>
      </c>
      <c r="AM337" s="113">
        <f t="shared" si="487"/>
        <v>0</v>
      </c>
      <c r="AN337" s="113">
        <f t="shared" si="488"/>
        <v>0</v>
      </c>
      <c r="AO337" s="113">
        <f t="shared" si="489"/>
        <v>0</v>
      </c>
      <c r="AP337" s="113">
        <f t="shared" si="490"/>
        <v>0</v>
      </c>
      <c r="AQ337" s="113">
        <v>0</v>
      </c>
      <c r="AR337" s="113">
        <f t="shared" si="491"/>
        <v>0</v>
      </c>
      <c r="AS337" s="113">
        <f t="shared" si="492"/>
        <v>0</v>
      </c>
      <c r="AT337" s="113">
        <f t="shared" si="493"/>
        <v>0</v>
      </c>
      <c r="AU337" s="113">
        <v>0</v>
      </c>
      <c r="AV337" s="113">
        <v>0</v>
      </c>
      <c r="AW337" s="113">
        <f t="shared" si="494"/>
        <v>0</v>
      </c>
      <c r="AX337" s="113" t="e">
        <f>#REF!</f>
        <v>#REF!</v>
      </c>
      <c r="AY337" s="113"/>
      <c r="AZ337" s="113"/>
      <c r="BA337" s="113"/>
      <c r="BB337" s="113"/>
    </row>
    <row r="338" spans="7:54" s="71" customFormat="1" ht="14.25" x14ac:dyDescent="0.2">
      <c r="G338" s="81" t="s">
        <v>637</v>
      </c>
      <c r="H338" s="85" t="s">
        <v>637</v>
      </c>
      <c r="I338" s="74" t="s">
        <v>638</v>
      </c>
      <c r="J338" s="75"/>
      <c r="K338" s="75"/>
      <c r="L338" s="113">
        <v>0</v>
      </c>
      <c r="M338" s="113"/>
      <c r="N338" s="113"/>
      <c r="O338" s="113"/>
      <c r="P338" s="113"/>
      <c r="Q338" s="113"/>
      <c r="R338" s="113"/>
      <c r="S338" s="113"/>
      <c r="T338" s="113"/>
      <c r="U338" s="113"/>
      <c r="V338" s="113"/>
      <c r="W338" s="113"/>
      <c r="X338" s="113"/>
      <c r="Y338" s="113">
        <f t="shared" si="452"/>
        <v>0</v>
      </c>
      <c r="Z338" s="113"/>
      <c r="AA338" s="113"/>
      <c r="AB338" s="113"/>
      <c r="AC338" s="113"/>
      <c r="AD338" s="113"/>
      <c r="AE338" s="113"/>
      <c r="AF338" s="113"/>
      <c r="AG338" s="116">
        <v>0</v>
      </c>
      <c r="AH338" s="116">
        <v>0</v>
      </c>
      <c r="AI338" s="113">
        <f t="shared" si="446"/>
        <v>0</v>
      </c>
      <c r="AJ338" s="113">
        <v>0</v>
      </c>
      <c r="AK338" s="113">
        <v>0</v>
      </c>
      <c r="AL338" s="113">
        <f t="shared" si="447"/>
        <v>0</v>
      </c>
      <c r="AM338" s="113">
        <f t="shared" si="487"/>
        <v>0</v>
      </c>
      <c r="AN338" s="113">
        <f t="shared" si="488"/>
        <v>0</v>
      </c>
      <c r="AO338" s="113">
        <f t="shared" si="489"/>
        <v>0</v>
      </c>
      <c r="AP338" s="113">
        <f t="shared" si="490"/>
        <v>0</v>
      </c>
      <c r="AQ338" s="113">
        <v>0</v>
      </c>
      <c r="AR338" s="113">
        <f t="shared" si="491"/>
        <v>0</v>
      </c>
      <c r="AS338" s="113">
        <f t="shared" si="492"/>
        <v>0</v>
      </c>
      <c r="AT338" s="113">
        <f t="shared" si="493"/>
        <v>0</v>
      </c>
      <c r="AU338" s="113">
        <v>0</v>
      </c>
      <c r="AV338" s="113">
        <v>0</v>
      </c>
      <c r="AW338" s="113">
        <f t="shared" si="494"/>
        <v>0</v>
      </c>
      <c r="AX338" s="113" t="e">
        <f>#REF!</f>
        <v>#REF!</v>
      </c>
      <c r="AY338" s="113"/>
      <c r="AZ338" s="113"/>
      <c r="BA338" s="113"/>
      <c r="BB338" s="113"/>
    </row>
    <row r="339" spans="7:54" s="71" customFormat="1" ht="14.25" x14ac:dyDescent="0.2">
      <c r="G339" s="81" t="s">
        <v>639</v>
      </c>
      <c r="H339" s="85" t="s">
        <v>639</v>
      </c>
      <c r="I339" s="74" t="s">
        <v>640</v>
      </c>
      <c r="J339" s="75"/>
      <c r="K339" s="75"/>
      <c r="L339" s="113">
        <v>0</v>
      </c>
      <c r="M339" s="113"/>
      <c r="N339" s="113"/>
      <c r="O339" s="113"/>
      <c r="P339" s="113"/>
      <c r="Q339" s="113"/>
      <c r="R339" s="113"/>
      <c r="S339" s="113"/>
      <c r="T339" s="113"/>
      <c r="U339" s="113"/>
      <c r="V339" s="113"/>
      <c r="W339" s="113"/>
      <c r="X339" s="113"/>
      <c r="Y339" s="113">
        <f t="shared" si="452"/>
        <v>0</v>
      </c>
      <c r="Z339" s="113"/>
      <c r="AA339" s="113"/>
      <c r="AB339" s="113"/>
      <c r="AC339" s="113"/>
      <c r="AD339" s="113"/>
      <c r="AE339" s="113"/>
      <c r="AF339" s="113"/>
      <c r="AG339" s="116">
        <v>0</v>
      </c>
      <c r="AH339" s="116">
        <v>0</v>
      </c>
      <c r="AI339" s="113">
        <f t="shared" si="446"/>
        <v>0</v>
      </c>
      <c r="AJ339" s="113">
        <v>0</v>
      </c>
      <c r="AK339" s="113">
        <v>0</v>
      </c>
      <c r="AL339" s="113">
        <f t="shared" si="447"/>
        <v>0</v>
      </c>
      <c r="AM339" s="113">
        <f t="shared" si="487"/>
        <v>0</v>
      </c>
      <c r="AN339" s="113">
        <f t="shared" si="488"/>
        <v>0</v>
      </c>
      <c r="AO339" s="113">
        <f t="shared" si="489"/>
        <v>0</v>
      </c>
      <c r="AP339" s="113">
        <f t="shared" si="490"/>
        <v>0</v>
      </c>
      <c r="AQ339" s="113">
        <v>0</v>
      </c>
      <c r="AR339" s="113">
        <f t="shared" si="491"/>
        <v>0</v>
      </c>
      <c r="AS339" s="113">
        <f t="shared" si="492"/>
        <v>0</v>
      </c>
      <c r="AT339" s="113">
        <f t="shared" si="493"/>
        <v>0</v>
      </c>
      <c r="AU339" s="113">
        <v>0</v>
      </c>
      <c r="AV339" s="113">
        <v>0</v>
      </c>
      <c r="AW339" s="113">
        <f t="shared" si="494"/>
        <v>0</v>
      </c>
      <c r="AX339" s="113" t="e">
        <f>#REF!</f>
        <v>#REF!</v>
      </c>
      <c r="AY339" s="113"/>
      <c r="AZ339" s="113"/>
      <c r="BA339" s="113"/>
      <c r="BB339" s="113"/>
    </row>
    <row r="340" spans="7:54" s="71" customFormat="1" ht="14.25" x14ac:dyDescent="0.2">
      <c r="G340" s="81" t="s">
        <v>641</v>
      </c>
      <c r="H340" s="85" t="s">
        <v>641</v>
      </c>
      <c r="I340" s="74" t="s">
        <v>642</v>
      </c>
      <c r="J340" s="75"/>
      <c r="K340" s="75"/>
      <c r="L340" s="113">
        <v>0</v>
      </c>
      <c r="M340" s="113"/>
      <c r="N340" s="113"/>
      <c r="O340" s="113"/>
      <c r="P340" s="113"/>
      <c r="Q340" s="113"/>
      <c r="R340" s="113"/>
      <c r="S340" s="113"/>
      <c r="T340" s="113"/>
      <c r="U340" s="113"/>
      <c r="V340" s="113"/>
      <c r="W340" s="113"/>
      <c r="X340" s="113"/>
      <c r="Y340" s="113">
        <f t="shared" si="452"/>
        <v>0</v>
      </c>
      <c r="Z340" s="113"/>
      <c r="AA340" s="113"/>
      <c r="AB340" s="113"/>
      <c r="AC340" s="113"/>
      <c r="AD340" s="113"/>
      <c r="AE340" s="113"/>
      <c r="AF340" s="113"/>
      <c r="AG340" s="116">
        <v>0</v>
      </c>
      <c r="AH340" s="116">
        <v>0</v>
      </c>
      <c r="AI340" s="113">
        <f t="shared" si="446"/>
        <v>0</v>
      </c>
      <c r="AJ340" s="113">
        <v>0</v>
      </c>
      <c r="AK340" s="113">
        <v>0</v>
      </c>
      <c r="AL340" s="113">
        <f t="shared" si="447"/>
        <v>0</v>
      </c>
      <c r="AM340" s="113">
        <f t="shared" si="487"/>
        <v>0</v>
      </c>
      <c r="AN340" s="113">
        <f t="shared" si="488"/>
        <v>0</v>
      </c>
      <c r="AO340" s="113">
        <f t="shared" si="489"/>
        <v>0</v>
      </c>
      <c r="AP340" s="113">
        <f t="shared" si="490"/>
        <v>0</v>
      </c>
      <c r="AQ340" s="113">
        <v>0</v>
      </c>
      <c r="AR340" s="113">
        <f t="shared" si="491"/>
        <v>0</v>
      </c>
      <c r="AS340" s="113">
        <f t="shared" si="492"/>
        <v>0</v>
      </c>
      <c r="AT340" s="113">
        <f t="shared" si="493"/>
        <v>0</v>
      </c>
      <c r="AU340" s="113">
        <v>0</v>
      </c>
      <c r="AV340" s="113">
        <v>0</v>
      </c>
      <c r="AW340" s="113">
        <f t="shared" si="494"/>
        <v>0</v>
      </c>
      <c r="AX340" s="113" t="e">
        <f>#REF!</f>
        <v>#REF!</v>
      </c>
      <c r="AY340" s="113"/>
      <c r="AZ340" s="113"/>
      <c r="BA340" s="113"/>
      <c r="BB340" s="113"/>
    </row>
    <row r="341" spans="7:54" s="71" customFormat="1" ht="14.25" x14ac:dyDescent="0.2">
      <c r="G341" s="81" t="s">
        <v>643</v>
      </c>
      <c r="H341" s="85" t="s">
        <v>643</v>
      </c>
      <c r="I341" s="74" t="s">
        <v>644</v>
      </c>
      <c r="J341" s="75"/>
      <c r="K341" s="75"/>
      <c r="L341" s="113">
        <v>0</v>
      </c>
      <c r="M341" s="113"/>
      <c r="N341" s="113"/>
      <c r="O341" s="113"/>
      <c r="P341" s="113"/>
      <c r="Q341" s="113"/>
      <c r="R341" s="113"/>
      <c r="S341" s="113"/>
      <c r="T341" s="113"/>
      <c r="U341" s="113"/>
      <c r="V341" s="113"/>
      <c r="W341" s="113"/>
      <c r="X341" s="113"/>
      <c r="Y341" s="113">
        <f t="shared" si="452"/>
        <v>0</v>
      </c>
      <c r="Z341" s="113"/>
      <c r="AA341" s="113"/>
      <c r="AB341" s="113"/>
      <c r="AC341" s="113"/>
      <c r="AD341" s="113"/>
      <c r="AE341" s="113"/>
      <c r="AF341" s="113"/>
      <c r="AG341" s="116">
        <v>0</v>
      </c>
      <c r="AH341" s="116">
        <v>0</v>
      </c>
      <c r="AI341" s="113">
        <f t="shared" si="446"/>
        <v>0</v>
      </c>
      <c r="AJ341" s="113">
        <v>0</v>
      </c>
      <c r="AK341" s="113">
        <v>0</v>
      </c>
      <c r="AL341" s="113">
        <f t="shared" si="447"/>
        <v>0</v>
      </c>
      <c r="AM341" s="113">
        <f t="shared" si="487"/>
        <v>0</v>
      </c>
      <c r="AN341" s="113">
        <f t="shared" si="488"/>
        <v>0</v>
      </c>
      <c r="AO341" s="113">
        <f t="shared" si="489"/>
        <v>0</v>
      </c>
      <c r="AP341" s="113">
        <f t="shared" si="490"/>
        <v>0</v>
      </c>
      <c r="AQ341" s="113">
        <v>0</v>
      </c>
      <c r="AR341" s="113">
        <f t="shared" si="491"/>
        <v>0</v>
      </c>
      <c r="AS341" s="113">
        <f t="shared" si="492"/>
        <v>0</v>
      </c>
      <c r="AT341" s="113">
        <f t="shared" si="493"/>
        <v>0</v>
      </c>
      <c r="AU341" s="113">
        <v>0</v>
      </c>
      <c r="AV341" s="113">
        <v>0</v>
      </c>
      <c r="AW341" s="113">
        <f t="shared" si="494"/>
        <v>0</v>
      </c>
      <c r="AX341" s="113" t="e">
        <f>#REF!</f>
        <v>#REF!</v>
      </c>
      <c r="AY341" s="113"/>
      <c r="AZ341" s="113"/>
      <c r="BA341" s="113"/>
      <c r="BB341" s="113"/>
    </row>
    <row r="342" spans="7:54" s="71" customFormat="1" ht="14.25" x14ac:dyDescent="0.2">
      <c r="G342" s="81" t="s">
        <v>645</v>
      </c>
      <c r="H342" s="85" t="s">
        <v>645</v>
      </c>
      <c r="I342" s="74" t="s">
        <v>646</v>
      </c>
      <c r="J342" s="75"/>
      <c r="K342" s="75"/>
      <c r="L342" s="113">
        <v>0</v>
      </c>
      <c r="M342" s="113"/>
      <c r="N342" s="113"/>
      <c r="O342" s="113"/>
      <c r="P342" s="113"/>
      <c r="Q342" s="113"/>
      <c r="R342" s="113"/>
      <c r="S342" s="113"/>
      <c r="T342" s="113"/>
      <c r="U342" s="113"/>
      <c r="V342" s="113"/>
      <c r="W342" s="113"/>
      <c r="X342" s="113"/>
      <c r="Y342" s="113">
        <f t="shared" si="452"/>
        <v>0</v>
      </c>
      <c r="Z342" s="113"/>
      <c r="AA342" s="113"/>
      <c r="AB342" s="113"/>
      <c r="AC342" s="113"/>
      <c r="AD342" s="113"/>
      <c r="AE342" s="113"/>
      <c r="AF342" s="113"/>
      <c r="AG342" s="116">
        <v>0</v>
      </c>
      <c r="AH342" s="116">
        <v>0</v>
      </c>
      <c r="AI342" s="113">
        <f t="shared" si="446"/>
        <v>0</v>
      </c>
      <c r="AJ342" s="113">
        <v>0</v>
      </c>
      <c r="AK342" s="113">
        <v>0</v>
      </c>
      <c r="AL342" s="113">
        <f t="shared" si="447"/>
        <v>0</v>
      </c>
      <c r="AM342" s="113">
        <f t="shared" si="487"/>
        <v>0</v>
      </c>
      <c r="AN342" s="113">
        <f t="shared" si="488"/>
        <v>0</v>
      </c>
      <c r="AO342" s="113">
        <f t="shared" si="489"/>
        <v>0</v>
      </c>
      <c r="AP342" s="113">
        <f t="shared" si="490"/>
        <v>0</v>
      </c>
      <c r="AQ342" s="113">
        <v>0</v>
      </c>
      <c r="AR342" s="113">
        <f t="shared" si="491"/>
        <v>0</v>
      </c>
      <c r="AS342" s="113">
        <f t="shared" si="492"/>
        <v>0</v>
      </c>
      <c r="AT342" s="113">
        <f t="shared" si="493"/>
        <v>0</v>
      </c>
      <c r="AU342" s="113">
        <v>0</v>
      </c>
      <c r="AV342" s="113">
        <v>0</v>
      </c>
      <c r="AW342" s="113">
        <f t="shared" si="494"/>
        <v>0</v>
      </c>
      <c r="AX342" s="113" t="e">
        <f>#REF!</f>
        <v>#REF!</v>
      </c>
      <c r="AY342" s="113"/>
      <c r="AZ342" s="113"/>
      <c r="BA342" s="113"/>
      <c r="BB342" s="113"/>
    </row>
    <row r="343" spans="7:54" s="71" customFormat="1" ht="14.25" x14ac:dyDescent="0.2">
      <c r="G343" s="81" t="s">
        <v>647</v>
      </c>
      <c r="H343" s="82" t="s">
        <v>648</v>
      </c>
      <c r="I343" s="83" t="s">
        <v>649</v>
      </c>
      <c r="J343" s="84">
        <f>SUM(J344:J346)</f>
        <v>0</v>
      </c>
      <c r="K343" s="84">
        <f>SUM(K344:K346)</f>
        <v>0</v>
      </c>
      <c r="L343" s="115">
        <f>SUM(L344:L346)</f>
        <v>0</v>
      </c>
      <c r="M343" s="115">
        <f t="shared" ref="M343:X343" si="495">SUM(M344:M346)</f>
        <v>0</v>
      </c>
      <c r="N343" s="115">
        <f t="shared" si="495"/>
        <v>0</v>
      </c>
      <c r="O343" s="115">
        <f t="shared" si="495"/>
        <v>0</v>
      </c>
      <c r="P343" s="115">
        <f t="shared" si="495"/>
        <v>0</v>
      </c>
      <c r="Q343" s="115">
        <f t="shared" si="495"/>
        <v>0</v>
      </c>
      <c r="R343" s="115">
        <f t="shared" si="495"/>
        <v>0</v>
      </c>
      <c r="S343" s="115">
        <f t="shared" si="495"/>
        <v>0</v>
      </c>
      <c r="T343" s="115">
        <f t="shared" si="495"/>
        <v>0</v>
      </c>
      <c r="U343" s="115">
        <f t="shared" si="495"/>
        <v>0</v>
      </c>
      <c r="V343" s="115">
        <f t="shared" si="495"/>
        <v>0</v>
      </c>
      <c r="W343" s="115">
        <f t="shared" si="495"/>
        <v>0</v>
      </c>
      <c r="X343" s="115">
        <f t="shared" si="495"/>
        <v>0</v>
      </c>
      <c r="Y343" s="115">
        <f t="shared" si="452"/>
        <v>0</v>
      </c>
      <c r="Z343" s="115">
        <f t="shared" ref="Z343:AZ343" si="496">SUM(Z344:Z346)</f>
        <v>0</v>
      </c>
      <c r="AA343" s="115">
        <f t="shared" si="496"/>
        <v>0</v>
      </c>
      <c r="AB343" s="115">
        <f t="shared" si="496"/>
        <v>0</v>
      </c>
      <c r="AC343" s="115">
        <f t="shared" si="496"/>
        <v>0</v>
      </c>
      <c r="AD343" s="115">
        <f t="shared" si="496"/>
        <v>0</v>
      </c>
      <c r="AE343" s="115">
        <f t="shared" si="496"/>
        <v>0</v>
      </c>
      <c r="AF343" s="115">
        <f t="shared" si="496"/>
        <v>0</v>
      </c>
      <c r="AG343" s="115">
        <f t="shared" si="496"/>
        <v>0</v>
      </c>
      <c r="AH343" s="115">
        <f t="shared" si="496"/>
        <v>0</v>
      </c>
      <c r="AI343" s="115">
        <f t="shared" si="496"/>
        <v>0</v>
      </c>
      <c r="AJ343" s="115">
        <f t="shared" si="496"/>
        <v>0</v>
      </c>
      <c r="AK343" s="115">
        <f t="shared" si="496"/>
        <v>0</v>
      </c>
      <c r="AL343" s="115">
        <f t="shared" si="496"/>
        <v>0</v>
      </c>
      <c r="AM343" s="115">
        <f t="shared" si="496"/>
        <v>0</v>
      </c>
      <c r="AN343" s="115">
        <f t="shared" si="496"/>
        <v>0</v>
      </c>
      <c r="AO343" s="115">
        <f t="shared" si="496"/>
        <v>0</v>
      </c>
      <c r="AP343" s="115">
        <f t="shared" si="496"/>
        <v>0</v>
      </c>
      <c r="AQ343" s="115">
        <f>SUM(AQ344:AQ346)</f>
        <v>0</v>
      </c>
      <c r="AR343" s="115">
        <f t="shared" si="496"/>
        <v>0</v>
      </c>
      <c r="AS343" s="115">
        <f t="shared" si="496"/>
        <v>0</v>
      </c>
      <c r="AT343" s="115">
        <f t="shared" si="496"/>
        <v>0</v>
      </c>
      <c r="AU343" s="115">
        <f t="shared" si="496"/>
        <v>0</v>
      </c>
      <c r="AV343" s="115">
        <f t="shared" si="496"/>
        <v>0</v>
      </c>
      <c r="AW343" s="115">
        <f t="shared" si="496"/>
        <v>0</v>
      </c>
      <c r="AX343" s="115" t="e">
        <f t="shared" si="496"/>
        <v>#REF!</v>
      </c>
      <c r="AY343" s="115">
        <f t="shared" si="496"/>
        <v>0</v>
      </c>
      <c r="AZ343" s="115">
        <f t="shared" si="496"/>
        <v>0</v>
      </c>
      <c r="BA343" s="115">
        <f>SUM(BA344:BA346)</f>
        <v>0</v>
      </c>
      <c r="BB343" s="115">
        <f>SUM(BB344:BB346)</f>
        <v>0</v>
      </c>
    </row>
    <row r="344" spans="7:54" s="71" customFormat="1" ht="14.25" x14ac:dyDescent="0.2">
      <c r="G344" s="81" t="s">
        <v>650</v>
      </c>
      <c r="H344" s="85" t="s">
        <v>650</v>
      </c>
      <c r="I344" s="74" t="s">
        <v>651</v>
      </c>
      <c r="J344" s="75"/>
      <c r="K344" s="75"/>
      <c r="L344" s="113">
        <v>0</v>
      </c>
      <c r="M344" s="113"/>
      <c r="N344" s="113"/>
      <c r="O344" s="113"/>
      <c r="P344" s="113"/>
      <c r="Q344" s="113"/>
      <c r="R344" s="113"/>
      <c r="S344" s="113"/>
      <c r="T344" s="113"/>
      <c r="U344" s="113"/>
      <c r="V344" s="113"/>
      <c r="W344" s="113"/>
      <c r="X344" s="113"/>
      <c r="Y344" s="113">
        <f t="shared" si="452"/>
        <v>0</v>
      </c>
      <c r="Z344" s="113"/>
      <c r="AA344" s="113"/>
      <c r="AB344" s="113"/>
      <c r="AC344" s="113"/>
      <c r="AD344" s="113"/>
      <c r="AE344" s="113"/>
      <c r="AF344" s="113"/>
      <c r="AG344" s="116">
        <v>0</v>
      </c>
      <c r="AH344" s="116">
        <v>0</v>
      </c>
      <c r="AI344" s="113">
        <f t="shared" si="446"/>
        <v>0</v>
      </c>
      <c r="AJ344" s="113">
        <v>0</v>
      </c>
      <c r="AK344" s="113">
        <v>0</v>
      </c>
      <c r="AL344" s="113">
        <f t="shared" si="447"/>
        <v>0</v>
      </c>
      <c r="AM344" s="113">
        <f>SUM(M344:R344)</f>
        <v>0</v>
      </c>
      <c r="AN344" s="113">
        <f>SUM(S344:U344)</f>
        <v>0</v>
      </c>
      <c r="AO344" s="113">
        <f>SUM(V344:X344)</f>
        <v>0</v>
      </c>
      <c r="AP344" s="113">
        <f>SUM(AM344:AO344)</f>
        <v>0</v>
      </c>
      <c r="AQ344" s="113">
        <v>0</v>
      </c>
      <c r="AR344" s="113">
        <f>R344*3</f>
        <v>0</v>
      </c>
      <c r="AS344" s="113">
        <f>R344*3</f>
        <v>0</v>
      </c>
      <c r="AT344" s="113">
        <f>SUM(AQ344:AS344)</f>
        <v>0</v>
      </c>
      <c r="AU344" s="113">
        <v>0</v>
      </c>
      <c r="AV344" s="113">
        <v>0</v>
      </c>
      <c r="AW344" s="113">
        <f>SUM(AU344:AV344)</f>
        <v>0</v>
      </c>
      <c r="AX344" s="113" t="e">
        <f>#REF!</f>
        <v>#REF!</v>
      </c>
      <c r="AY344" s="113"/>
      <c r="AZ344" s="113"/>
      <c r="BA344" s="113"/>
      <c r="BB344" s="113"/>
    </row>
    <row r="345" spans="7:54" s="71" customFormat="1" ht="14.25" x14ac:dyDescent="0.2">
      <c r="G345" s="81" t="s">
        <v>652</v>
      </c>
      <c r="H345" s="85" t="s">
        <v>652</v>
      </c>
      <c r="I345" s="74" t="s">
        <v>653</v>
      </c>
      <c r="J345" s="75"/>
      <c r="K345" s="75"/>
      <c r="L345" s="113">
        <v>0</v>
      </c>
      <c r="M345" s="113"/>
      <c r="N345" s="113"/>
      <c r="O345" s="113"/>
      <c r="P345" s="113"/>
      <c r="Q345" s="113"/>
      <c r="R345" s="113"/>
      <c r="S345" s="113"/>
      <c r="T345" s="113"/>
      <c r="U345" s="113"/>
      <c r="V345" s="113"/>
      <c r="W345" s="113"/>
      <c r="X345" s="113"/>
      <c r="Y345" s="113">
        <f t="shared" si="452"/>
        <v>0</v>
      </c>
      <c r="Z345" s="113"/>
      <c r="AA345" s="113"/>
      <c r="AB345" s="113"/>
      <c r="AC345" s="113"/>
      <c r="AD345" s="113"/>
      <c r="AE345" s="113"/>
      <c r="AF345" s="113"/>
      <c r="AG345" s="116">
        <v>0</v>
      </c>
      <c r="AH345" s="116">
        <v>0</v>
      </c>
      <c r="AI345" s="113">
        <f t="shared" si="446"/>
        <v>0</v>
      </c>
      <c r="AJ345" s="113">
        <v>0</v>
      </c>
      <c r="AK345" s="113">
        <v>0</v>
      </c>
      <c r="AL345" s="113">
        <f t="shared" si="447"/>
        <v>0</v>
      </c>
      <c r="AM345" s="113">
        <f>SUM(M345:R345)</f>
        <v>0</v>
      </c>
      <c r="AN345" s="113">
        <f>SUM(S345:U345)</f>
        <v>0</v>
      </c>
      <c r="AO345" s="113">
        <f>SUM(V345:X345)</f>
        <v>0</v>
      </c>
      <c r="AP345" s="113">
        <f>SUM(AM345:AO345)</f>
        <v>0</v>
      </c>
      <c r="AQ345" s="113">
        <v>0</v>
      </c>
      <c r="AR345" s="113">
        <f>R345*3</f>
        <v>0</v>
      </c>
      <c r="AS345" s="113">
        <f>R345*3</f>
        <v>0</v>
      </c>
      <c r="AT345" s="113">
        <f>SUM(AQ345:AS345)</f>
        <v>0</v>
      </c>
      <c r="AU345" s="113">
        <v>0</v>
      </c>
      <c r="AV345" s="113">
        <v>0</v>
      </c>
      <c r="AW345" s="113">
        <f>SUM(AU345:AV345)</f>
        <v>0</v>
      </c>
      <c r="AX345" s="113" t="e">
        <f>#REF!</f>
        <v>#REF!</v>
      </c>
      <c r="AY345" s="113"/>
      <c r="AZ345" s="113"/>
      <c r="BA345" s="113"/>
      <c r="BB345" s="113"/>
    </row>
    <row r="346" spans="7:54" s="71" customFormat="1" ht="14.25" x14ac:dyDescent="0.2">
      <c r="G346" s="81" t="s">
        <v>654</v>
      </c>
      <c r="H346" s="85" t="s">
        <v>654</v>
      </c>
      <c r="I346" s="74" t="s">
        <v>655</v>
      </c>
      <c r="J346" s="75"/>
      <c r="K346" s="75"/>
      <c r="L346" s="113">
        <v>0</v>
      </c>
      <c r="M346" s="113"/>
      <c r="N346" s="113"/>
      <c r="O346" s="113"/>
      <c r="P346" s="113"/>
      <c r="Q346" s="113"/>
      <c r="R346" s="113"/>
      <c r="S346" s="113"/>
      <c r="T346" s="113"/>
      <c r="U346" s="113"/>
      <c r="V346" s="113"/>
      <c r="W346" s="113"/>
      <c r="X346" s="113"/>
      <c r="Y346" s="113">
        <f t="shared" si="452"/>
        <v>0</v>
      </c>
      <c r="Z346" s="113"/>
      <c r="AA346" s="113"/>
      <c r="AB346" s="113"/>
      <c r="AC346" s="113"/>
      <c r="AD346" s="113"/>
      <c r="AE346" s="113"/>
      <c r="AF346" s="113"/>
      <c r="AG346" s="116">
        <v>0</v>
      </c>
      <c r="AH346" s="116">
        <v>0</v>
      </c>
      <c r="AI346" s="113">
        <f t="shared" si="446"/>
        <v>0</v>
      </c>
      <c r="AJ346" s="113">
        <v>0</v>
      </c>
      <c r="AK346" s="113">
        <v>0</v>
      </c>
      <c r="AL346" s="113">
        <f t="shared" si="447"/>
        <v>0</v>
      </c>
      <c r="AM346" s="113">
        <f>SUM(M346:R346)</f>
        <v>0</v>
      </c>
      <c r="AN346" s="113">
        <f>SUM(S346:U346)</f>
        <v>0</v>
      </c>
      <c r="AO346" s="113">
        <f>SUM(V346:X346)</f>
        <v>0</v>
      </c>
      <c r="AP346" s="113">
        <f>SUM(AM346:AO346)</f>
        <v>0</v>
      </c>
      <c r="AQ346" s="113">
        <v>0</v>
      </c>
      <c r="AR346" s="113">
        <f>R346*3</f>
        <v>0</v>
      </c>
      <c r="AS346" s="113">
        <f>R346*3</f>
        <v>0</v>
      </c>
      <c r="AT346" s="113">
        <f>SUM(AQ346:AS346)</f>
        <v>0</v>
      </c>
      <c r="AU346" s="113">
        <v>0</v>
      </c>
      <c r="AV346" s="113">
        <v>0</v>
      </c>
      <c r="AW346" s="113">
        <f>SUM(AU346:AV346)</f>
        <v>0</v>
      </c>
      <c r="AX346" s="113" t="e">
        <f>#REF!</f>
        <v>#REF!</v>
      </c>
      <c r="AY346" s="113"/>
      <c r="AZ346" s="113"/>
      <c r="BA346" s="113"/>
      <c r="BB346" s="113"/>
    </row>
    <row r="347" spans="7:54" s="71" customFormat="1" ht="14.25" x14ac:dyDescent="0.2">
      <c r="G347" s="81" t="s">
        <v>656</v>
      </c>
      <c r="H347" s="82" t="s">
        <v>657</v>
      </c>
      <c r="I347" s="83" t="s">
        <v>658</v>
      </c>
      <c r="J347" s="84">
        <f>SUM(J348:J352)</f>
        <v>0</v>
      </c>
      <c r="K347" s="84">
        <f>SUM(K348:K352)</f>
        <v>0</v>
      </c>
      <c r="L347" s="115">
        <f>SUM(L348:L352)</f>
        <v>0</v>
      </c>
      <c r="M347" s="115">
        <f t="shared" ref="M347:X347" si="497">SUM(M348:M352)</f>
        <v>0</v>
      </c>
      <c r="N347" s="115">
        <f t="shared" si="497"/>
        <v>0</v>
      </c>
      <c r="O347" s="115">
        <f t="shared" si="497"/>
        <v>0</v>
      </c>
      <c r="P347" s="115">
        <f t="shared" si="497"/>
        <v>0</v>
      </c>
      <c r="Q347" s="115">
        <f t="shared" si="497"/>
        <v>0</v>
      </c>
      <c r="R347" s="115">
        <f t="shared" si="497"/>
        <v>0</v>
      </c>
      <c r="S347" s="115">
        <f t="shared" si="497"/>
        <v>0</v>
      </c>
      <c r="T347" s="115">
        <f t="shared" si="497"/>
        <v>0</v>
      </c>
      <c r="U347" s="115">
        <f t="shared" si="497"/>
        <v>0</v>
      </c>
      <c r="V347" s="115">
        <f t="shared" si="497"/>
        <v>0</v>
      </c>
      <c r="W347" s="115">
        <f t="shared" si="497"/>
        <v>0</v>
      </c>
      <c r="X347" s="115">
        <f t="shared" si="497"/>
        <v>0</v>
      </c>
      <c r="Y347" s="115">
        <f t="shared" si="452"/>
        <v>0</v>
      </c>
      <c r="Z347" s="115">
        <f t="shared" ref="Z347:AZ347" si="498">SUM(Z348:Z352)</f>
        <v>0</v>
      </c>
      <c r="AA347" s="115">
        <f t="shared" si="498"/>
        <v>0</v>
      </c>
      <c r="AB347" s="115">
        <f t="shared" si="498"/>
        <v>0</v>
      </c>
      <c r="AC347" s="115">
        <f t="shared" si="498"/>
        <v>0</v>
      </c>
      <c r="AD347" s="115">
        <f t="shared" si="498"/>
        <v>0</v>
      </c>
      <c r="AE347" s="115">
        <f t="shared" si="498"/>
        <v>0</v>
      </c>
      <c r="AF347" s="115">
        <f t="shared" si="498"/>
        <v>0</v>
      </c>
      <c r="AG347" s="115">
        <f t="shared" si="498"/>
        <v>0</v>
      </c>
      <c r="AH347" s="115">
        <f t="shared" si="498"/>
        <v>0</v>
      </c>
      <c r="AI347" s="115">
        <f t="shared" si="498"/>
        <v>0</v>
      </c>
      <c r="AJ347" s="115">
        <f t="shared" si="498"/>
        <v>0</v>
      </c>
      <c r="AK347" s="115">
        <f t="shared" si="498"/>
        <v>0</v>
      </c>
      <c r="AL347" s="115">
        <f t="shared" si="498"/>
        <v>0</v>
      </c>
      <c r="AM347" s="115">
        <f t="shared" si="498"/>
        <v>0</v>
      </c>
      <c r="AN347" s="115">
        <f t="shared" si="498"/>
        <v>0</v>
      </c>
      <c r="AO347" s="115">
        <f t="shared" si="498"/>
        <v>0</v>
      </c>
      <c r="AP347" s="115">
        <f t="shared" si="498"/>
        <v>0</v>
      </c>
      <c r="AQ347" s="115">
        <f>SUM(AQ348:AQ352)</f>
        <v>0</v>
      </c>
      <c r="AR347" s="115">
        <f t="shared" si="498"/>
        <v>0</v>
      </c>
      <c r="AS347" s="115">
        <f t="shared" si="498"/>
        <v>0</v>
      </c>
      <c r="AT347" s="115">
        <f t="shared" si="498"/>
        <v>0</v>
      </c>
      <c r="AU347" s="115">
        <f t="shared" si="498"/>
        <v>0</v>
      </c>
      <c r="AV347" s="115">
        <f t="shared" si="498"/>
        <v>0</v>
      </c>
      <c r="AW347" s="115">
        <f t="shared" si="498"/>
        <v>0</v>
      </c>
      <c r="AX347" s="115" t="e">
        <f t="shared" si="498"/>
        <v>#REF!</v>
      </c>
      <c r="AY347" s="115">
        <f t="shared" si="498"/>
        <v>0</v>
      </c>
      <c r="AZ347" s="115">
        <f t="shared" si="498"/>
        <v>0</v>
      </c>
      <c r="BA347" s="115">
        <f>SUM(BA348:BA352)</f>
        <v>0</v>
      </c>
      <c r="BB347" s="115">
        <f>SUM(BB348:BB352)</f>
        <v>0</v>
      </c>
    </row>
    <row r="348" spans="7:54" s="71" customFormat="1" ht="14.25" x14ac:dyDescent="0.2">
      <c r="G348" s="81" t="s">
        <v>659</v>
      </c>
      <c r="H348" s="85" t="s">
        <v>659</v>
      </c>
      <c r="I348" s="74" t="s">
        <v>660</v>
      </c>
      <c r="J348" s="75"/>
      <c r="K348" s="75"/>
      <c r="L348" s="113">
        <v>0</v>
      </c>
      <c r="M348" s="113"/>
      <c r="N348" s="113"/>
      <c r="O348" s="113"/>
      <c r="P348" s="113"/>
      <c r="Q348" s="113"/>
      <c r="R348" s="113"/>
      <c r="S348" s="113"/>
      <c r="T348" s="113"/>
      <c r="U348" s="113"/>
      <c r="V348" s="113"/>
      <c r="W348" s="113"/>
      <c r="X348" s="113"/>
      <c r="Y348" s="113">
        <f t="shared" si="452"/>
        <v>0</v>
      </c>
      <c r="Z348" s="113"/>
      <c r="AA348" s="113"/>
      <c r="AB348" s="113"/>
      <c r="AC348" s="113"/>
      <c r="AD348" s="113"/>
      <c r="AE348" s="113"/>
      <c r="AF348" s="113"/>
      <c r="AG348" s="116">
        <v>0</v>
      </c>
      <c r="AH348" s="116">
        <v>0</v>
      </c>
      <c r="AI348" s="113">
        <f t="shared" si="446"/>
        <v>0</v>
      </c>
      <c r="AJ348" s="113">
        <v>0</v>
      </c>
      <c r="AK348" s="113">
        <v>0</v>
      </c>
      <c r="AL348" s="113">
        <f t="shared" si="447"/>
        <v>0</v>
      </c>
      <c r="AM348" s="113">
        <f>SUM(M348:R348)</f>
        <v>0</v>
      </c>
      <c r="AN348" s="113">
        <f>SUM(S348:U348)</f>
        <v>0</v>
      </c>
      <c r="AO348" s="113">
        <f>SUM(V348:X348)</f>
        <v>0</v>
      </c>
      <c r="AP348" s="113">
        <f>SUM(AM348:AO348)</f>
        <v>0</v>
      </c>
      <c r="AQ348" s="113">
        <v>0</v>
      </c>
      <c r="AR348" s="113">
        <f>R348*3</f>
        <v>0</v>
      </c>
      <c r="AS348" s="113">
        <f>R348*3</f>
        <v>0</v>
      </c>
      <c r="AT348" s="113">
        <f>SUM(AQ348:AS348)</f>
        <v>0</v>
      </c>
      <c r="AU348" s="113">
        <v>0</v>
      </c>
      <c r="AV348" s="113">
        <v>0</v>
      </c>
      <c r="AW348" s="113">
        <f>SUM(AU348:AV348)</f>
        <v>0</v>
      </c>
      <c r="AX348" s="113" t="e">
        <f>#REF!</f>
        <v>#REF!</v>
      </c>
      <c r="AY348" s="113"/>
      <c r="AZ348" s="113"/>
      <c r="BA348" s="113"/>
      <c r="BB348" s="113"/>
    </row>
    <row r="349" spans="7:54" s="71" customFormat="1" ht="14.25" x14ac:dyDescent="0.2">
      <c r="G349" s="81" t="s">
        <v>661</v>
      </c>
      <c r="H349" s="85" t="s">
        <v>661</v>
      </c>
      <c r="I349" s="74" t="s">
        <v>662</v>
      </c>
      <c r="J349" s="75"/>
      <c r="K349" s="75"/>
      <c r="L349" s="113">
        <v>0</v>
      </c>
      <c r="M349" s="113"/>
      <c r="N349" s="113"/>
      <c r="O349" s="113"/>
      <c r="P349" s="113"/>
      <c r="Q349" s="113"/>
      <c r="R349" s="113"/>
      <c r="S349" s="113"/>
      <c r="T349" s="113"/>
      <c r="U349" s="113"/>
      <c r="V349" s="113"/>
      <c r="W349" s="113"/>
      <c r="X349" s="113"/>
      <c r="Y349" s="113">
        <f t="shared" si="452"/>
        <v>0</v>
      </c>
      <c r="Z349" s="113"/>
      <c r="AA349" s="113"/>
      <c r="AB349" s="113"/>
      <c r="AC349" s="113"/>
      <c r="AD349" s="113"/>
      <c r="AE349" s="113"/>
      <c r="AF349" s="113"/>
      <c r="AG349" s="116">
        <v>0</v>
      </c>
      <c r="AH349" s="116">
        <v>0</v>
      </c>
      <c r="AI349" s="113">
        <f t="shared" si="446"/>
        <v>0</v>
      </c>
      <c r="AJ349" s="113">
        <v>0</v>
      </c>
      <c r="AK349" s="113">
        <v>0</v>
      </c>
      <c r="AL349" s="113">
        <f t="shared" si="447"/>
        <v>0</v>
      </c>
      <c r="AM349" s="113">
        <f>SUM(M349:R349)</f>
        <v>0</v>
      </c>
      <c r="AN349" s="113">
        <f>SUM(S349:U349)</f>
        <v>0</v>
      </c>
      <c r="AO349" s="113">
        <f>SUM(V349:X349)</f>
        <v>0</v>
      </c>
      <c r="AP349" s="113">
        <f>SUM(AM349:AO349)</f>
        <v>0</v>
      </c>
      <c r="AQ349" s="113">
        <v>0</v>
      </c>
      <c r="AR349" s="113">
        <f>R349*3</f>
        <v>0</v>
      </c>
      <c r="AS349" s="113">
        <f>R349*3</f>
        <v>0</v>
      </c>
      <c r="AT349" s="113">
        <f>SUM(AQ349:AS349)</f>
        <v>0</v>
      </c>
      <c r="AU349" s="113">
        <v>0</v>
      </c>
      <c r="AV349" s="113">
        <v>0</v>
      </c>
      <c r="AW349" s="113">
        <f>SUM(AU349:AV349)</f>
        <v>0</v>
      </c>
      <c r="AX349" s="113" t="e">
        <f>#REF!</f>
        <v>#REF!</v>
      </c>
      <c r="AY349" s="113"/>
      <c r="AZ349" s="113"/>
      <c r="BA349" s="113"/>
      <c r="BB349" s="113"/>
    </row>
    <row r="350" spans="7:54" s="71" customFormat="1" ht="14.25" x14ac:dyDescent="0.2">
      <c r="G350" s="81" t="s">
        <v>663</v>
      </c>
      <c r="H350" s="85" t="s">
        <v>663</v>
      </c>
      <c r="I350" s="74" t="s">
        <v>664</v>
      </c>
      <c r="J350" s="75"/>
      <c r="K350" s="75"/>
      <c r="L350" s="113">
        <v>0</v>
      </c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>
        <f t="shared" si="452"/>
        <v>0</v>
      </c>
      <c r="Z350" s="113"/>
      <c r="AA350" s="113"/>
      <c r="AB350" s="113"/>
      <c r="AC350" s="113"/>
      <c r="AD350" s="113"/>
      <c r="AE350" s="113"/>
      <c r="AF350" s="113"/>
      <c r="AG350" s="116">
        <v>0</v>
      </c>
      <c r="AH350" s="116">
        <v>0</v>
      </c>
      <c r="AI350" s="113">
        <f t="shared" ref="AI350:AI413" si="499">SUM(AG350:AH350)</f>
        <v>0</v>
      </c>
      <c r="AJ350" s="113">
        <v>0</v>
      </c>
      <c r="AK350" s="113">
        <v>0</v>
      </c>
      <c r="AL350" s="113">
        <f t="shared" ref="AL350:AL413" si="500">SUM(AJ350:AK350)</f>
        <v>0</v>
      </c>
      <c r="AM350" s="113">
        <f>SUM(M350:R350)</f>
        <v>0</v>
      </c>
      <c r="AN350" s="113">
        <f>SUM(S350:U350)</f>
        <v>0</v>
      </c>
      <c r="AO350" s="113">
        <f>SUM(V350:X350)</f>
        <v>0</v>
      </c>
      <c r="AP350" s="113">
        <f>SUM(AM350:AO350)</f>
        <v>0</v>
      </c>
      <c r="AQ350" s="113">
        <v>0</v>
      </c>
      <c r="AR350" s="113">
        <f>R350*3</f>
        <v>0</v>
      </c>
      <c r="AS350" s="113">
        <f>R350*3</f>
        <v>0</v>
      </c>
      <c r="AT350" s="113">
        <f>SUM(AQ350:AS350)</f>
        <v>0</v>
      </c>
      <c r="AU350" s="113">
        <v>0</v>
      </c>
      <c r="AV350" s="113">
        <v>0</v>
      </c>
      <c r="AW350" s="113">
        <f>SUM(AU350:AV350)</f>
        <v>0</v>
      </c>
      <c r="AX350" s="113" t="e">
        <f>#REF!</f>
        <v>#REF!</v>
      </c>
      <c r="AY350" s="113"/>
      <c r="AZ350" s="113"/>
      <c r="BA350" s="113"/>
      <c r="BB350" s="113"/>
    </row>
    <row r="351" spans="7:54" s="71" customFormat="1" ht="14.25" x14ac:dyDescent="0.2">
      <c r="G351" s="81" t="s">
        <v>665</v>
      </c>
      <c r="H351" s="85" t="s">
        <v>665</v>
      </c>
      <c r="I351" s="74" t="s">
        <v>666</v>
      </c>
      <c r="J351" s="75"/>
      <c r="K351" s="75"/>
      <c r="L351" s="113">
        <v>0</v>
      </c>
      <c r="M351" s="113"/>
      <c r="N351" s="113"/>
      <c r="O351" s="113"/>
      <c r="P351" s="113"/>
      <c r="Q351" s="113"/>
      <c r="R351" s="113"/>
      <c r="S351" s="113"/>
      <c r="T351" s="113"/>
      <c r="U351" s="113"/>
      <c r="V351" s="113"/>
      <c r="W351" s="113"/>
      <c r="X351" s="113"/>
      <c r="Y351" s="113">
        <f t="shared" si="452"/>
        <v>0</v>
      </c>
      <c r="Z351" s="113"/>
      <c r="AA351" s="113"/>
      <c r="AB351" s="113"/>
      <c r="AC351" s="113"/>
      <c r="AD351" s="113"/>
      <c r="AE351" s="113"/>
      <c r="AF351" s="113"/>
      <c r="AG351" s="116">
        <v>0</v>
      </c>
      <c r="AH351" s="116">
        <v>0</v>
      </c>
      <c r="AI351" s="113">
        <f t="shared" si="499"/>
        <v>0</v>
      </c>
      <c r="AJ351" s="113">
        <v>0</v>
      </c>
      <c r="AK351" s="113">
        <v>0</v>
      </c>
      <c r="AL351" s="113">
        <f t="shared" si="500"/>
        <v>0</v>
      </c>
      <c r="AM351" s="113">
        <f>SUM(M351:R351)</f>
        <v>0</v>
      </c>
      <c r="AN351" s="113">
        <f>SUM(S351:U351)</f>
        <v>0</v>
      </c>
      <c r="AO351" s="113">
        <f>SUM(V351:X351)</f>
        <v>0</v>
      </c>
      <c r="AP351" s="113">
        <f>SUM(AM351:AO351)</f>
        <v>0</v>
      </c>
      <c r="AQ351" s="113">
        <v>0</v>
      </c>
      <c r="AR351" s="113">
        <f>R351*3</f>
        <v>0</v>
      </c>
      <c r="AS351" s="113">
        <f>R351*3</f>
        <v>0</v>
      </c>
      <c r="AT351" s="113">
        <f>SUM(AQ351:AS351)</f>
        <v>0</v>
      </c>
      <c r="AU351" s="113">
        <v>0</v>
      </c>
      <c r="AV351" s="113">
        <v>0</v>
      </c>
      <c r="AW351" s="113">
        <f>SUM(AU351:AV351)</f>
        <v>0</v>
      </c>
      <c r="AX351" s="113" t="e">
        <f>#REF!</f>
        <v>#REF!</v>
      </c>
      <c r="AY351" s="113"/>
      <c r="AZ351" s="113"/>
      <c r="BA351" s="113"/>
      <c r="BB351" s="113"/>
    </row>
    <row r="352" spans="7:54" s="71" customFormat="1" ht="14.25" x14ac:dyDescent="0.2">
      <c r="G352" s="81" t="s">
        <v>667</v>
      </c>
      <c r="H352" s="85" t="s">
        <v>667</v>
      </c>
      <c r="I352" s="74" t="s">
        <v>668</v>
      </c>
      <c r="J352" s="75"/>
      <c r="K352" s="75"/>
      <c r="L352" s="113">
        <v>0</v>
      </c>
      <c r="M352" s="113"/>
      <c r="N352" s="113"/>
      <c r="O352" s="113"/>
      <c r="P352" s="113"/>
      <c r="Q352" s="113"/>
      <c r="R352" s="113"/>
      <c r="S352" s="113"/>
      <c r="T352" s="113"/>
      <c r="U352" s="113"/>
      <c r="V352" s="113"/>
      <c r="W352" s="113"/>
      <c r="X352" s="113"/>
      <c r="Y352" s="113">
        <f t="shared" si="452"/>
        <v>0</v>
      </c>
      <c r="Z352" s="113"/>
      <c r="AA352" s="113"/>
      <c r="AB352" s="113"/>
      <c r="AC352" s="113"/>
      <c r="AD352" s="113"/>
      <c r="AE352" s="113"/>
      <c r="AF352" s="113"/>
      <c r="AG352" s="116">
        <v>0</v>
      </c>
      <c r="AH352" s="116">
        <v>0</v>
      </c>
      <c r="AI352" s="113">
        <f t="shared" si="499"/>
        <v>0</v>
      </c>
      <c r="AJ352" s="113">
        <v>0</v>
      </c>
      <c r="AK352" s="113">
        <v>0</v>
      </c>
      <c r="AL352" s="113">
        <f t="shared" si="500"/>
        <v>0</v>
      </c>
      <c r="AM352" s="113">
        <f>SUM(M352:R352)</f>
        <v>0</v>
      </c>
      <c r="AN352" s="113">
        <f>SUM(S352:U352)</f>
        <v>0</v>
      </c>
      <c r="AO352" s="113">
        <f>SUM(V352:X352)</f>
        <v>0</v>
      </c>
      <c r="AP352" s="113">
        <f>SUM(AM352:AO352)</f>
        <v>0</v>
      </c>
      <c r="AQ352" s="113">
        <v>0</v>
      </c>
      <c r="AR352" s="113">
        <f>R352*3</f>
        <v>0</v>
      </c>
      <c r="AS352" s="113">
        <f>R352*3</f>
        <v>0</v>
      </c>
      <c r="AT352" s="113">
        <f>SUM(AQ352:AS352)</f>
        <v>0</v>
      </c>
      <c r="AU352" s="113">
        <v>0</v>
      </c>
      <c r="AV352" s="113">
        <v>0</v>
      </c>
      <c r="AW352" s="113">
        <f>SUM(AU352:AV352)</f>
        <v>0</v>
      </c>
      <c r="AX352" s="113" t="e">
        <f>#REF!</f>
        <v>#REF!</v>
      </c>
      <c r="AY352" s="113"/>
      <c r="AZ352" s="113"/>
      <c r="BA352" s="113"/>
      <c r="BB352" s="113"/>
    </row>
    <row r="353" spans="7:54" s="71" customFormat="1" ht="14.25" x14ac:dyDescent="0.2">
      <c r="G353" s="81" t="s">
        <v>669</v>
      </c>
      <c r="H353" s="82" t="s">
        <v>670</v>
      </c>
      <c r="I353" s="83" t="s">
        <v>671</v>
      </c>
      <c r="J353" s="84">
        <f>SUM(J354:J358)</f>
        <v>0</v>
      </c>
      <c r="K353" s="84">
        <f>SUM(K354:K358)</f>
        <v>0</v>
      </c>
      <c r="L353" s="115">
        <f>SUM(L354:L358)</f>
        <v>0</v>
      </c>
      <c r="M353" s="115">
        <f t="shared" ref="M353:X353" si="501">SUM(M354:M358)</f>
        <v>0</v>
      </c>
      <c r="N353" s="115">
        <f t="shared" si="501"/>
        <v>0</v>
      </c>
      <c r="O353" s="115">
        <f t="shared" si="501"/>
        <v>0</v>
      </c>
      <c r="P353" s="115">
        <f t="shared" si="501"/>
        <v>0</v>
      </c>
      <c r="Q353" s="115">
        <f t="shared" si="501"/>
        <v>0</v>
      </c>
      <c r="R353" s="115">
        <f t="shared" si="501"/>
        <v>0</v>
      </c>
      <c r="S353" s="115">
        <f t="shared" si="501"/>
        <v>0</v>
      </c>
      <c r="T353" s="115">
        <f t="shared" si="501"/>
        <v>0</v>
      </c>
      <c r="U353" s="115">
        <f t="shared" si="501"/>
        <v>0</v>
      </c>
      <c r="V353" s="115">
        <f t="shared" si="501"/>
        <v>0</v>
      </c>
      <c r="W353" s="115">
        <f t="shared" si="501"/>
        <v>0</v>
      </c>
      <c r="X353" s="115">
        <f t="shared" si="501"/>
        <v>0</v>
      </c>
      <c r="Y353" s="115">
        <f t="shared" si="452"/>
        <v>0</v>
      </c>
      <c r="Z353" s="115">
        <f t="shared" ref="Z353:AZ353" si="502">SUM(Z354:Z358)</f>
        <v>0</v>
      </c>
      <c r="AA353" s="115">
        <f t="shared" si="502"/>
        <v>0</v>
      </c>
      <c r="AB353" s="115">
        <f t="shared" si="502"/>
        <v>0</v>
      </c>
      <c r="AC353" s="115">
        <f t="shared" si="502"/>
        <v>0</v>
      </c>
      <c r="AD353" s="115">
        <f t="shared" si="502"/>
        <v>0</v>
      </c>
      <c r="AE353" s="115">
        <f t="shared" si="502"/>
        <v>0</v>
      </c>
      <c r="AF353" s="115">
        <f t="shared" si="502"/>
        <v>0</v>
      </c>
      <c r="AG353" s="115">
        <f t="shared" si="502"/>
        <v>0</v>
      </c>
      <c r="AH353" s="115">
        <f t="shared" si="502"/>
        <v>0</v>
      </c>
      <c r="AI353" s="115">
        <f t="shared" si="502"/>
        <v>0</v>
      </c>
      <c r="AJ353" s="115">
        <f t="shared" si="502"/>
        <v>0</v>
      </c>
      <c r="AK353" s="115">
        <f t="shared" si="502"/>
        <v>0</v>
      </c>
      <c r="AL353" s="115">
        <f t="shared" si="502"/>
        <v>0</v>
      </c>
      <c r="AM353" s="115">
        <f t="shared" si="502"/>
        <v>0</v>
      </c>
      <c r="AN353" s="115">
        <f t="shared" si="502"/>
        <v>0</v>
      </c>
      <c r="AO353" s="115">
        <f t="shared" si="502"/>
        <v>0</v>
      </c>
      <c r="AP353" s="115">
        <f t="shared" si="502"/>
        <v>0</v>
      </c>
      <c r="AQ353" s="115">
        <f>SUM(AQ354:AQ358)</f>
        <v>0</v>
      </c>
      <c r="AR353" s="115">
        <f t="shared" si="502"/>
        <v>0</v>
      </c>
      <c r="AS353" s="115">
        <f t="shared" si="502"/>
        <v>0</v>
      </c>
      <c r="AT353" s="115">
        <f t="shared" si="502"/>
        <v>0</v>
      </c>
      <c r="AU353" s="115">
        <f t="shared" si="502"/>
        <v>0</v>
      </c>
      <c r="AV353" s="115">
        <f t="shared" si="502"/>
        <v>0</v>
      </c>
      <c r="AW353" s="115">
        <f t="shared" si="502"/>
        <v>0</v>
      </c>
      <c r="AX353" s="115" t="e">
        <f t="shared" si="502"/>
        <v>#REF!</v>
      </c>
      <c r="AY353" s="115">
        <f t="shared" si="502"/>
        <v>0</v>
      </c>
      <c r="AZ353" s="115">
        <f t="shared" si="502"/>
        <v>0</v>
      </c>
      <c r="BA353" s="115">
        <f>SUM(BA354:BA358)</f>
        <v>0</v>
      </c>
      <c r="BB353" s="115">
        <f>SUM(BB354:BB358)</f>
        <v>0</v>
      </c>
    </row>
    <row r="354" spans="7:54" s="71" customFormat="1" ht="14.25" x14ac:dyDescent="0.2">
      <c r="G354" s="81" t="s">
        <v>672</v>
      </c>
      <c r="H354" s="85" t="s">
        <v>672</v>
      </c>
      <c r="I354" s="74" t="s">
        <v>673</v>
      </c>
      <c r="J354" s="75"/>
      <c r="K354" s="75"/>
      <c r="L354" s="113">
        <v>0</v>
      </c>
      <c r="M354" s="113"/>
      <c r="N354" s="113"/>
      <c r="O354" s="113"/>
      <c r="P354" s="113"/>
      <c r="Q354" s="113"/>
      <c r="R354" s="113"/>
      <c r="S354" s="113"/>
      <c r="T354" s="113"/>
      <c r="U354" s="113"/>
      <c r="V354" s="113"/>
      <c r="W354" s="113"/>
      <c r="X354" s="113"/>
      <c r="Y354" s="113">
        <f t="shared" si="452"/>
        <v>0</v>
      </c>
      <c r="Z354" s="113"/>
      <c r="AA354" s="113"/>
      <c r="AB354" s="113"/>
      <c r="AC354" s="113"/>
      <c r="AD354" s="113"/>
      <c r="AE354" s="113"/>
      <c r="AF354" s="113"/>
      <c r="AG354" s="116">
        <v>0</v>
      </c>
      <c r="AH354" s="116">
        <v>0</v>
      </c>
      <c r="AI354" s="113">
        <f t="shared" si="499"/>
        <v>0</v>
      </c>
      <c r="AJ354" s="113">
        <v>0</v>
      </c>
      <c r="AK354" s="113">
        <v>0</v>
      </c>
      <c r="AL354" s="113">
        <f t="shared" si="500"/>
        <v>0</v>
      </c>
      <c r="AM354" s="113">
        <f>SUM(M354:R354)</f>
        <v>0</v>
      </c>
      <c r="AN354" s="113">
        <f>SUM(S354:U354)</f>
        <v>0</v>
      </c>
      <c r="AO354" s="113">
        <f>SUM(V354:X354)</f>
        <v>0</v>
      </c>
      <c r="AP354" s="113">
        <f>SUM(AM354:AO354)</f>
        <v>0</v>
      </c>
      <c r="AQ354" s="113">
        <v>0</v>
      </c>
      <c r="AR354" s="113">
        <f>R354*3</f>
        <v>0</v>
      </c>
      <c r="AS354" s="113">
        <f>R354*3</f>
        <v>0</v>
      </c>
      <c r="AT354" s="113">
        <f>SUM(AQ354:AS354)</f>
        <v>0</v>
      </c>
      <c r="AU354" s="113">
        <v>0</v>
      </c>
      <c r="AV354" s="113">
        <v>0</v>
      </c>
      <c r="AW354" s="113">
        <f>SUM(AU354:AV354)</f>
        <v>0</v>
      </c>
      <c r="AX354" s="113" t="e">
        <f>#REF!</f>
        <v>#REF!</v>
      </c>
      <c r="AY354" s="113"/>
      <c r="AZ354" s="113"/>
      <c r="BA354" s="113"/>
      <c r="BB354" s="113"/>
    </row>
    <row r="355" spans="7:54" s="71" customFormat="1" ht="14.25" x14ac:dyDescent="0.2">
      <c r="G355" s="81" t="s">
        <v>674</v>
      </c>
      <c r="H355" s="85" t="s">
        <v>674</v>
      </c>
      <c r="I355" s="74" t="s">
        <v>675</v>
      </c>
      <c r="J355" s="75"/>
      <c r="K355" s="75"/>
      <c r="L355" s="113">
        <v>0</v>
      </c>
      <c r="M355" s="113"/>
      <c r="N355" s="113"/>
      <c r="O355" s="113"/>
      <c r="P355" s="113"/>
      <c r="Q355" s="113"/>
      <c r="R355" s="113"/>
      <c r="S355" s="113"/>
      <c r="T355" s="113"/>
      <c r="U355" s="113"/>
      <c r="V355" s="113"/>
      <c r="W355" s="113"/>
      <c r="X355" s="113"/>
      <c r="Y355" s="113">
        <f t="shared" si="452"/>
        <v>0</v>
      </c>
      <c r="Z355" s="113"/>
      <c r="AA355" s="113"/>
      <c r="AB355" s="113"/>
      <c r="AC355" s="113"/>
      <c r="AD355" s="113"/>
      <c r="AE355" s="113"/>
      <c r="AF355" s="113"/>
      <c r="AG355" s="116">
        <v>0</v>
      </c>
      <c r="AH355" s="116">
        <v>0</v>
      </c>
      <c r="AI355" s="113">
        <f t="shared" si="499"/>
        <v>0</v>
      </c>
      <c r="AJ355" s="113">
        <v>0</v>
      </c>
      <c r="AK355" s="113">
        <v>0</v>
      </c>
      <c r="AL355" s="113">
        <f t="shared" si="500"/>
        <v>0</v>
      </c>
      <c r="AM355" s="113">
        <f>SUM(M355:R355)</f>
        <v>0</v>
      </c>
      <c r="AN355" s="113">
        <f>SUM(S355:U355)</f>
        <v>0</v>
      </c>
      <c r="AO355" s="113">
        <f>SUM(V355:X355)</f>
        <v>0</v>
      </c>
      <c r="AP355" s="113">
        <f>SUM(AM355:AO355)</f>
        <v>0</v>
      </c>
      <c r="AQ355" s="113">
        <v>0</v>
      </c>
      <c r="AR355" s="113">
        <f>R355*3</f>
        <v>0</v>
      </c>
      <c r="AS355" s="113">
        <f>R355*3</f>
        <v>0</v>
      </c>
      <c r="AT355" s="113">
        <f>SUM(AQ355:AS355)</f>
        <v>0</v>
      </c>
      <c r="AU355" s="113">
        <v>0</v>
      </c>
      <c r="AV355" s="113">
        <v>0</v>
      </c>
      <c r="AW355" s="113">
        <f>SUM(AU355:AV355)</f>
        <v>0</v>
      </c>
      <c r="AX355" s="113" t="e">
        <f>#REF!</f>
        <v>#REF!</v>
      </c>
      <c r="AY355" s="113"/>
      <c r="AZ355" s="113"/>
      <c r="BA355" s="113"/>
      <c r="BB355" s="113"/>
    </row>
    <row r="356" spans="7:54" s="71" customFormat="1" ht="14.25" x14ac:dyDescent="0.2">
      <c r="G356" s="81" t="s">
        <v>676</v>
      </c>
      <c r="H356" s="85" t="s">
        <v>676</v>
      </c>
      <c r="I356" s="74" t="s">
        <v>677</v>
      </c>
      <c r="J356" s="75"/>
      <c r="K356" s="75"/>
      <c r="L356" s="113">
        <v>0</v>
      </c>
      <c r="M356" s="113"/>
      <c r="N356" s="113"/>
      <c r="O356" s="113"/>
      <c r="P356" s="113"/>
      <c r="Q356" s="113"/>
      <c r="R356" s="113"/>
      <c r="S356" s="113"/>
      <c r="T356" s="113"/>
      <c r="U356" s="113"/>
      <c r="V356" s="113"/>
      <c r="W356" s="113"/>
      <c r="X356" s="113"/>
      <c r="Y356" s="113">
        <f t="shared" ref="Y356:Y419" si="503">SUM(M356:X356)</f>
        <v>0</v>
      </c>
      <c r="Z356" s="113"/>
      <c r="AA356" s="113"/>
      <c r="AB356" s="113"/>
      <c r="AC356" s="113"/>
      <c r="AD356" s="113"/>
      <c r="AE356" s="113"/>
      <c r="AF356" s="113"/>
      <c r="AG356" s="116">
        <v>0</v>
      </c>
      <c r="AH356" s="116">
        <v>0</v>
      </c>
      <c r="AI356" s="113">
        <f t="shared" si="499"/>
        <v>0</v>
      </c>
      <c r="AJ356" s="113">
        <v>0</v>
      </c>
      <c r="AK356" s="113">
        <v>0</v>
      </c>
      <c r="AL356" s="113">
        <f t="shared" si="500"/>
        <v>0</v>
      </c>
      <c r="AM356" s="113">
        <f>SUM(M356:R356)</f>
        <v>0</v>
      </c>
      <c r="AN356" s="113">
        <f>SUM(S356:U356)</f>
        <v>0</v>
      </c>
      <c r="AO356" s="113">
        <f>SUM(V356:X356)</f>
        <v>0</v>
      </c>
      <c r="AP356" s="113">
        <f>SUM(AM356:AO356)</f>
        <v>0</v>
      </c>
      <c r="AQ356" s="113">
        <v>0</v>
      </c>
      <c r="AR356" s="113">
        <f>R356*3</f>
        <v>0</v>
      </c>
      <c r="AS356" s="113">
        <f>R356*3</f>
        <v>0</v>
      </c>
      <c r="AT356" s="113">
        <f>SUM(AQ356:AS356)</f>
        <v>0</v>
      </c>
      <c r="AU356" s="113">
        <v>0</v>
      </c>
      <c r="AV356" s="113">
        <v>0</v>
      </c>
      <c r="AW356" s="113">
        <f>SUM(AU356:AV356)</f>
        <v>0</v>
      </c>
      <c r="AX356" s="113" t="e">
        <f>#REF!</f>
        <v>#REF!</v>
      </c>
      <c r="AY356" s="113"/>
      <c r="AZ356" s="113"/>
      <c r="BA356" s="113"/>
      <c r="BB356" s="113"/>
    </row>
    <row r="357" spans="7:54" s="71" customFormat="1" ht="14.25" x14ac:dyDescent="0.2">
      <c r="G357" s="81" t="s">
        <v>678</v>
      </c>
      <c r="H357" s="85" t="s">
        <v>678</v>
      </c>
      <c r="I357" s="74" t="s">
        <v>679</v>
      </c>
      <c r="J357" s="75"/>
      <c r="K357" s="75"/>
      <c r="L357" s="113">
        <v>0</v>
      </c>
      <c r="M357" s="113"/>
      <c r="N357" s="113"/>
      <c r="O357" s="113"/>
      <c r="P357" s="113"/>
      <c r="Q357" s="113"/>
      <c r="R357" s="113"/>
      <c r="S357" s="113"/>
      <c r="T357" s="113"/>
      <c r="U357" s="113"/>
      <c r="V357" s="113"/>
      <c r="W357" s="113"/>
      <c r="X357" s="113"/>
      <c r="Y357" s="113">
        <f t="shared" si="503"/>
        <v>0</v>
      </c>
      <c r="Z357" s="113"/>
      <c r="AA357" s="113"/>
      <c r="AB357" s="113"/>
      <c r="AC357" s="113"/>
      <c r="AD357" s="113"/>
      <c r="AE357" s="113"/>
      <c r="AF357" s="113"/>
      <c r="AG357" s="116">
        <v>0</v>
      </c>
      <c r="AH357" s="116">
        <v>0</v>
      </c>
      <c r="AI357" s="113">
        <f t="shared" si="499"/>
        <v>0</v>
      </c>
      <c r="AJ357" s="113">
        <v>0</v>
      </c>
      <c r="AK357" s="113">
        <v>0</v>
      </c>
      <c r="AL357" s="113">
        <f t="shared" si="500"/>
        <v>0</v>
      </c>
      <c r="AM357" s="113">
        <f>SUM(M357:R357)</f>
        <v>0</v>
      </c>
      <c r="AN357" s="113">
        <f>SUM(S357:U357)</f>
        <v>0</v>
      </c>
      <c r="AO357" s="113">
        <f>SUM(V357:X357)</f>
        <v>0</v>
      </c>
      <c r="AP357" s="113">
        <f>SUM(AM357:AO357)</f>
        <v>0</v>
      </c>
      <c r="AQ357" s="113">
        <v>0</v>
      </c>
      <c r="AR357" s="113">
        <f>R357*3</f>
        <v>0</v>
      </c>
      <c r="AS357" s="113">
        <f>R357*3</f>
        <v>0</v>
      </c>
      <c r="AT357" s="113">
        <f>SUM(AQ357:AS357)</f>
        <v>0</v>
      </c>
      <c r="AU357" s="113">
        <v>0</v>
      </c>
      <c r="AV357" s="113">
        <v>0</v>
      </c>
      <c r="AW357" s="113">
        <f>SUM(AU357:AV357)</f>
        <v>0</v>
      </c>
      <c r="AX357" s="113" t="e">
        <f>#REF!</f>
        <v>#REF!</v>
      </c>
      <c r="AY357" s="113"/>
      <c r="AZ357" s="113"/>
      <c r="BA357" s="113"/>
      <c r="BB357" s="113"/>
    </row>
    <row r="358" spans="7:54" s="71" customFormat="1" ht="14.25" x14ac:dyDescent="0.2">
      <c r="G358" s="81" t="s">
        <v>680</v>
      </c>
      <c r="H358" s="85" t="s">
        <v>680</v>
      </c>
      <c r="I358" s="74" t="s">
        <v>681</v>
      </c>
      <c r="J358" s="75"/>
      <c r="K358" s="75"/>
      <c r="L358" s="113">
        <v>0</v>
      </c>
      <c r="M358" s="113"/>
      <c r="N358" s="113"/>
      <c r="O358" s="113"/>
      <c r="P358" s="113"/>
      <c r="Q358" s="113"/>
      <c r="R358" s="113"/>
      <c r="S358" s="113"/>
      <c r="T358" s="113"/>
      <c r="U358" s="113"/>
      <c r="V358" s="113"/>
      <c r="W358" s="113"/>
      <c r="X358" s="113"/>
      <c r="Y358" s="113">
        <f t="shared" si="503"/>
        <v>0</v>
      </c>
      <c r="Z358" s="113"/>
      <c r="AA358" s="113"/>
      <c r="AB358" s="113"/>
      <c r="AC358" s="113"/>
      <c r="AD358" s="113"/>
      <c r="AE358" s="113"/>
      <c r="AF358" s="113"/>
      <c r="AG358" s="116">
        <v>0</v>
      </c>
      <c r="AH358" s="116">
        <v>0</v>
      </c>
      <c r="AI358" s="113">
        <f t="shared" si="499"/>
        <v>0</v>
      </c>
      <c r="AJ358" s="113">
        <v>0</v>
      </c>
      <c r="AK358" s="113">
        <v>0</v>
      </c>
      <c r="AL358" s="113">
        <f t="shared" si="500"/>
        <v>0</v>
      </c>
      <c r="AM358" s="113">
        <f>SUM(M358:R358)</f>
        <v>0</v>
      </c>
      <c r="AN358" s="113">
        <f>SUM(S358:U358)</f>
        <v>0</v>
      </c>
      <c r="AO358" s="113">
        <f>SUM(V358:X358)</f>
        <v>0</v>
      </c>
      <c r="AP358" s="113">
        <f>SUM(AM358:AO358)</f>
        <v>0</v>
      </c>
      <c r="AQ358" s="113">
        <v>0</v>
      </c>
      <c r="AR358" s="113">
        <f>R358*3</f>
        <v>0</v>
      </c>
      <c r="AS358" s="113">
        <f>R358*3</f>
        <v>0</v>
      </c>
      <c r="AT358" s="113">
        <f>SUM(AQ358:AS358)</f>
        <v>0</v>
      </c>
      <c r="AU358" s="113">
        <v>0</v>
      </c>
      <c r="AV358" s="113">
        <v>0</v>
      </c>
      <c r="AW358" s="113">
        <f>SUM(AU358:AV358)</f>
        <v>0</v>
      </c>
      <c r="AX358" s="113" t="e">
        <f>#REF!</f>
        <v>#REF!</v>
      </c>
      <c r="AY358" s="113"/>
      <c r="AZ358" s="113"/>
      <c r="BA358" s="113"/>
      <c r="BB358" s="113"/>
    </row>
    <row r="359" spans="7:54" s="71" customFormat="1" ht="14.25" x14ac:dyDescent="0.2">
      <c r="G359" s="81" t="s">
        <v>682</v>
      </c>
      <c r="H359" s="82" t="s">
        <v>683</v>
      </c>
      <c r="I359" s="83" t="s">
        <v>684</v>
      </c>
      <c r="J359" s="84">
        <f>J360</f>
        <v>0</v>
      </c>
      <c r="K359" s="84">
        <f>K360</f>
        <v>0</v>
      </c>
      <c r="L359" s="115">
        <f>L360</f>
        <v>0</v>
      </c>
      <c r="M359" s="115">
        <f t="shared" ref="M359:X359" si="504">M360</f>
        <v>0</v>
      </c>
      <c r="N359" s="115">
        <f t="shared" si="504"/>
        <v>0</v>
      </c>
      <c r="O359" s="115">
        <f t="shared" si="504"/>
        <v>0</v>
      </c>
      <c r="P359" s="115">
        <f t="shared" si="504"/>
        <v>0</v>
      </c>
      <c r="Q359" s="115">
        <f t="shared" si="504"/>
        <v>0</v>
      </c>
      <c r="R359" s="115">
        <f t="shared" si="504"/>
        <v>0</v>
      </c>
      <c r="S359" s="115">
        <f t="shared" si="504"/>
        <v>0</v>
      </c>
      <c r="T359" s="115">
        <f t="shared" si="504"/>
        <v>0</v>
      </c>
      <c r="U359" s="115">
        <f t="shared" si="504"/>
        <v>0</v>
      </c>
      <c r="V359" s="115">
        <f t="shared" si="504"/>
        <v>0</v>
      </c>
      <c r="W359" s="115">
        <f t="shared" si="504"/>
        <v>0</v>
      </c>
      <c r="X359" s="115">
        <f t="shared" si="504"/>
        <v>0</v>
      </c>
      <c r="Y359" s="115">
        <f t="shared" si="503"/>
        <v>0</v>
      </c>
      <c r="Z359" s="115">
        <f t="shared" ref="Z359:BB359" si="505">Z360</f>
        <v>0</v>
      </c>
      <c r="AA359" s="115">
        <f t="shared" si="505"/>
        <v>0</v>
      </c>
      <c r="AB359" s="115">
        <f t="shared" si="505"/>
        <v>0</v>
      </c>
      <c r="AC359" s="115">
        <f t="shared" si="505"/>
        <v>0</v>
      </c>
      <c r="AD359" s="115">
        <f t="shared" si="505"/>
        <v>0</v>
      </c>
      <c r="AE359" s="115">
        <f t="shared" si="505"/>
        <v>0</v>
      </c>
      <c r="AF359" s="115">
        <f t="shared" si="505"/>
        <v>0</v>
      </c>
      <c r="AG359" s="115">
        <f t="shared" si="505"/>
        <v>0</v>
      </c>
      <c r="AH359" s="115">
        <f t="shared" si="505"/>
        <v>0</v>
      </c>
      <c r="AI359" s="115">
        <f t="shared" si="505"/>
        <v>0</v>
      </c>
      <c r="AJ359" s="115">
        <f t="shared" si="505"/>
        <v>0</v>
      </c>
      <c r="AK359" s="115">
        <f t="shared" si="505"/>
        <v>0</v>
      </c>
      <c r="AL359" s="115">
        <f t="shared" si="505"/>
        <v>0</v>
      </c>
      <c r="AM359" s="115">
        <f t="shared" si="505"/>
        <v>0</v>
      </c>
      <c r="AN359" s="115">
        <f t="shared" si="505"/>
        <v>0</v>
      </c>
      <c r="AO359" s="115">
        <f t="shared" si="505"/>
        <v>0</v>
      </c>
      <c r="AP359" s="115">
        <f t="shared" si="505"/>
        <v>0</v>
      </c>
      <c r="AQ359" s="115">
        <f t="shared" si="505"/>
        <v>0</v>
      </c>
      <c r="AR359" s="115">
        <f t="shared" si="505"/>
        <v>0</v>
      </c>
      <c r="AS359" s="115">
        <f t="shared" si="505"/>
        <v>0</v>
      </c>
      <c r="AT359" s="115">
        <f t="shared" si="505"/>
        <v>0</v>
      </c>
      <c r="AU359" s="115">
        <f t="shared" si="505"/>
        <v>0</v>
      </c>
      <c r="AV359" s="115">
        <f t="shared" si="505"/>
        <v>0</v>
      </c>
      <c r="AW359" s="115">
        <f t="shared" si="505"/>
        <v>0</v>
      </c>
      <c r="AX359" s="115" t="e">
        <f t="shared" si="505"/>
        <v>#REF!</v>
      </c>
      <c r="AY359" s="115">
        <f t="shared" si="505"/>
        <v>0</v>
      </c>
      <c r="AZ359" s="115">
        <f t="shared" si="505"/>
        <v>0</v>
      </c>
      <c r="BA359" s="115">
        <f t="shared" si="505"/>
        <v>0</v>
      </c>
      <c r="BB359" s="115">
        <f t="shared" si="505"/>
        <v>0</v>
      </c>
    </row>
    <row r="360" spans="7:54" s="71" customFormat="1" ht="14.25" x14ac:dyDescent="0.2">
      <c r="G360" s="81" t="s">
        <v>685</v>
      </c>
      <c r="H360" s="85" t="s">
        <v>685</v>
      </c>
      <c r="I360" s="74" t="s">
        <v>686</v>
      </c>
      <c r="J360" s="75"/>
      <c r="K360" s="75"/>
      <c r="L360" s="113"/>
      <c r="M360" s="113"/>
      <c r="N360" s="113"/>
      <c r="O360" s="113"/>
      <c r="P360" s="113"/>
      <c r="Q360" s="113"/>
      <c r="R360" s="113"/>
      <c r="S360" s="113"/>
      <c r="T360" s="113"/>
      <c r="U360" s="113"/>
      <c r="V360" s="113"/>
      <c r="W360" s="113"/>
      <c r="X360" s="113"/>
      <c r="Y360" s="113">
        <f t="shared" si="503"/>
        <v>0</v>
      </c>
      <c r="Z360" s="113"/>
      <c r="AA360" s="113"/>
      <c r="AB360" s="113"/>
      <c r="AC360" s="113"/>
      <c r="AD360" s="113"/>
      <c r="AE360" s="113"/>
      <c r="AF360" s="113"/>
      <c r="AG360" s="116">
        <v>0</v>
      </c>
      <c r="AH360" s="116">
        <v>0</v>
      </c>
      <c r="AI360" s="113">
        <f t="shared" si="499"/>
        <v>0</v>
      </c>
      <c r="AJ360" s="113">
        <v>0</v>
      </c>
      <c r="AK360" s="113">
        <v>0</v>
      </c>
      <c r="AL360" s="113">
        <f t="shared" si="500"/>
        <v>0</v>
      </c>
      <c r="AM360" s="113">
        <f>SUM(M360:R360)</f>
        <v>0</v>
      </c>
      <c r="AN360" s="113">
        <f>SUM(S360:U360)</f>
        <v>0</v>
      </c>
      <c r="AO360" s="113">
        <f>SUM(V360:X360)</f>
        <v>0</v>
      </c>
      <c r="AP360" s="113">
        <f>SUM(AM360:AO360)</f>
        <v>0</v>
      </c>
      <c r="AQ360" s="113">
        <v>0</v>
      </c>
      <c r="AR360" s="113">
        <f>R360*3</f>
        <v>0</v>
      </c>
      <c r="AS360" s="113">
        <f>R360*3</f>
        <v>0</v>
      </c>
      <c r="AT360" s="113">
        <f>SUM(AQ360:AS360)</f>
        <v>0</v>
      </c>
      <c r="AU360" s="113">
        <v>0</v>
      </c>
      <c r="AV360" s="113">
        <v>0</v>
      </c>
      <c r="AW360" s="113">
        <f>SUM(AU360:AV360)</f>
        <v>0</v>
      </c>
      <c r="AX360" s="113" t="e">
        <f>#REF!</f>
        <v>#REF!</v>
      </c>
      <c r="AY360" s="113"/>
      <c r="AZ360" s="113"/>
      <c r="BA360" s="113"/>
      <c r="BB360" s="113"/>
    </row>
    <row r="361" spans="7:54" s="71" customFormat="1" ht="14.25" x14ac:dyDescent="0.2">
      <c r="G361" s="81" t="s">
        <v>687</v>
      </c>
      <c r="H361" s="82" t="s">
        <v>688</v>
      </c>
      <c r="I361" s="83" t="s">
        <v>689</v>
      </c>
      <c r="J361" s="84">
        <f>J362</f>
        <v>0</v>
      </c>
      <c r="K361" s="84">
        <f>K362</f>
        <v>0</v>
      </c>
      <c r="L361" s="115">
        <f>L362</f>
        <v>0</v>
      </c>
      <c r="M361" s="115">
        <f t="shared" ref="M361:X361" si="506">M362</f>
        <v>0</v>
      </c>
      <c r="N361" s="115">
        <f t="shared" si="506"/>
        <v>0</v>
      </c>
      <c r="O361" s="115">
        <f t="shared" si="506"/>
        <v>0</v>
      </c>
      <c r="P361" s="115">
        <f t="shared" si="506"/>
        <v>0</v>
      </c>
      <c r="Q361" s="115">
        <f t="shared" si="506"/>
        <v>0</v>
      </c>
      <c r="R361" s="115">
        <f t="shared" si="506"/>
        <v>0</v>
      </c>
      <c r="S361" s="115">
        <f t="shared" si="506"/>
        <v>0</v>
      </c>
      <c r="T361" s="115">
        <f t="shared" si="506"/>
        <v>0</v>
      </c>
      <c r="U361" s="115">
        <f t="shared" si="506"/>
        <v>0</v>
      </c>
      <c r="V361" s="115">
        <f t="shared" si="506"/>
        <v>0</v>
      </c>
      <c r="W361" s="115">
        <f t="shared" si="506"/>
        <v>0</v>
      </c>
      <c r="X361" s="115">
        <f t="shared" si="506"/>
        <v>0</v>
      </c>
      <c r="Y361" s="115">
        <f t="shared" si="503"/>
        <v>0</v>
      </c>
      <c r="Z361" s="115">
        <f t="shared" ref="Z361:BB361" si="507">Z362</f>
        <v>0</v>
      </c>
      <c r="AA361" s="115">
        <f t="shared" si="507"/>
        <v>0</v>
      </c>
      <c r="AB361" s="115">
        <f t="shared" si="507"/>
        <v>0</v>
      </c>
      <c r="AC361" s="115">
        <f t="shared" si="507"/>
        <v>0</v>
      </c>
      <c r="AD361" s="115">
        <f t="shared" si="507"/>
        <v>0</v>
      </c>
      <c r="AE361" s="115">
        <f t="shared" si="507"/>
        <v>0</v>
      </c>
      <c r="AF361" s="115">
        <f t="shared" si="507"/>
        <v>0</v>
      </c>
      <c r="AG361" s="115">
        <f t="shared" si="507"/>
        <v>0</v>
      </c>
      <c r="AH361" s="115">
        <f t="shared" si="507"/>
        <v>0</v>
      </c>
      <c r="AI361" s="115">
        <f t="shared" si="507"/>
        <v>0</v>
      </c>
      <c r="AJ361" s="115">
        <f t="shared" si="507"/>
        <v>0</v>
      </c>
      <c r="AK361" s="115">
        <f t="shared" si="507"/>
        <v>0</v>
      </c>
      <c r="AL361" s="115">
        <f t="shared" si="507"/>
        <v>0</v>
      </c>
      <c r="AM361" s="115">
        <f t="shared" si="507"/>
        <v>0</v>
      </c>
      <c r="AN361" s="115">
        <f t="shared" si="507"/>
        <v>0</v>
      </c>
      <c r="AO361" s="115">
        <f t="shared" si="507"/>
        <v>0</v>
      </c>
      <c r="AP361" s="115">
        <f t="shared" si="507"/>
        <v>0</v>
      </c>
      <c r="AQ361" s="115">
        <f t="shared" si="507"/>
        <v>0</v>
      </c>
      <c r="AR361" s="115">
        <f t="shared" si="507"/>
        <v>0</v>
      </c>
      <c r="AS361" s="115">
        <f t="shared" si="507"/>
        <v>0</v>
      </c>
      <c r="AT361" s="115">
        <f t="shared" si="507"/>
        <v>0</v>
      </c>
      <c r="AU361" s="115">
        <f t="shared" si="507"/>
        <v>0</v>
      </c>
      <c r="AV361" s="115">
        <f t="shared" si="507"/>
        <v>0</v>
      </c>
      <c r="AW361" s="115">
        <f t="shared" si="507"/>
        <v>0</v>
      </c>
      <c r="AX361" s="115" t="e">
        <f t="shared" si="507"/>
        <v>#REF!</v>
      </c>
      <c r="AY361" s="115">
        <f t="shared" si="507"/>
        <v>0</v>
      </c>
      <c r="AZ361" s="115">
        <f t="shared" si="507"/>
        <v>0</v>
      </c>
      <c r="BA361" s="115">
        <f t="shared" si="507"/>
        <v>0</v>
      </c>
      <c r="BB361" s="115">
        <f t="shared" si="507"/>
        <v>0</v>
      </c>
    </row>
    <row r="362" spans="7:54" s="71" customFormat="1" ht="14.25" x14ac:dyDescent="0.2">
      <c r="G362" s="81" t="s">
        <v>690</v>
      </c>
      <c r="H362" s="85" t="s">
        <v>690</v>
      </c>
      <c r="I362" s="74" t="s">
        <v>691</v>
      </c>
      <c r="J362" s="75"/>
      <c r="K362" s="75"/>
      <c r="L362" s="113"/>
      <c r="M362" s="113"/>
      <c r="N362" s="113"/>
      <c r="O362" s="113"/>
      <c r="P362" s="113"/>
      <c r="Q362" s="113"/>
      <c r="R362" s="113"/>
      <c r="S362" s="113"/>
      <c r="T362" s="113"/>
      <c r="U362" s="113"/>
      <c r="V362" s="113"/>
      <c r="W362" s="113"/>
      <c r="X362" s="113"/>
      <c r="Y362" s="113">
        <f t="shared" si="503"/>
        <v>0</v>
      </c>
      <c r="Z362" s="113"/>
      <c r="AA362" s="113"/>
      <c r="AB362" s="113"/>
      <c r="AC362" s="113"/>
      <c r="AD362" s="113"/>
      <c r="AE362" s="113"/>
      <c r="AF362" s="113"/>
      <c r="AG362" s="116">
        <v>0</v>
      </c>
      <c r="AH362" s="116">
        <v>0</v>
      </c>
      <c r="AI362" s="113">
        <f t="shared" si="499"/>
        <v>0</v>
      </c>
      <c r="AJ362" s="113">
        <v>0</v>
      </c>
      <c r="AK362" s="113">
        <v>0</v>
      </c>
      <c r="AL362" s="113">
        <f t="shared" si="500"/>
        <v>0</v>
      </c>
      <c r="AM362" s="113">
        <f>SUM(M362:R362)</f>
        <v>0</v>
      </c>
      <c r="AN362" s="113">
        <f>SUM(S362:U362)</f>
        <v>0</v>
      </c>
      <c r="AO362" s="113">
        <f>SUM(V362:X362)</f>
        <v>0</v>
      </c>
      <c r="AP362" s="113">
        <f>SUM(AM362:AO362)</f>
        <v>0</v>
      </c>
      <c r="AQ362" s="113">
        <v>0</v>
      </c>
      <c r="AR362" s="113">
        <f>R362*3</f>
        <v>0</v>
      </c>
      <c r="AS362" s="113">
        <f>R362*3</f>
        <v>0</v>
      </c>
      <c r="AT362" s="113">
        <f>SUM(AQ362:AS362)</f>
        <v>0</v>
      </c>
      <c r="AU362" s="113">
        <v>0</v>
      </c>
      <c r="AV362" s="113">
        <v>0</v>
      </c>
      <c r="AW362" s="113">
        <f>SUM(AU362:AV362)</f>
        <v>0</v>
      </c>
      <c r="AX362" s="113" t="e">
        <f>#REF!</f>
        <v>#REF!</v>
      </c>
      <c r="AY362" s="113"/>
      <c r="AZ362" s="113"/>
      <c r="BA362" s="113"/>
      <c r="BB362" s="113"/>
    </row>
    <row r="363" spans="7:54" s="71" customFormat="1" ht="14.25" x14ac:dyDescent="0.2">
      <c r="G363" s="81" t="s">
        <v>692</v>
      </c>
      <c r="H363" s="82" t="s">
        <v>693</v>
      </c>
      <c r="I363" s="83" t="s">
        <v>694</v>
      </c>
      <c r="J363" s="84">
        <f>J364</f>
        <v>0</v>
      </c>
      <c r="K363" s="84">
        <f>K364</f>
        <v>0</v>
      </c>
      <c r="L363" s="115">
        <f>L364</f>
        <v>0</v>
      </c>
      <c r="M363" s="115">
        <f t="shared" ref="M363:X363" si="508">M364</f>
        <v>0</v>
      </c>
      <c r="N363" s="115">
        <f t="shared" si="508"/>
        <v>0</v>
      </c>
      <c r="O363" s="115">
        <f t="shared" si="508"/>
        <v>0</v>
      </c>
      <c r="P363" s="115">
        <f t="shared" si="508"/>
        <v>0</v>
      </c>
      <c r="Q363" s="115">
        <f t="shared" si="508"/>
        <v>0</v>
      </c>
      <c r="R363" s="115">
        <f t="shared" si="508"/>
        <v>0</v>
      </c>
      <c r="S363" s="115">
        <f t="shared" si="508"/>
        <v>0</v>
      </c>
      <c r="T363" s="115">
        <f t="shared" si="508"/>
        <v>0</v>
      </c>
      <c r="U363" s="115">
        <f t="shared" si="508"/>
        <v>0</v>
      </c>
      <c r="V363" s="115">
        <f t="shared" si="508"/>
        <v>0</v>
      </c>
      <c r="W363" s="115">
        <f t="shared" si="508"/>
        <v>0</v>
      </c>
      <c r="X363" s="115">
        <f t="shared" si="508"/>
        <v>0</v>
      </c>
      <c r="Y363" s="115">
        <f t="shared" si="503"/>
        <v>0</v>
      </c>
      <c r="Z363" s="115">
        <f t="shared" ref="Z363:BB363" si="509">Z364</f>
        <v>0</v>
      </c>
      <c r="AA363" s="115">
        <f t="shared" si="509"/>
        <v>0</v>
      </c>
      <c r="AB363" s="115">
        <f t="shared" si="509"/>
        <v>0</v>
      </c>
      <c r="AC363" s="115">
        <f t="shared" si="509"/>
        <v>0</v>
      </c>
      <c r="AD363" s="115">
        <f t="shared" si="509"/>
        <v>0</v>
      </c>
      <c r="AE363" s="115">
        <f t="shared" si="509"/>
        <v>0</v>
      </c>
      <c r="AF363" s="115">
        <f t="shared" si="509"/>
        <v>0</v>
      </c>
      <c r="AG363" s="115">
        <f t="shared" si="509"/>
        <v>0</v>
      </c>
      <c r="AH363" s="115">
        <f t="shared" si="509"/>
        <v>0</v>
      </c>
      <c r="AI363" s="115">
        <f t="shared" si="509"/>
        <v>0</v>
      </c>
      <c r="AJ363" s="115">
        <f t="shared" si="509"/>
        <v>0</v>
      </c>
      <c r="AK363" s="115">
        <f t="shared" si="509"/>
        <v>0</v>
      </c>
      <c r="AL363" s="115">
        <f t="shared" si="509"/>
        <v>0</v>
      </c>
      <c r="AM363" s="115">
        <f t="shared" si="509"/>
        <v>0</v>
      </c>
      <c r="AN363" s="115">
        <f t="shared" si="509"/>
        <v>0</v>
      </c>
      <c r="AO363" s="115">
        <f t="shared" si="509"/>
        <v>0</v>
      </c>
      <c r="AP363" s="115">
        <f t="shared" si="509"/>
        <v>0</v>
      </c>
      <c r="AQ363" s="115">
        <f t="shared" si="509"/>
        <v>0</v>
      </c>
      <c r="AR363" s="115">
        <f t="shared" si="509"/>
        <v>0</v>
      </c>
      <c r="AS363" s="115">
        <f t="shared" si="509"/>
        <v>0</v>
      </c>
      <c r="AT363" s="115">
        <f t="shared" si="509"/>
        <v>0</v>
      </c>
      <c r="AU363" s="115">
        <f t="shared" si="509"/>
        <v>0</v>
      </c>
      <c r="AV363" s="115">
        <f t="shared" si="509"/>
        <v>0</v>
      </c>
      <c r="AW363" s="115">
        <f t="shared" si="509"/>
        <v>0</v>
      </c>
      <c r="AX363" s="115" t="e">
        <f t="shared" si="509"/>
        <v>#REF!</v>
      </c>
      <c r="AY363" s="115">
        <f t="shared" si="509"/>
        <v>0</v>
      </c>
      <c r="AZ363" s="115">
        <f t="shared" si="509"/>
        <v>0</v>
      </c>
      <c r="BA363" s="115">
        <f t="shared" si="509"/>
        <v>0</v>
      </c>
      <c r="BB363" s="115">
        <f t="shared" si="509"/>
        <v>0</v>
      </c>
    </row>
    <row r="364" spans="7:54" s="71" customFormat="1" ht="14.25" x14ac:dyDescent="0.2">
      <c r="G364" s="81" t="s">
        <v>695</v>
      </c>
      <c r="H364" s="85" t="s">
        <v>695</v>
      </c>
      <c r="I364" s="74" t="s">
        <v>696</v>
      </c>
      <c r="J364" s="75"/>
      <c r="K364" s="75"/>
      <c r="L364" s="113"/>
      <c r="M364" s="113"/>
      <c r="N364" s="113"/>
      <c r="O364" s="113"/>
      <c r="P364" s="113"/>
      <c r="Q364" s="113"/>
      <c r="R364" s="113"/>
      <c r="S364" s="113"/>
      <c r="T364" s="113"/>
      <c r="U364" s="113"/>
      <c r="V364" s="113"/>
      <c r="W364" s="113"/>
      <c r="X364" s="113"/>
      <c r="Y364" s="113">
        <f t="shared" si="503"/>
        <v>0</v>
      </c>
      <c r="Z364" s="113"/>
      <c r="AA364" s="113"/>
      <c r="AB364" s="113"/>
      <c r="AC364" s="113"/>
      <c r="AD364" s="113"/>
      <c r="AE364" s="113"/>
      <c r="AF364" s="113"/>
      <c r="AG364" s="116">
        <v>0</v>
      </c>
      <c r="AH364" s="116">
        <v>0</v>
      </c>
      <c r="AI364" s="113">
        <f t="shared" si="499"/>
        <v>0</v>
      </c>
      <c r="AJ364" s="113">
        <v>0</v>
      </c>
      <c r="AK364" s="113">
        <v>0</v>
      </c>
      <c r="AL364" s="113">
        <f t="shared" si="500"/>
        <v>0</v>
      </c>
      <c r="AM364" s="113">
        <f>SUM(M364:R364)</f>
        <v>0</v>
      </c>
      <c r="AN364" s="113">
        <f>SUM(S364:U364)</f>
        <v>0</v>
      </c>
      <c r="AO364" s="113">
        <f>SUM(V364:X364)</f>
        <v>0</v>
      </c>
      <c r="AP364" s="113">
        <f>SUM(AM364:AO364)</f>
        <v>0</v>
      </c>
      <c r="AQ364" s="113">
        <v>0</v>
      </c>
      <c r="AR364" s="113">
        <f>R364*3</f>
        <v>0</v>
      </c>
      <c r="AS364" s="113">
        <f>R364*3</f>
        <v>0</v>
      </c>
      <c r="AT364" s="113">
        <f>SUM(AQ364:AS364)</f>
        <v>0</v>
      </c>
      <c r="AU364" s="113">
        <v>0</v>
      </c>
      <c r="AV364" s="113">
        <v>0</v>
      </c>
      <c r="AW364" s="113">
        <f>SUM(AU364:AV364)</f>
        <v>0</v>
      </c>
      <c r="AX364" s="113" t="e">
        <f>#REF!</f>
        <v>#REF!</v>
      </c>
      <c r="AY364" s="113"/>
      <c r="AZ364" s="113"/>
      <c r="BA364" s="113"/>
      <c r="BB364" s="113"/>
    </row>
    <row r="365" spans="7:54" s="71" customFormat="1" ht="14.25" x14ac:dyDescent="0.2">
      <c r="G365" s="81" t="s">
        <v>697</v>
      </c>
      <c r="H365" s="82" t="s">
        <v>698</v>
      </c>
      <c r="I365" s="83" t="s">
        <v>699</v>
      </c>
      <c r="J365" s="84">
        <f>J366</f>
        <v>0</v>
      </c>
      <c r="K365" s="84">
        <f>K366</f>
        <v>0</v>
      </c>
      <c r="L365" s="115">
        <f>L366</f>
        <v>0</v>
      </c>
      <c r="M365" s="115">
        <f t="shared" ref="M365:X365" si="510">M366</f>
        <v>0</v>
      </c>
      <c r="N365" s="115">
        <f t="shared" si="510"/>
        <v>0</v>
      </c>
      <c r="O365" s="115">
        <f t="shared" si="510"/>
        <v>0</v>
      </c>
      <c r="P365" s="115">
        <f t="shared" si="510"/>
        <v>0</v>
      </c>
      <c r="Q365" s="115">
        <f t="shared" si="510"/>
        <v>0</v>
      </c>
      <c r="R365" s="115">
        <f t="shared" si="510"/>
        <v>0</v>
      </c>
      <c r="S365" s="115">
        <f t="shared" si="510"/>
        <v>0</v>
      </c>
      <c r="T365" s="115">
        <f t="shared" si="510"/>
        <v>0</v>
      </c>
      <c r="U365" s="115">
        <f t="shared" si="510"/>
        <v>0</v>
      </c>
      <c r="V365" s="115">
        <f t="shared" si="510"/>
        <v>0</v>
      </c>
      <c r="W365" s="115">
        <f t="shared" si="510"/>
        <v>0</v>
      </c>
      <c r="X365" s="115">
        <f t="shared" si="510"/>
        <v>0</v>
      </c>
      <c r="Y365" s="115">
        <f t="shared" si="503"/>
        <v>0</v>
      </c>
      <c r="Z365" s="115">
        <f t="shared" ref="Z365:BB365" si="511">Z366</f>
        <v>0</v>
      </c>
      <c r="AA365" s="115">
        <f t="shared" si="511"/>
        <v>0</v>
      </c>
      <c r="AB365" s="115">
        <f t="shared" si="511"/>
        <v>0</v>
      </c>
      <c r="AC365" s="115">
        <f t="shared" si="511"/>
        <v>0</v>
      </c>
      <c r="AD365" s="115">
        <f t="shared" si="511"/>
        <v>0</v>
      </c>
      <c r="AE365" s="115">
        <f t="shared" si="511"/>
        <v>0</v>
      </c>
      <c r="AF365" s="115">
        <f t="shared" si="511"/>
        <v>0</v>
      </c>
      <c r="AG365" s="115">
        <f t="shared" si="511"/>
        <v>0</v>
      </c>
      <c r="AH365" s="115">
        <f t="shared" si="511"/>
        <v>0</v>
      </c>
      <c r="AI365" s="115">
        <f t="shared" si="511"/>
        <v>0</v>
      </c>
      <c r="AJ365" s="115">
        <f t="shared" si="511"/>
        <v>0</v>
      </c>
      <c r="AK365" s="115">
        <f t="shared" si="511"/>
        <v>0</v>
      </c>
      <c r="AL365" s="115">
        <f t="shared" si="511"/>
        <v>0</v>
      </c>
      <c r="AM365" s="115">
        <f t="shared" si="511"/>
        <v>0</v>
      </c>
      <c r="AN365" s="115">
        <f t="shared" si="511"/>
        <v>0</v>
      </c>
      <c r="AO365" s="115">
        <f t="shared" si="511"/>
        <v>0</v>
      </c>
      <c r="AP365" s="115">
        <f t="shared" si="511"/>
        <v>0</v>
      </c>
      <c r="AQ365" s="115">
        <f t="shared" si="511"/>
        <v>0</v>
      </c>
      <c r="AR365" s="115">
        <f t="shared" si="511"/>
        <v>0</v>
      </c>
      <c r="AS365" s="115">
        <f t="shared" si="511"/>
        <v>0</v>
      </c>
      <c r="AT365" s="115">
        <f t="shared" si="511"/>
        <v>0</v>
      </c>
      <c r="AU365" s="115">
        <f t="shared" si="511"/>
        <v>0</v>
      </c>
      <c r="AV365" s="115">
        <f t="shared" si="511"/>
        <v>0</v>
      </c>
      <c r="AW365" s="115">
        <f t="shared" si="511"/>
        <v>0</v>
      </c>
      <c r="AX365" s="115" t="e">
        <f t="shared" si="511"/>
        <v>#REF!</v>
      </c>
      <c r="AY365" s="115">
        <f t="shared" si="511"/>
        <v>0</v>
      </c>
      <c r="AZ365" s="115">
        <f t="shared" si="511"/>
        <v>0</v>
      </c>
      <c r="BA365" s="115">
        <f t="shared" si="511"/>
        <v>0</v>
      </c>
      <c r="BB365" s="115">
        <f t="shared" si="511"/>
        <v>0</v>
      </c>
    </row>
    <row r="366" spans="7:54" s="71" customFormat="1" ht="14.25" x14ac:dyDescent="0.2">
      <c r="G366" s="81" t="s">
        <v>700</v>
      </c>
      <c r="H366" s="85" t="s">
        <v>700</v>
      </c>
      <c r="I366" s="74" t="s">
        <v>701</v>
      </c>
      <c r="J366" s="75"/>
      <c r="K366" s="75"/>
      <c r="L366" s="113"/>
      <c r="M366" s="113"/>
      <c r="N366" s="113"/>
      <c r="O366" s="113"/>
      <c r="P366" s="113"/>
      <c r="Q366" s="113"/>
      <c r="R366" s="113"/>
      <c r="S366" s="113"/>
      <c r="T366" s="113"/>
      <c r="U366" s="113"/>
      <c r="V366" s="113"/>
      <c r="W366" s="113"/>
      <c r="X366" s="113"/>
      <c r="Y366" s="113">
        <f t="shared" si="503"/>
        <v>0</v>
      </c>
      <c r="Z366" s="113"/>
      <c r="AA366" s="113"/>
      <c r="AB366" s="113"/>
      <c r="AC366" s="113"/>
      <c r="AD366" s="113"/>
      <c r="AE366" s="113"/>
      <c r="AF366" s="113"/>
      <c r="AG366" s="116">
        <v>0</v>
      </c>
      <c r="AH366" s="116">
        <v>0</v>
      </c>
      <c r="AI366" s="113">
        <f t="shared" si="499"/>
        <v>0</v>
      </c>
      <c r="AJ366" s="113">
        <v>0</v>
      </c>
      <c r="AK366" s="113">
        <v>0</v>
      </c>
      <c r="AL366" s="113">
        <f t="shared" si="500"/>
        <v>0</v>
      </c>
      <c r="AM366" s="113">
        <f>SUM(M366:R366)</f>
        <v>0</v>
      </c>
      <c r="AN366" s="113">
        <f>SUM(S366:U366)</f>
        <v>0</v>
      </c>
      <c r="AO366" s="113">
        <f>SUM(V366:X366)</f>
        <v>0</v>
      </c>
      <c r="AP366" s="113">
        <f>SUM(AM366:AO366)</f>
        <v>0</v>
      </c>
      <c r="AQ366" s="113">
        <v>0</v>
      </c>
      <c r="AR366" s="113">
        <f>R366*3</f>
        <v>0</v>
      </c>
      <c r="AS366" s="113">
        <f>R366*3</f>
        <v>0</v>
      </c>
      <c r="AT366" s="113">
        <f>SUM(AQ366:AS366)</f>
        <v>0</v>
      </c>
      <c r="AU366" s="113">
        <v>0</v>
      </c>
      <c r="AV366" s="113">
        <v>0</v>
      </c>
      <c r="AW366" s="113">
        <f>SUM(AU366:AV366)</f>
        <v>0</v>
      </c>
      <c r="AX366" s="113" t="e">
        <f>#REF!</f>
        <v>#REF!</v>
      </c>
      <c r="AY366" s="113"/>
      <c r="AZ366" s="113"/>
      <c r="BA366" s="113"/>
      <c r="BB366" s="113"/>
    </row>
    <row r="367" spans="7:54" s="71" customFormat="1" ht="14.25" x14ac:dyDescent="0.2">
      <c r="G367" s="81" t="s">
        <v>702</v>
      </c>
      <c r="H367" s="82" t="s">
        <v>703</v>
      </c>
      <c r="I367" s="83" t="s">
        <v>704</v>
      </c>
      <c r="J367" s="84">
        <f>SUM(J368:J378)</f>
        <v>0</v>
      </c>
      <c r="K367" s="84">
        <f>SUM(K368:K378)</f>
        <v>0</v>
      </c>
      <c r="L367" s="115">
        <f>SUM(L368:L378)</f>
        <v>0</v>
      </c>
      <c r="M367" s="115">
        <f t="shared" ref="M367:X367" si="512">SUM(M368:M378)</f>
        <v>0</v>
      </c>
      <c r="N367" s="115">
        <f t="shared" si="512"/>
        <v>0</v>
      </c>
      <c r="O367" s="115">
        <f t="shared" si="512"/>
        <v>0</v>
      </c>
      <c r="P367" s="115">
        <f t="shared" si="512"/>
        <v>0</v>
      </c>
      <c r="Q367" s="115">
        <f t="shared" si="512"/>
        <v>0</v>
      </c>
      <c r="R367" s="115">
        <f t="shared" si="512"/>
        <v>0</v>
      </c>
      <c r="S367" s="115">
        <f t="shared" si="512"/>
        <v>0</v>
      </c>
      <c r="T367" s="115">
        <f t="shared" si="512"/>
        <v>0</v>
      </c>
      <c r="U367" s="115">
        <f t="shared" si="512"/>
        <v>0</v>
      </c>
      <c r="V367" s="115">
        <f t="shared" si="512"/>
        <v>0</v>
      </c>
      <c r="W367" s="115">
        <f t="shared" si="512"/>
        <v>0</v>
      </c>
      <c r="X367" s="115">
        <f t="shared" si="512"/>
        <v>0</v>
      </c>
      <c r="Y367" s="115">
        <f t="shared" si="503"/>
        <v>0</v>
      </c>
      <c r="Z367" s="115">
        <f t="shared" ref="Z367:AZ367" si="513">SUM(Z368:Z378)</f>
        <v>0</v>
      </c>
      <c r="AA367" s="115">
        <f t="shared" si="513"/>
        <v>0</v>
      </c>
      <c r="AB367" s="115">
        <f t="shared" si="513"/>
        <v>0</v>
      </c>
      <c r="AC367" s="115">
        <f t="shared" si="513"/>
        <v>0</v>
      </c>
      <c r="AD367" s="115">
        <f t="shared" si="513"/>
        <v>0</v>
      </c>
      <c r="AE367" s="115">
        <f t="shared" si="513"/>
        <v>0</v>
      </c>
      <c r="AF367" s="115">
        <f t="shared" si="513"/>
        <v>0</v>
      </c>
      <c r="AG367" s="115">
        <f t="shared" si="513"/>
        <v>0</v>
      </c>
      <c r="AH367" s="115">
        <f t="shared" si="513"/>
        <v>0</v>
      </c>
      <c r="AI367" s="115">
        <f t="shared" si="513"/>
        <v>0</v>
      </c>
      <c r="AJ367" s="115">
        <f t="shared" si="513"/>
        <v>0</v>
      </c>
      <c r="AK367" s="115">
        <f t="shared" si="513"/>
        <v>0</v>
      </c>
      <c r="AL367" s="115">
        <f t="shared" si="513"/>
        <v>0</v>
      </c>
      <c r="AM367" s="115">
        <f t="shared" si="513"/>
        <v>0</v>
      </c>
      <c r="AN367" s="115">
        <f t="shared" si="513"/>
        <v>0</v>
      </c>
      <c r="AO367" s="115">
        <f t="shared" si="513"/>
        <v>0</v>
      </c>
      <c r="AP367" s="115">
        <f t="shared" si="513"/>
        <v>0</v>
      </c>
      <c r="AQ367" s="115">
        <f>SUM(AQ368:AQ378)</f>
        <v>0</v>
      </c>
      <c r="AR367" s="115">
        <f t="shared" si="513"/>
        <v>0</v>
      </c>
      <c r="AS367" s="115">
        <f t="shared" si="513"/>
        <v>0</v>
      </c>
      <c r="AT367" s="115">
        <f t="shared" si="513"/>
        <v>0</v>
      </c>
      <c r="AU367" s="115">
        <f t="shared" si="513"/>
        <v>0</v>
      </c>
      <c r="AV367" s="115">
        <f t="shared" si="513"/>
        <v>0</v>
      </c>
      <c r="AW367" s="115">
        <f t="shared" si="513"/>
        <v>0</v>
      </c>
      <c r="AX367" s="115" t="e">
        <f t="shared" si="513"/>
        <v>#REF!</v>
      </c>
      <c r="AY367" s="115">
        <f t="shared" si="513"/>
        <v>0</v>
      </c>
      <c r="AZ367" s="115">
        <f t="shared" si="513"/>
        <v>0</v>
      </c>
      <c r="BA367" s="115">
        <f>SUM(BA368:BA378)</f>
        <v>0</v>
      </c>
      <c r="BB367" s="115">
        <f>SUM(BB368:BB378)</f>
        <v>0</v>
      </c>
    </row>
    <row r="368" spans="7:54" s="71" customFormat="1" ht="14.25" x14ac:dyDescent="0.2">
      <c r="G368" s="81" t="s">
        <v>705</v>
      </c>
      <c r="H368" s="85" t="s">
        <v>705</v>
      </c>
      <c r="I368" s="74" t="s">
        <v>706</v>
      </c>
      <c r="J368" s="75"/>
      <c r="K368" s="75"/>
      <c r="L368" s="113">
        <v>0</v>
      </c>
      <c r="M368" s="113"/>
      <c r="N368" s="113"/>
      <c r="O368" s="113"/>
      <c r="P368" s="113"/>
      <c r="Q368" s="113"/>
      <c r="R368" s="113"/>
      <c r="S368" s="113"/>
      <c r="T368" s="113"/>
      <c r="U368" s="113"/>
      <c r="V368" s="113"/>
      <c r="W368" s="113"/>
      <c r="X368" s="113"/>
      <c r="Y368" s="113">
        <f t="shared" si="503"/>
        <v>0</v>
      </c>
      <c r="Z368" s="113"/>
      <c r="AA368" s="113"/>
      <c r="AB368" s="113"/>
      <c r="AC368" s="113"/>
      <c r="AD368" s="113"/>
      <c r="AE368" s="113"/>
      <c r="AF368" s="113"/>
      <c r="AG368" s="116">
        <v>0</v>
      </c>
      <c r="AH368" s="116">
        <v>0</v>
      </c>
      <c r="AI368" s="113">
        <f t="shared" si="499"/>
        <v>0</v>
      </c>
      <c r="AJ368" s="113">
        <v>0</v>
      </c>
      <c r="AK368" s="113">
        <v>0</v>
      </c>
      <c r="AL368" s="113">
        <f t="shared" si="500"/>
        <v>0</v>
      </c>
      <c r="AM368" s="113">
        <f t="shared" ref="AM368:AM378" si="514">SUM(M368:R368)</f>
        <v>0</v>
      </c>
      <c r="AN368" s="113">
        <f t="shared" ref="AN368:AN378" si="515">SUM(S368:U368)</f>
        <v>0</v>
      </c>
      <c r="AO368" s="113">
        <f t="shared" ref="AO368:AO378" si="516">SUM(V368:X368)</f>
        <v>0</v>
      </c>
      <c r="AP368" s="113">
        <f t="shared" ref="AP368:AP378" si="517">SUM(AM368:AO368)</f>
        <v>0</v>
      </c>
      <c r="AQ368" s="113">
        <v>0</v>
      </c>
      <c r="AR368" s="113">
        <f t="shared" ref="AR368:AR378" si="518">R368*3</f>
        <v>0</v>
      </c>
      <c r="AS368" s="113">
        <f t="shared" ref="AS368:AS378" si="519">R368*3</f>
        <v>0</v>
      </c>
      <c r="AT368" s="113">
        <f t="shared" ref="AT368:AT378" si="520">SUM(AQ368:AS368)</f>
        <v>0</v>
      </c>
      <c r="AU368" s="113">
        <v>0</v>
      </c>
      <c r="AV368" s="113">
        <v>0</v>
      </c>
      <c r="AW368" s="113">
        <f t="shared" ref="AW368:AW378" si="521">SUM(AU368:AV368)</f>
        <v>0</v>
      </c>
      <c r="AX368" s="113" t="e">
        <f>#REF!</f>
        <v>#REF!</v>
      </c>
      <c r="AY368" s="113"/>
      <c r="AZ368" s="113"/>
      <c r="BA368" s="113"/>
      <c r="BB368" s="113"/>
    </row>
    <row r="369" spans="7:54" s="71" customFormat="1" ht="14.25" x14ac:dyDescent="0.2">
      <c r="G369" s="81" t="s">
        <v>707</v>
      </c>
      <c r="H369" s="85" t="s">
        <v>707</v>
      </c>
      <c r="I369" s="74" t="s">
        <v>708</v>
      </c>
      <c r="J369" s="75"/>
      <c r="K369" s="75"/>
      <c r="L369" s="113">
        <v>0</v>
      </c>
      <c r="M369" s="113"/>
      <c r="N369" s="113"/>
      <c r="O369" s="113"/>
      <c r="P369" s="113"/>
      <c r="Q369" s="113"/>
      <c r="R369" s="113"/>
      <c r="S369" s="113"/>
      <c r="T369" s="113"/>
      <c r="U369" s="113"/>
      <c r="V369" s="113"/>
      <c r="W369" s="113"/>
      <c r="X369" s="113"/>
      <c r="Y369" s="113">
        <f t="shared" si="503"/>
        <v>0</v>
      </c>
      <c r="Z369" s="113"/>
      <c r="AA369" s="113"/>
      <c r="AB369" s="113"/>
      <c r="AC369" s="113"/>
      <c r="AD369" s="113"/>
      <c r="AE369" s="113"/>
      <c r="AF369" s="113"/>
      <c r="AG369" s="116">
        <v>0</v>
      </c>
      <c r="AH369" s="116">
        <v>0</v>
      </c>
      <c r="AI369" s="113">
        <f t="shared" si="499"/>
        <v>0</v>
      </c>
      <c r="AJ369" s="113">
        <v>0</v>
      </c>
      <c r="AK369" s="113">
        <v>0</v>
      </c>
      <c r="AL369" s="113">
        <f t="shared" si="500"/>
        <v>0</v>
      </c>
      <c r="AM369" s="113">
        <f t="shared" si="514"/>
        <v>0</v>
      </c>
      <c r="AN369" s="113">
        <f t="shared" si="515"/>
        <v>0</v>
      </c>
      <c r="AO369" s="113">
        <f t="shared" si="516"/>
        <v>0</v>
      </c>
      <c r="AP369" s="113">
        <f t="shared" si="517"/>
        <v>0</v>
      </c>
      <c r="AQ369" s="113">
        <v>0</v>
      </c>
      <c r="AR369" s="113">
        <f t="shared" si="518"/>
        <v>0</v>
      </c>
      <c r="AS369" s="113">
        <f t="shared" si="519"/>
        <v>0</v>
      </c>
      <c r="AT369" s="113">
        <f t="shared" si="520"/>
        <v>0</v>
      </c>
      <c r="AU369" s="113">
        <v>0</v>
      </c>
      <c r="AV369" s="113">
        <v>0</v>
      </c>
      <c r="AW369" s="113">
        <f t="shared" si="521"/>
        <v>0</v>
      </c>
      <c r="AX369" s="113" t="e">
        <f>#REF!</f>
        <v>#REF!</v>
      </c>
      <c r="AY369" s="113"/>
      <c r="AZ369" s="113"/>
      <c r="BA369" s="113"/>
      <c r="BB369" s="113"/>
    </row>
    <row r="370" spans="7:54" s="71" customFormat="1" ht="14.25" x14ac:dyDescent="0.2">
      <c r="G370" s="81" t="s">
        <v>709</v>
      </c>
      <c r="H370" s="85" t="s">
        <v>709</v>
      </c>
      <c r="I370" s="74" t="s">
        <v>710</v>
      </c>
      <c r="J370" s="75"/>
      <c r="K370" s="75"/>
      <c r="L370" s="113">
        <v>0</v>
      </c>
      <c r="M370" s="113"/>
      <c r="N370" s="113"/>
      <c r="O370" s="113"/>
      <c r="P370" s="113"/>
      <c r="Q370" s="113"/>
      <c r="R370" s="113"/>
      <c r="S370" s="113"/>
      <c r="T370" s="113"/>
      <c r="U370" s="113"/>
      <c r="V370" s="113"/>
      <c r="W370" s="113"/>
      <c r="X370" s="113"/>
      <c r="Y370" s="113">
        <f t="shared" si="503"/>
        <v>0</v>
      </c>
      <c r="Z370" s="113"/>
      <c r="AA370" s="113"/>
      <c r="AB370" s="113"/>
      <c r="AC370" s="113"/>
      <c r="AD370" s="113"/>
      <c r="AE370" s="113"/>
      <c r="AF370" s="113"/>
      <c r="AG370" s="116">
        <v>0</v>
      </c>
      <c r="AH370" s="116">
        <v>0</v>
      </c>
      <c r="AI370" s="113">
        <f t="shared" si="499"/>
        <v>0</v>
      </c>
      <c r="AJ370" s="113">
        <v>0</v>
      </c>
      <c r="AK370" s="113">
        <v>0</v>
      </c>
      <c r="AL370" s="113">
        <f t="shared" si="500"/>
        <v>0</v>
      </c>
      <c r="AM370" s="113">
        <f t="shared" si="514"/>
        <v>0</v>
      </c>
      <c r="AN370" s="113">
        <f t="shared" si="515"/>
        <v>0</v>
      </c>
      <c r="AO370" s="113">
        <f t="shared" si="516"/>
        <v>0</v>
      </c>
      <c r="AP370" s="113">
        <f t="shared" si="517"/>
        <v>0</v>
      </c>
      <c r="AQ370" s="113">
        <v>0</v>
      </c>
      <c r="AR370" s="113">
        <f t="shared" si="518"/>
        <v>0</v>
      </c>
      <c r="AS370" s="113">
        <f t="shared" si="519"/>
        <v>0</v>
      </c>
      <c r="AT370" s="113">
        <f t="shared" si="520"/>
        <v>0</v>
      </c>
      <c r="AU370" s="113">
        <v>0</v>
      </c>
      <c r="AV370" s="113">
        <v>0</v>
      </c>
      <c r="AW370" s="113">
        <f t="shared" si="521"/>
        <v>0</v>
      </c>
      <c r="AX370" s="113" t="e">
        <f>#REF!</f>
        <v>#REF!</v>
      </c>
      <c r="AY370" s="113"/>
      <c r="AZ370" s="113"/>
      <c r="BA370" s="113"/>
      <c r="BB370" s="113"/>
    </row>
    <row r="371" spans="7:54" s="71" customFormat="1" ht="14.25" x14ac:dyDescent="0.2">
      <c r="G371" s="81" t="s">
        <v>711</v>
      </c>
      <c r="H371" s="85" t="s">
        <v>711</v>
      </c>
      <c r="I371" s="74" t="s">
        <v>712</v>
      </c>
      <c r="J371" s="75"/>
      <c r="K371" s="75"/>
      <c r="L371" s="113">
        <v>0</v>
      </c>
      <c r="M371" s="113"/>
      <c r="N371" s="113"/>
      <c r="O371" s="113"/>
      <c r="P371" s="113"/>
      <c r="Q371" s="113"/>
      <c r="R371" s="113"/>
      <c r="S371" s="113"/>
      <c r="T371" s="113"/>
      <c r="U371" s="113"/>
      <c r="V371" s="113"/>
      <c r="W371" s="113"/>
      <c r="X371" s="113"/>
      <c r="Y371" s="113">
        <f t="shared" si="503"/>
        <v>0</v>
      </c>
      <c r="Z371" s="113"/>
      <c r="AA371" s="113"/>
      <c r="AB371" s="113"/>
      <c r="AC371" s="113"/>
      <c r="AD371" s="113"/>
      <c r="AE371" s="113"/>
      <c r="AF371" s="113"/>
      <c r="AG371" s="116">
        <v>0</v>
      </c>
      <c r="AH371" s="116">
        <v>0</v>
      </c>
      <c r="AI371" s="113">
        <f t="shared" si="499"/>
        <v>0</v>
      </c>
      <c r="AJ371" s="113">
        <v>0</v>
      </c>
      <c r="AK371" s="113">
        <v>0</v>
      </c>
      <c r="AL371" s="113">
        <f t="shared" si="500"/>
        <v>0</v>
      </c>
      <c r="AM371" s="113">
        <f t="shared" si="514"/>
        <v>0</v>
      </c>
      <c r="AN371" s="113">
        <f t="shared" si="515"/>
        <v>0</v>
      </c>
      <c r="AO371" s="113">
        <f t="shared" si="516"/>
        <v>0</v>
      </c>
      <c r="AP371" s="113">
        <f t="shared" si="517"/>
        <v>0</v>
      </c>
      <c r="AQ371" s="113">
        <v>0</v>
      </c>
      <c r="AR371" s="113">
        <f t="shared" si="518"/>
        <v>0</v>
      </c>
      <c r="AS371" s="113">
        <f t="shared" si="519"/>
        <v>0</v>
      </c>
      <c r="AT371" s="113">
        <f t="shared" si="520"/>
        <v>0</v>
      </c>
      <c r="AU371" s="113">
        <v>0</v>
      </c>
      <c r="AV371" s="113">
        <v>0</v>
      </c>
      <c r="AW371" s="113">
        <f t="shared" si="521"/>
        <v>0</v>
      </c>
      <c r="AX371" s="113" t="e">
        <f>#REF!</f>
        <v>#REF!</v>
      </c>
      <c r="AY371" s="113"/>
      <c r="AZ371" s="113"/>
      <c r="BA371" s="113"/>
      <c r="BB371" s="113"/>
    </row>
    <row r="372" spans="7:54" s="71" customFormat="1" ht="14.25" x14ac:dyDescent="0.2">
      <c r="G372" s="81" t="s">
        <v>713</v>
      </c>
      <c r="H372" s="85" t="s">
        <v>713</v>
      </c>
      <c r="I372" s="74" t="s">
        <v>714</v>
      </c>
      <c r="J372" s="75"/>
      <c r="K372" s="75"/>
      <c r="L372" s="113">
        <v>0</v>
      </c>
      <c r="M372" s="113"/>
      <c r="N372" s="113"/>
      <c r="O372" s="113"/>
      <c r="P372" s="113"/>
      <c r="Q372" s="113"/>
      <c r="R372" s="113"/>
      <c r="S372" s="113"/>
      <c r="T372" s="113"/>
      <c r="U372" s="113"/>
      <c r="V372" s="113"/>
      <c r="W372" s="113"/>
      <c r="X372" s="113"/>
      <c r="Y372" s="113">
        <f t="shared" si="503"/>
        <v>0</v>
      </c>
      <c r="Z372" s="113"/>
      <c r="AA372" s="113"/>
      <c r="AB372" s="113"/>
      <c r="AC372" s="113"/>
      <c r="AD372" s="113"/>
      <c r="AE372" s="113"/>
      <c r="AF372" s="113"/>
      <c r="AG372" s="116">
        <v>0</v>
      </c>
      <c r="AH372" s="116">
        <v>0</v>
      </c>
      <c r="AI372" s="113">
        <f t="shared" si="499"/>
        <v>0</v>
      </c>
      <c r="AJ372" s="113">
        <v>0</v>
      </c>
      <c r="AK372" s="113">
        <v>0</v>
      </c>
      <c r="AL372" s="113">
        <f t="shared" si="500"/>
        <v>0</v>
      </c>
      <c r="AM372" s="113">
        <f t="shared" si="514"/>
        <v>0</v>
      </c>
      <c r="AN372" s="113">
        <f t="shared" si="515"/>
        <v>0</v>
      </c>
      <c r="AO372" s="113">
        <f t="shared" si="516"/>
        <v>0</v>
      </c>
      <c r="AP372" s="113">
        <f t="shared" si="517"/>
        <v>0</v>
      </c>
      <c r="AQ372" s="113">
        <v>0</v>
      </c>
      <c r="AR372" s="113">
        <f t="shared" si="518"/>
        <v>0</v>
      </c>
      <c r="AS372" s="113">
        <f t="shared" si="519"/>
        <v>0</v>
      </c>
      <c r="AT372" s="113">
        <f t="shared" si="520"/>
        <v>0</v>
      </c>
      <c r="AU372" s="113">
        <v>0</v>
      </c>
      <c r="AV372" s="113">
        <v>0</v>
      </c>
      <c r="AW372" s="113">
        <f t="shared" si="521"/>
        <v>0</v>
      </c>
      <c r="AX372" s="113" t="e">
        <f>#REF!</f>
        <v>#REF!</v>
      </c>
      <c r="AY372" s="113"/>
      <c r="AZ372" s="113"/>
      <c r="BA372" s="113"/>
      <c r="BB372" s="113"/>
    </row>
    <row r="373" spans="7:54" s="71" customFormat="1" ht="14.25" x14ac:dyDescent="0.2">
      <c r="G373" s="81" t="s">
        <v>715</v>
      </c>
      <c r="H373" s="85" t="s">
        <v>715</v>
      </c>
      <c r="I373" s="74" t="s">
        <v>716</v>
      </c>
      <c r="J373" s="75"/>
      <c r="K373" s="75"/>
      <c r="L373" s="113">
        <v>0</v>
      </c>
      <c r="M373" s="113"/>
      <c r="N373" s="113"/>
      <c r="O373" s="113"/>
      <c r="P373" s="113"/>
      <c r="Q373" s="113"/>
      <c r="R373" s="113"/>
      <c r="S373" s="113"/>
      <c r="T373" s="113"/>
      <c r="U373" s="113"/>
      <c r="V373" s="113"/>
      <c r="W373" s="113"/>
      <c r="X373" s="113"/>
      <c r="Y373" s="113">
        <f t="shared" si="503"/>
        <v>0</v>
      </c>
      <c r="Z373" s="113"/>
      <c r="AA373" s="113"/>
      <c r="AB373" s="113"/>
      <c r="AC373" s="113"/>
      <c r="AD373" s="113"/>
      <c r="AE373" s="113"/>
      <c r="AF373" s="113"/>
      <c r="AG373" s="116">
        <v>0</v>
      </c>
      <c r="AH373" s="116">
        <v>0</v>
      </c>
      <c r="AI373" s="113">
        <f t="shared" si="499"/>
        <v>0</v>
      </c>
      <c r="AJ373" s="113">
        <v>0</v>
      </c>
      <c r="AK373" s="113">
        <v>0</v>
      </c>
      <c r="AL373" s="113">
        <f t="shared" si="500"/>
        <v>0</v>
      </c>
      <c r="AM373" s="113">
        <f t="shared" si="514"/>
        <v>0</v>
      </c>
      <c r="AN373" s="113">
        <f t="shared" si="515"/>
        <v>0</v>
      </c>
      <c r="AO373" s="113">
        <f t="shared" si="516"/>
        <v>0</v>
      </c>
      <c r="AP373" s="113">
        <f t="shared" si="517"/>
        <v>0</v>
      </c>
      <c r="AQ373" s="113">
        <v>0</v>
      </c>
      <c r="AR373" s="113">
        <f t="shared" si="518"/>
        <v>0</v>
      </c>
      <c r="AS373" s="113">
        <f t="shared" si="519"/>
        <v>0</v>
      </c>
      <c r="AT373" s="113">
        <f t="shared" si="520"/>
        <v>0</v>
      </c>
      <c r="AU373" s="113">
        <v>0</v>
      </c>
      <c r="AV373" s="113">
        <v>0</v>
      </c>
      <c r="AW373" s="113">
        <f t="shared" si="521"/>
        <v>0</v>
      </c>
      <c r="AX373" s="113" t="e">
        <f>#REF!</f>
        <v>#REF!</v>
      </c>
      <c r="AY373" s="113"/>
      <c r="AZ373" s="113"/>
      <c r="BA373" s="113"/>
      <c r="BB373" s="113"/>
    </row>
    <row r="374" spans="7:54" s="71" customFormat="1" ht="14.25" x14ac:dyDescent="0.2">
      <c r="G374" s="81" t="s">
        <v>717</v>
      </c>
      <c r="H374" s="85" t="s">
        <v>717</v>
      </c>
      <c r="I374" s="74" t="s">
        <v>718</v>
      </c>
      <c r="J374" s="75"/>
      <c r="K374" s="75"/>
      <c r="L374" s="113">
        <v>0</v>
      </c>
      <c r="M374" s="113"/>
      <c r="N374" s="113"/>
      <c r="O374" s="113"/>
      <c r="P374" s="113"/>
      <c r="Q374" s="113"/>
      <c r="R374" s="113"/>
      <c r="S374" s="113"/>
      <c r="T374" s="113"/>
      <c r="U374" s="113"/>
      <c r="V374" s="113"/>
      <c r="W374" s="113"/>
      <c r="X374" s="113"/>
      <c r="Y374" s="113">
        <f t="shared" si="503"/>
        <v>0</v>
      </c>
      <c r="Z374" s="113"/>
      <c r="AA374" s="113"/>
      <c r="AB374" s="113"/>
      <c r="AC374" s="113"/>
      <c r="AD374" s="113"/>
      <c r="AE374" s="113"/>
      <c r="AF374" s="113"/>
      <c r="AG374" s="116">
        <v>0</v>
      </c>
      <c r="AH374" s="116">
        <v>0</v>
      </c>
      <c r="AI374" s="113">
        <f t="shared" si="499"/>
        <v>0</v>
      </c>
      <c r="AJ374" s="113">
        <v>0</v>
      </c>
      <c r="AK374" s="113">
        <v>0</v>
      </c>
      <c r="AL374" s="113">
        <f t="shared" si="500"/>
        <v>0</v>
      </c>
      <c r="AM374" s="113">
        <f t="shared" si="514"/>
        <v>0</v>
      </c>
      <c r="AN374" s="113">
        <f t="shared" si="515"/>
        <v>0</v>
      </c>
      <c r="AO374" s="113">
        <f t="shared" si="516"/>
        <v>0</v>
      </c>
      <c r="AP374" s="113">
        <f t="shared" si="517"/>
        <v>0</v>
      </c>
      <c r="AQ374" s="113">
        <v>0</v>
      </c>
      <c r="AR374" s="113">
        <f t="shared" si="518"/>
        <v>0</v>
      </c>
      <c r="AS374" s="113">
        <f t="shared" si="519"/>
        <v>0</v>
      </c>
      <c r="AT374" s="113">
        <f t="shared" si="520"/>
        <v>0</v>
      </c>
      <c r="AU374" s="113">
        <v>0</v>
      </c>
      <c r="AV374" s="113">
        <v>0</v>
      </c>
      <c r="AW374" s="113">
        <f t="shared" si="521"/>
        <v>0</v>
      </c>
      <c r="AX374" s="113" t="e">
        <f>#REF!</f>
        <v>#REF!</v>
      </c>
      <c r="AY374" s="113"/>
      <c r="AZ374" s="113"/>
      <c r="BA374" s="113"/>
      <c r="BB374" s="113"/>
    </row>
    <row r="375" spans="7:54" s="71" customFormat="1" ht="14.25" x14ac:dyDescent="0.2">
      <c r="G375" s="81" t="s">
        <v>719</v>
      </c>
      <c r="H375" s="85" t="s">
        <v>719</v>
      </c>
      <c r="I375" s="74" t="s">
        <v>720</v>
      </c>
      <c r="J375" s="75"/>
      <c r="K375" s="75"/>
      <c r="L375" s="113">
        <v>0</v>
      </c>
      <c r="M375" s="113"/>
      <c r="N375" s="113"/>
      <c r="O375" s="113"/>
      <c r="P375" s="113"/>
      <c r="Q375" s="113"/>
      <c r="R375" s="113"/>
      <c r="S375" s="113"/>
      <c r="T375" s="113"/>
      <c r="U375" s="113"/>
      <c r="V375" s="113"/>
      <c r="W375" s="113"/>
      <c r="X375" s="113"/>
      <c r="Y375" s="113">
        <f t="shared" si="503"/>
        <v>0</v>
      </c>
      <c r="Z375" s="113"/>
      <c r="AA375" s="113"/>
      <c r="AB375" s="113"/>
      <c r="AC375" s="113"/>
      <c r="AD375" s="113"/>
      <c r="AE375" s="113"/>
      <c r="AF375" s="113"/>
      <c r="AG375" s="116">
        <v>0</v>
      </c>
      <c r="AH375" s="116">
        <v>0</v>
      </c>
      <c r="AI375" s="113">
        <f t="shared" si="499"/>
        <v>0</v>
      </c>
      <c r="AJ375" s="113">
        <v>0</v>
      </c>
      <c r="AK375" s="113">
        <v>0</v>
      </c>
      <c r="AL375" s="113">
        <f t="shared" si="500"/>
        <v>0</v>
      </c>
      <c r="AM375" s="113">
        <f t="shared" si="514"/>
        <v>0</v>
      </c>
      <c r="AN375" s="113">
        <f t="shared" si="515"/>
        <v>0</v>
      </c>
      <c r="AO375" s="113">
        <f t="shared" si="516"/>
        <v>0</v>
      </c>
      <c r="AP375" s="113">
        <f t="shared" si="517"/>
        <v>0</v>
      </c>
      <c r="AQ375" s="113">
        <v>0</v>
      </c>
      <c r="AR375" s="113">
        <f t="shared" si="518"/>
        <v>0</v>
      </c>
      <c r="AS375" s="113">
        <f t="shared" si="519"/>
        <v>0</v>
      </c>
      <c r="AT375" s="113">
        <f t="shared" si="520"/>
        <v>0</v>
      </c>
      <c r="AU375" s="113">
        <v>0</v>
      </c>
      <c r="AV375" s="113">
        <v>0</v>
      </c>
      <c r="AW375" s="113">
        <f t="shared" si="521"/>
        <v>0</v>
      </c>
      <c r="AX375" s="113" t="e">
        <f>#REF!</f>
        <v>#REF!</v>
      </c>
      <c r="AY375" s="113"/>
      <c r="AZ375" s="113"/>
      <c r="BA375" s="113"/>
      <c r="BB375" s="113"/>
    </row>
    <row r="376" spans="7:54" s="71" customFormat="1" ht="14.25" x14ac:dyDescent="0.2">
      <c r="G376" s="81" t="s">
        <v>721</v>
      </c>
      <c r="H376" s="85" t="s">
        <v>721</v>
      </c>
      <c r="I376" s="74" t="s">
        <v>722</v>
      </c>
      <c r="J376" s="75"/>
      <c r="K376" s="75"/>
      <c r="L376" s="113">
        <v>0</v>
      </c>
      <c r="M376" s="113"/>
      <c r="N376" s="113"/>
      <c r="O376" s="113"/>
      <c r="P376" s="113"/>
      <c r="Q376" s="113"/>
      <c r="R376" s="113"/>
      <c r="S376" s="113"/>
      <c r="T376" s="113"/>
      <c r="U376" s="113"/>
      <c r="V376" s="113"/>
      <c r="W376" s="113"/>
      <c r="X376" s="113"/>
      <c r="Y376" s="113">
        <f t="shared" si="503"/>
        <v>0</v>
      </c>
      <c r="Z376" s="113"/>
      <c r="AA376" s="113"/>
      <c r="AB376" s="113"/>
      <c r="AC376" s="113"/>
      <c r="AD376" s="113"/>
      <c r="AE376" s="113"/>
      <c r="AF376" s="113"/>
      <c r="AG376" s="116">
        <v>0</v>
      </c>
      <c r="AH376" s="116">
        <v>0</v>
      </c>
      <c r="AI376" s="113">
        <f t="shared" si="499"/>
        <v>0</v>
      </c>
      <c r="AJ376" s="113">
        <v>0</v>
      </c>
      <c r="AK376" s="113">
        <v>0</v>
      </c>
      <c r="AL376" s="113">
        <f t="shared" si="500"/>
        <v>0</v>
      </c>
      <c r="AM376" s="113">
        <f t="shared" si="514"/>
        <v>0</v>
      </c>
      <c r="AN376" s="113">
        <f t="shared" si="515"/>
        <v>0</v>
      </c>
      <c r="AO376" s="113">
        <f t="shared" si="516"/>
        <v>0</v>
      </c>
      <c r="AP376" s="113">
        <f t="shared" si="517"/>
        <v>0</v>
      </c>
      <c r="AQ376" s="113">
        <v>0</v>
      </c>
      <c r="AR376" s="113">
        <f t="shared" si="518"/>
        <v>0</v>
      </c>
      <c r="AS376" s="113">
        <f t="shared" si="519"/>
        <v>0</v>
      </c>
      <c r="AT376" s="113">
        <f t="shared" si="520"/>
        <v>0</v>
      </c>
      <c r="AU376" s="113">
        <v>0</v>
      </c>
      <c r="AV376" s="113">
        <v>0</v>
      </c>
      <c r="AW376" s="113">
        <f t="shared" si="521"/>
        <v>0</v>
      </c>
      <c r="AX376" s="113" t="e">
        <f>#REF!</f>
        <v>#REF!</v>
      </c>
      <c r="AY376" s="113"/>
      <c r="AZ376" s="113"/>
      <c r="BA376" s="113"/>
      <c r="BB376" s="113"/>
    </row>
    <row r="377" spans="7:54" s="71" customFormat="1" ht="14.25" x14ac:dyDescent="0.2">
      <c r="G377" s="81" t="s">
        <v>723</v>
      </c>
      <c r="H377" s="85" t="s">
        <v>723</v>
      </c>
      <c r="I377" s="74" t="s">
        <v>724</v>
      </c>
      <c r="J377" s="75"/>
      <c r="K377" s="75"/>
      <c r="L377" s="113">
        <v>0</v>
      </c>
      <c r="M377" s="113"/>
      <c r="N377" s="113"/>
      <c r="O377" s="113"/>
      <c r="P377" s="113"/>
      <c r="Q377" s="113"/>
      <c r="R377" s="113"/>
      <c r="S377" s="113"/>
      <c r="T377" s="113"/>
      <c r="U377" s="113"/>
      <c r="V377" s="113"/>
      <c r="W377" s="113"/>
      <c r="X377" s="113"/>
      <c r="Y377" s="113">
        <f t="shared" si="503"/>
        <v>0</v>
      </c>
      <c r="Z377" s="113"/>
      <c r="AA377" s="113"/>
      <c r="AB377" s="113"/>
      <c r="AC377" s="113"/>
      <c r="AD377" s="113"/>
      <c r="AE377" s="113"/>
      <c r="AF377" s="113"/>
      <c r="AG377" s="116">
        <v>0</v>
      </c>
      <c r="AH377" s="116">
        <v>0</v>
      </c>
      <c r="AI377" s="113">
        <f t="shared" si="499"/>
        <v>0</v>
      </c>
      <c r="AJ377" s="113">
        <v>0</v>
      </c>
      <c r="AK377" s="113">
        <v>0</v>
      </c>
      <c r="AL377" s="113">
        <f t="shared" si="500"/>
        <v>0</v>
      </c>
      <c r="AM377" s="113">
        <f t="shared" si="514"/>
        <v>0</v>
      </c>
      <c r="AN377" s="113">
        <f t="shared" si="515"/>
        <v>0</v>
      </c>
      <c r="AO377" s="113">
        <f t="shared" si="516"/>
        <v>0</v>
      </c>
      <c r="AP377" s="113">
        <f t="shared" si="517"/>
        <v>0</v>
      </c>
      <c r="AQ377" s="113">
        <v>0</v>
      </c>
      <c r="AR377" s="113">
        <f t="shared" si="518"/>
        <v>0</v>
      </c>
      <c r="AS377" s="113">
        <f t="shared" si="519"/>
        <v>0</v>
      </c>
      <c r="AT377" s="113">
        <f t="shared" si="520"/>
        <v>0</v>
      </c>
      <c r="AU377" s="113">
        <v>0</v>
      </c>
      <c r="AV377" s="113">
        <v>0</v>
      </c>
      <c r="AW377" s="113">
        <f t="shared" si="521"/>
        <v>0</v>
      </c>
      <c r="AX377" s="113" t="e">
        <f>#REF!</f>
        <v>#REF!</v>
      </c>
      <c r="AY377" s="113"/>
      <c r="AZ377" s="113"/>
      <c r="BA377" s="113"/>
      <c r="BB377" s="113"/>
    </row>
    <row r="378" spans="7:54" s="71" customFormat="1" ht="14.25" x14ac:dyDescent="0.2">
      <c r="G378" s="81" t="s">
        <v>725</v>
      </c>
      <c r="H378" s="85" t="s">
        <v>725</v>
      </c>
      <c r="I378" s="74" t="s">
        <v>726</v>
      </c>
      <c r="J378" s="75"/>
      <c r="K378" s="75"/>
      <c r="L378" s="113">
        <v>0</v>
      </c>
      <c r="M378" s="113"/>
      <c r="N378" s="113"/>
      <c r="O378" s="113"/>
      <c r="P378" s="113"/>
      <c r="Q378" s="113"/>
      <c r="R378" s="113"/>
      <c r="S378" s="113"/>
      <c r="T378" s="113"/>
      <c r="U378" s="113"/>
      <c r="V378" s="113"/>
      <c r="W378" s="113"/>
      <c r="X378" s="113"/>
      <c r="Y378" s="113">
        <f t="shared" si="503"/>
        <v>0</v>
      </c>
      <c r="Z378" s="113"/>
      <c r="AA378" s="113"/>
      <c r="AB378" s="113"/>
      <c r="AC378" s="113"/>
      <c r="AD378" s="113"/>
      <c r="AE378" s="113"/>
      <c r="AF378" s="113"/>
      <c r="AG378" s="116">
        <v>0</v>
      </c>
      <c r="AH378" s="116">
        <v>0</v>
      </c>
      <c r="AI378" s="113">
        <f t="shared" si="499"/>
        <v>0</v>
      </c>
      <c r="AJ378" s="113">
        <v>0</v>
      </c>
      <c r="AK378" s="113">
        <v>0</v>
      </c>
      <c r="AL378" s="113">
        <f t="shared" si="500"/>
        <v>0</v>
      </c>
      <c r="AM378" s="113">
        <f t="shared" si="514"/>
        <v>0</v>
      </c>
      <c r="AN378" s="113">
        <f t="shared" si="515"/>
        <v>0</v>
      </c>
      <c r="AO378" s="113">
        <f t="shared" si="516"/>
        <v>0</v>
      </c>
      <c r="AP378" s="113">
        <f t="shared" si="517"/>
        <v>0</v>
      </c>
      <c r="AQ378" s="113">
        <v>0</v>
      </c>
      <c r="AR378" s="113">
        <f t="shared" si="518"/>
        <v>0</v>
      </c>
      <c r="AS378" s="113">
        <f t="shared" si="519"/>
        <v>0</v>
      </c>
      <c r="AT378" s="113">
        <f t="shared" si="520"/>
        <v>0</v>
      </c>
      <c r="AU378" s="113">
        <v>0</v>
      </c>
      <c r="AV378" s="113">
        <v>0</v>
      </c>
      <c r="AW378" s="113">
        <f t="shared" si="521"/>
        <v>0</v>
      </c>
      <c r="AX378" s="113" t="e">
        <f>#REF!</f>
        <v>#REF!</v>
      </c>
      <c r="AY378" s="113"/>
      <c r="AZ378" s="113"/>
      <c r="BA378" s="113"/>
      <c r="BB378" s="113"/>
    </row>
    <row r="379" spans="7:54" s="71" customFormat="1" x14ac:dyDescent="0.2">
      <c r="G379" s="77" t="s">
        <v>727</v>
      </c>
      <c r="H379" s="89" t="s">
        <v>77</v>
      </c>
      <c r="I379" s="89" t="s">
        <v>131</v>
      </c>
      <c r="J379" s="89">
        <f>J277-J279</f>
        <v>0</v>
      </c>
      <c r="K379" s="89">
        <f>K277-K279</f>
        <v>0</v>
      </c>
      <c r="L379" s="118">
        <f>L277-L279</f>
        <v>47163000000</v>
      </c>
      <c r="M379" s="118">
        <f t="shared" ref="M379:X379" si="522">M277-M279</f>
        <v>0</v>
      </c>
      <c r="N379" s="118">
        <f t="shared" si="522"/>
        <v>0</v>
      </c>
      <c r="O379" s="118">
        <f t="shared" si="522"/>
        <v>183717470</v>
      </c>
      <c r="P379" s="118">
        <f t="shared" si="522"/>
        <v>4188351120</v>
      </c>
      <c r="Q379" s="118">
        <f t="shared" si="522"/>
        <v>4061489276</v>
      </c>
      <c r="R379" s="118">
        <f t="shared" si="522"/>
        <v>4457991945</v>
      </c>
      <c r="S379" s="118">
        <f t="shared" si="522"/>
        <v>4457991945</v>
      </c>
      <c r="T379" s="118">
        <f t="shared" si="522"/>
        <v>4457991945</v>
      </c>
      <c r="U379" s="118">
        <f t="shared" si="522"/>
        <v>4457991945</v>
      </c>
      <c r="V379" s="118">
        <f t="shared" si="522"/>
        <v>4452258506</v>
      </c>
      <c r="W379" s="118">
        <f t="shared" si="522"/>
        <v>4452258506</v>
      </c>
      <c r="X379" s="118">
        <f t="shared" si="522"/>
        <v>4452258506</v>
      </c>
      <c r="Y379" s="118">
        <f t="shared" si="503"/>
        <v>39622301164</v>
      </c>
      <c r="Z379" s="118">
        <f t="shared" ref="Z379:AZ379" si="523">Z277-Z279</f>
        <v>3930250000</v>
      </c>
      <c r="AA379" s="118">
        <f t="shared" si="523"/>
        <v>3930250000</v>
      </c>
      <c r="AB379" s="118">
        <f t="shared" si="523"/>
        <v>3930250000</v>
      </c>
      <c r="AC379" s="118">
        <f t="shared" si="523"/>
        <v>3930250000</v>
      </c>
      <c r="AD379" s="118">
        <f t="shared" si="523"/>
        <v>3930250000</v>
      </c>
      <c r="AE379" s="118">
        <f t="shared" si="523"/>
        <v>3930250000</v>
      </c>
      <c r="AF379" s="118">
        <f t="shared" si="523"/>
        <v>3930250000</v>
      </c>
      <c r="AG379" s="118">
        <f t="shared" si="523"/>
        <v>0</v>
      </c>
      <c r="AH379" s="118">
        <f t="shared" si="523"/>
        <v>0</v>
      </c>
      <c r="AI379" s="118">
        <f t="shared" si="523"/>
        <v>0</v>
      </c>
      <c r="AJ379" s="118">
        <f t="shared" si="523"/>
        <v>23581500000</v>
      </c>
      <c r="AK379" s="118">
        <f t="shared" si="523"/>
        <v>23581500000</v>
      </c>
      <c r="AL379" s="118">
        <f t="shared" si="523"/>
        <v>47163000000</v>
      </c>
      <c r="AM379" s="118">
        <f t="shared" si="523"/>
        <v>12891549811</v>
      </c>
      <c r="AN379" s="118">
        <f t="shared" si="523"/>
        <v>25016533854.64669</v>
      </c>
      <c r="AO379" s="118">
        <f t="shared" si="523"/>
        <v>59092450540.391159</v>
      </c>
      <c r="AP379" s="118">
        <f t="shared" si="523"/>
        <v>97000534206.037857</v>
      </c>
      <c r="AQ379" s="118">
        <f t="shared" si="523"/>
        <v>12891549811</v>
      </c>
      <c r="AR379" s="118">
        <f t="shared" si="523"/>
        <v>25016533854.64669</v>
      </c>
      <c r="AS379" s="118">
        <f t="shared" si="523"/>
        <v>59092450540.391159</v>
      </c>
      <c r="AT379" s="118">
        <f t="shared" si="523"/>
        <v>97000534206.037857</v>
      </c>
      <c r="AU379" s="118">
        <f>AU277-AU279</f>
        <v>12891549811</v>
      </c>
      <c r="AV379" s="118">
        <f t="shared" si="523"/>
        <v>81667318395.037857</v>
      </c>
      <c r="AW379" s="118">
        <f t="shared" si="523"/>
        <v>94558868206.037857</v>
      </c>
      <c r="AX379" s="118" t="e">
        <f t="shared" si="523"/>
        <v>#REF!</v>
      </c>
      <c r="AY379" s="118">
        <f t="shared" si="523"/>
        <v>97000534137.037857</v>
      </c>
      <c r="AZ379" s="118">
        <f t="shared" si="523"/>
        <v>377863884825.76025</v>
      </c>
      <c r="BA379" s="118">
        <f>BA277-BA279</f>
        <v>94558868137.037857</v>
      </c>
      <c r="BB379" s="118">
        <f>BB277-BB279</f>
        <v>417276188324</v>
      </c>
    </row>
    <row r="380" spans="7:54" s="71" customFormat="1" ht="14.25" x14ac:dyDescent="0.2">
      <c r="G380" s="81" t="s">
        <v>77</v>
      </c>
      <c r="H380" s="85" t="s">
        <v>77</v>
      </c>
      <c r="I380" s="74" t="s">
        <v>77</v>
      </c>
      <c r="J380" s="75"/>
      <c r="K380" s="75"/>
      <c r="L380" s="113"/>
      <c r="M380" s="113"/>
      <c r="N380" s="113"/>
      <c r="O380" s="113"/>
      <c r="P380" s="113"/>
      <c r="Q380" s="113"/>
      <c r="R380" s="113"/>
      <c r="S380" s="113"/>
      <c r="T380" s="113"/>
      <c r="U380" s="113"/>
      <c r="V380" s="113"/>
      <c r="W380" s="113"/>
      <c r="X380" s="113"/>
      <c r="Y380" s="113">
        <f t="shared" si="503"/>
        <v>0</v>
      </c>
      <c r="Z380" s="113"/>
      <c r="AA380" s="113"/>
      <c r="AB380" s="113"/>
      <c r="AC380" s="113"/>
      <c r="AD380" s="113"/>
      <c r="AE380" s="113"/>
      <c r="AF380" s="113"/>
      <c r="AG380" s="113"/>
      <c r="AH380" s="113"/>
      <c r="AI380" s="113">
        <f t="shared" si="499"/>
        <v>0</v>
      </c>
      <c r="AJ380" s="113">
        <v>0</v>
      </c>
      <c r="AK380" s="113">
        <v>0</v>
      </c>
      <c r="AL380" s="113">
        <f t="shared" si="500"/>
        <v>0</v>
      </c>
      <c r="AM380" s="113"/>
      <c r="AN380" s="113"/>
      <c r="AO380" s="113"/>
      <c r="AP380" s="113"/>
      <c r="AQ380" s="113"/>
      <c r="AR380" s="113"/>
      <c r="AS380" s="113"/>
      <c r="AT380" s="113"/>
      <c r="AU380" s="113"/>
      <c r="AV380" s="113"/>
      <c r="AW380" s="113"/>
      <c r="AX380" s="113"/>
      <c r="AY380" s="113"/>
      <c r="AZ380" s="113"/>
      <c r="BA380" s="113"/>
      <c r="BB380" s="113"/>
    </row>
    <row r="381" spans="7:54" s="71" customFormat="1" x14ac:dyDescent="0.2">
      <c r="G381" s="77" t="s">
        <v>728</v>
      </c>
      <c r="H381" s="78" t="s">
        <v>132</v>
      </c>
      <c r="I381" s="79" t="s">
        <v>133</v>
      </c>
      <c r="J381" s="80"/>
      <c r="K381" s="80"/>
      <c r="L381" s="114"/>
      <c r="M381" s="114"/>
      <c r="N381" s="114"/>
      <c r="O381" s="114"/>
      <c r="P381" s="114"/>
      <c r="Q381" s="114"/>
      <c r="R381" s="114"/>
      <c r="S381" s="114"/>
      <c r="T381" s="114"/>
      <c r="U381" s="114"/>
      <c r="V381" s="114"/>
      <c r="W381" s="114"/>
      <c r="X381" s="114"/>
      <c r="Y381" s="114">
        <f t="shared" si="503"/>
        <v>0</v>
      </c>
      <c r="Z381" s="114"/>
      <c r="AA381" s="114"/>
      <c r="AB381" s="114"/>
      <c r="AC381" s="114"/>
      <c r="AD381" s="114"/>
      <c r="AE381" s="114"/>
      <c r="AF381" s="114"/>
      <c r="AG381" s="114"/>
      <c r="AH381" s="114"/>
      <c r="AI381" s="113">
        <f t="shared" si="499"/>
        <v>0</v>
      </c>
      <c r="AJ381" s="113">
        <v>0</v>
      </c>
      <c r="AK381" s="113">
        <v>0</v>
      </c>
      <c r="AL381" s="113">
        <f t="shared" si="500"/>
        <v>0</v>
      </c>
      <c r="AM381" s="114"/>
      <c r="AN381" s="114"/>
      <c r="AO381" s="114"/>
      <c r="AP381" s="114"/>
      <c r="AQ381" s="114"/>
      <c r="AR381" s="114"/>
      <c r="AS381" s="114"/>
      <c r="AT381" s="114"/>
      <c r="AU381" s="114"/>
      <c r="AV381" s="114"/>
      <c r="AW381" s="114"/>
      <c r="AX381" s="114"/>
      <c r="AY381" s="114"/>
      <c r="AZ381" s="114"/>
      <c r="BA381" s="114"/>
      <c r="BB381" s="114"/>
    </row>
    <row r="382" spans="7:54" s="71" customFormat="1" x14ac:dyDescent="0.2">
      <c r="G382" s="77" t="s">
        <v>729</v>
      </c>
      <c r="H382" s="78" t="s">
        <v>134</v>
      </c>
      <c r="I382" s="79" t="s">
        <v>135</v>
      </c>
      <c r="J382" s="80"/>
      <c r="K382" s="80"/>
      <c r="L382" s="114"/>
      <c r="M382" s="114"/>
      <c r="N382" s="114"/>
      <c r="O382" s="114"/>
      <c r="P382" s="114"/>
      <c r="Q382" s="114"/>
      <c r="R382" s="114"/>
      <c r="S382" s="114"/>
      <c r="T382" s="114"/>
      <c r="U382" s="114"/>
      <c r="V382" s="114"/>
      <c r="W382" s="114"/>
      <c r="X382" s="114"/>
      <c r="Y382" s="114">
        <f t="shared" si="503"/>
        <v>0</v>
      </c>
      <c r="Z382" s="114"/>
      <c r="AA382" s="114"/>
      <c r="AB382" s="114"/>
      <c r="AC382" s="114"/>
      <c r="AD382" s="114"/>
      <c r="AE382" s="114"/>
      <c r="AF382" s="114"/>
      <c r="AG382" s="114"/>
      <c r="AH382" s="114"/>
      <c r="AI382" s="113">
        <f t="shared" si="499"/>
        <v>0</v>
      </c>
      <c r="AJ382" s="113">
        <v>0</v>
      </c>
      <c r="AK382" s="113">
        <v>0</v>
      </c>
      <c r="AL382" s="113">
        <f t="shared" si="500"/>
        <v>0</v>
      </c>
      <c r="AM382" s="114"/>
      <c r="AN382" s="114"/>
      <c r="AO382" s="114"/>
      <c r="AP382" s="114"/>
      <c r="AQ382" s="114"/>
      <c r="AR382" s="114"/>
      <c r="AS382" s="114"/>
      <c r="AT382" s="114"/>
      <c r="AU382" s="114"/>
      <c r="AV382" s="114"/>
      <c r="AW382" s="114"/>
      <c r="AX382" s="114"/>
      <c r="AY382" s="114"/>
      <c r="AZ382" s="114"/>
      <c r="BA382" s="114"/>
      <c r="BB382" s="114"/>
    </row>
    <row r="383" spans="7:54" s="71" customFormat="1" ht="14.25" x14ac:dyDescent="0.2">
      <c r="G383" s="81" t="s">
        <v>730</v>
      </c>
      <c r="H383" s="82" t="s">
        <v>136</v>
      </c>
      <c r="I383" s="83" t="s">
        <v>137</v>
      </c>
      <c r="J383" s="84">
        <f>SUM(J384:J391)</f>
        <v>4597704025</v>
      </c>
      <c r="K383" s="84">
        <f>SUM(K384:K391)</f>
        <v>9821572374</v>
      </c>
      <c r="L383" s="115">
        <f>SUM(L384:L391)</f>
        <v>8566228227.1999989</v>
      </c>
      <c r="M383" s="115">
        <f t="shared" ref="M383:X383" si="524">SUM(M384:M391)</f>
        <v>509475850</v>
      </c>
      <c r="N383" s="115">
        <f t="shared" si="524"/>
        <v>1137236005</v>
      </c>
      <c r="O383" s="115">
        <f t="shared" si="524"/>
        <v>444467811</v>
      </c>
      <c r="P383" s="115">
        <f t="shared" si="524"/>
        <v>1081290312</v>
      </c>
      <c r="Q383" s="115">
        <f t="shared" si="524"/>
        <v>600381363</v>
      </c>
      <c r="R383" s="115">
        <f t="shared" si="524"/>
        <v>594391314</v>
      </c>
      <c r="S383" s="115">
        <f t="shared" si="524"/>
        <v>713852352.26666653</v>
      </c>
      <c r="T383" s="115">
        <f t="shared" si="524"/>
        <v>713852352.26666653</v>
      </c>
      <c r="U383" s="115">
        <f t="shared" si="524"/>
        <v>713852352.26666653</v>
      </c>
      <c r="V383" s="115">
        <f t="shared" si="524"/>
        <v>713852352.26666653</v>
      </c>
      <c r="W383" s="115">
        <f t="shared" si="524"/>
        <v>713852352.26666653</v>
      </c>
      <c r="X383" s="115">
        <f t="shared" si="524"/>
        <v>713852352.26666653</v>
      </c>
      <c r="Y383" s="115">
        <f t="shared" si="503"/>
        <v>8650356768.5999985</v>
      </c>
      <c r="Z383" s="115">
        <f t="shared" ref="Z383:AZ383" si="525">SUM(Z384:Z391)</f>
        <v>713852352.26666653</v>
      </c>
      <c r="AA383" s="115">
        <f t="shared" si="525"/>
        <v>713852352.26666653</v>
      </c>
      <c r="AB383" s="115">
        <f t="shared" si="525"/>
        <v>713852352.26666653</v>
      </c>
      <c r="AC383" s="115">
        <f t="shared" si="525"/>
        <v>713852352.26666653</v>
      </c>
      <c r="AD383" s="115">
        <f t="shared" si="525"/>
        <v>713852352.26666653</v>
      </c>
      <c r="AE383" s="115">
        <f t="shared" si="525"/>
        <v>713852352.26666653</v>
      </c>
      <c r="AF383" s="115">
        <f t="shared" si="525"/>
        <v>713852352.26666653</v>
      </c>
      <c r="AG383" s="115">
        <f t="shared" si="525"/>
        <v>5843900305</v>
      </c>
      <c r="AH383" s="115">
        <f t="shared" si="525"/>
        <v>3977672069</v>
      </c>
      <c r="AI383" s="115">
        <f t="shared" si="525"/>
        <v>9821572374</v>
      </c>
      <c r="AJ383" s="115">
        <f t="shared" si="525"/>
        <v>4283114113.6000004</v>
      </c>
      <c r="AK383" s="115">
        <f t="shared" si="525"/>
        <v>4283114113.6000004</v>
      </c>
      <c r="AL383" s="115">
        <f t="shared" si="525"/>
        <v>8566228227.2000008</v>
      </c>
      <c r="AM383" s="115">
        <f t="shared" si="525"/>
        <v>4367242655</v>
      </c>
      <c r="AN383" s="115">
        <f t="shared" si="525"/>
        <v>2367964532</v>
      </c>
      <c r="AO383" s="115">
        <f t="shared" si="525"/>
        <v>2397666244</v>
      </c>
      <c r="AP383" s="115">
        <f t="shared" si="525"/>
        <v>9132873431</v>
      </c>
      <c r="AQ383" s="115">
        <f t="shared" si="525"/>
        <v>4367242655</v>
      </c>
      <c r="AR383" s="115">
        <f t="shared" si="525"/>
        <v>2367964532</v>
      </c>
      <c r="AS383" s="115">
        <f t="shared" si="525"/>
        <v>2397666244</v>
      </c>
      <c r="AT383" s="115">
        <f t="shared" si="525"/>
        <v>9132873431</v>
      </c>
      <c r="AU383" s="115">
        <f t="shared" si="525"/>
        <v>4367242655</v>
      </c>
      <c r="AV383" s="115">
        <f t="shared" si="525"/>
        <v>4765630776</v>
      </c>
      <c r="AW383" s="115">
        <f t="shared" si="525"/>
        <v>9132873431</v>
      </c>
      <c r="AX383" s="115" t="e">
        <f t="shared" si="525"/>
        <v>#REF!</v>
      </c>
      <c r="AY383" s="115">
        <f t="shared" si="525"/>
        <v>9132873431</v>
      </c>
      <c r="AZ383" s="115">
        <f t="shared" si="525"/>
        <v>11587666000</v>
      </c>
      <c r="BA383" s="115">
        <f>SUM(BA384:BA391)</f>
        <v>9132873431</v>
      </c>
      <c r="BB383" s="115">
        <f>SUM(BB384:BB391)</f>
        <v>12512666000</v>
      </c>
    </row>
    <row r="384" spans="7:54" s="71" customFormat="1" ht="14.25" x14ac:dyDescent="0.2">
      <c r="G384" s="81" t="s">
        <v>731</v>
      </c>
      <c r="H384" s="85" t="s">
        <v>731</v>
      </c>
      <c r="I384" s="74" t="s">
        <v>732</v>
      </c>
      <c r="J384" s="75">
        <v>1544575843</v>
      </c>
      <c r="K384" s="75">
        <v>1805517800</v>
      </c>
      <c r="L384" s="113">
        <v>1685399367.43325</v>
      </c>
      <c r="M384" s="113">
        <v>148838000</v>
      </c>
      <c r="N384" s="113">
        <v>127573000</v>
      </c>
      <c r="O384" s="113">
        <v>128469000</v>
      </c>
      <c r="P384" s="113">
        <v>128469000</v>
      </c>
      <c r="Q384" s="113">
        <v>128469000</v>
      </c>
      <c r="R384" s="113">
        <v>128469000</v>
      </c>
      <c r="S384" s="113">
        <v>140449947.28610417</v>
      </c>
      <c r="T384" s="113">
        <v>140449947.28610417</v>
      </c>
      <c r="U384" s="113">
        <v>140449947.28610417</v>
      </c>
      <c r="V384" s="113">
        <v>140449947.28610417</v>
      </c>
      <c r="W384" s="113">
        <v>140449947.28610417</v>
      </c>
      <c r="X384" s="113">
        <v>140449947.28610417</v>
      </c>
      <c r="Y384" s="113">
        <f t="shared" si="503"/>
        <v>1632986683.7166252</v>
      </c>
      <c r="Z384" s="113">
        <v>140449947.28610417</v>
      </c>
      <c r="AA384" s="113">
        <v>140449947.28610417</v>
      </c>
      <c r="AB384" s="113">
        <v>140449947.28610417</v>
      </c>
      <c r="AC384" s="113">
        <v>140449947.28610417</v>
      </c>
      <c r="AD384" s="113">
        <v>140449947.28610417</v>
      </c>
      <c r="AE384" s="113">
        <v>140449947.28610417</v>
      </c>
      <c r="AF384" s="113">
        <v>140449947.28610417</v>
      </c>
      <c r="AG384" s="113">
        <v>1089367800</v>
      </c>
      <c r="AH384" s="113">
        <v>716150000</v>
      </c>
      <c r="AI384" s="113">
        <f t="shared" si="499"/>
        <v>1805517800</v>
      </c>
      <c r="AJ384" s="113">
        <v>842699683.71662509</v>
      </c>
      <c r="AK384" s="113">
        <v>842699683.71662509</v>
      </c>
      <c r="AL384" s="113">
        <f t="shared" si="500"/>
        <v>1685399367.4332502</v>
      </c>
      <c r="AM384" s="113">
        <f t="shared" ref="AM384:AM391" si="526">SUM(M384:R384)</f>
        <v>790287000</v>
      </c>
      <c r="AN384" s="113">
        <v>450000000</v>
      </c>
      <c r="AO384" s="113">
        <v>450000000</v>
      </c>
      <c r="AP384" s="113">
        <f t="shared" ref="AP384:AP391" si="527">SUM(AM384:AO384)</f>
        <v>1690287000</v>
      </c>
      <c r="AQ384" s="113">
        <f>AM384</f>
        <v>790287000</v>
      </c>
      <c r="AR384" s="113">
        <f>AN384</f>
        <v>450000000</v>
      </c>
      <c r="AS384" s="113">
        <f>AO384</f>
        <v>450000000</v>
      </c>
      <c r="AT384" s="113">
        <f>SUM(AQ384:AS384)</f>
        <v>1690287000</v>
      </c>
      <c r="AU384" s="113">
        <v>790287000</v>
      </c>
      <c r="AV384" s="113">
        <v>900000000</v>
      </c>
      <c r="AW384" s="113">
        <f t="shared" ref="AW384:AW391" si="528">SUM(AU384:AV384)</f>
        <v>1690287000</v>
      </c>
      <c r="AX384" s="113" t="e">
        <f>#REF!</f>
        <v>#REF!</v>
      </c>
      <c r="AY384" s="113">
        <f>1690287*1000</f>
        <v>1690287000</v>
      </c>
      <c r="AZ384" s="113">
        <f>1928096*1000</f>
        <v>1928096000</v>
      </c>
      <c r="BA384" s="113">
        <f>1690287*1000</f>
        <v>1690287000</v>
      </c>
      <c r="BB384" s="113">
        <f>1928096*1000</f>
        <v>1928096000</v>
      </c>
    </row>
    <row r="385" spans="7:54" s="71" customFormat="1" ht="14.25" x14ac:dyDescent="0.2">
      <c r="G385" s="81" t="s">
        <v>733</v>
      </c>
      <c r="H385" s="85" t="s">
        <v>733</v>
      </c>
      <c r="I385" s="74" t="s">
        <v>734</v>
      </c>
      <c r="J385" s="75">
        <v>2537486018</v>
      </c>
      <c r="K385" s="75">
        <v>3811677953</v>
      </c>
      <c r="L385" s="113">
        <v>3118384535.4714499</v>
      </c>
      <c r="M385" s="113">
        <v>330882489</v>
      </c>
      <c r="N385" s="113">
        <v>311747102</v>
      </c>
      <c r="O385" s="113">
        <v>291364242</v>
      </c>
      <c r="P385" s="113">
        <v>630835585</v>
      </c>
      <c r="Q385" s="113">
        <v>264439004</v>
      </c>
      <c r="R385" s="113">
        <v>259388062</v>
      </c>
      <c r="S385" s="113">
        <v>259865377.95595416</v>
      </c>
      <c r="T385" s="113">
        <v>259865377.95595416</v>
      </c>
      <c r="U385" s="113">
        <v>259865377.95595416</v>
      </c>
      <c r="V385" s="113">
        <v>259865377.95595416</v>
      </c>
      <c r="W385" s="113">
        <v>259865377.95595416</v>
      </c>
      <c r="X385" s="113">
        <v>259865377.95595416</v>
      </c>
      <c r="Y385" s="113">
        <f t="shared" si="503"/>
        <v>3647848751.7357244</v>
      </c>
      <c r="Z385" s="113">
        <v>259865377.95595416</v>
      </c>
      <c r="AA385" s="113">
        <v>259865377.95595416</v>
      </c>
      <c r="AB385" s="113">
        <v>259865377.95595416</v>
      </c>
      <c r="AC385" s="113">
        <v>259865377.95595416</v>
      </c>
      <c r="AD385" s="113">
        <v>259865377.95595416</v>
      </c>
      <c r="AE385" s="113">
        <v>259865377.95595416</v>
      </c>
      <c r="AF385" s="113">
        <v>259865377.95595416</v>
      </c>
      <c r="AG385" s="113">
        <v>2138660639</v>
      </c>
      <c r="AH385" s="113">
        <v>1673017314</v>
      </c>
      <c r="AI385" s="113">
        <f t="shared" si="499"/>
        <v>3811677953</v>
      </c>
      <c r="AJ385" s="113">
        <v>1559192267.7357249</v>
      </c>
      <c r="AK385" s="113">
        <v>1559192267.7357249</v>
      </c>
      <c r="AL385" s="113">
        <f t="shared" si="500"/>
        <v>3118384535.4714499</v>
      </c>
      <c r="AM385" s="113">
        <f t="shared" si="526"/>
        <v>2088656484</v>
      </c>
      <c r="AN385" s="113">
        <v>814000000</v>
      </c>
      <c r="AO385" s="113">
        <v>937000000</v>
      </c>
      <c r="AP385" s="113">
        <f t="shared" si="527"/>
        <v>3839656484</v>
      </c>
      <c r="AQ385" s="113">
        <f t="shared" ref="AQ385:AS391" si="529">AM385</f>
        <v>2088656484</v>
      </c>
      <c r="AR385" s="113">
        <f t="shared" si="529"/>
        <v>814000000</v>
      </c>
      <c r="AS385" s="113">
        <f t="shared" si="529"/>
        <v>937000000</v>
      </c>
      <c r="AT385" s="113">
        <f t="shared" ref="AT385:AT391" si="530">SUM(AQ385:AS385)</f>
        <v>3839656484</v>
      </c>
      <c r="AU385" s="113">
        <v>2088656484</v>
      </c>
      <c r="AV385" s="113">
        <v>1751000000</v>
      </c>
      <c r="AW385" s="113">
        <f t="shared" si="528"/>
        <v>3839656484</v>
      </c>
      <c r="AX385" s="113" t="e">
        <f>#REF!</f>
        <v>#REF!</v>
      </c>
      <c r="AY385" s="113">
        <f>3839656.484*1000</f>
        <v>3839656484</v>
      </c>
      <c r="AZ385" s="113">
        <f>5274569*1000</f>
        <v>5274569000</v>
      </c>
      <c r="BA385" s="113">
        <f>3839656.484*1000</f>
        <v>3839656484</v>
      </c>
      <c r="BB385" s="113">
        <f>5274569*1000</f>
        <v>5274569000</v>
      </c>
    </row>
    <row r="386" spans="7:54" s="71" customFormat="1" ht="14.25" x14ac:dyDescent="0.2">
      <c r="G386" s="81" t="s">
        <v>735</v>
      </c>
      <c r="H386" s="85" t="s">
        <v>735</v>
      </c>
      <c r="I386" s="74" t="s">
        <v>736</v>
      </c>
      <c r="J386" s="75">
        <v>0</v>
      </c>
      <c r="K386" s="75">
        <v>0</v>
      </c>
      <c r="L386" s="113">
        <v>610179183.25</v>
      </c>
      <c r="M386" s="113">
        <v>0</v>
      </c>
      <c r="N386" s="113">
        <v>0</v>
      </c>
      <c r="O386" s="113">
        <v>0</v>
      </c>
      <c r="P386" s="113">
        <v>0</v>
      </c>
      <c r="Q386" s="113">
        <v>0</v>
      </c>
      <c r="R386" s="113">
        <v>769942</v>
      </c>
      <c r="S386" s="119">
        <v>50848265.270833336</v>
      </c>
      <c r="T386" s="113">
        <v>50848265.270833336</v>
      </c>
      <c r="U386" s="113">
        <v>50848265.270833336</v>
      </c>
      <c r="V386" s="113">
        <v>50848265.270833336</v>
      </c>
      <c r="W386" s="113">
        <v>50848265.270833336</v>
      </c>
      <c r="X386" s="113">
        <v>50848265.270833336</v>
      </c>
      <c r="Y386" s="113">
        <f t="shared" si="503"/>
        <v>305859533.625</v>
      </c>
      <c r="Z386" s="113">
        <v>50848265.270833336</v>
      </c>
      <c r="AA386" s="113">
        <v>50848265.270833336</v>
      </c>
      <c r="AB386" s="113">
        <v>50848265.270833336</v>
      </c>
      <c r="AC386" s="113">
        <v>50848265.270833336</v>
      </c>
      <c r="AD386" s="113">
        <v>50848265.270833336</v>
      </c>
      <c r="AE386" s="113">
        <v>50848265.270833336</v>
      </c>
      <c r="AF386" s="119">
        <v>50848265.270833336</v>
      </c>
      <c r="AG386" s="113">
        <v>0</v>
      </c>
      <c r="AH386" s="113">
        <v>0</v>
      </c>
      <c r="AI386" s="113">
        <f t="shared" si="499"/>
        <v>0</v>
      </c>
      <c r="AJ386" s="113">
        <v>305089591.625</v>
      </c>
      <c r="AK386" s="113">
        <v>305089591.625</v>
      </c>
      <c r="AL386" s="113">
        <f t="shared" si="500"/>
        <v>610179183.25</v>
      </c>
      <c r="AM386" s="113">
        <f t="shared" si="526"/>
        <v>769942</v>
      </c>
      <c r="AN386" s="113">
        <v>250000000</v>
      </c>
      <c r="AO386" s="113">
        <v>250000000</v>
      </c>
      <c r="AP386" s="113">
        <f t="shared" si="527"/>
        <v>500769942</v>
      </c>
      <c r="AQ386" s="113">
        <f t="shared" si="529"/>
        <v>769942</v>
      </c>
      <c r="AR386" s="113">
        <f t="shared" si="529"/>
        <v>250000000</v>
      </c>
      <c r="AS386" s="113">
        <f t="shared" si="529"/>
        <v>250000000</v>
      </c>
      <c r="AT386" s="113">
        <f t="shared" si="530"/>
        <v>500769942</v>
      </c>
      <c r="AU386" s="113">
        <v>769942</v>
      </c>
      <c r="AV386" s="113">
        <v>500000000</v>
      </c>
      <c r="AW386" s="113">
        <f t="shared" si="528"/>
        <v>500769942</v>
      </c>
      <c r="AX386" s="113" t="e">
        <f>#REF!</f>
        <v>#REF!</v>
      </c>
      <c r="AY386" s="113">
        <f>500769.942*1000</f>
        <v>500769942</v>
      </c>
      <c r="AZ386" s="113">
        <f>500000*1000</f>
        <v>500000000</v>
      </c>
      <c r="BA386" s="113">
        <f>500769.942*1000</f>
        <v>500769942</v>
      </c>
      <c r="BB386" s="120">
        <v>1425000000</v>
      </c>
    </row>
    <row r="387" spans="7:54" s="71" customFormat="1" ht="14.25" x14ac:dyDescent="0.2">
      <c r="G387" s="81" t="s">
        <v>737</v>
      </c>
      <c r="H387" s="85" t="s">
        <v>737</v>
      </c>
      <c r="I387" s="74" t="s">
        <v>738</v>
      </c>
      <c r="J387" s="75">
        <v>0</v>
      </c>
      <c r="K387" s="75">
        <v>3479050047</v>
      </c>
      <c r="L387" s="113">
        <v>2194806720.4000001</v>
      </c>
      <c r="M387" s="113">
        <v>0</v>
      </c>
      <c r="N387" s="113">
        <v>673281334</v>
      </c>
      <c r="O387" s="113">
        <v>0</v>
      </c>
      <c r="P387" s="113">
        <v>58320906</v>
      </c>
      <c r="Q387" s="113">
        <v>182900560</v>
      </c>
      <c r="R387" s="113">
        <v>182900560</v>
      </c>
      <c r="S387" s="113">
        <v>182900560.03333333</v>
      </c>
      <c r="T387" s="113">
        <v>182900560.03333333</v>
      </c>
      <c r="U387" s="113">
        <v>182900560.03333333</v>
      </c>
      <c r="V387" s="113">
        <v>182900560.03333333</v>
      </c>
      <c r="W387" s="113">
        <v>182900560.03333333</v>
      </c>
      <c r="X387" s="113">
        <v>182900560.03333333</v>
      </c>
      <c r="Y387" s="113">
        <f t="shared" si="503"/>
        <v>2194806720.1999998</v>
      </c>
      <c r="Z387" s="113">
        <v>182900560.03333333</v>
      </c>
      <c r="AA387" s="113">
        <v>182900560.03333333</v>
      </c>
      <c r="AB387" s="113">
        <v>182900560.03333333</v>
      </c>
      <c r="AC387" s="113">
        <v>182900560.03333333</v>
      </c>
      <c r="AD387" s="113">
        <v>182900560.03333333</v>
      </c>
      <c r="AE387" s="113">
        <v>182900560.03333333</v>
      </c>
      <c r="AF387" s="113">
        <v>182900560.03333333</v>
      </c>
      <c r="AG387" s="113">
        <v>2019844000</v>
      </c>
      <c r="AH387" s="113">
        <v>1459206047</v>
      </c>
      <c r="AI387" s="113">
        <f t="shared" si="499"/>
        <v>3479050047</v>
      </c>
      <c r="AJ387" s="113">
        <v>1097403360.2</v>
      </c>
      <c r="AK387" s="113">
        <v>1097403360.2</v>
      </c>
      <c r="AL387" s="113">
        <f t="shared" si="500"/>
        <v>2194806720.4000001</v>
      </c>
      <c r="AM387" s="113">
        <f t="shared" si="526"/>
        <v>1097403360</v>
      </c>
      <c r="AN387" s="113">
        <v>548701680</v>
      </c>
      <c r="AO387" s="113">
        <v>548701680</v>
      </c>
      <c r="AP387" s="113">
        <f t="shared" si="527"/>
        <v>2194806720</v>
      </c>
      <c r="AQ387" s="113">
        <f t="shared" si="529"/>
        <v>1097403360</v>
      </c>
      <c r="AR387" s="113">
        <f t="shared" si="529"/>
        <v>548701680</v>
      </c>
      <c r="AS387" s="113">
        <f t="shared" si="529"/>
        <v>548701680</v>
      </c>
      <c r="AT387" s="113">
        <f t="shared" si="530"/>
        <v>2194806720</v>
      </c>
      <c r="AU387" s="113">
        <v>1097403360</v>
      </c>
      <c r="AV387" s="113">
        <v>1097403360</v>
      </c>
      <c r="AW387" s="113">
        <f t="shared" si="528"/>
        <v>2194806720</v>
      </c>
      <c r="AX387" s="113" t="e">
        <f>#REF!</f>
        <v>#REF!</v>
      </c>
      <c r="AY387" s="113">
        <f>2194806.72*1000</f>
        <v>2194806720</v>
      </c>
      <c r="AZ387" s="113">
        <f>2740000*1000</f>
        <v>2740000000</v>
      </c>
      <c r="BA387" s="113">
        <f>2194806.72*1000</f>
        <v>2194806720</v>
      </c>
      <c r="BB387" s="113">
        <f>2740000*1000</f>
        <v>2740000000</v>
      </c>
    </row>
    <row r="388" spans="7:54" s="71" customFormat="1" ht="14.25" x14ac:dyDescent="0.2">
      <c r="G388" s="81" t="s">
        <v>739</v>
      </c>
      <c r="H388" s="85" t="s">
        <v>739</v>
      </c>
      <c r="I388" s="74" t="s">
        <v>740</v>
      </c>
      <c r="J388" s="75">
        <v>239433425</v>
      </c>
      <c r="K388" s="75">
        <v>337005958</v>
      </c>
      <c r="L388" s="113">
        <v>481611651.97390002</v>
      </c>
      <c r="M388" s="113">
        <v>12892000</v>
      </c>
      <c r="N388" s="113">
        <v>0</v>
      </c>
      <c r="O388" s="113">
        <v>0</v>
      </c>
      <c r="P388" s="113">
        <v>197913250</v>
      </c>
      <c r="Q388" s="113">
        <v>0</v>
      </c>
      <c r="R388" s="113">
        <v>0</v>
      </c>
      <c r="S388" s="113">
        <v>40134304.331158333</v>
      </c>
      <c r="T388" s="113">
        <v>40134304.331158333</v>
      </c>
      <c r="U388" s="113">
        <v>40134304.331158333</v>
      </c>
      <c r="V388" s="113">
        <v>40134304.331158333</v>
      </c>
      <c r="W388" s="113">
        <v>40134304.331158333</v>
      </c>
      <c r="X388" s="113">
        <v>40134304.331158333</v>
      </c>
      <c r="Y388" s="113">
        <f t="shared" si="503"/>
        <v>451611075.98695004</v>
      </c>
      <c r="Z388" s="113">
        <v>40134304.331158333</v>
      </c>
      <c r="AA388" s="113">
        <v>40134304.331158333</v>
      </c>
      <c r="AB388" s="113">
        <v>40134304.331158333</v>
      </c>
      <c r="AC388" s="113">
        <v>40134304.331158333</v>
      </c>
      <c r="AD388" s="113">
        <v>40134304.331158333</v>
      </c>
      <c r="AE388" s="113">
        <v>40134304.331158333</v>
      </c>
      <c r="AF388" s="113">
        <v>40134304.331158333</v>
      </c>
      <c r="AG388" s="113">
        <v>337005958</v>
      </c>
      <c r="AH388" s="113">
        <v>0</v>
      </c>
      <c r="AI388" s="113">
        <f t="shared" si="499"/>
        <v>337005958</v>
      </c>
      <c r="AJ388" s="113">
        <v>240805825.98695001</v>
      </c>
      <c r="AK388" s="113">
        <v>240805825.98695001</v>
      </c>
      <c r="AL388" s="113">
        <f t="shared" si="500"/>
        <v>481611651.97390002</v>
      </c>
      <c r="AM388" s="113">
        <f t="shared" si="526"/>
        <v>210805250</v>
      </c>
      <c r="AN388" s="113">
        <v>50000000</v>
      </c>
      <c r="AO388" s="113">
        <v>50000000</v>
      </c>
      <c r="AP388" s="113">
        <f t="shared" si="527"/>
        <v>310805250</v>
      </c>
      <c r="AQ388" s="113">
        <f t="shared" si="529"/>
        <v>210805250</v>
      </c>
      <c r="AR388" s="113">
        <f t="shared" si="529"/>
        <v>50000000</v>
      </c>
      <c r="AS388" s="113">
        <f t="shared" si="529"/>
        <v>50000000</v>
      </c>
      <c r="AT388" s="113">
        <f t="shared" si="530"/>
        <v>310805250</v>
      </c>
      <c r="AU388" s="113">
        <v>210805250</v>
      </c>
      <c r="AV388" s="113">
        <v>100000000</v>
      </c>
      <c r="AW388" s="113">
        <f t="shared" si="528"/>
        <v>310805250</v>
      </c>
      <c r="AX388" s="113" t="e">
        <f>#REF!</f>
        <v>#REF!</v>
      </c>
      <c r="AY388" s="113">
        <f>310805.25*1000</f>
        <v>310805250</v>
      </c>
      <c r="AZ388" s="113">
        <f>400001*1000</f>
        <v>400001000</v>
      </c>
      <c r="BA388" s="113">
        <f>310805.25*1000</f>
        <v>310805250</v>
      </c>
      <c r="BB388" s="113">
        <f>400001*1000</f>
        <v>400001000</v>
      </c>
    </row>
    <row r="389" spans="7:54" s="71" customFormat="1" ht="14.25" x14ac:dyDescent="0.2">
      <c r="G389" s="81" t="s">
        <v>741</v>
      </c>
      <c r="H389" s="85" t="s">
        <v>741</v>
      </c>
      <c r="I389" s="74" t="s">
        <v>742</v>
      </c>
      <c r="J389" s="75">
        <v>0</v>
      </c>
      <c r="K389" s="75">
        <v>0</v>
      </c>
      <c r="L389" s="113">
        <v>0</v>
      </c>
      <c r="M389" s="113">
        <v>0</v>
      </c>
      <c r="N389" s="113">
        <v>0</v>
      </c>
      <c r="O389" s="113">
        <v>0</v>
      </c>
      <c r="P389" s="113">
        <v>0</v>
      </c>
      <c r="Q389" s="113">
        <v>0</v>
      </c>
      <c r="R389" s="113">
        <v>0</v>
      </c>
      <c r="S389" s="113">
        <v>0</v>
      </c>
      <c r="T389" s="113">
        <v>0</v>
      </c>
      <c r="U389" s="113">
        <v>0</v>
      </c>
      <c r="V389" s="113">
        <v>0</v>
      </c>
      <c r="W389" s="113">
        <v>0</v>
      </c>
      <c r="X389" s="113">
        <v>0</v>
      </c>
      <c r="Y389" s="113">
        <f t="shared" si="503"/>
        <v>0</v>
      </c>
      <c r="Z389" s="113">
        <v>0</v>
      </c>
      <c r="AA389" s="113">
        <v>0</v>
      </c>
      <c r="AB389" s="113">
        <v>0</v>
      </c>
      <c r="AC389" s="113">
        <v>0</v>
      </c>
      <c r="AD389" s="113">
        <v>0</v>
      </c>
      <c r="AE389" s="113">
        <v>0</v>
      </c>
      <c r="AF389" s="113">
        <v>0</v>
      </c>
      <c r="AG389" s="113">
        <v>0</v>
      </c>
      <c r="AH389" s="113">
        <v>0</v>
      </c>
      <c r="AI389" s="113">
        <f t="shared" si="499"/>
        <v>0</v>
      </c>
      <c r="AJ389" s="113">
        <v>0</v>
      </c>
      <c r="AK389" s="113">
        <v>0</v>
      </c>
      <c r="AL389" s="113">
        <f t="shared" si="500"/>
        <v>0</v>
      </c>
      <c r="AM389" s="113">
        <f t="shared" si="526"/>
        <v>0</v>
      </c>
      <c r="AN389" s="113">
        <v>0</v>
      </c>
      <c r="AO389" s="113">
        <v>0</v>
      </c>
      <c r="AP389" s="113">
        <f t="shared" si="527"/>
        <v>0</v>
      </c>
      <c r="AQ389" s="113">
        <f t="shared" si="529"/>
        <v>0</v>
      </c>
      <c r="AR389" s="113">
        <f t="shared" si="529"/>
        <v>0</v>
      </c>
      <c r="AS389" s="113">
        <f t="shared" si="529"/>
        <v>0</v>
      </c>
      <c r="AT389" s="113">
        <f t="shared" si="530"/>
        <v>0</v>
      </c>
      <c r="AU389" s="113">
        <v>0</v>
      </c>
      <c r="AV389" s="113">
        <v>0</v>
      </c>
      <c r="AW389" s="113">
        <f t="shared" si="528"/>
        <v>0</v>
      </c>
      <c r="AX389" s="113" t="e">
        <f>#REF!</f>
        <v>#REF!</v>
      </c>
      <c r="AY389" s="113">
        <v>0</v>
      </c>
      <c r="AZ389" s="113">
        <v>0</v>
      </c>
      <c r="BA389" s="113">
        <v>0</v>
      </c>
      <c r="BB389" s="113">
        <v>0</v>
      </c>
    </row>
    <row r="390" spans="7:54" s="71" customFormat="1" ht="14.25" x14ac:dyDescent="0.2">
      <c r="G390" s="81" t="s">
        <v>743</v>
      </c>
      <c r="H390" s="85" t="s">
        <v>743</v>
      </c>
      <c r="I390" s="74" t="s">
        <v>744</v>
      </c>
      <c r="J390" s="75">
        <v>276208739</v>
      </c>
      <c r="K390" s="75">
        <v>388320616</v>
      </c>
      <c r="L390" s="113">
        <v>475846768.67139995</v>
      </c>
      <c r="M390" s="113">
        <v>16863361</v>
      </c>
      <c r="N390" s="113">
        <v>24634569</v>
      </c>
      <c r="O390" s="113">
        <v>24634569</v>
      </c>
      <c r="P390" s="113">
        <v>65751571</v>
      </c>
      <c r="Q390" s="113">
        <v>24572799</v>
      </c>
      <c r="R390" s="113">
        <v>22863750</v>
      </c>
      <c r="S390" s="113">
        <v>39653897.389283329</v>
      </c>
      <c r="T390" s="113">
        <v>39653897.389283329</v>
      </c>
      <c r="U390" s="113">
        <v>39653897.389283329</v>
      </c>
      <c r="V390" s="113">
        <v>39653897.389283329</v>
      </c>
      <c r="W390" s="113">
        <v>39653897.389283329</v>
      </c>
      <c r="X390" s="113">
        <v>39653897.389283329</v>
      </c>
      <c r="Y390" s="113">
        <f t="shared" si="503"/>
        <v>417244003.33569992</v>
      </c>
      <c r="Z390" s="113">
        <v>39653897.389283329</v>
      </c>
      <c r="AA390" s="113">
        <v>39653897.389283329</v>
      </c>
      <c r="AB390" s="113">
        <v>39653897.389283329</v>
      </c>
      <c r="AC390" s="113">
        <v>39653897.389283329</v>
      </c>
      <c r="AD390" s="113">
        <v>39653897.389283329</v>
      </c>
      <c r="AE390" s="113">
        <v>39653897.389283329</v>
      </c>
      <c r="AF390" s="113">
        <v>39653897.389283329</v>
      </c>
      <c r="AG390" s="113">
        <v>259021908</v>
      </c>
      <c r="AH390" s="113">
        <v>129298708</v>
      </c>
      <c r="AI390" s="113">
        <f t="shared" si="499"/>
        <v>388320616</v>
      </c>
      <c r="AJ390" s="113">
        <v>237923384.33569998</v>
      </c>
      <c r="AK390" s="113">
        <v>237923384.33569998</v>
      </c>
      <c r="AL390" s="113">
        <f t="shared" si="500"/>
        <v>475846768.67139995</v>
      </c>
      <c r="AM390" s="113">
        <f t="shared" si="526"/>
        <v>179320619</v>
      </c>
      <c r="AN390" s="113">
        <v>255262852</v>
      </c>
      <c r="AO390" s="113">
        <v>161964564</v>
      </c>
      <c r="AP390" s="113">
        <f t="shared" si="527"/>
        <v>596548035</v>
      </c>
      <c r="AQ390" s="113">
        <f t="shared" si="529"/>
        <v>179320619</v>
      </c>
      <c r="AR390" s="113">
        <f t="shared" si="529"/>
        <v>255262852</v>
      </c>
      <c r="AS390" s="113">
        <f t="shared" si="529"/>
        <v>161964564</v>
      </c>
      <c r="AT390" s="113">
        <f t="shared" si="530"/>
        <v>596548035</v>
      </c>
      <c r="AU390" s="113">
        <v>179320619</v>
      </c>
      <c r="AV390" s="113">
        <v>417227416</v>
      </c>
      <c r="AW390" s="113">
        <f t="shared" si="528"/>
        <v>596548035</v>
      </c>
      <c r="AX390" s="113" t="e">
        <f>#REF!</f>
        <v>#REF!</v>
      </c>
      <c r="AY390" s="113">
        <f>596548.035*1000</f>
        <v>596548035</v>
      </c>
      <c r="AZ390" s="113">
        <f>745000*1000</f>
        <v>745000000</v>
      </c>
      <c r="BA390" s="113">
        <f>596548.035*1000</f>
        <v>596548035</v>
      </c>
      <c r="BB390" s="113">
        <f>745000*1000</f>
        <v>745000000</v>
      </c>
    </row>
    <row r="391" spans="7:54" s="71" customFormat="1" ht="14.25" x14ac:dyDescent="0.2">
      <c r="G391" s="81" t="s">
        <v>745</v>
      </c>
      <c r="H391" s="85" t="s">
        <v>745</v>
      </c>
      <c r="I391" s="74" t="s">
        <v>746</v>
      </c>
      <c r="J391" s="75">
        <v>0</v>
      </c>
      <c r="K391" s="75">
        <v>0</v>
      </c>
      <c r="L391" s="113">
        <v>0</v>
      </c>
      <c r="M391" s="113">
        <v>0</v>
      </c>
      <c r="N391" s="113">
        <v>0</v>
      </c>
      <c r="O391" s="113">
        <v>0</v>
      </c>
      <c r="P391" s="113">
        <v>0</v>
      </c>
      <c r="Q391" s="113">
        <v>0</v>
      </c>
      <c r="R391" s="113">
        <v>0</v>
      </c>
      <c r="S391" s="113">
        <v>0</v>
      </c>
      <c r="T391" s="113">
        <v>0</v>
      </c>
      <c r="U391" s="113">
        <v>0</v>
      </c>
      <c r="V391" s="113">
        <v>0</v>
      </c>
      <c r="W391" s="113">
        <v>0</v>
      </c>
      <c r="X391" s="113">
        <v>0</v>
      </c>
      <c r="Y391" s="113">
        <f t="shared" si="503"/>
        <v>0</v>
      </c>
      <c r="Z391" s="113">
        <v>0</v>
      </c>
      <c r="AA391" s="113">
        <v>0</v>
      </c>
      <c r="AB391" s="113">
        <v>0</v>
      </c>
      <c r="AC391" s="113">
        <v>0</v>
      </c>
      <c r="AD391" s="113">
        <v>0</v>
      </c>
      <c r="AE391" s="113">
        <v>0</v>
      </c>
      <c r="AF391" s="113">
        <v>0</v>
      </c>
      <c r="AG391" s="113">
        <v>0</v>
      </c>
      <c r="AH391" s="113">
        <v>0</v>
      </c>
      <c r="AI391" s="113">
        <f t="shared" si="499"/>
        <v>0</v>
      </c>
      <c r="AJ391" s="113">
        <v>0</v>
      </c>
      <c r="AK391" s="113">
        <v>0</v>
      </c>
      <c r="AL391" s="113">
        <f t="shared" si="500"/>
        <v>0</v>
      </c>
      <c r="AM391" s="113">
        <f t="shared" si="526"/>
        <v>0</v>
      </c>
      <c r="AN391" s="113">
        <v>0</v>
      </c>
      <c r="AO391" s="113">
        <v>0</v>
      </c>
      <c r="AP391" s="113">
        <f t="shared" si="527"/>
        <v>0</v>
      </c>
      <c r="AQ391" s="113">
        <f t="shared" si="529"/>
        <v>0</v>
      </c>
      <c r="AR391" s="113">
        <f t="shared" si="529"/>
        <v>0</v>
      </c>
      <c r="AS391" s="113">
        <f t="shared" si="529"/>
        <v>0</v>
      </c>
      <c r="AT391" s="113">
        <f t="shared" si="530"/>
        <v>0</v>
      </c>
      <c r="AU391" s="113">
        <v>0</v>
      </c>
      <c r="AV391" s="113">
        <v>0</v>
      </c>
      <c r="AW391" s="113">
        <f t="shared" si="528"/>
        <v>0</v>
      </c>
      <c r="AX391" s="113" t="e">
        <f>#REF!</f>
        <v>#REF!</v>
      </c>
      <c r="AY391" s="113">
        <v>0</v>
      </c>
      <c r="AZ391" s="113">
        <v>0</v>
      </c>
      <c r="BA391" s="113">
        <v>0</v>
      </c>
      <c r="BB391" s="113">
        <v>0</v>
      </c>
    </row>
    <row r="392" spans="7:54" s="71" customFormat="1" ht="14.25" x14ac:dyDescent="0.2">
      <c r="G392" s="81" t="s">
        <v>747</v>
      </c>
      <c r="H392" s="82" t="s">
        <v>138</v>
      </c>
      <c r="I392" s="83" t="s">
        <v>139</v>
      </c>
      <c r="J392" s="84">
        <f>J394+J395</f>
        <v>793667076</v>
      </c>
      <c r="K392" s="84">
        <f>K394+K395</f>
        <v>599992440</v>
      </c>
      <c r="L392" s="115">
        <f>L394+L395</f>
        <v>937776337</v>
      </c>
      <c r="M392" s="115">
        <f t="shared" ref="M392:X392" si="531">M394+M395</f>
        <v>22575000</v>
      </c>
      <c r="N392" s="115">
        <f t="shared" si="531"/>
        <v>16500000</v>
      </c>
      <c r="O392" s="115">
        <f t="shared" si="531"/>
        <v>16500000</v>
      </c>
      <c r="P392" s="115">
        <f t="shared" si="531"/>
        <v>16500000</v>
      </c>
      <c r="Q392" s="115">
        <f t="shared" si="531"/>
        <v>16500000</v>
      </c>
      <c r="R392" s="115">
        <f t="shared" si="531"/>
        <v>16500000</v>
      </c>
      <c r="S392" s="115">
        <f t="shared" si="531"/>
        <v>78148028.083333328</v>
      </c>
      <c r="T392" s="115">
        <f t="shared" si="531"/>
        <v>78148028.083333328</v>
      </c>
      <c r="U392" s="115">
        <f t="shared" si="531"/>
        <v>78148028.083333328</v>
      </c>
      <c r="V392" s="115">
        <f t="shared" si="531"/>
        <v>78148028.083333328</v>
      </c>
      <c r="W392" s="115">
        <f t="shared" si="531"/>
        <v>78148028.083333328</v>
      </c>
      <c r="X392" s="115">
        <f t="shared" si="531"/>
        <v>78148028.083333328</v>
      </c>
      <c r="Y392" s="115">
        <f t="shared" si="503"/>
        <v>573963168.49999988</v>
      </c>
      <c r="Z392" s="115">
        <f t="shared" ref="Z392:AZ392" si="532">Z394+Z395</f>
        <v>78148028.083333328</v>
      </c>
      <c r="AA392" s="115">
        <f t="shared" si="532"/>
        <v>78148028.083333328</v>
      </c>
      <c r="AB392" s="115">
        <f t="shared" si="532"/>
        <v>78148028.083333328</v>
      </c>
      <c r="AC392" s="115">
        <f t="shared" si="532"/>
        <v>78148028.083333328</v>
      </c>
      <c r="AD392" s="115">
        <f t="shared" si="532"/>
        <v>78148028.083333328</v>
      </c>
      <c r="AE392" s="115">
        <f t="shared" si="532"/>
        <v>78148028.083333328</v>
      </c>
      <c r="AF392" s="115">
        <f t="shared" si="532"/>
        <v>78148028.083333328</v>
      </c>
      <c r="AG392" s="115">
        <v>382979940</v>
      </c>
      <c r="AH392" s="115">
        <v>217012500</v>
      </c>
      <c r="AI392" s="115">
        <f t="shared" si="532"/>
        <v>599992440</v>
      </c>
      <c r="AJ392" s="115">
        <f t="shared" si="532"/>
        <v>468888168.49999994</v>
      </c>
      <c r="AK392" s="115">
        <f t="shared" si="532"/>
        <v>468888168.49999994</v>
      </c>
      <c r="AL392" s="115">
        <f t="shared" si="532"/>
        <v>937776336.99999988</v>
      </c>
      <c r="AM392" s="115">
        <f t="shared" si="532"/>
        <v>105075000</v>
      </c>
      <c r="AN392" s="115">
        <f t="shared" si="532"/>
        <v>278000000</v>
      </c>
      <c r="AO392" s="115">
        <f t="shared" si="532"/>
        <v>278000000</v>
      </c>
      <c r="AP392" s="115">
        <f t="shared" si="532"/>
        <v>661075000</v>
      </c>
      <c r="AQ392" s="115">
        <f t="shared" si="532"/>
        <v>105075000</v>
      </c>
      <c r="AR392" s="115">
        <f t="shared" si="532"/>
        <v>278000000</v>
      </c>
      <c r="AS392" s="115">
        <f t="shared" si="532"/>
        <v>278000000</v>
      </c>
      <c r="AT392" s="115">
        <f t="shared" si="532"/>
        <v>661075000</v>
      </c>
      <c r="AU392" s="115">
        <f t="shared" si="532"/>
        <v>105075000</v>
      </c>
      <c r="AV392" s="115">
        <f t="shared" si="532"/>
        <v>556000000</v>
      </c>
      <c r="AW392" s="115">
        <f t="shared" si="532"/>
        <v>661075000</v>
      </c>
      <c r="AX392" s="115">
        <f t="shared" si="532"/>
        <v>1000000000</v>
      </c>
      <c r="AY392" s="115">
        <f t="shared" si="532"/>
        <v>661075000</v>
      </c>
      <c r="AZ392" s="115">
        <f t="shared" si="532"/>
        <v>1000000000</v>
      </c>
      <c r="BA392" s="115">
        <f>BA394+BA395</f>
        <v>661075000</v>
      </c>
      <c r="BB392" s="115">
        <f>BB394+BB395</f>
        <v>1000000000</v>
      </c>
    </row>
    <row r="393" spans="7:54" s="71" customFormat="1" ht="14.25" x14ac:dyDescent="0.2">
      <c r="G393" s="81" t="s">
        <v>138</v>
      </c>
      <c r="H393" s="85" t="s">
        <v>138</v>
      </c>
      <c r="I393" s="74" t="s">
        <v>748</v>
      </c>
      <c r="J393" s="75">
        <f>J392</f>
        <v>793667076</v>
      </c>
      <c r="K393" s="75">
        <f>K392</f>
        <v>599992440</v>
      </c>
      <c r="L393" s="113">
        <f t="shared" ref="L393:X393" si="533">L392</f>
        <v>937776337</v>
      </c>
      <c r="M393" s="113">
        <f t="shared" si="533"/>
        <v>22575000</v>
      </c>
      <c r="N393" s="113">
        <f t="shared" si="533"/>
        <v>16500000</v>
      </c>
      <c r="O393" s="113">
        <f t="shared" si="533"/>
        <v>16500000</v>
      </c>
      <c r="P393" s="113">
        <f t="shared" si="533"/>
        <v>16500000</v>
      </c>
      <c r="Q393" s="113">
        <f t="shared" si="533"/>
        <v>16500000</v>
      </c>
      <c r="R393" s="113">
        <f t="shared" si="533"/>
        <v>16500000</v>
      </c>
      <c r="S393" s="113">
        <f t="shared" si="533"/>
        <v>78148028.083333328</v>
      </c>
      <c r="T393" s="113">
        <f t="shared" si="533"/>
        <v>78148028.083333328</v>
      </c>
      <c r="U393" s="113">
        <f t="shared" si="533"/>
        <v>78148028.083333328</v>
      </c>
      <c r="V393" s="113">
        <f t="shared" si="533"/>
        <v>78148028.083333328</v>
      </c>
      <c r="W393" s="113">
        <f t="shared" si="533"/>
        <v>78148028.083333328</v>
      </c>
      <c r="X393" s="113">
        <f t="shared" si="533"/>
        <v>78148028.083333328</v>
      </c>
      <c r="Y393" s="113">
        <f t="shared" si="503"/>
        <v>573963168.49999988</v>
      </c>
      <c r="Z393" s="113">
        <f t="shared" ref="Z393:AF393" si="534">Z392</f>
        <v>78148028.083333328</v>
      </c>
      <c r="AA393" s="113">
        <f t="shared" si="534"/>
        <v>78148028.083333328</v>
      </c>
      <c r="AB393" s="113">
        <f t="shared" si="534"/>
        <v>78148028.083333328</v>
      </c>
      <c r="AC393" s="113">
        <f t="shared" si="534"/>
        <v>78148028.083333328</v>
      </c>
      <c r="AD393" s="113">
        <f t="shared" si="534"/>
        <v>78148028.083333328</v>
      </c>
      <c r="AE393" s="113">
        <f t="shared" si="534"/>
        <v>78148028.083333328</v>
      </c>
      <c r="AF393" s="113">
        <f t="shared" si="534"/>
        <v>78148028.083333328</v>
      </c>
      <c r="AG393" s="113">
        <v>382979940</v>
      </c>
      <c r="AH393" s="113">
        <v>217012500</v>
      </c>
      <c r="AI393" s="113">
        <f t="shared" si="499"/>
        <v>599992440</v>
      </c>
      <c r="AJ393" s="113">
        <v>468888168.49999994</v>
      </c>
      <c r="AK393" s="113">
        <v>468888168.49999994</v>
      </c>
      <c r="AL393" s="113">
        <f t="shared" si="500"/>
        <v>937776336.99999988</v>
      </c>
      <c r="AM393" s="113">
        <f>SUM(M393:R393)</f>
        <v>105075000</v>
      </c>
      <c r="AN393" s="113">
        <v>278000000</v>
      </c>
      <c r="AO393" s="113">
        <v>278000000</v>
      </c>
      <c r="AP393" s="113">
        <f>SUM(AM393:AO393)</f>
        <v>661075000</v>
      </c>
      <c r="AQ393" s="113">
        <f t="shared" ref="AQ393:AS395" si="535">AM393</f>
        <v>105075000</v>
      </c>
      <c r="AR393" s="113">
        <f t="shared" si="535"/>
        <v>278000000</v>
      </c>
      <c r="AS393" s="113">
        <f t="shared" si="535"/>
        <v>278000000</v>
      </c>
      <c r="AT393" s="113">
        <f>SUM(AQ393:AS393)</f>
        <v>661075000</v>
      </c>
      <c r="AU393" s="113">
        <v>105075000</v>
      </c>
      <c r="AV393" s="113">
        <v>556000000</v>
      </c>
      <c r="AW393" s="113" t="e">
        <f>#REF!</f>
        <v>#REF!</v>
      </c>
      <c r="AX393" s="113" t="e">
        <f>#REF!</f>
        <v>#REF!</v>
      </c>
      <c r="AY393" s="113">
        <f>AY392</f>
        <v>661075000</v>
      </c>
      <c r="AZ393" s="113">
        <f>AZ392</f>
        <v>1000000000</v>
      </c>
      <c r="BA393" s="113">
        <f>BA392</f>
        <v>661075000</v>
      </c>
      <c r="BB393" s="113">
        <f>BB392</f>
        <v>1000000000</v>
      </c>
    </row>
    <row r="394" spans="7:54" s="71" customFormat="1" ht="14.25" x14ac:dyDescent="0.2">
      <c r="G394" s="81" t="s">
        <v>749</v>
      </c>
      <c r="H394" s="85" t="s">
        <v>749</v>
      </c>
      <c r="I394" s="74" t="s">
        <v>750</v>
      </c>
      <c r="J394" s="75">
        <v>793667076</v>
      </c>
      <c r="K394" s="75">
        <v>599992440</v>
      </c>
      <c r="L394" s="113">
        <v>937776337</v>
      </c>
      <c r="M394" s="113">
        <v>22575000</v>
      </c>
      <c r="N394" s="113">
        <v>16500000</v>
      </c>
      <c r="O394" s="113">
        <v>16500000</v>
      </c>
      <c r="P394" s="113">
        <v>16500000</v>
      </c>
      <c r="Q394" s="113">
        <v>16500000</v>
      </c>
      <c r="R394" s="113">
        <v>16500000</v>
      </c>
      <c r="S394" s="113">
        <v>78148028.083333328</v>
      </c>
      <c r="T394" s="113">
        <v>78148028.083333328</v>
      </c>
      <c r="U394" s="113">
        <v>78148028.083333328</v>
      </c>
      <c r="V394" s="113">
        <v>78148028.083333328</v>
      </c>
      <c r="W394" s="113">
        <v>78148028.083333328</v>
      </c>
      <c r="X394" s="113">
        <v>78148028.083333328</v>
      </c>
      <c r="Y394" s="113">
        <v>0</v>
      </c>
      <c r="Z394" s="113">
        <v>78148028.083333328</v>
      </c>
      <c r="AA394" s="113">
        <v>78148028.083333328</v>
      </c>
      <c r="AB394" s="113">
        <v>78148028.083333328</v>
      </c>
      <c r="AC394" s="113">
        <v>78148028.083333328</v>
      </c>
      <c r="AD394" s="113">
        <v>78148028.083333328</v>
      </c>
      <c r="AE394" s="113">
        <v>78148028.083333328</v>
      </c>
      <c r="AF394" s="113">
        <v>78148028.083333328</v>
      </c>
      <c r="AG394" s="113">
        <v>382979940</v>
      </c>
      <c r="AH394" s="113">
        <v>217012500</v>
      </c>
      <c r="AI394" s="113">
        <f t="shared" si="499"/>
        <v>599992440</v>
      </c>
      <c r="AJ394" s="113">
        <v>468888168.49999994</v>
      </c>
      <c r="AK394" s="113">
        <v>468888168.49999994</v>
      </c>
      <c r="AL394" s="113">
        <f t="shared" si="500"/>
        <v>937776336.99999988</v>
      </c>
      <c r="AM394" s="113">
        <f>SUM(M394:R394)</f>
        <v>105075000</v>
      </c>
      <c r="AN394" s="113">
        <v>278000000</v>
      </c>
      <c r="AO394" s="113">
        <v>278000000</v>
      </c>
      <c r="AP394" s="113">
        <f>SUM(AM394:AO394)</f>
        <v>661075000</v>
      </c>
      <c r="AQ394" s="113">
        <f t="shared" si="535"/>
        <v>105075000</v>
      </c>
      <c r="AR394" s="113">
        <f t="shared" si="535"/>
        <v>278000000</v>
      </c>
      <c r="AS394" s="113">
        <f t="shared" si="535"/>
        <v>278000000</v>
      </c>
      <c r="AT394" s="113">
        <f>SUM(AQ394:AS394)</f>
        <v>661075000</v>
      </c>
      <c r="AU394" s="113">
        <f>AQ394</f>
        <v>105075000</v>
      </c>
      <c r="AV394" s="113">
        <v>556000000</v>
      </c>
      <c r="AW394" s="113">
        <f>SUM(AU394:AV394)</f>
        <v>661075000</v>
      </c>
      <c r="AX394" s="113">
        <v>1000000000</v>
      </c>
      <c r="AY394" s="113">
        <v>661075000</v>
      </c>
      <c r="AZ394" s="113">
        <v>1000000000</v>
      </c>
      <c r="BA394" s="113">
        <v>661075000</v>
      </c>
      <c r="BB394" s="113">
        <v>1000000000</v>
      </c>
    </row>
    <row r="395" spans="7:54" s="71" customFormat="1" ht="14.25" x14ac:dyDescent="0.2">
      <c r="G395" s="81" t="s">
        <v>751</v>
      </c>
      <c r="H395" s="85" t="s">
        <v>751</v>
      </c>
      <c r="I395" s="74" t="s">
        <v>752</v>
      </c>
      <c r="J395" s="75">
        <v>0</v>
      </c>
      <c r="K395" s="75"/>
      <c r="L395" s="113">
        <v>0</v>
      </c>
      <c r="M395" s="113">
        <v>0</v>
      </c>
      <c r="N395" s="113">
        <v>0</v>
      </c>
      <c r="O395" s="113">
        <v>0</v>
      </c>
      <c r="P395" s="113">
        <v>0</v>
      </c>
      <c r="Q395" s="113">
        <v>0</v>
      </c>
      <c r="R395" s="113">
        <v>0</v>
      </c>
      <c r="S395" s="113">
        <v>0</v>
      </c>
      <c r="T395" s="113">
        <v>0</v>
      </c>
      <c r="U395" s="113">
        <v>0</v>
      </c>
      <c r="V395" s="113">
        <v>0</v>
      </c>
      <c r="W395" s="113">
        <v>0</v>
      </c>
      <c r="X395" s="113">
        <v>0</v>
      </c>
      <c r="Y395" s="113">
        <f t="shared" si="503"/>
        <v>0</v>
      </c>
      <c r="Z395" s="113">
        <v>0</v>
      </c>
      <c r="AA395" s="113">
        <v>0</v>
      </c>
      <c r="AB395" s="113">
        <v>0</v>
      </c>
      <c r="AC395" s="113">
        <v>0</v>
      </c>
      <c r="AD395" s="113">
        <v>0</v>
      </c>
      <c r="AE395" s="113">
        <v>0</v>
      </c>
      <c r="AF395" s="113">
        <v>0</v>
      </c>
      <c r="AG395" s="113">
        <v>0</v>
      </c>
      <c r="AH395" s="113">
        <v>0</v>
      </c>
      <c r="AI395" s="113">
        <f t="shared" si="499"/>
        <v>0</v>
      </c>
      <c r="AJ395" s="113">
        <v>0</v>
      </c>
      <c r="AK395" s="113">
        <v>0</v>
      </c>
      <c r="AL395" s="113">
        <f t="shared" si="500"/>
        <v>0</v>
      </c>
      <c r="AM395" s="113">
        <f>SUM(M395:R395)</f>
        <v>0</v>
      </c>
      <c r="AN395" s="113"/>
      <c r="AO395" s="113"/>
      <c r="AP395" s="113">
        <f>SUM(AM395:AO395)</f>
        <v>0</v>
      </c>
      <c r="AQ395" s="113">
        <f t="shared" si="535"/>
        <v>0</v>
      </c>
      <c r="AR395" s="113">
        <f t="shared" si="535"/>
        <v>0</v>
      </c>
      <c r="AS395" s="113">
        <f t="shared" si="535"/>
        <v>0</v>
      </c>
      <c r="AT395" s="113">
        <f>SUM(AQ395:AS395)</f>
        <v>0</v>
      </c>
      <c r="AU395" s="113"/>
      <c r="AV395" s="113"/>
      <c r="AW395" s="113">
        <f>SUM(AU395:AV395)</f>
        <v>0</v>
      </c>
      <c r="AX395" s="113"/>
      <c r="AY395" s="113"/>
      <c r="AZ395" s="113"/>
      <c r="BA395" s="113"/>
      <c r="BB395" s="113"/>
    </row>
    <row r="396" spans="7:54" s="71" customFormat="1" ht="14.25" x14ac:dyDescent="0.2">
      <c r="G396" s="81" t="s">
        <v>753</v>
      </c>
      <c r="H396" s="82" t="s">
        <v>140</v>
      </c>
      <c r="I396" s="83" t="s">
        <v>141</v>
      </c>
      <c r="J396" s="84">
        <f>SUM(J397:J410)</f>
        <v>476768319</v>
      </c>
      <c r="K396" s="84">
        <f>SUM(K397:K410)</f>
        <v>7559870451</v>
      </c>
      <c r="L396" s="115">
        <f>SUM(L397:L410)</f>
        <v>3086312766</v>
      </c>
      <c r="M396" s="115">
        <f t="shared" ref="M396:X396" si="536">SUM(M397:M410)</f>
        <v>13029242</v>
      </c>
      <c r="N396" s="115">
        <f t="shared" si="536"/>
        <v>65102009</v>
      </c>
      <c r="O396" s="115">
        <f t="shared" si="536"/>
        <v>34109623</v>
      </c>
      <c r="P396" s="115">
        <f t="shared" si="536"/>
        <v>1756290133</v>
      </c>
      <c r="Q396" s="115">
        <f t="shared" si="536"/>
        <v>1979320708</v>
      </c>
      <c r="R396" s="115">
        <f t="shared" si="536"/>
        <v>836001506</v>
      </c>
      <c r="S396" s="115">
        <f t="shared" si="536"/>
        <v>257192730.5</v>
      </c>
      <c r="T396" s="115">
        <f t="shared" si="536"/>
        <v>257192730.5</v>
      </c>
      <c r="U396" s="115">
        <f t="shared" si="536"/>
        <v>257192730.5</v>
      </c>
      <c r="V396" s="115">
        <f t="shared" si="536"/>
        <v>257192730.5</v>
      </c>
      <c r="W396" s="115">
        <f t="shared" si="536"/>
        <v>257192730.5</v>
      </c>
      <c r="X396" s="115">
        <f t="shared" si="536"/>
        <v>257192730.5</v>
      </c>
      <c r="Y396" s="115">
        <f t="shared" si="503"/>
        <v>6227009604</v>
      </c>
      <c r="Z396" s="115">
        <f t="shared" ref="Z396:AW396" si="537">SUM(Z397:Z410)</f>
        <v>257192730.5</v>
      </c>
      <c r="AA396" s="115">
        <f t="shared" si="537"/>
        <v>257192730.5</v>
      </c>
      <c r="AB396" s="115">
        <f t="shared" si="537"/>
        <v>257192730.5</v>
      </c>
      <c r="AC396" s="115">
        <f t="shared" si="537"/>
        <v>257192730.5</v>
      </c>
      <c r="AD396" s="115">
        <f t="shared" si="537"/>
        <v>257192730.5</v>
      </c>
      <c r="AE396" s="115">
        <f t="shared" si="537"/>
        <v>257192730.5</v>
      </c>
      <c r="AF396" s="115">
        <f t="shared" si="537"/>
        <v>257192730.5</v>
      </c>
      <c r="AG396" s="115">
        <v>1902570766</v>
      </c>
      <c r="AH396" s="115">
        <v>5657299685</v>
      </c>
      <c r="AI396" s="115">
        <f t="shared" si="537"/>
        <v>7559870451</v>
      </c>
      <c r="AJ396" s="115">
        <f t="shared" si="537"/>
        <v>1543156383</v>
      </c>
      <c r="AK396" s="115">
        <f t="shared" si="537"/>
        <v>1543156383</v>
      </c>
      <c r="AL396" s="115">
        <f t="shared" si="537"/>
        <v>3086312766</v>
      </c>
      <c r="AM396" s="115">
        <f t="shared" si="537"/>
        <v>4683853221</v>
      </c>
      <c r="AN396" s="115">
        <f t="shared" si="537"/>
        <v>4074884000</v>
      </c>
      <c r="AO396" s="115">
        <f t="shared" si="537"/>
        <v>2586693000</v>
      </c>
      <c r="AP396" s="115">
        <f t="shared" si="537"/>
        <v>11345430221</v>
      </c>
      <c r="AQ396" s="115">
        <f t="shared" si="537"/>
        <v>4683853221</v>
      </c>
      <c r="AR396" s="115">
        <f t="shared" si="537"/>
        <v>4074884000</v>
      </c>
      <c r="AS396" s="115">
        <f t="shared" si="537"/>
        <v>2586693000</v>
      </c>
      <c r="AT396" s="115">
        <f t="shared" si="537"/>
        <v>11345430221</v>
      </c>
      <c r="AU396" s="115">
        <f t="shared" si="537"/>
        <v>4683853221</v>
      </c>
      <c r="AV396" s="115">
        <f t="shared" si="537"/>
        <v>6661577000</v>
      </c>
      <c r="AW396" s="115">
        <f t="shared" si="537"/>
        <v>11345430221</v>
      </c>
      <c r="AX396" s="115" t="e">
        <f>SUM(AX397:AX410)</f>
        <v>#REF!</v>
      </c>
      <c r="AY396" s="115">
        <f>SUM(AY397:AY410)</f>
        <v>11345430221</v>
      </c>
      <c r="AZ396" s="115">
        <f>SUM(AZ397:AZ410)</f>
        <v>11583654000</v>
      </c>
      <c r="BA396" s="115">
        <f>SUM(BA397:BA410)</f>
        <v>11345430221</v>
      </c>
      <c r="BB396" s="115">
        <f>SUM(BB397:BB410)</f>
        <v>16083654000</v>
      </c>
    </row>
    <row r="397" spans="7:54" s="71" customFormat="1" ht="14.25" x14ac:dyDescent="0.2">
      <c r="G397" s="81" t="s">
        <v>754</v>
      </c>
      <c r="H397" s="85" t="s">
        <v>754</v>
      </c>
      <c r="I397" s="74" t="s">
        <v>755</v>
      </c>
      <c r="J397" s="75">
        <v>0</v>
      </c>
      <c r="K397" s="75">
        <v>33964851</v>
      </c>
      <c r="L397" s="113">
        <v>150000000</v>
      </c>
      <c r="M397" s="113">
        <v>0</v>
      </c>
      <c r="N397" s="113">
        <v>0</v>
      </c>
      <c r="O397" s="113">
        <v>0</v>
      </c>
      <c r="P397" s="113">
        <v>0</v>
      </c>
      <c r="Q397" s="113">
        <v>0</v>
      </c>
      <c r="R397" s="113">
        <v>151252184</v>
      </c>
      <c r="S397" s="113">
        <v>12500000</v>
      </c>
      <c r="T397" s="113">
        <v>12500000</v>
      </c>
      <c r="U397" s="113">
        <v>12500000</v>
      </c>
      <c r="V397" s="113">
        <v>12500000</v>
      </c>
      <c r="W397" s="113">
        <v>12500000</v>
      </c>
      <c r="X397" s="113">
        <v>12500000</v>
      </c>
      <c r="Y397" s="113">
        <f t="shared" si="503"/>
        <v>226252184</v>
      </c>
      <c r="Z397" s="113">
        <v>12500000</v>
      </c>
      <c r="AA397" s="113">
        <v>12500000</v>
      </c>
      <c r="AB397" s="113">
        <v>12500000</v>
      </c>
      <c r="AC397" s="113">
        <v>12500000</v>
      </c>
      <c r="AD397" s="113">
        <v>12500000</v>
      </c>
      <c r="AE397" s="113">
        <v>12500000</v>
      </c>
      <c r="AF397" s="113">
        <v>12500000</v>
      </c>
      <c r="AG397" s="113">
        <v>0</v>
      </c>
      <c r="AH397" s="113">
        <v>33964851</v>
      </c>
      <c r="AI397" s="113">
        <f t="shared" si="499"/>
        <v>33964851</v>
      </c>
      <c r="AJ397" s="113">
        <v>75000000</v>
      </c>
      <c r="AK397" s="113">
        <v>75000000</v>
      </c>
      <c r="AL397" s="113">
        <f t="shared" si="500"/>
        <v>150000000</v>
      </c>
      <c r="AM397" s="113">
        <f t="shared" ref="AM397:AM410" si="538">SUM(M397:R397)</f>
        <v>151252184</v>
      </c>
      <c r="AN397" s="113">
        <v>224126000</v>
      </c>
      <c r="AO397" s="113">
        <v>125126000</v>
      </c>
      <c r="AP397" s="113">
        <f t="shared" ref="AP397:AP410" si="539">SUM(AM397:AO397)</f>
        <v>500504184</v>
      </c>
      <c r="AQ397" s="113">
        <f t="shared" ref="AQ397:AS410" si="540">AM397</f>
        <v>151252184</v>
      </c>
      <c r="AR397" s="113">
        <f t="shared" si="540"/>
        <v>224126000</v>
      </c>
      <c r="AS397" s="113">
        <f t="shared" si="540"/>
        <v>125126000</v>
      </c>
      <c r="AT397" s="113">
        <f t="shared" ref="AT397:AT410" si="541">SUM(AQ397:AS397)</f>
        <v>500504184</v>
      </c>
      <c r="AU397" s="113">
        <v>151252184</v>
      </c>
      <c r="AV397" s="113">
        <v>349252000</v>
      </c>
      <c r="AW397" s="113">
        <f t="shared" ref="AW397:AW410" si="542">SUM(AU397:AV397)</f>
        <v>500504184</v>
      </c>
      <c r="AX397" s="113" t="e">
        <f>#REF!</f>
        <v>#REF!</v>
      </c>
      <c r="AY397" s="113">
        <f>500504.184*1000</f>
        <v>500504184</v>
      </c>
      <c r="AZ397" s="113">
        <v>484956000</v>
      </c>
      <c r="BA397" s="113">
        <f>500504.184*1000</f>
        <v>500504184</v>
      </c>
      <c r="BB397" s="117">
        <f>484956000+500000000</f>
        <v>984956000</v>
      </c>
    </row>
    <row r="398" spans="7:54" s="71" customFormat="1" ht="14.25" x14ac:dyDescent="0.2">
      <c r="G398" s="81" t="s">
        <v>756</v>
      </c>
      <c r="H398" s="85" t="s">
        <v>756</v>
      </c>
      <c r="I398" s="74" t="s">
        <v>757</v>
      </c>
      <c r="J398" s="75">
        <v>89810052</v>
      </c>
      <c r="K398" s="75">
        <v>81798293</v>
      </c>
      <c r="L398" s="113">
        <v>74676134</v>
      </c>
      <c r="M398" s="113">
        <v>7832789</v>
      </c>
      <c r="N398" s="113">
        <v>7354009</v>
      </c>
      <c r="O398" s="113">
        <v>488312</v>
      </c>
      <c r="P398" s="113">
        <v>21229262</v>
      </c>
      <c r="Q398" s="113">
        <v>9019813</v>
      </c>
      <c r="R398" s="113">
        <v>9519117</v>
      </c>
      <c r="S398" s="113">
        <v>6223011.166666667</v>
      </c>
      <c r="T398" s="113">
        <v>6223011.166666667</v>
      </c>
      <c r="U398" s="113">
        <v>6223011.166666667</v>
      </c>
      <c r="V398" s="113">
        <v>6223011.166666667</v>
      </c>
      <c r="W398" s="113">
        <v>6223011.166666667</v>
      </c>
      <c r="X398" s="113">
        <v>6223011.166666667</v>
      </c>
      <c r="Y398" s="113">
        <f t="shared" si="503"/>
        <v>92781369.000000015</v>
      </c>
      <c r="Z398" s="113">
        <v>6223011.166666667</v>
      </c>
      <c r="AA398" s="113">
        <v>6223011.166666667</v>
      </c>
      <c r="AB398" s="113">
        <v>6223011.166666667</v>
      </c>
      <c r="AC398" s="113">
        <v>6223011.166666667</v>
      </c>
      <c r="AD398" s="113">
        <v>6223011.166666667</v>
      </c>
      <c r="AE398" s="113">
        <v>6223011.166666667</v>
      </c>
      <c r="AF398" s="113">
        <v>6223011.166666667</v>
      </c>
      <c r="AG398" s="113">
        <v>44676134</v>
      </c>
      <c r="AH398" s="113">
        <v>37122159</v>
      </c>
      <c r="AI398" s="113">
        <f t="shared" si="499"/>
        <v>81798293</v>
      </c>
      <c r="AJ398" s="113">
        <v>37338067</v>
      </c>
      <c r="AK398" s="113">
        <v>37338067</v>
      </c>
      <c r="AL398" s="113">
        <f t="shared" si="500"/>
        <v>74676134</v>
      </c>
      <c r="AM398" s="113">
        <f t="shared" si="538"/>
        <v>55443302</v>
      </c>
      <c r="AN398" s="113">
        <v>36000000</v>
      </c>
      <c r="AO398" s="113">
        <v>36000000</v>
      </c>
      <c r="AP398" s="113">
        <f t="shared" si="539"/>
        <v>127443302</v>
      </c>
      <c r="AQ398" s="113">
        <f t="shared" si="540"/>
        <v>55443302</v>
      </c>
      <c r="AR398" s="113">
        <f t="shared" si="540"/>
        <v>36000000</v>
      </c>
      <c r="AS398" s="113">
        <f t="shared" si="540"/>
        <v>36000000</v>
      </c>
      <c r="AT398" s="113">
        <f t="shared" si="541"/>
        <v>127443302</v>
      </c>
      <c r="AU398" s="113">
        <v>55443302</v>
      </c>
      <c r="AV398" s="113">
        <v>72000000</v>
      </c>
      <c r="AW398" s="113">
        <f t="shared" si="542"/>
        <v>127443302</v>
      </c>
      <c r="AX398" s="113" t="e">
        <f>#REF!</f>
        <v>#REF!</v>
      </c>
      <c r="AY398" s="113">
        <f>127443.302*1000</f>
        <v>127443302</v>
      </c>
      <c r="AZ398" s="113">
        <v>105000000</v>
      </c>
      <c r="BA398" s="113">
        <f>127443.302*1000</f>
        <v>127443302</v>
      </c>
      <c r="BB398" s="113">
        <v>105000000</v>
      </c>
    </row>
    <row r="399" spans="7:54" s="71" customFormat="1" ht="14.25" x14ac:dyDescent="0.2">
      <c r="G399" s="81" t="s">
        <v>758</v>
      </c>
      <c r="H399" s="85" t="s">
        <v>758</v>
      </c>
      <c r="I399" s="74" t="s">
        <v>759</v>
      </c>
      <c r="J399" s="75">
        <v>0</v>
      </c>
      <c r="K399" s="75">
        <v>0</v>
      </c>
      <c r="L399" s="113">
        <v>0</v>
      </c>
      <c r="M399" s="113">
        <v>0</v>
      </c>
      <c r="N399" s="113">
        <v>0</v>
      </c>
      <c r="O399" s="113">
        <v>0</v>
      </c>
      <c r="P399" s="113">
        <v>0</v>
      </c>
      <c r="Q399" s="113">
        <v>0</v>
      </c>
      <c r="R399" s="113">
        <v>0</v>
      </c>
      <c r="S399" s="113">
        <v>0</v>
      </c>
      <c r="T399" s="113">
        <v>0</v>
      </c>
      <c r="U399" s="113">
        <v>0</v>
      </c>
      <c r="V399" s="113">
        <v>0</v>
      </c>
      <c r="W399" s="113">
        <v>0</v>
      </c>
      <c r="X399" s="113">
        <v>0</v>
      </c>
      <c r="Y399" s="113">
        <f t="shared" si="503"/>
        <v>0</v>
      </c>
      <c r="Z399" s="113">
        <v>0</v>
      </c>
      <c r="AA399" s="113">
        <v>0</v>
      </c>
      <c r="AB399" s="113">
        <v>0</v>
      </c>
      <c r="AC399" s="113">
        <v>0</v>
      </c>
      <c r="AD399" s="113">
        <v>0</v>
      </c>
      <c r="AE399" s="113">
        <v>0</v>
      </c>
      <c r="AF399" s="113">
        <v>0</v>
      </c>
      <c r="AG399" s="113">
        <v>0</v>
      </c>
      <c r="AH399" s="113">
        <v>0</v>
      </c>
      <c r="AI399" s="113">
        <f t="shared" si="499"/>
        <v>0</v>
      </c>
      <c r="AJ399" s="113">
        <v>0</v>
      </c>
      <c r="AK399" s="113">
        <v>0</v>
      </c>
      <c r="AL399" s="113">
        <f t="shared" si="500"/>
        <v>0</v>
      </c>
      <c r="AM399" s="113">
        <f t="shared" si="538"/>
        <v>0</v>
      </c>
      <c r="AN399" s="113">
        <v>0</v>
      </c>
      <c r="AO399" s="113">
        <v>0</v>
      </c>
      <c r="AP399" s="113">
        <f t="shared" si="539"/>
        <v>0</v>
      </c>
      <c r="AQ399" s="113">
        <f t="shared" si="540"/>
        <v>0</v>
      </c>
      <c r="AR399" s="113">
        <f t="shared" si="540"/>
        <v>0</v>
      </c>
      <c r="AS399" s="113">
        <f t="shared" si="540"/>
        <v>0</v>
      </c>
      <c r="AT399" s="113">
        <f t="shared" si="541"/>
        <v>0</v>
      </c>
      <c r="AU399" s="113">
        <v>0</v>
      </c>
      <c r="AV399" s="113">
        <v>0</v>
      </c>
      <c r="AW399" s="113">
        <f t="shared" si="542"/>
        <v>0</v>
      </c>
      <c r="AX399" s="113" t="e">
        <f>#REF!</f>
        <v>#REF!</v>
      </c>
      <c r="AY399" s="113">
        <v>0</v>
      </c>
      <c r="AZ399" s="113">
        <v>465000000</v>
      </c>
      <c r="BA399" s="113">
        <v>0</v>
      </c>
      <c r="BB399" s="113">
        <v>465000000</v>
      </c>
    </row>
    <row r="400" spans="7:54" s="71" customFormat="1" ht="14.25" x14ac:dyDescent="0.2">
      <c r="G400" s="81" t="s">
        <v>760</v>
      </c>
      <c r="H400" s="85" t="s">
        <v>760</v>
      </c>
      <c r="I400" s="74" t="s">
        <v>761</v>
      </c>
      <c r="J400" s="75">
        <v>203664710</v>
      </c>
      <c r="K400" s="75">
        <v>405222550</v>
      </c>
      <c r="L400" s="113">
        <v>280503325</v>
      </c>
      <c r="M400" s="113">
        <v>3651199</v>
      </c>
      <c r="N400" s="113">
        <v>26621200</v>
      </c>
      <c r="O400" s="113">
        <v>26763511</v>
      </c>
      <c r="P400" s="113">
        <v>28762797</v>
      </c>
      <c r="Q400" s="113">
        <v>30475744</v>
      </c>
      <c r="R400" s="113">
        <v>26513900</v>
      </c>
      <c r="S400" s="113">
        <v>23375277.083333332</v>
      </c>
      <c r="T400" s="113">
        <v>23375277.083333332</v>
      </c>
      <c r="U400" s="113">
        <v>23375277.083333332</v>
      </c>
      <c r="V400" s="113">
        <v>23375277.083333332</v>
      </c>
      <c r="W400" s="113">
        <v>23375277.083333332</v>
      </c>
      <c r="X400" s="113">
        <v>23375277.083333332</v>
      </c>
      <c r="Y400" s="113">
        <f t="shared" si="503"/>
        <v>283040013.50000006</v>
      </c>
      <c r="Z400" s="113">
        <v>23375277.083333332</v>
      </c>
      <c r="AA400" s="113">
        <v>23375277.083333332</v>
      </c>
      <c r="AB400" s="113">
        <v>23375277.083333332</v>
      </c>
      <c r="AC400" s="113">
        <v>23375277.083333332</v>
      </c>
      <c r="AD400" s="113">
        <v>23375277.083333332</v>
      </c>
      <c r="AE400" s="113">
        <v>23375277.083333332</v>
      </c>
      <c r="AF400" s="113">
        <v>23375277.083333332</v>
      </c>
      <c r="AG400" s="113">
        <v>190503325</v>
      </c>
      <c r="AH400" s="113">
        <v>214719225</v>
      </c>
      <c r="AI400" s="113">
        <f t="shared" si="499"/>
        <v>405222550</v>
      </c>
      <c r="AJ400" s="113">
        <v>140251662.5</v>
      </c>
      <c r="AK400" s="113">
        <v>140251662.5</v>
      </c>
      <c r="AL400" s="113">
        <f t="shared" si="500"/>
        <v>280503325</v>
      </c>
      <c r="AM400" s="113">
        <f t="shared" si="538"/>
        <v>142788351</v>
      </c>
      <c r="AN400" s="113">
        <v>85000000</v>
      </c>
      <c r="AO400" s="113">
        <v>85000000</v>
      </c>
      <c r="AP400" s="113">
        <f t="shared" si="539"/>
        <v>312788351</v>
      </c>
      <c r="AQ400" s="113">
        <f t="shared" si="540"/>
        <v>142788351</v>
      </c>
      <c r="AR400" s="113">
        <f t="shared" si="540"/>
        <v>85000000</v>
      </c>
      <c r="AS400" s="113">
        <f t="shared" si="540"/>
        <v>85000000</v>
      </c>
      <c r="AT400" s="113">
        <f t="shared" si="541"/>
        <v>312788351</v>
      </c>
      <c r="AU400" s="113">
        <v>142788351</v>
      </c>
      <c r="AV400" s="113">
        <v>170000000</v>
      </c>
      <c r="AW400" s="113">
        <f t="shared" si="542"/>
        <v>312788351</v>
      </c>
      <c r="AX400" s="113" t="e">
        <f>#REF!</f>
        <v>#REF!</v>
      </c>
      <c r="AY400" s="113">
        <f>312788.351*1000</f>
        <v>312788351</v>
      </c>
      <c r="AZ400" s="113">
        <v>300000000</v>
      </c>
      <c r="BA400" s="113">
        <f>312788.351*1000</f>
        <v>312788351</v>
      </c>
      <c r="BB400" s="113">
        <v>300000000</v>
      </c>
    </row>
    <row r="401" spans="7:54" s="71" customFormat="1" ht="14.25" x14ac:dyDescent="0.2">
      <c r="G401" s="81" t="s">
        <v>762</v>
      </c>
      <c r="H401" s="85" t="s">
        <v>762</v>
      </c>
      <c r="I401" s="74" t="s">
        <v>763</v>
      </c>
      <c r="J401" s="75">
        <v>9176060</v>
      </c>
      <c r="K401" s="75">
        <v>879750</v>
      </c>
      <c r="L401" s="113">
        <v>260879750</v>
      </c>
      <c r="M401" s="113">
        <v>0</v>
      </c>
      <c r="N401" s="113">
        <v>0</v>
      </c>
      <c r="O401" s="113">
        <v>0</v>
      </c>
      <c r="P401" s="113">
        <v>4562215</v>
      </c>
      <c r="Q401" s="113">
        <v>2064495</v>
      </c>
      <c r="R401" s="113">
        <v>1546675</v>
      </c>
      <c r="S401" s="113">
        <v>21739979.166666668</v>
      </c>
      <c r="T401" s="113">
        <v>21739979.166666668</v>
      </c>
      <c r="U401" s="113">
        <v>21739979.166666668</v>
      </c>
      <c r="V401" s="113">
        <v>21739979.166666668</v>
      </c>
      <c r="W401" s="113">
        <v>21739979.166666668</v>
      </c>
      <c r="X401" s="113">
        <v>21739979.166666668</v>
      </c>
      <c r="Y401" s="113">
        <f t="shared" si="503"/>
        <v>138613260</v>
      </c>
      <c r="Z401" s="113">
        <v>21739979.166666668</v>
      </c>
      <c r="AA401" s="113">
        <v>21739979.166666668</v>
      </c>
      <c r="AB401" s="113">
        <v>21739979.166666668</v>
      </c>
      <c r="AC401" s="113">
        <v>21739979.166666668</v>
      </c>
      <c r="AD401" s="113">
        <v>21739979.166666668</v>
      </c>
      <c r="AE401" s="113">
        <v>21739979.166666668</v>
      </c>
      <c r="AF401" s="113">
        <v>21739979.166666668</v>
      </c>
      <c r="AG401" s="113">
        <v>879750</v>
      </c>
      <c r="AH401" s="113">
        <v>0</v>
      </c>
      <c r="AI401" s="113">
        <f t="shared" si="499"/>
        <v>879750</v>
      </c>
      <c r="AJ401" s="113">
        <v>130439875.00000001</v>
      </c>
      <c r="AK401" s="113">
        <v>130439875.00000001</v>
      </c>
      <c r="AL401" s="113">
        <f t="shared" si="500"/>
        <v>260879750.00000003</v>
      </c>
      <c r="AM401" s="113">
        <f t="shared" si="538"/>
        <v>8173385</v>
      </c>
      <c r="AN401" s="113">
        <v>25560000</v>
      </c>
      <c r="AO401" s="113">
        <v>15000000</v>
      </c>
      <c r="AP401" s="113">
        <f t="shared" si="539"/>
        <v>48733385</v>
      </c>
      <c r="AQ401" s="113">
        <f t="shared" si="540"/>
        <v>8173385</v>
      </c>
      <c r="AR401" s="113">
        <f t="shared" si="540"/>
        <v>25560000</v>
      </c>
      <c r="AS401" s="113">
        <f t="shared" si="540"/>
        <v>15000000</v>
      </c>
      <c r="AT401" s="113">
        <f t="shared" si="541"/>
        <v>48733385</v>
      </c>
      <c r="AU401" s="113">
        <v>8173385</v>
      </c>
      <c r="AV401" s="113">
        <v>40560000</v>
      </c>
      <c r="AW401" s="113">
        <f t="shared" si="542"/>
        <v>48733385</v>
      </c>
      <c r="AX401" s="113" t="e">
        <f>#REF!</f>
        <v>#REF!</v>
      </c>
      <c r="AY401" s="113">
        <f>48733.385*1000</f>
        <v>48733385</v>
      </c>
      <c r="AZ401" s="113">
        <v>42789000</v>
      </c>
      <c r="BA401" s="113">
        <f>48733.385*1000</f>
        <v>48733385</v>
      </c>
      <c r="BB401" s="113">
        <v>42789000</v>
      </c>
    </row>
    <row r="402" spans="7:54" s="71" customFormat="1" ht="14.25" x14ac:dyDescent="0.2">
      <c r="G402" s="81" t="s">
        <v>764</v>
      </c>
      <c r="H402" s="85" t="s">
        <v>764</v>
      </c>
      <c r="I402" s="74" t="s">
        <v>765</v>
      </c>
      <c r="J402" s="75">
        <v>54565079</v>
      </c>
      <c r="K402" s="75">
        <v>6488179434</v>
      </c>
      <c r="L402" s="113">
        <v>1689067347</v>
      </c>
      <c r="M402" s="113">
        <v>0</v>
      </c>
      <c r="N402" s="113">
        <v>0</v>
      </c>
      <c r="O402" s="113">
        <v>0</v>
      </c>
      <c r="P402" s="113">
        <v>1694866059</v>
      </c>
      <c r="Q402" s="113">
        <v>1930982856</v>
      </c>
      <c r="R402" s="113">
        <v>640461830</v>
      </c>
      <c r="S402" s="113">
        <v>140755612.25</v>
      </c>
      <c r="T402" s="121">
        <v>140755612.25</v>
      </c>
      <c r="U402" s="121">
        <v>140755612.25</v>
      </c>
      <c r="V402" s="121">
        <v>140755612.25</v>
      </c>
      <c r="W402" s="121">
        <v>140755612.25</v>
      </c>
      <c r="X402" s="121">
        <v>140755612.25</v>
      </c>
      <c r="Y402" s="113">
        <f t="shared" si="503"/>
        <v>5110844418.5</v>
      </c>
      <c r="Z402" s="113">
        <v>140755612.25</v>
      </c>
      <c r="AA402" s="113">
        <v>140755612.25</v>
      </c>
      <c r="AB402" s="113">
        <v>140755612.25</v>
      </c>
      <c r="AC402" s="113">
        <v>140755612.25</v>
      </c>
      <c r="AD402" s="113">
        <v>140755612.25</v>
      </c>
      <c r="AE402" s="113">
        <v>140755612.25</v>
      </c>
      <c r="AF402" s="113">
        <v>140755612.25</v>
      </c>
      <c r="AG402" s="121">
        <v>1410325347</v>
      </c>
      <c r="AH402" s="121">
        <v>5077854087</v>
      </c>
      <c r="AI402" s="113">
        <f t="shared" si="499"/>
        <v>6488179434</v>
      </c>
      <c r="AJ402" s="113">
        <v>844533673.5</v>
      </c>
      <c r="AK402" s="113">
        <v>844533673.5</v>
      </c>
      <c r="AL402" s="113">
        <f t="shared" si="500"/>
        <v>1689067347</v>
      </c>
      <c r="AM402" s="113">
        <f t="shared" si="538"/>
        <v>4266310745</v>
      </c>
      <c r="AN402" s="113">
        <v>3225000000</v>
      </c>
      <c r="AO402" s="113">
        <v>2100000000</v>
      </c>
      <c r="AP402" s="113">
        <f t="shared" si="539"/>
        <v>9591310745</v>
      </c>
      <c r="AQ402" s="113">
        <f t="shared" si="540"/>
        <v>4266310745</v>
      </c>
      <c r="AR402" s="113">
        <f t="shared" si="540"/>
        <v>3225000000</v>
      </c>
      <c r="AS402" s="113">
        <f t="shared" si="540"/>
        <v>2100000000</v>
      </c>
      <c r="AT402" s="113">
        <f t="shared" si="541"/>
        <v>9591310745</v>
      </c>
      <c r="AU402" s="113">
        <v>4266310745</v>
      </c>
      <c r="AV402" s="113">
        <v>5325000000</v>
      </c>
      <c r="AW402" s="113">
        <f t="shared" si="542"/>
        <v>9591310745</v>
      </c>
      <c r="AX402" s="113" t="e">
        <f>#REF!</f>
        <v>#REF!</v>
      </c>
      <c r="AY402" s="113">
        <f>9591310.745*1000</f>
        <v>9591310745</v>
      </c>
      <c r="AZ402" s="113">
        <v>9634815000</v>
      </c>
      <c r="BA402" s="113">
        <f>9591310.745*1000</f>
        <v>9591310745</v>
      </c>
      <c r="BB402" s="117">
        <f>9634815000+4000000000</f>
        <v>13634815000</v>
      </c>
    </row>
    <row r="403" spans="7:54" s="71" customFormat="1" ht="14.25" x14ac:dyDescent="0.2">
      <c r="G403" s="81" t="s">
        <v>766</v>
      </c>
      <c r="H403" s="85" t="s">
        <v>766</v>
      </c>
      <c r="I403" s="74" t="s">
        <v>767</v>
      </c>
      <c r="J403" s="75">
        <v>17457118</v>
      </c>
      <c r="K403" s="75">
        <v>118641773</v>
      </c>
      <c r="L403" s="113">
        <v>120097310</v>
      </c>
      <c r="M403" s="113">
        <v>1545254</v>
      </c>
      <c r="N403" s="113">
        <v>16992800</v>
      </c>
      <c r="O403" s="113">
        <v>6707800</v>
      </c>
      <c r="P403" s="113">
        <v>6707800</v>
      </c>
      <c r="Q403" s="113">
        <v>6707800</v>
      </c>
      <c r="R403" s="113">
        <v>6707800</v>
      </c>
      <c r="S403" s="113">
        <v>10008109.166666666</v>
      </c>
      <c r="T403" s="113">
        <v>10008109.166666666</v>
      </c>
      <c r="U403" s="113">
        <v>10008109.166666666</v>
      </c>
      <c r="V403" s="113">
        <v>10008109.166666666</v>
      </c>
      <c r="W403" s="113">
        <v>10008109.166666666</v>
      </c>
      <c r="X403" s="113">
        <v>10008109.166666666</v>
      </c>
      <c r="Y403" s="113">
        <f t="shared" si="503"/>
        <v>105417909.00000001</v>
      </c>
      <c r="Z403" s="113">
        <v>10008109.166666666</v>
      </c>
      <c r="AA403" s="113">
        <v>10008109.166666666</v>
      </c>
      <c r="AB403" s="113">
        <v>10008109.166666666</v>
      </c>
      <c r="AC403" s="113">
        <v>10008109.166666666</v>
      </c>
      <c r="AD403" s="113">
        <v>10008109.166666666</v>
      </c>
      <c r="AE403" s="113">
        <v>10008109.166666666</v>
      </c>
      <c r="AF403" s="113">
        <v>10008109.166666666</v>
      </c>
      <c r="AG403" s="113">
        <v>20097310</v>
      </c>
      <c r="AH403" s="113">
        <v>98544463</v>
      </c>
      <c r="AI403" s="113">
        <f t="shared" si="499"/>
        <v>118641773</v>
      </c>
      <c r="AJ403" s="113">
        <v>60048654.999999993</v>
      </c>
      <c r="AK403" s="113">
        <v>60048654.999999993</v>
      </c>
      <c r="AL403" s="113">
        <f t="shared" si="500"/>
        <v>120097309.99999999</v>
      </c>
      <c r="AM403" s="113">
        <f t="shared" si="538"/>
        <v>45369254</v>
      </c>
      <c r="AN403" s="113">
        <v>103131000</v>
      </c>
      <c r="AO403" s="113">
        <v>49500000</v>
      </c>
      <c r="AP403" s="113">
        <f t="shared" si="539"/>
        <v>198000254</v>
      </c>
      <c r="AQ403" s="113">
        <f t="shared" si="540"/>
        <v>45369254</v>
      </c>
      <c r="AR403" s="113">
        <f t="shared" si="540"/>
        <v>103131000</v>
      </c>
      <c r="AS403" s="113">
        <f t="shared" si="540"/>
        <v>49500000</v>
      </c>
      <c r="AT403" s="113">
        <f t="shared" si="541"/>
        <v>198000254</v>
      </c>
      <c r="AU403" s="113">
        <v>45369254</v>
      </c>
      <c r="AV403" s="113">
        <v>152631000</v>
      </c>
      <c r="AW403" s="113">
        <f t="shared" si="542"/>
        <v>198000254</v>
      </c>
      <c r="AX403" s="113" t="e">
        <f>#REF!</f>
        <v>#REF!</v>
      </c>
      <c r="AY403" s="113">
        <f>198000.254*1000</f>
        <v>198000254</v>
      </c>
      <c r="AZ403" s="113">
        <v>185625000</v>
      </c>
      <c r="BA403" s="113">
        <f>198000.254*1000</f>
        <v>198000254</v>
      </c>
      <c r="BB403" s="113">
        <v>185625000</v>
      </c>
    </row>
    <row r="404" spans="7:54" s="71" customFormat="1" ht="14.25" x14ac:dyDescent="0.2">
      <c r="G404" s="81" t="s">
        <v>768</v>
      </c>
      <c r="H404" s="85" t="s">
        <v>768</v>
      </c>
      <c r="I404" s="74" t="s">
        <v>769</v>
      </c>
      <c r="J404" s="75">
        <v>0</v>
      </c>
      <c r="K404" s="75">
        <v>0</v>
      </c>
      <c r="L404" s="113">
        <v>0</v>
      </c>
      <c r="M404" s="113">
        <v>0</v>
      </c>
      <c r="N404" s="113">
        <v>0</v>
      </c>
      <c r="O404" s="113">
        <v>0</v>
      </c>
      <c r="P404" s="113">
        <v>0</v>
      </c>
      <c r="Q404" s="113">
        <v>0</v>
      </c>
      <c r="R404" s="113">
        <v>0</v>
      </c>
      <c r="S404" s="113">
        <v>0</v>
      </c>
      <c r="T404" s="113">
        <v>0</v>
      </c>
      <c r="U404" s="113">
        <v>0</v>
      </c>
      <c r="V404" s="113">
        <v>0</v>
      </c>
      <c r="W404" s="113">
        <v>0</v>
      </c>
      <c r="X404" s="113">
        <v>0</v>
      </c>
      <c r="Y404" s="113">
        <f t="shared" si="503"/>
        <v>0</v>
      </c>
      <c r="Z404" s="113">
        <v>0</v>
      </c>
      <c r="AA404" s="113">
        <v>0</v>
      </c>
      <c r="AB404" s="113">
        <v>0</v>
      </c>
      <c r="AC404" s="113">
        <v>0</v>
      </c>
      <c r="AD404" s="113">
        <v>0</v>
      </c>
      <c r="AE404" s="113">
        <v>0</v>
      </c>
      <c r="AF404" s="113">
        <v>0</v>
      </c>
      <c r="AG404" s="113">
        <v>0</v>
      </c>
      <c r="AH404" s="113">
        <v>0</v>
      </c>
      <c r="AI404" s="113">
        <f t="shared" si="499"/>
        <v>0</v>
      </c>
      <c r="AJ404" s="113">
        <v>0</v>
      </c>
      <c r="AK404" s="113">
        <v>0</v>
      </c>
      <c r="AL404" s="113">
        <f t="shared" si="500"/>
        <v>0</v>
      </c>
      <c r="AM404" s="113">
        <f t="shared" si="538"/>
        <v>0</v>
      </c>
      <c r="AN404" s="113">
        <v>0</v>
      </c>
      <c r="AO404" s="113">
        <v>0</v>
      </c>
      <c r="AP404" s="113">
        <f t="shared" si="539"/>
        <v>0</v>
      </c>
      <c r="AQ404" s="113">
        <f t="shared" si="540"/>
        <v>0</v>
      </c>
      <c r="AR404" s="113">
        <f t="shared" si="540"/>
        <v>0</v>
      </c>
      <c r="AS404" s="113">
        <f t="shared" si="540"/>
        <v>0</v>
      </c>
      <c r="AT404" s="113">
        <f t="shared" si="541"/>
        <v>0</v>
      </c>
      <c r="AU404" s="113">
        <v>0</v>
      </c>
      <c r="AV404" s="113">
        <v>0</v>
      </c>
      <c r="AW404" s="113">
        <f t="shared" si="542"/>
        <v>0</v>
      </c>
      <c r="AX404" s="113" t="e">
        <f>#REF!</f>
        <v>#REF!</v>
      </c>
      <c r="AY404" s="113">
        <v>0</v>
      </c>
      <c r="AZ404" s="113">
        <v>0</v>
      </c>
      <c r="BA404" s="113">
        <v>0</v>
      </c>
      <c r="BB404" s="113">
        <v>0</v>
      </c>
    </row>
    <row r="405" spans="7:54" s="71" customFormat="1" ht="14.25" x14ac:dyDescent="0.2">
      <c r="G405" s="81" t="s">
        <v>770</v>
      </c>
      <c r="H405" s="85" t="s">
        <v>770</v>
      </c>
      <c r="I405" s="74" t="s">
        <v>771</v>
      </c>
      <c r="J405" s="75">
        <v>0</v>
      </c>
      <c r="K405" s="75">
        <v>0</v>
      </c>
      <c r="L405" s="113">
        <v>0</v>
      </c>
      <c r="M405" s="113">
        <v>0</v>
      </c>
      <c r="N405" s="113">
        <v>0</v>
      </c>
      <c r="O405" s="113">
        <v>0</v>
      </c>
      <c r="P405" s="113">
        <v>0</v>
      </c>
      <c r="Q405" s="113">
        <v>0</v>
      </c>
      <c r="R405" s="113">
        <v>0</v>
      </c>
      <c r="S405" s="113">
        <v>0</v>
      </c>
      <c r="T405" s="113">
        <v>0</v>
      </c>
      <c r="U405" s="113">
        <v>0</v>
      </c>
      <c r="V405" s="113">
        <v>0</v>
      </c>
      <c r="W405" s="113">
        <v>0</v>
      </c>
      <c r="X405" s="113">
        <v>0</v>
      </c>
      <c r="Y405" s="113">
        <f t="shared" si="503"/>
        <v>0</v>
      </c>
      <c r="Z405" s="113">
        <v>0</v>
      </c>
      <c r="AA405" s="113">
        <v>0</v>
      </c>
      <c r="AB405" s="113">
        <v>0</v>
      </c>
      <c r="AC405" s="113">
        <v>0</v>
      </c>
      <c r="AD405" s="113">
        <v>0</v>
      </c>
      <c r="AE405" s="113">
        <v>0</v>
      </c>
      <c r="AF405" s="113">
        <v>0</v>
      </c>
      <c r="AG405" s="113">
        <v>0</v>
      </c>
      <c r="AH405" s="113">
        <v>0</v>
      </c>
      <c r="AI405" s="113">
        <f t="shared" si="499"/>
        <v>0</v>
      </c>
      <c r="AJ405" s="113">
        <v>0</v>
      </c>
      <c r="AK405" s="113">
        <v>0</v>
      </c>
      <c r="AL405" s="113">
        <f t="shared" si="500"/>
        <v>0</v>
      </c>
      <c r="AM405" s="113">
        <f t="shared" si="538"/>
        <v>0</v>
      </c>
      <c r="AN405" s="113">
        <v>0</v>
      </c>
      <c r="AO405" s="113">
        <v>0</v>
      </c>
      <c r="AP405" s="113">
        <f t="shared" si="539"/>
        <v>0</v>
      </c>
      <c r="AQ405" s="113">
        <f t="shared" si="540"/>
        <v>0</v>
      </c>
      <c r="AR405" s="113">
        <f t="shared" si="540"/>
        <v>0</v>
      </c>
      <c r="AS405" s="113">
        <f t="shared" si="540"/>
        <v>0</v>
      </c>
      <c r="AT405" s="113">
        <f t="shared" si="541"/>
        <v>0</v>
      </c>
      <c r="AU405" s="113">
        <v>0</v>
      </c>
      <c r="AV405" s="113">
        <v>0</v>
      </c>
      <c r="AW405" s="113">
        <f t="shared" si="542"/>
        <v>0</v>
      </c>
      <c r="AX405" s="113" t="e">
        <f>#REF!</f>
        <v>#REF!</v>
      </c>
      <c r="AY405" s="113">
        <v>0</v>
      </c>
      <c r="AZ405" s="113">
        <v>0</v>
      </c>
      <c r="BA405" s="113">
        <v>0</v>
      </c>
      <c r="BB405" s="113">
        <v>0</v>
      </c>
    </row>
    <row r="406" spans="7:54" s="71" customFormat="1" ht="14.25" x14ac:dyDescent="0.2">
      <c r="G406" s="81" t="s">
        <v>772</v>
      </c>
      <c r="H406" s="85" t="s">
        <v>772</v>
      </c>
      <c r="I406" s="74" t="s">
        <v>773</v>
      </c>
      <c r="J406" s="75">
        <v>0</v>
      </c>
      <c r="K406" s="75">
        <v>0</v>
      </c>
      <c r="L406" s="113">
        <v>0</v>
      </c>
      <c r="M406" s="113">
        <v>0</v>
      </c>
      <c r="N406" s="113">
        <v>0</v>
      </c>
      <c r="O406" s="113">
        <v>0</v>
      </c>
      <c r="P406" s="113">
        <v>0</v>
      </c>
      <c r="Q406" s="113">
        <v>0</v>
      </c>
      <c r="R406" s="113">
        <v>0</v>
      </c>
      <c r="S406" s="113">
        <v>0</v>
      </c>
      <c r="T406" s="113">
        <v>0</v>
      </c>
      <c r="U406" s="113">
        <v>0</v>
      </c>
      <c r="V406" s="113">
        <v>0</v>
      </c>
      <c r="W406" s="113">
        <v>0</v>
      </c>
      <c r="X406" s="113">
        <v>0</v>
      </c>
      <c r="Y406" s="113">
        <f t="shared" si="503"/>
        <v>0</v>
      </c>
      <c r="Z406" s="113">
        <v>0</v>
      </c>
      <c r="AA406" s="113">
        <v>0</v>
      </c>
      <c r="AB406" s="113">
        <v>0</v>
      </c>
      <c r="AC406" s="113">
        <v>0</v>
      </c>
      <c r="AD406" s="113">
        <v>0</v>
      </c>
      <c r="AE406" s="113">
        <v>0</v>
      </c>
      <c r="AF406" s="113">
        <v>0</v>
      </c>
      <c r="AG406" s="113">
        <v>0</v>
      </c>
      <c r="AH406" s="113">
        <v>0</v>
      </c>
      <c r="AI406" s="113">
        <f t="shared" si="499"/>
        <v>0</v>
      </c>
      <c r="AJ406" s="113">
        <v>0</v>
      </c>
      <c r="AK406" s="113">
        <v>0</v>
      </c>
      <c r="AL406" s="113">
        <f t="shared" si="500"/>
        <v>0</v>
      </c>
      <c r="AM406" s="113">
        <f t="shared" si="538"/>
        <v>0</v>
      </c>
      <c r="AN406" s="113">
        <v>0</v>
      </c>
      <c r="AO406" s="113">
        <v>0</v>
      </c>
      <c r="AP406" s="113">
        <f t="shared" si="539"/>
        <v>0</v>
      </c>
      <c r="AQ406" s="113">
        <f t="shared" si="540"/>
        <v>0</v>
      </c>
      <c r="AR406" s="113">
        <f t="shared" si="540"/>
        <v>0</v>
      </c>
      <c r="AS406" s="113">
        <f t="shared" si="540"/>
        <v>0</v>
      </c>
      <c r="AT406" s="113">
        <f t="shared" si="541"/>
        <v>0</v>
      </c>
      <c r="AU406" s="113">
        <v>0</v>
      </c>
      <c r="AV406" s="113">
        <v>0</v>
      </c>
      <c r="AW406" s="113">
        <f t="shared" si="542"/>
        <v>0</v>
      </c>
      <c r="AX406" s="113" t="e">
        <f>#REF!</f>
        <v>#REF!</v>
      </c>
      <c r="AY406" s="113">
        <v>0</v>
      </c>
      <c r="AZ406" s="113">
        <v>0</v>
      </c>
      <c r="BA406" s="113">
        <v>0</v>
      </c>
      <c r="BB406" s="113">
        <v>0</v>
      </c>
    </row>
    <row r="407" spans="7:54" s="71" customFormat="1" ht="14.25" x14ac:dyDescent="0.2">
      <c r="G407" s="81" t="s">
        <v>774</v>
      </c>
      <c r="H407" s="85" t="s">
        <v>774</v>
      </c>
      <c r="I407" s="74" t="s">
        <v>775</v>
      </c>
      <c r="J407" s="75">
        <v>99914000</v>
      </c>
      <c r="K407" s="75">
        <v>430906300</v>
      </c>
      <c r="L407" s="113">
        <v>461006400</v>
      </c>
      <c r="M407" s="113">
        <v>0</v>
      </c>
      <c r="N407" s="113">
        <v>14134000</v>
      </c>
      <c r="O407" s="113">
        <v>150000</v>
      </c>
      <c r="P407" s="113">
        <v>162000</v>
      </c>
      <c r="Q407" s="113">
        <v>70000</v>
      </c>
      <c r="R407" s="113">
        <v>0</v>
      </c>
      <c r="S407" s="113">
        <v>38417200</v>
      </c>
      <c r="T407" s="113">
        <v>38417200</v>
      </c>
      <c r="U407" s="113">
        <v>38417200</v>
      </c>
      <c r="V407" s="113">
        <v>38417200</v>
      </c>
      <c r="W407" s="113">
        <v>38417200</v>
      </c>
      <c r="X407" s="113">
        <v>38417200</v>
      </c>
      <c r="Y407" s="113">
        <f t="shared" si="503"/>
        <v>245019200</v>
      </c>
      <c r="Z407" s="113">
        <v>38417200</v>
      </c>
      <c r="AA407" s="113">
        <v>38417200</v>
      </c>
      <c r="AB407" s="113">
        <v>38417200</v>
      </c>
      <c r="AC407" s="113">
        <v>38417200</v>
      </c>
      <c r="AD407" s="113">
        <v>38417200</v>
      </c>
      <c r="AE407" s="113">
        <v>38417200</v>
      </c>
      <c r="AF407" s="113">
        <v>38417200</v>
      </c>
      <c r="AG407" s="113">
        <v>236006400</v>
      </c>
      <c r="AH407" s="113">
        <v>194899900</v>
      </c>
      <c r="AI407" s="113">
        <f t="shared" si="499"/>
        <v>430906300</v>
      </c>
      <c r="AJ407" s="113">
        <v>230503200</v>
      </c>
      <c r="AK407" s="113">
        <v>230503200</v>
      </c>
      <c r="AL407" s="113">
        <f t="shared" si="500"/>
        <v>461006400</v>
      </c>
      <c r="AM407" s="113">
        <f t="shared" si="538"/>
        <v>14516000</v>
      </c>
      <c r="AN407" s="113">
        <v>376067000</v>
      </c>
      <c r="AO407" s="113">
        <v>176067000</v>
      </c>
      <c r="AP407" s="113">
        <f t="shared" si="539"/>
        <v>566650000</v>
      </c>
      <c r="AQ407" s="113">
        <f t="shared" si="540"/>
        <v>14516000</v>
      </c>
      <c r="AR407" s="113">
        <f t="shared" si="540"/>
        <v>376067000</v>
      </c>
      <c r="AS407" s="113">
        <f t="shared" si="540"/>
        <v>176067000</v>
      </c>
      <c r="AT407" s="113">
        <f t="shared" si="541"/>
        <v>566650000</v>
      </c>
      <c r="AU407" s="113">
        <v>14516000</v>
      </c>
      <c r="AV407" s="113">
        <v>552134000</v>
      </c>
      <c r="AW407" s="113">
        <f t="shared" si="542"/>
        <v>566650000</v>
      </c>
      <c r="AX407" s="113" t="e">
        <f>#REF!</f>
        <v>#REF!</v>
      </c>
      <c r="AY407" s="113">
        <f>566650*1000</f>
        <v>566650000</v>
      </c>
      <c r="AZ407" s="113">
        <v>365469000</v>
      </c>
      <c r="BA407" s="113">
        <f>566650*1000</f>
        <v>566650000</v>
      </c>
      <c r="BB407" s="113">
        <v>365469000</v>
      </c>
    </row>
    <row r="408" spans="7:54" s="71" customFormat="1" ht="14.25" x14ac:dyDescent="0.2">
      <c r="G408" s="81" t="s">
        <v>776</v>
      </c>
      <c r="H408" s="85" t="s">
        <v>776</v>
      </c>
      <c r="I408" s="74" t="s">
        <v>777</v>
      </c>
      <c r="J408" s="75">
        <v>0</v>
      </c>
      <c r="K408" s="75">
        <v>0</v>
      </c>
      <c r="L408" s="113">
        <v>0</v>
      </c>
      <c r="M408" s="113">
        <v>0</v>
      </c>
      <c r="N408" s="113">
        <v>0</v>
      </c>
      <c r="O408" s="113">
        <v>0</v>
      </c>
      <c r="P408" s="113">
        <v>0</v>
      </c>
      <c r="Q408" s="113">
        <v>0</v>
      </c>
      <c r="R408" s="113">
        <v>0</v>
      </c>
      <c r="S408" s="113">
        <v>0</v>
      </c>
      <c r="T408" s="113">
        <v>0</v>
      </c>
      <c r="U408" s="113">
        <v>0</v>
      </c>
      <c r="V408" s="113">
        <v>0</v>
      </c>
      <c r="W408" s="113">
        <v>0</v>
      </c>
      <c r="X408" s="113">
        <v>0</v>
      </c>
      <c r="Y408" s="113">
        <f t="shared" si="503"/>
        <v>0</v>
      </c>
      <c r="Z408" s="113">
        <v>0</v>
      </c>
      <c r="AA408" s="113">
        <v>0</v>
      </c>
      <c r="AB408" s="113">
        <v>0</v>
      </c>
      <c r="AC408" s="113">
        <v>0</v>
      </c>
      <c r="AD408" s="113">
        <v>0</v>
      </c>
      <c r="AE408" s="113">
        <v>0</v>
      </c>
      <c r="AF408" s="113">
        <v>0</v>
      </c>
      <c r="AG408" s="113">
        <v>0</v>
      </c>
      <c r="AH408" s="113">
        <v>0</v>
      </c>
      <c r="AI408" s="113">
        <f t="shared" si="499"/>
        <v>0</v>
      </c>
      <c r="AJ408" s="113">
        <v>0</v>
      </c>
      <c r="AK408" s="113">
        <v>0</v>
      </c>
      <c r="AL408" s="113">
        <f t="shared" si="500"/>
        <v>0</v>
      </c>
      <c r="AM408" s="113">
        <f t="shared" si="538"/>
        <v>0</v>
      </c>
      <c r="AN408" s="113">
        <f>SUM(S408:U408)</f>
        <v>0</v>
      </c>
      <c r="AO408" s="113">
        <f>SUM(V408:X408)</f>
        <v>0</v>
      </c>
      <c r="AP408" s="113">
        <f t="shared" si="539"/>
        <v>0</v>
      </c>
      <c r="AQ408" s="113">
        <f t="shared" si="540"/>
        <v>0</v>
      </c>
      <c r="AR408" s="113">
        <f t="shared" si="540"/>
        <v>0</v>
      </c>
      <c r="AS408" s="113">
        <f t="shared" si="540"/>
        <v>0</v>
      </c>
      <c r="AT408" s="113">
        <f t="shared" si="541"/>
        <v>0</v>
      </c>
      <c r="AU408" s="113">
        <v>0</v>
      </c>
      <c r="AV408" s="113">
        <v>0</v>
      </c>
      <c r="AW408" s="113">
        <f t="shared" si="542"/>
        <v>0</v>
      </c>
      <c r="AX408" s="113" t="e">
        <f>#REF!</f>
        <v>#REF!</v>
      </c>
      <c r="AY408" s="113">
        <v>0</v>
      </c>
      <c r="AZ408" s="113">
        <v>0</v>
      </c>
      <c r="BA408" s="113">
        <v>0</v>
      </c>
      <c r="BB408" s="113">
        <v>0</v>
      </c>
    </row>
    <row r="409" spans="7:54" s="71" customFormat="1" ht="14.25" x14ac:dyDescent="0.2">
      <c r="G409" s="81" t="s">
        <v>778</v>
      </c>
      <c r="H409" s="85" t="s">
        <v>778</v>
      </c>
      <c r="I409" s="74" t="s">
        <v>779</v>
      </c>
      <c r="J409" s="75">
        <v>0</v>
      </c>
      <c r="K409" s="75">
        <v>0</v>
      </c>
      <c r="L409" s="113">
        <v>0</v>
      </c>
      <c r="M409" s="113">
        <v>0</v>
      </c>
      <c r="N409" s="113">
        <v>0</v>
      </c>
      <c r="O409" s="113">
        <v>0</v>
      </c>
      <c r="P409" s="113">
        <v>0</v>
      </c>
      <c r="Q409" s="113">
        <v>0</v>
      </c>
      <c r="R409" s="113">
        <v>0</v>
      </c>
      <c r="S409" s="113">
        <v>0</v>
      </c>
      <c r="T409" s="113">
        <v>0</v>
      </c>
      <c r="U409" s="113">
        <v>0</v>
      </c>
      <c r="V409" s="113">
        <v>0</v>
      </c>
      <c r="W409" s="113">
        <v>0</v>
      </c>
      <c r="X409" s="113">
        <v>0</v>
      </c>
      <c r="Y409" s="113">
        <f t="shared" si="503"/>
        <v>0</v>
      </c>
      <c r="Z409" s="113">
        <v>0</v>
      </c>
      <c r="AA409" s="113">
        <v>0</v>
      </c>
      <c r="AB409" s="113">
        <v>0</v>
      </c>
      <c r="AC409" s="113">
        <v>0</v>
      </c>
      <c r="AD409" s="113">
        <v>0</v>
      </c>
      <c r="AE409" s="113">
        <v>0</v>
      </c>
      <c r="AF409" s="113">
        <v>0</v>
      </c>
      <c r="AG409" s="113">
        <v>0</v>
      </c>
      <c r="AH409" s="113">
        <v>0</v>
      </c>
      <c r="AI409" s="113">
        <f t="shared" si="499"/>
        <v>0</v>
      </c>
      <c r="AJ409" s="113">
        <v>0</v>
      </c>
      <c r="AK409" s="113">
        <v>0</v>
      </c>
      <c r="AL409" s="113">
        <f t="shared" si="500"/>
        <v>0</v>
      </c>
      <c r="AM409" s="113">
        <f t="shared" si="538"/>
        <v>0</v>
      </c>
      <c r="AN409" s="113">
        <f>SUM(S409:U409)</f>
        <v>0</v>
      </c>
      <c r="AO409" s="113">
        <f>SUM(V409:X409)</f>
        <v>0</v>
      </c>
      <c r="AP409" s="113">
        <f t="shared" si="539"/>
        <v>0</v>
      </c>
      <c r="AQ409" s="113">
        <f t="shared" si="540"/>
        <v>0</v>
      </c>
      <c r="AR409" s="113">
        <f t="shared" si="540"/>
        <v>0</v>
      </c>
      <c r="AS409" s="113">
        <f t="shared" si="540"/>
        <v>0</v>
      </c>
      <c r="AT409" s="113">
        <f t="shared" si="541"/>
        <v>0</v>
      </c>
      <c r="AU409" s="113">
        <v>0</v>
      </c>
      <c r="AV409" s="113">
        <v>0</v>
      </c>
      <c r="AW409" s="113">
        <f t="shared" si="542"/>
        <v>0</v>
      </c>
      <c r="AX409" s="113" t="e">
        <f>#REF!</f>
        <v>#REF!</v>
      </c>
      <c r="AY409" s="113">
        <v>0</v>
      </c>
      <c r="AZ409" s="113">
        <v>0</v>
      </c>
      <c r="BA409" s="113">
        <v>0</v>
      </c>
      <c r="BB409" s="113">
        <v>0</v>
      </c>
    </row>
    <row r="410" spans="7:54" s="71" customFormat="1" ht="14.25" x14ac:dyDescent="0.2">
      <c r="G410" s="81" t="s">
        <v>780</v>
      </c>
      <c r="H410" s="85" t="s">
        <v>780</v>
      </c>
      <c r="I410" s="74" t="s">
        <v>781</v>
      </c>
      <c r="J410" s="75">
        <v>2181300</v>
      </c>
      <c r="K410" s="75">
        <v>277500</v>
      </c>
      <c r="L410" s="113">
        <v>50082500</v>
      </c>
      <c r="M410" s="113">
        <v>0</v>
      </c>
      <c r="N410" s="113">
        <v>0</v>
      </c>
      <c r="O410" s="113">
        <v>0</v>
      </c>
      <c r="P410" s="113">
        <v>0</v>
      </c>
      <c r="Q410" s="113">
        <v>0</v>
      </c>
      <c r="R410" s="113">
        <v>0</v>
      </c>
      <c r="S410" s="113">
        <v>4173541.6666666665</v>
      </c>
      <c r="T410" s="113">
        <v>4173541.6666666665</v>
      </c>
      <c r="U410" s="113">
        <v>4173541.6666666665</v>
      </c>
      <c r="V410" s="113">
        <v>4173541.6666666665</v>
      </c>
      <c r="W410" s="113">
        <v>4173541.6666666665</v>
      </c>
      <c r="X410" s="113">
        <v>4173541.6666666665</v>
      </c>
      <c r="Y410" s="113">
        <f t="shared" si="503"/>
        <v>25041250</v>
      </c>
      <c r="Z410" s="113">
        <v>4173541.6666666665</v>
      </c>
      <c r="AA410" s="113">
        <v>4173541.6666666665</v>
      </c>
      <c r="AB410" s="113">
        <v>4173541.6666666665</v>
      </c>
      <c r="AC410" s="113">
        <v>4173541.6666666665</v>
      </c>
      <c r="AD410" s="113">
        <v>4173541.6666666665</v>
      </c>
      <c r="AE410" s="113">
        <v>4173541.6666666665</v>
      </c>
      <c r="AF410" s="113">
        <v>4173541.6666666665</v>
      </c>
      <c r="AG410" s="113">
        <v>82500</v>
      </c>
      <c r="AH410" s="113">
        <v>195000</v>
      </c>
      <c r="AI410" s="113">
        <f t="shared" si="499"/>
        <v>277500</v>
      </c>
      <c r="AJ410" s="113">
        <v>25041250</v>
      </c>
      <c r="AK410" s="113">
        <v>25041250</v>
      </c>
      <c r="AL410" s="113">
        <f t="shared" si="500"/>
        <v>50082500</v>
      </c>
      <c r="AM410" s="113">
        <f t="shared" si="538"/>
        <v>0</v>
      </c>
      <c r="AN410" s="113"/>
      <c r="AO410" s="113"/>
      <c r="AP410" s="113">
        <f t="shared" si="539"/>
        <v>0</v>
      </c>
      <c r="AQ410" s="113">
        <f t="shared" si="540"/>
        <v>0</v>
      </c>
      <c r="AR410" s="113">
        <f t="shared" si="540"/>
        <v>0</v>
      </c>
      <c r="AS410" s="113">
        <f t="shared" si="540"/>
        <v>0</v>
      </c>
      <c r="AT410" s="113">
        <f t="shared" si="541"/>
        <v>0</v>
      </c>
      <c r="AU410" s="113">
        <v>0</v>
      </c>
      <c r="AV410" s="113">
        <v>0</v>
      </c>
      <c r="AW410" s="113">
        <f t="shared" si="542"/>
        <v>0</v>
      </c>
      <c r="AX410" s="113" t="e">
        <f>#REF!</f>
        <v>#REF!</v>
      </c>
      <c r="AY410" s="113">
        <v>0</v>
      </c>
      <c r="AZ410" s="113">
        <v>0</v>
      </c>
      <c r="BA410" s="113">
        <v>0</v>
      </c>
      <c r="BB410" s="113">
        <v>0</v>
      </c>
    </row>
    <row r="411" spans="7:54" s="71" customFormat="1" ht="14.25" x14ac:dyDescent="0.2">
      <c r="G411" s="81" t="s">
        <v>782</v>
      </c>
      <c r="H411" s="82" t="s">
        <v>142</v>
      </c>
      <c r="I411" s="83" t="s">
        <v>143</v>
      </c>
      <c r="J411" s="84">
        <f>SUM(J412:J422)</f>
        <v>34147536</v>
      </c>
      <c r="K411" s="84">
        <f>SUM(K412:K422)</f>
        <v>842547500</v>
      </c>
      <c r="L411" s="115">
        <f>SUM(L412:L422)</f>
        <v>4169333524</v>
      </c>
      <c r="M411" s="115">
        <f t="shared" ref="M411:X411" si="543">SUM(M412:M422)</f>
        <v>0</v>
      </c>
      <c r="N411" s="115">
        <f t="shared" si="543"/>
        <v>10267500</v>
      </c>
      <c r="O411" s="115">
        <f t="shared" si="543"/>
        <v>0</v>
      </c>
      <c r="P411" s="115">
        <f t="shared" si="543"/>
        <v>1737121337</v>
      </c>
      <c r="Q411" s="115">
        <f t="shared" si="543"/>
        <v>3044051009</v>
      </c>
      <c r="R411" s="115">
        <f t="shared" si="543"/>
        <v>2177784618</v>
      </c>
      <c r="S411" s="115">
        <f t="shared" si="543"/>
        <v>347444460.33333331</v>
      </c>
      <c r="T411" s="115">
        <f t="shared" si="543"/>
        <v>347444460.33333331</v>
      </c>
      <c r="U411" s="115">
        <f t="shared" si="543"/>
        <v>347444460.33333331</v>
      </c>
      <c r="V411" s="115">
        <f t="shared" si="543"/>
        <v>347444460.33333331</v>
      </c>
      <c r="W411" s="115">
        <f t="shared" si="543"/>
        <v>347444460.33333331</v>
      </c>
      <c r="X411" s="115">
        <f t="shared" si="543"/>
        <v>347444460.33333331</v>
      </c>
      <c r="Y411" s="115">
        <f t="shared" si="503"/>
        <v>9053891226</v>
      </c>
      <c r="Z411" s="115">
        <f t="shared" ref="Z411:AW411" si="544">SUM(Z412:Z422)</f>
        <v>347444460.33333331</v>
      </c>
      <c r="AA411" s="115">
        <f t="shared" si="544"/>
        <v>347444460.33333331</v>
      </c>
      <c r="AB411" s="115">
        <f t="shared" si="544"/>
        <v>347444460.33333331</v>
      </c>
      <c r="AC411" s="115">
        <f t="shared" si="544"/>
        <v>347444460.33333331</v>
      </c>
      <c r="AD411" s="115">
        <f t="shared" si="544"/>
        <v>347444460.33333331</v>
      </c>
      <c r="AE411" s="115">
        <f t="shared" si="544"/>
        <v>347444460.33333331</v>
      </c>
      <c r="AF411" s="115">
        <f t="shared" si="544"/>
        <v>347444460.33333331</v>
      </c>
      <c r="AG411" s="115">
        <v>5700250</v>
      </c>
      <c r="AH411" s="115">
        <v>836847250</v>
      </c>
      <c r="AI411" s="115">
        <f t="shared" si="544"/>
        <v>842547500</v>
      </c>
      <c r="AJ411" s="115">
        <f t="shared" si="544"/>
        <v>2084666762</v>
      </c>
      <c r="AK411" s="115">
        <f t="shared" si="544"/>
        <v>2084666762</v>
      </c>
      <c r="AL411" s="115">
        <f t="shared" si="544"/>
        <v>4169333524</v>
      </c>
      <c r="AM411" s="115">
        <f t="shared" si="544"/>
        <v>6969224464</v>
      </c>
      <c r="AN411" s="115">
        <f t="shared" si="544"/>
        <v>9909192951.1384296</v>
      </c>
      <c r="AO411" s="115">
        <f t="shared" si="544"/>
        <v>12556514362.652779</v>
      </c>
      <c r="AP411" s="115">
        <f t="shared" si="544"/>
        <v>29434931777.791206</v>
      </c>
      <c r="AQ411" s="115">
        <f t="shared" si="544"/>
        <v>6969224464</v>
      </c>
      <c r="AR411" s="115">
        <f t="shared" si="544"/>
        <v>9909192951.1384296</v>
      </c>
      <c r="AS411" s="115">
        <f t="shared" si="544"/>
        <v>12556514362.652779</v>
      </c>
      <c r="AT411" s="115">
        <f t="shared" si="544"/>
        <v>29434931777.791206</v>
      </c>
      <c r="AU411" s="115">
        <f t="shared" si="544"/>
        <v>6969224464</v>
      </c>
      <c r="AV411" s="115">
        <f t="shared" si="544"/>
        <v>22465707313.791206</v>
      </c>
      <c r="AW411" s="115">
        <f t="shared" si="544"/>
        <v>29434931777.791206</v>
      </c>
      <c r="AX411" s="115" t="e">
        <f>SUM(AX412:AX422)</f>
        <v>#REF!</v>
      </c>
      <c r="AY411" s="115">
        <f>SUM(AY412:AY422)</f>
        <v>29434931777.791206</v>
      </c>
      <c r="AZ411" s="115">
        <f>SUM(AZ412:AZ422)</f>
        <v>28258007796.590584</v>
      </c>
      <c r="BA411" s="115">
        <f>SUM(BA412:BA422)</f>
        <v>28328362270.791206</v>
      </c>
      <c r="BB411" s="115">
        <f>SUM(BB412:BB422)</f>
        <v>44842007796.590584</v>
      </c>
    </row>
    <row r="412" spans="7:54" s="71" customFormat="1" ht="14.25" x14ac:dyDescent="0.2">
      <c r="G412" s="81" t="s">
        <v>783</v>
      </c>
      <c r="H412" s="85" t="s">
        <v>783</v>
      </c>
      <c r="I412" s="74" t="s">
        <v>784</v>
      </c>
      <c r="J412" s="75">
        <v>0</v>
      </c>
      <c r="K412" s="75">
        <v>3577000</v>
      </c>
      <c r="L412" s="113">
        <v>450000000</v>
      </c>
      <c r="M412" s="113">
        <v>0</v>
      </c>
      <c r="N412" s="113">
        <v>0</v>
      </c>
      <c r="O412" s="113">
        <v>0</v>
      </c>
      <c r="P412" s="113">
        <v>0</v>
      </c>
      <c r="Q412" s="113">
        <v>0</v>
      </c>
      <c r="R412" s="113">
        <v>15820000</v>
      </c>
      <c r="S412" s="113">
        <v>37500000</v>
      </c>
      <c r="T412" s="113">
        <v>37500000</v>
      </c>
      <c r="U412" s="113">
        <v>37500000</v>
      </c>
      <c r="V412" s="113">
        <v>37500000</v>
      </c>
      <c r="W412" s="113">
        <v>37500000</v>
      </c>
      <c r="X412" s="113">
        <v>37500000</v>
      </c>
      <c r="Y412" s="113">
        <f t="shared" si="503"/>
        <v>240820000</v>
      </c>
      <c r="Z412" s="113">
        <v>37500000</v>
      </c>
      <c r="AA412" s="113">
        <v>37500000</v>
      </c>
      <c r="AB412" s="113">
        <v>37500000</v>
      </c>
      <c r="AC412" s="113">
        <v>37500000</v>
      </c>
      <c r="AD412" s="113">
        <v>37500000</v>
      </c>
      <c r="AE412" s="113">
        <v>37500000</v>
      </c>
      <c r="AF412" s="113">
        <v>37500000</v>
      </c>
      <c r="AG412" s="113">
        <v>0</v>
      </c>
      <c r="AH412" s="113">
        <v>3577000</v>
      </c>
      <c r="AI412" s="113">
        <f t="shared" si="499"/>
        <v>3577000</v>
      </c>
      <c r="AJ412" s="113">
        <v>225000000</v>
      </c>
      <c r="AK412" s="113">
        <v>225000000</v>
      </c>
      <c r="AL412" s="113">
        <f t="shared" si="500"/>
        <v>450000000</v>
      </c>
      <c r="AM412" s="113">
        <f t="shared" ref="AM412:AM422" si="545">SUM(M412:R412)</f>
        <v>15820000</v>
      </c>
      <c r="AN412" s="113">
        <v>142500000</v>
      </c>
      <c r="AO412" s="113">
        <v>142500000</v>
      </c>
      <c r="AP412" s="113">
        <f t="shared" ref="AP412:AP422" si="546">SUM(AM412:AO412)</f>
        <v>300820000</v>
      </c>
      <c r="AQ412" s="113">
        <f t="shared" ref="AQ412:AS422" si="547">AM412</f>
        <v>15820000</v>
      </c>
      <c r="AR412" s="113">
        <f t="shared" si="547"/>
        <v>142500000</v>
      </c>
      <c r="AS412" s="113">
        <f t="shared" si="547"/>
        <v>142500000</v>
      </c>
      <c r="AT412" s="113">
        <f t="shared" ref="AT412:AT422" si="548">SUM(AQ412:AS412)</f>
        <v>300820000</v>
      </c>
      <c r="AU412" s="113">
        <v>15820000</v>
      </c>
      <c r="AV412" s="113">
        <v>285000000</v>
      </c>
      <c r="AW412" s="113">
        <f t="shared" ref="AW412:AW422" si="549">SUM(AU412:AV412)</f>
        <v>300820000</v>
      </c>
      <c r="AX412" s="113" t="e">
        <f>#REF!</f>
        <v>#REF!</v>
      </c>
      <c r="AY412" s="113">
        <f>300820*1000</f>
        <v>300820000</v>
      </c>
      <c r="AZ412" s="113">
        <f>'[178]Usulan RKAP 2022 -Mitra OKT.22'!N389*1000</f>
        <v>488976000</v>
      </c>
      <c r="BA412" s="113">
        <v>300820000</v>
      </c>
      <c r="BB412" s="113">
        <v>488976000</v>
      </c>
    </row>
    <row r="413" spans="7:54" s="71" customFormat="1" ht="14.25" x14ac:dyDescent="0.2">
      <c r="G413" s="81" t="s">
        <v>785</v>
      </c>
      <c r="H413" s="85" t="s">
        <v>785</v>
      </c>
      <c r="I413" s="74" t="s">
        <v>786</v>
      </c>
      <c r="J413" s="75">
        <v>0</v>
      </c>
      <c r="K413" s="75">
        <v>0</v>
      </c>
      <c r="L413" s="113">
        <v>0</v>
      </c>
      <c r="M413" s="113">
        <v>0</v>
      </c>
      <c r="N413" s="113">
        <v>0</v>
      </c>
      <c r="O413" s="113">
        <v>0</v>
      </c>
      <c r="P413" s="113">
        <v>4900000</v>
      </c>
      <c r="Q413" s="113">
        <v>-4900000</v>
      </c>
      <c r="R413" s="113">
        <v>0</v>
      </c>
      <c r="S413" s="113">
        <v>0</v>
      </c>
      <c r="T413" s="113">
        <v>0</v>
      </c>
      <c r="U413" s="113">
        <v>0</v>
      </c>
      <c r="V413" s="113">
        <v>0</v>
      </c>
      <c r="W413" s="113">
        <v>0</v>
      </c>
      <c r="X413" s="113">
        <v>0</v>
      </c>
      <c r="Y413" s="113">
        <f t="shared" si="503"/>
        <v>0</v>
      </c>
      <c r="Z413" s="113">
        <v>0</v>
      </c>
      <c r="AA413" s="113">
        <v>0</v>
      </c>
      <c r="AB413" s="113">
        <v>0</v>
      </c>
      <c r="AC413" s="113">
        <v>0</v>
      </c>
      <c r="AD413" s="113">
        <v>0</v>
      </c>
      <c r="AE413" s="113">
        <v>0</v>
      </c>
      <c r="AF413" s="113">
        <v>0</v>
      </c>
      <c r="AG413" s="113">
        <v>0</v>
      </c>
      <c r="AH413" s="113">
        <v>0</v>
      </c>
      <c r="AI413" s="113">
        <f t="shared" si="499"/>
        <v>0</v>
      </c>
      <c r="AJ413" s="113">
        <v>0</v>
      </c>
      <c r="AK413" s="113">
        <v>0</v>
      </c>
      <c r="AL413" s="113">
        <f t="shared" si="500"/>
        <v>0</v>
      </c>
      <c r="AM413" s="113">
        <f t="shared" si="545"/>
        <v>0</v>
      </c>
      <c r="AN413" s="113">
        <v>0</v>
      </c>
      <c r="AO413" s="113">
        <v>0</v>
      </c>
      <c r="AP413" s="113">
        <f t="shared" si="546"/>
        <v>0</v>
      </c>
      <c r="AQ413" s="113">
        <f t="shared" si="547"/>
        <v>0</v>
      </c>
      <c r="AR413" s="113">
        <f t="shared" si="547"/>
        <v>0</v>
      </c>
      <c r="AS413" s="113">
        <f t="shared" si="547"/>
        <v>0</v>
      </c>
      <c r="AT413" s="113">
        <f t="shared" si="548"/>
        <v>0</v>
      </c>
      <c r="AU413" s="113">
        <v>0</v>
      </c>
      <c r="AV413" s="113">
        <v>0</v>
      </c>
      <c r="AW413" s="113">
        <f t="shared" si="549"/>
        <v>0</v>
      </c>
      <c r="AX413" s="113" t="e">
        <f>#REF!</f>
        <v>#REF!</v>
      </c>
      <c r="AY413" s="113">
        <v>0</v>
      </c>
      <c r="AZ413" s="113">
        <f>'[178]Usulan RKAP 2022 -Mitra OKT.22'!N390*1000</f>
        <v>0</v>
      </c>
      <c r="BA413" s="113">
        <v>0</v>
      </c>
      <c r="BB413" s="113">
        <v>0</v>
      </c>
    </row>
    <row r="414" spans="7:54" s="71" customFormat="1" ht="14.25" x14ac:dyDescent="0.2">
      <c r="G414" s="81" t="s">
        <v>787</v>
      </c>
      <c r="H414" s="85" t="s">
        <v>787</v>
      </c>
      <c r="I414" s="74" t="s">
        <v>788</v>
      </c>
      <c r="J414" s="75">
        <v>0</v>
      </c>
      <c r="K414" s="75">
        <v>614297750</v>
      </c>
      <c r="L414" s="113">
        <v>2847864274</v>
      </c>
      <c r="M414" s="113">
        <v>0</v>
      </c>
      <c r="N414" s="113">
        <v>0</v>
      </c>
      <c r="O414" s="113">
        <v>0</v>
      </c>
      <c r="P414" s="113">
        <v>0</v>
      </c>
      <c r="Q414" s="113">
        <v>1262683000</v>
      </c>
      <c r="R414" s="113">
        <v>452122445</v>
      </c>
      <c r="S414" s="113">
        <v>237322022.83333334</v>
      </c>
      <c r="T414" s="121">
        <v>237322022.83333334</v>
      </c>
      <c r="U414" s="121">
        <v>237322022.83333334</v>
      </c>
      <c r="V414" s="121">
        <v>237322022.83333334</v>
      </c>
      <c r="W414" s="121">
        <v>237322022.83333334</v>
      </c>
      <c r="X414" s="121">
        <v>237322022.83333334</v>
      </c>
      <c r="Y414" s="113">
        <f t="shared" si="503"/>
        <v>3138737582.0000005</v>
      </c>
      <c r="Z414" s="113">
        <v>237322022.83333334</v>
      </c>
      <c r="AA414" s="113">
        <v>237322022.83333334</v>
      </c>
      <c r="AB414" s="113">
        <v>237322022.83333334</v>
      </c>
      <c r="AC414" s="113">
        <v>237322022.83333334</v>
      </c>
      <c r="AD414" s="113">
        <v>237322022.83333334</v>
      </c>
      <c r="AE414" s="113">
        <v>237322022.83333334</v>
      </c>
      <c r="AF414" s="113">
        <v>237322022.83333334</v>
      </c>
      <c r="AG414" s="121">
        <v>0</v>
      </c>
      <c r="AH414" s="121">
        <v>614297750</v>
      </c>
      <c r="AI414" s="113">
        <f t="shared" ref="AI414:AI477" si="550">SUM(AG414:AH414)</f>
        <v>614297750</v>
      </c>
      <c r="AJ414" s="113">
        <v>1423932137</v>
      </c>
      <c r="AK414" s="113">
        <v>1423932137</v>
      </c>
      <c r="AL414" s="113">
        <f t="shared" ref="AL414:AL477" si="551">SUM(AJ414:AK414)</f>
        <v>2847864274</v>
      </c>
      <c r="AM414" s="113">
        <f t="shared" si="545"/>
        <v>1714805445</v>
      </c>
      <c r="AN414" s="113">
        <v>2482986000</v>
      </c>
      <c r="AO414" s="113">
        <v>2482986000</v>
      </c>
      <c r="AP414" s="113">
        <f t="shared" si="546"/>
        <v>6680777445</v>
      </c>
      <c r="AQ414" s="113">
        <f t="shared" si="547"/>
        <v>1714805445</v>
      </c>
      <c r="AR414" s="113">
        <f t="shared" si="547"/>
        <v>2482986000</v>
      </c>
      <c r="AS414" s="113">
        <f t="shared" si="547"/>
        <v>2482986000</v>
      </c>
      <c r="AT414" s="113">
        <f t="shared" si="548"/>
        <v>6680777445</v>
      </c>
      <c r="AU414" s="113">
        <v>1714805445</v>
      </c>
      <c r="AV414" s="113">
        <v>4965972000</v>
      </c>
      <c r="AW414" s="113">
        <f t="shared" si="549"/>
        <v>6680777445</v>
      </c>
      <c r="AX414" s="113" t="e">
        <f>#REF!</f>
        <v>#REF!</v>
      </c>
      <c r="AY414" s="113">
        <f>6680777.445*1000</f>
        <v>6680777445</v>
      </c>
      <c r="AZ414" s="113">
        <f>'[178]Usulan RKAP 2022 -Mitra OKT.22'!N391*1000</f>
        <v>11734368000</v>
      </c>
      <c r="BA414" s="113">
        <v>6680777445</v>
      </c>
      <c r="BB414" s="113">
        <v>11734368000</v>
      </c>
    </row>
    <row r="415" spans="7:54" s="71" customFormat="1" ht="14.25" x14ac:dyDescent="0.2">
      <c r="G415" s="81" t="s">
        <v>789</v>
      </c>
      <c r="H415" s="85" t="s">
        <v>789</v>
      </c>
      <c r="I415" s="74" t="s">
        <v>790</v>
      </c>
      <c r="J415" s="75">
        <v>0</v>
      </c>
      <c r="K415" s="75">
        <v>4300000</v>
      </c>
      <c r="L415" s="113">
        <v>417049000</v>
      </c>
      <c r="M415" s="113">
        <v>0</v>
      </c>
      <c r="N415" s="113">
        <v>0</v>
      </c>
      <c r="O415" s="113">
        <v>0</v>
      </c>
      <c r="P415" s="113">
        <v>0</v>
      </c>
      <c r="Q415" s="113">
        <v>125419000</v>
      </c>
      <c r="R415" s="113">
        <v>39298000</v>
      </c>
      <c r="S415" s="113">
        <v>34754083.333333336</v>
      </c>
      <c r="T415" s="113">
        <v>34754083.333333336</v>
      </c>
      <c r="U415" s="113">
        <v>34754083.333333336</v>
      </c>
      <c r="V415" s="113">
        <v>34754083.333333336</v>
      </c>
      <c r="W415" s="113">
        <v>34754083.333333336</v>
      </c>
      <c r="X415" s="113">
        <v>34754083.333333336</v>
      </c>
      <c r="Y415" s="113">
        <f t="shared" si="503"/>
        <v>373241499.99999994</v>
      </c>
      <c r="Z415" s="113">
        <v>34754083.333333336</v>
      </c>
      <c r="AA415" s="113">
        <v>34754083.333333336</v>
      </c>
      <c r="AB415" s="113">
        <v>34754083.333333336</v>
      </c>
      <c r="AC415" s="113">
        <v>34754083.333333336</v>
      </c>
      <c r="AD415" s="113">
        <v>34754083.333333336</v>
      </c>
      <c r="AE415" s="113">
        <v>34754083.333333336</v>
      </c>
      <c r="AF415" s="113">
        <v>34754083.333333336</v>
      </c>
      <c r="AG415" s="113">
        <v>0</v>
      </c>
      <c r="AH415" s="113">
        <v>4300000</v>
      </c>
      <c r="AI415" s="113">
        <f t="shared" si="550"/>
        <v>4300000</v>
      </c>
      <c r="AJ415" s="113">
        <v>208524500.00000003</v>
      </c>
      <c r="AK415" s="113">
        <v>208524500.00000003</v>
      </c>
      <c r="AL415" s="113">
        <f t="shared" si="551"/>
        <v>417049000.00000006</v>
      </c>
      <c r="AM415" s="113">
        <f t="shared" si="545"/>
        <v>164717000</v>
      </c>
      <c r="AN415" s="113">
        <v>562455000</v>
      </c>
      <c r="AO415" s="113">
        <v>253633000</v>
      </c>
      <c r="AP415" s="113">
        <f t="shared" si="546"/>
        <v>980805000</v>
      </c>
      <c r="AQ415" s="113">
        <f t="shared" si="547"/>
        <v>164717000</v>
      </c>
      <c r="AR415" s="113">
        <f t="shared" si="547"/>
        <v>562455000</v>
      </c>
      <c r="AS415" s="113">
        <f t="shared" si="547"/>
        <v>253633000</v>
      </c>
      <c r="AT415" s="113">
        <f t="shared" si="548"/>
        <v>980805000</v>
      </c>
      <c r="AU415" s="113">
        <v>164717000</v>
      </c>
      <c r="AV415" s="113">
        <v>816088000</v>
      </c>
      <c r="AW415" s="113">
        <f t="shared" si="549"/>
        <v>980805000</v>
      </c>
      <c r="AX415" s="113" t="e">
        <f>#REF!</f>
        <v>#REF!</v>
      </c>
      <c r="AY415" s="113">
        <f>980805*1000</f>
        <v>980805000</v>
      </c>
      <c r="AZ415" s="113">
        <f>'[178]Usulan RKAP 2022 -Mitra OKT.22'!N392*1000</f>
        <v>759035100.00000012</v>
      </c>
      <c r="BA415" s="113">
        <v>980805000</v>
      </c>
      <c r="BB415" s="113">
        <v>759035100.00000012</v>
      </c>
    </row>
    <row r="416" spans="7:54" s="71" customFormat="1" ht="14.25" x14ac:dyDescent="0.2">
      <c r="G416" s="81" t="s">
        <v>791</v>
      </c>
      <c r="H416" s="85" t="s">
        <v>791</v>
      </c>
      <c r="I416" s="74" t="s">
        <v>792</v>
      </c>
      <c r="J416" s="75">
        <v>0</v>
      </c>
      <c r="K416" s="75">
        <v>0</v>
      </c>
      <c r="L416" s="113">
        <v>0</v>
      </c>
      <c r="M416" s="113">
        <v>0</v>
      </c>
      <c r="N416" s="113">
        <v>0</v>
      </c>
      <c r="O416" s="113">
        <v>0</v>
      </c>
      <c r="P416" s="113">
        <v>0</v>
      </c>
      <c r="Q416" s="113">
        <v>0</v>
      </c>
      <c r="R416" s="113">
        <v>0</v>
      </c>
      <c r="S416" s="113">
        <v>0</v>
      </c>
      <c r="T416" s="113">
        <v>0</v>
      </c>
      <c r="U416" s="113">
        <v>0</v>
      </c>
      <c r="V416" s="113">
        <v>0</v>
      </c>
      <c r="W416" s="113">
        <v>0</v>
      </c>
      <c r="X416" s="113">
        <v>0</v>
      </c>
      <c r="Y416" s="113">
        <f t="shared" si="503"/>
        <v>0</v>
      </c>
      <c r="Z416" s="113">
        <v>0</v>
      </c>
      <c r="AA416" s="113">
        <v>0</v>
      </c>
      <c r="AB416" s="113">
        <v>0</v>
      </c>
      <c r="AC416" s="113">
        <v>0</v>
      </c>
      <c r="AD416" s="113">
        <v>0</v>
      </c>
      <c r="AE416" s="113">
        <v>0</v>
      </c>
      <c r="AF416" s="113">
        <v>0</v>
      </c>
      <c r="AG416" s="113">
        <v>0</v>
      </c>
      <c r="AH416" s="113">
        <v>0</v>
      </c>
      <c r="AI416" s="113">
        <f t="shared" si="550"/>
        <v>0</v>
      </c>
      <c r="AJ416" s="113">
        <v>0</v>
      </c>
      <c r="AK416" s="113">
        <v>0</v>
      </c>
      <c r="AL416" s="113">
        <f t="shared" si="551"/>
        <v>0</v>
      </c>
      <c r="AM416" s="113">
        <f t="shared" si="545"/>
        <v>0</v>
      </c>
      <c r="AN416" s="113">
        <v>0</v>
      </c>
      <c r="AO416" s="113">
        <v>0</v>
      </c>
      <c r="AP416" s="113">
        <f t="shared" si="546"/>
        <v>0</v>
      </c>
      <c r="AQ416" s="113">
        <f t="shared" si="547"/>
        <v>0</v>
      </c>
      <c r="AR416" s="113">
        <f t="shared" si="547"/>
        <v>0</v>
      </c>
      <c r="AS416" s="113">
        <f t="shared" si="547"/>
        <v>0</v>
      </c>
      <c r="AT416" s="113">
        <f t="shared" si="548"/>
        <v>0</v>
      </c>
      <c r="AU416" s="113">
        <v>0</v>
      </c>
      <c r="AV416" s="113">
        <v>0</v>
      </c>
      <c r="AW416" s="113">
        <f t="shared" si="549"/>
        <v>0</v>
      </c>
      <c r="AX416" s="113" t="e">
        <f>#REF!</f>
        <v>#REF!</v>
      </c>
      <c r="AY416" s="113">
        <v>0</v>
      </c>
      <c r="AZ416" s="113">
        <f>'[178]Usulan RKAP 2022 -Mitra OKT.22'!N393*1000</f>
        <v>0</v>
      </c>
      <c r="BA416" s="113">
        <v>0</v>
      </c>
      <c r="BB416" s="113">
        <v>0</v>
      </c>
    </row>
    <row r="417" spans="7:54" s="71" customFormat="1" ht="14.25" x14ac:dyDescent="0.2">
      <c r="G417" s="81" t="s">
        <v>793</v>
      </c>
      <c r="H417" s="85" t="s">
        <v>793</v>
      </c>
      <c r="I417" s="74" t="s">
        <v>794</v>
      </c>
      <c r="J417" s="75">
        <v>0</v>
      </c>
      <c r="K417" s="75">
        <v>193869500</v>
      </c>
      <c r="L417" s="113">
        <v>320500000</v>
      </c>
      <c r="M417" s="113">
        <v>0</v>
      </c>
      <c r="N417" s="113">
        <v>9967500</v>
      </c>
      <c r="O417" s="113">
        <v>0</v>
      </c>
      <c r="P417" s="113">
        <v>17270000</v>
      </c>
      <c r="Q417" s="113">
        <v>116330182</v>
      </c>
      <c r="R417" s="113">
        <v>47424091</v>
      </c>
      <c r="S417" s="113">
        <v>26708333.333333332</v>
      </c>
      <c r="T417" s="113">
        <v>26708333.333333332</v>
      </c>
      <c r="U417" s="113">
        <v>26708333.333333332</v>
      </c>
      <c r="V417" s="113">
        <v>26708333.333333332</v>
      </c>
      <c r="W417" s="113">
        <v>26708333.333333332</v>
      </c>
      <c r="X417" s="113">
        <v>26708333.333333332</v>
      </c>
      <c r="Y417" s="113">
        <f t="shared" si="503"/>
        <v>351241772.99999994</v>
      </c>
      <c r="Z417" s="113">
        <v>26708333.333333332</v>
      </c>
      <c r="AA417" s="113">
        <v>26708333.333333332</v>
      </c>
      <c r="AB417" s="113">
        <v>26708333.333333332</v>
      </c>
      <c r="AC417" s="113">
        <v>26708333.333333332</v>
      </c>
      <c r="AD417" s="113">
        <v>26708333.333333332</v>
      </c>
      <c r="AE417" s="113">
        <v>26708333.333333332</v>
      </c>
      <c r="AF417" s="113">
        <v>26708333.333333332</v>
      </c>
      <c r="AG417" s="113">
        <v>0</v>
      </c>
      <c r="AH417" s="113">
        <v>193869500</v>
      </c>
      <c r="AI417" s="113">
        <f t="shared" si="550"/>
        <v>193869500</v>
      </c>
      <c r="AJ417" s="113">
        <v>160250000</v>
      </c>
      <c r="AK417" s="113">
        <v>160250000</v>
      </c>
      <c r="AL417" s="113">
        <f t="shared" si="551"/>
        <v>320500000</v>
      </c>
      <c r="AM417" s="113">
        <f t="shared" si="545"/>
        <v>190991773</v>
      </c>
      <c r="AN417" s="113">
        <v>280000000</v>
      </c>
      <c r="AO417" s="113">
        <v>175000000</v>
      </c>
      <c r="AP417" s="113">
        <f t="shared" si="546"/>
        <v>645991773</v>
      </c>
      <c r="AQ417" s="113">
        <f t="shared" si="547"/>
        <v>190991773</v>
      </c>
      <c r="AR417" s="113">
        <f t="shared" si="547"/>
        <v>280000000</v>
      </c>
      <c r="AS417" s="113">
        <f t="shared" si="547"/>
        <v>175000000</v>
      </c>
      <c r="AT417" s="113">
        <f t="shared" si="548"/>
        <v>645991773</v>
      </c>
      <c r="AU417" s="113">
        <v>190991773</v>
      </c>
      <c r="AV417" s="113">
        <v>455000000</v>
      </c>
      <c r="AW417" s="113">
        <f t="shared" si="549"/>
        <v>645991773</v>
      </c>
      <c r="AX417" s="113" t="e">
        <f>#REF!</f>
        <v>#REF!</v>
      </c>
      <c r="AY417" s="113">
        <f>645991.773*1000</f>
        <v>645991773</v>
      </c>
      <c r="AZ417" s="113">
        <f>'[178]Usulan RKAP 2022 -Mitra OKT.22'!N394*1000</f>
        <v>387810000</v>
      </c>
      <c r="BA417" s="113">
        <v>645991773</v>
      </c>
      <c r="BB417" s="113">
        <v>387810000</v>
      </c>
    </row>
    <row r="418" spans="7:54" s="71" customFormat="1" ht="14.25" x14ac:dyDescent="0.2">
      <c r="G418" s="81" t="s">
        <v>795</v>
      </c>
      <c r="H418" s="85" t="s">
        <v>795</v>
      </c>
      <c r="I418" s="74" t="s">
        <v>796</v>
      </c>
      <c r="J418" s="75">
        <v>26094836</v>
      </c>
      <c r="K418" s="75">
        <v>25075000</v>
      </c>
      <c r="L418" s="113">
        <v>19875000</v>
      </c>
      <c r="M418" s="113">
        <v>0</v>
      </c>
      <c r="N418" s="113">
        <v>300000</v>
      </c>
      <c r="O418" s="113">
        <v>0</v>
      </c>
      <c r="P418" s="113">
        <v>950000</v>
      </c>
      <c r="Q418" s="113">
        <v>1200000</v>
      </c>
      <c r="R418" s="113">
        <v>3310000</v>
      </c>
      <c r="S418" s="113">
        <v>1656250</v>
      </c>
      <c r="T418" s="113">
        <v>1656250</v>
      </c>
      <c r="U418" s="113">
        <v>1656250</v>
      </c>
      <c r="V418" s="113">
        <v>1656250</v>
      </c>
      <c r="W418" s="113">
        <v>1656250</v>
      </c>
      <c r="X418" s="113">
        <v>1656250</v>
      </c>
      <c r="Y418" s="113">
        <f t="shared" si="503"/>
        <v>15697500</v>
      </c>
      <c r="Z418" s="113">
        <v>1656250</v>
      </c>
      <c r="AA418" s="113">
        <v>1656250</v>
      </c>
      <c r="AB418" s="113">
        <v>1656250</v>
      </c>
      <c r="AC418" s="113">
        <v>1656250</v>
      </c>
      <c r="AD418" s="113">
        <v>1656250</v>
      </c>
      <c r="AE418" s="113">
        <v>1656250</v>
      </c>
      <c r="AF418" s="113">
        <v>1656250</v>
      </c>
      <c r="AG418" s="113">
        <v>4875000</v>
      </c>
      <c r="AH418" s="113">
        <v>20200000</v>
      </c>
      <c r="AI418" s="113">
        <f t="shared" si="550"/>
        <v>25075000</v>
      </c>
      <c r="AJ418" s="113">
        <v>9937500</v>
      </c>
      <c r="AK418" s="113">
        <v>9937500</v>
      </c>
      <c r="AL418" s="113">
        <f t="shared" si="551"/>
        <v>19875000</v>
      </c>
      <c r="AM418" s="113">
        <f t="shared" si="545"/>
        <v>5760000</v>
      </c>
      <c r="AN418" s="113">
        <v>1539321705.75718</v>
      </c>
      <c r="AO418" s="113">
        <v>4617965117.2715302</v>
      </c>
      <c r="AP418" s="113">
        <f t="shared" si="546"/>
        <v>6163046823.0287104</v>
      </c>
      <c r="AQ418" s="113">
        <f t="shared" si="547"/>
        <v>5760000</v>
      </c>
      <c r="AR418" s="113">
        <f t="shared" si="547"/>
        <v>1539321705.75718</v>
      </c>
      <c r="AS418" s="113">
        <f t="shared" si="547"/>
        <v>4617965117.2715302</v>
      </c>
      <c r="AT418" s="113">
        <f t="shared" si="548"/>
        <v>6163046823.0287104</v>
      </c>
      <c r="AU418" s="113">
        <v>5760000</v>
      </c>
      <c r="AV418" s="113">
        <v>6157286823.0287094</v>
      </c>
      <c r="AW418" s="113">
        <f t="shared" si="549"/>
        <v>6163046823.0287094</v>
      </c>
      <c r="AX418" s="113" t="e">
        <f>#REF!</f>
        <v>#REF!</v>
      </c>
      <c r="AY418" s="113">
        <f>6163046.82302871*1000</f>
        <v>6163046823.0287094</v>
      </c>
      <c r="AZ418" s="113">
        <f>'[178]Usulan RKAP 2022 -Mitra OKT.22'!N395*1000</f>
        <v>0</v>
      </c>
      <c r="BA418" s="113">
        <f>6163046823.02871-1106569507</f>
        <v>5056477316.0287104</v>
      </c>
      <c r="BB418" s="117">
        <f>9684000000</f>
        <v>9684000000</v>
      </c>
    </row>
    <row r="419" spans="7:54" s="71" customFormat="1" ht="14.25" x14ac:dyDescent="0.2">
      <c r="G419" s="81" t="s">
        <v>797</v>
      </c>
      <c r="H419" s="85" t="s">
        <v>797</v>
      </c>
      <c r="I419" s="74" t="s">
        <v>798</v>
      </c>
      <c r="J419" s="75">
        <v>1656000</v>
      </c>
      <c r="K419" s="75">
        <v>0</v>
      </c>
      <c r="L419" s="113">
        <v>0</v>
      </c>
      <c r="M419" s="113">
        <v>0</v>
      </c>
      <c r="N419" s="113">
        <v>0</v>
      </c>
      <c r="O419" s="113">
        <v>0</v>
      </c>
      <c r="P419" s="113">
        <v>0</v>
      </c>
      <c r="Q419" s="113">
        <v>0</v>
      </c>
      <c r="R419" s="113">
        <v>0</v>
      </c>
      <c r="S419" s="113">
        <v>0</v>
      </c>
      <c r="T419" s="113">
        <v>0</v>
      </c>
      <c r="U419" s="113">
        <v>0</v>
      </c>
      <c r="V419" s="113">
        <v>0</v>
      </c>
      <c r="W419" s="113">
        <v>0</v>
      </c>
      <c r="X419" s="113">
        <v>0</v>
      </c>
      <c r="Y419" s="113">
        <f t="shared" si="503"/>
        <v>0</v>
      </c>
      <c r="Z419" s="113">
        <v>0</v>
      </c>
      <c r="AA419" s="113">
        <v>0</v>
      </c>
      <c r="AB419" s="113">
        <v>0</v>
      </c>
      <c r="AC419" s="113">
        <v>0</v>
      </c>
      <c r="AD419" s="113">
        <v>0</v>
      </c>
      <c r="AE419" s="113">
        <v>0</v>
      </c>
      <c r="AF419" s="113">
        <v>0</v>
      </c>
      <c r="AG419" s="113">
        <v>0</v>
      </c>
      <c r="AH419" s="113">
        <v>0</v>
      </c>
      <c r="AI419" s="113">
        <f t="shared" si="550"/>
        <v>0</v>
      </c>
      <c r="AJ419" s="113">
        <v>0</v>
      </c>
      <c r="AK419" s="113">
        <v>0</v>
      </c>
      <c r="AL419" s="113">
        <f t="shared" si="551"/>
        <v>0</v>
      </c>
      <c r="AM419" s="113">
        <f t="shared" si="545"/>
        <v>0</v>
      </c>
      <c r="AN419" s="113">
        <v>0</v>
      </c>
      <c r="AO419" s="113">
        <v>0</v>
      </c>
      <c r="AP419" s="113">
        <f t="shared" si="546"/>
        <v>0</v>
      </c>
      <c r="AQ419" s="113">
        <f t="shared" si="547"/>
        <v>0</v>
      </c>
      <c r="AR419" s="113">
        <f t="shared" si="547"/>
        <v>0</v>
      </c>
      <c r="AS419" s="113">
        <f t="shared" si="547"/>
        <v>0</v>
      </c>
      <c r="AT419" s="113">
        <f t="shared" si="548"/>
        <v>0</v>
      </c>
      <c r="AU419" s="113">
        <v>0</v>
      </c>
      <c r="AV419" s="113">
        <v>0</v>
      </c>
      <c r="AW419" s="113">
        <f t="shared" si="549"/>
        <v>0</v>
      </c>
      <c r="AX419" s="113" t="e">
        <f>#REF!</f>
        <v>#REF!</v>
      </c>
      <c r="AY419" s="113">
        <v>0</v>
      </c>
      <c r="AZ419" s="113">
        <f>'[178]Usulan RKAP 2022 -Mitra OKT.22'!N396*1000</f>
        <v>0</v>
      </c>
      <c r="BA419" s="113">
        <v>0</v>
      </c>
      <c r="BB419" s="113">
        <v>0</v>
      </c>
    </row>
    <row r="420" spans="7:54" s="71" customFormat="1" ht="14.25" x14ac:dyDescent="0.2">
      <c r="G420" s="81" t="s">
        <v>799</v>
      </c>
      <c r="H420" s="85" t="s">
        <v>799</v>
      </c>
      <c r="I420" s="74" t="s">
        <v>800</v>
      </c>
      <c r="J420" s="75">
        <v>0</v>
      </c>
      <c r="K420" s="75">
        <v>0</v>
      </c>
      <c r="L420" s="113">
        <v>114045250</v>
      </c>
      <c r="M420" s="113">
        <v>0</v>
      </c>
      <c r="N420" s="113">
        <v>0</v>
      </c>
      <c r="O420" s="113">
        <v>0</v>
      </c>
      <c r="P420" s="113">
        <v>19470000</v>
      </c>
      <c r="Q420" s="113">
        <v>-1770000</v>
      </c>
      <c r="R420" s="113">
        <v>0</v>
      </c>
      <c r="S420" s="113">
        <v>9503770.833333334</v>
      </c>
      <c r="T420" s="113">
        <v>9503770.833333334</v>
      </c>
      <c r="U420" s="113">
        <v>9503770.833333334</v>
      </c>
      <c r="V420" s="113">
        <v>9503770.833333334</v>
      </c>
      <c r="W420" s="113">
        <v>9503770.833333334</v>
      </c>
      <c r="X420" s="113">
        <v>9503770.833333334</v>
      </c>
      <c r="Y420" s="113">
        <f t="shared" ref="Y420:Y465" si="552">SUM(M420:X420)</f>
        <v>74722625.000000015</v>
      </c>
      <c r="Z420" s="113">
        <v>9503770.833333334</v>
      </c>
      <c r="AA420" s="113">
        <v>9503770.833333334</v>
      </c>
      <c r="AB420" s="113">
        <v>9503770.833333334</v>
      </c>
      <c r="AC420" s="113">
        <v>9503770.833333334</v>
      </c>
      <c r="AD420" s="113">
        <v>9503770.833333334</v>
      </c>
      <c r="AE420" s="113">
        <v>9503770.833333334</v>
      </c>
      <c r="AF420" s="113">
        <v>9503770.833333334</v>
      </c>
      <c r="AG420" s="113">
        <v>0</v>
      </c>
      <c r="AH420" s="113">
        <v>0</v>
      </c>
      <c r="AI420" s="113">
        <f t="shared" si="550"/>
        <v>0</v>
      </c>
      <c r="AJ420" s="113">
        <v>57022625.000000007</v>
      </c>
      <c r="AK420" s="113">
        <v>57022625.000000007</v>
      </c>
      <c r="AL420" s="113">
        <f t="shared" si="551"/>
        <v>114045250.00000001</v>
      </c>
      <c r="AM420" s="113">
        <f t="shared" si="545"/>
        <v>17700000</v>
      </c>
      <c r="AN420" s="113">
        <v>42500000</v>
      </c>
      <c r="AO420" s="113">
        <v>25000000</v>
      </c>
      <c r="AP420" s="113">
        <f t="shared" si="546"/>
        <v>85200000</v>
      </c>
      <c r="AQ420" s="113">
        <f t="shared" si="547"/>
        <v>17700000</v>
      </c>
      <c r="AR420" s="113">
        <f t="shared" si="547"/>
        <v>42500000</v>
      </c>
      <c r="AS420" s="113">
        <f t="shared" si="547"/>
        <v>25000000</v>
      </c>
      <c r="AT420" s="113">
        <f t="shared" si="548"/>
        <v>85200000</v>
      </c>
      <c r="AU420" s="113">
        <v>17700000</v>
      </c>
      <c r="AV420" s="113">
        <v>67500000</v>
      </c>
      <c r="AW420" s="113">
        <f t="shared" si="549"/>
        <v>85200000</v>
      </c>
      <c r="AX420" s="113" t="e">
        <f>#REF!</f>
        <v>#REF!</v>
      </c>
      <c r="AY420" s="113">
        <f>85200*1000</f>
        <v>85200000</v>
      </c>
      <c r="AZ420" s="113">
        <f>'[178]Usulan RKAP 2022 -Mitra OKT.22'!N397*1000</f>
        <v>90360000</v>
      </c>
      <c r="BA420" s="113">
        <v>85200000</v>
      </c>
      <c r="BB420" s="113">
        <v>90360000</v>
      </c>
    </row>
    <row r="421" spans="7:54" s="71" customFormat="1" ht="14.25" x14ac:dyDescent="0.2">
      <c r="G421" s="81" t="s">
        <v>801</v>
      </c>
      <c r="H421" s="85" t="s">
        <v>801</v>
      </c>
      <c r="I421" s="74" t="s">
        <v>802</v>
      </c>
      <c r="J421" s="75">
        <v>0</v>
      </c>
      <c r="K421" s="75">
        <v>0</v>
      </c>
      <c r="L421" s="113">
        <v>0</v>
      </c>
      <c r="M421" s="113">
        <v>0</v>
      </c>
      <c r="N421" s="113">
        <v>0</v>
      </c>
      <c r="O421" s="113">
        <v>0</v>
      </c>
      <c r="P421" s="113">
        <v>1694531337</v>
      </c>
      <c r="Q421" s="113">
        <v>1545088827</v>
      </c>
      <c r="R421" s="113">
        <v>1619810082</v>
      </c>
      <c r="S421" s="113">
        <v>0</v>
      </c>
      <c r="T421" s="113">
        <v>0</v>
      </c>
      <c r="U421" s="113">
        <v>0</v>
      </c>
      <c r="V421" s="113">
        <v>0</v>
      </c>
      <c r="W421" s="113">
        <v>0</v>
      </c>
      <c r="X421" s="113">
        <v>0</v>
      </c>
      <c r="Y421" s="113">
        <f t="shared" si="552"/>
        <v>4859430246</v>
      </c>
      <c r="Z421" s="113">
        <v>0</v>
      </c>
      <c r="AA421" s="113">
        <v>0</v>
      </c>
      <c r="AB421" s="113">
        <v>0</v>
      </c>
      <c r="AC421" s="113">
        <v>0</v>
      </c>
      <c r="AD421" s="113">
        <v>0</v>
      </c>
      <c r="AE421" s="113">
        <v>0</v>
      </c>
      <c r="AF421" s="113">
        <v>0</v>
      </c>
      <c r="AG421" s="113">
        <v>0</v>
      </c>
      <c r="AH421" s="113">
        <v>0</v>
      </c>
      <c r="AI421" s="113">
        <f t="shared" si="550"/>
        <v>0</v>
      </c>
      <c r="AJ421" s="113">
        <v>0</v>
      </c>
      <c r="AK421" s="113">
        <v>0</v>
      </c>
      <c r="AL421" s="113">
        <f t="shared" si="551"/>
        <v>0</v>
      </c>
      <c r="AM421" s="113">
        <f t="shared" si="545"/>
        <v>4859430246</v>
      </c>
      <c r="AN421" s="113">
        <v>4859430245.3812494</v>
      </c>
      <c r="AO421" s="113">
        <v>4859430245.3812494</v>
      </c>
      <c r="AP421" s="113">
        <f t="shared" si="546"/>
        <v>14578290736.762497</v>
      </c>
      <c r="AQ421" s="113">
        <f t="shared" si="547"/>
        <v>4859430246</v>
      </c>
      <c r="AR421" s="113">
        <f t="shared" si="547"/>
        <v>4859430245.3812494</v>
      </c>
      <c r="AS421" s="113">
        <f t="shared" si="547"/>
        <v>4859430245.3812494</v>
      </c>
      <c r="AT421" s="113">
        <f t="shared" si="548"/>
        <v>14578290736.762497</v>
      </c>
      <c r="AU421" s="113">
        <v>4859430246</v>
      </c>
      <c r="AV421" s="113">
        <v>9718860490.7624989</v>
      </c>
      <c r="AW421" s="113">
        <f t="shared" si="549"/>
        <v>14578290736.762499</v>
      </c>
      <c r="AX421" s="113" t="e">
        <f>#REF!</f>
        <v>#REF!</v>
      </c>
      <c r="AY421" s="113">
        <f>14578290.7367625*1000</f>
        <v>14578290736.762499</v>
      </c>
      <c r="AZ421" s="113">
        <f>'[178]Usulan RKAP 2022 -Mitra OKT.22'!N398*1000</f>
        <v>14797458696.590582</v>
      </c>
      <c r="BA421" s="113">
        <v>14578290736.762499</v>
      </c>
      <c r="BB421" s="113">
        <v>14797458696.590582</v>
      </c>
    </row>
    <row r="422" spans="7:54" s="71" customFormat="1" ht="14.25" x14ac:dyDescent="0.2">
      <c r="G422" s="81" t="s">
        <v>803</v>
      </c>
      <c r="H422" s="85" t="s">
        <v>803</v>
      </c>
      <c r="I422" s="74" t="s">
        <v>804</v>
      </c>
      <c r="J422" s="75">
        <v>6396700</v>
      </c>
      <c r="K422" s="75">
        <v>1428250</v>
      </c>
      <c r="L422" s="113">
        <v>0</v>
      </c>
      <c r="M422" s="113">
        <v>0</v>
      </c>
      <c r="N422" s="113">
        <v>0</v>
      </c>
      <c r="O422" s="113">
        <v>0</v>
      </c>
      <c r="P422" s="113">
        <v>0</v>
      </c>
      <c r="Q422" s="113">
        <v>0</v>
      </c>
      <c r="R422" s="113">
        <v>0</v>
      </c>
      <c r="S422" s="113">
        <v>0</v>
      </c>
      <c r="T422" s="113">
        <v>0</v>
      </c>
      <c r="U422" s="113">
        <v>0</v>
      </c>
      <c r="V422" s="113">
        <v>0</v>
      </c>
      <c r="W422" s="113">
        <v>0</v>
      </c>
      <c r="X422" s="113">
        <v>0</v>
      </c>
      <c r="Y422" s="113">
        <f t="shared" si="552"/>
        <v>0</v>
      </c>
      <c r="Z422" s="113">
        <v>0</v>
      </c>
      <c r="AA422" s="113">
        <v>0</v>
      </c>
      <c r="AB422" s="113">
        <v>0</v>
      </c>
      <c r="AC422" s="113">
        <v>0</v>
      </c>
      <c r="AD422" s="113">
        <v>0</v>
      </c>
      <c r="AE422" s="113">
        <v>0</v>
      </c>
      <c r="AF422" s="113">
        <v>0</v>
      </c>
      <c r="AG422" s="113">
        <v>825250</v>
      </c>
      <c r="AH422" s="113">
        <v>603000</v>
      </c>
      <c r="AI422" s="113">
        <f t="shared" si="550"/>
        <v>1428250</v>
      </c>
      <c r="AJ422" s="113">
        <v>0</v>
      </c>
      <c r="AK422" s="113">
        <v>0</v>
      </c>
      <c r="AL422" s="113">
        <f t="shared" si="551"/>
        <v>0</v>
      </c>
      <c r="AM422" s="113">
        <f t="shared" si="545"/>
        <v>0</v>
      </c>
      <c r="AN422" s="113">
        <v>0</v>
      </c>
      <c r="AO422" s="113">
        <v>0</v>
      </c>
      <c r="AP422" s="113">
        <f t="shared" si="546"/>
        <v>0</v>
      </c>
      <c r="AQ422" s="113">
        <f t="shared" si="547"/>
        <v>0</v>
      </c>
      <c r="AR422" s="113">
        <f t="shared" si="547"/>
        <v>0</v>
      </c>
      <c r="AS422" s="113">
        <f t="shared" si="547"/>
        <v>0</v>
      </c>
      <c r="AT422" s="113">
        <f t="shared" si="548"/>
        <v>0</v>
      </c>
      <c r="AU422" s="113">
        <v>0</v>
      </c>
      <c r="AV422" s="113">
        <v>0</v>
      </c>
      <c r="AW422" s="113">
        <f t="shared" si="549"/>
        <v>0</v>
      </c>
      <c r="AX422" s="113" t="e">
        <f>#REF!</f>
        <v>#REF!</v>
      </c>
      <c r="AY422" s="113">
        <v>0</v>
      </c>
      <c r="AZ422" s="113">
        <f>'[178]Usulan RKAP 2022 -Mitra OKT.22'!N399*1000</f>
        <v>0</v>
      </c>
      <c r="BA422" s="113">
        <v>0</v>
      </c>
      <c r="BB422" s="120">
        <v>6900000000</v>
      </c>
    </row>
    <row r="423" spans="7:54" s="71" customFormat="1" ht="14.25" x14ac:dyDescent="0.2">
      <c r="G423" s="81" t="s">
        <v>805</v>
      </c>
      <c r="H423" s="82" t="s">
        <v>144</v>
      </c>
      <c r="I423" s="83" t="s">
        <v>145</v>
      </c>
      <c r="J423" s="84">
        <f>SUM(J424:J441)</f>
        <v>1650904330</v>
      </c>
      <c r="K423" s="84">
        <f>SUM(K424:K441)</f>
        <v>3043169665</v>
      </c>
      <c r="L423" s="115">
        <f>SUM(L424:L441)</f>
        <v>3738850374</v>
      </c>
      <c r="M423" s="115">
        <f t="shared" ref="M423:X423" si="553">SUM(M424:M441)</f>
        <v>150356500</v>
      </c>
      <c r="N423" s="115">
        <f t="shared" si="553"/>
        <v>303201019</v>
      </c>
      <c r="O423" s="115">
        <f t="shared" si="553"/>
        <v>460998111</v>
      </c>
      <c r="P423" s="115">
        <f t="shared" si="553"/>
        <v>305280277</v>
      </c>
      <c r="Q423" s="115">
        <f t="shared" si="553"/>
        <v>806671075</v>
      </c>
      <c r="R423" s="115">
        <f t="shared" si="553"/>
        <v>469037808</v>
      </c>
      <c r="S423" s="115">
        <f t="shared" si="553"/>
        <v>311570864.5</v>
      </c>
      <c r="T423" s="115">
        <f t="shared" si="553"/>
        <v>311570864.5</v>
      </c>
      <c r="U423" s="115">
        <f t="shared" si="553"/>
        <v>311570864.5</v>
      </c>
      <c r="V423" s="115">
        <f t="shared" si="553"/>
        <v>311570864.5</v>
      </c>
      <c r="W423" s="115">
        <f t="shared" si="553"/>
        <v>311570864.5</v>
      </c>
      <c r="X423" s="115">
        <f t="shared" si="553"/>
        <v>311570864.5</v>
      </c>
      <c r="Y423" s="115">
        <f t="shared" si="552"/>
        <v>4364969977</v>
      </c>
      <c r="Z423" s="115">
        <f t="shared" ref="Z423:AW423" si="554">SUM(Z424:Z441)</f>
        <v>311570864.5</v>
      </c>
      <c r="AA423" s="115">
        <f t="shared" si="554"/>
        <v>311570864.5</v>
      </c>
      <c r="AB423" s="115">
        <f t="shared" si="554"/>
        <v>311570864.5</v>
      </c>
      <c r="AC423" s="115">
        <f t="shared" si="554"/>
        <v>311570864.5</v>
      </c>
      <c r="AD423" s="115">
        <f t="shared" si="554"/>
        <v>311570864.5</v>
      </c>
      <c r="AE423" s="115">
        <f>SUM(AE424:AE441)</f>
        <v>311570864.5</v>
      </c>
      <c r="AF423" s="115">
        <f t="shared" si="554"/>
        <v>311570864.5</v>
      </c>
      <c r="AG423" s="115">
        <v>1315109000</v>
      </c>
      <c r="AH423" s="115">
        <v>1728060665</v>
      </c>
      <c r="AI423" s="115">
        <f t="shared" si="554"/>
        <v>3043169665</v>
      </c>
      <c r="AJ423" s="115">
        <f t="shared" si="554"/>
        <v>1869425187</v>
      </c>
      <c r="AK423" s="115">
        <f t="shared" si="554"/>
        <v>1869425187</v>
      </c>
      <c r="AL423" s="115">
        <f t="shared" si="554"/>
        <v>3738850374</v>
      </c>
      <c r="AM423" s="115">
        <f t="shared" si="554"/>
        <v>2495544790</v>
      </c>
      <c r="AN423" s="115">
        <f t="shared" si="554"/>
        <v>5146940000</v>
      </c>
      <c r="AO423" s="115">
        <f t="shared" si="554"/>
        <v>5593548000</v>
      </c>
      <c r="AP423" s="115">
        <f t="shared" si="554"/>
        <v>13236032790</v>
      </c>
      <c r="AQ423" s="115">
        <f t="shared" si="554"/>
        <v>2495544790</v>
      </c>
      <c r="AR423" s="115">
        <f t="shared" si="554"/>
        <v>5146940000</v>
      </c>
      <c r="AS423" s="115">
        <f t="shared" si="554"/>
        <v>5593548000</v>
      </c>
      <c r="AT423" s="115">
        <f t="shared" si="554"/>
        <v>13236032790</v>
      </c>
      <c r="AU423" s="115">
        <f t="shared" si="554"/>
        <v>2495544790</v>
      </c>
      <c r="AV423" s="115">
        <f t="shared" si="554"/>
        <v>10440488000</v>
      </c>
      <c r="AW423" s="115">
        <f t="shared" si="554"/>
        <v>12936032790</v>
      </c>
      <c r="AX423" s="115" t="e">
        <f>SUM(AX424:AX441)</f>
        <v>#REF!</v>
      </c>
      <c r="AY423" s="115">
        <f>SUM(AY424:AY441)</f>
        <v>12936032790</v>
      </c>
      <c r="AZ423" s="115">
        <f>SUM(AZ424:AZ441)</f>
        <v>17161365000</v>
      </c>
      <c r="BA423" s="115">
        <f>SUM(BA424:BA441)</f>
        <v>13236033000</v>
      </c>
      <c r="BB423" s="115">
        <f>SUM(BB424:BB441)</f>
        <v>18304529000</v>
      </c>
    </row>
    <row r="424" spans="7:54" s="71" customFormat="1" ht="14.25" x14ac:dyDescent="0.2">
      <c r="G424" s="81" t="s">
        <v>806</v>
      </c>
      <c r="H424" s="85" t="s">
        <v>806</v>
      </c>
      <c r="I424" s="74" t="s">
        <v>807</v>
      </c>
      <c r="J424" s="75">
        <v>0</v>
      </c>
      <c r="K424" s="75">
        <v>0</v>
      </c>
      <c r="L424" s="113">
        <v>0</v>
      </c>
      <c r="M424" s="113">
        <v>0</v>
      </c>
      <c r="N424" s="113">
        <v>0</v>
      </c>
      <c r="O424" s="113">
        <v>0</v>
      </c>
      <c r="P424" s="113">
        <v>0</v>
      </c>
      <c r="Q424" s="113">
        <v>0</v>
      </c>
      <c r="R424" s="113">
        <v>0</v>
      </c>
      <c r="S424" s="113"/>
      <c r="T424" s="113"/>
      <c r="U424" s="113"/>
      <c r="V424" s="113"/>
      <c r="W424" s="113"/>
      <c r="X424" s="113"/>
      <c r="Y424" s="113">
        <f t="shared" si="552"/>
        <v>0</v>
      </c>
      <c r="Z424" s="113">
        <v>0</v>
      </c>
      <c r="AA424" s="113">
        <v>0</v>
      </c>
      <c r="AB424" s="113"/>
      <c r="AC424" s="113"/>
      <c r="AD424" s="113"/>
      <c r="AE424" s="113"/>
      <c r="AF424" s="113"/>
      <c r="AG424" s="113">
        <v>0</v>
      </c>
      <c r="AH424" s="113">
        <v>0</v>
      </c>
      <c r="AI424" s="113">
        <f t="shared" si="550"/>
        <v>0</v>
      </c>
      <c r="AJ424" s="113">
        <v>0</v>
      </c>
      <c r="AK424" s="113">
        <v>0</v>
      </c>
      <c r="AL424" s="113">
        <f t="shared" si="551"/>
        <v>0</v>
      </c>
      <c r="AM424" s="113">
        <f t="shared" ref="AM424:AM441" si="555">SUM(M424:R424)</f>
        <v>0</v>
      </c>
      <c r="AN424" s="113">
        <f t="shared" ref="AN424:AN441" si="556">SUM(S424:U424)</f>
        <v>0</v>
      </c>
      <c r="AO424" s="113">
        <f t="shared" ref="AO424:AO441" si="557">SUM(V424:X424)</f>
        <v>0</v>
      </c>
      <c r="AP424" s="113">
        <f t="shared" ref="AP424:AP441" si="558">SUM(AM424:AO424)</f>
        <v>0</v>
      </c>
      <c r="AQ424" s="113">
        <f t="shared" ref="AQ424:AS441" si="559">AM424</f>
        <v>0</v>
      </c>
      <c r="AR424" s="113">
        <f t="shared" si="559"/>
        <v>0</v>
      </c>
      <c r="AS424" s="113">
        <f t="shared" si="559"/>
        <v>0</v>
      </c>
      <c r="AT424" s="113">
        <f t="shared" ref="AT424:AT441" si="560">SUM(AQ424:AS424)</f>
        <v>0</v>
      </c>
      <c r="AU424" s="113">
        <v>0</v>
      </c>
      <c r="AV424" s="113">
        <v>0</v>
      </c>
      <c r="AW424" s="113">
        <f t="shared" ref="AW424:AW441" si="561">SUM(AU424:AV424)</f>
        <v>0</v>
      </c>
      <c r="AX424" s="113" t="e">
        <f>#REF!</f>
        <v>#REF!</v>
      </c>
      <c r="AY424" s="113">
        <v>0</v>
      </c>
      <c r="AZ424" s="113">
        <v>0</v>
      </c>
      <c r="BA424" s="113">
        <v>0</v>
      </c>
      <c r="BB424" s="113">
        <v>0</v>
      </c>
    </row>
    <row r="425" spans="7:54" s="71" customFormat="1" ht="14.25" x14ac:dyDescent="0.2">
      <c r="G425" s="81" t="s">
        <v>808</v>
      </c>
      <c r="H425" s="85" t="s">
        <v>808</v>
      </c>
      <c r="I425" s="74" t="s">
        <v>809</v>
      </c>
      <c r="J425" s="75">
        <v>0</v>
      </c>
      <c r="K425" s="75">
        <v>0</v>
      </c>
      <c r="L425" s="113">
        <v>0</v>
      </c>
      <c r="M425" s="113">
        <v>0</v>
      </c>
      <c r="N425" s="113">
        <v>0</v>
      </c>
      <c r="O425" s="113">
        <v>0</v>
      </c>
      <c r="P425" s="113">
        <v>0</v>
      </c>
      <c r="Q425" s="113">
        <v>0</v>
      </c>
      <c r="R425" s="113">
        <v>0</v>
      </c>
      <c r="S425" s="113"/>
      <c r="T425" s="113"/>
      <c r="U425" s="113"/>
      <c r="V425" s="113"/>
      <c r="W425" s="113"/>
      <c r="X425" s="113"/>
      <c r="Y425" s="113">
        <f t="shared" si="552"/>
        <v>0</v>
      </c>
      <c r="Z425" s="113">
        <v>0</v>
      </c>
      <c r="AA425" s="113">
        <v>0</v>
      </c>
      <c r="AB425" s="113"/>
      <c r="AC425" s="113"/>
      <c r="AD425" s="113"/>
      <c r="AE425" s="113"/>
      <c r="AF425" s="113"/>
      <c r="AG425" s="113">
        <v>0</v>
      </c>
      <c r="AH425" s="113">
        <v>0</v>
      </c>
      <c r="AI425" s="113">
        <f t="shared" si="550"/>
        <v>0</v>
      </c>
      <c r="AJ425" s="113">
        <v>0</v>
      </c>
      <c r="AK425" s="113">
        <v>0</v>
      </c>
      <c r="AL425" s="113">
        <f t="shared" si="551"/>
        <v>0</v>
      </c>
      <c r="AM425" s="113">
        <f t="shared" si="555"/>
        <v>0</v>
      </c>
      <c r="AN425" s="113">
        <f t="shared" si="556"/>
        <v>0</v>
      </c>
      <c r="AO425" s="113">
        <f t="shared" si="557"/>
        <v>0</v>
      </c>
      <c r="AP425" s="113">
        <f t="shared" si="558"/>
        <v>0</v>
      </c>
      <c r="AQ425" s="113">
        <f t="shared" si="559"/>
        <v>0</v>
      </c>
      <c r="AR425" s="113">
        <f t="shared" si="559"/>
        <v>0</v>
      </c>
      <c r="AS425" s="113">
        <f t="shared" si="559"/>
        <v>0</v>
      </c>
      <c r="AT425" s="113">
        <f t="shared" si="560"/>
        <v>0</v>
      </c>
      <c r="AU425" s="113">
        <v>0</v>
      </c>
      <c r="AV425" s="113">
        <v>0</v>
      </c>
      <c r="AW425" s="113">
        <f t="shared" si="561"/>
        <v>0</v>
      </c>
      <c r="AX425" s="113" t="e">
        <f>#REF!</f>
        <v>#REF!</v>
      </c>
      <c r="AY425" s="113">
        <v>0</v>
      </c>
      <c r="AZ425" s="113">
        <v>0</v>
      </c>
      <c r="BA425" s="113">
        <v>0</v>
      </c>
      <c r="BB425" s="113">
        <v>0</v>
      </c>
    </row>
    <row r="426" spans="7:54" s="71" customFormat="1" ht="14.25" x14ac:dyDescent="0.2">
      <c r="G426" s="81" t="s">
        <v>810</v>
      </c>
      <c r="H426" s="85" t="s">
        <v>810</v>
      </c>
      <c r="I426" s="74" t="s">
        <v>811</v>
      </c>
      <c r="J426" s="75">
        <v>0</v>
      </c>
      <c r="K426" s="75">
        <v>0</v>
      </c>
      <c r="L426" s="113">
        <v>0</v>
      </c>
      <c r="M426" s="113">
        <v>0</v>
      </c>
      <c r="N426" s="113">
        <v>0</v>
      </c>
      <c r="O426" s="113">
        <v>0</v>
      </c>
      <c r="P426" s="113">
        <v>0</v>
      </c>
      <c r="Q426" s="113">
        <v>0</v>
      </c>
      <c r="R426" s="113">
        <v>0</v>
      </c>
      <c r="S426" s="113"/>
      <c r="T426" s="113"/>
      <c r="U426" s="113"/>
      <c r="V426" s="113"/>
      <c r="W426" s="113"/>
      <c r="X426" s="113"/>
      <c r="Y426" s="113">
        <f t="shared" si="552"/>
        <v>0</v>
      </c>
      <c r="Z426" s="113">
        <v>0</v>
      </c>
      <c r="AA426" s="113">
        <v>0</v>
      </c>
      <c r="AB426" s="113"/>
      <c r="AC426" s="113"/>
      <c r="AD426" s="113"/>
      <c r="AE426" s="113"/>
      <c r="AF426" s="113"/>
      <c r="AG426" s="113">
        <v>0</v>
      </c>
      <c r="AH426" s="113">
        <v>0</v>
      </c>
      <c r="AI426" s="113">
        <f t="shared" si="550"/>
        <v>0</v>
      </c>
      <c r="AJ426" s="113">
        <v>0</v>
      </c>
      <c r="AK426" s="113">
        <v>0</v>
      </c>
      <c r="AL426" s="113">
        <f t="shared" si="551"/>
        <v>0</v>
      </c>
      <c r="AM426" s="113">
        <f t="shared" si="555"/>
        <v>0</v>
      </c>
      <c r="AN426" s="113">
        <f t="shared" si="556"/>
        <v>0</v>
      </c>
      <c r="AO426" s="113">
        <f t="shared" si="557"/>
        <v>0</v>
      </c>
      <c r="AP426" s="113">
        <f t="shared" si="558"/>
        <v>0</v>
      </c>
      <c r="AQ426" s="113">
        <f t="shared" si="559"/>
        <v>0</v>
      </c>
      <c r="AR426" s="113">
        <f t="shared" si="559"/>
        <v>0</v>
      </c>
      <c r="AS426" s="113">
        <f t="shared" si="559"/>
        <v>0</v>
      </c>
      <c r="AT426" s="113">
        <f t="shared" si="560"/>
        <v>0</v>
      </c>
      <c r="AU426" s="113">
        <v>0</v>
      </c>
      <c r="AV426" s="113">
        <v>0</v>
      </c>
      <c r="AW426" s="113">
        <f t="shared" si="561"/>
        <v>0</v>
      </c>
      <c r="AX426" s="113" t="e">
        <f>#REF!</f>
        <v>#REF!</v>
      </c>
      <c r="AY426" s="113">
        <v>0</v>
      </c>
      <c r="AZ426" s="113">
        <v>0</v>
      </c>
      <c r="BA426" s="113">
        <v>0</v>
      </c>
      <c r="BB426" s="113">
        <v>0</v>
      </c>
    </row>
    <row r="427" spans="7:54" s="71" customFormat="1" ht="14.25" x14ac:dyDescent="0.2">
      <c r="G427" s="81" t="s">
        <v>812</v>
      </c>
      <c r="H427" s="85" t="s">
        <v>812</v>
      </c>
      <c r="I427" s="74" t="s">
        <v>813</v>
      </c>
      <c r="J427" s="75">
        <v>0</v>
      </c>
      <c r="K427" s="75">
        <v>0</v>
      </c>
      <c r="L427" s="113">
        <v>0</v>
      </c>
      <c r="M427" s="113">
        <v>0</v>
      </c>
      <c r="N427" s="113">
        <v>0</v>
      </c>
      <c r="O427" s="113">
        <v>0</v>
      </c>
      <c r="P427" s="113">
        <v>0</v>
      </c>
      <c r="Q427" s="113">
        <v>0</v>
      </c>
      <c r="R427" s="113">
        <v>0</v>
      </c>
      <c r="S427" s="113"/>
      <c r="T427" s="113"/>
      <c r="U427" s="113"/>
      <c r="V427" s="113"/>
      <c r="W427" s="113"/>
      <c r="X427" s="113"/>
      <c r="Y427" s="113">
        <f t="shared" si="552"/>
        <v>0</v>
      </c>
      <c r="Z427" s="113">
        <v>0</v>
      </c>
      <c r="AA427" s="113">
        <v>0</v>
      </c>
      <c r="AB427" s="113"/>
      <c r="AC427" s="113"/>
      <c r="AD427" s="113"/>
      <c r="AE427" s="113"/>
      <c r="AF427" s="113"/>
      <c r="AG427" s="113">
        <v>0</v>
      </c>
      <c r="AH427" s="113">
        <v>0</v>
      </c>
      <c r="AI427" s="113">
        <f t="shared" si="550"/>
        <v>0</v>
      </c>
      <c r="AJ427" s="113">
        <v>0</v>
      </c>
      <c r="AK427" s="113">
        <v>0</v>
      </c>
      <c r="AL427" s="113">
        <f t="shared" si="551"/>
        <v>0</v>
      </c>
      <c r="AM427" s="113">
        <f t="shared" si="555"/>
        <v>0</v>
      </c>
      <c r="AN427" s="113">
        <f t="shared" si="556"/>
        <v>0</v>
      </c>
      <c r="AO427" s="113">
        <f t="shared" si="557"/>
        <v>0</v>
      </c>
      <c r="AP427" s="113">
        <f t="shared" si="558"/>
        <v>0</v>
      </c>
      <c r="AQ427" s="113">
        <f t="shared" si="559"/>
        <v>0</v>
      </c>
      <c r="AR427" s="113">
        <f t="shared" si="559"/>
        <v>0</v>
      </c>
      <c r="AS427" s="113">
        <f t="shared" si="559"/>
        <v>0</v>
      </c>
      <c r="AT427" s="113">
        <f t="shared" si="560"/>
        <v>0</v>
      </c>
      <c r="AU427" s="113">
        <v>0</v>
      </c>
      <c r="AV427" s="113">
        <v>0</v>
      </c>
      <c r="AW427" s="113">
        <f t="shared" si="561"/>
        <v>0</v>
      </c>
      <c r="AX427" s="113" t="e">
        <f>#REF!</f>
        <v>#REF!</v>
      </c>
      <c r="AY427" s="113">
        <v>0</v>
      </c>
      <c r="AZ427" s="113">
        <v>0</v>
      </c>
      <c r="BA427" s="113">
        <v>0</v>
      </c>
      <c r="BB427" s="113">
        <v>0</v>
      </c>
    </row>
    <row r="428" spans="7:54" s="71" customFormat="1" ht="14.25" x14ac:dyDescent="0.2">
      <c r="G428" s="81" t="s">
        <v>814</v>
      </c>
      <c r="H428" s="85" t="s">
        <v>814</v>
      </c>
      <c r="I428" s="74" t="s">
        <v>815</v>
      </c>
      <c r="J428" s="75">
        <v>0</v>
      </c>
      <c r="K428" s="75">
        <v>0</v>
      </c>
      <c r="L428" s="113">
        <v>0</v>
      </c>
      <c r="M428" s="113">
        <v>0</v>
      </c>
      <c r="N428" s="113">
        <v>0</v>
      </c>
      <c r="O428" s="113">
        <v>0</v>
      </c>
      <c r="P428" s="113">
        <v>0</v>
      </c>
      <c r="Q428" s="113">
        <v>0</v>
      </c>
      <c r="R428" s="113">
        <v>0</v>
      </c>
      <c r="S428" s="113"/>
      <c r="T428" s="113"/>
      <c r="U428" s="113"/>
      <c r="V428" s="113"/>
      <c r="W428" s="113"/>
      <c r="X428" s="113"/>
      <c r="Y428" s="113">
        <f t="shared" si="552"/>
        <v>0</v>
      </c>
      <c r="Z428" s="113">
        <v>0</v>
      </c>
      <c r="AA428" s="113">
        <v>0</v>
      </c>
      <c r="AB428" s="113"/>
      <c r="AC428" s="113"/>
      <c r="AD428" s="113"/>
      <c r="AE428" s="113"/>
      <c r="AF428" s="113"/>
      <c r="AG428" s="113">
        <v>0</v>
      </c>
      <c r="AH428" s="113">
        <v>0</v>
      </c>
      <c r="AI428" s="113">
        <f t="shared" si="550"/>
        <v>0</v>
      </c>
      <c r="AJ428" s="113">
        <v>0</v>
      </c>
      <c r="AK428" s="113">
        <v>0</v>
      </c>
      <c r="AL428" s="113">
        <f t="shared" si="551"/>
        <v>0</v>
      </c>
      <c r="AM428" s="113">
        <f t="shared" si="555"/>
        <v>0</v>
      </c>
      <c r="AN428" s="113">
        <f t="shared" si="556"/>
        <v>0</v>
      </c>
      <c r="AO428" s="113">
        <f t="shared" si="557"/>
        <v>0</v>
      </c>
      <c r="AP428" s="113">
        <f t="shared" si="558"/>
        <v>0</v>
      </c>
      <c r="AQ428" s="113">
        <f t="shared" si="559"/>
        <v>0</v>
      </c>
      <c r="AR428" s="113">
        <f t="shared" si="559"/>
        <v>0</v>
      </c>
      <c r="AS428" s="113">
        <f t="shared" si="559"/>
        <v>0</v>
      </c>
      <c r="AT428" s="113">
        <f t="shared" si="560"/>
        <v>0</v>
      </c>
      <c r="AU428" s="113">
        <v>0</v>
      </c>
      <c r="AV428" s="113">
        <v>0</v>
      </c>
      <c r="AW428" s="113">
        <f t="shared" si="561"/>
        <v>0</v>
      </c>
      <c r="AX428" s="113" t="e">
        <f>#REF!</f>
        <v>#REF!</v>
      </c>
      <c r="AY428" s="113">
        <v>0</v>
      </c>
      <c r="AZ428" s="113">
        <v>0</v>
      </c>
      <c r="BA428" s="113">
        <v>0</v>
      </c>
      <c r="BB428" s="122">
        <v>1143164000</v>
      </c>
    </row>
    <row r="429" spans="7:54" s="71" customFormat="1" ht="14.25" x14ac:dyDescent="0.2">
      <c r="G429" s="81" t="s">
        <v>816</v>
      </c>
      <c r="H429" s="85" t="s">
        <v>816</v>
      </c>
      <c r="I429" s="74" t="s">
        <v>817</v>
      </c>
      <c r="J429" s="75">
        <v>190300000</v>
      </c>
      <c r="K429" s="75">
        <v>33305000</v>
      </c>
      <c r="L429" s="113">
        <v>153300000</v>
      </c>
      <c r="M429" s="113">
        <v>27500500</v>
      </c>
      <c r="N429" s="113">
        <v>-27500500</v>
      </c>
      <c r="O429" s="113">
        <v>0</v>
      </c>
      <c r="P429" s="113">
        <v>0</v>
      </c>
      <c r="Q429" s="113">
        <v>0</v>
      </c>
      <c r="R429" s="113">
        <v>0</v>
      </c>
      <c r="S429" s="113">
        <v>12775000</v>
      </c>
      <c r="T429" s="113">
        <v>12775000</v>
      </c>
      <c r="U429" s="113">
        <v>12775000</v>
      </c>
      <c r="V429" s="113">
        <v>12775000</v>
      </c>
      <c r="W429" s="113">
        <v>12775000</v>
      </c>
      <c r="X429" s="113">
        <v>12775000</v>
      </c>
      <c r="Y429" s="113">
        <f t="shared" si="552"/>
        <v>76650000</v>
      </c>
      <c r="Z429" s="113">
        <v>12775000</v>
      </c>
      <c r="AA429" s="113">
        <v>12775000</v>
      </c>
      <c r="AB429" s="113">
        <v>12775000</v>
      </c>
      <c r="AC429" s="113">
        <v>12775000</v>
      </c>
      <c r="AD429" s="113">
        <v>12775000</v>
      </c>
      <c r="AE429" s="113">
        <v>12775000</v>
      </c>
      <c r="AF429" s="113">
        <v>12775000</v>
      </c>
      <c r="AG429" s="113">
        <v>33300000</v>
      </c>
      <c r="AH429" s="113">
        <v>5000</v>
      </c>
      <c r="AI429" s="113">
        <f t="shared" si="550"/>
        <v>33305000</v>
      </c>
      <c r="AJ429" s="113">
        <v>76650000</v>
      </c>
      <c r="AK429" s="113">
        <v>76650000</v>
      </c>
      <c r="AL429" s="113">
        <f t="shared" si="551"/>
        <v>153300000</v>
      </c>
      <c r="AM429" s="113">
        <f t="shared" si="555"/>
        <v>0</v>
      </c>
      <c r="AN429" s="113">
        <v>0</v>
      </c>
      <c r="AO429" s="113">
        <v>0</v>
      </c>
      <c r="AP429" s="113">
        <f t="shared" si="558"/>
        <v>0</v>
      </c>
      <c r="AQ429" s="113">
        <f t="shared" si="559"/>
        <v>0</v>
      </c>
      <c r="AR429" s="113">
        <f t="shared" si="559"/>
        <v>0</v>
      </c>
      <c r="AS429" s="113">
        <f t="shared" si="559"/>
        <v>0</v>
      </c>
      <c r="AT429" s="113">
        <f t="shared" si="560"/>
        <v>0</v>
      </c>
      <c r="AU429" s="113">
        <v>0</v>
      </c>
      <c r="AV429" s="113">
        <v>0</v>
      </c>
      <c r="AW429" s="113">
        <f t="shared" si="561"/>
        <v>0</v>
      </c>
      <c r="AX429" s="113" t="e">
        <f>#REF!</f>
        <v>#REF!</v>
      </c>
      <c r="AY429" s="113">
        <v>0</v>
      </c>
      <c r="AZ429" s="113">
        <v>0</v>
      </c>
      <c r="BA429" s="113">
        <v>0</v>
      </c>
      <c r="BB429" s="113">
        <v>0</v>
      </c>
    </row>
    <row r="430" spans="7:54" s="71" customFormat="1" ht="14.25" x14ac:dyDescent="0.2">
      <c r="G430" s="81" t="s">
        <v>818</v>
      </c>
      <c r="H430" s="85" t="s">
        <v>818</v>
      </c>
      <c r="I430" s="74" t="s">
        <v>819</v>
      </c>
      <c r="J430" s="75">
        <v>0</v>
      </c>
      <c r="K430" s="75">
        <v>0</v>
      </c>
      <c r="L430" s="113">
        <v>0</v>
      </c>
      <c r="M430" s="113">
        <v>0</v>
      </c>
      <c r="N430" s="113">
        <v>0</v>
      </c>
      <c r="O430" s="113">
        <v>0</v>
      </c>
      <c r="P430" s="113">
        <v>0</v>
      </c>
      <c r="Q430" s="113">
        <v>0</v>
      </c>
      <c r="R430" s="113">
        <v>0</v>
      </c>
      <c r="S430" s="113">
        <v>0</v>
      </c>
      <c r="T430" s="113">
        <v>0</v>
      </c>
      <c r="U430" s="113">
        <v>0</v>
      </c>
      <c r="V430" s="113">
        <v>0</v>
      </c>
      <c r="W430" s="113">
        <v>0</v>
      </c>
      <c r="X430" s="113">
        <v>0</v>
      </c>
      <c r="Y430" s="113">
        <f t="shared" si="552"/>
        <v>0</v>
      </c>
      <c r="Z430" s="113">
        <v>0</v>
      </c>
      <c r="AA430" s="113">
        <v>0</v>
      </c>
      <c r="AB430" s="113">
        <v>0</v>
      </c>
      <c r="AC430" s="113">
        <v>0</v>
      </c>
      <c r="AD430" s="113">
        <v>0</v>
      </c>
      <c r="AE430" s="113">
        <v>0</v>
      </c>
      <c r="AF430" s="113">
        <v>0</v>
      </c>
      <c r="AG430" s="113">
        <v>0</v>
      </c>
      <c r="AH430" s="113">
        <v>0</v>
      </c>
      <c r="AI430" s="113">
        <f t="shared" si="550"/>
        <v>0</v>
      </c>
      <c r="AJ430" s="113">
        <v>0</v>
      </c>
      <c r="AK430" s="113">
        <v>0</v>
      </c>
      <c r="AL430" s="113">
        <f t="shared" si="551"/>
        <v>0</v>
      </c>
      <c r="AM430" s="113">
        <f t="shared" si="555"/>
        <v>0</v>
      </c>
      <c r="AN430" s="113">
        <v>0</v>
      </c>
      <c r="AO430" s="113">
        <v>0</v>
      </c>
      <c r="AP430" s="113">
        <f t="shared" si="558"/>
        <v>0</v>
      </c>
      <c r="AQ430" s="113">
        <f t="shared" si="559"/>
        <v>0</v>
      </c>
      <c r="AR430" s="113">
        <f t="shared" si="559"/>
        <v>0</v>
      </c>
      <c r="AS430" s="113">
        <f t="shared" si="559"/>
        <v>0</v>
      </c>
      <c r="AT430" s="113">
        <f t="shared" si="560"/>
        <v>0</v>
      </c>
      <c r="AU430" s="113">
        <v>0</v>
      </c>
      <c r="AV430" s="113">
        <v>0</v>
      </c>
      <c r="AW430" s="113">
        <f t="shared" si="561"/>
        <v>0</v>
      </c>
      <c r="AX430" s="113" t="e">
        <f>#REF!</f>
        <v>#REF!</v>
      </c>
      <c r="AY430" s="113">
        <v>0</v>
      </c>
      <c r="AZ430" s="113">
        <v>0</v>
      </c>
      <c r="BA430" s="113">
        <v>0</v>
      </c>
      <c r="BB430" s="113">
        <v>0</v>
      </c>
    </row>
    <row r="431" spans="7:54" s="71" customFormat="1" ht="14.25" x14ac:dyDescent="0.2">
      <c r="G431" s="81" t="s">
        <v>820</v>
      </c>
      <c r="H431" s="85" t="s">
        <v>820</v>
      </c>
      <c r="I431" s="74" t="s">
        <v>821</v>
      </c>
      <c r="J431" s="75">
        <v>635250000</v>
      </c>
      <c r="K431" s="75">
        <v>0</v>
      </c>
      <c r="L431" s="113">
        <v>859530000</v>
      </c>
      <c r="M431" s="113">
        <v>53130000</v>
      </c>
      <c r="N431" s="113">
        <v>53130000</v>
      </c>
      <c r="O431" s="113">
        <v>53130000</v>
      </c>
      <c r="P431" s="113">
        <v>-159390000</v>
      </c>
      <c r="Q431" s="113">
        <v>0</v>
      </c>
      <c r="R431" s="113">
        <v>0</v>
      </c>
      <c r="S431" s="113">
        <v>71627500</v>
      </c>
      <c r="T431" s="113">
        <v>71627500</v>
      </c>
      <c r="U431" s="113">
        <v>71627500</v>
      </c>
      <c r="V431" s="113">
        <v>71627500</v>
      </c>
      <c r="W431" s="113">
        <v>71627500</v>
      </c>
      <c r="X431" s="113">
        <v>71627500</v>
      </c>
      <c r="Y431" s="113">
        <f t="shared" si="552"/>
        <v>429765000</v>
      </c>
      <c r="Z431" s="113">
        <v>71627500</v>
      </c>
      <c r="AA431" s="113">
        <v>71627500</v>
      </c>
      <c r="AB431" s="113">
        <v>71627500</v>
      </c>
      <c r="AC431" s="113">
        <v>71627500</v>
      </c>
      <c r="AD431" s="113">
        <v>71627500</v>
      </c>
      <c r="AE431" s="113">
        <v>71627500</v>
      </c>
      <c r="AF431" s="113">
        <v>71627500</v>
      </c>
      <c r="AG431" s="113">
        <v>319530000</v>
      </c>
      <c r="AH431" s="113">
        <v>-319530000</v>
      </c>
      <c r="AI431" s="113">
        <f t="shared" si="550"/>
        <v>0</v>
      </c>
      <c r="AJ431" s="113">
        <v>429765000</v>
      </c>
      <c r="AK431" s="113">
        <v>429765000</v>
      </c>
      <c r="AL431" s="113">
        <f t="shared" si="551"/>
        <v>859530000</v>
      </c>
      <c r="AM431" s="113">
        <f t="shared" si="555"/>
        <v>0</v>
      </c>
      <c r="AN431" s="113">
        <v>0</v>
      </c>
      <c r="AO431" s="113">
        <v>0</v>
      </c>
      <c r="AP431" s="113">
        <f t="shared" si="558"/>
        <v>0</v>
      </c>
      <c r="AQ431" s="113">
        <f t="shared" si="559"/>
        <v>0</v>
      </c>
      <c r="AR431" s="113">
        <f t="shared" si="559"/>
        <v>0</v>
      </c>
      <c r="AS431" s="113">
        <f t="shared" si="559"/>
        <v>0</v>
      </c>
      <c r="AT431" s="113">
        <f t="shared" si="560"/>
        <v>0</v>
      </c>
      <c r="AU431" s="113">
        <v>0</v>
      </c>
      <c r="AV431" s="113">
        <v>0</v>
      </c>
      <c r="AW431" s="113">
        <f t="shared" si="561"/>
        <v>0</v>
      </c>
      <c r="AX431" s="113" t="e">
        <f>#REF!</f>
        <v>#REF!</v>
      </c>
      <c r="AY431" s="113">
        <v>0</v>
      </c>
      <c r="AZ431" s="113">
        <v>0</v>
      </c>
      <c r="BA431" s="113">
        <v>0</v>
      </c>
      <c r="BB431" s="113">
        <v>0</v>
      </c>
    </row>
    <row r="432" spans="7:54" s="71" customFormat="1" ht="14.25" x14ac:dyDescent="0.2">
      <c r="G432" s="81" t="s">
        <v>822</v>
      </c>
      <c r="H432" s="85" t="s">
        <v>822</v>
      </c>
      <c r="I432" s="74" t="s">
        <v>823</v>
      </c>
      <c r="J432" s="75">
        <v>0</v>
      </c>
      <c r="K432" s="75">
        <v>0</v>
      </c>
      <c r="L432" s="113">
        <v>0</v>
      </c>
      <c r="M432" s="113">
        <v>0</v>
      </c>
      <c r="N432" s="113">
        <v>0</v>
      </c>
      <c r="O432" s="113">
        <v>0</v>
      </c>
      <c r="P432" s="113">
        <v>0</v>
      </c>
      <c r="Q432" s="113">
        <v>0</v>
      </c>
      <c r="R432" s="113">
        <v>0</v>
      </c>
      <c r="S432" s="113">
        <v>0</v>
      </c>
      <c r="T432" s="113">
        <v>0</v>
      </c>
      <c r="U432" s="113">
        <v>0</v>
      </c>
      <c r="V432" s="113">
        <v>0</v>
      </c>
      <c r="W432" s="113">
        <v>0</v>
      </c>
      <c r="X432" s="113">
        <v>0</v>
      </c>
      <c r="Y432" s="113">
        <f t="shared" si="552"/>
        <v>0</v>
      </c>
      <c r="Z432" s="113">
        <v>0</v>
      </c>
      <c r="AA432" s="113">
        <v>0</v>
      </c>
      <c r="AB432" s="113">
        <v>0</v>
      </c>
      <c r="AC432" s="113">
        <v>0</v>
      </c>
      <c r="AD432" s="113">
        <v>0</v>
      </c>
      <c r="AE432" s="113">
        <v>0</v>
      </c>
      <c r="AF432" s="113">
        <v>0</v>
      </c>
      <c r="AG432" s="113">
        <v>0</v>
      </c>
      <c r="AH432" s="113">
        <v>0</v>
      </c>
      <c r="AI432" s="113">
        <f t="shared" si="550"/>
        <v>0</v>
      </c>
      <c r="AJ432" s="113">
        <v>0</v>
      </c>
      <c r="AK432" s="113">
        <v>0</v>
      </c>
      <c r="AL432" s="113">
        <f t="shared" si="551"/>
        <v>0</v>
      </c>
      <c r="AM432" s="113">
        <f t="shared" si="555"/>
        <v>0</v>
      </c>
      <c r="AN432" s="113">
        <f t="shared" si="556"/>
        <v>0</v>
      </c>
      <c r="AO432" s="113">
        <f t="shared" si="557"/>
        <v>0</v>
      </c>
      <c r="AP432" s="113">
        <f t="shared" si="558"/>
        <v>0</v>
      </c>
      <c r="AQ432" s="113">
        <f t="shared" si="559"/>
        <v>0</v>
      </c>
      <c r="AR432" s="113">
        <f t="shared" si="559"/>
        <v>0</v>
      </c>
      <c r="AS432" s="113">
        <f t="shared" si="559"/>
        <v>0</v>
      </c>
      <c r="AT432" s="113">
        <f t="shared" si="560"/>
        <v>0</v>
      </c>
      <c r="AU432" s="113">
        <v>0</v>
      </c>
      <c r="AV432" s="113">
        <v>0</v>
      </c>
      <c r="AW432" s="113">
        <f t="shared" si="561"/>
        <v>0</v>
      </c>
      <c r="AX432" s="113" t="e">
        <f>#REF!</f>
        <v>#REF!</v>
      </c>
      <c r="AY432" s="113">
        <v>0</v>
      </c>
      <c r="AZ432" s="113">
        <v>0</v>
      </c>
      <c r="BA432" s="113">
        <v>0</v>
      </c>
      <c r="BB432" s="113">
        <v>0</v>
      </c>
    </row>
    <row r="433" spans="7:54" s="71" customFormat="1" ht="14.25" x14ac:dyDescent="0.2">
      <c r="G433" s="81" t="s">
        <v>824</v>
      </c>
      <c r="H433" s="85" t="s">
        <v>824</v>
      </c>
      <c r="I433" s="74" t="s">
        <v>825</v>
      </c>
      <c r="J433" s="75">
        <v>824290330</v>
      </c>
      <c r="K433" s="75">
        <v>3009864665</v>
      </c>
      <c r="L433" s="113">
        <v>2726020374</v>
      </c>
      <c r="M433" s="113">
        <v>69726000</v>
      </c>
      <c r="N433" s="113">
        <v>277571519</v>
      </c>
      <c r="O433" s="113">
        <v>407868111</v>
      </c>
      <c r="P433" s="113">
        <v>464670277</v>
      </c>
      <c r="Q433" s="113">
        <v>806671075</v>
      </c>
      <c r="R433" s="113">
        <v>469037808</v>
      </c>
      <c r="S433" s="113">
        <v>227168364.5</v>
      </c>
      <c r="T433" s="113">
        <v>227168364.5</v>
      </c>
      <c r="U433" s="113">
        <v>227168364.5</v>
      </c>
      <c r="V433" s="113">
        <v>227168364.5</v>
      </c>
      <c r="W433" s="113">
        <v>227168364.5</v>
      </c>
      <c r="X433" s="113">
        <v>227168364.5</v>
      </c>
      <c r="Y433" s="113">
        <f t="shared" si="552"/>
        <v>3858554977</v>
      </c>
      <c r="Z433" s="113">
        <v>227168364.5</v>
      </c>
      <c r="AA433" s="113">
        <v>227168364.5</v>
      </c>
      <c r="AB433" s="113">
        <v>227168364.5</v>
      </c>
      <c r="AC433" s="113">
        <v>227168364.5</v>
      </c>
      <c r="AD433" s="113">
        <v>227168364.5</v>
      </c>
      <c r="AE433" s="113">
        <v>227168364.5</v>
      </c>
      <c r="AF433" s="113">
        <v>227168364.5</v>
      </c>
      <c r="AG433" s="113">
        <v>962279000</v>
      </c>
      <c r="AH433" s="113">
        <v>2047585665</v>
      </c>
      <c r="AI433" s="113">
        <f t="shared" si="550"/>
        <v>3009864665</v>
      </c>
      <c r="AJ433" s="113">
        <v>1363010187</v>
      </c>
      <c r="AK433" s="113">
        <v>1363010187</v>
      </c>
      <c r="AL433" s="113">
        <f t="shared" si="551"/>
        <v>2726020374</v>
      </c>
      <c r="AM433" s="113">
        <f t="shared" si="555"/>
        <v>2495544790</v>
      </c>
      <c r="AN433" s="113">
        <v>5146940000</v>
      </c>
      <c r="AO433" s="113">
        <v>5593548000</v>
      </c>
      <c r="AP433" s="113">
        <f t="shared" si="558"/>
        <v>13236032790</v>
      </c>
      <c r="AQ433" s="113">
        <f t="shared" si="559"/>
        <v>2495544790</v>
      </c>
      <c r="AR433" s="113">
        <f t="shared" si="559"/>
        <v>5146940000</v>
      </c>
      <c r="AS433" s="113">
        <f t="shared" si="559"/>
        <v>5593548000</v>
      </c>
      <c r="AT433" s="113">
        <f t="shared" si="560"/>
        <v>13236032790</v>
      </c>
      <c r="AU433" s="113">
        <v>2495544790</v>
      </c>
      <c r="AV433" s="113">
        <v>10440488000</v>
      </c>
      <c r="AW433" s="113">
        <f t="shared" si="561"/>
        <v>12936032790</v>
      </c>
      <c r="AX433" s="113" t="e">
        <f>#REF!</f>
        <v>#REF!</v>
      </c>
      <c r="AY433" s="113">
        <f>12936032.79*1000</f>
        <v>12936032790</v>
      </c>
      <c r="AZ433" s="113">
        <v>17161365000</v>
      </c>
      <c r="BA433" s="113">
        <v>13236033000</v>
      </c>
      <c r="BB433" s="113">
        <v>17161365000</v>
      </c>
    </row>
    <row r="434" spans="7:54" s="71" customFormat="1" ht="14.25" x14ac:dyDescent="0.2">
      <c r="G434" s="81" t="s">
        <v>826</v>
      </c>
      <c r="H434" s="85" t="s">
        <v>826</v>
      </c>
      <c r="I434" s="74" t="s">
        <v>827</v>
      </c>
      <c r="J434" s="75">
        <v>0</v>
      </c>
      <c r="K434" s="75">
        <v>0</v>
      </c>
      <c r="L434" s="113">
        <v>0</v>
      </c>
      <c r="M434" s="113">
        <v>0</v>
      </c>
      <c r="N434" s="113">
        <v>0</v>
      </c>
      <c r="O434" s="113">
        <v>0</v>
      </c>
      <c r="P434" s="113">
        <v>0</v>
      </c>
      <c r="Q434" s="113">
        <v>0</v>
      </c>
      <c r="R434" s="113">
        <v>0</v>
      </c>
      <c r="S434" s="113"/>
      <c r="T434" s="113"/>
      <c r="U434" s="113"/>
      <c r="V434" s="113"/>
      <c r="W434" s="113"/>
      <c r="X434" s="113"/>
      <c r="Y434" s="113">
        <f t="shared" si="552"/>
        <v>0</v>
      </c>
      <c r="Z434" s="113">
        <v>0</v>
      </c>
      <c r="AA434" s="113">
        <v>0</v>
      </c>
      <c r="AB434" s="113"/>
      <c r="AC434" s="113"/>
      <c r="AD434" s="113"/>
      <c r="AE434" s="113"/>
      <c r="AF434" s="113"/>
      <c r="AG434" s="113">
        <v>0</v>
      </c>
      <c r="AH434" s="113">
        <v>0</v>
      </c>
      <c r="AI434" s="113">
        <f t="shared" si="550"/>
        <v>0</v>
      </c>
      <c r="AJ434" s="113">
        <v>0</v>
      </c>
      <c r="AK434" s="113">
        <v>0</v>
      </c>
      <c r="AL434" s="113">
        <f t="shared" si="551"/>
        <v>0</v>
      </c>
      <c r="AM434" s="113">
        <f t="shared" si="555"/>
        <v>0</v>
      </c>
      <c r="AN434" s="113">
        <f t="shared" si="556"/>
        <v>0</v>
      </c>
      <c r="AO434" s="113">
        <f t="shared" si="557"/>
        <v>0</v>
      </c>
      <c r="AP434" s="113">
        <f t="shared" si="558"/>
        <v>0</v>
      </c>
      <c r="AQ434" s="113">
        <f t="shared" si="559"/>
        <v>0</v>
      </c>
      <c r="AR434" s="113">
        <f t="shared" si="559"/>
        <v>0</v>
      </c>
      <c r="AS434" s="113">
        <f t="shared" si="559"/>
        <v>0</v>
      </c>
      <c r="AT434" s="113">
        <f t="shared" si="560"/>
        <v>0</v>
      </c>
      <c r="AU434" s="113">
        <v>0</v>
      </c>
      <c r="AV434" s="113">
        <v>0</v>
      </c>
      <c r="AW434" s="113">
        <f t="shared" si="561"/>
        <v>0</v>
      </c>
      <c r="AX434" s="113" t="e">
        <f>#REF!</f>
        <v>#REF!</v>
      </c>
      <c r="AY434" s="113">
        <v>0</v>
      </c>
      <c r="AZ434" s="113">
        <v>0</v>
      </c>
      <c r="BA434" s="113">
        <v>0</v>
      </c>
      <c r="BB434" s="113">
        <v>0</v>
      </c>
    </row>
    <row r="435" spans="7:54" s="71" customFormat="1" ht="14.25" x14ac:dyDescent="0.2">
      <c r="G435" s="81" t="s">
        <v>828</v>
      </c>
      <c r="H435" s="85" t="s">
        <v>828</v>
      </c>
      <c r="I435" s="74" t="s">
        <v>829</v>
      </c>
      <c r="J435" s="75">
        <v>0</v>
      </c>
      <c r="K435" s="75">
        <v>0</v>
      </c>
      <c r="L435" s="113">
        <v>0</v>
      </c>
      <c r="M435" s="113">
        <v>0</v>
      </c>
      <c r="N435" s="113">
        <v>0</v>
      </c>
      <c r="O435" s="113">
        <v>0</v>
      </c>
      <c r="P435" s="113">
        <v>0</v>
      </c>
      <c r="Q435" s="113">
        <v>0</v>
      </c>
      <c r="R435" s="113">
        <v>0</v>
      </c>
      <c r="S435" s="113"/>
      <c r="T435" s="113"/>
      <c r="U435" s="113"/>
      <c r="V435" s="113"/>
      <c r="W435" s="113"/>
      <c r="X435" s="113"/>
      <c r="Y435" s="113">
        <f t="shared" si="552"/>
        <v>0</v>
      </c>
      <c r="Z435" s="113">
        <v>0</v>
      </c>
      <c r="AA435" s="113">
        <v>0</v>
      </c>
      <c r="AB435" s="113"/>
      <c r="AC435" s="113"/>
      <c r="AD435" s="113"/>
      <c r="AE435" s="113"/>
      <c r="AF435" s="113"/>
      <c r="AG435" s="113">
        <v>0</v>
      </c>
      <c r="AH435" s="113">
        <v>0</v>
      </c>
      <c r="AI435" s="113">
        <f t="shared" si="550"/>
        <v>0</v>
      </c>
      <c r="AJ435" s="113">
        <v>0</v>
      </c>
      <c r="AK435" s="113">
        <v>0</v>
      </c>
      <c r="AL435" s="113">
        <f t="shared" si="551"/>
        <v>0</v>
      </c>
      <c r="AM435" s="113">
        <f t="shared" si="555"/>
        <v>0</v>
      </c>
      <c r="AN435" s="113">
        <f t="shared" si="556"/>
        <v>0</v>
      </c>
      <c r="AO435" s="113">
        <f t="shared" si="557"/>
        <v>0</v>
      </c>
      <c r="AP435" s="113">
        <f t="shared" si="558"/>
        <v>0</v>
      </c>
      <c r="AQ435" s="113">
        <f t="shared" si="559"/>
        <v>0</v>
      </c>
      <c r="AR435" s="113">
        <f t="shared" si="559"/>
        <v>0</v>
      </c>
      <c r="AS435" s="113">
        <f t="shared" si="559"/>
        <v>0</v>
      </c>
      <c r="AT435" s="113">
        <f t="shared" si="560"/>
        <v>0</v>
      </c>
      <c r="AU435" s="113">
        <v>0</v>
      </c>
      <c r="AV435" s="113">
        <v>0</v>
      </c>
      <c r="AW435" s="113">
        <f t="shared" si="561"/>
        <v>0</v>
      </c>
      <c r="AX435" s="113" t="e">
        <f>#REF!</f>
        <v>#REF!</v>
      </c>
      <c r="AY435" s="113">
        <v>0</v>
      </c>
      <c r="AZ435" s="113">
        <v>0</v>
      </c>
      <c r="BA435" s="113">
        <v>0</v>
      </c>
      <c r="BB435" s="113">
        <v>0</v>
      </c>
    </row>
    <row r="436" spans="7:54" s="71" customFormat="1" ht="14.25" x14ac:dyDescent="0.2">
      <c r="G436" s="81" t="s">
        <v>830</v>
      </c>
      <c r="H436" s="85" t="s">
        <v>830</v>
      </c>
      <c r="I436" s="74" t="s">
        <v>831</v>
      </c>
      <c r="J436" s="75">
        <v>0</v>
      </c>
      <c r="K436" s="75">
        <v>0</v>
      </c>
      <c r="L436" s="113">
        <v>0</v>
      </c>
      <c r="M436" s="113">
        <v>0</v>
      </c>
      <c r="N436" s="113">
        <v>0</v>
      </c>
      <c r="O436" s="113">
        <v>0</v>
      </c>
      <c r="P436" s="113">
        <v>0</v>
      </c>
      <c r="Q436" s="113">
        <v>0</v>
      </c>
      <c r="R436" s="113">
        <v>0</v>
      </c>
      <c r="S436" s="113"/>
      <c r="T436" s="113"/>
      <c r="U436" s="113"/>
      <c r="V436" s="113"/>
      <c r="W436" s="113"/>
      <c r="X436" s="113"/>
      <c r="Y436" s="113">
        <f t="shared" si="552"/>
        <v>0</v>
      </c>
      <c r="Z436" s="113">
        <v>0</v>
      </c>
      <c r="AA436" s="113">
        <v>0</v>
      </c>
      <c r="AB436" s="113"/>
      <c r="AC436" s="113"/>
      <c r="AD436" s="113"/>
      <c r="AE436" s="113"/>
      <c r="AF436" s="113"/>
      <c r="AG436" s="113">
        <v>0</v>
      </c>
      <c r="AH436" s="113">
        <v>0</v>
      </c>
      <c r="AI436" s="113">
        <f t="shared" si="550"/>
        <v>0</v>
      </c>
      <c r="AJ436" s="113">
        <v>0</v>
      </c>
      <c r="AK436" s="113">
        <v>0</v>
      </c>
      <c r="AL436" s="113">
        <f t="shared" si="551"/>
        <v>0</v>
      </c>
      <c r="AM436" s="113">
        <f t="shared" si="555"/>
        <v>0</v>
      </c>
      <c r="AN436" s="113">
        <f t="shared" si="556"/>
        <v>0</v>
      </c>
      <c r="AO436" s="113">
        <f t="shared" si="557"/>
        <v>0</v>
      </c>
      <c r="AP436" s="113">
        <f t="shared" si="558"/>
        <v>0</v>
      </c>
      <c r="AQ436" s="113">
        <f t="shared" si="559"/>
        <v>0</v>
      </c>
      <c r="AR436" s="113">
        <f t="shared" si="559"/>
        <v>0</v>
      </c>
      <c r="AS436" s="113">
        <f t="shared" si="559"/>
        <v>0</v>
      </c>
      <c r="AT436" s="113">
        <f t="shared" si="560"/>
        <v>0</v>
      </c>
      <c r="AU436" s="113">
        <v>0</v>
      </c>
      <c r="AV436" s="113">
        <v>0</v>
      </c>
      <c r="AW436" s="113">
        <f t="shared" si="561"/>
        <v>0</v>
      </c>
      <c r="AX436" s="113" t="e">
        <f>#REF!</f>
        <v>#REF!</v>
      </c>
      <c r="AY436" s="113">
        <v>0</v>
      </c>
      <c r="AZ436" s="113">
        <v>0</v>
      </c>
      <c r="BA436" s="113">
        <v>0</v>
      </c>
      <c r="BB436" s="113">
        <v>0</v>
      </c>
    </row>
    <row r="437" spans="7:54" s="71" customFormat="1" ht="14.25" x14ac:dyDescent="0.2">
      <c r="G437" s="81" t="s">
        <v>832</v>
      </c>
      <c r="H437" s="85" t="s">
        <v>832</v>
      </c>
      <c r="I437" s="74" t="s">
        <v>833</v>
      </c>
      <c r="J437" s="75">
        <v>0</v>
      </c>
      <c r="K437" s="75">
        <v>0</v>
      </c>
      <c r="L437" s="113">
        <v>0</v>
      </c>
      <c r="M437" s="113">
        <v>0</v>
      </c>
      <c r="N437" s="113">
        <v>0</v>
      </c>
      <c r="O437" s="113">
        <v>0</v>
      </c>
      <c r="P437" s="113">
        <v>0</v>
      </c>
      <c r="Q437" s="113">
        <v>0</v>
      </c>
      <c r="R437" s="113">
        <v>0</v>
      </c>
      <c r="S437" s="113"/>
      <c r="T437" s="113"/>
      <c r="U437" s="113"/>
      <c r="V437" s="113"/>
      <c r="W437" s="113"/>
      <c r="X437" s="113"/>
      <c r="Y437" s="113">
        <f t="shared" si="552"/>
        <v>0</v>
      </c>
      <c r="Z437" s="113">
        <v>0</v>
      </c>
      <c r="AA437" s="113">
        <v>0</v>
      </c>
      <c r="AB437" s="113"/>
      <c r="AC437" s="113"/>
      <c r="AD437" s="113"/>
      <c r="AE437" s="113"/>
      <c r="AF437" s="113"/>
      <c r="AG437" s="113">
        <v>0</v>
      </c>
      <c r="AH437" s="113">
        <v>0</v>
      </c>
      <c r="AI437" s="113">
        <f t="shared" si="550"/>
        <v>0</v>
      </c>
      <c r="AJ437" s="113">
        <v>0</v>
      </c>
      <c r="AK437" s="113">
        <v>0</v>
      </c>
      <c r="AL437" s="113">
        <f t="shared" si="551"/>
        <v>0</v>
      </c>
      <c r="AM437" s="113">
        <f t="shared" si="555"/>
        <v>0</v>
      </c>
      <c r="AN437" s="113">
        <f t="shared" si="556"/>
        <v>0</v>
      </c>
      <c r="AO437" s="113">
        <f t="shared" si="557"/>
        <v>0</v>
      </c>
      <c r="AP437" s="113">
        <f t="shared" si="558"/>
        <v>0</v>
      </c>
      <c r="AQ437" s="113">
        <f t="shared" si="559"/>
        <v>0</v>
      </c>
      <c r="AR437" s="113">
        <f t="shared" si="559"/>
        <v>0</v>
      </c>
      <c r="AS437" s="113">
        <f t="shared" si="559"/>
        <v>0</v>
      </c>
      <c r="AT437" s="113">
        <f t="shared" si="560"/>
        <v>0</v>
      </c>
      <c r="AU437" s="113">
        <v>0</v>
      </c>
      <c r="AV437" s="113">
        <v>0</v>
      </c>
      <c r="AW437" s="113">
        <f t="shared" si="561"/>
        <v>0</v>
      </c>
      <c r="AX437" s="113" t="e">
        <f>#REF!</f>
        <v>#REF!</v>
      </c>
      <c r="AY437" s="113">
        <v>0</v>
      </c>
      <c r="AZ437" s="113">
        <v>0</v>
      </c>
      <c r="BA437" s="113">
        <v>0</v>
      </c>
      <c r="BB437" s="113">
        <v>0</v>
      </c>
    </row>
    <row r="438" spans="7:54" s="71" customFormat="1" ht="14.25" x14ac:dyDescent="0.2">
      <c r="G438" s="81" t="s">
        <v>834</v>
      </c>
      <c r="H438" s="85" t="s">
        <v>834</v>
      </c>
      <c r="I438" s="74" t="s">
        <v>835</v>
      </c>
      <c r="J438" s="75">
        <v>0</v>
      </c>
      <c r="K438" s="75">
        <v>0</v>
      </c>
      <c r="L438" s="113">
        <v>0</v>
      </c>
      <c r="M438" s="113">
        <v>0</v>
      </c>
      <c r="N438" s="113">
        <v>0</v>
      </c>
      <c r="O438" s="113">
        <v>0</v>
      </c>
      <c r="P438" s="113">
        <v>0</v>
      </c>
      <c r="Q438" s="113">
        <v>0</v>
      </c>
      <c r="R438" s="113">
        <v>0</v>
      </c>
      <c r="S438" s="113"/>
      <c r="T438" s="113"/>
      <c r="U438" s="113"/>
      <c r="V438" s="113"/>
      <c r="W438" s="113"/>
      <c r="X438" s="113"/>
      <c r="Y438" s="113">
        <f t="shared" si="552"/>
        <v>0</v>
      </c>
      <c r="Z438" s="113">
        <v>0</v>
      </c>
      <c r="AA438" s="113">
        <v>0</v>
      </c>
      <c r="AB438" s="113"/>
      <c r="AC438" s="113"/>
      <c r="AD438" s="113"/>
      <c r="AE438" s="113"/>
      <c r="AF438" s="113"/>
      <c r="AG438" s="113">
        <v>0</v>
      </c>
      <c r="AH438" s="113">
        <v>0</v>
      </c>
      <c r="AI438" s="113">
        <f t="shared" si="550"/>
        <v>0</v>
      </c>
      <c r="AJ438" s="113">
        <v>0</v>
      </c>
      <c r="AK438" s="113">
        <v>0</v>
      </c>
      <c r="AL438" s="113">
        <f t="shared" si="551"/>
        <v>0</v>
      </c>
      <c r="AM438" s="113">
        <f t="shared" si="555"/>
        <v>0</v>
      </c>
      <c r="AN438" s="113">
        <f t="shared" si="556"/>
        <v>0</v>
      </c>
      <c r="AO438" s="113">
        <f t="shared" si="557"/>
        <v>0</v>
      </c>
      <c r="AP438" s="113">
        <f t="shared" si="558"/>
        <v>0</v>
      </c>
      <c r="AQ438" s="113">
        <f t="shared" si="559"/>
        <v>0</v>
      </c>
      <c r="AR438" s="113">
        <f t="shared" si="559"/>
        <v>0</v>
      </c>
      <c r="AS438" s="113">
        <f t="shared" si="559"/>
        <v>0</v>
      </c>
      <c r="AT438" s="113">
        <f t="shared" si="560"/>
        <v>0</v>
      </c>
      <c r="AU438" s="113">
        <v>0</v>
      </c>
      <c r="AV438" s="113">
        <v>0</v>
      </c>
      <c r="AW438" s="113">
        <f t="shared" si="561"/>
        <v>0</v>
      </c>
      <c r="AX438" s="113" t="e">
        <f>#REF!</f>
        <v>#REF!</v>
      </c>
      <c r="AY438" s="113">
        <v>0</v>
      </c>
      <c r="AZ438" s="113">
        <v>0</v>
      </c>
      <c r="BA438" s="113">
        <v>0</v>
      </c>
      <c r="BB438" s="113">
        <v>0</v>
      </c>
    </row>
    <row r="439" spans="7:54" s="71" customFormat="1" ht="14.25" x14ac:dyDescent="0.2">
      <c r="G439" s="81" t="s">
        <v>836</v>
      </c>
      <c r="H439" s="85" t="s">
        <v>836</v>
      </c>
      <c r="I439" s="74" t="s">
        <v>837</v>
      </c>
      <c r="J439" s="75">
        <v>0</v>
      </c>
      <c r="K439" s="75">
        <v>0</v>
      </c>
      <c r="L439" s="113">
        <v>0</v>
      </c>
      <c r="M439" s="113">
        <v>0</v>
      </c>
      <c r="N439" s="113">
        <v>0</v>
      </c>
      <c r="O439" s="113">
        <v>0</v>
      </c>
      <c r="P439" s="113">
        <v>0</v>
      </c>
      <c r="Q439" s="113">
        <v>0</v>
      </c>
      <c r="R439" s="113">
        <v>0</v>
      </c>
      <c r="S439" s="113"/>
      <c r="T439" s="113"/>
      <c r="U439" s="113"/>
      <c r="V439" s="113"/>
      <c r="W439" s="113"/>
      <c r="X439" s="113"/>
      <c r="Y439" s="113">
        <f t="shared" si="552"/>
        <v>0</v>
      </c>
      <c r="Z439" s="113">
        <v>0</v>
      </c>
      <c r="AA439" s="113">
        <v>0</v>
      </c>
      <c r="AB439" s="113"/>
      <c r="AC439" s="113"/>
      <c r="AD439" s="113"/>
      <c r="AE439" s="113"/>
      <c r="AF439" s="113"/>
      <c r="AG439" s="113">
        <v>0</v>
      </c>
      <c r="AH439" s="113">
        <v>0</v>
      </c>
      <c r="AI439" s="113">
        <f t="shared" si="550"/>
        <v>0</v>
      </c>
      <c r="AJ439" s="113">
        <v>0</v>
      </c>
      <c r="AK439" s="113">
        <v>0</v>
      </c>
      <c r="AL439" s="113">
        <f t="shared" si="551"/>
        <v>0</v>
      </c>
      <c r="AM439" s="113">
        <f t="shared" si="555"/>
        <v>0</v>
      </c>
      <c r="AN439" s="113">
        <f t="shared" si="556"/>
        <v>0</v>
      </c>
      <c r="AO439" s="113">
        <f t="shared" si="557"/>
        <v>0</v>
      </c>
      <c r="AP439" s="113">
        <f t="shared" si="558"/>
        <v>0</v>
      </c>
      <c r="AQ439" s="113">
        <f t="shared" si="559"/>
        <v>0</v>
      </c>
      <c r="AR439" s="113">
        <f t="shared" si="559"/>
        <v>0</v>
      </c>
      <c r="AS439" s="113">
        <f t="shared" si="559"/>
        <v>0</v>
      </c>
      <c r="AT439" s="113">
        <f t="shared" si="560"/>
        <v>0</v>
      </c>
      <c r="AU439" s="113">
        <v>0</v>
      </c>
      <c r="AV439" s="113">
        <v>0</v>
      </c>
      <c r="AW439" s="113">
        <f t="shared" si="561"/>
        <v>0</v>
      </c>
      <c r="AX439" s="113" t="e">
        <f>#REF!</f>
        <v>#REF!</v>
      </c>
      <c r="AY439" s="113">
        <v>0</v>
      </c>
      <c r="AZ439" s="113">
        <v>0</v>
      </c>
      <c r="BA439" s="113">
        <v>0</v>
      </c>
      <c r="BB439" s="113">
        <v>0</v>
      </c>
    </row>
    <row r="440" spans="7:54" s="71" customFormat="1" ht="14.25" x14ac:dyDescent="0.2">
      <c r="G440" s="81" t="s">
        <v>838</v>
      </c>
      <c r="H440" s="85" t="s">
        <v>838</v>
      </c>
      <c r="I440" s="74" t="s">
        <v>839</v>
      </c>
      <c r="J440" s="75">
        <v>0</v>
      </c>
      <c r="K440" s="75">
        <v>0</v>
      </c>
      <c r="L440" s="113">
        <v>0</v>
      </c>
      <c r="M440" s="113">
        <v>0</v>
      </c>
      <c r="N440" s="113">
        <v>0</v>
      </c>
      <c r="O440" s="113">
        <v>0</v>
      </c>
      <c r="P440" s="113">
        <v>0</v>
      </c>
      <c r="Q440" s="113">
        <v>0</v>
      </c>
      <c r="R440" s="113">
        <v>0</v>
      </c>
      <c r="S440" s="113"/>
      <c r="T440" s="113"/>
      <c r="U440" s="113"/>
      <c r="V440" s="113"/>
      <c r="W440" s="113"/>
      <c r="X440" s="113"/>
      <c r="Y440" s="113">
        <f t="shared" si="552"/>
        <v>0</v>
      </c>
      <c r="Z440" s="113">
        <v>0</v>
      </c>
      <c r="AA440" s="113">
        <v>0</v>
      </c>
      <c r="AB440" s="113"/>
      <c r="AC440" s="113"/>
      <c r="AD440" s="113"/>
      <c r="AE440" s="113"/>
      <c r="AF440" s="113"/>
      <c r="AG440" s="113">
        <v>0</v>
      </c>
      <c r="AH440" s="113">
        <v>0</v>
      </c>
      <c r="AI440" s="113">
        <f t="shared" si="550"/>
        <v>0</v>
      </c>
      <c r="AJ440" s="113">
        <v>0</v>
      </c>
      <c r="AK440" s="113">
        <v>0</v>
      </c>
      <c r="AL440" s="113">
        <f t="shared" si="551"/>
        <v>0</v>
      </c>
      <c r="AM440" s="113">
        <f t="shared" si="555"/>
        <v>0</v>
      </c>
      <c r="AN440" s="113">
        <f t="shared" si="556"/>
        <v>0</v>
      </c>
      <c r="AO440" s="113">
        <f t="shared" si="557"/>
        <v>0</v>
      </c>
      <c r="AP440" s="113">
        <f t="shared" si="558"/>
        <v>0</v>
      </c>
      <c r="AQ440" s="113">
        <f t="shared" si="559"/>
        <v>0</v>
      </c>
      <c r="AR440" s="113">
        <f t="shared" si="559"/>
        <v>0</v>
      </c>
      <c r="AS440" s="113">
        <f t="shared" si="559"/>
        <v>0</v>
      </c>
      <c r="AT440" s="113">
        <f t="shared" si="560"/>
        <v>0</v>
      </c>
      <c r="AU440" s="113">
        <v>0</v>
      </c>
      <c r="AV440" s="113">
        <v>0</v>
      </c>
      <c r="AW440" s="113">
        <f t="shared" si="561"/>
        <v>0</v>
      </c>
      <c r="AX440" s="113" t="e">
        <f>#REF!</f>
        <v>#REF!</v>
      </c>
      <c r="AY440" s="113">
        <v>0</v>
      </c>
      <c r="AZ440" s="113">
        <v>0</v>
      </c>
      <c r="BA440" s="113">
        <v>0</v>
      </c>
      <c r="BB440" s="113">
        <v>0</v>
      </c>
    </row>
    <row r="441" spans="7:54" s="71" customFormat="1" ht="14.25" x14ac:dyDescent="0.2">
      <c r="G441" s="81" t="s">
        <v>840</v>
      </c>
      <c r="H441" s="85" t="s">
        <v>840</v>
      </c>
      <c r="I441" s="74" t="s">
        <v>841</v>
      </c>
      <c r="J441" s="75">
        <v>1064000</v>
      </c>
      <c r="K441" s="75">
        <v>0</v>
      </c>
      <c r="L441" s="113">
        <v>0</v>
      </c>
      <c r="M441" s="113">
        <v>0</v>
      </c>
      <c r="N441" s="113">
        <v>0</v>
      </c>
      <c r="O441" s="113">
        <v>0</v>
      </c>
      <c r="P441" s="113">
        <v>0</v>
      </c>
      <c r="Q441" s="113">
        <v>0</v>
      </c>
      <c r="R441" s="113">
        <v>0</v>
      </c>
      <c r="S441" s="113"/>
      <c r="T441" s="113"/>
      <c r="U441" s="113"/>
      <c r="V441" s="113"/>
      <c r="W441" s="113"/>
      <c r="X441" s="113"/>
      <c r="Y441" s="113">
        <f t="shared" si="552"/>
        <v>0</v>
      </c>
      <c r="Z441" s="113">
        <v>0</v>
      </c>
      <c r="AA441" s="113">
        <v>0</v>
      </c>
      <c r="AB441" s="113"/>
      <c r="AC441" s="113"/>
      <c r="AD441" s="113"/>
      <c r="AE441" s="113"/>
      <c r="AF441" s="113"/>
      <c r="AG441" s="113">
        <v>0</v>
      </c>
      <c r="AH441" s="113">
        <v>0</v>
      </c>
      <c r="AI441" s="113">
        <f t="shared" si="550"/>
        <v>0</v>
      </c>
      <c r="AJ441" s="113">
        <v>0</v>
      </c>
      <c r="AK441" s="113">
        <v>0</v>
      </c>
      <c r="AL441" s="113">
        <f t="shared" si="551"/>
        <v>0</v>
      </c>
      <c r="AM441" s="113">
        <f t="shared" si="555"/>
        <v>0</v>
      </c>
      <c r="AN441" s="113">
        <f t="shared" si="556"/>
        <v>0</v>
      </c>
      <c r="AO441" s="113">
        <f t="shared" si="557"/>
        <v>0</v>
      </c>
      <c r="AP441" s="113">
        <f t="shared" si="558"/>
        <v>0</v>
      </c>
      <c r="AQ441" s="113">
        <f t="shared" si="559"/>
        <v>0</v>
      </c>
      <c r="AR441" s="113">
        <f t="shared" si="559"/>
        <v>0</v>
      </c>
      <c r="AS441" s="113">
        <f t="shared" si="559"/>
        <v>0</v>
      </c>
      <c r="AT441" s="113">
        <f t="shared" si="560"/>
        <v>0</v>
      </c>
      <c r="AU441" s="113">
        <v>0</v>
      </c>
      <c r="AV441" s="113">
        <v>0</v>
      </c>
      <c r="AW441" s="113">
        <f t="shared" si="561"/>
        <v>0</v>
      </c>
      <c r="AX441" s="113" t="e">
        <f>#REF!</f>
        <v>#REF!</v>
      </c>
      <c r="AY441" s="113">
        <v>0</v>
      </c>
      <c r="AZ441" s="113">
        <v>0</v>
      </c>
      <c r="BA441" s="113">
        <v>0</v>
      </c>
      <c r="BB441" s="113">
        <v>0</v>
      </c>
    </row>
    <row r="442" spans="7:54" s="71" customFormat="1" ht="14.25" x14ac:dyDescent="0.2">
      <c r="G442" s="81" t="s">
        <v>842</v>
      </c>
      <c r="H442" s="82" t="s">
        <v>146</v>
      </c>
      <c r="I442" s="83" t="s">
        <v>147</v>
      </c>
      <c r="J442" s="84">
        <f>J443</f>
        <v>0</v>
      </c>
      <c r="K442" s="84">
        <f>K443</f>
        <v>0</v>
      </c>
      <c r="L442" s="115">
        <f>L443</f>
        <v>0</v>
      </c>
      <c r="M442" s="115">
        <f t="shared" ref="M442:X442" si="562">M443</f>
        <v>0</v>
      </c>
      <c r="N442" s="115">
        <f t="shared" si="562"/>
        <v>0</v>
      </c>
      <c r="O442" s="115">
        <f t="shared" si="562"/>
        <v>0</v>
      </c>
      <c r="P442" s="115">
        <f t="shared" si="562"/>
        <v>0</v>
      </c>
      <c r="Q442" s="115">
        <f t="shared" si="562"/>
        <v>0</v>
      </c>
      <c r="R442" s="115">
        <f t="shared" si="562"/>
        <v>0</v>
      </c>
      <c r="S442" s="115">
        <f t="shared" si="562"/>
        <v>0</v>
      </c>
      <c r="T442" s="115">
        <f t="shared" si="562"/>
        <v>0</v>
      </c>
      <c r="U442" s="115">
        <f t="shared" si="562"/>
        <v>0</v>
      </c>
      <c r="V442" s="115">
        <f t="shared" si="562"/>
        <v>0</v>
      </c>
      <c r="W442" s="115">
        <f t="shared" si="562"/>
        <v>0</v>
      </c>
      <c r="X442" s="115">
        <f t="shared" si="562"/>
        <v>0</v>
      </c>
      <c r="Y442" s="115">
        <f t="shared" si="552"/>
        <v>0</v>
      </c>
      <c r="Z442" s="115">
        <f t="shared" ref="Z442:BB442" si="563">Z443</f>
        <v>0</v>
      </c>
      <c r="AA442" s="115">
        <f t="shared" si="563"/>
        <v>0</v>
      </c>
      <c r="AB442" s="115">
        <f t="shared" si="563"/>
        <v>0</v>
      </c>
      <c r="AC442" s="115">
        <f t="shared" si="563"/>
        <v>0</v>
      </c>
      <c r="AD442" s="115">
        <f t="shared" si="563"/>
        <v>0</v>
      </c>
      <c r="AE442" s="115">
        <f t="shared" si="563"/>
        <v>0</v>
      </c>
      <c r="AF442" s="115">
        <f t="shared" si="563"/>
        <v>0</v>
      </c>
      <c r="AG442" s="115">
        <v>0</v>
      </c>
      <c r="AH442" s="115">
        <v>0</v>
      </c>
      <c r="AI442" s="115">
        <f t="shared" si="563"/>
        <v>0</v>
      </c>
      <c r="AJ442" s="115">
        <f t="shared" si="563"/>
        <v>0</v>
      </c>
      <c r="AK442" s="115">
        <f t="shared" si="563"/>
        <v>0</v>
      </c>
      <c r="AL442" s="115">
        <f t="shared" si="563"/>
        <v>0</v>
      </c>
      <c r="AM442" s="115">
        <f t="shared" si="563"/>
        <v>0</v>
      </c>
      <c r="AN442" s="115">
        <f t="shared" si="563"/>
        <v>0</v>
      </c>
      <c r="AO442" s="115">
        <f t="shared" si="563"/>
        <v>0</v>
      </c>
      <c r="AP442" s="115">
        <f t="shared" si="563"/>
        <v>0</v>
      </c>
      <c r="AQ442" s="115">
        <f t="shared" si="563"/>
        <v>0</v>
      </c>
      <c r="AR442" s="115">
        <f t="shared" si="563"/>
        <v>0</v>
      </c>
      <c r="AS442" s="115">
        <f t="shared" si="563"/>
        <v>0</v>
      </c>
      <c r="AT442" s="115">
        <f t="shared" si="563"/>
        <v>0</v>
      </c>
      <c r="AU442" s="115">
        <f t="shared" si="563"/>
        <v>0</v>
      </c>
      <c r="AV442" s="115">
        <f t="shared" si="563"/>
        <v>0</v>
      </c>
      <c r="AW442" s="115">
        <f t="shared" si="563"/>
        <v>0</v>
      </c>
      <c r="AX442" s="115" t="e">
        <f t="shared" si="563"/>
        <v>#REF!</v>
      </c>
      <c r="AY442" s="115">
        <f t="shared" si="563"/>
        <v>0</v>
      </c>
      <c r="AZ442" s="115">
        <f t="shared" si="563"/>
        <v>0</v>
      </c>
      <c r="BA442" s="115">
        <f t="shared" si="563"/>
        <v>0</v>
      </c>
      <c r="BB442" s="115">
        <f t="shared" si="563"/>
        <v>0</v>
      </c>
    </row>
    <row r="443" spans="7:54" s="71" customFormat="1" ht="14.25" x14ac:dyDescent="0.2">
      <c r="G443" s="81" t="s">
        <v>843</v>
      </c>
      <c r="H443" s="85" t="s">
        <v>843</v>
      </c>
      <c r="I443" s="74" t="s">
        <v>844</v>
      </c>
      <c r="J443" s="75">
        <v>0</v>
      </c>
      <c r="K443" s="75"/>
      <c r="L443" s="113">
        <v>0</v>
      </c>
      <c r="M443" s="113"/>
      <c r="N443" s="113"/>
      <c r="O443" s="113"/>
      <c r="P443" s="113"/>
      <c r="Q443" s="113">
        <v>0</v>
      </c>
      <c r="R443" s="113">
        <v>0</v>
      </c>
      <c r="S443" s="113">
        <v>0</v>
      </c>
      <c r="T443" s="113">
        <v>0</v>
      </c>
      <c r="U443" s="113">
        <v>0</v>
      </c>
      <c r="V443" s="113">
        <v>0</v>
      </c>
      <c r="W443" s="113">
        <v>0</v>
      </c>
      <c r="X443" s="113">
        <v>0</v>
      </c>
      <c r="Y443" s="113">
        <f t="shared" si="552"/>
        <v>0</v>
      </c>
      <c r="Z443" s="113"/>
      <c r="AA443" s="113"/>
      <c r="AB443" s="113"/>
      <c r="AC443" s="113"/>
      <c r="AD443" s="113">
        <v>0</v>
      </c>
      <c r="AE443" s="113">
        <v>0</v>
      </c>
      <c r="AF443" s="113">
        <v>0</v>
      </c>
      <c r="AG443" s="113">
        <v>0</v>
      </c>
      <c r="AH443" s="113">
        <v>0</v>
      </c>
      <c r="AI443" s="113">
        <f t="shared" si="550"/>
        <v>0</v>
      </c>
      <c r="AJ443" s="113">
        <v>0</v>
      </c>
      <c r="AK443" s="113">
        <v>0</v>
      </c>
      <c r="AL443" s="113">
        <f t="shared" si="551"/>
        <v>0</v>
      </c>
      <c r="AM443" s="113">
        <f>SUM(M443:R443)</f>
        <v>0</v>
      </c>
      <c r="AN443" s="113">
        <f>SUM(S443:U443)</f>
        <v>0</v>
      </c>
      <c r="AO443" s="113">
        <f>SUM(V443:X443)</f>
        <v>0</v>
      </c>
      <c r="AP443" s="113">
        <f>SUM(AM443:AO443)</f>
        <v>0</v>
      </c>
      <c r="AQ443" s="113">
        <f>AM443</f>
        <v>0</v>
      </c>
      <c r="AR443" s="113">
        <f>AN443</f>
        <v>0</v>
      </c>
      <c r="AS443" s="113">
        <f>AO443</f>
        <v>0</v>
      </c>
      <c r="AT443" s="113">
        <f>SUM(AQ443:AS443)</f>
        <v>0</v>
      </c>
      <c r="AU443" s="113">
        <v>0</v>
      </c>
      <c r="AV443" s="113">
        <v>0</v>
      </c>
      <c r="AW443" s="113">
        <f>SUM(AU443:AV443)</f>
        <v>0</v>
      </c>
      <c r="AX443" s="113" t="e">
        <f>#REF!</f>
        <v>#REF!</v>
      </c>
      <c r="AY443" s="113">
        <v>0</v>
      </c>
      <c r="AZ443" s="113">
        <v>0</v>
      </c>
      <c r="BA443" s="113">
        <v>0</v>
      </c>
      <c r="BB443" s="113">
        <v>0</v>
      </c>
    </row>
    <row r="444" spans="7:54" s="71" customFormat="1" ht="14.25" x14ac:dyDescent="0.2">
      <c r="G444" s="81" t="s">
        <v>845</v>
      </c>
      <c r="H444" s="82" t="s">
        <v>148</v>
      </c>
      <c r="I444" s="83" t="s">
        <v>149</v>
      </c>
      <c r="J444" s="84">
        <f>SUM(J445:J457)</f>
        <v>0</v>
      </c>
      <c r="K444" s="84">
        <f>SUM(K445:K457)</f>
        <v>0</v>
      </c>
      <c r="L444" s="115">
        <f>SUM(L445:L457)</f>
        <v>73508249831.153366</v>
      </c>
      <c r="M444" s="115">
        <f t="shared" ref="M444:X444" si="564">SUM(M445:M457)</f>
        <v>0</v>
      </c>
      <c r="N444" s="115">
        <f t="shared" si="564"/>
        <v>0</v>
      </c>
      <c r="O444" s="115">
        <f t="shared" si="564"/>
        <v>0</v>
      </c>
      <c r="P444" s="115">
        <f t="shared" si="564"/>
        <v>0</v>
      </c>
      <c r="Q444" s="115">
        <f t="shared" si="564"/>
        <v>0</v>
      </c>
      <c r="R444" s="115">
        <f t="shared" si="564"/>
        <v>0</v>
      </c>
      <c r="S444" s="115">
        <f t="shared" si="564"/>
        <v>0</v>
      </c>
      <c r="T444" s="115">
        <f t="shared" si="564"/>
        <v>0</v>
      </c>
      <c r="U444" s="115">
        <f t="shared" si="564"/>
        <v>0</v>
      </c>
      <c r="V444" s="115">
        <f t="shared" si="564"/>
        <v>0</v>
      </c>
      <c r="W444" s="115">
        <f t="shared" si="564"/>
        <v>0</v>
      </c>
      <c r="X444" s="115">
        <f t="shared" si="564"/>
        <v>0</v>
      </c>
      <c r="Y444" s="115">
        <f t="shared" si="552"/>
        <v>0</v>
      </c>
      <c r="Z444" s="115">
        <f t="shared" ref="Z444:AW444" si="565">SUM(Z445:Z457)</f>
        <v>6125687485.9294462</v>
      </c>
      <c r="AA444" s="115">
        <f t="shared" si="565"/>
        <v>6125687485.9294462</v>
      </c>
      <c r="AB444" s="115">
        <f t="shared" si="565"/>
        <v>6125687485.9294462</v>
      </c>
      <c r="AC444" s="115">
        <f t="shared" si="565"/>
        <v>6125687485.9294462</v>
      </c>
      <c r="AD444" s="115">
        <f t="shared" si="565"/>
        <v>6125687485.9294462</v>
      </c>
      <c r="AE444" s="115">
        <f t="shared" si="565"/>
        <v>6125687485.9294462</v>
      </c>
      <c r="AF444" s="115">
        <f t="shared" si="565"/>
        <v>6125687485.9294462</v>
      </c>
      <c r="AG444" s="115">
        <v>0</v>
      </c>
      <c r="AH444" s="115">
        <v>0</v>
      </c>
      <c r="AI444" s="115">
        <f t="shared" si="565"/>
        <v>0</v>
      </c>
      <c r="AJ444" s="115">
        <f t="shared" si="565"/>
        <v>36754124915.576683</v>
      </c>
      <c r="AK444" s="115">
        <f t="shared" si="565"/>
        <v>36754124915.576683</v>
      </c>
      <c r="AL444" s="115">
        <f t="shared" si="565"/>
        <v>73508249831.153366</v>
      </c>
      <c r="AM444" s="115">
        <f t="shared" si="565"/>
        <v>0</v>
      </c>
      <c r="AN444" s="115">
        <f t="shared" si="565"/>
        <v>0</v>
      </c>
      <c r="AO444" s="115">
        <f t="shared" si="565"/>
        <v>0</v>
      </c>
      <c r="AP444" s="115">
        <f t="shared" si="565"/>
        <v>0</v>
      </c>
      <c r="AQ444" s="115">
        <f t="shared" si="565"/>
        <v>0</v>
      </c>
      <c r="AR444" s="115">
        <f t="shared" si="565"/>
        <v>0</v>
      </c>
      <c r="AS444" s="115">
        <f t="shared" si="565"/>
        <v>0</v>
      </c>
      <c r="AT444" s="115">
        <f t="shared" si="565"/>
        <v>0</v>
      </c>
      <c r="AU444" s="115">
        <f t="shared" si="565"/>
        <v>0</v>
      </c>
      <c r="AV444" s="115">
        <f t="shared" si="565"/>
        <v>0</v>
      </c>
      <c r="AW444" s="115">
        <f t="shared" si="565"/>
        <v>0</v>
      </c>
      <c r="AX444" s="115" t="e">
        <f>SUM(AX445:AX457)</f>
        <v>#REF!</v>
      </c>
      <c r="AY444" s="115">
        <f>SUM(AY445:AY457)</f>
        <v>0</v>
      </c>
      <c r="AZ444" s="115">
        <f>SUM(AZ445:AZ457)</f>
        <v>0</v>
      </c>
      <c r="BA444" s="115">
        <f>SUM(BA445:BA457)</f>
        <v>0</v>
      </c>
      <c r="BB444" s="115">
        <f>SUM(BB445:BB457)</f>
        <v>0</v>
      </c>
    </row>
    <row r="445" spans="7:54" s="71" customFormat="1" ht="14.25" x14ac:dyDescent="0.2">
      <c r="G445" s="81" t="s">
        <v>846</v>
      </c>
      <c r="H445" s="85" t="s">
        <v>846</v>
      </c>
      <c r="I445" s="74" t="s">
        <v>847</v>
      </c>
      <c r="J445" s="75">
        <v>0</v>
      </c>
      <c r="K445" s="75"/>
      <c r="L445" s="113">
        <v>8543407151.4045296</v>
      </c>
      <c r="M445" s="113">
        <v>0</v>
      </c>
      <c r="N445" s="113">
        <v>0</v>
      </c>
      <c r="O445" s="113">
        <v>0</v>
      </c>
      <c r="P445" s="113">
        <v>0</v>
      </c>
      <c r="Q445" s="113">
        <v>0</v>
      </c>
      <c r="R445" s="113">
        <v>0</v>
      </c>
      <c r="S445" s="113">
        <v>0</v>
      </c>
      <c r="T445" s="113">
        <v>0</v>
      </c>
      <c r="U445" s="113">
        <v>0</v>
      </c>
      <c r="V445" s="113">
        <v>0</v>
      </c>
      <c r="W445" s="113">
        <v>0</v>
      </c>
      <c r="X445" s="113">
        <v>0</v>
      </c>
      <c r="Y445" s="113">
        <f t="shared" si="552"/>
        <v>0</v>
      </c>
      <c r="Z445" s="113">
        <v>711950595.95037746</v>
      </c>
      <c r="AA445" s="113">
        <v>711950595.95037746</v>
      </c>
      <c r="AB445" s="113">
        <v>711950595.95037746</v>
      </c>
      <c r="AC445" s="113">
        <v>711950595.95037746</v>
      </c>
      <c r="AD445" s="113">
        <v>711950595.95037746</v>
      </c>
      <c r="AE445" s="113">
        <v>711950595.95037746</v>
      </c>
      <c r="AF445" s="113">
        <v>711950595.95037746</v>
      </c>
      <c r="AG445" s="113">
        <v>0</v>
      </c>
      <c r="AH445" s="113">
        <v>0</v>
      </c>
      <c r="AI445" s="113">
        <f t="shared" si="550"/>
        <v>0</v>
      </c>
      <c r="AJ445" s="113">
        <v>4271703575.7022648</v>
      </c>
      <c r="AK445" s="113">
        <v>4271703575.7022648</v>
      </c>
      <c r="AL445" s="113">
        <f t="shared" si="551"/>
        <v>8543407151.4045296</v>
      </c>
      <c r="AM445" s="113">
        <f t="shared" ref="AM445:AM457" si="566">SUM(M445:R445)</f>
        <v>0</v>
      </c>
      <c r="AN445" s="113">
        <f t="shared" ref="AN445:AN457" si="567">SUM(S445:U445)</f>
        <v>0</v>
      </c>
      <c r="AO445" s="113">
        <f t="shared" ref="AO445:AO457" si="568">SUM(V445:X445)</f>
        <v>0</v>
      </c>
      <c r="AP445" s="113">
        <f t="shared" ref="AP445:AP457" si="569">SUM(AM445:AO445)</f>
        <v>0</v>
      </c>
      <c r="AQ445" s="113">
        <f t="shared" ref="AQ445:AS457" si="570">AM445</f>
        <v>0</v>
      </c>
      <c r="AR445" s="113">
        <f t="shared" si="570"/>
        <v>0</v>
      </c>
      <c r="AS445" s="113">
        <f t="shared" si="570"/>
        <v>0</v>
      </c>
      <c r="AT445" s="113">
        <f t="shared" ref="AT445:AT457" si="571">SUM(AQ445:AS445)</f>
        <v>0</v>
      </c>
      <c r="AU445" s="113">
        <v>0</v>
      </c>
      <c r="AV445" s="113">
        <v>0</v>
      </c>
      <c r="AW445" s="113">
        <f t="shared" ref="AW445:AW457" si="572">SUM(AU445:AV445)</f>
        <v>0</v>
      </c>
      <c r="AX445" s="113" t="e">
        <f>#REF!</f>
        <v>#REF!</v>
      </c>
      <c r="AY445" s="113">
        <v>0</v>
      </c>
      <c r="AZ445" s="113">
        <v>0</v>
      </c>
      <c r="BA445" s="113">
        <v>0</v>
      </c>
      <c r="BB445" s="113">
        <v>0</v>
      </c>
    </row>
    <row r="446" spans="7:54" s="71" customFormat="1" ht="14.25" x14ac:dyDescent="0.2">
      <c r="G446" s="81" t="s">
        <v>848</v>
      </c>
      <c r="H446" s="85" t="s">
        <v>848</v>
      </c>
      <c r="I446" s="74" t="s">
        <v>849</v>
      </c>
      <c r="J446" s="75">
        <v>0</v>
      </c>
      <c r="K446" s="75"/>
      <c r="L446" s="113">
        <v>0</v>
      </c>
      <c r="M446" s="113">
        <v>0</v>
      </c>
      <c r="N446" s="113">
        <v>0</v>
      </c>
      <c r="O446" s="113">
        <v>0</v>
      </c>
      <c r="P446" s="113">
        <v>0</v>
      </c>
      <c r="Q446" s="113">
        <v>0</v>
      </c>
      <c r="R446" s="113">
        <v>0</v>
      </c>
      <c r="S446" s="113">
        <v>0</v>
      </c>
      <c r="T446" s="113">
        <v>0</v>
      </c>
      <c r="U446" s="113">
        <v>0</v>
      </c>
      <c r="V446" s="113">
        <v>0</v>
      </c>
      <c r="W446" s="113">
        <v>0</v>
      </c>
      <c r="X446" s="113">
        <v>0</v>
      </c>
      <c r="Y446" s="113">
        <f t="shared" si="552"/>
        <v>0</v>
      </c>
      <c r="Z446" s="113">
        <v>0</v>
      </c>
      <c r="AA446" s="113">
        <v>0</v>
      </c>
      <c r="AB446" s="113">
        <v>0</v>
      </c>
      <c r="AC446" s="113">
        <v>0</v>
      </c>
      <c r="AD446" s="113">
        <v>0</v>
      </c>
      <c r="AE446" s="113">
        <v>0</v>
      </c>
      <c r="AF446" s="113">
        <v>0</v>
      </c>
      <c r="AG446" s="113">
        <v>0</v>
      </c>
      <c r="AH446" s="113">
        <v>0</v>
      </c>
      <c r="AI446" s="113">
        <f t="shared" si="550"/>
        <v>0</v>
      </c>
      <c r="AJ446" s="113">
        <v>0</v>
      </c>
      <c r="AK446" s="113">
        <v>0</v>
      </c>
      <c r="AL446" s="113">
        <f t="shared" si="551"/>
        <v>0</v>
      </c>
      <c r="AM446" s="113">
        <f t="shared" si="566"/>
        <v>0</v>
      </c>
      <c r="AN446" s="113">
        <f t="shared" si="567"/>
        <v>0</v>
      </c>
      <c r="AO446" s="113">
        <f t="shared" si="568"/>
        <v>0</v>
      </c>
      <c r="AP446" s="113">
        <f t="shared" si="569"/>
        <v>0</v>
      </c>
      <c r="AQ446" s="113">
        <f t="shared" si="570"/>
        <v>0</v>
      </c>
      <c r="AR446" s="113">
        <f t="shared" si="570"/>
        <v>0</v>
      </c>
      <c r="AS446" s="113">
        <f t="shared" si="570"/>
        <v>0</v>
      </c>
      <c r="AT446" s="113">
        <f t="shared" si="571"/>
        <v>0</v>
      </c>
      <c r="AU446" s="113">
        <v>0</v>
      </c>
      <c r="AV446" s="113">
        <v>0</v>
      </c>
      <c r="AW446" s="113">
        <f t="shared" si="572"/>
        <v>0</v>
      </c>
      <c r="AX446" s="113" t="e">
        <f>#REF!</f>
        <v>#REF!</v>
      </c>
      <c r="AY446" s="113">
        <v>0</v>
      </c>
      <c r="AZ446" s="113">
        <v>0</v>
      </c>
      <c r="BA446" s="113">
        <v>0</v>
      </c>
      <c r="BB446" s="113">
        <v>0</v>
      </c>
    </row>
    <row r="447" spans="7:54" s="71" customFormat="1" ht="14.25" x14ac:dyDescent="0.2">
      <c r="G447" s="81" t="s">
        <v>850</v>
      </c>
      <c r="H447" s="85" t="s">
        <v>850</v>
      </c>
      <c r="I447" s="74" t="s">
        <v>851</v>
      </c>
      <c r="J447" s="75">
        <v>0</v>
      </c>
      <c r="K447" s="75"/>
      <c r="L447" s="113">
        <v>59251350000</v>
      </c>
      <c r="M447" s="113">
        <v>0</v>
      </c>
      <c r="N447" s="113">
        <v>0</v>
      </c>
      <c r="O447" s="113">
        <v>0</v>
      </c>
      <c r="P447" s="113">
        <v>0</v>
      </c>
      <c r="Q447" s="113">
        <v>0</v>
      </c>
      <c r="R447" s="113">
        <v>0</v>
      </c>
      <c r="S447" s="113">
        <v>0</v>
      </c>
      <c r="T447" s="113">
        <v>0</v>
      </c>
      <c r="U447" s="113">
        <v>0</v>
      </c>
      <c r="V447" s="113">
        <v>0</v>
      </c>
      <c r="W447" s="113">
        <v>0</v>
      </c>
      <c r="X447" s="113">
        <v>0</v>
      </c>
      <c r="Y447" s="113">
        <f t="shared" si="552"/>
        <v>0</v>
      </c>
      <c r="Z447" s="113">
        <v>4937612500</v>
      </c>
      <c r="AA447" s="113">
        <v>4937612500</v>
      </c>
      <c r="AB447" s="113">
        <v>4937612500</v>
      </c>
      <c r="AC447" s="113">
        <v>4937612500</v>
      </c>
      <c r="AD447" s="113">
        <v>4937612500</v>
      </c>
      <c r="AE447" s="113">
        <v>4937612500</v>
      </c>
      <c r="AF447" s="113">
        <v>4937612500</v>
      </c>
      <c r="AG447" s="113">
        <v>0</v>
      </c>
      <c r="AH447" s="113">
        <v>0</v>
      </c>
      <c r="AI447" s="113">
        <f t="shared" si="550"/>
        <v>0</v>
      </c>
      <c r="AJ447" s="113">
        <v>29625675000</v>
      </c>
      <c r="AK447" s="113">
        <v>29625675000</v>
      </c>
      <c r="AL447" s="113">
        <f t="shared" si="551"/>
        <v>59251350000</v>
      </c>
      <c r="AM447" s="113">
        <f t="shared" si="566"/>
        <v>0</v>
      </c>
      <c r="AN447" s="113">
        <f t="shared" si="567"/>
        <v>0</v>
      </c>
      <c r="AO447" s="113">
        <f t="shared" si="568"/>
        <v>0</v>
      </c>
      <c r="AP447" s="113">
        <f t="shared" si="569"/>
        <v>0</v>
      </c>
      <c r="AQ447" s="113">
        <f t="shared" si="570"/>
        <v>0</v>
      </c>
      <c r="AR447" s="113">
        <f t="shared" si="570"/>
        <v>0</v>
      </c>
      <c r="AS447" s="113">
        <f t="shared" si="570"/>
        <v>0</v>
      </c>
      <c r="AT447" s="113">
        <f t="shared" si="571"/>
        <v>0</v>
      </c>
      <c r="AU447" s="113">
        <v>0</v>
      </c>
      <c r="AV447" s="113">
        <v>0</v>
      </c>
      <c r="AW447" s="113">
        <f t="shared" si="572"/>
        <v>0</v>
      </c>
      <c r="AX447" s="113" t="e">
        <f>#REF!</f>
        <v>#REF!</v>
      </c>
      <c r="AY447" s="113">
        <v>0</v>
      </c>
      <c r="AZ447" s="113">
        <v>0</v>
      </c>
      <c r="BA447" s="113">
        <v>0</v>
      </c>
      <c r="BB447" s="113">
        <v>0</v>
      </c>
    </row>
    <row r="448" spans="7:54" s="71" customFormat="1" ht="14.25" x14ac:dyDescent="0.2">
      <c r="G448" s="81" t="s">
        <v>852</v>
      </c>
      <c r="H448" s="85" t="s">
        <v>852</v>
      </c>
      <c r="I448" s="74" t="s">
        <v>853</v>
      </c>
      <c r="J448" s="75">
        <v>0</v>
      </c>
      <c r="K448" s="75"/>
      <c r="L448" s="113">
        <v>4093785000</v>
      </c>
      <c r="M448" s="113">
        <v>0</v>
      </c>
      <c r="N448" s="113">
        <v>0</v>
      </c>
      <c r="O448" s="113">
        <v>0</v>
      </c>
      <c r="P448" s="113">
        <v>0</v>
      </c>
      <c r="Q448" s="113">
        <v>0</v>
      </c>
      <c r="R448" s="113">
        <v>0</v>
      </c>
      <c r="S448" s="113">
        <v>0</v>
      </c>
      <c r="T448" s="113">
        <v>0</v>
      </c>
      <c r="U448" s="113">
        <v>0</v>
      </c>
      <c r="V448" s="113">
        <v>0</v>
      </c>
      <c r="W448" s="113">
        <v>0</v>
      </c>
      <c r="X448" s="113">
        <v>0</v>
      </c>
      <c r="Y448" s="113">
        <f t="shared" si="552"/>
        <v>0</v>
      </c>
      <c r="Z448" s="113">
        <v>341148750</v>
      </c>
      <c r="AA448" s="113">
        <v>341148750</v>
      </c>
      <c r="AB448" s="113">
        <v>341148750</v>
      </c>
      <c r="AC448" s="113">
        <v>341148750</v>
      </c>
      <c r="AD448" s="113">
        <v>341148750</v>
      </c>
      <c r="AE448" s="113">
        <v>341148750</v>
      </c>
      <c r="AF448" s="113">
        <v>341148750</v>
      </c>
      <c r="AG448" s="113">
        <v>0</v>
      </c>
      <c r="AH448" s="113">
        <v>0</v>
      </c>
      <c r="AI448" s="113">
        <f t="shared" si="550"/>
        <v>0</v>
      </c>
      <c r="AJ448" s="113">
        <v>2046892500</v>
      </c>
      <c r="AK448" s="113">
        <v>2046892500</v>
      </c>
      <c r="AL448" s="113">
        <f t="shared" si="551"/>
        <v>4093785000</v>
      </c>
      <c r="AM448" s="113">
        <f t="shared" si="566"/>
        <v>0</v>
      </c>
      <c r="AN448" s="113">
        <f t="shared" si="567"/>
        <v>0</v>
      </c>
      <c r="AO448" s="113">
        <f t="shared" si="568"/>
        <v>0</v>
      </c>
      <c r="AP448" s="113">
        <f t="shared" si="569"/>
        <v>0</v>
      </c>
      <c r="AQ448" s="113">
        <f t="shared" si="570"/>
        <v>0</v>
      </c>
      <c r="AR448" s="113">
        <f t="shared" si="570"/>
        <v>0</v>
      </c>
      <c r="AS448" s="113">
        <f t="shared" si="570"/>
        <v>0</v>
      </c>
      <c r="AT448" s="113">
        <f t="shared" si="571"/>
        <v>0</v>
      </c>
      <c r="AU448" s="113">
        <v>0</v>
      </c>
      <c r="AV448" s="113">
        <v>0</v>
      </c>
      <c r="AW448" s="113">
        <f t="shared" si="572"/>
        <v>0</v>
      </c>
      <c r="AX448" s="113" t="e">
        <f>#REF!</f>
        <v>#REF!</v>
      </c>
      <c r="AY448" s="113">
        <v>0</v>
      </c>
      <c r="AZ448" s="113">
        <v>0</v>
      </c>
      <c r="BA448" s="113">
        <v>0</v>
      </c>
      <c r="BB448" s="113">
        <v>0</v>
      </c>
    </row>
    <row r="449" spans="7:54" s="71" customFormat="1" ht="14.25" x14ac:dyDescent="0.2">
      <c r="G449" s="81" t="s">
        <v>854</v>
      </c>
      <c r="H449" s="85" t="s">
        <v>854</v>
      </c>
      <c r="I449" s="74" t="s">
        <v>855</v>
      </c>
      <c r="J449" s="75">
        <v>0</v>
      </c>
      <c r="K449" s="75"/>
      <c r="L449" s="113">
        <v>814001596.97683299</v>
      </c>
      <c r="M449" s="113">
        <v>0</v>
      </c>
      <c r="N449" s="113">
        <v>0</v>
      </c>
      <c r="O449" s="113">
        <v>0</v>
      </c>
      <c r="P449" s="113">
        <v>0</v>
      </c>
      <c r="Q449" s="113">
        <v>0</v>
      </c>
      <c r="R449" s="113">
        <v>0</v>
      </c>
      <c r="S449" s="113">
        <v>0</v>
      </c>
      <c r="T449" s="113">
        <v>0</v>
      </c>
      <c r="U449" s="113">
        <v>0</v>
      </c>
      <c r="V449" s="113">
        <v>0</v>
      </c>
      <c r="W449" s="113">
        <v>0</v>
      </c>
      <c r="X449" s="113">
        <v>0</v>
      </c>
      <c r="Y449" s="113">
        <f t="shared" si="552"/>
        <v>0</v>
      </c>
      <c r="Z449" s="113">
        <v>67833466.414736077</v>
      </c>
      <c r="AA449" s="113">
        <v>67833466.414736077</v>
      </c>
      <c r="AB449" s="113">
        <v>67833466.414736077</v>
      </c>
      <c r="AC449" s="113">
        <v>67833466.414736077</v>
      </c>
      <c r="AD449" s="113">
        <v>67833466.414736077</v>
      </c>
      <c r="AE449" s="113">
        <v>67833466.414736077</v>
      </c>
      <c r="AF449" s="113">
        <v>67833466.414736077</v>
      </c>
      <c r="AG449" s="113">
        <v>0</v>
      </c>
      <c r="AH449" s="113">
        <v>0</v>
      </c>
      <c r="AI449" s="113">
        <f t="shared" si="550"/>
        <v>0</v>
      </c>
      <c r="AJ449" s="113">
        <v>407000798.48841649</v>
      </c>
      <c r="AK449" s="113">
        <v>407000798.48841649</v>
      </c>
      <c r="AL449" s="113">
        <f t="shared" si="551"/>
        <v>814001596.97683299</v>
      </c>
      <c r="AM449" s="113">
        <f t="shared" si="566"/>
        <v>0</v>
      </c>
      <c r="AN449" s="113">
        <f t="shared" si="567"/>
        <v>0</v>
      </c>
      <c r="AO449" s="113">
        <f t="shared" si="568"/>
        <v>0</v>
      </c>
      <c r="AP449" s="113">
        <f t="shared" si="569"/>
        <v>0</v>
      </c>
      <c r="AQ449" s="113">
        <f t="shared" si="570"/>
        <v>0</v>
      </c>
      <c r="AR449" s="113">
        <f t="shared" si="570"/>
        <v>0</v>
      </c>
      <c r="AS449" s="113">
        <f t="shared" si="570"/>
        <v>0</v>
      </c>
      <c r="AT449" s="113">
        <f t="shared" si="571"/>
        <v>0</v>
      </c>
      <c r="AU449" s="113">
        <v>0</v>
      </c>
      <c r="AV449" s="113">
        <v>0</v>
      </c>
      <c r="AW449" s="113">
        <f t="shared" si="572"/>
        <v>0</v>
      </c>
      <c r="AX449" s="113" t="e">
        <f>#REF!</f>
        <v>#REF!</v>
      </c>
      <c r="AY449" s="113">
        <v>0</v>
      </c>
      <c r="AZ449" s="113">
        <v>0</v>
      </c>
      <c r="BA449" s="113">
        <v>0</v>
      </c>
      <c r="BB449" s="113">
        <v>0</v>
      </c>
    </row>
    <row r="450" spans="7:54" s="71" customFormat="1" ht="14.25" x14ac:dyDescent="0.2">
      <c r="G450" s="81" t="s">
        <v>856</v>
      </c>
      <c r="H450" s="85" t="s">
        <v>856</v>
      </c>
      <c r="I450" s="74" t="s">
        <v>857</v>
      </c>
      <c r="J450" s="75">
        <v>0</v>
      </c>
      <c r="K450" s="75"/>
      <c r="L450" s="113">
        <v>0</v>
      </c>
      <c r="M450" s="113">
        <v>0</v>
      </c>
      <c r="N450" s="113">
        <v>0</v>
      </c>
      <c r="O450" s="113">
        <v>0</v>
      </c>
      <c r="P450" s="113">
        <v>0</v>
      </c>
      <c r="Q450" s="113">
        <v>0</v>
      </c>
      <c r="R450" s="113">
        <v>0</v>
      </c>
      <c r="S450" s="113">
        <v>0</v>
      </c>
      <c r="T450" s="113">
        <v>0</v>
      </c>
      <c r="U450" s="113">
        <v>0</v>
      </c>
      <c r="V450" s="113">
        <v>0</v>
      </c>
      <c r="W450" s="113">
        <v>0</v>
      </c>
      <c r="X450" s="113">
        <v>0</v>
      </c>
      <c r="Y450" s="113">
        <f t="shared" si="552"/>
        <v>0</v>
      </c>
      <c r="Z450" s="113">
        <v>0</v>
      </c>
      <c r="AA450" s="113">
        <v>0</v>
      </c>
      <c r="AB450" s="113">
        <v>0</v>
      </c>
      <c r="AC450" s="113">
        <v>0</v>
      </c>
      <c r="AD450" s="113">
        <v>0</v>
      </c>
      <c r="AE450" s="113">
        <v>0</v>
      </c>
      <c r="AF450" s="113">
        <v>0</v>
      </c>
      <c r="AG450" s="113">
        <v>0</v>
      </c>
      <c r="AH450" s="113">
        <v>0</v>
      </c>
      <c r="AI450" s="113">
        <f t="shared" si="550"/>
        <v>0</v>
      </c>
      <c r="AJ450" s="113">
        <v>0</v>
      </c>
      <c r="AK450" s="113">
        <v>0</v>
      </c>
      <c r="AL450" s="113">
        <f t="shared" si="551"/>
        <v>0</v>
      </c>
      <c r="AM450" s="113">
        <f t="shared" si="566"/>
        <v>0</v>
      </c>
      <c r="AN450" s="113">
        <f t="shared" si="567"/>
        <v>0</v>
      </c>
      <c r="AO450" s="113">
        <f t="shared" si="568"/>
        <v>0</v>
      </c>
      <c r="AP450" s="113">
        <f t="shared" si="569"/>
        <v>0</v>
      </c>
      <c r="AQ450" s="113">
        <f t="shared" si="570"/>
        <v>0</v>
      </c>
      <c r="AR450" s="113">
        <f t="shared" si="570"/>
        <v>0</v>
      </c>
      <c r="AS450" s="113">
        <f t="shared" si="570"/>
        <v>0</v>
      </c>
      <c r="AT450" s="113">
        <f t="shared" si="571"/>
        <v>0</v>
      </c>
      <c r="AU450" s="113">
        <v>0</v>
      </c>
      <c r="AV450" s="113">
        <v>0</v>
      </c>
      <c r="AW450" s="113">
        <f t="shared" si="572"/>
        <v>0</v>
      </c>
      <c r="AX450" s="113" t="e">
        <f>#REF!</f>
        <v>#REF!</v>
      </c>
      <c r="AY450" s="113">
        <v>0</v>
      </c>
      <c r="AZ450" s="113">
        <v>0</v>
      </c>
      <c r="BA450" s="113">
        <v>0</v>
      </c>
      <c r="BB450" s="113">
        <v>0</v>
      </c>
    </row>
    <row r="451" spans="7:54" s="71" customFormat="1" ht="14.25" x14ac:dyDescent="0.2">
      <c r="G451" s="81" t="s">
        <v>858</v>
      </c>
      <c r="H451" s="85" t="s">
        <v>858</v>
      </c>
      <c r="I451" s="74" t="s">
        <v>859</v>
      </c>
      <c r="J451" s="75">
        <v>0</v>
      </c>
      <c r="K451" s="75"/>
      <c r="L451" s="113">
        <v>0</v>
      </c>
      <c r="M451" s="113">
        <v>0</v>
      </c>
      <c r="N451" s="113">
        <v>0</v>
      </c>
      <c r="O451" s="113">
        <v>0</v>
      </c>
      <c r="P451" s="113">
        <v>0</v>
      </c>
      <c r="Q451" s="113">
        <v>0</v>
      </c>
      <c r="R451" s="113">
        <v>0</v>
      </c>
      <c r="S451" s="113">
        <v>0</v>
      </c>
      <c r="T451" s="113">
        <v>0</v>
      </c>
      <c r="U451" s="113">
        <v>0</v>
      </c>
      <c r="V451" s="113">
        <v>0</v>
      </c>
      <c r="W451" s="113">
        <v>0</v>
      </c>
      <c r="X451" s="113">
        <v>0</v>
      </c>
      <c r="Y451" s="113">
        <f t="shared" si="552"/>
        <v>0</v>
      </c>
      <c r="Z451" s="113">
        <v>0</v>
      </c>
      <c r="AA451" s="113">
        <v>0</v>
      </c>
      <c r="AB451" s="113">
        <v>0</v>
      </c>
      <c r="AC451" s="113">
        <v>0</v>
      </c>
      <c r="AD451" s="113">
        <v>0</v>
      </c>
      <c r="AE451" s="113">
        <v>0</v>
      </c>
      <c r="AF451" s="113">
        <v>0</v>
      </c>
      <c r="AG451" s="113">
        <v>0</v>
      </c>
      <c r="AH451" s="113">
        <v>0</v>
      </c>
      <c r="AI451" s="113">
        <f t="shared" si="550"/>
        <v>0</v>
      </c>
      <c r="AJ451" s="113">
        <v>0</v>
      </c>
      <c r="AK451" s="113">
        <v>0</v>
      </c>
      <c r="AL451" s="113">
        <f t="shared" si="551"/>
        <v>0</v>
      </c>
      <c r="AM451" s="113">
        <f t="shared" si="566"/>
        <v>0</v>
      </c>
      <c r="AN451" s="113">
        <f t="shared" si="567"/>
        <v>0</v>
      </c>
      <c r="AO451" s="113">
        <f t="shared" si="568"/>
        <v>0</v>
      </c>
      <c r="AP451" s="113">
        <f t="shared" si="569"/>
        <v>0</v>
      </c>
      <c r="AQ451" s="113">
        <f t="shared" si="570"/>
        <v>0</v>
      </c>
      <c r="AR451" s="113">
        <f t="shared" si="570"/>
        <v>0</v>
      </c>
      <c r="AS451" s="113">
        <f t="shared" si="570"/>
        <v>0</v>
      </c>
      <c r="AT451" s="113">
        <f t="shared" si="571"/>
        <v>0</v>
      </c>
      <c r="AU451" s="113">
        <v>0</v>
      </c>
      <c r="AV451" s="113">
        <v>0</v>
      </c>
      <c r="AW451" s="113">
        <f t="shared" si="572"/>
        <v>0</v>
      </c>
      <c r="AX451" s="113" t="e">
        <f>#REF!</f>
        <v>#REF!</v>
      </c>
      <c r="AY451" s="113">
        <v>0</v>
      </c>
      <c r="AZ451" s="113">
        <v>0</v>
      </c>
      <c r="BA451" s="113">
        <v>0</v>
      </c>
      <c r="BB451" s="113">
        <v>0</v>
      </c>
    </row>
    <row r="452" spans="7:54" s="71" customFormat="1" ht="14.25" x14ac:dyDescent="0.2">
      <c r="G452" s="81" t="s">
        <v>860</v>
      </c>
      <c r="H452" s="85" t="s">
        <v>860</v>
      </c>
      <c r="I452" s="74" t="s">
        <v>861</v>
      </c>
      <c r="J452" s="75">
        <v>0</v>
      </c>
      <c r="K452" s="75"/>
      <c r="L452" s="113">
        <v>805706082.77199996</v>
      </c>
      <c r="M452" s="113">
        <v>0</v>
      </c>
      <c r="N452" s="113">
        <v>0</v>
      </c>
      <c r="O452" s="113">
        <v>0</v>
      </c>
      <c r="P452" s="113">
        <v>0</v>
      </c>
      <c r="Q452" s="113">
        <v>0</v>
      </c>
      <c r="R452" s="113">
        <v>0</v>
      </c>
      <c r="S452" s="113">
        <v>0</v>
      </c>
      <c r="T452" s="113">
        <v>0</v>
      </c>
      <c r="U452" s="113">
        <v>0</v>
      </c>
      <c r="V452" s="113">
        <v>0</v>
      </c>
      <c r="W452" s="113">
        <v>0</v>
      </c>
      <c r="X452" s="113">
        <v>0</v>
      </c>
      <c r="Y452" s="113">
        <f t="shared" si="552"/>
        <v>0</v>
      </c>
      <c r="Z452" s="113">
        <v>67142173.564333335</v>
      </c>
      <c r="AA452" s="113">
        <v>67142173.564333335</v>
      </c>
      <c r="AB452" s="113">
        <v>67142173.564333335</v>
      </c>
      <c r="AC452" s="113">
        <v>67142173.564333335</v>
      </c>
      <c r="AD452" s="113">
        <v>67142173.564333335</v>
      </c>
      <c r="AE452" s="113">
        <v>67142173.564333335</v>
      </c>
      <c r="AF452" s="113">
        <v>67142173.564333335</v>
      </c>
      <c r="AG452" s="113">
        <v>0</v>
      </c>
      <c r="AH452" s="113">
        <v>0</v>
      </c>
      <c r="AI452" s="113">
        <f t="shared" si="550"/>
        <v>0</v>
      </c>
      <c r="AJ452" s="113">
        <v>402853041.38599998</v>
      </c>
      <c r="AK452" s="113">
        <v>402853041.38599998</v>
      </c>
      <c r="AL452" s="113">
        <f t="shared" si="551"/>
        <v>805706082.77199996</v>
      </c>
      <c r="AM452" s="113">
        <f t="shared" si="566"/>
        <v>0</v>
      </c>
      <c r="AN452" s="113">
        <f t="shared" si="567"/>
        <v>0</v>
      </c>
      <c r="AO452" s="113">
        <f t="shared" si="568"/>
        <v>0</v>
      </c>
      <c r="AP452" s="113">
        <f t="shared" si="569"/>
        <v>0</v>
      </c>
      <c r="AQ452" s="113">
        <f t="shared" si="570"/>
        <v>0</v>
      </c>
      <c r="AR452" s="113">
        <f t="shared" si="570"/>
        <v>0</v>
      </c>
      <c r="AS452" s="113">
        <f t="shared" si="570"/>
        <v>0</v>
      </c>
      <c r="AT452" s="113">
        <f t="shared" si="571"/>
        <v>0</v>
      </c>
      <c r="AU452" s="113">
        <v>0</v>
      </c>
      <c r="AV452" s="113">
        <v>0</v>
      </c>
      <c r="AW452" s="113">
        <f t="shared" si="572"/>
        <v>0</v>
      </c>
      <c r="AX452" s="113" t="e">
        <f>#REF!</f>
        <v>#REF!</v>
      </c>
      <c r="AY452" s="113">
        <v>0</v>
      </c>
      <c r="AZ452" s="113">
        <v>0</v>
      </c>
      <c r="BA452" s="113">
        <v>0</v>
      </c>
      <c r="BB452" s="113">
        <v>0</v>
      </c>
    </row>
    <row r="453" spans="7:54" s="71" customFormat="1" ht="14.25" x14ac:dyDescent="0.2">
      <c r="G453" s="81" t="s">
        <v>862</v>
      </c>
      <c r="H453" s="85" t="s">
        <v>862</v>
      </c>
      <c r="I453" s="74" t="s">
        <v>863</v>
      </c>
      <c r="J453" s="75">
        <v>0</v>
      </c>
      <c r="K453" s="75"/>
      <c r="L453" s="113">
        <v>0</v>
      </c>
      <c r="M453" s="113">
        <v>0</v>
      </c>
      <c r="N453" s="113">
        <v>0</v>
      </c>
      <c r="O453" s="113">
        <v>0</v>
      </c>
      <c r="P453" s="113">
        <v>0</v>
      </c>
      <c r="Q453" s="113">
        <v>0</v>
      </c>
      <c r="R453" s="113">
        <v>0</v>
      </c>
      <c r="S453" s="113">
        <v>0</v>
      </c>
      <c r="T453" s="113">
        <v>0</v>
      </c>
      <c r="U453" s="113">
        <v>0</v>
      </c>
      <c r="V453" s="113">
        <v>0</v>
      </c>
      <c r="W453" s="113">
        <v>0</v>
      </c>
      <c r="X453" s="113">
        <v>0</v>
      </c>
      <c r="Y453" s="113">
        <f t="shared" si="552"/>
        <v>0</v>
      </c>
      <c r="Z453" s="113">
        <v>0</v>
      </c>
      <c r="AA453" s="113">
        <v>0</v>
      </c>
      <c r="AB453" s="113">
        <v>0</v>
      </c>
      <c r="AC453" s="113">
        <v>0</v>
      </c>
      <c r="AD453" s="113">
        <v>0</v>
      </c>
      <c r="AE453" s="113">
        <v>0</v>
      </c>
      <c r="AF453" s="113">
        <v>0</v>
      </c>
      <c r="AG453" s="113">
        <v>0</v>
      </c>
      <c r="AH453" s="113">
        <v>0</v>
      </c>
      <c r="AI453" s="113">
        <f t="shared" si="550"/>
        <v>0</v>
      </c>
      <c r="AJ453" s="113">
        <v>0</v>
      </c>
      <c r="AK453" s="113">
        <v>0</v>
      </c>
      <c r="AL453" s="113">
        <f t="shared" si="551"/>
        <v>0</v>
      </c>
      <c r="AM453" s="113">
        <f t="shared" si="566"/>
        <v>0</v>
      </c>
      <c r="AN453" s="113">
        <f t="shared" si="567"/>
        <v>0</v>
      </c>
      <c r="AO453" s="113">
        <f t="shared" si="568"/>
        <v>0</v>
      </c>
      <c r="AP453" s="113">
        <f t="shared" si="569"/>
        <v>0</v>
      </c>
      <c r="AQ453" s="113">
        <f t="shared" si="570"/>
        <v>0</v>
      </c>
      <c r="AR453" s="113">
        <f t="shared" si="570"/>
        <v>0</v>
      </c>
      <c r="AS453" s="113">
        <f t="shared" si="570"/>
        <v>0</v>
      </c>
      <c r="AT453" s="113">
        <f t="shared" si="571"/>
        <v>0</v>
      </c>
      <c r="AU453" s="113">
        <v>0</v>
      </c>
      <c r="AV453" s="113">
        <v>0</v>
      </c>
      <c r="AW453" s="113">
        <f t="shared" si="572"/>
        <v>0</v>
      </c>
      <c r="AX453" s="113" t="e">
        <f>#REF!</f>
        <v>#REF!</v>
      </c>
      <c r="AY453" s="113">
        <v>0</v>
      </c>
      <c r="AZ453" s="113">
        <v>0</v>
      </c>
      <c r="BA453" s="113">
        <v>0</v>
      </c>
      <c r="BB453" s="113">
        <v>0</v>
      </c>
    </row>
    <row r="454" spans="7:54" s="71" customFormat="1" ht="14.25" x14ac:dyDescent="0.2">
      <c r="G454" s="81" t="s">
        <v>864</v>
      </c>
      <c r="H454" s="85" t="s">
        <v>864</v>
      </c>
      <c r="I454" s="74" t="s">
        <v>865</v>
      </c>
      <c r="J454" s="75">
        <v>0</v>
      </c>
      <c r="K454" s="75"/>
      <c r="L454" s="113">
        <v>0</v>
      </c>
      <c r="M454" s="113">
        <v>0</v>
      </c>
      <c r="N454" s="113">
        <v>0</v>
      </c>
      <c r="O454" s="113">
        <v>0</v>
      </c>
      <c r="P454" s="113">
        <v>0</v>
      </c>
      <c r="Q454" s="113">
        <v>0</v>
      </c>
      <c r="R454" s="113">
        <v>0</v>
      </c>
      <c r="S454" s="113">
        <v>0</v>
      </c>
      <c r="T454" s="113">
        <v>0</v>
      </c>
      <c r="U454" s="113">
        <v>0</v>
      </c>
      <c r="V454" s="113">
        <v>0</v>
      </c>
      <c r="W454" s="113">
        <v>0</v>
      </c>
      <c r="X454" s="113">
        <v>0</v>
      </c>
      <c r="Y454" s="113">
        <f t="shared" si="552"/>
        <v>0</v>
      </c>
      <c r="Z454" s="113">
        <v>0</v>
      </c>
      <c r="AA454" s="113">
        <v>0</v>
      </c>
      <c r="AB454" s="113">
        <v>0</v>
      </c>
      <c r="AC454" s="113">
        <v>0</v>
      </c>
      <c r="AD454" s="113">
        <v>0</v>
      </c>
      <c r="AE454" s="113">
        <v>0</v>
      </c>
      <c r="AF454" s="113">
        <v>0</v>
      </c>
      <c r="AG454" s="113">
        <v>0</v>
      </c>
      <c r="AH454" s="113">
        <v>0</v>
      </c>
      <c r="AI454" s="113">
        <f t="shared" si="550"/>
        <v>0</v>
      </c>
      <c r="AJ454" s="113">
        <v>0</v>
      </c>
      <c r="AK454" s="113">
        <v>0</v>
      </c>
      <c r="AL454" s="113">
        <f t="shared" si="551"/>
        <v>0</v>
      </c>
      <c r="AM454" s="113">
        <f t="shared" si="566"/>
        <v>0</v>
      </c>
      <c r="AN454" s="113">
        <f t="shared" si="567"/>
        <v>0</v>
      </c>
      <c r="AO454" s="113">
        <f t="shared" si="568"/>
        <v>0</v>
      </c>
      <c r="AP454" s="113">
        <f t="shared" si="569"/>
        <v>0</v>
      </c>
      <c r="AQ454" s="113">
        <f t="shared" si="570"/>
        <v>0</v>
      </c>
      <c r="AR454" s="113">
        <f t="shared" si="570"/>
        <v>0</v>
      </c>
      <c r="AS454" s="113">
        <f t="shared" si="570"/>
        <v>0</v>
      </c>
      <c r="AT454" s="113">
        <f t="shared" si="571"/>
        <v>0</v>
      </c>
      <c r="AU454" s="113">
        <v>0</v>
      </c>
      <c r="AV454" s="113">
        <v>0</v>
      </c>
      <c r="AW454" s="113">
        <f t="shared" si="572"/>
        <v>0</v>
      </c>
      <c r="AX454" s="113" t="e">
        <f>#REF!</f>
        <v>#REF!</v>
      </c>
      <c r="AY454" s="113">
        <v>0</v>
      </c>
      <c r="AZ454" s="113">
        <v>0</v>
      </c>
      <c r="BA454" s="113">
        <v>0</v>
      </c>
      <c r="BB454" s="113">
        <v>0</v>
      </c>
    </row>
    <row r="455" spans="7:54" s="71" customFormat="1" ht="14.25" x14ac:dyDescent="0.2">
      <c r="G455" s="81" t="s">
        <v>866</v>
      </c>
      <c r="H455" s="85" t="s">
        <v>866</v>
      </c>
      <c r="I455" s="74" t="s">
        <v>867</v>
      </c>
      <c r="J455" s="75">
        <v>0</v>
      </c>
      <c r="K455" s="75"/>
      <c r="L455" s="113">
        <v>0</v>
      </c>
      <c r="M455" s="113">
        <v>0</v>
      </c>
      <c r="N455" s="113">
        <v>0</v>
      </c>
      <c r="O455" s="113">
        <v>0</v>
      </c>
      <c r="P455" s="113">
        <v>0</v>
      </c>
      <c r="Q455" s="113">
        <v>0</v>
      </c>
      <c r="R455" s="113">
        <v>0</v>
      </c>
      <c r="S455" s="113">
        <v>0</v>
      </c>
      <c r="T455" s="113">
        <v>0</v>
      </c>
      <c r="U455" s="113">
        <v>0</v>
      </c>
      <c r="V455" s="113">
        <v>0</v>
      </c>
      <c r="W455" s="113">
        <v>0</v>
      </c>
      <c r="X455" s="113">
        <v>0</v>
      </c>
      <c r="Y455" s="113">
        <f t="shared" si="552"/>
        <v>0</v>
      </c>
      <c r="Z455" s="113">
        <v>0</v>
      </c>
      <c r="AA455" s="113">
        <v>0</v>
      </c>
      <c r="AB455" s="113">
        <v>0</v>
      </c>
      <c r="AC455" s="113">
        <v>0</v>
      </c>
      <c r="AD455" s="113">
        <v>0</v>
      </c>
      <c r="AE455" s="113">
        <v>0</v>
      </c>
      <c r="AF455" s="113">
        <v>0</v>
      </c>
      <c r="AG455" s="113">
        <v>0</v>
      </c>
      <c r="AH455" s="113">
        <v>0</v>
      </c>
      <c r="AI455" s="113">
        <f t="shared" si="550"/>
        <v>0</v>
      </c>
      <c r="AJ455" s="113">
        <v>0</v>
      </c>
      <c r="AK455" s="113">
        <v>0</v>
      </c>
      <c r="AL455" s="113">
        <f t="shared" si="551"/>
        <v>0</v>
      </c>
      <c r="AM455" s="113">
        <f t="shared" si="566"/>
        <v>0</v>
      </c>
      <c r="AN455" s="113">
        <f t="shared" si="567"/>
        <v>0</v>
      </c>
      <c r="AO455" s="113">
        <f t="shared" si="568"/>
        <v>0</v>
      </c>
      <c r="AP455" s="113">
        <f t="shared" si="569"/>
        <v>0</v>
      </c>
      <c r="AQ455" s="113">
        <f t="shared" si="570"/>
        <v>0</v>
      </c>
      <c r="AR455" s="113">
        <f t="shared" si="570"/>
        <v>0</v>
      </c>
      <c r="AS455" s="113">
        <f t="shared" si="570"/>
        <v>0</v>
      </c>
      <c r="AT455" s="113">
        <f t="shared" si="571"/>
        <v>0</v>
      </c>
      <c r="AU455" s="113">
        <v>0</v>
      </c>
      <c r="AV455" s="113">
        <v>0</v>
      </c>
      <c r="AW455" s="113">
        <f t="shared" si="572"/>
        <v>0</v>
      </c>
      <c r="AX455" s="113" t="e">
        <f>#REF!</f>
        <v>#REF!</v>
      </c>
      <c r="AY455" s="113">
        <v>0</v>
      </c>
      <c r="AZ455" s="113">
        <v>0</v>
      </c>
      <c r="BA455" s="113">
        <v>0</v>
      </c>
      <c r="BB455" s="113">
        <v>0</v>
      </c>
    </row>
    <row r="456" spans="7:54" s="71" customFormat="1" ht="14.25" x14ac:dyDescent="0.2">
      <c r="G456" s="81" t="s">
        <v>868</v>
      </c>
      <c r="H456" s="85" t="s">
        <v>868</v>
      </c>
      <c r="I456" s="74" t="s">
        <v>869</v>
      </c>
      <c r="J456" s="75">
        <v>0</v>
      </c>
      <c r="K456" s="75"/>
      <c r="L456" s="113">
        <v>0</v>
      </c>
      <c r="M456" s="113">
        <v>0</v>
      </c>
      <c r="N456" s="113">
        <v>0</v>
      </c>
      <c r="O456" s="113">
        <v>0</v>
      </c>
      <c r="P456" s="113">
        <v>0</v>
      </c>
      <c r="Q456" s="113">
        <v>0</v>
      </c>
      <c r="R456" s="113">
        <v>0</v>
      </c>
      <c r="S456" s="113">
        <v>0</v>
      </c>
      <c r="T456" s="113">
        <v>0</v>
      </c>
      <c r="U456" s="113">
        <v>0</v>
      </c>
      <c r="V456" s="113">
        <v>0</v>
      </c>
      <c r="W456" s="113">
        <v>0</v>
      </c>
      <c r="X456" s="113">
        <v>0</v>
      </c>
      <c r="Y456" s="113">
        <f t="shared" si="552"/>
        <v>0</v>
      </c>
      <c r="Z456" s="113">
        <v>0</v>
      </c>
      <c r="AA456" s="113">
        <v>0</v>
      </c>
      <c r="AB456" s="113">
        <v>0</v>
      </c>
      <c r="AC456" s="113">
        <v>0</v>
      </c>
      <c r="AD456" s="113">
        <v>0</v>
      </c>
      <c r="AE456" s="113">
        <v>0</v>
      </c>
      <c r="AF456" s="113">
        <v>0</v>
      </c>
      <c r="AG456" s="113">
        <v>0</v>
      </c>
      <c r="AH456" s="113">
        <v>0</v>
      </c>
      <c r="AI456" s="113">
        <f t="shared" si="550"/>
        <v>0</v>
      </c>
      <c r="AJ456" s="113">
        <v>0</v>
      </c>
      <c r="AK456" s="113">
        <v>0</v>
      </c>
      <c r="AL456" s="113">
        <f t="shared" si="551"/>
        <v>0</v>
      </c>
      <c r="AM456" s="113">
        <f t="shared" si="566"/>
        <v>0</v>
      </c>
      <c r="AN456" s="113">
        <f t="shared" si="567"/>
        <v>0</v>
      </c>
      <c r="AO456" s="113">
        <f t="shared" si="568"/>
        <v>0</v>
      </c>
      <c r="AP456" s="113">
        <f t="shared" si="569"/>
        <v>0</v>
      </c>
      <c r="AQ456" s="113">
        <f t="shared" si="570"/>
        <v>0</v>
      </c>
      <c r="AR456" s="113">
        <f t="shared" si="570"/>
        <v>0</v>
      </c>
      <c r="AS456" s="113">
        <f t="shared" si="570"/>
        <v>0</v>
      </c>
      <c r="AT456" s="113">
        <f t="shared" si="571"/>
        <v>0</v>
      </c>
      <c r="AU456" s="113">
        <v>0</v>
      </c>
      <c r="AV456" s="113">
        <v>0</v>
      </c>
      <c r="AW456" s="113">
        <f t="shared" si="572"/>
        <v>0</v>
      </c>
      <c r="AX456" s="113" t="e">
        <f>#REF!</f>
        <v>#REF!</v>
      </c>
      <c r="AY456" s="113">
        <v>0</v>
      </c>
      <c r="AZ456" s="113">
        <v>0</v>
      </c>
      <c r="BA456" s="113">
        <v>0</v>
      </c>
      <c r="BB456" s="113">
        <v>0</v>
      </c>
    </row>
    <row r="457" spans="7:54" s="71" customFormat="1" ht="14.25" x14ac:dyDescent="0.2">
      <c r="G457" s="81" t="s">
        <v>870</v>
      </c>
      <c r="H457" s="85" t="s">
        <v>870</v>
      </c>
      <c r="I457" s="74" t="s">
        <v>871</v>
      </c>
      <c r="J457" s="75">
        <v>0</v>
      </c>
      <c r="K457" s="75"/>
      <c r="L457" s="113">
        <v>0</v>
      </c>
      <c r="M457" s="113">
        <v>0</v>
      </c>
      <c r="N457" s="113">
        <v>0</v>
      </c>
      <c r="O457" s="113">
        <v>0</v>
      </c>
      <c r="P457" s="113">
        <v>0</v>
      </c>
      <c r="Q457" s="113">
        <v>0</v>
      </c>
      <c r="R457" s="113">
        <v>0</v>
      </c>
      <c r="S457" s="113">
        <v>0</v>
      </c>
      <c r="T457" s="113">
        <v>0</v>
      </c>
      <c r="U457" s="113">
        <v>0</v>
      </c>
      <c r="V457" s="113">
        <v>0</v>
      </c>
      <c r="W457" s="113">
        <v>0</v>
      </c>
      <c r="X457" s="113">
        <v>0</v>
      </c>
      <c r="Y457" s="113">
        <f t="shared" si="552"/>
        <v>0</v>
      </c>
      <c r="Z457" s="113">
        <v>0</v>
      </c>
      <c r="AA457" s="113">
        <v>0</v>
      </c>
      <c r="AB457" s="113">
        <v>0</v>
      </c>
      <c r="AC457" s="113">
        <v>0</v>
      </c>
      <c r="AD457" s="113">
        <v>0</v>
      </c>
      <c r="AE457" s="113">
        <v>0</v>
      </c>
      <c r="AF457" s="113">
        <v>0</v>
      </c>
      <c r="AG457" s="113">
        <v>0</v>
      </c>
      <c r="AH457" s="113">
        <v>0</v>
      </c>
      <c r="AI457" s="113">
        <f t="shared" si="550"/>
        <v>0</v>
      </c>
      <c r="AJ457" s="113">
        <v>0</v>
      </c>
      <c r="AK457" s="113">
        <v>0</v>
      </c>
      <c r="AL457" s="113">
        <f t="shared" si="551"/>
        <v>0</v>
      </c>
      <c r="AM457" s="113">
        <f t="shared" si="566"/>
        <v>0</v>
      </c>
      <c r="AN457" s="113">
        <f t="shared" si="567"/>
        <v>0</v>
      </c>
      <c r="AO457" s="113">
        <f t="shared" si="568"/>
        <v>0</v>
      </c>
      <c r="AP457" s="113">
        <f t="shared" si="569"/>
        <v>0</v>
      </c>
      <c r="AQ457" s="113">
        <f t="shared" si="570"/>
        <v>0</v>
      </c>
      <c r="AR457" s="113">
        <f t="shared" si="570"/>
        <v>0</v>
      </c>
      <c r="AS457" s="113">
        <f t="shared" si="570"/>
        <v>0</v>
      </c>
      <c r="AT457" s="113">
        <f t="shared" si="571"/>
        <v>0</v>
      </c>
      <c r="AU457" s="123">
        <v>0</v>
      </c>
      <c r="AV457" s="113">
        <v>0</v>
      </c>
      <c r="AW457" s="113">
        <f t="shared" si="572"/>
        <v>0</v>
      </c>
      <c r="AX457" s="113" t="e">
        <f>#REF!</f>
        <v>#REF!</v>
      </c>
      <c r="AY457" s="113">
        <v>0</v>
      </c>
      <c r="AZ457" s="113">
        <v>0</v>
      </c>
      <c r="BA457" s="113">
        <v>0</v>
      </c>
      <c r="BB457" s="113">
        <v>0</v>
      </c>
    </row>
    <row r="458" spans="7:54" s="71" customFormat="1" ht="14.25" x14ac:dyDescent="0.2">
      <c r="G458" s="81" t="s">
        <v>872</v>
      </c>
      <c r="H458" s="82" t="s">
        <v>150</v>
      </c>
      <c r="I458" s="83" t="s">
        <v>151</v>
      </c>
      <c r="J458" s="84">
        <f>SUM(J459:J465)</f>
        <v>0</v>
      </c>
      <c r="K458" s="84">
        <f>SUM(K459:K465)</f>
        <v>0</v>
      </c>
      <c r="L458" s="115">
        <f>SUM(L459:L465)</f>
        <v>0</v>
      </c>
      <c r="M458" s="115">
        <f t="shared" ref="M458:X458" si="573">SUM(M459:M465)</f>
        <v>0</v>
      </c>
      <c r="N458" s="115">
        <f t="shared" si="573"/>
        <v>0</v>
      </c>
      <c r="O458" s="115">
        <f t="shared" si="573"/>
        <v>3605805083</v>
      </c>
      <c r="P458" s="115">
        <f t="shared" si="573"/>
        <v>308178822</v>
      </c>
      <c r="Q458" s="115">
        <f t="shared" si="573"/>
        <v>3297626261</v>
      </c>
      <c r="R458" s="115">
        <f t="shared" si="573"/>
        <v>3605805083</v>
      </c>
      <c r="S458" s="115">
        <f t="shared" si="573"/>
        <v>3605805083</v>
      </c>
      <c r="T458" s="115">
        <f t="shared" si="573"/>
        <v>3605805083</v>
      </c>
      <c r="U458" s="115">
        <f t="shared" si="573"/>
        <v>3605805083</v>
      </c>
      <c r="V458" s="115">
        <f t="shared" si="573"/>
        <v>3605805083</v>
      </c>
      <c r="W458" s="115">
        <f t="shared" si="573"/>
        <v>3605805083</v>
      </c>
      <c r="X458" s="115">
        <f t="shared" si="573"/>
        <v>3605805083</v>
      </c>
      <c r="Y458" s="115">
        <f t="shared" si="552"/>
        <v>32452245747</v>
      </c>
      <c r="Z458" s="115">
        <f t="shared" ref="Z458:AW458" si="574">SUM(Z459:Z465)</f>
        <v>0</v>
      </c>
      <c r="AA458" s="115">
        <f t="shared" si="574"/>
        <v>0</v>
      </c>
      <c r="AB458" s="115">
        <f t="shared" si="574"/>
        <v>0</v>
      </c>
      <c r="AC458" s="115">
        <f t="shared" si="574"/>
        <v>0</v>
      </c>
      <c r="AD458" s="115">
        <f t="shared" si="574"/>
        <v>0</v>
      </c>
      <c r="AE458" s="115">
        <f t="shared" si="574"/>
        <v>0</v>
      </c>
      <c r="AF458" s="115">
        <f t="shared" si="574"/>
        <v>0</v>
      </c>
      <c r="AG458" s="115">
        <v>0</v>
      </c>
      <c r="AH458" s="115">
        <v>0</v>
      </c>
      <c r="AI458" s="115">
        <f t="shared" si="574"/>
        <v>0</v>
      </c>
      <c r="AJ458" s="115">
        <f t="shared" si="574"/>
        <v>0</v>
      </c>
      <c r="AK458" s="115">
        <f t="shared" si="574"/>
        <v>0</v>
      </c>
      <c r="AL458" s="115">
        <f t="shared" si="574"/>
        <v>0</v>
      </c>
      <c r="AM458" s="115">
        <f t="shared" si="574"/>
        <v>10817415249</v>
      </c>
      <c r="AN458" s="115">
        <f t="shared" si="574"/>
        <v>10817415249</v>
      </c>
      <c r="AO458" s="115">
        <f t="shared" si="574"/>
        <v>10819022391.473209</v>
      </c>
      <c r="AP458" s="115">
        <f t="shared" si="574"/>
        <v>32453852889.473209</v>
      </c>
      <c r="AQ458" s="115">
        <f t="shared" si="574"/>
        <v>10817415249</v>
      </c>
      <c r="AR458" s="115">
        <f t="shared" si="574"/>
        <v>10817415249</v>
      </c>
      <c r="AS458" s="115">
        <f t="shared" si="574"/>
        <v>10819022391.473209</v>
      </c>
      <c r="AT458" s="115">
        <f t="shared" si="574"/>
        <v>32453852889.473209</v>
      </c>
      <c r="AU458" s="115">
        <f t="shared" si="574"/>
        <v>10817415249</v>
      </c>
      <c r="AV458" s="115">
        <f t="shared" si="574"/>
        <v>21636437640.473198</v>
      </c>
      <c r="AW458" s="115">
        <f t="shared" si="574"/>
        <v>32453852889.473198</v>
      </c>
      <c r="AX458" s="115" t="e">
        <f>SUM(AX459:AX465)</f>
        <v>#REF!</v>
      </c>
      <c r="AY458" s="115">
        <f>SUM(AY459:AY465)</f>
        <v>32453852889.473198</v>
      </c>
      <c r="AZ458" s="115">
        <f>SUM(AZ459:AZ465)</f>
        <v>43855908068.660698</v>
      </c>
      <c r="BA458" s="115">
        <f>SUM(BA459:BA465)</f>
        <v>32453852889.473198</v>
      </c>
      <c r="BB458" s="115">
        <f>SUM(BB459:BB465)</f>
        <v>43855908068.660698</v>
      </c>
    </row>
    <row r="459" spans="7:54" s="71" customFormat="1" ht="14.25" x14ac:dyDescent="0.2">
      <c r="G459" s="81" t="s">
        <v>873</v>
      </c>
      <c r="H459" s="85" t="s">
        <v>873</v>
      </c>
      <c r="I459" s="74" t="s">
        <v>874</v>
      </c>
      <c r="J459" s="75">
        <v>0</v>
      </c>
      <c r="K459" s="75"/>
      <c r="L459" s="113">
        <v>0</v>
      </c>
      <c r="M459" s="113">
        <v>0</v>
      </c>
      <c r="N459" s="113">
        <v>0</v>
      </c>
      <c r="O459" s="113">
        <v>0</v>
      </c>
      <c r="P459" s="113">
        <v>0</v>
      </c>
      <c r="Q459" s="113">
        <v>0</v>
      </c>
      <c r="R459" s="113">
        <v>0</v>
      </c>
      <c r="S459" s="113">
        <v>0</v>
      </c>
      <c r="T459" s="113">
        <v>0</v>
      </c>
      <c r="U459" s="113">
        <v>0</v>
      </c>
      <c r="V459" s="113">
        <v>0</v>
      </c>
      <c r="W459" s="113">
        <v>0</v>
      </c>
      <c r="X459" s="113">
        <v>0</v>
      </c>
      <c r="Y459" s="113">
        <f t="shared" si="552"/>
        <v>0</v>
      </c>
      <c r="Z459" s="113">
        <v>0</v>
      </c>
      <c r="AA459" s="113">
        <v>0</v>
      </c>
      <c r="AB459" s="113">
        <v>0</v>
      </c>
      <c r="AC459" s="113">
        <v>0</v>
      </c>
      <c r="AD459" s="113">
        <v>0</v>
      </c>
      <c r="AE459" s="113">
        <v>0</v>
      </c>
      <c r="AF459" s="113">
        <v>0</v>
      </c>
      <c r="AG459" s="113">
        <v>0</v>
      </c>
      <c r="AH459" s="113">
        <v>0</v>
      </c>
      <c r="AI459" s="113">
        <f t="shared" si="550"/>
        <v>0</v>
      </c>
      <c r="AJ459" s="113">
        <v>0</v>
      </c>
      <c r="AK459" s="113">
        <v>0</v>
      </c>
      <c r="AL459" s="113">
        <f t="shared" si="551"/>
        <v>0</v>
      </c>
      <c r="AM459" s="113">
        <f t="shared" ref="AM459:AM465" si="575">SUM(M459:R459)</f>
        <v>0</v>
      </c>
      <c r="AN459" s="113">
        <f t="shared" ref="AN459:AN465" si="576">SUM(S459:U459)</f>
        <v>0</v>
      </c>
      <c r="AO459" s="113">
        <f t="shared" ref="AO459:AO465" si="577">SUM(V459:X459)</f>
        <v>0</v>
      </c>
      <c r="AP459" s="113">
        <f t="shared" ref="AP459:AP465" si="578">SUM(AM459:AO459)</f>
        <v>0</v>
      </c>
      <c r="AQ459" s="113">
        <f t="shared" ref="AQ459:AS465" si="579">AM459</f>
        <v>0</v>
      </c>
      <c r="AR459" s="113">
        <f t="shared" si="579"/>
        <v>0</v>
      </c>
      <c r="AS459" s="113">
        <f t="shared" si="579"/>
        <v>0</v>
      </c>
      <c r="AT459" s="113">
        <f t="shared" ref="AT459:AT465" si="580">SUM(AQ459:AS459)</f>
        <v>0</v>
      </c>
      <c r="AU459" s="113">
        <v>0</v>
      </c>
      <c r="AV459" s="113">
        <v>0</v>
      </c>
      <c r="AW459" s="113">
        <f t="shared" ref="AW459:AW465" si="581">SUM(AU459:AV459)</f>
        <v>0</v>
      </c>
      <c r="AX459" s="113" t="e">
        <f>#REF!</f>
        <v>#REF!</v>
      </c>
      <c r="AY459" s="113">
        <v>0</v>
      </c>
      <c r="AZ459" s="113">
        <v>0</v>
      </c>
      <c r="BA459" s="113">
        <v>0</v>
      </c>
      <c r="BB459" s="113">
        <v>0</v>
      </c>
    </row>
    <row r="460" spans="7:54" s="71" customFormat="1" ht="14.25" x14ac:dyDescent="0.2">
      <c r="G460" s="81" t="s">
        <v>875</v>
      </c>
      <c r="H460" s="85" t="s">
        <v>875</v>
      </c>
      <c r="I460" s="74" t="s">
        <v>876</v>
      </c>
      <c r="J460" s="75">
        <v>0</v>
      </c>
      <c r="K460" s="75"/>
      <c r="L460" s="113">
        <v>0</v>
      </c>
      <c r="M460" s="113">
        <v>0</v>
      </c>
      <c r="N460" s="113">
        <v>0</v>
      </c>
      <c r="O460" s="113">
        <v>0</v>
      </c>
      <c r="P460" s="113">
        <v>0</v>
      </c>
      <c r="Q460" s="113">
        <v>0</v>
      </c>
      <c r="R460" s="113">
        <v>0</v>
      </c>
      <c r="S460" s="113">
        <v>0</v>
      </c>
      <c r="T460" s="113">
        <v>0</v>
      </c>
      <c r="U460" s="113">
        <v>0</v>
      </c>
      <c r="V460" s="113">
        <v>0</v>
      </c>
      <c r="W460" s="113">
        <v>0</v>
      </c>
      <c r="X460" s="113">
        <v>0</v>
      </c>
      <c r="Y460" s="113">
        <f t="shared" si="552"/>
        <v>0</v>
      </c>
      <c r="Z460" s="113">
        <v>0</v>
      </c>
      <c r="AA460" s="113">
        <v>0</v>
      </c>
      <c r="AB460" s="113">
        <v>0</v>
      </c>
      <c r="AC460" s="113">
        <v>0</v>
      </c>
      <c r="AD460" s="113">
        <v>0</v>
      </c>
      <c r="AE460" s="113">
        <v>0</v>
      </c>
      <c r="AF460" s="113">
        <v>0</v>
      </c>
      <c r="AG460" s="113">
        <v>0</v>
      </c>
      <c r="AH460" s="113">
        <v>0</v>
      </c>
      <c r="AI460" s="113">
        <f t="shared" si="550"/>
        <v>0</v>
      </c>
      <c r="AJ460" s="113">
        <v>0</v>
      </c>
      <c r="AK460" s="113">
        <v>0</v>
      </c>
      <c r="AL460" s="113">
        <f t="shared" si="551"/>
        <v>0</v>
      </c>
      <c r="AM460" s="113">
        <f t="shared" si="575"/>
        <v>0</v>
      </c>
      <c r="AN460" s="113">
        <f t="shared" si="576"/>
        <v>0</v>
      </c>
      <c r="AO460" s="113">
        <f t="shared" si="577"/>
        <v>0</v>
      </c>
      <c r="AP460" s="113">
        <f t="shared" si="578"/>
        <v>0</v>
      </c>
      <c r="AQ460" s="113">
        <f t="shared" si="579"/>
        <v>0</v>
      </c>
      <c r="AR460" s="113">
        <f t="shared" si="579"/>
        <v>0</v>
      </c>
      <c r="AS460" s="113">
        <f t="shared" si="579"/>
        <v>0</v>
      </c>
      <c r="AT460" s="113">
        <f t="shared" si="580"/>
        <v>0</v>
      </c>
      <c r="AU460" s="113">
        <v>0</v>
      </c>
      <c r="AV460" s="113">
        <v>0</v>
      </c>
      <c r="AW460" s="113">
        <f t="shared" si="581"/>
        <v>0</v>
      </c>
      <c r="AX460" s="113" t="e">
        <f>#REF!</f>
        <v>#REF!</v>
      </c>
      <c r="AY460" s="113">
        <v>0</v>
      </c>
      <c r="AZ460" s="113">
        <v>0</v>
      </c>
      <c r="BA460" s="113">
        <v>0</v>
      </c>
      <c r="BB460" s="113">
        <v>0</v>
      </c>
    </row>
    <row r="461" spans="7:54" s="71" customFormat="1" ht="14.25" x14ac:dyDescent="0.2">
      <c r="G461" s="81" t="s">
        <v>877</v>
      </c>
      <c r="H461" s="85" t="s">
        <v>877</v>
      </c>
      <c r="I461" s="74" t="s">
        <v>878</v>
      </c>
      <c r="J461" s="75">
        <v>0</v>
      </c>
      <c r="K461" s="75"/>
      <c r="L461" s="113">
        <v>0</v>
      </c>
      <c r="M461" s="113">
        <v>0</v>
      </c>
      <c r="N461" s="113">
        <v>0</v>
      </c>
      <c r="O461" s="113">
        <v>0</v>
      </c>
      <c r="P461" s="113">
        <v>0</v>
      </c>
      <c r="Q461" s="113">
        <v>0</v>
      </c>
      <c r="R461" s="113">
        <v>0</v>
      </c>
      <c r="S461" s="113">
        <v>0</v>
      </c>
      <c r="T461" s="113">
        <v>0</v>
      </c>
      <c r="U461" s="113">
        <v>0</v>
      </c>
      <c r="V461" s="113">
        <v>0</v>
      </c>
      <c r="W461" s="113">
        <v>0</v>
      </c>
      <c r="X461" s="113">
        <v>0</v>
      </c>
      <c r="Y461" s="113">
        <f t="shared" si="552"/>
        <v>0</v>
      </c>
      <c r="Z461" s="113">
        <v>0</v>
      </c>
      <c r="AA461" s="113">
        <v>0</v>
      </c>
      <c r="AB461" s="113">
        <v>0</v>
      </c>
      <c r="AC461" s="113">
        <v>0</v>
      </c>
      <c r="AD461" s="113">
        <v>0</v>
      </c>
      <c r="AE461" s="113">
        <v>0</v>
      </c>
      <c r="AF461" s="113">
        <v>0</v>
      </c>
      <c r="AG461" s="113">
        <v>0</v>
      </c>
      <c r="AH461" s="113">
        <v>0</v>
      </c>
      <c r="AI461" s="113">
        <f t="shared" si="550"/>
        <v>0</v>
      </c>
      <c r="AJ461" s="113">
        <v>0</v>
      </c>
      <c r="AK461" s="113">
        <v>0</v>
      </c>
      <c r="AL461" s="113">
        <f t="shared" si="551"/>
        <v>0</v>
      </c>
      <c r="AM461" s="113">
        <f t="shared" si="575"/>
        <v>0</v>
      </c>
      <c r="AN461" s="113">
        <f t="shared" si="576"/>
        <v>0</v>
      </c>
      <c r="AO461" s="113">
        <f t="shared" si="577"/>
        <v>0</v>
      </c>
      <c r="AP461" s="113">
        <f t="shared" si="578"/>
        <v>0</v>
      </c>
      <c r="AQ461" s="113">
        <f t="shared" si="579"/>
        <v>0</v>
      </c>
      <c r="AR461" s="113">
        <f t="shared" si="579"/>
        <v>0</v>
      </c>
      <c r="AS461" s="113">
        <f t="shared" si="579"/>
        <v>0</v>
      </c>
      <c r="AT461" s="113">
        <f t="shared" si="580"/>
        <v>0</v>
      </c>
      <c r="AU461" s="113">
        <v>0</v>
      </c>
      <c r="AV461" s="113">
        <v>0</v>
      </c>
      <c r="AW461" s="113">
        <f t="shared" si="581"/>
        <v>0</v>
      </c>
      <c r="AX461" s="113" t="e">
        <f>#REF!</f>
        <v>#REF!</v>
      </c>
      <c r="AY461" s="113">
        <v>0</v>
      </c>
      <c r="AZ461" s="113">
        <v>0</v>
      </c>
      <c r="BA461" s="113">
        <v>0</v>
      </c>
      <c r="BB461" s="113">
        <v>0</v>
      </c>
    </row>
    <row r="462" spans="7:54" s="71" customFormat="1" ht="14.25" x14ac:dyDescent="0.2">
      <c r="G462" s="81" t="s">
        <v>879</v>
      </c>
      <c r="H462" s="85" t="s">
        <v>879</v>
      </c>
      <c r="I462" s="74" t="s">
        <v>880</v>
      </c>
      <c r="J462" s="75">
        <v>0</v>
      </c>
      <c r="K462" s="75"/>
      <c r="L462" s="113">
        <v>0</v>
      </c>
      <c r="M462" s="113">
        <v>0</v>
      </c>
      <c r="N462" s="113">
        <v>0</v>
      </c>
      <c r="O462" s="113">
        <v>0</v>
      </c>
      <c r="P462" s="113">
        <v>0</v>
      </c>
      <c r="Q462" s="113">
        <v>0</v>
      </c>
      <c r="R462" s="113">
        <v>0</v>
      </c>
      <c r="S462" s="113">
        <v>0</v>
      </c>
      <c r="T462" s="113">
        <v>0</v>
      </c>
      <c r="U462" s="113">
        <v>0</v>
      </c>
      <c r="V462" s="113">
        <v>0</v>
      </c>
      <c r="W462" s="113">
        <v>0</v>
      </c>
      <c r="X462" s="113">
        <v>0</v>
      </c>
      <c r="Y462" s="113">
        <f t="shared" si="552"/>
        <v>0</v>
      </c>
      <c r="Z462" s="113">
        <v>0</v>
      </c>
      <c r="AA462" s="113">
        <v>0</v>
      </c>
      <c r="AB462" s="113">
        <v>0</v>
      </c>
      <c r="AC462" s="113">
        <v>0</v>
      </c>
      <c r="AD462" s="113">
        <v>0</v>
      </c>
      <c r="AE462" s="113">
        <v>0</v>
      </c>
      <c r="AF462" s="113">
        <v>0</v>
      </c>
      <c r="AG462" s="113">
        <v>0</v>
      </c>
      <c r="AH462" s="113">
        <v>0</v>
      </c>
      <c r="AI462" s="113">
        <f t="shared" si="550"/>
        <v>0</v>
      </c>
      <c r="AJ462" s="113">
        <v>0</v>
      </c>
      <c r="AK462" s="113">
        <v>0</v>
      </c>
      <c r="AL462" s="113">
        <f t="shared" si="551"/>
        <v>0</v>
      </c>
      <c r="AM462" s="113">
        <f t="shared" si="575"/>
        <v>0</v>
      </c>
      <c r="AN462" s="113">
        <f t="shared" si="576"/>
        <v>0</v>
      </c>
      <c r="AO462" s="113">
        <f t="shared" si="577"/>
        <v>0</v>
      </c>
      <c r="AP462" s="113">
        <f t="shared" si="578"/>
        <v>0</v>
      </c>
      <c r="AQ462" s="113">
        <f t="shared" si="579"/>
        <v>0</v>
      </c>
      <c r="AR462" s="113">
        <f t="shared" si="579"/>
        <v>0</v>
      </c>
      <c r="AS462" s="113">
        <f t="shared" si="579"/>
        <v>0</v>
      </c>
      <c r="AT462" s="113">
        <f t="shared" si="580"/>
        <v>0</v>
      </c>
      <c r="AU462" s="113">
        <v>0</v>
      </c>
      <c r="AV462" s="113">
        <v>0</v>
      </c>
      <c r="AW462" s="113">
        <f t="shared" si="581"/>
        <v>0</v>
      </c>
      <c r="AX462" s="113" t="e">
        <f>#REF!</f>
        <v>#REF!</v>
      </c>
      <c r="AY462" s="113">
        <v>0</v>
      </c>
      <c r="AZ462" s="113">
        <v>0</v>
      </c>
      <c r="BA462" s="113">
        <v>0</v>
      </c>
      <c r="BB462" s="113">
        <v>0</v>
      </c>
    </row>
    <row r="463" spans="7:54" s="71" customFormat="1" ht="14.25" x14ac:dyDescent="0.2">
      <c r="G463" s="81" t="s">
        <v>881</v>
      </c>
      <c r="H463" s="85" t="s">
        <v>881</v>
      </c>
      <c r="I463" s="74" t="s">
        <v>882</v>
      </c>
      <c r="J463" s="75">
        <v>0</v>
      </c>
      <c r="K463" s="75"/>
      <c r="L463" s="113">
        <v>0</v>
      </c>
      <c r="M463" s="113">
        <v>0</v>
      </c>
      <c r="N463" s="113">
        <v>0</v>
      </c>
      <c r="O463" s="113">
        <v>0</v>
      </c>
      <c r="P463" s="113">
        <v>0</v>
      </c>
      <c r="Q463" s="113">
        <v>0</v>
      </c>
      <c r="R463" s="113">
        <v>0</v>
      </c>
      <c r="S463" s="113">
        <v>0</v>
      </c>
      <c r="T463" s="113">
        <v>0</v>
      </c>
      <c r="U463" s="113">
        <v>0</v>
      </c>
      <c r="V463" s="113">
        <v>0</v>
      </c>
      <c r="W463" s="113">
        <v>0</v>
      </c>
      <c r="X463" s="113">
        <v>0</v>
      </c>
      <c r="Y463" s="113">
        <f t="shared" si="552"/>
        <v>0</v>
      </c>
      <c r="Z463" s="113">
        <v>0</v>
      </c>
      <c r="AA463" s="113">
        <v>0</v>
      </c>
      <c r="AB463" s="113">
        <v>0</v>
      </c>
      <c r="AC463" s="113">
        <v>0</v>
      </c>
      <c r="AD463" s="113">
        <v>0</v>
      </c>
      <c r="AE463" s="113">
        <v>0</v>
      </c>
      <c r="AF463" s="113">
        <v>0</v>
      </c>
      <c r="AG463" s="113">
        <v>0</v>
      </c>
      <c r="AH463" s="113">
        <v>0</v>
      </c>
      <c r="AI463" s="113">
        <f t="shared" si="550"/>
        <v>0</v>
      </c>
      <c r="AJ463" s="113">
        <v>0</v>
      </c>
      <c r="AK463" s="113">
        <v>0</v>
      </c>
      <c r="AL463" s="113">
        <f t="shared" si="551"/>
        <v>0</v>
      </c>
      <c r="AM463" s="113">
        <f t="shared" si="575"/>
        <v>0</v>
      </c>
      <c r="AN463" s="113">
        <f t="shared" si="576"/>
        <v>0</v>
      </c>
      <c r="AO463" s="113">
        <f t="shared" si="577"/>
        <v>0</v>
      </c>
      <c r="AP463" s="113">
        <f t="shared" si="578"/>
        <v>0</v>
      </c>
      <c r="AQ463" s="113">
        <f t="shared" si="579"/>
        <v>0</v>
      </c>
      <c r="AR463" s="113">
        <f t="shared" si="579"/>
        <v>0</v>
      </c>
      <c r="AS463" s="113">
        <f t="shared" si="579"/>
        <v>0</v>
      </c>
      <c r="AT463" s="113">
        <f t="shared" si="580"/>
        <v>0</v>
      </c>
      <c r="AU463" s="113">
        <v>0</v>
      </c>
      <c r="AV463" s="113">
        <v>0</v>
      </c>
      <c r="AW463" s="113">
        <f t="shared" si="581"/>
        <v>0</v>
      </c>
      <c r="AX463" s="113" t="e">
        <f>#REF!</f>
        <v>#REF!</v>
      </c>
      <c r="AY463" s="113">
        <v>0</v>
      </c>
      <c r="AZ463" s="113">
        <v>0</v>
      </c>
      <c r="BA463" s="113">
        <v>0</v>
      </c>
      <c r="BB463" s="113">
        <v>0</v>
      </c>
    </row>
    <row r="464" spans="7:54" s="71" customFormat="1" ht="14.25" x14ac:dyDescent="0.2">
      <c r="G464" s="81" t="s">
        <v>883</v>
      </c>
      <c r="H464" s="85" t="s">
        <v>883</v>
      </c>
      <c r="I464" s="74" t="s">
        <v>884</v>
      </c>
      <c r="J464" s="75">
        <v>0</v>
      </c>
      <c r="K464" s="75"/>
      <c r="L464" s="113">
        <v>0</v>
      </c>
      <c r="M464" s="113">
        <v>0</v>
      </c>
      <c r="N464" s="113">
        <v>0</v>
      </c>
      <c r="O464" s="113">
        <v>3605805083</v>
      </c>
      <c r="P464" s="113">
        <v>308178822</v>
      </c>
      <c r="Q464" s="113">
        <v>3297626261</v>
      </c>
      <c r="R464" s="113">
        <v>3605805083</v>
      </c>
      <c r="S464" s="113">
        <v>3605805083</v>
      </c>
      <c r="T464" s="113">
        <v>3605805083</v>
      </c>
      <c r="U464" s="113">
        <v>3605805083</v>
      </c>
      <c r="V464" s="113">
        <v>3605805083</v>
      </c>
      <c r="W464" s="113">
        <v>3605805083</v>
      </c>
      <c r="X464" s="113">
        <v>3605805083</v>
      </c>
      <c r="Y464" s="113">
        <f t="shared" si="552"/>
        <v>32452245747</v>
      </c>
      <c r="Z464" s="113">
        <v>0</v>
      </c>
      <c r="AA464" s="113">
        <v>0</v>
      </c>
      <c r="AB464" s="113">
        <v>0</v>
      </c>
      <c r="AC464" s="113">
        <v>0</v>
      </c>
      <c r="AD464" s="113">
        <v>0</v>
      </c>
      <c r="AE464" s="113">
        <v>0</v>
      </c>
      <c r="AF464" s="113">
        <v>0</v>
      </c>
      <c r="AG464" s="113">
        <v>0</v>
      </c>
      <c r="AH464" s="113">
        <v>0</v>
      </c>
      <c r="AI464" s="113">
        <f t="shared" si="550"/>
        <v>0</v>
      </c>
      <c r="AJ464" s="113">
        <v>0</v>
      </c>
      <c r="AK464" s="113">
        <v>0</v>
      </c>
      <c r="AL464" s="113">
        <f t="shared" si="551"/>
        <v>0</v>
      </c>
      <c r="AM464" s="113">
        <f t="shared" si="575"/>
        <v>10817415249</v>
      </c>
      <c r="AN464" s="113">
        <v>10817415249</v>
      </c>
      <c r="AO464" s="113">
        <v>10819022391.473209</v>
      </c>
      <c r="AP464" s="113">
        <f t="shared" si="578"/>
        <v>32453852889.473209</v>
      </c>
      <c r="AQ464" s="113">
        <f t="shared" si="579"/>
        <v>10817415249</v>
      </c>
      <c r="AR464" s="113">
        <f t="shared" si="579"/>
        <v>10817415249</v>
      </c>
      <c r="AS464" s="113">
        <f t="shared" si="579"/>
        <v>10819022391.473209</v>
      </c>
      <c r="AT464" s="113">
        <f t="shared" si="580"/>
        <v>32453852889.473209</v>
      </c>
      <c r="AU464" s="113">
        <v>10817415249</v>
      </c>
      <c r="AV464" s="113">
        <v>21636437640.473198</v>
      </c>
      <c r="AW464" s="113">
        <f t="shared" si="581"/>
        <v>32453852889.473198</v>
      </c>
      <c r="AX464" s="113" t="e">
        <f>#REF!</f>
        <v>#REF!</v>
      </c>
      <c r="AY464" s="113">
        <f>32453852.8894732*1000</f>
        <v>32453852889.473198</v>
      </c>
      <c r="AZ464" s="113">
        <f>43855908.0686607*1000</f>
        <v>43855908068.660698</v>
      </c>
      <c r="BA464" s="113">
        <f>32453852.8894732*1000</f>
        <v>32453852889.473198</v>
      </c>
      <c r="BB464" s="113">
        <f>43855908.0686607*1000</f>
        <v>43855908068.660698</v>
      </c>
    </row>
    <row r="465" spans="7:54" s="71" customFormat="1" ht="14.25" x14ac:dyDescent="0.2">
      <c r="G465" s="81" t="s">
        <v>885</v>
      </c>
      <c r="H465" s="85" t="s">
        <v>885</v>
      </c>
      <c r="I465" s="74" t="s">
        <v>886</v>
      </c>
      <c r="J465" s="75">
        <v>0</v>
      </c>
      <c r="K465" s="75"/>
      <c r="L465" s="113">
        <v>0</v>
      </c>
      <c r="M465" s="113">
        <v>0</v>
      </c>
      <c r="N465" s="113">
        <v>0</v>
      </c>
      <c r="O465" s="113">
        <v>0</v>
      </c>
      <c r="P465" s="113">
        <v>0</v>
      </c>
      <c r="Q465" s="113">
        <v>0</v>
      </c>
      <c r="R465" s="113">
        <v>0</v>
      </c>
      <c r="S465" s="113">
        <v>0</v>
      </c>
      <c r="T465" s="113">
        <v>0</v>
      </c>
      <c r="U465" s="113">
        <v>0</v>
      </c>
      <c r="V465" s="113">
        <v>0</v>
      </c>
      <c r="W465" s="113">
        <v>0</v>
      </c>
      <c r="X465" s="113">
        <v>0</v>
      </c>
      <c r="Y465" s="113">
        <f t="shared" si="552"/>
        <v>0</v>
      </c>
      <c r="Z465" s="113">
        <v>0</v>
      </c>
      <c r="AA465" s="113">
        <v>0</v>
      </c>
      <c r="AB465" s="113">
        <v>0</v>
      </c>
      <c r="AC465" s="113">
        <v>0</v>
      </c>
      <c r="AD465" s="113">
        <v>0</v>
      </c>
      <c r="AE465" s="113">
        <v>0</v>
      </c>
      <c r="AF465" s="113">
        <v>0</v>
      </c>
      <c r="AG465" s="113">
        <v>0</v>
      </c>
      <c r="AH465" s="113">
        <v>0</v>
      </c>
      <c r="AI465" s="113">
        <f t="shared" si="550"/>
        <v>0</v>
      </c>
      <c r="AJ465" s="113">
        <v>0</v>
      </c>
      <c r="AK465" s="113">
        <v>0</v>
      </c>
      <c r="AL465" s="113">
        <f t="shared" si="551"/>
        <v>0</v>
      </c>
      <c r="AM465" s="113">
        <f t="shared" si="575"/>
        <v>0</v>
      </c>
      <c r="AN465" s="113">
        <f t="shared" si="576"/>
        <v>0</v>
      </c>
      <c r="AO465" s="113">
        <f t="shared" si="577"/>
        <v>0</v>
      </c>
      <c r="AP465" s="113">
        <f t="shared" si="578"/>
        <v>0</v>
      </c>
      <c r="AQ465" s="113">
        <f t="shared" si="579"/>
        <v>0</v>
      </c>
      <c r="AR465" s="113">
        <f t="shared" si="579"/>
        <v>0</v>
      </c>
      <c r="AS465" s="113">
        <f t="shared" si="579"/>
        <v>0</v>
      </c>
      <c r="AT465" s="113">
        <f t="shared" si="580"/>
        <v>0</v>
      </c>
      <c r="AU465" s="113">
        <v>0</v>
      </c>
      <c r="AV465" s="113">
        <v>0</v>
      </c>
      <c r="AW465" s="113">
        <f t="shared" si="581"/>
        <v>0</v>
      </c>
      <c r="AX465" s="113" t="e">
        <f>#REF!</f>
        <v>#REF!</v>
      </c>
      <c r="AY465" s="113">
        <v>0</v>
      </c>
      <c r="AZ465" s="113">
        <v>0</v>
      </c>
      <c r="BA465" s="113">
        <v>0</v>
      </c>
      <c r="BB465" s="113">
        <v>0</v>
      </c>
    </row>
    <row r="466" spans="7:54" s="91" customFormat="1" ht="14.25" x14ac:dyDescent="0.2">
      <c r="G466" s="90"/>
      <c r="H466" s="82">
        <v>5128000000</v>
      </c>
      <c r="I466" s="83" t="s">
        <v>887</v>
      </c>
      <c r="J466" s="84">
        <f>SUM(J467:J474)</f>
        <v>0</v>
      </c>
      <c r="K466" s="84">
        <f>SUM(K467:K474)</f>
        <v>829862478</v>
      </c>
      <c r="L466" s="115">
        <f>SUM(L467:L474)</f>
        <v>0</v>
      </c>
      <c r="M466" s="115">
        <f t="shared" ref="M466:X466" si="582">SUM(M467:M474)</f>
        <v>0</v>
      </c>
      <c r="N466" s="115">
        <f t="shared" si="582"/>
        <v>0</v>
      </c>
      <c r="O466" s="115">
        <f t="shared" si="582"/>
        <v>0</v>
      </c>
      <c r="P466" s="115">
        <f>SUM(P467:P474)</f>
        <v>135272767</v>
      </c>
      <c r="Q466" s="115">
        <f t="shared" si="582"/>
        <v>244582557</v>
      </c>
      <c r="R466" s="115">
        <f t="shared" si="582"/>
        <v>76005119</v>
      </c>
      <c r="S466" s="115">
        <f t="shared" si="582"/>
        <v>76005119</v>
      </c>
      <c r="T466" s="115">
        <f t="shared" si="582"/>
        <v>76005119</v>
      </c>
      <c r="U466" s="115">
        <f t="shared" si="582"/>
        <v>76005119</v>
      </c>
      <c r="V466" s="115">
        <f t="shared" si="582"/>
        <v>76005119</v>
      </c>
      <c r="W466" s="115">
        <f t="shared" si="582"/>
        <v>76005119</v>
      </c>
      <c r="X466" s="115">
        <f t="shared" si="582"/>
        <v>76005119</v>
      </c>
      <c r="Y466" s="115">
        <f>SUM(Y467:Y474)</f>
        <v>911891157</v>
      </c>
      <c r="Z466" s="115">
        <f t="shared" ref="Z466:AW466" si="583">SUM(Z467:Z474)</f>
        <v>0</v>
      </c>
      <c r="AA466" s="115">
        <f t="shared" si="583"/>
        <v>0</v>
      </c>
      <c r="AB466" s="115">
        <f t="shared" si="583"/>
        <v>0</v>
      </c>
      <c r="AC466" s="115">
        <f t="shared" si="583"/>
        <v>0</v>
      </c>
      <c r="AD466" s="115">
        <f t="shared" si="583"/>
        <v>0</v>
      </c>
      <c r="AE466" s="115">
        <f t="shared" si="583"/>
        <v>0</v>
      </c>
      <c r="AF466" s="115">
        <f t="shared" si="583"/>
        <v>0</v>
      </c>
      <c r="AG466" s="115">
        <f t="shared" si="583"/>
        <v>0</v>
      </c>
      <c r="AH466" s="115">
        <f t="shared" si="583"/>
        <v>829862478</v>
      </c>
      <c r="AI466" s="115">
        <f t="shared" si="583"/>
        <v>829862478</v>
      </c>
      <c r="AJ466" s="115">
        <f t="shared" si="583"/>
        <v>0</v>
      </c>
      <c r="AK466" s="115">
        <f t="shared" si="583"/>
        <v>0</v>
      </c>
      <c r="AL466" s="115">
        <f t="shared" si="583"/>
        <v>0</v>
      </c>
      <c r="AM466" s="115">
        <f t="shared" si="583"/>
        <v>455860443</v>
      </c>
      <c r="AN466" s="115">
        <f t="shared" si="583"/>
        <v>228015354.71273988</v>
      </c>
      <c r="AO466" s="115">
        <f t="shared" si="583"/>
        <v>228015354.71273988</v>
      </c>
      <c r="AP466" s="115">
        <f t="shared" si="583"/>
        <v>911891152.42547977</v>
      </c>
      <c r="AQ466" s="115">
        <f t="shared" si="583"/>
        <v>455860443</v>
      </c>
      <c r="AR466" s="115">
        <f t="shared" si="583"/>
        <v>228015354.71273988</v>
      </c>
      <c r="AS466" s="115">
        <f t="shared" si="583"/>
        <v>228015354.71273988</v>
      </c>
      <c r="AT466" s="115">
        <f t="shared" si="583"/>
        <v>911891152.42547977</v>
      </c>
      <c r="AU466" s="115">
        <f t="shared" si="583"/>
        <v>455860443</v>
      </c>
      <c r="AV466" s="115">
        <f t="shared" si="583"/>
        <v>456030709.42547995</v>
      </c>
      <c r="AW466" s="115">
        <f t="shared" si="583"/>
        <v>911891152.42547989</v>
      </c>
      <c r="AX466" s="115" t="e">
        <f>SUM(AX467:AX474)</f>
        <v>#REF!</v>
      </c>
      <c r="AY466" s="115">
        <f>SUM(AY467:AY474)</f>
        <v>911891152.42547989</v>
      </c>
      <c r="AZ466" s="115">
        <f>SUM(AZ467:AZ474)</f>
        <v>912061418.85095906</v>
      </c>
      <c r="BA466" s="115">
        <f>SUM(BA467:BA474)</f>
        <v>911891152.42547989</v>
      </c>
      <c r="BB466" s="115">
        <f>SUM(BB467:BB474)</f>
        <v>912061418.85095906</v>
      </c>
    </row>
    <row r="467" spans="7:54" s="71" customFormat="1" ht="14.25" x14ac:dyDescent="0.2">
      <c r="G467" s="81"/>
      <c r="H467" s="73">
        <v>5128000100</v>
      </c>
      <c r="I467" s="74" t="s">
        <v>888</v>
      </c>
      <c r="J467" s="75"/>
      <c r="K467" s="75"/>
      <c r="L467" s="113">
        <v>0</v>
      </c>
      <c r="M467" s="113">
        <v>0</v>
      </c>
      <c r="N467" s="113">
        <v>0</v>
      </c>
      <c r="O467" s="113">
        <v>0</v>
      </c>
      <c r="P467" s="113">
        <v>0</v>
      </c>
      <c r="Q467" s="113"/>
      <c r="R467" s="113"/>
      <c r="S467" s="113"/>
      <c r="T467" s="113"/>
      <c r="U467" s="113"/>
      <c r="V467" s="113"/>
      <c r="W467" s="113"/>
      <c r="X467" s="113"/>
      <c r="Y467" s="113">
        <f t="shared" ref="Y467:Y539" si="584">SUM(M467:X467)</f>
        <v>0</v>
      </c>
      <c r="Z467" s="113"/>
      <c r="AA467" s="113"/>
      <c r="AB467" s="113"/>
      <c r="AC467" s="113"/>
      <c r="AD467" s="113"/>
      <c r="AE467" s="113"/>
      <c r="AF467" s="113">
        <v>0</v>
      </c>
      <c r="AG467" s="113">
        <v>0</v>
      </c>
      <c r="AH467" s="113">
        <v>0</v>
      </c>
      <c r="AI467" s="113">
        <f t="shared" si="550"/>
        <v>0</v>
      </c>
      <c r="AJ467" s="113">
        <v>0</v>
      </c>
      <c r="AK467" s="113">
        <v>0</v>
      </c>
      <c r="AL467" s="113">
        <f t="shared" si="551"/>
        <v>0</v>
      </c>
      <c r="AM467" s="113">
        <f t="shared" ref="AM467:AM474" si="585">SUM(M467:R467)</f>
        <v>0</v>
      </c>
      <c r="AN467" s="113">
        <f>SUM(S467:U467)</f>
        <v>0</v>
      </c>
      <c r="AO467" s="113">
        <f>SUM(V467:X467)</f>
        <v>0</v>
      </c>
      <c r="AP467" s="113">
        <f t="shared" ref="AP467:AP474" si="586">SUM(AM467:AO467)</f>
        <v>0</v>
      </c>
      <c r="AQ467" s="113">
        <f t="shared" ref="AQ467:AS474" si="587">AM467</f>
        <v>0</v>
      </c>
      <c r="AR467" s="113">
        <f t="shared" si="587"/>
        <v>0</v>
      </c>
      <c r="AS467" s="113">
        <f t="shared" si="587"/>
        <v>0</v>
      </c>
      <c r="AT467" s="113">
        <f t="shared" ref="AT467:AT474" si="588">SUM(AQ467:AS467)</f>
        <v>0</v>
      </c>
      <c r="AU467" s="113">
        <v>0</v>
      </c>
      <c r="AV467" s="113">
        <v>0</v>
      </c>
      <c r="AW467" s="113">
        <f t="shared" ref="AW467:AW474" si="589">SUM(AU467:AV467)</f>
        <v>0</v>
      </c>
      <c r="AX467" s="113" t="e">
        <f>#REF!</f>
        <v>#REF!</v>
      </c>
      <c r="AY467" s="113">
        <v>0</v>
      </c>
      <c r="AZ467" s="113">
        <v>0</v>
      </c>
      <c r="BA467" s="113">
        <v>0</v>
      </c>
      <c r="BB467" s="113">
        <v>0</v>
      </c>
    </row>
    <row r="468" spans="7:54" s="71" customFormat="1" ht="14.25" x14ac:dyDescent="0.2">
      <c r="G468" s="81"/>
      <c r="H468" s="73">
        <v>5128000200</v>
      </c>
      <c r="I468" s="74" t="s">
        <v>889</v>
      </c>
      <c r="J468" s="75"/>
      <c r="K468" s="75"/>
      <c r="L468" s="113">
        <v>0</v>
      </c>
      <c r="M468" s="113">
        <v>0</v>
      </c>
      <c r="N468" s="113">
        <v>0</v>
      </c>
      <c r="O468" s="113">
        <v>0</v>
      </c>
      <c r="P468" s="113">
        <v>0</v>
      </c>
      <c r="Q468" s="113"/>
      <c r="R468" s="113"/>
      <c r="S468" s="113"/>
      <c r="T468" s="113"/>
      <c r="U468" s="113"/>
      <c r="V468" s="113"/>
      <c r="W468" s="113"/>
      <c r="X468" s="113"/>
      <c r="Y468" s="113">
        <f t="shared" si="584"/>
        <v>0</v>
      </c>
      <c r="Z468" s="113"/>
      <c r="AA468" s="113"/>
      <c r="AB468" s="113"/>
      <c r="AC468" s="113"/>
      <c r="AD468" s="113"/>
      <c r="AE468" s="113"/>
      <c r="AF468" s="113">
        <v>0</v>
      </c>
      <c r="AG468" s="113">
        <v>0</v>
      </c>
      <c r="AH468" s="113">
        <v>829862478</v>
      </c>
      <c r="AI468" s="113">
        <f t="shared" si="550"/>
        <v>829862478</v>
      </c>
      <c r="AJ468" s="113">
        <v>0</v>
      </c>
      <c r="AK468" s="113">
        <v>0</v>
      </c>
      <c r="AL468" s="113">
        <f t="shared" si="551"/>
        <v>0</v>
      </c>
      <c r="AM468" s="113">
        <f t="shared" si="585"/>
        <v>0</v>
      </c>
      <c r="AN468" s="113">
        <f>SUM(S468:U468)</f>
        <v>0</v>
      </c>
      <c r="AO468" s="113">
        <f>SUM(V468:X468)</f>
        <v>0</v>
      </c>
      <c r="AP468" s="113">
        <f t="shared" si="586"/>
        <v>0</v>
      </c>
      <c r="AQ468" s="113">
        <f t="shared" si="587"/>
        <v>0</v>
      </c>
      <c r="AR468" s="113">
        <f t="shared" si="587"/>
        <v>0</v>
      </c>
      <c r="AS468" s="113">
        <f t="shared" si="587"/>
        <v>0</v>
      </c>
      <c r="AT468" s="113">
        <f t="shared" si="588"/>
        <v>0</v>
      </c>
      <c r="AU468" s="113">
        <v>0</v>
      </c>
      <c r="AV468" s="113">
        <v>0</v>
      </c>
      <c r="AW468" s="113">
        <f t="shared" si="589"/>
        <v>0</v>
      </c>
      <c r="AX468" s="113" t="e">
        <f>#REF!</f>
        <v>#REF!</v>
      </c>
      <c r="AY468" s="113">
        <v>0</v>
      </c>
      <c r="AZ468" s="113">
        <v>0</v>
      </c>
      <c r="BA468" s="113">
        <v>0</v>
      </c>
      <c r="BB468" s="113">
        <v>0</v>
      </c>
    </row>
    <row r="469" spans="7:54" s="71" customFormat="1" ht="14.25" x14ac:dyDescent="0.2">
      <c r="G469" s="81"/>
      <c r="H469" s="73">
        <v>5128000300</v>
      </c>
      <c r="I469" s="74" t="s">
        <v>890</v>
      </c>
      <c r="J469" s="75"/>
      <c r="K469" s="75"/>
      <c r="L469" s="113">
        <v>0</v>
      </c>
      <c r="M469" s="113">
        <v>0</v>
      </c>
      <c r="N469" s="113">
        <v>0</v>
      </c>
      <c r="O469" s="113">
        <v>0</v>
      </c>
      <c r="P469" s="113">
        <v>0</v>
      </c>
      <c r="Q469" s="113"/>
      <c r="R469" s="113"/>
      <c r="S469" s="113"/>
      <c r="T469" s="113"/>
      <c r="U469" s="113"/>
      <c r="V469" s="113"/>
      <c r="W469" s="113"/>
      <c r="X469" s="113"/>
      <c r="Y469" s="113">
        <f t="shared" si="584"/>
        <v>0</v>
      </c>
      <c r="Z469" s="113"/>
      <c r="AA469" s="113"/>
      <c r="AB469" s="113"/>
      <c r="AC469" s="113"/>
      <c r="AD469" s="113"/>
      <c r="AE469" s="113"/>
      <c r="AF469" s="113">
        <v>0</v>
      </c>
      <c r="AG469" s="113">
        <v>0</v>
      </c>
      <c r="AH469" s="113">
        <v>0</v>
      </c>
      <c r="AI469" s="113">
        <f t="shared" si="550"/>
        <v>0</v>
      </c>
      <c r="AJ469" s="113">
        <v>0</v>
      </c>
      <c r="AK469" s="113">
        <v>0</v>
      </c>
      <c r="AL469" s="113">
        <f t="shared" si="551"/>
        <v>0</v>
      </c>
      <c r="AM469" s="113">
        <f t="shared" si="585"/>
        <v>0</v>
      </c>
      <c r="AN469" s="113">
        <f>SUM(S469:U469)</f>
        <v>0</v>
      </c>
      <c r="AO469" s="113">
        <f>SUM(V469:X469)</f>
        <v>0</v>
      </c>
      <c r="AP469" s="113">
        <f t="shared" si="586"/>
        <v>0</v>
      </c>
      <c r="AQ469" s="113">
        <f t="shared" si="587"/>
        <v>0</v>
      </c>
      <c r="AR469" s="113">
        <f t="shared" si="587"/>
        <v>0</v>
      </c>
      <c r="AS469" s="113">
        <f t="shared" si="587"/>
        <v>0</v>
      </c>
      <c r="AT469" s="113">
        <f t="shared" si="588"/>
        <v>0</v>
      </c>
      <c r="AU469" s="113">
        <v>0</v>
      </c>
      <c r="AV469" s="113">
        <v>0</v>
      </c>
      <c r="AW469" s="113">
        <f t="shared" si="589"/>
        <v>0</v>
      </c>
      <c r="AX469" s="113" t="e">
        <f>#REF!</f>
        <v>#REF!</v>
      </c>
      <c r="AY469" s="113">
        <v>0</v>
      </c>
      <c r="AZ469" s="113">
        <v>0</v>
      </c>
      <c r="BA469" s="113">
        <v>0</v>
      </c>
      <c r="BB469" s="113">
        <v>0</v>
      </c>
    </row>
    <row r="470" spans="7:54" s="71" customFormat="1" ht="14.25" x14ac:dyDescent="0.2">
      <c r="G470" s="81"/>
      <c r="H470" s="73">
        <v>5128000400</v>
      </c>
      <c r="I470" s="74" t="s">
        <v>891</v>
      </c>
      <c r="J470" s="75"/>
      <c r="K470" s="75"/>
      <c r="L470" s="113">
        <v>0</v>
      </c>
      <c r="M470" s="113">
        <v>0</v>
      </c>
      <c r="N470" s="113">
        <v>0</v>
      </c>
      <c r="O470" s="113">
        <v>0</v>
      </c>
      <c r="P470" s="113">
        <v>0</v>
      </c>
      <c r="Q470" s="113"/>
      <c r="R470" s="113"/>
      <c r="S470" s="113"/>
      <c r="T470" s="113"/>
      <c r="U470" s="113"/>
      <c r="V470" s="113"/>
      <c r="W470" s="113"/>
      <c r="X470" s="113"/>
      <c r="Y470" s="113">
        <f t="shared" si="584"/>
        <v>0</v>
      </c>
      <c r="Z470" s="113"/>
      <c r="AA470" s="113"/>
      <c r="AB470" s="113"/>
      <c r="AC470" s="113"/>
      <c r="AD470" s="113"/>
      <c r="AE470" s="113"/>
      <c r="AF470" s="113">
        <v>0</v>
      </c>
      <c r="AG470" s="113">
        <v>0</v>
      </c>
      <c r="AH470" s="113">
        <v>0</v>
      </c>
      <c r="AI470" s="113">
        <f t="shared" si="550"/>
        <v>0</v>
      </c>
      <c r="AJ470" s="113">
        <v>0</v>
      </c>
      <c r="AK470" s="113">
        <v>0</v>
      </c>
      <c r="AL470" s="113">
        <f t="shared" si="551"/>
        <v>0</v>
      </c>
      <c r="AM470" s="113">
        <f t="shared" si="585"/>
        <v>0</v>
      </c>
      <c r="AN470" s="113">
        <f>SUM(S470:U470)</f>
        <v>0</v>
      </c>
      <c r="AO470" s="113">
        <f>SUM(V470:X470)</f>
        <v>0</v>
      </c>
      <c r="AP470" s="113">
        <f t="shared" si="586"/>
        <v>0</v>
      </c>
      <c r="AQ470" s="113">
        <f t="shared" si="587"/>
        <v>0</v>
      </c>
      <c r="AR470" s="113">
        <f t="shared" si="587"/>
        <v>0</v>
      </c>
      <c r="AS470" s="113">
        <f t="shared" si="587"/>
        <v>0</v>
      </c>
      <c r="AT470" s="113">
        <f t="shared" si="588"/>
        <v>0</v>
      </c>
      <c r="AU470" s="113">
        <v>0</v>
      </c>
      <c r="AV470" s="113">
        <v>0</v>
      </c>
      <c r="AW470" s="113">
        <f t="shared" si="589"/>
        <v>0</v>
      </c>
      <c r="AX470" s="113" t="e">
        <f>#REF!</f>
        <v>#REF!</v>
      </c>
      <c r="AY470" s="113">
        <v>0</v>
      </c>
      <c r="AZ470" s="113">
        <v>0</v>
      </c>
      <c r="BA470" s="113">
        <v>0</v>
      </c>
      <c r="BB470" s="113">
        <v>0</v>
      </c>
    </row>
    <row r="471" spans="7:54" s="71" customFormat="1" ht="14.25" x14ac:dyDescent="0.2">
      <c r="G471" s="81"/>
      <c r="H471" s="73">
        <v>5128000500</v>
      </c>
      <c r="I471" s="74" t="s">
        <v>892</v>
      </c>
      <c r="J471" s="75"/>
      <c r="K471" s="75"/>
      <c r="L471" s="113"/>
      <c r="M471" s="113"/>
      <c r="N471" s="113"/>
      <c r="O471" s="113"/>
      <c r="P471" s="113"/>
      <c r="Q471" s="113"/>
      <c r="R471" s="113"/>
      <c r="S471" s="113"/>
      <c r="T471" s="113"/>
      <c r="U471" s="113"/>
      <c r="V471" s="113"/>
      <c r="W471" s="113"/>
      <c r="X471" s="113"/>
      <c r="Y471" s="113"/>
      <c r="Z471" s="113"/>
      <c r="AA471" s="113"/>
      <c r="AB471" s="113"/>
      <c r="AC471" s="113"/>
      <c r="AD471" s="113"/>
      <c r="AE471" s="113"/>
      <c r="AF471" s="113"/>
      <c r="AG471" s="113">
        <v>0</v>
      </c>
      <c r="AH471" s="113">
        <v>0</v>
      </c>
      <c r="AI471" s="113">
        <f t="shared" si="550"/>
        <v>0</v>
      </c>
      <c r="AJ471" s="113">
        <v>0</v>
      </c>
      <c r="AK471" s="113">
        <v>0</v>
      </c>
      <c r="AL471" s="113">
        <f t="shared" si="551"/>
        <v>0</v>
      </c>
      <c r="AM471" s="113">
        <f t="shared" si="585"/>
        <v>0</v>
      </c>
      <c r="AN471" s="113">
        <f>SUM(S471:U471)</f>
        <v>0</v>
      </c>
      <c r="AO471" s="113">
        <f>SUM(V471:X471)</f>
        <v>0</v>
      </c>
      <c r="AP471" s="113">
        <f t="shared" si="586"/>
        <v>0</v>
      </c>
      <c r="AQ471" s="113">
        <f t="shared" si="587"/>
        <v>0</v>
      </c>
      <c r="AR471" s="113">
        <f t="shared" si="587"/>
        <v>0</v>
      </c>
      <c r="AS471" s="113">
        <f t="shared" si="587"/>
        <v>0</v>
      </c>
      <c r="AT471" s="113">
        <f t="shared" si="588"/>
        <v>0</v>
      </c>
      <c r="AU471" s="113">
        <v>0</v>
      </c>
      <c r="AV471" s="113">
        <v>0</v>
      </c>
      <c r="AW471" s="113">
        <f t="shared" si="589"/>
        <v>0</v>
      </c>
      <c r="AX471" s="113" t="e">
        <f>#REF!</f>
        <v>#REF!</v>
      </c>
      <c r="AY471" s="113">
        <v>0</v>
      </c>
      <c r="AZ471" s="113">
        <v>0</v>
      </c>
      <c r="BA471" s="113">
        <v>0</v>
      </c>
      <c r="BB471" s="113">
        <v>0</v>
      </c>
    </row>
    <row r="472" spans="7:54" s="71" customFormat="1" ht="14.25" x14ac:dyDescent="0.2">
      <c r="G472" s="81"/>
      <c r="H472" s="73">
        <v>5128000600</v>
      </c>
      <c r="I472" s="74" t="s">
        <v>893</v>
      </c>
      <c r="J472" s="75"/>
      <c r="K472" s="75">
        <v>829862478</v>
      </c>
      <c r="L472" s="113">
        <v>0</v>
      </c>
      <c r="M472" s="113">
        <v>0</v>
      </c>
      <c r="N472" s="113">
        <v>0</v>
      </c>
      <c r="O472" s="113">
        <v>0</v>
      </c>
      <c r="P472" s="113">
        <v>106874322</v>
      </c>
      <c r="Q472" s="113">
        <v>26718580</v>
      </c>
      <c r="R472" s="113">
        <v>26718581</v>
      </c>
      <c r="S472" s="113">
        <v>26718581</v>
      </c>
      <c r="T472" s="113">
        <v>26718581</v>
      </c>
      <c r="U472" s="113">
        <v>26718581</v>
      </c>
      <c r="V472" s="113">
        <v>26718581</v>
      </c>
      <c r="W472" s="113">
        <v>26718581</v>
      </c>
      <c r="X472" s="113">
        <v>26718581</v>
      </c>
      <c r="Y472" s="113">
        <f t="shared" si="584"/>
        <v>320622969</v>
      </c>
      <c r="Z472" s="113"/>
      <c r="AA472" s="113"/>
      <c r="AB472" s="113"/>
      <c r="AC472" s="113"/>
      <c r="AD472" s="113"/>
      <c r="AE472" s="113"/>
      <c r="AF472" s="113">
        <v>0</v>
      </c>
      <c r="AG472" s="113">
        <v>0</v>
      </c>
      <c r="AH472" s="113">
        <v>0</v>
      </c>
      <c r="AI472" s="113">
        <f t="shared" si="550"/>
        <v>0</v>
      </c>
      <c r="AJ472" s="113">
        <v>0</v>
      </c>
      <c r="AK472" s="113">
        <v>0</v>
      </c>
      <c r="AL472" s="113">
        <f t="shared" si="551"/>
        <v>0</v>
      </c>
      <c r="AM472" s="113">
        <f t="shared" si="585"/>
        <v>160311483</v>
      </c>
      <c r="AN472" s="113">
        <v>80155741.136041597</v>
      </c>
      <c r="AO472" s="113">
        <v>80155741.136041597</v>
      </c>
      <c r="AP472" s="113">
        <f t="shared" si="586"/>
        <v>320622965.27208316</v>
      </c>
      <c r="AQ472" s="113">
        <f t="shared" si="587"/>
        <v>160311483</v>
      </c>
      <c r="AR472" s="113">
        <f t="shared" si="587"/>
        <v>80155741.136041597</v>
      </c>
      <c r="AS472" s="113">
        <f t="shared" si="587"/>
        <v>80155741.136041597</v>
      </c>
      <c r="AT472" s="113">
        <f t="shared" si="588"/>
        <v>320622965.27208316</v>
      </c>
      <c r="AU472" s="113">
        <v>160311483</v>
      </c>
      <c r="AV472" s="113">
        <v>160311482.27208298</v>
      </c>
      <c r="AW472" s="113">
        <f t="shared" si="589"/>
        <v>320622965.27208298</v>
      </c>
      <c r="AX472" s="113" t="e">
        <f>#REF!</f>
        <v>#REF!</v>
      </c>
      <c r="AY472" s="113">
        <f>320622.965272083*1000</f>
        <v>320622965.27208298</v>
      </c>
      <c r="AZ472" s="113">
        <f>320622.964544166*1000</f>
        <v>320622964.54416597</v>
      </c>
      <c r="BA472" s="113">
        <f>320622.965272083*1000</f>
        <v>320622965.27208298</v>
      </c>
      <c r="BB472" s="113">
        <f>320622.964544166*1000</f>
        <v>320622964.54416597</v>
      </c>
    </row>
    <row r="473" spans="7:54" s="71" customFormat="1" ht="14.25" x14ac:dyDescent="0.2">
      <c r="G473" s="81"/>
      <c r="H473" s="73">
        <v>5128000700</v>
      </c>
      <c r="I473" s="74" t="s">
        <v>894</v>
      </c>
      <c r="J473" s="75"/>
      <c r="K473" s="75"/>
      <c r="L473" s="113">
        <v>0</v>
      </c>
      <c r="M473" s="113">
        <v>0</v>
      </c>
      <c r="N473" s="113">
        <v>0</v>
      </c>
      <c r="O473" s="113">
        <v>0</v>
      </c>
      <c r="P473" s="113">
        <v>0</v>
      </c>
      <c r="Q473" s="113"/>
      <c r="R473" s="113"/>
      <c r="S473" s="113"/>
      <c r="T473" s="113"/>
      <c r="U473" s="113"/>
      <c r="V473" s="113"/>
      <c r="W473" s="113"/>
      <c r="X473" s="113"/>
      <c r="Y473" s="113">
        <f t="shared" si="584"/>
        <v>0</v>
      </c>
      <c r="Z473" s="113"/>
      <c r="AA473" s="113"/>
      <c r="AB473" s="113"/>
      <c r="AC473" s="113"/>
      <c r="AD473" s="113"/>
      <c r="AE473" s="113"/>
      <c r="AF473" s="113">
        <v>0</v>
      </c>
      <c r="AG473" s="113">
        <v>0</v>
      </c>
      <c r="AH473" s="113">
        <v>0</v>
      </c>
      <c r="AI473" s="113">
        <f t="shared" si="550"/>
        <v>0</v>
      </c>
      <c r="AJ473" s="113">
        <v>0</v>
      </c>
      <c r="AK473" s="113">
        <v>0</v>
      </c>
      <c r="AL473" s="113">
        <f t="shared" si="551"/>
        <v>0</v>
      </c>
      <c r="AM473" s="113">
        <f t="shared" si="585"/>
        <v>0</v>
      </c>
      <c r="AN473" s="113">
        <v>0</v>
      </c>
      <c r="AO473" s="113">
        <v>0</v>
      </c>
      <c r="AP473" s="113">
        <f t="shared" si="586"/>
        <v>0</v>
      </c>
      <c r="AQ473" s="113">
        <f t="shared" si="587"/>
        <v>0</v>
      </c>
      <c r="AR473" s="113">
        <f t="shared" si="587"/>
        <v>0</v>
      </c>
      <c r="AS473" s="113">
        <f t="shared" si="587"/>
        <v>0</v>
      </c>
      <c r="AT473" s="113">
        <f t="shared" si="588"/>
        <v>0</v>
      </c>
      <c r="AU473" s="113">
        <v>0</v>
      </c>
      <c r="AV473" s="113">
        <v>0</v>
      </c>
      <c r="AW473" s="113">
        <f t="shared" si="589"/>
        <v>0</v>
      </c>
      <c r="AX473" s="113" t="e">
        <f>#REF!</f>
        <v>#REF!</v>
      </c>
      <c r="AY473" s="113">
        <v>0</v>
      </c>
      <c r="AZ473" s="113">
        <v>0</v>
      </c>
      <c r="BA473" s="113">
        <v>0</v>
      </c>
      <c r="BB473" s="113">
        <v>0</v>
      </c>
    </row>
    <row r="474" spans="7:54" s="71" customFormat="1" ht="14.25" x14ac:dyDescent="0.2">
      <c r="G474" s="81"/>
      <c r="H474" s="73">
        <v>5128000800</v>
      </c>
      <c r="I474" s="74" t="s">
        <v>895</v>
      </c>
      <c r="J474" s="75"/>
      <c r="K474" s="75"/>
      <c r="L474" s="113">
        <v>0</v>
      </c>
      <c r="M474" s="113">
        <v>0</v>
      </c>
      <c r="N474" s="113">
        <v>0</v>
      </c>
      <c r="O474" s="113">
        <v>0</v>
      </c>
      <c r="P474" s="113">
        <v>28398445</v>
      </c>
      <c r="Q474" s="113">
        <v>217863977</v>
      </c>
      <c r="R474" s="113">
        <v>49286538</v>
      </c>
      <c r="S474" s="113">
        <v>49286538</v>
      </c>
      <c r="T474" s="113">
        <v>49286538</v>
      </c>
      <c r="U474" s="113">
        <v>49286538</v>
      </c>
      <c r="V474" s="113">
        <v>49286538</v>
      </c>
      <c r="W474" s="113">
        <v>49286538</v>
      </c>
      <c r="X474" s="113">
        <v>49286538</v>
      </c>
      <c r="Y474" s="113">
        <f t="shared" si="584"/>
        <v>591268188</v>
      </c>
      <c r="Z474" s="113"/>
      <c r="AA474" s="113"/>
      <c r="AB474" s="113"/>
      <c r="AC474" s="113"/>
      <c r="AD474" s="113"/>
      <c r="AE474" s="113"/>
      <c r="AF474" s="113">
        <v>0</v>
      </c>
      <c r="AG474" s="113">
        <v>0</v>
      </c>
      <c r="AH474" s="113">
        <v>0</v>
      </c>
      <c r="AI474" s="113">
        <f t="shared" si="550"/>
        <v>0</v>
      </c>
      <c r="AJ474" s="113">
        <v>0</v>
      </c>
      <c r="AK474" s="113">
        <v>0</v>
      </c>
      <c r="AL474" s="113">
        <f t="shared" si="551"/>
        <v>0</v>
      </c>
      <c r="AM474" s="113">
        <f t="shared" si="585"/>
        <v>295548960</v>
      </c>
      <c r="AN474" s="113">
        <v>147859613.57669827</v>
      </c>
      <c r="AO474" s="113">
        <v>147859613.57669827</v>
      </c>
      <c r="AP474" s="113">
        <f t="shared" si="586"/>
        <v>591268187.15339661</v>
      </c>
      <c r="AQ474" s="113">
        <f t="shared" si="587"/>
        <v>295548960</v>
      </c>
      <c r="AR474" s="113">
        <f t="shared" si="587"/>
        <v>147859613.57669827</v>
      </c>
      <c r="AS474" s="113">
        <f t="shared" si="587"/>
        <v>147859613.57669827</v>
      </c>
      <c r="AT474" s="113">
        <f t="shared" si="588"/>
        <v>591268187.15339661</v>
      </c>
      <c r="AU474" s="113">
        <v>295548960</v>
      </c>
      <c r="AV474" s="113">
        <v>295719227.15339696</v>
      </c>
      <c r="AW474" s="113">
        <f t="shared" si="589"/>
        <v>591268187.15339696</v>
      </c>
      <c r="AX474" s="113" t="e">
        <f>#REF!</f>
        <v>#REF!</v>
      </c>
      <c r="AY474" s="113">
        <f>591268.187153397*1000</f>
        <v>591268187.15339696</v>
      </c>
      <c r="AZ474" s="113">
        <f>591438.454306793*1000</f>
        <v>591438454.30679309</v>
      </c>
      <c r="BA474" s="113">
        <f>591268.187153397*1000</f>
        <v>591268187.15339696</v>
      </c>
      <c r="BB474" s="113">
        <f>591438.454306793*1000</f>
        <v>591438454.30679309</v>
      </c>
    </row>
    <row r="475" spans="7:54" s="71" customFormat="1" ht="14.25" x14ac:dyDescent="0.2">
      <c r="G475" s="81" t="s">
        <v>896</v>
      </c>
      <c r="H475" s="82" t="s">
        <v>153</v>
      </c>
      <c r="I475" s="83" t="s">
        <v>154</v>
      </c>
      <c r="J475" s="84">
        <f>SUM(J476:J485)</f>
        <v>119496508</v>
      </c>
      <c r="K475" s="84">
        <f>SUM(K476:K485)</f>
        <v>8448130265</v>
      </c>
      <c r="L475" s="115">
        <f>SUM(L476:L485)</f>
        <v>9999999999.6000004</v>
      </c>
      <c r="M475" s="115">
        <f t="shared" ref="M475:X475" si="590">SUM(M476:M485)</f>
        <v>834774603</v>
      </c>
      <c r="N475" s="115">
        <f t="shared" si="590"/>
        <v>847758770</v>
      </c>
      <c r="O475" s="115">
        <f t="shared" si="590"/>
        <v>843892067</v>
      </c>
      <c r="P475" s="115">
        <f t="shared" si="590"/>
        <v>841988329</v>
      </c>
      <c r="Q475" s="115">
        <f t="shared" si="590"/>
        <v>844885428</v>
      </c>
      <c r="R475" s="115">
        <f t="shared" si="590"/>
        <v>491602371</v>
      </c>
      <c r="S475" s="115">
        <f t="shared" si="590"/>
        <v>491602371</v>
      </c>
      <c r="T475" s="115">
        <f t="shared" si="590"/>
        <v>491602371</v>
      </c>
      <c r="U475" s="115">
        <f t="shared" si="590"/>
        <v>491602371</v>
      </c>
      <c r="V475" s="115">
        <f t="shared" si="590"/>
        <v>491602371</v>
      </c>
      <c r="W475" s="115">
        <f t="shared" si="590"/>
        <v>491602371</v>
      </c>
      <c r="X475" s="115">
        <f t="shared" si="590"/>
        <v>491602371</v>
      </c>
      <c r="Y475" s="115">
        <f t="shared" si="584"/>
        <v>7654515794</v>
      </c>
      <c r="Z475" s="115">
        <f t="shared" ref="Z475:AW475" si="591">SUM(Z476:Z485)</f>
        <v>833333333.29999995</v>
      </c>
      <c r="AA475" s="115">
        <f t="shared" si="591"/>
        <v>833333333.29999995</v>
      </c>
      <c r="AB475" s="115">
        <f t="shared" si="591"/>
        <v>833333333.29999995</v>
      </c>
      <c r="AC475" s="115">
        <f t="shared" si="591"/>
        <v>833333333.29999995</v>
      </c>
      <c r="AD475" s="115">
        <f t="shared" si="591"/>
        <v>833333333.29999995</v>
      </c>
      <c r="AE475" s="115">
        <f t="shared" si="591"/>
        <v>833333333.29999995</v>
      </c>
      <c r="AF475" s="115">
        <f t="shared" si="591"/>
        <v>833333333.29999995</v>
      </c>
      <c r="AG475" s="115">
        <f t="shared" si="591"/>
        <v>3373793233</v>
      </c>
      <c r="AH475" s="115">
        <f t="shared" si="591"/>
        <v>5074337032</v>
      </c>
      <c r="AI475" s="115">
        <f t="shared" si="591"/>
        <v>8448130265</v>
      </c>
      <c r="AJ475" s="115">
        <f t="shared" si="591"/>
        <v>4999999999.8000011</v>
      </c>
      <c r="AK475" s="115">
        <f t="shared" si="591"/>
        <v>4999999999.8000011</v>
      </c>
      <c r="AL475" s="115">
        <f t="shared" si="591"/>
        <v>9999999999.6000023</v>
      </c>
      <c r="AM475" s="115">
        <f t="shared" si="591"/>
        <v>4704901568</v>
      </c>
      <c r="AN475" s="115">
        <f t="shared" si="591"/>
        <v>1469252715.890975</v>
      </c>
      <c r="AO475" s="115">
        <f t="shared" si="591"/>
        <v>1469252715.890975</v>
      </c>
      <c r="AP475" s="115">
        <f t="shared" si="591"/>
        <v>7643406999.781949</v>
      </c>
      <c r="AQ475" s="115">
        <f t="shared" si="591"/>
        <v>4704901568</v>
      </c>
      <c r="AR475" s="115">
        <f t="shared" si="591"/>
        <v>1469252715.890975</v>
      </c>
      <c r="AS475" s="115">
        <f t="shared" si="591"/>
        <v>1469252715.890975</v>
      </c>
      <c r="AT475" s="115">
        <f t="shared" si="591"/>
        <v>7643406999.781949</v>
      </c>
      <c r="AU475" s="115">
        <f t="shared" si="591"/>
        <v>4704901568</v>
      </c>
      <c r="AV475" s="115">
        <f t="shared" si="591"/>
        <v>2938505431.7819476</v>
      </c>
      <c r="AW475" s="115">
        <f t="shared" si="591"/>
        <v>7643406999.7819471</v>
      </c>
      <c r="AX475" s="115" t="e">
        <f>SUM(AX476:AX485)</f>
        <v>#REF!</v>
      </c>
      <c r="AY475" s="115">
        <f>SUM(AY476:AY485)</f>
        <v>7643406999.7819471</v>
      </c>
      <c r="AZ475" s="115">
        <f>SUM(AZ476:AZ485)</f>
        <v>7643407216.7688503</v>
      </c>
      <c r="BA475" s="115">
        <f>SUM(BA476:BA485)</f>
        <v>7643406999.7819471</v>
      </c>
      <c r="BB475" s="115">
        <f>SUM(BB476:BB485)</f>
        <v>7643407216.7688503</v>
      </c>
    </row>
    <row r="476" spans="7:54" s="71" customFormat="1" ht="14.25" x14ac:dyDescent="0.2">
      <c r="G476" s="81" t="s">
        <v>897</v>
      </c>
      <c r="H476" s="85" t="s">
        <v>897</v>
      </c>
      <c r="I476" s="74" t="s">
        <v>898</v>
      </c>
      <c r="J476" s="75">
        <v>0</v>
      </c>
      <c r="K476" s="75">
        <v>1489779591</v>
      </c>
      <c r="L476" s="113">
        <v>1966509062.1000001</v>
      </c>
      <c r="M476" s="113">
        <v>148977959</v>
      </c>
      <c r="N476" s="113">
        <v>148977959</v>
      </c>
      <c r="O476" s="113">
        <v>148977959</v>
      </c>
      <c r="P476" s="113">
        <v>148977959</v>
      </c>
      <c r="Q476" s="113">
        <v>148977959</v>
      </c>
      <c r="R476" s="113">
        <v>88995952</v>
      </c>
      <c r="S476" s="113">
        <v>88995952</v>
      </c>
      <c r="T476" s="113">
        <v>88995952</v>
      </c>
      <c r="U476" s="113">
        <v>88995952</v>
      </c>
      <c r="V476" s="113">
        <v>88995952</v>
      </c>
      <c r="W476" s="113">
        <v>88995952</v>
      </c>
      <c r="X476" s="113">
        <v>88995952</v>
      </c>
      <c r="Y476" s="113">
        <f t="shared" si="584"/>
        <v>1367861459</v>
      </c>
      <c r="Z476" s="113">
        <v>163875755.17500001</v>
      </c>
      <c r="AA476" s="113">
        <v>163875755.17500001</v>
      </c>
      <c r="AB476" s="113">
        <v>163875755.17500001</v>
      </c>
      <c r="AC476" s="113">
        <v>163875755.17500001</v>
      </c>
      <c r="AD476" s="113">
        <v>163875755.17500001</v>
      </c>
      <c r="AE476" s="113">
        <v>163875755.17500001</v>
      </c>
      <c r="AF476" s="113">
        <v>163875755.17500001</v>
      </c>
      <c r="AG476" s="113">
        <v>595911837</v>
      </c>
      <c r="AH476" s="113">
        <v>893867754</v>
      </c>
      <c r="AI476" s="113">
        <f t="shared" si="550"/>
        <v>1489779591</v>
      </c>
      <c r="AJ476" s="113">
        <v>983254531.04999995</v>
      </c>
      <c r="AK476" s="113">
        <v>983254531.04999995</v>
      </c>
      <c r="AL476" s="113">
        <f t="shared" si="551"/>
        <v>1966509062.0999999</v>
      </c>
      <c r="AM476" s="113">
        <f t="shared" ref="AM476:AM485" si="592">SUM(M476:R476)</f>
        <v>833885747</v>
      </c>
      <c r="AN476" s="113">
        <v>266987857.19414201</v>
      </c>
      <c r="AO476" s="113">
        <v>266987857.19414201</v>
      </c>
      <c r="AP476" s="113">
        <f t="shared" ref="AP476:AP485" si="593">SUM(AM476:AO476)</f>
        <v>1367861461.3882842</v>
      </c>
      <c r="AQ476" s="113">
        <f t="shared" ref="AQ476:AS485" si="594">AM476</f>
        <v>833885747</v>
      </c>
      <c r="AR476" s="113">
        <f t="shared" si="594"/>
        <v>266987857.19414201</v>
      </c>
      <c r="AS476" s="113">
        <f t="shared" si="594"/>
        <v>266987857.19414201</v>
      </c>
      <c r="AT476" s="113">
        <f t="shared" ref="AT476:AT485" si="595">SUM(AQ476:AS476)</f>
        <v>1367861461.3882842</v>
      </c>
      <c r="AU476" s="113">
        <v>833885747</v>
      </c>
      <c r="AV476" s="113">
        <v>533975714.38827991</v>
      </c>
      <c r="AW476" s="113">
        <f t="shared" ref="AW476:AW485" si="596">SUM(AU476:AV476)</f>
        <v>1367861461.3882799</v>
      </c>
      <c r="AX476" s="113" t="e">
        <f>#REF!</f>
        <v>#REF!</v>
      </c>
      <c r="AY476" s="113">
        <f>1367861.46138828*1000</f>
        <v>1367861461.3882799</v>
      </c>
      <c r="AZ476" s="113">
        <f>1543782.01473362*1000</f>
        <v>1543782014.7336199</v>
      </c>
      <c r="BA476" s="113">
        <f>1367861.46138828*1000</f>
        <v>1367861461.3882799</v>
      </c>
      <c r="BB476" s="113">
        <f>1543782.01473362*1000</f>
        <v>1543782014.7336199</v>
      </c>
    </row>
    <row r="477" spans="7:54" s="71" customFormat="1" ht="14.25" x14ac:dyDescent="0.2">
      <c r="G477" s="81" t="s">
        <v>899</v>
      </c>
      <c r="H477" s="85" t="s">
        <v>899</v>
      </c>
      <c r="I477" s="74" t="s">
        <v>900</v>
      </c>
      <c r="J477" s="75">
        <v>0</v>
      </c>
      <c r="K477" s="75">
        <v>0</v>
      </c>
      <c r="L477" s="113">
        <v>0</v>
      </c>
      <c r="M477" s="113">
        <v>0</v>
      </c>
      <c r="N477" s="113">
        <v>0</v>
      </c>
      <c r="O477" s="113">
        <v>0</v>
      </c>
      <c r="P477" s="113">
        <v>0</v>
      </c>
      <c r="Q477" s="113">
        <v>0</v>
      </c>
      <c r="R477" s="113">
        <v>0</v>
      </c>
      <c r="S477" s="113">
        <v>0</v>
      </c>
      <c r="T477" s="113">
        <v>0</v>
      </c>
      <c r="U477" s="113">
        <v>0</v>
      </c>
      <c r="V477" s="113">
        <v>0</v>
      </c>
      <c r="W477" s="113">
        <v>0</v>
      </c>
      <c r="X477" s="113">
        <v>0</v>
      </c>
      <c r="Y477" s="113">
        <f t="shared" si="584"/>
        <v>0</v>
      </c>
      <c r="Z477" s="113">
        <v>0</v>
      </c>
      <c r="AA477" s="113">
        <v>0</v>
      </c>
      <c r="AB477" s="113">
        <v>0</v>
      </c>
      <c r="AC477" s="113">
        <v>0</v>
      </c>
      <c r="AD477" s="113">
        <v>0</v>
      </c>
      <c r="AE477" s="113">
        <v>0</v>
      </c>
      <c r="AF477" s="113">
        <v>0</v>
      </c>
      <c r="AG477" s="113">
        <v>0</v>
      </c>
      <c r="AH477" s="113">
        <v>0</v>
      </c>
      <c r="AI477" s="113">
        <f t="shared" si="550"/>
        <v>0</v>
      </c>
      <c r="AJ477" s="113">
        <v>0</v>
      </c>
      <c r="AK477" s="113">
        <v>0</v>
      </c>
      <c r="AL477" s="113">
        <f t="shared" si="551"/>
        <v>0</v>
      </c>
      <c r="AM477" s="113">
        <f t="shared" si="592"/>
        <v>0</v>
      </c>
      <c r="AN477" s="113">
        <v>0</v>
      </c>
      <c r="AO477" s="113">
        <v>0</v>
      </c>
      <c r="AP477" s="113">
        <f t="shared" si="593"/>
        <v>0</v>
      </c>
      <c r="AQ477" s="113">
        <f t="shared" si="594"/>
        <v>0</v>
      </c>
      <c r="AR477" s="113">
        <f t="shared" si="594"/>
        <v>0</v>
      </c>
      <c r="AS477" s="113">
        <f t="shared" si="594"/>
        <v>0</v>
      </c>
      <c r="AT477" s="113">
        <f t="shared" si="595"/>
        <v>0</v>
      </c>
      <c r="AU477" s="113">
        <v>0</v>
      </c>
      <c r="AV477" s="113">
        <v>0</v>
      </c>
      <c r="AW477" s="113">
        <f t="shared" si="596"/>
        <v>0</v>
      </c>
      <c r="AX477" s="113" t="e">
        <f>#REF!</f>
        <v>#REF!</v>
      </c>
      <c r="AY477" s="113">
        <v>0</v>
      </c>
      <c r="AZ477" s="113">
        <v>0</v>
      </c>
      <c r="BA477" s="113">
        <v>0</v>
      </c>
      <c r="BB477" s="113">
        <v>0</v>
      </c>
    </row>
    <row r="478" spans="7:54" s="71" customFormat="1" ht="14.25" x14ac:dyDescent="0.2">
      <c r="G478" s="81" t="s">
        <v>901</v>
      </c>
      <c r="H478" s="85" t="s">
        <v>901</v>
      </c>
      <c r="I478" s="74" t="s">
        <v>902</v>
      </c>
      <c r="J478" s="75">
        <v>0</v>
      </c>
      <c r="K478" s="75">
        <v>6084916718</v>
      </c>
      <c r="L478" s="113">
        <v>6746818631.8000002</v>
      </c>
      <c r="M478" s="113">
        <v>608491672</v>
      </c>
      <c r="N478" s="113">
        <v>608491672</v>
      </c>
      <c r="O478" s="113">
        <v>608491672</v>
      </c>
      <c r="P478" s="113">
        <v>608491672</v>
      </c>
      <c r="Q478" s="113">
        <v>608491672</v>
      </c>
      <c r="R478" s="113">
        <v>255507007</v>
      </c>
      <c r="S478" s="113">
        <v>255507007</v>
      </c>
      <c r="T478" s="113">
        <v>255507007</v>
      </c>
      <c r="U478" s="113">
        <v>255507007</v>
      </c>
      <c r="V478" s="113">
        <v>255507007</v>
      </c>
      <c r="W478" s="113">
        <v>255507007</v>
      </c>
      <c r="X478" s="113">
        <v>255507007</v>
      </c>
      <c r="Y478" s="113">
        <f t="shared" si="584"/>
        <v>4831007409</v>
      </c>
      <c r="Z478" s="113">
        <v>562234885.98333335</v>
      </c>
      <c r="AA478" s="113">
        <v>562234885.98333335</v>
      </c>
      <c r="AB478" s="113">
        <v>562234885.98333335</v>
      </c>
      <c r="AC478" s="113">
        <v>562234885.98333335</v>
      </c>
      <c r="AD478" s="113">
        <v>562234885.98333335</v>
      </c>
      <c r="AE478" s="113">
        <v>562234885.98333335</v>
      </c>
      <c r="AF478" s="113">
        <v>562234885.98333335</v>
      </c>
      <c r="AG478" s="113">
        <v>2433966686</v>
      </c>
      <c r="AH478" s="113">
        <v>3650950032</v>
      </c>
      <c r="AI478" s="113">
        <f t="shared" ref="AI478:AI540" si="597">SUM(AG478:AH478)</f>
        <v>6084916718</v>
      </c>
      <c r="AJ478" s="113">
        <v>3373409315.9000006</v>
      </c>
      <c r="AK478" s="113">
        <v>3373409315.9000006</v>
      </c>
      <c r="AL478" s="113">
        <f t="shared" ref="AL478:AL540" si="598">SUM(AJ478:AK478)</f>
        <v>6746818631.8000011</v>
      </c>
      <c r="AM478" s="113">
        <f t="shared" si="592"/>
        <v>3297965367</v>
      </c>
      <c r="AN478" s="113">
        <v>766521021.57764399</v>
      </c>
      <c r="AO478" s="113">
        <v>766521021.57764399</v>
      </c>
      <c r="AP478" s="113">
        <f t="shared" si="593"/>
        <v>4831007410.1552877</v>
      </c>
      <c r="AQ478" s="113">
        <f t="shared" si="594"/>
        <v>3297965367</v>
      </c>
      <c r="AR478" s="113">
        <f t="shared" si="594"/>
        <v>766521021.57764399</v>
      </c>
      <c r="AS478" s="113">
        <f t="shared" si="594"/>
        <v>766521021.57764399</v>
      </c>
      <c r="AT478" s="113">
        <f t="shared" si="595"/>
        <v>4831007410.1552877</v>
      </c>
      <c r="AU478" s="113">
        <v>3297965367</v>
      </c>
      <c r="AV478" s="113">
        <v>1533042043.1552896</v>
      </c>
      <c r="AW478" s="113">
        <f t="shared" si="596"/>
        <v>4831007410.1552896</v>
      </c>
      <c r="AX478" s="113" t="e">
        <f>#REF!</f>
        <v>#REF!</v>
      </c>
      <c r="AY478" s="113">
        <f>4831007.41015529*1000</f>
        <v>4831007410.1552896</v>
      </c>
      <c r="AZ478" s="113">
        <f>3652195.70887736*1000</f>
        <v>3652195708.8773599</v>
      </c>
      <c r="BA478" s="113">
        <f>4831007.41015529*1000</f>
        <v>4831007410.1552896</v>
      </c>
      <c r="BB478" s="113">
        <f>3652195.70887736*1000</f>
        <v>3652195708.8773599</v>
      </c>
    </row>
    <row r="479" spans="7:54" s="71" customFormat="1" ht="14.25" x14ac:dyDescent="0.2">
      <c r="G479" s="81" t="s">
        <v>903</v>
      </c>
      <c r="H479" s="85" t="s">
        <v>903</v>
      </c>
      <c r="I479" s="74" t="s">
        <v>904</v>
      </c>
      <c r="J479" s="75">
        <v>0</v>
      </c>
      <c r="K479" s="75">
        <v>23148310</v>
      </c>
      <c r="L479" s="113">
        <v>30555769.200000003</v>
      </c>
      <c r="M479" s="113">
        <v>2314831</v>
      </c>
      <c r="N479" s="113">
        <v>2314827</v>
      </c>
      <c r="O479" s="113">
        <v>2314831</v>
      </c>
      <c r="P479" s="113">
        <v>2314831</v>
      </c>
      <c r="Q479" s="113">
        <v>2314831</v>
      </c>
      <c r="R479" s="113">
        <v>71114096</v>
      </c>
      <c r="S479" s="113">
        <v>71114096</v>
      </c>
      <c r="T479" s="113">
        <v>71114096</v>
      </c>
      <c r="U479" s="113">
        <v>71114096</v>
      </c>
      <c r="V479" s="113">
        <v>71114096</v>
      </c>
      <c r="W479" s="113">
        <v>71114096</v>
      </c>
      <c r="X479" s="113">
        <v>71114096</v>
      </c>
      <c r="Y479" s="113">
        <f t="shared" si="584"/>
        <v>509372823</v>
      </c>
      <c r="Z479" s="113">
        <v>2546314.1</v>
      </c>
      <c r="AA479" s="113">
        <v>2546314.1</v>
      </c>
      <c r="AB479" s="113">
        <v>2546314.1</v>
      </c>
      <c r="AC479" s="113">
        <v>2546314.1</v>
      </c>
      <c r="AD479" s="113">
        <v>2546314.1</v>
      </c>
      <c r="AE479" s="113">
        <v>2546314.1</v>
      </c>
      <c r="AF479" s="113">
        <v>2546314.1</v>
      </c>
      <c r="AG479" s="113">
        <v>9259324</v>
      </c>
      <c r="AH479" s="113">
        <v>13888986</v>
      </c>
      <c r="AI479" s="113">
        <f t="shared" si="597"/>
        <v>23148310</v>
      </c>
      <c r="AJ479" s="113">
        <v>15277884.6</v>
      </c>
      <c r="AK479" s="113">
        <v>15277884.6</v>
      </c>
      <c r="AL479" s="113">
        <f t="shared" si="598"/>
        <v>30555769.199999999</v>
      </c>
      <c r="AM479" s="113">
        <f t="shared" si="592"/>
        <v>82688247</v>
      </c>
      <c r="AN479" s="113">
        <v>213342288.07566899</v>
      </c>
      <c r="AO479" s="113">
        <v>213342288.07566899</v>
      </c>
      <c r="AP479" s="113">
        <f t="shared" si="593"/>
        <v>509372823.15133798</v>
      </c>
      <c r="AQ479" s="113">
        <f t="shared" si="594"/>
        <v>82688247</v>
      </c>
      <c r="AR479" s="113">
        <f t="shared" si="594"/>
        <v>213342288.07566899</v>
      </c>
      <c r="AS479" s="113">
        <f t="shared" si="594"/>
        <v>213342288.07566899</v>
      </c>
      <c r="AT479" s="113">
        <f t="shared" si="595"/>
        <v>509372823.15133798</v>
      </c>
      <c r="AU479" s="113">
        <v>82688247</v>
      </c>
      <c r="AV479" s="113">
        <v>426684576.15133798</v>
      </c>
      <c r="AW479" s="113">
        <f t="shared" si="596"/>
        <v>509372823.15133798</v>
      </c>
      <c r="AX479" s="113" t="e">
        <f>#REF!</f>
        <v>#REF!</v>
      </c>
      <c r="AY479" s="113">
        <f>509372.823151338*1000</f>
        <v>509372823.15133798</v>
      </c>
      <c r="AZ479" s="113">
        <f>1233591.63512011*1000</f>
        <v>1233591635.1201098</v>
      </c>
      <c r="BA479" s="113">
        <f>509372.823151338*1000</f>
        <v>509372823.15133798</v>
      </c>
      <c r="BB479" s="113">
        <f>1233591.63512011*1000</f>
        <v>1233591635.1201098</v>
      </c>
    </row>
    <row r="480" spans="7:54" s="71" customFormat="1" ht="14.25" x14ac:dyDescent="0.2">
      <c r="G480" s="81" t="s">
        <v>905</v>
      </c>
      <c r="H480" s="85" t="s">
        <v>905</v>
      </c>
      <c r="I480" s="74" t="s">
        <v>906</v>
      </c>
      <c r="J480" s="75">
        <v>0</v>
      </c>
      <c r="K480" s="75">
        <v>355926550</v>
      </c>
      <c r="L480" s="113">
        <v>469823046.00000006</v>
      </c>
      <c r="M480" s="113">
        <v>35592655</v>
      </c>
      <c r="N480" s="113">
        <v>35592655</v>
      </c>
      <c r="O480" s="113">
        <v>35592655</v>
      </c>
      <c r="P480" s="113">
        <v>35592655</v>
      </c>
      <c r="Q480" s="113">
        <v>35592655</v>
      </c>
      <c r="R480" s="113">
        <v>33719064</v>
      </c>
      <c r="S480" s="113">
        <v>33719064</v>
      </c>
      <c r="T480" s="113">
        <v>33719064</v>
      </c>
      <c r="U480" s="113">
        <v>33719064</v>
      </c>
      <c r="V480" s="113">
        <v>33719064</v>
      </c>
      <c r="W480" s="113">
        <v>33719064</v>
      </c>
      <c r="X480" s="113">
        <v>33719064</v>
      </c>
      <c r="Y480" s="113">
        <f t="shared" si="584"/>
        <v>413996723</v>
      </c>
      <c r="Z480" s="113">
        <v>39151920.500000007</v>
      </c>
      <c r="AA480" s="113">
        <v>39151920.500000007</v>
      </c>
      <c r="AB480" s="113">
        <v>39151920.500000007</v>
      </c>
      <c r="AC480" s="113">
        <v>39151920.500000007</v>
      </c>
      <c r="AD480" s="113">
        <v>39151920.500000007</v>
      </c>
      <c r="AE480" s="113">
        <v>39151920.500000007</v>
      </c>
      <c r="AF480" s="113">
        <v>39151920.500000007</v>
      </c>
      <c r="AG480" s="113">
        <v>142370620</v>
      </c>
      <c r="AH480" s="113">
        <v>213555930</v>
      </c>
      <c r="AI480" s="113">
        <f t="shared" si="597"/>
        <v>355926550</v>
      </c>
      <c r="AJ480" s="113">
        <v>234911523.00000003</v>
      </c>
      <c r="AK480" s="113">
        <v>234911523.00000003</v>
      </c>
      <c r="AL480" s="113">
        <f t="shared" si="598"/>
        <v>469823046.00000006</v>
      </c>
      <c r="AM480" s="113">
        <f t="shared" si="592"/>
        <v>211682339</v>
      </c>
      <c r="AN480" s="113">
        <v>101157192.846329</v>
      </c>
      <c r="AO480" s="113">
        <v>101157192.846329</v>
      </c>
      <c r="AP480" s="113">
        <f t="shared" si="593"/>
        <v>413996724.69265795</v>
      </c>
      <c r="AQ480" s="113">
        <f t="shared" si="594"/>
        <v>211682339</v>
      </c>
      <c r="AR480" s="113">
        <f t="shared" si="594"/>
        <v>101157192.846329</v>
      </c>
      <c r="AS480" s="113">
        <f t="shared" si="594"/>
        <v>101157192.846329</v>
      </c>
      <c r="AT480" s="113">
        <f t="shared" si="595"/>
        <v>413996724.69265795</v>
      </c>
      <c r="AU480" s="113">
        <v>211682339</v>
      </c>
      <c r="AV480" s="113">
        <v>202314385.69265801</v>
      </c>
      <c r="AW480" s="113">
        <f t="shared" si="596"/>
        <v>413996724.69265801</v>
      </c>
      <c r="AX480" s="113" t="e">
        <f>#REF!</f>
        <v>#REF!</v>
      </c>
      <c r="AY480" s="113">
        <f>413996.724692658*1000</f>
        <v>413996724.69265801</v>
      </c>
      <c r="AZ480" s="113">
        <f>584912.949293968*1000</f>
        <v>584912949.29396808</v>
      </c>
      <c r="BA480" s="113">
        <f>413996.724692658*1000</f>
        <v>413996724.69265801</v>
      </c>
      <c r="BB480" s="113">
        <f>584912.949293968*1000</f>
        <v>584912949.29396808</v>
      </c>
    </row>
    <row r="481" spans="7:54" s="71" customFormat="1" ht="14.25" x14ac:dyDescent="0.2">
      <c r="G481" s="81" t="s">
        <v>907</v>
      </c>
      <c r="H481" s="85" t="s">
        <v>907</v>
      </c>
      <c r="I481" s="74" t="s">
        <v>908</v>
      </c>
      <c r="J481" s="75">
        <v>0</v>
      </c>
      <c r="K481" s="75">
        <v>139500189</v>
      </c>
      <c r="L481" s="113">
        <v>184140250.80000001</v>
      </c>
      <c r="M481" s="113">
        <v>13950019</v>
      </c>
      <c r="N481" s="113">
        <v>13950019</v>
      </c>
      <c r="O481" s="113">
        <v>13950019</v>
      </c>
      <c r="P481" s="113">
        <v>13950019</v>
      </c>
      <c r="Q481" s="113">
        <v>13950019</v>
      </c>
      <c r="R481" s="113">
        <v>8239819</v>
      </c>
      <c r="S481" s="113">
        <v>8239819</v>
      </c>
      <c r="T481" s="113">
        <v>8239819</v>
      </c>
      <c r="U481" s="113">
        <v>8239819</v>
      </c>
      <c r="V481" s="113">
        <v>8239819</v>
      </c>
      <c r="W481" s="113">
        <v>8239819</v>
      </c>
      <c r="X481" s="113">
        <v>8239819</v>
      </c>
      <c r="Y481" s="113">
        <f t="shared" si="584"/>
        <v>127428828</v>
      </c>
      <c r="Z481" s="113">
        <v>15345020.9</v>
      </c>
      <c r="AA481" s="113">
        <v>15345020.9</v>
      </c>
      <c r="AB481" s="113">
        <v>15345020.9</v>
      </c>
      <c r="AC481" s="113">
        <v>15345020.9</v>
      </c>
      <c r="AD481" s="113">
        <v>15345020.9</v>
      </c>
      <c r="AE481" s="113">
        <v>15345020.9</v>
      </c>
      <c r="AF481" s="113">
        <v>15345020.9</v>
      </c>
      <c r="AG481" s="113">
        <v>55800076</v>
      </c>
      <c r="AH481" s="113">
        <v>83700113</v>
      </c>
      <c r="AI481" s="113">
        <f t="shared" si="597"/>
        <v>139500189</v>
      </c>
      <c r="AJ481" s="113">
        <v>92070125.400000006</v>
      </c>
      <c r="AK481" s="113">
        <v>92070125.400000006</v>
      </c>
      <c r="AL481" s="113">
        <f t="shared" si="598"/>
        <v>184140250.80000001</v>
      </c>
      <c r="AM481" s="113">
        <f t="shared" si="592"/>
        <v>77989914</v>
      </c>
      <c r="AN481" s="113">
        <v>24719456.577881798</v>
      </c>
      <c r="AO481" s="113">
        <v>24719456.577881798</v>
      </c>
      <c r="AP481" s="113">
        <f t="shared" si="593"/>
        <v>127428827.1557636</v>
      </c>
      <c r="AQ481" s="113">
        <f t="shared" si="594"/>
        <v>77989914</v>
      </c>
      <c r="AR481" s="113">
        <f t="shared" si="594"/>
        <v>24719456.577881798</v>
      </c>
      <c r="AS481" s="113">
        <f t="shared" si="594"/>
        <v>24719456.577881798</v>
      </c>
      <c r="AT481" s="113">
        <f t="shared" si="595"/>
        <v>127428827.1557636</v>
      </c>
      <c r="AU481" s="113">
        <v>77989914</v>
      </c>
      <c r="AV481" s="113">
        <v>49438913.155763999</v>
      </c>
      <c r="AW481" s="113">
        <f t="shared" si="596"/>
        <v>127428827.155764</v>
      </c>
      <c r="AX481" s="113" t="e">
        <f>#REF!</f>
        <v>#REF!</v>
      </c>
      <c r="AY481" s="113">
        <f>127428.827155764*1000</f>
        <v>127428827.155764</v>
      </c>
      <c r="AZ481" s="113">
        <f>142933.28872696*1000</f>
        <v>142933288.72696</v>
      </c>
      <c r="BA481" s="113">
        <f>127428.827155764*1000</f>
        <v>127428827.155764</v>
      </c>
      <c r="BB481" s="113">
        <f>142933.28872696*1000</f>
        <v>142933288.72696</v>
      </c>
    </row>
    <row r="482" spans="7:54" s="71" customFormat="1" ht="14.25" x14ac:dyDescent="0.2">
      <c r="G482" s="81" t="s">
        <v>909</v>
      </c>
      <c r="H482" s="85" t="s">
        <v>909</v>
      </c>
      <c r="I482" s="74" t="s">
        <v>910</v>
      </c>
      <c r="J482" s="75">
        <v>0</v>
      </c>
      <c r="K482" s="75">
        <v>0</v>
      </c>
      <c r="L482" s="113">
        <v>0</v>
      </c>
      <c r="M482" s="113">
        <v>0</v>
      </c>
      <c r="N482" s="113">
        <v>0</v>
      </c>
      <c r="O482" s="113">
        <v>0</v>
      </c>
      <c r="P482" s="113">
        <v>0</v>
      </c>
      <c r="Q482" s="113">
        <v>0</v>
      </c>
      <c r="R482" s="113">
        <v>0</v>
      </c>
      <c r="S482" s="113">
        <v>0</v>
      </c>
      <c r="T482" s="113">
        <v>0</v>
      </c>
      <c r="U482" s="113">
        <v>0</v>
      </c>
      <c r="V482" s="113">
        <v>0</v>
      </c>
      <c r="W482" s="113">
        <v>0</v>
      </c>
      <c r="X482" s="113">
        <v>0</v>
      </c>
      <c r="Y482" s="113">
        <f t="shared" si="584"/>
        <v>0</v>
      </c>
      <c r="Z482" s="113">
        <v>0</v>
      </c>
      <c r="AA482" s="113">
        <v>0</v>
      </c>
      <c r="AB482" s="113">
        <v>0</v>
      </c>
      <c r="AC482" s="113">
        <v>0</v>
      </c>
      <c r="AD482" s="113">
        <v>0</v>
      </c>
      <c r="AE482" s="113">
        <v>0</v>
      </c>
      <c r="AF482" s="113">
        <v>0</v>
      </c>
      <c r="AG482" s="113">
        <v>0</v>
      </c>
      <c r="AH482" s="113">
        <v>0</v>
      </c>
      <c r="AI482" s="113">
        <f t="shared" si="597"/>
        <v>0</v>
      </c>
      <c r="AJ482" s="113">
        <v>0</v>
      </c>
      <c r="AK482" s="113">
        <v>0</v>
      </c>
      <c r="AL482" s="113">
        <f t="shared" si="598"/>
        <v>0</v>
      </c>
      <c r="AM482" s="113">
        <f t="shared" si="592"/>
        <v>0</v>
      </c>
      <c r="AN482" s="113">
        <v>0</v>
      </c>
      <c r="AO482" s="113">
        <v>0</v>
      </c>
      <c r="AP482" s="113">
        <f t="shared" si="593"/>
        <v>0</v>
      </c>
      <c r="AQ482" s="113">
        <f t="shared" si="594"/>
        <v>0</v>
      </c>
      <c r="AR482" s="113">
        <f t="shared" si="594"/>
        <v>0</v>
      </c>
      <c r="AS482" s="113">
        <f t="shared" si="594"/>
        <v>0</v>
      </c>
      <c r="AT482" s="113">
        <f t="shared" si="595"/>
        <v>0</v>
      </c>
      <c r="AU482" s="113">
        <v>0</v>
      </c>
      <c r="AV482" s="113">
        <v>0</v>
      </c>
      <c r="AW482" s="113">
        <f t="shared" si="596"/>
        <v>0</v>
      </c>
      <c r="AX482" s="113" t="e">
        <f>#REF!</f>
        <v>#REF!</v>
      </c>
      <c r="AY482" s="113">
        <v>0</v>
      </c>
      <c r="AZ482" s="113">
        <v>0</v>
      </c>
      <c r="BA482" s="113">
        <v>0</v>
      </c>
      <c r="BB482" s="113">
        <v>0</v>
      </c>
    </row>
    <row r="483" spans="7:54" s="71" customFormat="1" ht="14.25" x14ac:dyDescent="0.2">
      <c r="G483" s="81" t="s">
        <v>911</v>
      </c>
      <c r="H483" s="85" t="s">
        <v>911</v>
      </c>
      <c r="I483" s="74" t="s">
        <v>912</v>
      </c>
      <c r="J483" s="75">
        <v>0</v>
      </c>
      <c r="K483" s="75">
        <v>42068271</v>
      </c>
      <c r="L483" s="113">
        <v>55530119.700000003</v>
      </c>
      <c r="M483" s="113">
        <v>4206827</v>
      </c>
      <c r="N483" s="113">
        <v>4206827</v>
      </c>
      <c r="O483" s="113">
        <v>4206827</v>
      </c>
      <c r="P483" s="113">
        <v>4206827</v>
      </c>
      <c r="Q483" s="113">
        <v>4206827</v>
      </c>
      <c r="R483" s="113">
        <v>2697798</v>
      </c>
      <c r="S483" s="113">
        <v>2697798</v>
      </c>
      <c r="T483" s="113">
        <v>2697798</v>
      </c>
      <c r="U483" s="113">
        <v>2697798</v>
      </c>
      <c r="V483" s="113">
        <v>2697798</v>
      </c>
      <c r="W483" s="113">
        <v>2697798</v>
      </c>
      <c r="X483" s="113">
        <v>2697798</v>
      </c>
      <c r="Y483" s="113">
        <f t="shared" si="584"/>
        <v>39918721</v>
      </c>
      <c r="Z483" s="113">
        <v>4627509.9750000006</v>
      </c>
      <c r="AA483" s="113">
        <v>4627509.9750000006</v>
      </c>
      <c r="AB483" s="113">
        <v>4627509.9750000006</v>
      </c>
      <c r="AC483" s="113">
        <v>4627509.9750000006</v>
      </c>
      <c r="AD483" s="113">
        <v>4627509.9750000006</v>
      </c>
      <c r="AE483" s="113">
        <v>4627509.9750000006</v>
      </c>
      <c r="AF483" s="113">
        <v>4627509.9750000006</v>
      </c>
      <c r="AG483" s="113">
        <v>16827309</v>
      </c>
      <c r="AH483" s="113">
        <v>25240962</v>
      </c>
      <c r="AI483" s="113">
        <f t="shared" si="597"/>
        <v>42068271</v>
      </c>
      <c r="AJ483" s="113">
        <v>27765059.850000005</v>
      </c>
      <c r="AK483" s="113">
        <v>27765059.850000005</v>
      </c>
      <c r="AL483" s="113">
        <f t="shared" si="598"/>
        <v>55530119.70000001</v>
      </c>
      <c r="AM483" s="113">
        <f t="shared" si="592"/>
        <v>23731933</v>
      </c>
      <c r="AN483" s="113">
        <v>8093392.7699939804</v>
      </c>
      <c r="AO483" s="113">
        <v>8093392.7699939804</v>
      </c>
      <c r="AP483" s="113">
        <f t="shared" si="593"/>
        <v>39918718.539987959</v>
      </c>
      <c r="AQ483" s="113">
        <f t="shared" si="594"/>
        <v>23731933</v>
      </c>
      <c r="AR483" s="113">
        <f t="shared" si="594"/>
        <v>8093392.7699939804</v>
      </c>
      <c r="AS483" s="113">
        <f t="shared" si="594"/>
        <v>8093392.7699939804</v>
      </c>
      <c r="AT483" s="113">
        <f t="shared" si="595"/>
        <v>39918718.539987959</v>
      </c>
      <c r="AU483" s="113">
        <v>23731933</v>
      </c>
      <c r="AV483" s="113">
        <v>16186785.539988004</v>
      </c>
      <c r="AW483" s="113">
        <f t="shared" si="596"/>
        <v>39918718.539988004</v>
      </c>
      <c r="AX483" s="113" t="e">
        <f>#REF!</f>
        <v>#REF!</v>
      </c>
      <c r="AY483" s="113">
        <f>39918.718539988*1000</f>
        <v>39918718.539988004</v>
      </c>
      <c r="AZ483" s="113">
        <f>46797.76199487*1000</f>
        <v>46797761.99487</v>
      </c>
      <c r="BA483" s="113">
        <f>39918.718539988*1000</f>
        <v>39918718.539988004</v>
      </c>
      <c r="BB483" s="113">
        <f>46797.76199487*1000</f>
        <v>46797761.99487</v>
      </c>
    </row>
    <row r="484" spans="7:54" s="71" customFormat="1" ht="14.25" x14ac:dyDescent="0.2">
      <c r="G484" s="81" t="s">
        <v>913</v>
      </c>
      <c r="H484" s="85" t="s">
        <v>913</v>
      </c>
      <c r="I484" s="74" t="s">
        <v>914</v>
      </c>
      <c r="J484" s="75">
        <v>0</v>
      </c>
      <c r="K484" s="75">
        <v>0</v>
      </c>
      <c r="L484" s="113">
        <v>0</v>
      </c>
      <c r="M484" s="113">
        <v>0</v>
      </c>
      <c r="N484" s="113">
        <v>0</v>
      </c>
      <c r="O484" s="113">
        <v>0</v>
      </c>
      <c r="P484" s="113">
        <v>0</v>
      </c>
      <c r="Q484" s="113">
        <v>0</v>
      </c>
      <c r="R484" s="113">
        <v>0</v>
      </c>
      <c r="S484" s="113">
        <v>0</v>
      </c>
      <c r="T484" s="113">
        <v>0</v>
      </c>
      <c r="U484" s="113">
        <v>0</v>
      </c>
      <c r="V484" s="113">
        <v>0</v>
      </c>
      <c r="W484" s="113">
        <v>0</v>
      </c>
      <c r="X484" s="113">
        <v>0</v>
      </c>
      <c r="Y484" s="113">
        <f t="shared" si="584"/>
        <v>0</v>
      </c>
      <c r="Z484" s="113">
        <v>0</v>
      </c>
      <c r="AA484" s="113">
        <v>0</v>
      </c>
      <c r="AB484" s="113">
        <v>0</v>
      </c>
      <c r="AC484" s="113">
        <v>0</v>
      </c>
      <c r="AD484" s="113">
        <v>0</v>
      </c>
      <c r="AE484" s="113">
        <v>0</v>
      </c>
      <c r="AF484" s="113">
        <v>0</v>
      </c>
      <c r="AG484" s="113">
        <v>0</v>
      </c>
      <c r="AH484" s="113">
        <v>0</v>
      </c>
      <c r="AI484" s="113">
        <f t="shared" si="597"/>
        <v>0</v>
      </c>
      <c r="AJ484" s="113">
        <v>0</v>
      </c>
      <c r="AK484" s="113">
        <v>0</v>
      </c>
      <c r="AL484" s="113">
        <f t="shared" si="598"/>
        <v>0</v>
      </c>
      <c r="AM484" s="113">
        <f t="shared" si="592"/>
        <v>0</v>
      </c>
      <c r="AN484" s="113">
        <v>0</v>
      </c>
      <c r="AO484" s="113">
        <v>0</v>
      </c>
      <c r="AP484" s="113">
        <f t="shared" si="593"/>
        <v>0</v>
      </c>
      <c r="AQ484" s="113">
        <f t="shared" si="594"/>
        <v>0</v>
      </c>
      <c r="AR484" s="113">
        <f t="shared" si="594"/>
        <v>0</v>
      </c>
      <c r="AS484" s="113">
        <f t="shared" si="594"/>
        <v>0</v>
      </c>
      <c r="AT484" s="113">
        <f t="shared" si="595"/>
        <v>0</v>
      </c>
      <c r="AU484" s="113">
        <v>0</v>
      </c>
      <c r="AV484" s="113">
        <v>0</v>
      </c>
      <c r="AW484" s="113">
        <f t="shared" si="596"/>
        <v>0</v>
      </c>
      <c r="AX484" s="113" t="e">
        <f>#REF!</f>
        <v>#REF!</v>
      </c>
      <c r="AY484" s="113">
        <v>0</v>
      </c>
      <c r="AZ484" s="113">
        <v>0</v>
      </c>
      <c r="BA484" s="113">
        <v>0</v>
      </c>
      <c r="BB484" s="113">
        <v>0</v>
      </c>
    </row>
    <row r="485" spans="7:54" s="71" customFormat="1" ht="14.25" x14ac:dyDescent="0.2">
      <c r="G485" s="81" t="s">
        <v>915</v>
      </c>
      <c r="H485" s="85" t="s">
        <v>915</v>
      </c>
      <c r="I485" s="74" t="s">
        <v>916</v>
      </c>
      <c r="J485" s="75">
        <v>119496508</v>
      </c>
      <c r="K485" s="75">
        <v>312790636</v>
      </c>
      <c r="L485" s="113">
        <v>546623120</v>
      </c>
      <c r="M485" s="113">
        <v>21240640</v>
      </c>
      <c r="N485" s="113">
        <v>34224811</v>
      </c>
      <c r="O485" s="113">
        <v>30358104</v>
      </c>
      <c r="P485" s="113">
        <v>28454366</v>
      </c>
      <c r="Q485" s="113">
        <v>31351465</v>
      </c>
      <c r="R485" s="113">
        <v>31328635</v>
      </c>
      <c r="S485" s="113">
        <v>31328635</v>
      </c>
      <c r="T485" s="113">
        <v>31328635</v>
      </c>
      <c r="U485" s="113">
        <v>31328635</v>
      </c>
      <c r="V485" s="113">
        <v>31328635</v>
      </c>
      <c r="W485" s="113">
        <v>31328635</v>
      </c>
      <c r="X485" s="113">
        <v>31328635</v>
      </c>
      <c r="Y485" s="113">
        <f t="shared" si="584"/>
        <v>364929831</v>
      </c>
      <c r="Z485" s="113">
        <v>45551926.666666664</v>
      </c>
      <c r="AA485" s="113">
        <v>45551926.666666664</v>
      </c>
      <c r="AB485" s="113">
        <v>45551926.666666664</v>
      </c>
      <c r="AC485" s="113">
        <v>45551926.666666664</v>
      </c>
      <c r="AD485" s="113">
        <v>45551926.666666664</v>
      </c>
      <c r="AE485" s="113">
        <v>45551926.666666664</v>
      </c>
      <c r="AF485" s="113">
        <v>45551926.666666664</v>
      </c>
      <c r="AG485" s="113">
        <v>119657381</v>
      </c>
      <c r="AH485" s="113">
        <v>193133255</v>
      </c>
      <c r="AI485" s="113">
        <f t="shared" si="597"/>
        <v>312790636</v>
      </c>
      <c r="AJ485" s="113">
        <v>273311560</v>
      </c>
      <c r="AK485" s="113">
        <v>273311560</v>
      </c>
      <c r="AL485" s="113">
        <f t="shared" si="598"/>
        <v>546623120</v>
      </c>
      <c r="AM485" s="113">
        <f t="shared" si="592"/>
        <v>176958021</v>
      </c>
      <c r="AN485" s="113">
        <v>88431506.849315107</v>
      </c>
      <c r="AO485" s="113">
        <v>88431506.849315107</v>
      </c>
      <c r="AP485" s="113">
        <f t="shared" si="593"/>
        <v>353821034.69863021</v>
      </c>
      <c r="AQ485" s="113">
        <f t="shared" si="594"/>
        <v>176958021</v>
      </c>
      <c r="AR485" s="113">
        <f t="shared" si="594"/>
        <v>88431506.849315107</v>
      </c>
      <c r="AS485" s="113">
        <f t="shared" si="594"/>
        <v>88431506.849315107</v>
      </c>
      <c r="AT485" s="113">
        <f t="shared" si="595"/>
        <v>353821034.69863021</v>
      </c>
      <c r="AU485" s="113">
        <v>176958021</v>
      </c>
      <c r="AV485" s="113">
        <v>176863013.69862998</v>
      </c>
      <c r="AW485" s="113">
        <f t="shared" si="596"/>
        <v>353821034.69862998</v>
      </c>
      <c r="AX485" s="113" t="e">
        <f>#REF!</f>
        <v>#REF!</v>
      </c>
      <c r="AY485" s="113">
        <f>353821.03469863*1000</f>
        <v>353821034.69862998</v>
      </c>
      <c r="AZ485" s="113">
        <f>439193.858021962*1000</f>
        <v>439193858.02196199</v>
      </c>
      <c r="BA485" s="113">
        <f>353821.03469863*1000</f>
        <v>353821034.69862998</v>
      </c>
      <c r="BB485" s="113">
        <f>439193.858021962*1000</f>
        <v>439193858.02196199</v>
      </c>
    </row>
    <row r="486" spans="7:54" s="71" customFormat="1" ht="14.25" x14ac:dyDescent="0.2">
      <c r="G486" s="81" t="s">
        <v>917</v>
      </c>
      <c r="H486" s="82" t="s">
        <v>155</v>
      </c>
      <c r="I486" s="83" t="s">
        <v>156</v>
      </c>
      <c r="J486" s="84">
        <f>SUM(J487:J494)</f>
        <v>0</v>
      </c>
      <c r="K486" s="84">
        <f>SUM(K487:K494)</f>
        <v>0</v>
      </c>
      <c r="L486" s="115">
        <f>SUM(L487:L494)</f>
        <v>250000000</v>
      </c>
      <c r="M486" s="115">
        <f t="shared" ref="M486:X486" si="599">SUM(M487:M494)</f>
        <v>0</v>
      </c>
      <c r="N486" s="115">
        <f t="shared" si="599"/>
        <v>0</v>
      </c>
      <c r="O486" s="115">
        <f t="shared" si="599"/>
        <v>0</v>
      </c>
      <c r="P486" s="115">
        <f t="shared" si="599"/>
        <v>0</v>
      </c>
      <c r="Q486" s="115">
        <f t="shared" si="599"/>
        <v>236363636</v>
      </c>
      <c r="R486" s="115">
        <f t="shared" si="599"/>
        <v>100000000</v>
      </c>
      <c r="S486" s="115">
        <f t="shared" si="599"/>
        <v>100000000</v>
      </c>
      <c r="T486" s="115">
        <f t="shared" si="599"/>
        <v>100000000</v>
      </c>
      <c r="U486" s="115">
        <f t="shared" si="599"/>
        <v>100000000</v>
      </c>
      <c r="V486" s="115">
        <f t="shared" si="599"/>
        <v>100000000</v>
      </c>
      <c r="W486" s="115">
        <f t="shared" si="599"/>
        <v>100000000</v>
      </c>
      <c r="X486" s="115">
        <f t="shared" si="599"/>
        <v>100000000</v>
      </c>
      <c r="Y486" s="115">
        <f t="shared" si="584"/>
        <v>936363636</v>
      </c>
      <c r="Z486" s="115">
        <f t="shared" ref="Z486:AX486" si="600">SUM(Z487:Z494)</f>
        <v>20833333.333333332</v>
      </c>
      <c r="AA486" s="115">
        <f t="shared" si="600"/>
        <v>20833333.333333332</v>
      </c>
      <c r="AB486" s="115">
        <f t="shared" si="600"/>
        <v>20833333.333333332</v>
      </c>
      <c r="AC486" s="115">
        <f t="shared" si="600"/>
        <v>20833333.333333332</v>
      </c>
      <c r="AD486" s="115">
        <f t="shared" si="600"/>
        <v>20833333.333333332</v>
      </c>
      <c r="AE486" s="115">
        <f t="shared" si="600"/>
        <v>20833333.333333332</v>
      </c>
      <c r="AF486" s="115">
        <f t="shared" si="600"/>
        <v>20833333.333333332</v>
      </c>
      <c r="AG486" s="115">
        <v>0</v>
      </c>
      <c r="AH486" s="115">
        <v>0</v>
      </c>
      <c r="AI486" s="115">
        <f t="shared" si="600"/>
        <v>0</v>
      </c>
      <c r="AJ486" s="115">
        <f t="shared" si="600"/>
        <v>124999999.99999999</v>
      </c>
      <c r="AK486" s="115">
        <f t="shared" si="600"/>
        <v>124999999.99999999</v>
      </c>
      <c r="AL486" s="115">
        <f t="shared" si="600"/>
        <v>249999999.99999997</v>
      </c>
      <c r="AM486" s="115">
        <f t="shared" si="600"/>
        <v>336363636</v>
      </c>
      <c r="AN486" s="115">
        <f t="shared" si="600"/>
        <v>330000000</v>
      </c>
      <c r="AO486" s="115">
        <f t="shared" si="600"/>
        <v>330000000</v>
      </c>
      <c r="AP486" s="115">
        <f t="shared" si="600"/>
        <v>996363636</v>
      </c>
      <c r="AQ486" s="115">
        <f t="shared" si="600"/>
        <v>336363636</v>
      </c>
      <c r="AR486" s="115">
        <f t="shared" si="600"/>
        <v>330000000</v>
      </c>
      <c r="AS486" s="115">
        <f t="shared" si="600"/>
        <v>330000000</v>
      </c>
      <c r="AT486" s="115">
        <f t="shared" si="600"/>
        <v>996363636</v>
      </c>
      <c r="AU486" s="115">
        <f t="shared" si="600"/>
        <v>336363636</v>
      </c>
      <c r="AV486" s="115">
        <f t="shared" si="600"/>
        <v>658636364</v>
      </c>
      <c r="AW486" s="115">
        <f t="shared" si="600"/>
        <v>995000000</v>
      </c>
      <c r="AX486" s="115" t="e">
        <f t="shared" si="600"/>
        <v>#REF!</v>
      </c>
      <c r="AY486" s="115">
        <f>SUM(AY487:AY494)</f>
        <v>995000000</v>
      </c>
      <c r="AZ486" s="115">
        <f>SUM(AZ487:AZ494)</f>
        <v>1980000000</v>
      </c>
      <c r="BA486" s="115">
        <f>SUM(BA487:BA494)</f>
        <v>996364000</v>
      </c>
      <c r="BB486" s="115">
        <f>SUM(BB487:BB494)</f>
        <v>1980000000</v>
      </c>
    </row>
    <row r="487" spans="7:54" s="71" customFormat="1" ht="14.25" x14ac:dyDescent="0.2">
      <c r="G487" s="81" t="s">
        <v>918</v>
      </c>
      <c r="H487" s="85" t="s">
        <v>918</v>
      </c>
      <c r="I487" s="74" t="s">
        <v>919</v>
      </c>
      <c r="J487" s="75">
        <v>0</v>
      </c>
      <c r="K487" s="75"/>
      <c r="L487" s="113">
        <v>0</v>
      </c>
      <c r="M487" s="113">
        <v>0</v>
      </c>
      <c r="N487" s="113">
        <v>0</v>
      </c>
      <c r="O487" s="113">
        <v>0</v>
      </c>
      <c r="P487" s="113">
        <v>0</v>
      </c>
      <c r="Q487" s="113">
        <v>0</v>
      </c>
      <c r="R487" s="113">
        <v>0</v>
      </c>
      <c r="S487" s="113">
        <v>0</v>
      </c>
      <c r="T487" s="113">
        <v>0</v>
      </c>
      <c r="U487" s="113">
        <v>0</v>
      </c>
      <c r="V487" s="113">
        <v>0</v>
      </c>
      <c r="W487" s="113">
        <v>0</v>
      </c>
      <c r="X487" s="113">
        <v>0</v>
      </c>
      <c r="Y487" s="113">
        <f t="shared" si="584"/>
        <v>0</v>
      </c>
      <c r="Z487" s="113">
        <v>0</v>
      </c>
      <c r="AA487" s="113">
        <v>0</v>
      </c>
      <c r="AB487" s="113">
        <v>0</v>
      </c>
      <c r="AC487" s="113">
        <v>0</v>
      </c>
      <c r="AD487" s="113">
        <v>0</v>
      </c>
      <c r="AE487" s="113">
        <v>0</v>
      </c>
      <c r="AF487" s="113">
        <v>0</v>
      </c>
      <c r="AG487" s="113">
        <v>0</v>
      </c>
      <c r="AH487" s="113">
        <v>0</v>
      </c>
      <c r="AI487" s="113">
        <f t="shared" si="597"/>
        <v>0</v>
      </c>
      <c r="AJ487" s="113">
        <v>0</v>
      </c>
      <c r="AK487" s="113">
        <v>0</v>
      </c>
      <c r="AL487" s="113">
        <f t="shared" si="598"/>
        <v>0</v>
      </c>
      <c r="AM487" s="113">
        <f t="shared" ref="AM487:AM494" si="601">SUM(M487:R487)</f>
        <v>0</v>
      </c>
      <c r="AN487" s="113">
        <f t="shared" ref="AN487:AN494" si="602">SUM(S487:U487)</f>
        <v>0</v>
      </c>
      <c r="AO487" s="113">
        <f t="shared" ref="AO487:AO494" si="603">SUM(V487:X487)</f>
        <v>0</v>
      </c>
      <c r="AP487" s="113">
        <f t="shared" ref="AP487:AP494" si="604">SUM(AM487:AO487)</f>
        <v>0</v>
      </c>
      <c r="AQ487" s="113">
        <f t="shared" ref="AQ487:AS494" si="605">AM487</f>
        <v>0</v>
      </c>
      <c r="AR487" s="113">
        <f t="shared" si="605"/>
        <v>0</v>
      </c>
      <c r="AS487" s="113">
        <f t="shared" si="605"/>
        <v>0</v>
      </c>
      <c r="AT487" s="113">
        <f t="shared" ref="AT487:AT494" si="606">SUM(AQ487:AS487)</f>
        <v>0</v>
      </c>
      <c r="AU487" s="113">
        <v>0</v>
      </c>
      <c r="AV487" s="113">
        <v>0</v>
      </c>
      <c r="AW487" s="113">
        <f t="shared" ref="AW487:AW494" si="607">SUM(AU487:AV487)</f>
        <v>0</v>
      </c>
      <c r="AX487" s="113" t="e">
        <f>#REF!</f>
        <v>#REF!</v>
      </c>
      <c r="AY487" s="113">
        <v>0</v>
      </c>
      <c r="AZ487" s="113">
        <v>0</v>
      </c>
      <c r="BA487" s="113">
        <v>0</v>
      </c>
      <c r="BB487" s="113">
        <v>0</v>
      </c>
    </row>
    <row r="488" spans="7:54" s="71" customFormat="1" ht="14.25" x14ac:dyDescent="0.2">
      <c r="G488" s="81" t="s">
        <v>920</v>
      </c>
      <c r="H488" s="85" t="s">
        <v>920</v>
      </c>
      <c r="I488" s="74" t="s">
        <v>921</v>
      </c>
      <c r="J488" s="75">
        <v>0</v>
      </c>
      <c r="K488" s="75"/>
      <c r="L488" s="113">
        <v>0</v>
      </c>
      <c r="M488" s="113">
        <v>0</v>
      </c>
      <c r="N488" s="113">
        <v>0</v>
      </c>
      <c r="O488" s="113">
        <v>0</v>
      </c>
      <c r="P488" s="113">
        <v>0</v>
      </c>
      <c r="Q488" s="113">
        <v>0</v>
      </c>
      <c r="R488" s="113">
        <v>0</v>
      </c>
      <c r="S488" s="113">
        <v>0</v>
      </c>
      <c r="T488" s="113">
        <v>0</v>
      </c>
      <c r="U488" s="113">
        <v>0</v>
      </c>
      <c r="V488" s="113">
        <v>0</v>
      </c>
      <c r="W488" s="113">
        <v>0</v>
      </c>
      <c r="X488" s="113">
        <v>0</v>
      </c>
      <c r="Y488" s="113">
        <f t="shared" si="584"/>
        <v>0</v>
      </c>
      <c r="Z488" s="113">
        <v>0</v>
      </c>
      <c r="AA488" s="113">
        <v>0</v>
      </c>
      <c r="AB488" s="113">
        <v>0</v>
      </c>
      <c r="AC488" s="113">
        <v>0</v>
      </c>
      <c r="AD488" s="113">
        <v>0</v>
      </c>
      <c r="AE488" s="113">
        <v>0</v>
      </c>
      <c r="AF488" s="113">
        <v>0</v>
      </c>
      <c r="AG488" s="113">
        <v>0</v>
      </c>
      <c r="AH488" s="113">
        <v>0</v>
      </c>
      <c r="AI488" s="113">
        <f t="shared" si="597"/>
        <v>0</v>
      </c>
      <c r="AJ488" s="113">
        <v>0</v>
      </c>
      <c r="AK488" s="113">
        <v>0</v>
      </c>
      <c r="AL488" s="113">
        <f t="shared" si="598"/>
        <v>0</v>
      </c>
      <c r="AM488" s="113">
        <f t="shared" si="601"/>
        <v>0</v>
      </c>
      <c r="AN488" s="113">
        <f t="shared" si="602"/>
        <v>0</v>
      </c>
      <c r="AO488" s="113">
        <f t="shared" si="603"/>
        <v>0</v>
      </c>
      <c r="AP488" s="113">
        <f t="shared" si="604"/>
        <v>0</v>
      </c>
      <c r="AQ488" s="113">
        <f t="shared" si="605"/>
        <v>0</v>
      </c>
      <c r="AR488" s="113">
        <f t="shared" si="605"/>
        <v>0</v>
      </c>
      <c r="AS488" s="113">
        <f t="shared" si="605"/>
        <v>0</v>
      </c>
      <c r="AT488" s="113">
        <f t="shared" si="606"/>
        <v>0</v>
      </c>
      <c r="AU488" s="113">
        <v>0</v>
      </c>
      <c r="AV488" s="113">
        <v>0</v>
      </c>
      <c r="AW488" s="113">
        <f t="shared" si="607"/>
        <v>0</v>
      </c>
      <c r="AX488" s="113" t="e">
        <f>#REF!</f>
        <v>#REF!</v>
      </c>
      <c r="AY488" s="113">
        <v>0</v>
      </c>
      <c r="AZ488" s="113">
        <v>0</v>
      </c>
      <c r="BA488" s="113">
        <v>0</v>
      </c>
      <c r="BB488" s="113">
        <v>0</v>
      </c>
    </row>
    <row r="489" spans="7:54" s="71" customFormat="1" ht="14.25" x14ac:dyDescent="0.2">
      <c r="G489" s="81" t="s">
        <v>922</v>
      </c>
      <c r="H489" s="85" t="s">
        <v>922</v>
      </c>
      <c r="I489" s="74" t="s">
        <v>923</v>
      </c>
      <c r="J489" s="75">
        <v>0</v>
      </c>
      <c r="K489" s="75"/>
      <c r="L489" s="113">
        <v>250000000</v>
      </c>
      <c r="M489" s="113">
        <v>0</v>
      </c>
      <c r="N489" s="113">
        <v>0</v>
      </c>
      <c r="O489" s="113">
        <v>0</v>
      </c>
      <c r="P489" s="113">
        <v>0</v>
      </c>
      <c r="Q489" s="113">
        <v>236363636</v>
      </c>
      <c r="R489" s="113">
        <v>100000000</v>
      </c>
      <c r="S489" s="113">
        <v>100000000</v>
      </c>
      <c r="T489" s="113">
        <v>100000000</v>
      </c>
      <c r="U489" s="113">
        <v>100000000</v>
      </c>
      <c r="V489" s="113">
        <v>100000000</v>
      </c>
      <c r="W489" s="113">
        <v>100000000</v>
      </c>
      <c r="X489" s="113">
        <v>100000000</v>
      </c>
      <c r="Y489" s="113">
        <f t="shared" si="584"/>
        <v>936363636</v>
      </c>
      <c r="Z489" s="113">
        <v>20833333.333333332</v>
      </c>
      <c r="AA489" s="113">
        <v>20833333.333333332</v>
      </c>
      <c r="AB489" s="113">
        <v>20833333.333333332</v>
      </c>
      <c r="AC489" s="113">
        <v>20833333.333333332</v>
      </c>
      <c r="AD489" s="113">
        <v>20833333.333333332</v>
      </c>
      <c r="AE489" s="113">
        <v>20833333.333333332</v>
      </c>
      <c r="AF489" s="113">
        <v>20833333.333333332</v>
      </c>
      <c r="AG489" s="113">
        <v>0</v>
      </c>
      <c r="AH489" s="113">
        <v>0</v>
      </c>
      <c r="AI489" s="113">
        <f t="shared" si="597"/>
        <v>0</v>
      </c>
      <c r="AJ489" s="113">
        <v>124999999.99999999</v>
      </c>
      <c r="AK489" s="113">
        <v>124999999.99999999</v>
      </c>
      <c r="AL489" s="113">
        <f t="shared" si="598"/>
        <v>249999999.99999997</v>
      </c>
      <c r="AM489" s="113">
        <f t="shared" si="601"/>
        <v>336363636</v>
      </c>
      <c r="AN489" s="113">
        <v>330000000</v>
      </c>
      <c r="AO489" s="113">
        <v>330000000</v>
      </c>
      <c r="AP489" s="113">
        <f t="shared" si="604"/>
        <v>996363636</v>
      </c>
      <c r="AQ489" s="113">
        <f t="shared" si="605"/>
        <v>336363636</v>
      </c>
      <c r="AR489" s="113">
        <f t="shared" si="605"/>
        <v>330000000</v>
      </c>
      <c r="AS489" s="113">
        <f t="shared" si="605"/>
        <v>330000000</v>
      </c>
      <c r="AT489" s="113">
        <f t="shared" si="606"/>
        <v>996363636</v>
      </c>
      <c r="AU489" s="113">
        <v>336363636</v>
      </c>
      <c r="AV489" s="113">
        <v>658636364</v>
      </c>
      <c r="AW489" s="113">
        <f t="shared" si="607"/>
        <v>995000000</v>
      </c>
      <c r="AX489" s="113" t="e">
        <f>#REF!</f>
        <v>#REF!</v>
      </c>
      <c r="AY489" s="113">
        <f>995000*1000</f>
        <v>995000000</v>
      </c>
      <c r="AZ489" s="113">
        <v>1980000000</v>
      </c>
      <c r="BA489" s="113">
        <v>996364000</v>
      </c>
      <c r="BB489" s="113">
        <v>1980000000</v>
      </c>
    </row>
    <row r="490" spans="7:54" s="71" customFormat="1" ht="14.25" x14ac:dyDescent="0.2">
      <c r="G490" s="81" t="s">
        <v>924</v>
      </c>
      <c r="H490" s="85" t="s">
        <v>924</v>
      </c>
      <c r="I490" s="74" t="s">
        <v>925</v>
      </c>
      <c r="J490" s="75">
        <v>0</v>
      </c>
      <c r="K490" s="75"/>
      <c r="L490" s="113">
        <v>0</v>
      </c>
      <c r="M490" s="113">
        <v>0</v>
      </c>
      <c r="N490" s="113">
        <v>0</v>
      </c>
      <c r="O490" s="113">
        <v>0</v>
      </c>
      <c r="P490" s="113">
        <v>0</v>
      </c>
      <c r="Q490" s="113">
        <v>0</v>
      </c>
      <c r="R490" s="113">
        <v>0</v>
      </c>
      <c r="S490" s="113">
        <v>0</v>
      </c>
      <c r="T490" s="113">
        <v>0</v>
      </c>
      <c r="U490" s="113">
        <v>0</v>
      </c>
      <c r="V490" s="113">
        <v>0</v>
      </c>
      <c r="W490" s="113">
        <v>0</v>
      </c>
      <c r="X490" s="113">
        <v>0</v>
      </c>
      <c r="Y490" s="113">
        <f t="shared" si="584"/>
        <v>0</v>
      </c>
      <c r="Z490" s="113">
        <v>0</v>
      </c>
      <c r="AA490" s="113">
        <v>0</v>
      </c>
      <c r="AB490" s="113">
        <v>0</v>
      </c>
      <c r="AC490" s="113">
        <v>0</v>
      </c>
      <c r="AD490" s="113">
        <v>0</v>
      </c>
      <c r="AE490" s="113">
        <v>0</v>
      </c>
      <c r="AF490" s="113">
        <v>0</v>
      </c>
      <c r="AG490" s="113">
        <v>0</v>
      </c>
      <c r="AH490" s="113">
        <v>0</v>
      </c>
      <c r="AI490" s="113">
        <f t="shared" si="597"/>
        <v>0</v>
      </c>
      <c r="AJ490" s="113">
        <v>0</v>
      </c>
      <c r="AK490" s="113">
        <v>0</v>
      </c>
      <c r="AL490" s="113">
        <f t="shared" si="598"/>
        <v>0</v>
      </c>
      <c r="AM490" s="113">
        <f t="shared" si="601"/>
        <v>0</v>
      </c>
      <c r="AN490" s="113">
        <f t="shared" si="602"/>
        <v>0</v>
      </c>
      <c r="AO490" s="113">
        <f t="shared" si="603"/>
        <v>0</v>
      </c>
      <c r="AP490" s="113">
        <f t="shared" si="604"/>
        <v>0</v>
      </c>
      <c r="AQ490" s="113">
        <f t="shared" si="605"/>
        <v>0</v>
      </c>
      <c r="AR490" s="113">
        <f t="shared" si="605"/>
        <v>0</v>
      </c>
      <c r="AS490" s="113">
        <f t="shared" si="605"/>
        <v>0</v>
      </c>
      <c r="AT490" s="113">
        <f t="shared" si="606"/>
        <v>0</v>
      </c>
      <c r="AU490" s="113">
        <v>0</v>
      </c>
      <c r="AV490" s="113">
        <v>0</v>
      </c>
      <c r="AW490" s="113">
        <f t="shared" si="607"/>
        <v>0</v>
      </c>
      <c r="AX490" s="113" t="e">
        <f>#REF!</f>
        <v>#REF!</v>
      </c>
      <c r="AY490" s="113">
        <v>0</v>
      </c>
      <c r="AZ490" s="113">
        <v>0</v>
      </c>
      <c r="BA490" s="113">
        <v>0</v>
      </c>
      <c r="BB490" s="113">
        <v>0</v>
      </c>
    </row>
    <row r="491" spans="7:54" s="71" customFormat="1" ht="14.25" x14ac:dyDescent="0.2">
      <c r="G491" s="81" t="s">
        <v>926</v>
      </c>
      <c r="H491" s="85" t="s">
        <v>926</v>
      </c>
      <c r="I491" s="74" t="s">
        <v>927</v>
      </c>
      <c r="J491" s="75">
        <v>0</v>
      </c>
      <c r="K491" s="75"/>
      <c r="L491" s="113">
        <v>0</v>
      </c>
      <c r="M491" s="113">
        <v>0</v>
      </c>
      <c r="N491" s="113">
        <v>0</v>
      </c>
      <c r="O491" s="113">
        <v>0</v>
      </c>
      <c r="P491" s="113">
        <v>0</v>
      </c>
      <c r="Q491" s="113">
        <v>0</v>
      </c>
      <c r="R491" s="113">
        <v>0</v>
      </c>
      <c r="S491" s="113">
        <v>0</v>
      </c>
      <c r="T491" s="113">
        <v>0</v>
      </c>
      <c r="U491" s="113">
        <v>0</v>
      </c>
      <c r="V491" s="113">
        <v>0</v>
      </c>
      <c r="W491" s="113">
        <v>0</v>
      </c>
      <c r="X491" s="113">
        <v>0</v>
      </c>
      <c r="Y491" s="113">
        <f t="shared" si="584"/>
        <v>0</v>
      </c>
      <c r="Z491" s="113">
        <v>0</v>
      </c>
      <c r="AA491" s="113">
        <v>0</v>
      </c>
      <c r="AB491" s="113">
        <v>0</v>
      </c>
      <c r="AC491" s="113">
        <v>0</v>
      </c>
      <c r="AD491" s="113">
        <v>0</v>
      </c>
      <c r="AE491" s="113">
        <v>0</v>
      </c>
      <c r="AF491" s="113">
        <v>0</v>
      </c>
      <c r="AG491" s="113">
        <v>0</v>
      </c>
      <c r="AH491" s="113">
        <v>0</v>
      </c>
      <c r="AI491" s="113">
        <f t="shared" si="597"/>
        <v>0</v>
      </c>
      <c r="AJ491" s="113">
        <v>0</v>
      </c>
      <c r="AK491" s="113">
        <v>0</v>
      </c>
      <c r="AL491" s="113">
        <f t="shared" si="598"/>
        <v>0</v>
      </c>
      <c r="AM491" s="113">
        <f t="shared" si="601"/>
        <v>0</v>
      </c>
      <c r="AN491" s="113">
        <f t="shared" si="602"/>
        <v>0</v>
      </c>
      <c r="AO491" s="113">
        <f t="shared" si="603"/>
        <v>0</v>
      </c>
      <c r="AP491" s="113">
        <f t="shared" si="604"/>
        <v>0</v>
      </c>
      <c r="AQ491" s="113">
        <f t="shared" si="605"/>
        <v>0</v>
      </c>
      <c r="AR491" s="113">
        <f t="shared" si="605"/>
        <v>0</v>
      </c>
      <c r="AS491" s="113">
        <f t="shared" si="605"/>
        <v>0</v>
      </c>
      <c r="AT491" s="113">
        <f t="shared" si="606"/>
        <v>0</v>
      </c>
      <c r="AU491" s="113">
        <v>0</v>
      </c>
      <c r="AV491" s="113">
        <v>0</v>
      </c>
      <c r="AW491" s="113">
        <f t="shared" si="607"/>
        <v>0</v>
      </c>
      <c r="AX491" s="113" t="e">
        <f>#REF!</f>
        <v>#REF!</v>
      </c>
      <c r="AY491" s="113">
        <v>0</v>
      </c>
      <c r="AZ491" s="113">
        <v>0</v>
      </c>
      <c r="BA491" s="113">
        <v>0</v>
      </c>
      <c r="BB491" s="113">
        <v>0</v>
      </c>
    </row>
    <row r="492" spans="7:54" s="71" customFormat="1" ht="14.25" x14ac:dyDescent="0.2">
      <c r="G492" s="81" t="s">
        <v>928</v>
      </c>
      <c r="H492" s="85" t="s">
        <v>928</v>
      </c>
      <c r="I492" s="74" t="s">
        <v>929</v>
      </c>
      <c r="J492" s="75">
        <v>0</v>
      </c>
      <c r="K492" s="75"/>
      <c r="L492" s="113">
        <v>0</v>
      </c>
      <c r="M492" s="113">
        <v>0</v>
      </c>
      <c r="N492" s="113">
        <v>0</v>
      </c>
      <c r="O492" s="113">
        <v>0</v>
      </c>
      <c r="P492" s="113">
        <v>0</v>
      </c>
      <c r="Q492" s="113">
        <v>0</v>
      </c>
      <c r="R492" s="113">
        <v>0</v>
      </c>
      <c r="S492" s="113">
        <v>0</v>
      </c>
      <c r="T492" s="113">
        <v>0</v>
      </c>
      <c r="U492" s="113">
        <v>0</v>
      </c>
      <c r="V492" s="113">
        <v>0</v>
      </c>
      <c r="W492" s="113">
        <v>0</v>
      </c>
      <c r="X492" s="113">
        <v>0</v>
      </c>
      <c r="Y492" s="113">
        <f t="shared" si="584"/>
        <v>0</v>
      </c>
      <c r="Z492" s="113">
        <v>0</v>
      </c>
      <c r="AA492" s="113">
        <v>0</v>
      </c>
      <c r="AB492" s="113">
        <v>0</v>
      </c>
      <c r="AC492" s="113">
        <v>0</v>
      </c>
      <c r="AD492" s="113">
        <v>0</v>
      </c>
      <c r="AE492" s="113">
        <v>0</v>
      </c>
      <c r="AF492" s="113">
        <v>0</v>
      </c>
      <c r="AG492" s="113">
        <v>0</v>
      </c>
      <c r="AH492" s="113">
        <v>0</v>
      </c>
      <c r="AI492" s="113">
        <f t="shared" si="597"/>
        <v>0</v>
      </c>
      <c r="AJ492" s="113">
        <v>0</v>
      </c>
      <c r="AK492" s="113">
        <v>0</v>
      </c>
      <c r="AL492" s="113">
        <f t="shared" si="598"/>
        <v>0</v>
      </c>
      <c r="AM492" s="113">
        <f t="shared" si="601"/>
        <v>0</v>
      </c>
      <c r="AN492" s="113">
        <f t="shared" si="602"/>
        <v>0</v>
      </c>
      <c r="AO492" s="113">
        <f t="shared" si="603"/>
        <v>0</v>
      </c>
      <c r="AP492" s="113">
        <f t="shared" si="604"/>
        <v>0</v>
      </c>
      <c r="AQ492" s="113">
        <f t="shared" si="605"/>
        <v>0</v>
      </c>
      <c r="AR492" s="113">
        <f t="shared" si="605"/>
        <v>0</v>
      </c>
      <c r="AS492" s="113">
        <f t="shared" si="605"/>
        <v>0</v>
      </c>
      <c r="AT492" s="113">
        <f t="shared" si="606"/>
        <v>0</v>
      </c>
      <c r="AU492" s="113">
        <v>0</v>
      </c>
      <c r="AV492" s="113">
        <v>0</v>
      </c>
      <c r="AW492" s="113">
        <f t="shared" si="607"/>
        <v>0</v>
      </c>
      <c r="AX492" s="113" t="e">
        <f>#REF!</f>
        <v>#REF!</v>
      </c>
      <c r="AY492" s="113">
        <v>0</v>
      </c>
      <c r="AZ492" s="113">
        <v>0</v>
      </c>
      <c r="BA492" s="113">
        <v>0</v>
      </c>
      <c r="BB492" s="113">
        <v>0</v>
      </c>
    </row>
    <row r="493" spans="7:54" s="71" customFormat="1" ht="14.25" x14ac:dyDescent="0.2">
      <c r="G493" s="81" t="s">
        <v>930</v>
      </c>
      <c r="H493" s="85" t="s">
        <v>930</v>
      </c>
      <c r="I493" s="74" t="s">
        <v>931</v>
      </c>
      <c r="J493" s="75">
        <v>0</v>
      </c>
      <c r="K493" s="75"/>
      <c r="L493" s="113">
        <v>0</v>
      </c>
      <c r="M493" s="113">
        <v>0</v>
      </c>
      <c r="N493" s="113">
        <v>0</v>
      </c>
      <c r="O493" s="113">
        <v>0</v>
      </c>
      <c r="P493" s="113">
        <v>0</v>
      </c>
      <c r="Q493" s="113">
        <v>0</v>
      </c>
      <c r="R493" s="113">
        <v>0</v>
      </c>
      <c r="S493" s="113">
        <v>0</v>
      </c>
      <c r="T493" s="113">
        <v>0</v>
      </c>
      <c r="U493" s="113">
        <v>0</v>
      </c>
      <c r="V493" s="113">
        <v>0</v>
      </c>
      <c r="W493" s="113">
        <v>0</v>
      </c>
      <c r="X493" s="113">
        <v>0</v>
      </c>
      <c r="Y493" s="113">
        <f t="shared" si="584"/>
        <v>0</v>
      </c>
      <c r="Z493" s="113">
        <v>0</v>
      </c>
      <c r="AA493" s="113">
        <v>0</v>
      </c>
      <c r="AB493" s="113">
        <v>0</v>
      </c>
      <c r="AC493" s="113">
        <v>0</v>
      </c>
      <c r="AD493" s="113">
        <v>0</v>
      </c>
      <c r="AE493" s="113">
        <v>0</v>
      </c>
      <c r="AF493" s="113">
        <v>0</v>
      </c>
      <c r="AG493" s="113">
        <v>0</v>
      </c>
      <c r="AH493" s="113">
        <v>0</v>
      </c>
      <c r="AI493" s="113">
        <f t="shared" si="597"/>
        <v>0</v>
      </c>
      <c r="AJ493" s="113">
        <v>0</v>
      </c>
      <c r="AK493" s="113">
        <v>0</v>
      </c>
      <c r="AL493" s="113">
        <f t="shared" si="598"/>
        <v>0</v>
      </c>
      <c r="AM493" s="113">
        <f t="shared" si="601"/>
        <v>0</v>
      </c>
      <c r="AN493" s="113">
        <f t="shared" si="602"/>
        <v>0</v>
      </c>
      <c r="AO493" s="113">
        <f t="shared" si="603"/>
        <v>0</v>
      </c>
      <c r="AP493" s="113">
        <f t="shared" si="604"/>
        <v>0</v>
      </c>
      <c r="AQ493" s="113">
        <f t="shared" si="605"/>
        <v>0</v>
      </c>
      <c r="AR493" s="113">
        <f t="shared" si="605"/>
        <v>0</v>
      </c>
      <c r="AS493" s="113">
        <f t="shared" si="605"/>
        <v>0</v>
      </c>
      <c r="AT493" s="113">
        <f t="shared" si="606"/>
        <v>0</v>
      </c>
      <c r="AU493" s="113">
        <v>0</v>
      </c>
      <c r="AV493" s="113">
        <v>0</v>
      </c>
      <c r="AW493" s="113">
        <f t="shared" si="607"/>
        <v>0</v>
      </c>
      <c r="AX493" s="113" t="e">
        <f>#REF!</f>
        <v>#REF!</v>
      </c>
      <c r="AY493" s="113">
        <v>0</v>
      </c>
      <c r="AZ493" s="113">
        <v>0</v>
      </c>
      <c r="BA493" s="113">
        <v>0</v>
      </c>
      <c r="BB493" s="113">
        <v>0</v>
      </c>
    </row>
    <row r="494" spans="7:54" s="71" customFormat="1" ht="14.25" x14ac:dyDescent="0.2">
      <c r="G494" s="81" t="s">
        <v>932</v>
      </c>
      <c r="H494" s="85" t="s">
        <v>932</v>
      </c>
      <c r="I494" s="74" t="s">
        <v>933</v>
      </c>
      <c r="J494" s="75">
        <v>0</v>
      </c>
      <c r="K494" s="75"/>
      <c r="L494" s="113">
        <v>0</v>
      </c>
      <c r="M494" s="113">
        <v>0</v>
      </c>
      <c r="N494" s="113">
        <v>0</v>
      </c>
      <c r="O494" s="113">
        <v>0</v>
      </c>
      <c r="P494" s="113">
        <v>0</v>
      </c>
      <c r="Q494" s="113">
        <v>0</v>
      </c>
      <c r="R494" s="113">
        <v>0</v>
      </c>
      <c r="S494" s="113">
        <v>0</v>
      </c>
      <c r="T494" s="113">
        <v>0</v>
      </c>
      <c r="U494" s="113">
        <v>0</v>
      </c>
      <c r="V494" s="113">
        <v>0</v>
      </c>
      <c r="W494" s="113">
        <v>0</v>
      </c>
      <c r="X494" s="113">
        <v>0</v>
      </c>
      <c r="Y494" s="113">
        <f t="shared" si="584"/>
        <v>0</v>
      </c>
      <c r="Z494" s="113">
        <v>0</v>
      </c>
      <c r="AA494" s="113">
        <v>0</v>
      </c>
      <c r="AB494" s="113">
        <v>0</v>
      </c>
      <c r="AC494" s="113">
        <v>0</v>
      </c>
      <c r="AD494" s="113">
        <v>0</v>
      </c>
      <c r="AE494" s="113">
        <v>0</v>
      </c>
      <c r="AF494" s="113">
        <v>0</v>
      </c>
      <c r="AG494" s="113">
        <v>0</v>
      </c>
      <c r="AH494" s="113">
        <v>0</v>
      </c>
      <c r="AI494" s="113">
        <f t="shared" si="597"/>
        <v>0</v>
      </c>
      <c r="AJ494" s="113">
        <v>0</v>
      </c>
      <c r="AK494" s="113">
        <v>0</v>
      </c>
      <c r="AL494" s="113">
        <f t="shared" si="598"/>
        <v>0</v>
      </c>
      <c r="AM494" s="113">
        <f t="shared" si="601"/>
        <v>0</v>
      </c>
      <c r="AN494" s="113">
        <f t="shared" si="602"/>
        <v>0</v>
      </c>
      <c r="AO494" s="113">
        <f t="shared" si="603"/>
        <v>0</v>
      </c>
      <c r="AP494" s="113">
        <f t="shared" si="604"/>
        <v>0</v>
      </c>
      <c r="AQ494" s="113">
        <f t="shared" si="605"/>
        <v>0</v>
      </c>
      <c r="AR494" s="113">
        <f t="shared" si="605"/>
        <v>0</v>
      </c>
      <c r="AS494" s="113">
        <f t="shared" si="605"/>
        <v>0</v>
      </c>
      <c r="AT494" s="113">
        <f t="shared" si="606"/>
        <v>0</v>
      </c>
      <c r="AU494" s="113">
        <v>0</v>
      </c>
      <c r="AV494" s="113">
        <v>0</v>
      </c>
      <c r="AW494" s="113">
        <f t="shared" si="607"/>
        <v>0</v>
      </c>
      <c r="AX494" s="113" t="e">
        <f>#REF!</f>
        <v>#REF!</v>
      </c>
      <c r="AY494" s="113">
        <v>0</v>
      </c>
      <c r="AZ494" s="113">
        <v>0</v>
      </c>
      <c r="BA494" s="113">
        <v>0</v>
      </c>
      <c r="BB494" s="113">
        <v>0</v>
      </c>
    </row>
    <row r="495" spans="7:54" s="71" customFormat="1" ht="14.25" x14ac:dyDescent="0.2">
      <c r="G495" s="81" t="s">
        <v>934</v>
      </c>
      <c r="H495" s="82" t="s">
        <v>157</v>
      </c>
      <c r="I495" s="83" t="s">
        <v>158</v>
      </c>
      <c r="J495" s="84">
        <f>SUM(J496:J499)</f>
        <v>0</v>
      </c>
      <c r="K495" s="84">
        <f>SUM(K496:K499)</f>
        <v>0</v>
      </c>
      <c r="L495" s="115">
        <f>SUM(L496:L499)</f>
        <v>100000000</v>
      </c>
      <c r="M495" s="115">
        <f t="shared" ref="M495:X495" si="608">SUM(M496:M499)</f>
        <v>0</v>
      </c>
      <c r="N495" s="115">
        <f t="shared" si="608"/>
        <v>0</v>
      </c>
      <c r="O495" s="115">
        <f t="shared" si="608"/>
        <v>0</v>
      </c>
      <c r="P495" s="115">
        <f t="shared" si="608"/>
        <v>0</v>
      </c>
      <c r="Q495" s="115">
        <f t="shared" si="608"/>
        <v>0</v>
      </c>
      <c r="R495" s="115">
        <f t="shared" si="608"/>
        <v>0</v>
      </c>
      <c r="S495" s="115">
        <f t="shared" si="608"/>
        <v>0</v>
      </c>
      <c r="T495" s="115">
        <f t="shared" si="608"/>
        <v>0</v>
      </c>
      <c r="U495" s="115">
        <f t="shared" si="608"/>
        <v>0</v>
      </c>
      <c r="V495" s="115">
        <f t="shared" si="608"/>
        <v>0</v>
      </c>
      <c r="W495" s="115">
        <f t="shared" si="608"/>
        <v>0</v>
      </c>
      <c r="X495" s="115">
        <f t="shared" si="608"/>
        <v>0</v>
      </c>
      <c r="Y495" s="115">
        <f t="shared" si="584"/>
        <v>0</v>
      </c>
      <c r="Z495" s="115">
        <f t="shared" ref="Z495:AX495" si="609">SUM(Z496:Z499)</f>
        <v>8333333.333333333</v>
      </c>
      <c r="AA495" s="115">
        <f t="shared" si="609"/>
        <v>8333333.333333333</v>
      </c>
      <c r="AB495" s="115">
        <f t="shared" si="609"/>
        <v>8333333.333333333</v>
      </c>
      <c r="AC495" s="115">
        <f t="shared" si="609"/>
        <v>8333333.333333333</v>
      </c>
      <c r="AD495" s="115">
        <f t="shared" si="609"/>
        <v>8333333.333333333</v>
      </c>
      <c r="AE495" s="115">
        <f t="shared" si="609"/>
        <v>8333333.333333333</v>
      </c>
      <c r="AF495" s="115">
        <f t="shared" si="609"/>
        <v>8333333.333333333</v>
      </c>
      <c r="AG495" s="115">
        <v>0</v>
      </c>
      <c r="AH495" s="115">
        <v>0</v>
      </c>
      <c r="AI495" s="115">
        <f t="shared" si="609"/>
        <v>0</v>
      </c>
      <c r="AJ495" s="115">
        <f t="shared" si="609"/>
        <v>50000000</v>
      </c>
      <c r="AK495" s="115">
        <f t="shared" si="609"/>
        <v>50000000</v>
      </c>
      <c r="AL495" s="115">
        <f t="shared" si="609"/>
        <v>100000000</v>
      </c>
      <c r="AM495" s="115">
        <f t="shared" si="609"/>
        <v>0</v>
      </c>
      <c r="AN495" s="115">
        <f t="shared" si="609"/>
        <v>0</v>
      </c>
      <c r="AO495" s="115">
        <f t="shared" si="609"/>
        <v>100000000</v>
      </c>
      <c r="AP495" s="115">
        <f t="shared" si="609"/>
        <v>100000000</v>
      </c>
      <c r="AQ495" s="115">
        <f t="shared" si="609"/>
        <v>0</v>
      </c>
      <c r="AR495" s="115">
        <f t="shared" si="609"/>
        <v>0</v>
      </c>
      <c r="AS495" s="115">
        <f t="shared" si="609"/>
        <v>100000000</v>
      </c>
      <c r="AT495" s="115">
        <f t="shared" si="609"/>
        <v>100000000</v>
      </c>
      <c r="AU495" s="115">
        <f t="shared" si="609"/>
        <v>0</v>
      </c>
      <c r="AV495" s="115">
        <f t="shared" si="609"/>
        <v>100000000</v>
      </c>
      <c r="AW495" s="115">
        <f t="shared" si="609"/>
        <v>100000000</v>
      </c>
      <c r="AX495" s="115" t="e">
        <f t="shared" si="609"/>
        <v>#REF!</v>
      </c>
      <c r="AY495" s="115">
        <f>SUM(AY496:AY499)</f>
        <v>2060239000</v>
      </c>
      <c r="AZ495" s="115">
        <f>SUM(AZ496:AZ499)</f>
        <v>13926739000</v>
      </c>
      <c r="BA495" s="115">
        <f>SUM(BA496:BA499)</f>
        <v>100000000</v>
      </c>
      <c r="BB495" s="115">
        <f>SUM(BB496:BB499)</f>
        <v>13914739000</v>
      </c>
    </row>
    <row r="496" spans="7:54" s="71" customFormat="1" ht="14.25" x14ac:dyDescent="0.2">
      <c r="G496" s="81" t="s">
        <v>935</v>
      </c>
      <c r="H496" s="85" t="s">
        <v>935</v>
      </c>
      <c r="I496" s="74" t="s">
        <v>936</v>
      </c>
      <c r="J496" s="75">
        <v>0</v>
      </c>
      <c r="K496" s="75"/>
      <c r="L496" s="113">
        <v>100000000</v>
      </c>
      <c r="M496" s="113">
        <v>0</v>
      </c>
      <c r="N496" s="113">
        <v>0</v>
      </c>
      <c r="O496" s="113">
        <v>0</v>
      </c>
      <c r="P496" s="113">
        <v>0</v>
      </c>
      <c r="Q496" s="113">
        <v>0</v>
      </c>
      <c r="R496" s="113">
        <v>0</v>
      </c>
      <c r="S496" s="113">
        <v>0</v>
      </c>
      <c r="T496" s="113">
        <v>0</v>
      </c>
      <c r="U496" s="113">
        <v>0</v>
      </c>
      <c r="V496" s="113">
        <v>0</v>
      </c>
      <c r="W496" s="113">
        <v>0</v>
      </c>
      <c r="X496" s="113">
        <v>0</v>
      </c>
      <c r="Y496" s="113">
        <f t="shared" si="584"/>
        <v>0</v>
      </c>
      <c r="Z496" s="113">
        <v>8333333.333333333</v>
      </c>
      <c r="AA496" s="113">
        <v>8333333.333333333</v>
      </c>
      <c r="AB496" s="113">
        <v>8333333.333333333</v>
      </c>
      <c r="AC496" s="113">
        <v>8333333.333333333</v>
      </c>
      <c r="AD496" s="113">
        <v>8333333.333333333</v>
      </c>
      <c r="AE496" s="113">
        <v>8333333.333333333</v>
      </c>
      <c r="AF496" s="113">
        <v>8333333.333333333</v>
      </c>
      <c r="AG496" s="113">
        <v>0</v>
      </c>
      <c r="AH496" s="113">
        <v>0</v>
      </c>
      <c r="AI496" s="113">
        <f t="shared" si="597"/>
        <v>0</v>
      </c>
      <c r="AJ496" s="113">
        <v>50000000</v>
      </c>
      <c r="AK496" s="113">
        <v>50000000</v>
      </c>
      <c r="AL496" s="113">
        <f t="shared" si="598"/>
        <v>100000000</v>
      </c>
      <c r="AM496" s="113">
        <f>SUM(M496:R496)</f>
        <v>0</v>
      </c>
      <c r="AN496" s="113"/>
      <c r="AO496" s="113">
        <v>100000000</v>
      </c>
      <c r="AP496" s="113">
        <f>SUM(AM496:AO496)</f>
        <v>100000000</v>
      </c>
      <c r="AQ496" s="113">
        <f t="shared" ref="AQ496:AS499" si="610">AM496</f>
        <v>0</v>
      </c>
      <c r="AR496" s="113">
        <f t="shared" si="610"/>
        <v>0</v>
      </c>
      <c r="AS496" s="113">
        <f t="shared" si="610"/>
        <v>100000000</v>
      </c>
      <c r="AT496" s="113">
        <f>SUM(AQ496:AS496)</f>
        <v>100000000</v>
      </c>
      <c r="AU496" s="113">
        <v>0</v>
      </c>
      <c r="AV496" s="113">
        <v>100000000</v>
      </c>
      <c r="AW496" s="113">
        <f>SUM(AU496:AV496)</f>
        <v>100000000</v>
      </c>
      <c r="AX496" s="113" t="e">
        <f>#REF!</f>
        <v>#REF!</v>
      </c>
      <c r="AY496" s="113">
        <v>2060239000</v>
      </c>
      <c r="AZ496" s="113">
        <f>2060239*1000</f>
        <v>2060239000</v>
      </c>
      <c r="BA496" s="113">
        <v>100000000</v>
      </c>
      <c r="BB496" s="113">
        <f>2060239*1000</f>
        <v>2060239000</v>
      </c>
    </row>
    <row r="497" spans="7:54" s="71" customFormat="1" ht="14.25" x14ac:dyDescent="0.2">
      <c r="G497" s="81" t="s">
        <v>937</v>
      </c>
      <c r="H497" s="85" t="s">
        <v>937</v>
      </c>
      <c r="I497" s="74" t="s">
        <v>938</v>
      </c>
      <c r="J497" s="75">
        <v>0</v>
      </c>
      <c r="K497" s="75"/>
      <c r="L497" s="113">
        <v>0</v>
      </c>
      <c r="M497" s="113">
        <v>0</v>
      </c>
      <c r="N497" s="113">
        <v>0</v>
      </c>
      <c r="O497" s="113">
        <v>0</v>
      </c>
      <c r="P497" s="113">
        <v>0</v>
      </c>
      <c r="Q497" s="113">
        <v>0</v>
      </c>
      <c r="R497" s="113">
        <v>0</v>
      </c>
      <c r="S497" s="113">
        <v>0</v>
      </c>
      <c r="T497" s="113">
        <v>0</v>
      </c>
      <c r="U497" s="113">
        <v>0</v>
      </c>
      <c r="V497" s="113">
        <v>0</v>
      </c>
      <c r="W497" s="113">
        <v>0</v>
      </c>
      <c r="X497" s="113">
        <v>0</v>
      </c>
      <c r="Y497" s="113">
        <f t="shared" si="584"/>
        <v>0</v>
      </c>
      <c r="Z497" s="113">
        <v>0</v>
      </c>
      <c r="AA497" s="113">
        <v>0</v>
      </c>
      <c r="AB497" s="113">
        <v>0</v>
      </c>
      <c r="AC497" s="113">
        <v>0</v>
      </c>
      <c r="AD497" s="113">
        <v>0</v>
      </c>
      <c r="AE497" s="113">
        <v>0</v>
      </c>
      <c r="AF497" s="113">
        <v>0</v>
      </c>
      <c r="AG497" s="113">
        <v>0</v>
      </c>
      <c r="AH497" s="113">
        <v>0</v>
      </c>
      <c r="AI497" s="113">
        <f t="shared" si="597"/>
        <v>0</v>
      </c>
      <c r="AJ497" s="113">
        <v>0</v>
      </c>
      <c r="AK497" s="113">
        <v>0</v>
      </c>
      <c r="AL497" s="113">
        <f t="shared" si="598"/>
        <v>0</v>
      </c>
      <c r="AM497" s="113">
        <f>SUM(M497:R497)</f>
        <v>0</v>
      </c>
      <c r="AN497" s="113">
        <f>SUM(S497:U497)</f>
        <v>0</v>
      </c>
      <c r="AO497" s="113">
        <f>SUM(V497:X497)</f>
        <v>0</v>
      </c>
      <c r="AP497" s="113">
        <f>SUM(AM497:AO497)</f>
        <v>0</v>
      </c>
      <c r="AQ497" s="113">
        <f t="shared" si="610"/>
        <v>0</v>
      </c>
      <c r="AR497" s="113">
        <f t="shared" si="610"/>
        <v>0</v>
      </c>
      <c r="AS497" s="113">
        <f t="shared" si="610"/>
        <v>0</v>
      </c>
      <c r="AT497" s="113">
        <f>SUM(AQ497:AS497)</f>
        <v>0</v>
      </c>
      <c r="AU497" s="113">
        <v>0</v>
      </c>
      <c r="AV497" s="113">
        <v>0</v>
      </c>
      <c r="AW497" s="113">
        <f>SUM(AU497:AV497)</f>
        <v>0</v>
      </c>
      <c r="AX497" s="113" t="e">
        <f>#REF!</f>
        <v>#REF!</v>
      </c>
      <c r="AY497" s="113">
        <v>0</v>
      </c>
      <c r="AZ497" s="113">
        <v>0</v>
      </c>
      <c r="BA497" s="113">
        <v>0</v>
      </c>
      <c r="BB497" s="113">
        <v>0</v>
      </c>
    </row>
    <row r="498" spans="7:54" s="71" customFormat="1" ht="14.25" x14ac:dyDescent="0.2">
      <c r="G498" s="81" t="s">
        <v>939</v>
      </c>
      <c r="H498" s="85" t="s">
        <v>939</v>
      </c>
      <c r="I498" s="74" t="s">
        <v>940</v>
      </c>
      <c r="J498" s="75">
        <v>0</v>
      </c>
      <c r="K498" s="75"/>
      <c r="L498" s="113">
        <v>0</v>
      </c>
      <c r="M498" s="113">
        <v>0</v>
      </c>
      <c r="N498" s="113">
        <v>0</v>
      </c>
      <c r="O498" s="113">
        <v>0</v>
      </c>
      <c r="P498" s="113">
        <v>0</v>
      </c>
      <c r="Q498" s="113">
        <v>0</v>
      </c>
      <c r="R498" s="113">
        <v>0</v>
      </c>
      <c r="S498" s="113">
        <v>0</v>
      </c>
      <c r="T498" s="113">
        <v>0</v>
      </c>
      <c r="U498" s="113">
        <v>0</v>
      </c>
      <c r="V498" s="113">
        <v>0</v>
      </c>
      <c r="W498" s="113">
        <v>0</v>
      </c>
      <c r="X498" s="113">
        <v>0</v>
      </c>
      <c r="Y498" s="113">
        <f t="shared" si="584"/>
        <v>0</v>
      </c>
      <c r="Z498" s="113">
        <v>0</v>
      </c>
      <c r="AA498" s="113">
        <v>0</v>
      </c>
      <c r="AB498" s="113">
        <v>0</v>
      </c>
      <c r="AC498" s="113">
        <v>0</v>
      </c>
      <c r="AD498" s="113">
        <v>0</v>
      </c>
      <c r="AE498" s="113">
        <v>0</v>
      </c>
      <c r="AF498" s="113">
        <v>0</v>
      </c>
      <c r="AG498" s="113">
        <v>0</v>
      </c>
      <c r="AH498" s="113">
        <v>0</v>
      </c>
      <c r="AI498" s="113">
        <f t="shared" si="597"/>
        <v>0</v>
      </c>
      <c r="AJ498" s="113">
        <v>0</v>
      </c>
      <c r="AK498" s="113">
        <v>0</v>
      </c>
      <c r="AL498" s="113">
        <f t="shared" si="598"/>
        <v>0</v>
      </c>
      <c r="AM498" s="113">
        <f>SUM(M498:R498)</f>
        <v>0</v>
      </c>
      <c r="AN498" s="113">
        <f>SUM(S498:U498)</f>
        <v>0</v>
      </c>
      <c r="AO498" s="113">
        <f>SUM(V498:X498)</f>
        <v>0</v>
      </c>
      <c r="AP498" s="113">
        <f>SUM(AM498:AO498)</f>
        <v>0</v>
      </c>
      <c r="AQ498" s="113">
        <f t="shared" si="610"/>
        <v>0</v>
      </c>
      <c r="AR498" s="113">
        <f t="shared" si="610"/>
        <v>0</v>
      </c>
      <c r="AS498" s="113">
        <f t="shared" si="610"/>
        <v>0</v>
      </c>
      <c r="AT498" s="113">
        <f>SUM(AQ498:AS498)</f>
        <v>0</v>
      </c>
      <c r="AU498" s="113">
        <v>0</v>
      </c>
      <c r="AV498" s="113">
        <v>0</v>
      </c>
      <c r="AW498" s="113">
        <f>SUM(AU498:AV498)</f>
        <v>0</v>
      </c>
      <c r="AX498" s="113" t="e">
        <f>#REF!</f>
        <v>#REF!</v>
      </c>
      <c r="AY498" s="113">
        <v>0</v>
      </c>
      <c r="AZ498" s="113">
        <v>0</v>
      </c>
      <c r="BA498" s="113">
        <v>0</v>
      </c>
      <c r="BB498" s="113">
        <v>0</v>
      </c>
    </row>
    <row r="499" spans="7:54" s="71" customFormat="1" ht="14.25" x14ac:dyDescent="0.2">
      <c r="G499" s="81" t="s">
        <v>941</v>
      </c>
      <c r="H499" s="85" t="s">
        <v>941</v>
      </c>
      <c r="I499" s="74" t="s">
        <v>942</v>
      </c>
      <c r="J499" s="75">
        <v>0</v>
      </c>
      <c r="K499" s="75"/>
      <c r="L499" s="113">
        <v>0</v>
      </c>
      <c r="M499" s="113">
        <v>0</v>
      </c>
      <c r="N499" s="113">
        <v>0</v>
      </c>
      <c r="O499" s="113">
        <v>0</v>
      </c>
      <c r="P499" s="113">
        <v>0</v>
      </c>
      <c r="Q499" s="113">
        <v>0</v>
      </c>
      <c r="R499" s="113">
        <v>0</v>
      </c>
      <c r="S499" s="113">
        <v>0</v>
      </c>
      <c r="T499" s="113">
        <v>0</v>
      </c>
      <c r="U499" s="113">
        <v>0</v>
      </c>
      <c r="V499" s="113">
        <v>0</v>
      </c>
      <c r="W499" s="113">
        <v>0</v>
      </c>
      <c r="X499" s="113">
        <v>0</v>
      </c>
      <c r="Y499" s="113">
        <f t="shared" si="584"/>
        <v>0</v>
      </c>
      <c r="Z499" s="113">
        <v>0</v>
      </c>
      <c r="AA499" s="113">
        <v>0</v>
      </c>
      <c r="AB499" s="113">
        <v>0</v>
      </c>
      <c r="AC499" s="113">
        <v>0</v>
      </c>
      <c r="AD499" s="113">
        <v>0</v>
      </c>
      <c r="AE499" s="113">
        <v>0</v>
      </c>
      <c r="AF499" s="113">
        <v>0</v>
      </c>
      <c r="AG499" s="113">
        <v>0</v>
      </c>
      <c r="AH499" s="113">
        <v>0</v>
      </c>
      <c r="AI499" s="113">
        <f t="shared" si="597"/>
        <v>0</v>
      </c>
      <c r="AJ499" s="113">
        <v>0</v>
      </c>
      <c r="AK499" s="113">
        <v>0</v>
      </c>
      <c r="AL499" s="113">
        <f t="shared" si="598"/>
        <v>0</v>
      </c>
      <c r="AM499" s="113">
        <f>SUM(M499:R499)</f>
        <v>0</v>
      </c>
      <c r="AN499" s="113">
        <f>SUM(S499:U499)</f>
        <v>0</v>
      </c>
      <c r="AO499" s="113">
        <f>SUM(V499:X499)</f>
        <v>0</v>
      </c>
      <c r="AP499" s="113">
        <f>SUM(AM499:AO499)</f>
        <v>0</v>
      </c>
      <c r="AQ499" s="113">
        <f t="shared" si="610"/>
        <v>0</v>
      </c>
      <c r="AR499" s="113">
        <f t="shared" si="610"/>
        <v>0</v>
      </c>
      <c r="AS499" s="113">
        <f t="shared" si="610"/>
        <v>0</v>
      </c>
      <c r="AT499" s="113">
        <f>SUM(AQ499:AS499)</f>
        <v>0</v>
      </c>
      <c r="AU499" s="113">
        <v>0</v>
      </c>
      <c r="AV499" s="113">
        <v>0</v>
      </c>
      <c r="AW499" s="113">
        <f>SUM(AU499:AV499)</f>
        <v>0</v>
      </c>
      <c r="AX499" s="113" t="e">
        <f>#REF!</f>
        <v>#REF!</v>
      </c>
      <c r="AY499" s="113">
        <v>0</v>
      </c>
      <c r="AZ499" s="113">
        <f>(AZ275+AZ273)*10%</f>
        <v>11866500000</v>
      </c>
      <c r="BA499" s="113">
        <v>0</v>
      </c>
      <c r="BB499" s="113">
        <f>(((30000000*14650)/4)+((60000000*14450/25)/4))*10%</f>
        <v>11854500000</v>
      </c>
    </row>
    <row r="500" spans="7:54" s="71" customFormat="1" ht="14.25" x14ac:dyDescent="0.2">
      <c r="G500" s="81" t="s">
        <v>943</v>
      </c>
      <c r="H500" s="82" t="s">
        <v>159</v>
      </c>
      <c r="I500" s="83" t="s">
        <v>160</v>
      </c>
      <c r="J500" s="84">
        <f>J501</f>
        <v>41933265</v>
      </c>
      <c r="K500" s="84">
        <f>K501</f>
        <v>300450000</v>
      </c>
      <c r="L500" s="115">
        <f>L501</f>
        <v>350000000</v>
      </c>
      <c r="M500" s="115">
        <f t="shared" ref="M500:X500" si="611">M501</f>
        <v>10000000</v>
      </c>
      <c r="N500" s="115">
        <f t="shared" si="611"/>
        <v>22196000</v>
      </c>
      <c r="O500" s="115">
        <f t="shared" si="611"/>
        <v>500000</v>
      </c>
      <c r="P500" s="115">
        <f t="shared" si="611"/>
        <v>208714000</v>
      </c>
      <c r="Q500" s="115">
        <f t="shared" si="611"/>
        <v>1250000</v>
      </c>
      <c r="R500" s="115">
        <f t="shared" si="611"/>
        <v>0</v>
      </c>
      <c r="S500" s="115">
        <f t="shared" si="611"/>
        <v>29166666.666666668</v>
      </c>
      <c r="T500" s="115">
        <f t="shared" si="611"/>
        <v>29166666.666666668</v>
      </c>
      <c r="U500" s="115">
        <f t="shared" si="611"/>
        <v>29166666.666666668</v>
      </c>
      <c r="V500" s="115">
        <f t="shared" si="611"/>
        <v>29166666.666666668</v>
      </c>
      <c r="W500" s="115">
        <f t="shared" si="611"/>
        <v>29166666.666666668</v>
      </c>
      <c r="X500" s="115">
        <f t="shared" si="611"/>
        <v>29166666.666666668</v>
      </c>
      <c r="Y500" s="115">
        <f t="shared" si="584"/>
        <v>417660000.00000012</v>
      </c>
      <c r="Z500" s="115">
        <f t="shared" ref="Z500:BB500" si="612">Z501</f>
        <v>29166666.666666668</v>
      </c>
      <c r="AA500" s="115">
        <f t="shared" si="612"/>
        <v>29166666.666666668</v>
      </c>
      <c r="AB500" s="115">
        <f t="shared" si="612"/>
        <v>29166666.666666668</v>
      </c>
      <c r="AC500" s="115">
        <f t="shared" si="612"/>
        <v>29166666.666666668</v>
      </c>
      <c r="AD500" s="115">
        <f t="shared" si="612"/>
        <v>29166666.666666668</v>
      </c>
      <c r="AE500" s="115">
        <f t="shared" si="612"/>
        <v>29166666.666666668</v>
      </c>
      <c r="AF500" s="115">
        <f t="shared" si="612"/>
        <v>29166666.666666668</v>
      </c>
      <c r="AG500" s="115">
        <f t="shared" si="612"/>
        <v>187500000</v>
      </c>
      <c r="AH500" s="115">
        <f t="shared" si="612"/>
        <v>112950000</v>
      </c>
      <c r="AI500" s="115">
        <f t="shared" si="612"/>
        <v>300450000</v>
      </c>
      <c r="AJ500" s="115">
        <f t="shared" si="612"/>
        <v>175000000</v>
      </c>
      <c r="AK500" s="115">
        <f t="shared" si="612"/>
        <v>175000000</v>
      </c>
      <c r="AL500" s="115">
        <f t="shared" si="612"/>
        <v>350000000</v>
      </c>
      <c r="AM500" s="115">
        <f t="shared" si="612"/>
        <v>242660000</v>
      </c>
      <c r="AN500" s="115">
        <f t="shared" si="612"/>
        <v>50000000</v>
      </c>
      <c r="AO500" s="115">
        <f t="shared" si="612"/>
        <v>50000000</v>
      </c>
      <c r="AP500" s="115">
        <f t="shared" si="612"/>
        <v>342660000</v>
      </c>
      <c r="AQ500" s="115">
        <f t="shared" si="612"/>
        <v>242660000</v>
      </c>
      <c r="AR500" s="115">
        <f t="shared" si="612"/>
        <v>50000000</v>
      </c>
      <c r="AS500" s="115">
        <f t="shared" si="612"/>
        <v>50000000</v>
      </c>
      <c r="AT500" s="115">
        <f t="shared" si="612"/>
        <v>342660000</v>
      </c>
      <c r="AU500" s="115">
        <f t="shared" si="612"/>
        <v>242660000</v>
      </c>
      <c r="AV500" s="115">
        <f t="shared" si="612"/>
        <v>87340000</v>
      </c>
      <c r="AW500" s="115">
        <f t="shared" si="612"/>
        <v>330000000</v>
      </c>
      <c r="AX500" s="115" t="e">
        <f t="shared" si="612"/>
        <v>#REF!</v>
      </c>
      <c r="AY500" s="115">
        <f t="shared" si="612"/>
        <v>330000000</v>
      </c>
      <c r="AZ500" s="115">
        <f t="shared" si="612"/>
        <v>95000000</v>
      </c>
      <c r="BA500" s="115">
        <f t="shared" si="612"/>
        <v>330000000</v>
      </c>
      <c r="BB500" s="115">
        <f t="shared" si="612"/>
        <v>95000000</v>
      </c>
    </row>
    <row r="501" spans="7:54" s="71" customFormat="1" ht="14.25" x14ac:dyDescent="0.2">
      <c r="G501" s="81" t="s">
        <v>944</v>
      </c>
      <c r="H501" s="85" t="s">
        <v>944</v>
      </c>
      <c r="I501" s="74" t="s">
        <v>945</v>
      </c>
      <c r="J501" s="75">
        <v>41933265</v>
      </c>
      <c r="K501" s="75">
        <v>300450000</v>
      </c>
      <c r="L501" s="113">
        <v>350000000</v>
      </c>
      <c r="M501" s="113">
        <v>10000000</v>
      </c>
      <c r="N501" s="113">
        <v>22196000</v>
      </c>
      <c r="O501" s="113">
        <v>500000</v>
      </c>
      <c r="P501" s="113">
        <v>208714000</v>
      </c>
      <c r="Q501" s="113">
        <v>1250000</v>
      </c>
      <c r="R501" s="113">
        <v>0</v>
      </c>
      <c r="S501" s="113">
        <v>29166666.666666668</v>
      </c>
      <c r="T501" s="113">
        <v>29166666.666666668</v>
      </c>
      <c r="U501" s="113">
        <v>29166666.666666668</v>
      </c>
      <c r="V501" s="113">
        <v>29166666.666666668</v>
      </c>
      <c r="W501" s="113">
        <v>29166666.666666668</v>
      </c>
      <c r="X501" s="113">
        <v>29166666.666666668</v>
      </c>
      <c r="Y501" s="113">
        <f t="shared" si="584"/>
        <v>417660000.00000012</v>
      </c>
      <c r="Z501" s="113">
        <v>29166666.666666668</v>
      </c>
      <c r="AA501" s="113">
        <v>29166666.666666668</v>
      </c>
      <c r="AB501" s="113">
        <v>29166666.666666668</v>
      </c>
      <c r="AC501" s="113">
        <v>29166666.666666668</v>
      </c>
      <c r="AD501" s="113">
        <v>29166666.666666668</v>
      </c>
      <c r="AE501" s="113">
        <v>29166666.666666668</v>
      </c>
      <c r="AF501" s="113">
        <v>29166666.666666668</v>
      </c>
      <c r="AG501" s="113">
        <v>187500000</v>
      </c>
      <c r="AH501" s="113">
        <v>112950000</v>
      </c>
      <c r="AI501" s="113">
        <f t="shared" si="597"/>
        <v>300450000</v>
      </c>
      <c r="AJ501" s="113">
        <v>175000000</v>
      </c>
      <c r="AK501" s="113">
        <v>175000000</v>
      </c>
      <c r="AL501" s="113">
        <f t="shared" si="598"/>
        <v>350000000</v>
      </c>
      <c r="AM501" s="113">
        <f>SUM(M501:R501)</f>
        <v>242660000</v>
      </c>
      <c r="AN501" s="113">
        <v>50000000</v>
      </c>
      <c r="AO501" s="113">
        <v>50000000</v>
      </c>
      <c r="AP501" s="113">
        <f>SUM(AM501:AO501)</f>
        <v>342660000</v>
      </c>
      <c r="AQ501" s="113">
        <f>AM501</f>
        <v>242660000</v>
      </c>
      <c r="AR501" s="113">
        <f>AN501</f>
        <v>50000000</v>
      </c>
      <c r="AS501" s="113">
        <f>AO501</f>
        <v>50000000</v>
      </c>
      <c r="AT501" s="113">
        <f>SUM(AQ501:AS501)</f>
        <v>342660000</v>
      </c>
      <c r="AU501" s="113">
        <v>242660000</v>
      </c>
      <c r="AV501" s="113">
        <v>87340000</v>
      </c>
      <c r="AW501" s="113">
        <f>SUM(AU501:AV501)</f>
        <v>330000000</v>
      </c>
      <c r="AX501" s="113" t="e">
        <f>#REF!</f>
        <v>#REF!</v>
      </c>
      <c r="AY501" s="113">
        <f>330000*1000</f>
        <v>330000000</v>
      </c>
      <c r="AZ501" s="113">
        <f>95000*1000</f>
        <v>95000000</v>
      </c>
      <c r="BA501" s="113">
        <f>330000*1000</f>
        <v>330000000</v>
      </c>
      <c r="BB501" s="113">
        <f>95000*1000</f>
        <v>95000000</v>
      </c>
    </row>
    <row r="502" spans="7:54" s="71" customFormat="1" ht="14.25" x14ac:dyDescent="0.2">
      <c r="G502" s="81" t="s">
        <v>946</v>
      </c>
      <c r="H502" s="82" t="s">
        <v>161</v>
      </c>
      <c r="I502" s="83" t="s">
        <v>162</v>
      </c>
      <c r="J502" s="84">
        <f>SUM(J503:J504)</f>
        <v>128700000</v>
      </c>
      <c r="K502" s="84">
        <f>SUM(K503:K504)</f>
        <v>0</v>
      </c>
      <c r="L502" s="115">
        <f>SUM(L503:L504)</f>
        <v>250000000</v>
      </c>
      <c r="M502" s="115">
        <f t="shared" ref="M502:X502" si="613">SUM(M503:M504)</f>
        <v>0</v>
      </c>
      <c r="N502" s="115">
        <f t="shared" si="613"/>
        <v>0</v>
      </c>
      <c r="O502" s="115">
        <f t="shared" si="613"/>
        <v>0</v>
      </c>
      <c r="P502" s="115">
        <f t="shared" si="613"/>
        <v>0</v>
      </c>
      <c r="Q502" s="115">
        <f t="shared" si="613"/>
        <v>0</v>
      </c>
      <c r="R502" s="115">
        <f t="shared" si="613"/>
        <v>0</v>
      </c>
      <c r="S502" s="115">
        <f t="shared" si="613"/>
        <v>20833333.333333332</v>
      </c>
      <c r="T502" s="115">
        <f t="shared" si="613"/>
        <v>20833333.333333332</v>
      </c>
      <c r="U502" s="115">
        <f t="shared" si="613"/>
        <v>20833333.333333332</v>
      </c>
      <c r="V502" s="115">
        <f t="shared" si="613"/>
        <v>20833333.333333332</v>
      </c>
      <c r="W502" s="115">
        <f t="shared" si="613"/>
        <v>20833333.333333332</v>
      </c>
      <c r="X502" s="115">
        <f t="shared" si="613"/>
        <v>20833333.333333332</v>
      </c>
      <c r="Y502" s="115">
        <f t="shared" si="584"/>
        <v>124999999.99999999</v>
      </c>
      <c r="Z502" s="115">
        <f t="shared" ref="Z502:AX502" si="614">SUM(Z503:Z504)</f>
        <v>20833333.333333332</v>
      </c>
      <c r="AA502" s="115">
        <f t="shared" si="614"/>
        <v>20833333.333333332</v>
      </c>
      <c r="AB502" s="115">
        <f t="shared" si="614"/>
        <v>20833333.333333332</v>
      </c>
      <c r="AC502" s="115">
        <f t="shared" si="614"/>
        <v>20833333.333333332</v>
      </c>
      <c r="AD502" s="115">
        <f t="shared" si="614"/>
        <v>20833333.333333332</v>
      </c>
      <c r="AE502" s="115">
        <f t="shared" si="614"/>
        <v>20833333.333333332</v>
      </c>
      <c r="AF502" s="115">
        <f t="shared" si="614"/>
        <v>20833333.333333332</v>
      </c>
      <c r="AG502" s="115">
        <f t="shared" si="614"/>
        <v>29000000</v>
      </c>
      <c r="AH502" s="115">
        <f t="shared" si="614"/>
        <v>-29000000</v>
      </c>
      <c r="AI502" s="115">
        <f t="shared" si="614"/>
        <v>0</v>
      </c>
      <c r="AJ502" s="115">
        <f t="shared" si="614"/>
        <v>125000000</v>
      </c>
      <c r="AK502" s="115">
        <f t="shared" si="614"/>
        <v>125000000</v>
      </c>
      <c r="AL502" s="115">
        <f t="shared" si="614"/>
        <v>250000000</v>
      </c>
      <c r="AM502" s="115">
        <f t="shared" si="614"/>
        <v>0</v>
      </c>
      <c r="AN502" s="115">
        <f t="shared" si="614"/>
        <v>25000000</v>
      </c>
      <c r="AO502" s="115">
        <f t="shared" si="614"/>
        <v>25000000</v>
      </c>
      <c r="AP502" s="115">
        <f t="shared" si="614"/>
        <v>50000000</v>
      </c>
      <c r="AQ502" s="115">
        <f t="shared" si="614"/>
        <v>0</v>
      </c>
      <c r="AR502" s="115">
        <f t="shared" si="614"/>
        <v>25000000</v>
      </c>
      <c r="AS502" s="115">
        <f t="shared" si="614"/>
        <v>25000000</v>
      </c>
      <c r="AT502" s="115">
        <f t="shared" si="614"/>
        <v>50000000</v>
      </c>
      <c r="AU502" s="115">
        <f t="shared" si="614"/>
        <v>0</v>
      </c>
      <c r="AV502" s="115">
        <f t="shared" si="614"/>
        <v>50000000</v>
      </c>
      <c r="AW502" s="115">
        <f t="shared" si="614"/>
        <v>50000000</v>
      </c>
      <c r="AX502" s="115" t="e">
        <f t="shared" si="614"/>
        <v>#REF!</v>
      </c>
      <c r="AY502" s="115">
        <f>SUM(AY503:AY504)</f>
        <v>50000000</v>
      </c>
      <c r="AZ502" s="115">
        <f>SUM(AZ503:AZ504)</f>
        <v>55000000</v>
      </c>
      <c r="BA502" s="115">
        <f>SUM(BA503:BA504)</f>
        <v>50000000</v>
      </c>
      <c r="BB502" s="115">
        <f>SUM(BB503:BB504)</f>
        <v>55000000</v>
      </c>
    </row>
    <row r="503" spans="7:54" s="71" customFormat="1" ht="14.25" x14ac:dyDescent="0.2">
      <c r="G503" s="81" t="s">
        <v>947</v>
      </c>
      <c r="H503" s="85" t="s">
        <v>947</v>
      </c>
      <c r="I503" s="74" t="s">
        <v>948</v>
      </c>
      <c r="J503" s="75">
        <v>128700000</v>
      </c>
      <c r="K503" s="75"/>
      <c r="L503" s="113">
        <v>100000000</v>
      </c>
      <c r="M503" s="113">
        <v>0</v>
      </c>
      <c r="N503" s="113">
        <v>0</v>
      </c>
      <c r="O503" s="113">
        <v>0</v>
      </c>
      <c r="P503" s="113">
        <v>0</v>
      </c>
      <c r="Q503" s="113">
        <v>0</v>
      </c>
      <c r="R503" s="113">
        <v>0</v>
      </c>
      <c r="S503" s="113">
        <v>8333333.333333333</v>
      </c>
      <c r="T503" s="113">
        <v>8333333.333333333</v>
      </c>
      <c r="U503" s="113">
        <v>8333333.333333333</v>
      </c>
      <c r="V503" s="113">
        <v>8333333.333333333</v>
      </c>
      <c r="W503" s="113">
        <v>8333333.333333333</v>
      </c>
      <c r="X503" s="113">
        <v>8333333.333333333</v>
      </c>
      <c r="Y503" s="113">
        <f t="shared" si="584"/>
        <v>50000000</v>
      </c>
      <c r="Z503" s="113">
        <v>8333333.333333333</v>
      </c>
      <c r="AA503" s="113">
        <v>8333333.333333333</v>
      </c>
      <c r="AB503" s="113">
        <v>8333333.333333333</v>
      </c>
      <c r="AC503" s="113">
        <v>8333333.333333333</v>
      </c>
      <c r="AD503" s="113">
        <v>8333333.333333333</v>
      </c>
      <c r="AE503" s="113">
        <v>8333333.333333333</v>
      </c>
      <c r="AF503" s="113">
        <v>8333333.333333333</v>
      </c>
      <c r="AG503" s="113">
        <v>29000000</v>
      </c>
      <c r="AH503" s="113">
        <v>-29000000</v>
      </c>
      <c r="AI503" s="113">
        <f t="shared" si="597"/>
        <v>0</v>
      </c>
      <c r="AJ503" s="113">
        <v>50000000</v>
      </c>
      <c r="AK503" s="113">
        <v>50000000</v>
      </c>
      <c r="AL503" s="113">
        <f t="shared" si="598"/>
        <v>100000000</v>
      </c>
      <c r="AM503" s="113">
        <f>SUM(M503:R503)</f>
        <v>0</v>
      </c>
      <c r="AN503" s="113"/>
      <c r="AO503" s="113"/>
      <c r="AP503" s="113">
        <f>SUM(AM503:AO503)</f>
        <v>0</v>
      </c>
      <c r="AQ503" s="113">
        <f t="shared" ref="AQ503:AS504" si="615">AM503</f>
        <v>0</v>
      </c>
      <c r="AR503" s="113">
        <f t="shared" si="615"/>
        <v>0</v>
      </c>
      <c r="AS503" s="113">
        <f t="shared" si="615"/>
        <v>0</v>
      </c>
      <c r="AT503" s="113">
        <f>SUM(AQ503:AS503)</f>
        <v>0</v>
      </c>
      <c r="AU503" s="113">
        <v>0</v>
      </c>
      <c r="AV503" s="113">
        <v>0</v>
      </c>
      <c r="AW503" s="113">
        <f>SUM(AU503:AV503)</f>
        <v>0</v>
      </c>
      <c r="AX503" s="113" t="e">
        <f>#REF!</f>
        <v>#REF!</v>
      </c>
      <c r="AY503" s="113">
        <v>0</v>
      </c>
      <c r="AZ503" s="113">
        <v>25000000</v>
      </c>
      <c r="BA503" s="113">
        <v>0</v>
      </c>
      <c r="BB503" s="113">
        <v>25000000</v>
      </c>
    </row>
    <row r="504" spans="7:54" s="71" customFormat="1" ht="14.25" x14ac:dyDescent="0.2">
      <c r="G504" s="81" t="s">
        <v>949</v>
      </c>
      <c r="H504" s="85" t="s">
        <v>949</v>
      </c>
      <c r="I504" s="74" t="s">
        <v>950</v>
      </c>
      <c r="J504" s="75">
        <v>0</v>
      </c>
      <c r="K504" s="75"/>
      <c r="L504" s="113">
        <v>150000000</v>
      </c>
      <c r="M504" s="113">
        <v>0</v>
      </c>
      <c r="N504" s="113">
        <v>0</v>
      </c>
      <c r="O504" s="113">
        <v>0</v>
      </c>
      <c r="P504" s="113">
        <v>0</v>
      </c>
      <c r="Q504" s="113">
        <v>0</v>
      </c>
      <c r="R504" s="113">
        <v>0</v>
      </c>
      <c r="S504" s="113">
        <v>12500000</v>
      </c>
      <c r="T504" s="113">
        <v>12500000</v>
      </c>
      <c r="U504" s="113">
        <v>12500000</v>
      </c>
      <c r="V504" s="113">
        <v>12500000</v>
      </c>
      <c r="W504" s="113">
        <v>12500000</v>
      </c>
      <c r="X504" s="113">
        <v>12500000</v>
      </c>
      <c r="Y504" s="113">
        <f t="shared" si="584"/>
        <v>75000000</v>
      </c>
      <c r="Z504" s="113">
        <v>12500000</v>
      </c>
      <c r="AA504" s="113">
        <v>12500000</v>
      </c>
      <c r="AB504" s="113">
        <v>12500000</v>
      </c>
      <c r="AC504" s="113">
        <v>12500000</v>
      </c>
      <c r="AD504" s="113">
        <v>12500000</v>
      </c>
      <c r="AE504" s="113">
        <v>12500000</v>
      </c>
      <c r="AF504" s="113">
        <v>12500000</v>
      </c>
      <c r="AG504" s="113">
        <v>0</v>
      </c>
      <c r="AH504" s="113">
        <v>0</v>
      </c>
      <c r="AI504" s="113">
        <f t="shared" si="597"/>
        <v>0</v>
      </c>
      <c r="AJ504" s="113">
        <v>75000000</v>
      </c>
      <c r="AK504" s="113">
        <v>75000000</v>
      </c>
      <c r="AL504" s="113">
        <f t="shared" si="598"/>
        <v>150000000</v>
      </c>
      <c r="AM504" s="113">
        <f>SUM(M504:R504)</f>
        <v>0</v>
      </c>
      <c r="AN504" s="113">
        <v>25000000</v>
      </c>
      <c r="AO504" s="113">
        <v>25000000</v>
      </c>
      <c r="AP504" s="113">
        <f>SUM(AM504:AO504)</f>
        <v>50000000</v>
      </c>
      <c r="AQ504" s="113">
        <f t="shared" si="615"/>
        <v>0</v>
      </c>
      <c r="AR504" s="113">
        <f t="shared" si="615"/>
        <v>25000000</v>
      </c>
      <c r="AS504" s="113">
        <f t="shared" si="615"/>
        <v>25000000</v>
      </c>
      <c r="AT504" s="113">
        <f>SUM(AQ504:AS504)</f>
        <v>50000000</v>
      </c>
      <c r="AU504" s="113">
        <v>0</v>
      </c>
      <c r="AV504" s="113">
        <v>50000000</v>
      </c>
      <c r="AW504" s="113">
        <f>SUM(AU504:AV504)</f>
        <v>50000000</v>
      </c>
      <c r="AX504" s="113" t="e">
        <f>#REF!</f>
        <v>#REF!</v>
      </c>
      <c r="AY504" s="113">
        <f>50000*1000</f>
        <v>50000000</v>
      </c>
      <c r="AZ504" s="113">
        <v>30000000</v>
      </c>
      <c r="BA504" s="113">
        <f>50000*1000</f>
        <v>50000000</v>
      </c>
      <c r="BB504" s="113">
        <v>30000000</v>
      </c>
    </row>
    <row r="505" spans="7:54" s="71" customFormat="1" ht="14.25" x14ac:dyDescent="0.2">
      <c r="G505" s="81" t="s">
        <v>951</v>
      </c>
      <c r="H505" s="82" t="s">
        <v>163</v>
      </c>
      <c r="I505" s="83" t="s">
        <v>164</v>
      </c>
      <c r="J505" s="84">
        <f>SUM(J506:J507)</f>
        <v>0</v>
      </c>
      <c r="K505" s="84">
        <f>SUM(K506:K507)</f>
        <v>0</v>
      </c>
      <c r="L505" s="115">
        <f>SUM(L506:L507)</f>
        <v>0</v>
      </c>
      <c r="M505" s="115">
        <f t="shared" ref="M505:X505" si="616">SUM(M506:M507)</f>
        <v>0</v>
      </c>
      <c r="N505" s="115">
        <f t="shared" si="616"/>
        <v>0</v>
      </c>
      <c r="O505" s="115">
        <f t="shared" si="616"/>
        <v>0</v>
      </c>
      <c r="P505" s="115">
        <f t="shared" si="616"/>
        <v>0</v>
      </c>
      <c r="Q505" s="115">
        <f t="shared" si="616"/>
        <v>0</v>
      </c>
      <c r="R505" s="115">
        <f t="shared" si="616"/>
        <v>0</v>
      </c>
      <c r="S505" s="115">
        <f t="shared" si="616"/>
        <v>0</v>
      </c>
      <c r="T505" s="115">
        <f t="shared" si="616"/>
        <v>0</v>
      </c>
      <c r="U505" s="115">
        <f t="shared" si="616"/>
        <v>0</v>
      </c>
      <c r="V505" s="115">
        <f t="shared" si="616"/>
        <v>0</v>
      </c>
      <c r="W505" s="115">
        <f t="shared" si="616"/>
        <v>0</v>
      </c>
      <c r="X505" s="115">
        <f t="shared" si="616"/>
        <v>0</v>
      </c>
      <c r="Y505" s="115">
        <f t="shared" si="584"/>
        <v>0</v>
      </c>
      <c r="Z505" s="115">
        <f t="shared" ref="Z505:AX505" si="617">SUM(Z506:Z507)</f>
        <v>0</v>
      </c>
      <c r="AA505" s="115">
        <f t="shared" si="617"/>
        <v>0</v>
      </c>
      <c r="AB505" s="115">
        <f t="shared" si="617"/>
        <v>0</v>
      </c>
      <c r="AC505" s="115">
        <f t="shared" si="617"/>
        <v>0</v>
      </c>
      <c r="AD505" s="115">
        <f t="shared" si="617"/>
        <v>0</v>
      </c>
      <c r="AE505" s="115">
        <f t="shared" si="617"/>
        <v>0</v>
      </c>
      <c r="AF505" s="115">
        <f t="shared" si="617"/>
        <v>0</v>
      </c>
      <c r="AG505" s="115">
        <v>0</v>
      </c>
      <c r="AH505" s="115">
        <v>0</v>
      </c>
      <c r="AI505" s="115">
        <f t="shared" si="617"/>
        <v>0</v>
      </c>
      <c r="AJ505" s="115">
        <f t="shared" si="617"/>
        <v>0</v>
      </c>
      <c r="AK505" s="115">
        <f t="shared" si="617"/>
        <v>0</v>
      </c>
      <c r="AL505" s="115">
        <f t="shared" si="617"/>
        <v>0</v>
      </c>
      <c r="AM505" s="115">
        <f t="shared" si="617"/>
        <v>0</v>
      </c>
      <c r="AN505" s="115">
        <f t="shared" si="617"/>
        <v>0</v>
      </c>
      <c r="AO505" s="115">
        <f t="shared" si="617"/>
        <v>0</v>
      </c>
      <c r="AP505" s="115">
        <f t="shared" si="617"/>
        <v>0</v>
      </c>
      <c r="AQ505" s="115">
        <f t="shared" si="617"/>
        <v>0</v>
      </c>
      <c r="AR505" s="115">
        <f t="shared" si="617"/>
        <v>0</v>
      </c>
      <c r="AS505" s="115">
        <f t="shared" si="617"/>
        <v>0</v>
      </c>
      <c r="AT505" s="115">
        <f t="shared" si="617"/>
        <v>0</v>
      </c>
      <c r="AU505" s="115">
        <f t="shared" si="617"/>
        <v>0</v>
      </c>
      <c r="AV505" s="115">
        <f t="shared" si="617"/>
        <v>0</v>
      </c>
      <c r="AW505" s="115">
        <f t="shared" si="617"/>
        <v>0</v>
      </c>
      <c r="AX505" s="115" t="e">
        <f t="shared" si="617"/>
        <v>#REF!</v>
      </c>
      <c r="AY505" s="115">
        <f>SUM(AY506:AY507)</f>
        <v>0</v>
      </c>
      <c r="AZ505" s="115">
        <f>SUM(AZ506:AZ507)</f>
        <v>0</v>
      </c>
      <c r="BA505" s="115">
        <f>SUM(BA506:BA507)</f>
        <v>0</v>
      </c>
      <c r="BB505" s="115">
        <f>SUM(BB506:BB507)</f>
        <v>0</v>
      </c>
    </row>
    <row r="506" spans="7:54" s="71" customFormat="1" ht="14.25" x14ac:dyDescent="0.2">
      <c r="G506" s="81" t="s">
        <v>952</v>
      </c>
      <c r="H506" s="85" t="s">
        <v>952</v>
      </c>
      <c r="I506" s="74" t="s">
        <v>953</v>
      </c>
      <c r="J506" s="75">
        <v>0</v>
      </c>
      <c r="K506" s="75"/>
      <c r="L506" s="113">
        <v>0</v>
      </c>
      <c r="M506" s="113">
        <v>0</v>
      </c>
      <c r="N506" s="113">
        <v>0</v>
      </c>
      <c r="O506" s="113">
        <v>0</v>
      </c>
      <c r="P506" s="113">
        <v>0</v>
      </c>
      <c r="Q506" s="113">
        <v>0</v>
      </c>
      <c r="R506" s="113">
        <v>0</v>
      </c>
      <c r="S506" s="113">
        <v>0</v>
      </c>
      <c r="T506" s="113">
        <v>0</v>
      </c>
      <c r="U506" s="113">
        <v>0</v>
      </c>
      <c r="V506" s="113">
        <v>0</v>
      </c>
      <c r="W506" s="113">
        <v>0</v>
      </c>
      <c r="X506" s="113">
        <v>0</v>
      </c>
      <c r="Y506" s="113">
        <f t="shared" si="584"/>
        <v>0</v>
      </c>
      <c r="Z506" s="113">
        <v>0</v>
      </c>
      <c r="AA506" s="113">
        <v>0</v>
      </c>
      <c r="AB506" s="113">
        <v>0</v>
      </c>
      <c r="AC506" s="113">
        <v>0</v>
      </c>
      <c r="AD506" s="113">
        <v>0</v>
      </c>
      <c r="AE506" s="113">
        <v>0</v>
      </c>
      <c r="AF506" s="113">
        <v>0</v>
      </c>
      <c r="AG506" s="113">
        <v>0</v>
      </c>
      <c r="AH506" s="113">
        <v>0</v>
      </c>
      <c r="AI506" s="113">
        <f t="shared" si="597"/>
        <v>0</v>
      </c>
      <c r="AJ506" s="113">
        <v>0</v>
      </c>
      <c r="AK506" s="113">
        <v>0</v>
      </c>
      <c r="AL506" s="113">
        <f t="shared" si="598"/>
        <v>0</v>
      </c>
      <c r="AM506" s="113">
        <f>SUM(M506:R506)</f>
        <v>0</v>
      </c>
      <c r="AN506" s="113">
        <f>SUM(S506:U506)</f>
        <v>0</v>
      </c>
      <c r="AO506" s="113">
        <f>SUM(V506:X506)</f>
        <v>0</v>
      </c>
      <c r="AP506" s="113">
        <f>SUM(AM506:AO506)</f>
        <v>0</v>
      </c>
      <c r="AQ506" s="113">
        <f t="shared" ref="AQ506:AS507" si="618">AM506</f>
        <v>0</v>
      </c>
      <c r="AR506" s="113">
        <f t="shared" si="618"/>
        <v>0</v>
      </c>
      <c r="AS506" s="113">
        <f t="shared" si="618"/>
        <v>0</v>
      </c>
      <c r="AT506" s="113">
        <f>SUM(AQ506:AS506)</f>
        <v>0</v>
      </c>
      <c r="AU506" s="113">
        <v>0</v>
      </c>
      <c r="AV506" s="113">
        <v>0</v>
      </c>
      <c r="AW506" s="113">
        <f>SUM(AU506:AV506)</f>
        <v>0</v>
      </c>
      <c r="AX506" s="113" t="e">
        <f>#REF!</f>
        <v>#REF!</v>
      </c>
      <c r="AY506" s="113">
        <v>0</v>
      </c>
      <c r="AZ506" s="113">
        <v>0</v>
      </c>
      <c r="BA506" s="113">
        <v>0</v>
      </c>
      <c r="BB506" s="113">
        <v>0</v>
      </c>
    </row>
    <row r="507" spans="7:54" s="71" customFormat="1" ht="14.25" x14ac:dyDescent="0.2">
      <c r="G507" s="81" t="s">
        <v>954</v>
      </c>
      <c r="H507" s="85" t="s">
        <v>954</v>
      </c>
      <c r="I507" s="74" t="s">
        <v>955</v>
      </c>
      <c r="J507" s="75">
        <v>0</v>
      </c>
      <c r="K507" s="75"/>
      <c r="L507" s="113">
        <v>0</v>
      </c>
      <c r="M507" s="113">
        <v>0</v>
      </c>
      <c r="N507" s="113">
        <v>0</v>
      </c>
      <c r="O507" s="113">
        <v>0</v>
      </c>
      <c r="P507" s="113">
        <v>0</v>
      </c>
      <c r="Q507" s="113">
        <v>0</v>
      </c>
      <c r="R507" s="113">
        <v>0</v>
      </c>
      <c r="S507" s="113">
        <v>0</v>
      </c>
      <c r="T507" s="113">
        <v>0</v>
      </c>
      <c r="U507" s="113">
        <v>0</v>
      </c>
      <c r="V507" s="113">
        <v>0</v>
      </c>
      <c r="W507" s="113">
        <v>0</v>
      </c>
      <c r="X507" s="113">
        <v>0</v>
      </c>
      <c r="Y507" s="113">
        <f t="shared" si="584"/>
        <v>0</v>
      </c>
      <c r="Z507" s="113">
        <v>0</v>
      </c>
      <c r="AA507" s="113">
        <v>0</v>
      </c>
      <c r="AB507" s="113">
        <v>0</v>
      </c>
      <c r="AC507" s="113">
        <v>0</v>
      </c>
      <c r="AD507" s="113">
        <v>0</v>
      </c>
      <c r="AE507" s="113">
        <v>0</v>
      </c>
      <c r="AF507" s="113">
        <v>0</v>
      </c>
      <c r="AG507" s="113">
        <v>0</v>
      </c>
      <c r="AH507" s="113">
        <v>0</v>
      </c>
      <c r="AI507" s="113">
        <f t="shared" si="597"/>
        <v>0</v>
      </c>
      <c r="AJ507" s="113">
        <v>0</v>
      </c>
      <c r="AK507" s="113">
        <v>0</v>
      </c>
      <c r="AL507" s="113">
        <f t="shared" si="598"/>
        <v>0</v>
      </c>
      <c r="AM507" s="113">
        <f>SUM(M507:R507)</f>
        <v>0</v>
      </c>
      <c r="AN507" s="113">
        <f>SUM(S507:U507)</f>
        <v>0</v>
      </c>
      <c r="AO507" s="113">
        <f>SUM(V507:X507)</f>
        <v>0</v>
      </c>
      <c r="AP507" s="113">
        <f>SUM(AM507:AO507)</f>
        <v>0</v>
      </c>
      <c r="AQ507" s="113">
        <f t="shared" si="618"/>
        <v>0</v>
      </c>
      <c r="AR507" s="113">
        <f t="shared" si="618"/>
        <v>0</v>
      </c>
      <c r="AS507" s="113">
        <f t="shared" si="618"/>
        <v>0</v>
      </c>
      <c r="AT507" s="113">
        <f>SUM(AQ507:AS507)</f>
        <v>0</v>
      </c>
      <c r="AU507" s="113">
        <v>0</v>
      </c>
      <c r="AV507" s="113">
        <v>0</v>
      </c>
      <c r="AW507" s="113">
        <f>SUM(AU507:AV507)</f>
        <v>0</v>
      </c>
      <c r="AX507" s="113" t="e">
        <f>#REF!</f>
        <v>#REF!</v>
      </c>
      <c r="AY507" s="113">
        <v>0</v>
      </c>
      <c r="AZ507" s="113">
        <v>0</v>
      </c>
      <c r="BA507" s="113">
        <v>0</v>
      </c>
      <c r="BB507" s="113">
        <v>0</v>
      </c>
    </row>
    <row r="508" spans="7:54" s="71" customFormat="1" ht="14.25" x14ac:dyDescent="0.2">
      <c r="G508" s="81" t="s">
        <v>956</v>
      </c>
      <c r="H508" s="82" t="s">
        <v>165</v>
      </c>
      <c r="I508" s="83" t="s">
        <v>166</v>
      </c>
      <c r="J508" s="84">
        <f>SUM(J509:J510)</f>
        <v>235045805</v>
      </c>
      <c r="K508" s="84">
        <f>SUM(K509:K510)</f>
        <v>122889901</v>
      </c>
      <c r="L508" s="115">
        <f>SUM(L509:L510)</f>
        <v>500000000</v>
      </c>
      <c r="M508" s="115">
        <f t="shared" ref="M508:X508" si="619">SUM(M509:M510)</f>
        <v>0</v>
      </c>
      <c r="N508" s="115">
        <f t="shared" si="619"/>
        <v>0</v>
      </c>
      <c r="O508" s="115">
        <f t="shared" si="619"/>
        <v>385000</v>
      </c>
      <c r="P508" s="115">
        <f t="shared" si="619"/>
        <v>3994682</v>
      </c>
      <c r="Q508" s="115">
        <f t="shared" si="619"/>
        <v>4123600</v>
      </c>
      <c r="R508" s="115">
        <f t="shared" si="619"/>
        <v>52010239</v>
      </c>
      <c r="S508" s="115">
        <f t="shared" si="619"/>
        <v>52010239</v>
      </c>
      <c r="T508" s="115">
        <f t="shared" si="619"/>
        <v>52010239</v>
      </c>
      <c r="U508" s="115">
        <f t="shared" si="619"/>
        <v>52010239</v>
      </c>
      <c r="V508" s="115">
        <f t="shared" si="619"/>
        <v>52010239</v>
      </c>
      <c r="W508" s="115">
        <f t="shared" si="619"/>
        <v>52010239</v>
      </c>
      <c r="X508" s="115">
        <f t="shared" si="619"/>
        <v>52010239</v>
      </c>
      <c r="Y508" s="115">
        <f t="shared" si="584"/>
        <v>372574955</v>
      </c>
      <c r="Z508" s="115">
        <f t="shared" ref="Z508:AX508" si="620">SUM(Z509:Z510)</f>
        <v>41666666.666666664</v>
      </c>
      <c r="AA508" s="115">
        <f t="shared" si="620"/>
        <v>41666666.666666664</v>
      </c>
      <c r="AB508" s="115">
        <f t="shared" si="620"/>
        <v>41666666.666666664</v>
      </c>
      <c r="AC508" s="115">
        <f t="shared" si="620"/>
        <v>41666666.666666664</v>
      </c>
      <c r="AD508" s="115">
        <f t="shared" si="620"/>
        <v>41666666.666666664</v>
      </c>
      <c r="AE508" s="115">
        <f t="shared" si="620"/>
        <v>41666666.666666664</v>
      </c>
      <c r="AF508" s="115">
        <f t="shared" si="620"/>
        <v>41666666.666666664</v>
      </c>
      <c r="AG508" s="115">
        <f t="shared" si="620"/>
        <v>59704795</v>
      </c>
      <c r="AH508" s="115">
        <f t="shared" si="620"/>
        <v>63185106</v>
      </c>
      <c r="AI508" s="115">
        <f t="shared" si="620"/>
        <v>122889901</v>
      </c>
      <c r="AJ508" s="115">
        <f t="shared" si="620"/>
        <v>249999999.99999997</v>
      </c>
      <c r="AK508" s="115">
        <f t="shared" si="620"/>
        <v>249999999.99999997</v>
      </c>
      <c r="AL508" s="115">
        <f t="shared" si="620"/>
        <v>499999999.99999994</v>
      </c>
      <c r="AM508" s="115">
        <f t="shared" si="620"/>
        <v>60513521</v>
      </c>
      <c r="AN508" s="115">
        <f t="shared" si="620"/>
        <v>135000000</v>
      </c>
      <c r="AO508" s="115">
        <f t="shared" si="620"/>
        <v>280000000</v>
      </c>
      <c r="AP508" s="115">
        <f t="shared" si="620"/>
        <v>475513521</v>
      </c>
      <c r="AQ508" s="115">
        <f t="shared" si="620"/>
        <v>60513521</v>
      </c>
      <c r="AR508" s="115">
        <f t="shared" si="620"/>
        <v>135000000</v>
      </c>
      <c r="AS508" s="115">
        <f t="shared" si="620"/>
        <v>280000000</v>
      </c>
      <c r="AT508" s="115">
        <f t="shared" si="620"/>
        <v>475513521</v>
      </c>
      <c r="AU508" s="115">
        <f t="shared" si="620"/>
        <v>60513521</v>
      </c>
      <c r="AV508" s="115">
        <f t="shared" si="620"/>
        <v>415000000</v>
      </c>
      <c r="AW508" s="115">
        <f t="shared" si="620"/>
        <v>475513521</v>
      </c>
      <c r="AX508" s="115" t="e">
        <f t="shared" si="620"/>
        <v>#REF!</v>
      </c>
      <c r="AY508" s="115">
        <f>SUM(AY509:AY510)</f>
        <v>475513521</v>
      </c>
      <c r="AZ508" s="115">
        <f>SUM(AZ509:AZ510)</f>
        <v>500000000</v>
      </c>
      <c r="BA508" s="115">
        <f>SUM(BA509:BA510)</f>
        <v>475513521</v>
      </c>
      <c r="BB508" s="115">
        <f>SUM(BB509:BB510)</f>
        <v>500000000</v>
      </c>
    </row>
    <row r="509" spans="7:54" s="71" customFormat="1" ht="14.25" x14ac:dyDescent="0.2">
      <c r="G509" s="81" t="s">
        <v>957</v>
      </c>
      <c r="H509" s="85" t="s">
        <v>957</v>
      </c>
      <c r="I509" s="74" t="s">
        <v>958</v>
      </c>
      <c r="J509" s="75">
        <v>235045805</v>
      </c>
      <c r="K509" s="75">
        <v>122889901</v>
      </c>
      <c r="L509" s="113">
        <v>500000000</v>
      </c>
      <c r="M509" s="113">
        <v>0</v>
      </c>
      <c r="N509" s="113">
        <v>0</v>
      </c>
      <c r="O509" s="113">
        <v>385000</v>
      </c>
      <c r="P509" s="113">
        <v>3994682</v>
      </c>
      <c r="Q509" s="113">
        <v>4123600</v>
      </c>
      <c r="R509" s="113">
        <v>52010239</v>
      </c>
      <c r="S509" s="113">
        <v>52010239</v>
      </c>
      <c r="T509" s="113">
        <v>52010239</v>
      </c>
      <c r="U509" s="113">
        <v>52010239</v>
      </c>
      <c r="V509" s="113">
        <v>52010239</v>
      </c>
      <c r="W509" s="113">
        <v>52010239</v>
      </c>
      <c r="X509" s="113">
        <v>52010239</v>
      </c>
      <c r="Y509" s="113">
        <f t="shared" si="584"/>
        <v>372574955</v>
      </c>
      <c r="Z509" s="113">
        <v>41666666.666666664</v>
      </c>
      <c r="AA509" s="113">
        <v>41666666.666666664</v>
      </c>
      <c r="AB509" s="113">
        <v>41666666.666666664</v>
      </c>
      <c r="AC509" s="113">
        <v>41666666.666666664</v>
      </c>
      <c r="AD509" s="113">
        <v>41666666.666666664</v>
      </c>
      <c r="AE509" s="113">
        <v>41666666.666666664</v>
      </c>
      <c r="AF509" s="113">
        <v>41666666.666666664</v>
      </c>
      <c r="AG509" s="113">
        <v>59704795</v>
      </c>
      <c r="AH509" s="113">
        <v>63185106</v>
      </c>
      <c r="AI509" s="113">
        <f t="shared" si="597"/>
        <v>122889901</v>
      </c>
      <c r="AJ509" s="113">
        <v>249999999.99999997</v>
      </c>
      <c r="AK509" s="113">
        <v>249999999.99999997</v>
      </c>
      <c r="AL509" s="113">
        <f t="shared" si="598"/>
        <v>499999999.99999994</v>
      </c>
      <c r="AM509" s="113">
        <f>SUM(M509:R509)</f>
        <v>60513521</v>
      </c>
      <c r="AN509" s="113">
        <v>135000000</v>
      </c>
      <c r="AO509" s="113">
        <v>280000000</v>
      </c>
      <c r="AP509" s="113">
        <f>SUM(AM509:AO509)</f>
        <v>475513521</v>
      </c>
      <c r="AQ509" s="113">
        <f t="shared" ref="AQ509:AS510" si="621">AM509</f>
        <v>60513521</v>
      </c>
      <c r="AR509" s="113">
        <f t="shared" si="621"/>
        <v>135000000</v>
      </c>
      <c r="AS509" s="113">
        <f t="shared" si="621"/>
        <v>280000000</v>
      </c>
      <c r="AT509" s="113">
        <f>SUM(AQ509:AS509)</f>
        <v>475513521</v>
      </c>
      <c r="AU509" s="113">
        <v>60513521</v>
      </c>
      <c r="AV509" s="113">
        <v>415000000</v>
      </c>
      <c r="AW509" s="113">
        <f>SUM(AU509:AV509)</f>
        <v>475513521</v>
      </c>
      <c r="AX509" s="113" t="e">
        <f>#REF!</f>
        <v>#REF!</v>
      </c>
      <c r="AY509" s="113">
        <f>475513.521*1000</f>
        <v>475513521</v>
      </c>
      <c r="AZ509" s="113">
        <f>500000*1000</f>
        <v>500000000</v>
      </c>
      <c r="BA509" s="113">
        <f>475513.521*1000</f>
        <v>475513521</v>
      </c>
      <c r="BB509" s="113">
        <f>500000*1000</f>
        <v>500000000</v>
      </c>
    </row>
    <row r="510" spans="7:54" s="71" customFormat="1" ht="14.25" x14ac:dyDescent="0.2">
      <c r="G510" s="81" t="s">
        <v>959</v>
      </c>
      <c r="H510" s="85" t="s">
        <v>959</v>
      </c>
      <c r="I510" s="74" t="s">
        <v>960</v>
      </c>
      <c r="J510" s="75">
        <v>0</v>
      </c>
      <c r="K510" s="75"/>
      <c r="L510" s="113">
        <v>0</v>
      </c>
      <c r="M510" s="113">
        <v>0</v>
      </c>
      <c r="N510" s="113">
        <v>0</v>
      </c>
      <c r="O510" s="113">
        <v>0</v>
      </c>
      <c r="P510" s="113">
        <v>0</v>
      </c>
      <c r="Q510" s="113">
        <v>0</v>
      </c>
      <c r="R510" s="113">
        <v>0</v>
      </c>
      <c r="S510" s="113">
        <v>0</v>
      </c>
      <c r="T510" s="113">
        <v>0</v>
      </c>
      <c r="U510" s="113">
        <v>0</v>
      </c>
      <c r="V510" s="113">
        <v>0</v>
      </c>
      <c r="W510" s="113">
        <v>0</v>
      </c>
      <c r="X510" s="113">
        <v>0</v>
      </c>
      <c r="Y510" s="113">
        <f t="shared" si="584"/>
        <v>0</v>
      </c>
      <c r="Z510" s="113">
        <v>0</v>
      </c>
      <c r="AA510" s="113">
        <v>0</v>
      </c>
      <c r="AB510" s="113">
        <v>0</v>
      </c>
      <c r="AC510" s="113">
        <v>0</v>
      </c>
      <c r="AD510" s="113">
        <v>0</v>
      </c>
      <c r="AE510" s="113">
        <v>0</v>
      </c>
      <c r="AF510" s="113">
        <v>0</v>
      </c>
      <c r="AG510" s="113">
        <v>0</v>
      </c>
      <c r="AH510" s="113">
        <v>0</v>
      </c>
      <c r="AI510" s="113">
        <f t="shared" si="597"/>
        <v>0</v>
      </c>
      <c r="AJ510" s="113">
        <v>0</v>
      </c>
      <c r="AK510" s="113">
        <v>0</v>
      </c>
      <c r="AL510" s="113">
        <f t="shared" si="598"/>
        <v>0</v>
      </c>
      <c r="AM510" s="113">
        <f>SUM(M510:R510)</f>
        <v>0</v>
      </c>
      <c r="AN510" s="113">
        <f>SUM(S510:U510)</f>
        <v>0</v>
      </c>
      <c r="AO510" s="113">
        <f>SUM(V510:X510)</f>
        <v>0</v>
      </c>
      <c r="AP510" s="113">
        <f>SUM(AM510:AO510)</f>
        <v>0</v>
      </c>
      <c r="AQ510" s="113">
        <f t="shared" si="621"/>
        <v>0</v>
      </c>
      <c r="AR510" s="113">
        <f t="shared" si="621"/>
        <v>0</v>
      </c>
      <c r="AS510" s="113">
        <f t="shared" si="621"/>
        <v>0</v>
      </c>
      <c r="AT510" s="113">
        <f>SUM(AQ510:AS510)</f>
        <v>0</v>
      </c>
      <c r="AU510" s="113">
        <v>0</v>
      </c>
      <c r="AV510" s="113">
        <v>0</v>
      </c>
      <c r="AW510" s="113">
        <f>SUM(AU510:AV510)</f>
        <v>0</v>
      </c>
      <c r="AX510" s="113" t="e">
        <f>#REF!</f>
        <v>#REF!</v>
      </c>
      <c r="AY510" s="113">
        <v>0</v>
      </c>
      <c r="AZ510" s="113">
        <v>0</v>
      </c>
      <c r="BA510" s="113">
        <v>0</v>
      </c>
      <c r="BB510" s="113">
        <v>0</v>
      </c>
    </row>
    <row r="511" spans="7:54" s="71" customFormat="1" ht="14.25" x14ac:dyDescent="0.2">
      <c r="G511" s="81" t="s">
        <v>961</v>
      </c>
      <c r="H511" s="82" t="s">
        <v>167</v>
      </c>
      <c r="I511" s="83" t="s">
        <v>168</v>
      </c>
      <c r="J511" s="84">
        <f>J512</f>
        <v>1730724984</v>
      </c>
      <c r="K511" s="84">
        <f>K512</f>
        <v>835599925</v>
      </c>
      <c r="L511" s="115">
        <f>L512</f>
        <v>800000000</v>
      </c>
      <c r="M511" s="115">
        <f t="shared" ref="M511:X511" si="622">M512</f>
        <v>34420420</v>
      </c>
      <c r="N511" s="115">
        <f t="shared" si="622"/>
        <v>113261024</v>
      </c>
      <c r="O511" s="115">
        <f t="shared" si="622"/>
        <v>115608472</v>
      </c>
      <c r="P511" s="115">
        <f t="shared" si="622"/>
        <v>53508345</v>
      </c>
      <c r="Q511" s="115">
        <f t="shared" si="622"/>
        <v>56449000</v>
      </c>
      <c r="R511" s="115">
        <f t="shared" si="622"/>
        <v>74993800</v>
      </c>
      <c r="S511" s="115">
        <f t="shared" si="622"/>
        <v>66666666.666666664</v>
      </c>
      <c r="T511" s="115">
        <f t="shared" si="622"/>
        <v>66666666.666666664</v>
      </c>
      <c r="U511" s="115">
        <f t="shared" si="622"/>
        <v>66666666.666666664</v>
      </c>
      <c r="V511" s="115">
        <f t="shared" si="622"/>
        <v>66666666.666666664</v>
      </c>
      <c r="W511" s="115">
        <f t="shared" si="622"/>
        <v>66666666.666666664</v>
      </c>
      <c r="X511" s="115">
        <f t="shared" si="622"/>
        <v>66666666.666666664</v>
      </c>
      <c r="Y511" s="115">
        <f t="shared" si="584"/>
        <v>848241060.99999988</v>
      </c>
      <c r="Z511" s="115">
        <f t="shared" ref="Z511:BB511" si="623">Z512</f>
        <v>66666666.666666664</v>
      </c>
      <c r="AA511" s="115">
        <f t="shared" si="623"/>
        <v>66666666.666666664</v>
      </c>
      <c r="AB511" s="115">
        <f t="shared" si="623"/>
        <v>66666666.666666664</v>
      </c>
      <c r="AC511" s="115">
        <f t="shared" si="623"/>
        <v>66666666.666666664</v>
      </c>
      <c r="AD511" s="115">
        <f t="shared" si="623"/>
        <v>66666666.666666664</v>
      </c>
      <c r="AE511" s="115">
        <f t="shared" si="623"/>
        <v>66666666.666666664</v>
      </c>
      <c r="AF511" s="115">
        <f t="shared" si="623"/>
        <v>66666666.666666664</v>
      </c>
      <c r="AG511" s="115">
        <f t="shared" si="623"/>
        <v>506554228</v>
      </c>
      <c r="AH511" s="115">
        <f t="shared" si="623"/>
        <v>329045697</v>
      </c>
      <c r="AI511" s="115">
        <f t="shared" si="623"/>
        <v>835599925</v>
      </c>
      <c r="AJ511" s="115">
        <f t="shared" si="623"/>
        <v>400000000</v>
      </c>
      <c r="AK511" s="115">
        <f t="shared" si="623"/>
        <v>400000000</v>
      </c>
      <c r="AL511" s="115">
        <f t="shared" si="623"/>
        <v>800000000</v>
      </c>
      <c r="AM511" s="115">
        <f t="shared" si="623"/>
        <v>448241061</v>
      </c>
      <c r="AN511" s="115">
        <f t="shared" si="623"/>
        <v>100000000</v>
      </c>
      <c r="AO511" s="115">
        <f t="shared" si="623"/>
        <v>200000000</v>
      </c>
      <c r="AP511" s="115">
        <f t="shared" si="623"/>
        <v>748241061</v>
      </c>
      <c r="AQ511" s="115">
        <f t="shared" si="623"/>
        <v>448241061</v>
      </c>
      <c r="AR511" s="115">
        <f t="shared" si="623"/>
        <v>100000000</v>
      </c>
      <c r="AS511" s="115">
        <f t="shared" si="623"/>
        <v>200000000</v>
      </c>
      <c r="AT511" s="115">
        <f t="shared" si="623"/>
        <v>748241061</v>
      </c>
      <c r="AU511" s="115">
        <f t="shared" si="623"/>
        <v>448241061</v>
      </c>
      <c r="AV511" s="115">
        <f t="shared" si="623"/>
        <v>300000000</v>
      </c>
      <c r="AW511" s="115">
        <f t="shared" si="623"/>
        <v>748241061</v>
      </c>
      <c r="AX511" s="115" t="e">
        <f t="shared" si="623"/>
        <v>#REF!</v>
      </c>
      <c r="AY511" s="115">
        <f t="shared" si="623"/>
        <v>748241061</v>
      </c>
      <c r="AZ511" s="115">
        <f t="shared" si="623"/>
        <v>750000000</v>
      </c>
      <c r="BA511" s="115">
        <f t="shared" si="623"/>
        <v>748241061</v>
      </c>
      <c r="BB511" s="115">
        <f t="shared" si="623"/>
        <v>750000000</v>
      </c>
    </row>
    <row r="512" spans="7:54" s="71" customFormat="1" ht="14.25" x14ac:dyDescent="0.2">
      <c r="G512" s="81" t="s">
        <v>167</v>
      </c>
      <c r="H512" s="85" t="s">
        <v>167</v>
      </c>
      <c r="I512" s="74" t="s">
        <v>962</v>
      </c>
      <c r="J512" s="75">
        <v>1730724984</v>
      </c>
      <c r="K512" s="75">
        <v>835599925</v>
      </c>
      <c r="L512" s="113">
        <v>800000000</v>
      </c>
      <c r="M512" s="113">
        <v>34420420</v>
      </c>
      <c r="N512" s="113">
        <v>113261024</v>
      </c>
      <c r="O512" s="113">
        <v>115608472</v>
      </c>
      <c r="P512" s="113">
        <v>53508345</v>
      </c>
      <c r="Q512" s="113">
        <v>56449000</v>
      </c>
      <c r="R512" s="113">
        <v>74993800</v>
      </c>
      <c r="S512" s="113">
        <v>66666666.666666664</v>
      </c>
      <c r="T512" s="113">
        <v>66666666.666666664</v>
      </c>
      <c r="U512" s="113">
        <v>66666666.666666664</v>
      </c>
      <c r="V512" s="113">
        <v>66666666.666666664</v>
      </c>
      <c r="W512" s="113">
        <v>66666666.666666664</v>
      </c>
      <c r="X512" s="113">
        <v>66666666.666666664</v>
      </c>
      <c r="Y512" s="113">
        <f t="shared" si="584"/>
        <v>848241060.99999988</v>
      </c>
      <c r="Z512" s="113">
        <v>66666666.666666664</v>
      </c>
      <c r="AA512" s="113">
        <v>66666666.666666664</v>
      </c>
      <c r="AB512" s="113">
        <v>66666666.666666664</v>
      </c>
      <c r="AC512" s="113">
        <v>66666666.666666664</v>
      </c>
      <c r="AD512" s="113">
        <v>66666666.666666664</v>
      </c>
      <c r="AE512" s="113">
        <v>66666666.666666664</v>
      </c>
      <c r="AF512" s="113">
        <v>66666666.666666664</v>
      </c>
      <c r="AG512" s="113">
        <v>506554228</v>
      </c>
      <c r="AH512" s="113">
        <v>329045697</v>
      </c>
      <c r="AI512" s="113">
        <f t="shared" si="597"/>
        <v>835599925</v>
      </c>
      <c r="AJ512" s="113">
        <v>400000000</v>
      </c>
      <c r="AK512" s="113">
        <v>400000000</v>
      </c>
      <c r="AL512" s="113">
        <f t="shared" si="598"/>
        <v>800000000</v>
      </c>
      <c r="AM512" s="113">
        <f>SUM(M512:R512)</f>
        <v>448241061</v>
      </c>
      <c r="AN512" s="113">
        <v>100000000</v>
      </c>
      <c r="AO512" s="113">
        <v>200000000</v>
      </c>
      <c r="AP512" s="113">
        <f>SUM(AM512:AO512)</f>
        <v>748241061</v>
      </c>
      <c r="AQ512" s="113">
        <f>AM512</f>
        <v>448241061</v>
      </c>
      <c r="AR512" s="113">
        <f>AN512</f>
        <v>100000000</v>
      </c>
      <c r="AS512" s="113">
        <f>AO512</f>
        <v>200000000</v>
      </c>
      <c r="AT512" s="113">
        <f>SUM(AQ512:AS512)</f>
        <v>748241061</v>
      </c>
      <c r="AU512" s="113">
        <v>448241061</v>
      </c>
      <c r="AV512" s="113">
        <v>300000000</v>
      </c>
      <c r="AW512" s="113">
        <f>SUM(AU512:AV512)</f>
        <v>748241061</v>
      </c>
      <c r="AX512" s="113" t="e">
        <f>#REF!</f>
        <v>#REF!</v>
      </c>
      <c r="AY512" s="113">
        <f>748241.061*1000</f>
        <v>748241061</v>
      </c>
      <c r="AZ512" s="113">
        <f>750000*1000</f>
        <v>750000000</v>
      </c>
      <c r="BA512" s="113">
        <f>748241.061*1000</f>
        <v>748241061</v>
      </c>
      <c r="BB512" s="113">
        <f>750000*1000</f>
        <v>750000000</v>
      </c>
    </row>
    <row r="513" spans="7:54" s="71" customFormat="1" ht="14.25" x14ac:dyDescent="0.2">
      <c r="G513" s="81" t="s">
        <v>963</v>
      </c>
      <c r="H513" s="82" t="s">
        <v>169</v>
      </c>
      <c r="I513" s="83" t="s">
        <v>170</v>
      </c>
      <c r="J513" s="84">
        <f>J514</f>
        <v>0</v>
      </c>
      <c r="K513" s="84">
        <f>K514</f>
        <v>0</v>
      </c>
      <c r="L513" s="115">
        <f>L514</f>
        <v>0</v>
      </c>
      <c r="M513" s="115">
        <f t="shared" ref="M513:X513" si="624">M514</f>
        <v>0</v>
      </c>
      <c r="N513" s="115">
        <f t="shared" si="624"/>
        <v>0</v>
      </c>
      <c r="O513" s="115">
        <f t="shared" si="624"/>
        <v>0</v>
      </c>
      <c r="P513" s="115">
        <f t="shared" si="624"/>
        <v>0</v>
      </c>
      <c r="Q513" s="115">
        <f t="shared" si="624"/>
        <v>0</v>
      </c>
      <c r="R513" s="115">
        <f t="shared" si="624"/>
        <v>0</v>
      </c>
      <c r="S513" s="115">
        <f t="shared" si="624"/>
        <v>0</v>
      </c>
      <c r="T513" s="115">
        <f t="shared" si="624"/>
        <v>0</v>
      </c>
      <c r="U513" s="115">
        <f t="shared" si="624"/>
        <v>0</v>
      </c>
      <c r="V513" s="115">
        <f t="shared" si="624"/>
        <v>0</v>
      </c>
      <c r="W513" s="115">
        <f t="shared" si="624"/>
        <v>0</v>
      </c>
      <c r="X513" s="115">
        <f t="shared" si="624"/>
        <v>0</v>
      </c>
      <c r="Y513" s="115">
        <f t="shared" si="584"/>
        <v>0</v>
      </c>
      <c r="Z513" s="115">
        <f t="shared" ref="Z513:BB513" si="625">Z514</f>
        <v>0</v>
      </c>
      <c r="AA513" s="115">
        <f t="shared" si="625"/>
        <v>0</v>
      </c>
      <c r="AB513" s="115">
        <f t="shared" si="625"/>
        <v>0</v>
      </c>
      <c r="AC513" s="115">
        <f t="shared" si="625"/>
        <v>0</v>
      </c>
      <c r="AD513" s="115">
        <f t="shared" si="625"/>
        <v>0</v>
      </c>
      <c r="AE513" s="115">
        <f t="shared" si="625"/>
        <v>0</v>
      </c>
      <c r="AF513" s="115">
        <f t="shared" si="625"/>
        <v>0</v>
      </c>
      <c r="AG513" s="115">
        <f t="shared" si="625"/>
        <v>0</v>
      </c>
      <c r="AH513" s="115">
        <f t="shared" si="625"/>
        <v>0</v>
      </c>
      <c r="AI513" s="115">
        <f t="shared" si="625"/>
        <v>0</v>
      </c>
      <c r="AJ513" s="115">
        <f t="shared" si="625"/>
        <v>0</v>
      </c>
      <c r="AK513" s="115">
        <f t="shared" si="625"/>
        <v>0</v>
      </c>
      <c r="AL513" s="115">
        <f t="shared" si="625"/>
        <v>0</v>
      </c>
      <c r="AM513" s="115">
        <f t="shared" si="625"/>
        <v>0</v>
      </c>
      <c r="AN513" s="115">
        <f t="shared" si="625"/>
        <v>0</v>
      </c>
      <c r="AO513" s="115">
        <f t="shared" si="625"/>
        <v>0</v>
      </c>
      <c r="AP513" s="115">
        <f t="shared" si="625"/>
        <v>0</v>
      </c>
      <c r="AQ513" s="115">
        <f t="shared" si="625"/>
        <v>0</v>
      </c>
      <c r="AR513" s="115">
        <f t="shared" si="625"/>
        <v>0</v>
      </c>
      <c r="AS513" s="115">
        <f t="shared" si="625"/>
        <v>0</v>
      </c>
      <c r="AT513" s="115">
        <f t="shared" si="625"/>
        <v>0</v>
      </c>
      <c r="AU513" s="115">
        <f t="shared" si="625"/>
        <v>0</v>
      </c>
      <c r="AV513" s="115">
        <f t="shared" si="625"/>
        <v>0</v>
      </c>
      <c r="AW513" s="115">
        <f t="shared" si="625"/>
        <v>0</v>
      </c>
      <c r="AX513" s="115" t="e">
        <f t="shared" si="625"/>
        <v>#REF!</v>
      </c>
      <c r="AY513" s="115">
        <f t="shared" si="625"/>
        <v>0</v>
      </c>
      <c r="AZ513" s="115">
        <f t="shared" si="625"/>
        <v>0</v>
      </c>
      <c r="BA513" s="115">
        <f t="shared" si="625"/>
        <v>0</v>
      </c>
      <c r="BB513" s="115">
        <f t="shared" si="625"/>
        <v>0</v>
      </c>
    </row>
    <row r="514" spans="7:54" s="71" customFormat="1" ht="14.25" x14ac:dyDescent="0.2">
      <c r="G514" s="81" t="s">
        <v>964</v>
      </c>
      <c r="H514" s="85" t="s">
        <v>964</v>
      </c>
      <c r="I514" s="74" t="s">
        <v>965</v>
      </c>
      <c r="J514" s="75">
        <v>0</v>
      </c>
      <c r="K514" s="75"/>
      <c r="L514" s="113">
        <v>0</v>
      </c>
      <c r="M514" s="113"/>
      <c r="N514" s="113"/>
      <c r="O514" s="113"/>
      <c r="P514" s="113"/>
      <c r="Q514" s="113">
        <v>0</v>
      </c>
      <c r="R514" s="113">
        <v>0</v>
      </c>
      <c r="S514" s="113">
        <v>0</v>
      </c>
      <c r="T514" s="113">
        <v>0</v>
      </c>
      <c r="U514" s="113">
        <v>0</v>
      </c>
      <c r="V514" s="113">
        <v>0</v>
      </c>
      <c r="W514" s="113">
        <v>0</v>
      </c>
      <c r="X514" s="113">
        <v>0</v>
      </c>
      <c r="Y514" s="113">
        <f t="shared" si="584"/>
        <v>0</v>
      </c>
      <c r="Z514" s="113"/>
      <c r="AA514" s="113"/>
      <c r="AB514" s="113"/>
      <c r="AC514" s="113"/>
      <c r="AD514" s="113">
        <v>0</v>
      </c>
      <c r="AE514" s="113">
        <v>0</v>
      </c>
      <c r="AF514" s="113">
        <v>0</v>
      </c>
      <c r="AG514" s="113">
        <v>0</v>
      </c>
      <c r="AH514" s="113">
        <v>0</v>
      </c>
      <c r="AI514" s="113">
        <f t="shared" si="597"/>
        <v>0</v>
      </c>
      <c r="AJ514" s="113">
        <v>0</v>
      </c>
      <c r="AK514" s="113">
        <v>0</v>
      </c>
      <c r="AL514" s="113">
        <f t="shared" si="598"/>
        <v>0</v>
      </c>
      <c r="AM514" s="113">
        <f>SUM(M514:R514)</f>
        <v>0</v>
      </c>
      <c r="AN514" s="113">
        <f>SUM(S514:U514)</f>
        <v>0</v>
      </c>
      <c r="AO514" s="113">
        <f>SUM(V514:X514)</f>
        <v>0</v>
      </c>
      <c r="AP514" s="113">
        <f>SUM(AM514:AO514)</f>
        <v>0</v>
      </c>
      <c r="AQ514" s="113">
        <f>AM514</f>
        <v>0</v>
      </c>
      <c r="AR514" s="113">
        <f>AN514</f>
        <v>0</v>
      </c>
      <c r="AS514" s="113">
        <f>AO514</f>
        <v>0</v>
      </c>
      <c r="AT514" s="113">
        <f>SUM(AQ514:AS514)</f>
        <v>0</v>
      </c>
      <c r="AU514" s="113">
        <v>0</v>
      </c>
      <c r="AV514" s="113">
        <v>0</v>
      </c>
      <c r="AW514" s="113">
        <f>SUM(AU514:AV514)</f>
        <v>0</v>
      </c>
      <c r="AX514" s="113" t="e">
        <f>#REF!</f>
        <v>#REF!</v>
      </c>
      <c r="AY514" s="113">
        <v>0</v>
      </c>
      <c r="AZ514" s="113">
        <v>0</v>
      </c>
      <c r="BA514" s="113">
        <v>0</v>
      </c>
      <c r="BB514" s="113">
        <v>0</v>
      </c>
    </row>
    <row r="515" spans="7:54" s="71" customFormat="1" ht="14.25" x14ac:dyDescent="0.2">
      <c r="G515" s="81" t="s">
        <v>966</v>
      </c>
      <c r="H515" s="82" t="s">
        <v>171</v>
      </c>
      <c r="I515" s="83" t="s">
        <v>172</v>
      </c>
      <c r="J515" s="84">
        <f>J516</f>
        <v>0</v>
      </c>
      <c r="K515" s="84">
        <f>K516</f>
        <v>0</v>
      </c>
      <c r="L515" s="115">
        <f>L516</f>
        <v>0</v>
      </c>
      <c r="M515" s="115">
        <f t="shared" ref="M515:X515" si="626">M516</f>
        <v>0</v>
      </c>
      <c r="N515" s="115">
        <f t="shared" si="626"/>
        <v>0</v>
      </c>
      <c r="O515" s="115">
        <f t="shared" si="626"/>
        <v>0</v>
      </c>
      <c r="P515" s="115">
        <f t="shared" si="626"/>
        <v>0</v>
      </c>
      <c r="Q515" s="115">
        <f t="shared" si="626"/>
        <v>0</v>
      </c>
      <c r="R515" s="115">
        <f t="shared" si="626"/>
        <v>0</v>
      </c>
      <c r="S515" s="115">
        <f t="shared" si="626"/>
        <v>0</v>
      </c>
      <c r="T515" s="115">
        <f t="shared" si="626"/>
        <v>0</v>
      </c>
      <c r="U515" s="115">
        <f t="shared" si="626"/>
        <v>0</v>
      </c>
      <c r="V515" s="115">
        <f t="shared" si="626"/>
        <v>0</v>
      </c>
      <c r="W515" s="115">
        <f t="shared" si="626"/>
        <v>0</v>
      </c>
      <c r="X515" s="115">
        <f t="shared" si="626"/>
        <v>0</v>
      </c>
      <c r="Y515" s="115">
        <f t="shared" si="584"/>
        <v>0</v>
      </c>
      <c r="Z515" s="115">
        <f t="shared" ref="Z515:BB515" si="627">Z516</f>
        <v>0</v>
      </c>
      <c r="AA515" s="115">
        <f t="shared" si="627"/>
        <v>0</v>
      </c>
      <c r="AB515" s="115">
        <f t="shared" si="627"/>
        <v>0</v>
      </c>
      <c r="AC515" s="115">
        <f t="shared" si="627"/>
        <v>0</v>
      </c>
      <c r="AD515" s="115">
        <f t="shared" si="627"/>
        <v>0</v>
      </c>
      <c r="AE515" s="115">
        <f t="shared" si="627"/>
        <v>0</v>
      </c>
      <c r="AF515" s="115">
        <f t="shared" si="627"/>
        <v>0</v>
      </c>
      <c r="AG515" s="115">
        <f t="shared" si="627"/>
        <v>0</v>
      </c>
      <c r="AH515" s="115">
        <f t="shared" si="627"/>
        <v>0</v>
      </c>
      <c r="AI515" s="115">
        <f t="shared" si="627"/>
        <v>0</v>
      </c>
      <c r="AJ515" s="115">
        <f t="shared" si="627"/>
        <v>0</v>
      </c>
      <c r="AK515" s="115">
        <f t="shared" si="627"/>
        <v>0</v>
      </c>
      <c r="AL515" s="115">
        <f t="shared" si="627"/>
        <v>0</v>
      </c>
      <c r="AM515" s="115">
        <f t="shared" si="627"/>
        <v>0</v>
      </c>
      <c r="AN515" s="115">
        <f t="shared" si="627"/>
        <v>0</v>
      </c>
      <c r="AO515" s="115">
        <f t="shared" si="627"/>
        <v>0</v>
      </c>
      <c r="AP515" s="115">
        <f t="shared" si="627"/>
        <v>0</v>
      </c>
      <c r="AQ515" s="115">
        <f t="shared" si="627"/>
        <v>0</v>
      </c>
      <c r="AR515" s="115">
        <f t="shared" si="627"/>
        <v>0</v>
      </c>
      <c r="AS515" s="115">
        <f t="shared" si="627"/>
        <v>0</v>
      </c>
      <c r="AT515" s="115">
        <f t="shared" si="627"/>
        <v>0</v>
      </c>
      <c r="AU515" s="115">
        <f t="shared" si="627"/>
        <v>0</v>
      </c>
      <c r="AV515" s="115">
        <f t="shared" si="627"/>
        <v>0</v>
      </c>
      <c r="AW515" s="115">
        <f t="shared" si="627"/>
        <v>0</v>
      </c>
      <c r="AX515" s="115" t="e">
        <f t="shared" si="627"/>
        <v>#REF!</v>
      </c>
      <c r="AY515" s="115">
        <f t="shared" si="627"/>
        <v>0</v>
      </c>
      <c r="AZ515" s="115">
        <f t="shared" si="627"/>
        <v>0</v>
      </c>
      <c r="BA515" s="115">
        <f t="shared" si="627"/>
        <v>0</v>
      </c>
      <c r="BB515" s="115">
        <f t="shared" si="627"/>
        <v>0</v>
      </c>
    </row>
    <row r="516" spans="7:54" s="71" customFormat="1" ht="14.25" x14ac:dyDescent="0.2">
      <c r="G516" s="81" t="s">
        <v>171</v>
      </c>
      <c r="H516" s="85" t="s">
        <v>171</v>
      </c>
      <c r="I516" s="74" t="s">
        <v>967</v>
      </c>
      <c r="J516" s="75">
        <v>0</v>
      </c>
      <c r="K516" s="75"/>
      <c r="L516" s="113">
        <v>0</v>
      </c>
      <c r="M516" s="113">
        <v>0</v>
      </c>
      <c r="N516" s="113">
        <v>0</v>
      </c>
      <c r="O516" s="113">
        <v>0</v>
      </c>
      <c r="P516" s="113">
        <v>0</v>
      </c>
      <c r="Q516" s="113">
        <v>0</v>
      </c>
      <c r="R516" s="113">
        <v>0</v>
      </c>
      <c r="S516" s="113">
        <v>0</v>
      </c>
      <c r="T516" s="113">
        <v>0</v>
      </c>
      <c r="U516" s="113">
        <v>0</v>
      </c>
      <c r="V516" s="113">
        <v>0</v>
      </c>
      <c r="W516" s="113">
        <v>0</v>
      </c>
      <c r="X516" s="113">
        <v>0</v>
      </c>
      <c r="Y516" s="113">
        <f t="shared" si="584"/>
        <v>0</v>
      </c>
      <c r="Z516" s="113">
        <v>0</v>
      </c>
      <c r="AA516" s="113">
        <v>0</v>
      </c>
      <c r="AB516" s="113">
        <v>0</v>
      </c>
      <c r="AC516" s="113">
        <v>0</v>
      </c>
      <c r="AD516" s="113">
        <v>0</v>
      </c>
      <c r="AE516" s="113">
        <v>0</v>
      </c>
      <c r="AF516" s="113">
        <v>0</v>
      </c>
      <c r="AG516" s="113">
        <v>0</v>
      </c>
      <c r="AH516" s="113">
        <v>0</v>
      </c>
      <c r="AI516" s="113">
        <f t="shared" si="597"/>
        <v>0</v>
      </c>
      <c r="AJ516" s="113">
        <v>0</v>
      </c>
      <c r="AK516" s="113">
        <v>0</v>
      </c>
      <c r="AL516" s="113">
        <f t="shared" si="598"/>
        <v>0</v>
      </c>
      <c r="AM516" s="113">
        <f>SUM(M516:R516)</f>
        <v>0</v>
      </c>
      <c r="AN516" s="113">
        <f>SUM(S516:U516)</f>
        <v>0</v>
      </c>
      <c r="AO516" s="113">
        <f>SUM(V516:X516)</f>
        <v>0</v>
      </c>
      <c r="AP516" s="113">
        <f>SUM(AM516:AO516)</f>
        <v>0</v>
      </c>
      <c r="AQ516" s="113">
        <f>AM516</f>
        <v>0</v>
      </c>
      <c r="AR516" s="113">
        <f>AN516</f>
        <v>0</v>
      </c>
      <c r="AS516" s="113">
        <f>AO516</f>
        <v>0</v>
      </c>
      <c r="AT516" s="113">
        <f>SUM(AQ516:AS516)</f>
        <v>0</v>
      </c>
      <c r="AU516" s="113">
        <v>0</v>
      </c>
      <c r="AV516" s="113">
        <v>0</v>
      </c>
      <c r="AW516" s="113">
        <f>SUM(AU516:AV516)</f>
        <v>0</v>
      </c>
      <c r="AX516" s="113" t="e">
        <f>#REF!</f>
        <v>#REF!</v>
      </c>
      <c r="AY516" s="113">
        <v>0</v>
      </c>
      <c r="AZ516" s="113">
        <v>0</v>
      </c>
      <c r="BA516" s="113">
        <v>0</v>
      </c>
      <c r="BB516" s="113">
        <v>0</v>
      </c>
    </row>
    <row r="517" spans="7:54" s="71" customFormat="1" ht="14.25" x14ac:dyDescent="0.2">
      <c r="G517" s="81" t="s">
        <v>968</v>
      </c>
      <c r="H517" s="82" t="s">
        <v>173</v>
      </c>
      <c r="I517" s="83" t="s">
        <v>174</v>
      </c>
      <c r="J517" s="84">
        <f>J518</f>
        <v>0</v>
      </c>
      <c r="K517" s="84">
        <f>K518</f>
        <v>0</v>
      </c>
      <c r="L517" s="115">
        <f>L518</f>
        <v>0</v>
      </c>
      <c r="M517" s="115">
        <f t="shared" ref="M517:X517" si="628">M518</f>
        <v>0</v>
      </c>
      <c r="N517" s="115">
        <f t="shared" si="628"/>
        <v>0</v>
      </c>
      <c r="O517" s="115">
        <f t="shared" si="628"/>
        <v>0</v>
      </c>
      <c r="P517" s="115">
        <f t="shared" si="628"/>
        <v>0</v>
      </c>
      <c r="Q517" s="115">
        <f t="shared" si="628"/>
        <v>0</v>
      </c>
      <c r="R517" s="115">
        <f t="shared" si="628"/>
        <v>0</v>
      </c>
      <c r="S517" s="115">
        <f t="shared" si="628"/>
        <v>0</v>
      </c>
      <c r="T517" s="115">
        <f t="shared" si="628"/>
        <v>0</v>
      </c>
      <c r="U517" s="115">
        <f t="shared" si="628"/>
        <v>0</v>
      </c>
      <c r="V517" s="115">
        <f t="shared" si="628"/>
        <v>0</v>
      </c>
      <c r="W517" s="115">
        <f t="shared" si="628"/>
        <v>0</v>
      </c>
      <c r="X517" s="115">
        <f t="shared" si="628"/>
        <v>0</v>
      </c>
      <c r="Y517" s="115">
        <f t="shared" si="584"/>
        <v>0</v>
      </c>
      <c r="Z517" s="115">
        <f t="shared" ref="Z517:BB517" si="629">Z518</f>
        <v>0</v>
      </c>
      <c r="AA517" s="115">
        <f t="shared" si="629"/>
        <v>0</v>
      </c>
      <c r="AB517" s="115">
        <f t="shared" si="629"/>
        <v>0</v>
      </c>
      <c r="AC517" s="115">
        <f t="shared" si="629"/>
        <v>0</v>
      </c>
      <c r="AD517" s="115">
        <f t="shared" si="629"/>
        <v>0</v>
      </c>
      <c r="AE517" s="115">
        <f t="shared" si="629"/>
        <v>0</v>
      </c>
      <c r="AF517" s="115">
        <f t="shared" si="629"/>
        <v>0</v>
      </c>
      <c r="AG517" s="115">
        <f t="shared" si="629"/>
        <v>0</v>
      </c>
      <c r="AH517" s="115">
        <f t="shared" si="629"/>
        <v>0</v>
      </c>
      <c r="AI517" s="115">
        <f t="shared" si="629"/>
        <v>0</v>
      </c>
      <c r="AJ517" s="115">
        <f t="shared" si="629"/>
        <v>0</v>
      </c>
      <c r="AK517" s="115">
        <f t="shared" si="629"/>
        <v>0</v>
      </c>
      <c r="AL517" s="115">
        <f t="shared" si="629"/>
        <v>0</v>
      </c>
      <c r="AM517" s="115">
        <f t="shared" si="629"/>
        <v>0</v>
      </c>
      <c r="AN517" s="115">
        <f t="shared" si="629"/>
        <v>0</v>
      </c>
      <c r="AO517" s="115">
        <f t="shared" si="629"/>
        <v>0</v>
      </c>
      <c r="AP517" s="115">
        <f t="shared" si="629"/>
        <v>0</v>
      </c>
      <c r="AQ517" s="115">
        <f t="shared" si="629"/>
        <v>0</v>
      </c>
      <c r="AR517" s="115">
        <f t="shared" si="629"/>
        <v>0</v>
      </c>
      <c r="AS517" s="115">
        <f t="shared" si="629"/>
        <v>0</v>
      </c>
      <c r="AT517" s="115">
        <f t="shared" si="629"/>
        <v>0</v>
      </c>
      <c r="AU517" s="115">
        <f t="shared" si="629"/>
        <v>0</v>
      </c>
      <c r="AV517" s="115">
        <f t="shared" si="629"/>
        <v>0</v>
      </c>
      <c r="AW517" s="115">
        <f t="shared" si="629"/>
        <v>0</v>
      </c>
      <c r="AX517" s="115" t="e">
        <f t="shared" si="629"/>
        <v>#REF!</v>
      </c>
      <c r="AY517" s="115">
        <f t="shared" si="629"/>
        <v>0</v>
      </c>
      <c r="AZ517" s="115">
        <f t="shared" si="629"/>
        <v>0</v>
      </c>
      <c r="BA517" s="115">
        <f t="shared" si="629"/>
        <v>0</v>
      </c>
      <c r="BB517" s="115">
        <f t="shared" si="629"/>
        <v>0</v>
      </c>
    </row>
    <row r="518" spans="7:54" s="71" customFormat="1" ht="14.25" x14ac:dyDescent="0.2">
      <c r="G518" s="81" t="s">
        <v>969</v>
      </c>
      <c r="H518" s="85" t="s">
        <v>969</v>
      </c>
      <c r="I518" s="74" t="s">
        <v>970</v>
      </c>
      <c r="J518" s="75">
        <v>0</v>
      </c>
      <c r="K518" s="75"/>
      <c r="L518" s="113">
        <v>0</v>
      </c>
      <c r="M518" s="113"/>
      <c r="N518" s="113"/>
      <c r="O518" s="113"/>
      <c r="P518" s="113"/>
      <c r="Q518" s="113">
        <v>0</v>
      </c>
      <c r="R518" s="113">
        <v>0</v>
      </c>
      <c r="S518" s="113">
        <v>0</v>
      </c>
      <c r="T518" s="113">
        <v>0</v>
      </c>
      <c r="U518" s="113">
        <v>0</v>
      </c>
      <c r="V518" s="113">
        <v>0</v>
      </c>
      <c r="W518" s="113">
        <v>0</v>
      </c>
      <c r="X518" s="113">
        <v>0</v>
      </c>
      <c r="Y518" s="113">
        <f t="shared" si="584"/>
        <v>0</v>
      </c>
      <c r="Z518" s="113"/>
      <c r="AA518" s="113"/>
      <c r="AB518" s="113"/>
      <c r="AC518" s="113"/>
      <c r="AD518" s="113">
        <v>0</v>
      </c>
      <c r="AE518" s="113">
        <v>0</v>
      </c>
      <c r="AF518" s="113">
        <v>0</v>
      </c>
      <c r="AG518" s="113">
        <v>0</v>
      </c>
      <c r="AH518" s="113">
        <v>0</v>
      </c>
      <c r="AI518" s="113">
        <f t="shared" si="597"/>
        <v>0</v>
      </c>
      <c r="AJ518" s="113">
        <v>0</v>
      </c>
      <c r="AK518" s="113">
        <v>0</v>
      </c>
      <c r="AL518" s="113">
        <f t="shared" si="598"/>
        <v>0</v>
      </c>
      <c r="AM518" s="113">
        <f>SUM(M518:R518)</f>
        <v>0</v>
      </c>
      <c r="AN518" s="113">
        <f>SUM(S518:U518)</f>
        <v>0</v>
      </c>
      <c r="AO518" s="113">
        <f>SUM(V518:X518)</f>
        <v>0</v>
      </c>
      <c r="AP518" s="113">
        <f>SUM(AM518:AO518)</f>
        <v>0</v>
      </c>
      <c r="AQ518" s="113">
        <f>AM518</f>
        <v>0</v>
      </c>
      <c r="AR518" s="113">
        <f>AN518</f>
        <v>0</v>
      </c>
      <c r="AS518" s="113">
        <f>AO518</f>
        <v>0</v>
      </c>
      <c r="AT518" s="113">
        <f>SUM(AQ518:AS518)</f>
        <v>0</v>
      </c>
      <c r="AU518" s="113">
        <v>0</v>
      </c>
      <c r="AV518" s="113">
        <v>0</v>
      </c>
      <c r="AW518" s="113">
        <f>SUM(AU518:AV518)</f>
        <v>0</v>
      </c>
      <c r="AX518" s="113" t="e">
        <f>#REF!</f>
        <v>#REF!</v>
      </c>
      <c r="AY518" s="113">
        <v>0</v>
      </c>
      <c r="AZ518" s="113">
        <v>0</v>
      </c>
      <c r="BA518" s="113">
        <v>0</v>
      </c>
      <c r="BB518" s="113">
        <v>0</v>
      </c>
    </row>
    <row r="519" spans="7:54" s="71" customFormat="1" ht="14.25" x14ac:dyDescent="0.2">
      <c r="G519" s="81" t="s">
        <v>971</v>
      </c>
      <c r="H519" s="82" t="s">
        <v>175</v>
      </c>
      <c r="I519" s="83" t="s">
        <v>176</v>
      </c>
      <c r="J519" s="84">
        <f>J520</f>
        <v>0</v>
      </c>
      <c r="K519" s="84">
        <f>K520</f>
        <v>0</v>
      </c>
      <c r="L519" s="115">
        <f>L520</f>
        <v>0</v>
      </c>
      <c r="M519" s="115">
        <f t="shared" ref="M519:X519" si="630">M520</f>
        <v>0</v>
      </c>
      <c r="N519" s="115">
        <f t="shared" si="630"/>
        <v>0</v>
      </c>
      <c r="O519" s="115">
        <f t="shared" si="630"/>
        <v>0</v>
      </c>
      <c r="P519" s="115">
        <f t="shared" si="630"/>
        <v>0</v>
      </c>
      <c r="Q519" s="115">
        <f t="shared" si="630"/>
        <v>0</v>
      </c>
      <c r="R519" s="115">
        <f t="shared" si="630"/>
        <v>0</v>
      </c>
      <c r="S519" s="115">
        <f t="shared" si="630"/>
        <v>0</v>
      </c>
      <c r="T519" s="115">
        <f t="shared" si="630"/>
        <v>0</v>
      </c>
      <c r="U519" s="115">
        <f t="shared" si="630"/>
        <v>0</v>
      </c>
      <c r="V519" s="115">
        <f t="shared" si="630"/>
        <v>0</v>
      </c>
      <c r="W519" s="115">
        <f t="shared" si="630"/>
        <v>0</v>
      </c>
      <c r="X519" s="115">
        <f t="shared" si="630"/>
        <v>0</v>
      </c>
      <c r="Y519" s="115">
        <f t="shared" si="584"/>
        <v>0</v>
      </c>
      <c r="Z519" s="115">
        <f t="shared" ref="Z519:BB519" si="631">Z520</f>
        <v>0</v>
      </c>
      <c r="AA519" s="115">
        <f t="shared" si="631"/>
        <v>0</v>
      </c>
      <c r="AB519" s="115">
        <f t="shared" si="631"/>
        <v>0</v>
      </c>
      <c r="AC519" s="115">
        <f t="shared" si="631"/>
        <v>0</v>
      </c>
      <c r="AD519" s="115">
        <f t="shared" si="631"/>
        <v>0</v>
      </c>
      <c r="AE519" s="115">
        <f t="shared" si="631"/>
        <v>0</v>
      </c>
      <c r="AF519" s="115">
        <f t="shared" si="631"/>
        <v>0</v>
      </c>
      <c r="AG519" s="115">
        <f t="shared" si="631"/>
        <v>0</v>
      </c>
      <c r="AH519" s="115">
        <f t="shared" si="631"/>
        <v>0</v>
      </c>
      <c r="AI519" s="115">
        <f t="shared" si="631"/>
        <v>0</v>
      </c>
      <c r="AJ519" s="115">
        <f t="shared" si="631"/>
        <v>0</v>
      </c>
      <c r="AK519" s="115">
        <f t="shared" si="631"/>
        <v>0</v>
      </c>
      <c r="AL519" s="115">
        <f t="shared" si="631"/>
        <v>0</v>
      </c>
      <c r="AM519" s="115">
        <f t="shared" si="631"/>
        <v>0</v>
      </c>
      <c r="AN519" s="115">
        <f t="shared" si="631"/>
        <v>0</v>
      </c>
      <c r="AO519" s="115">
        <f t="shared" si="631"/>
        <v>0</v>
      </c>
      <c r="AP519" s="115">
        <f t="shared" si="631"/>
        <v>0</v>
      </c>
      <c r="AQ519" s="115">
        <f t="shared" si="631"/>
        <v>0</v>
      </c>
      <c r="AR519" s="115">
        <f t="shared" si="631"/>
        <v>0</v>
      </c>
      <c r="AS519" s="115">
        <f t="shared" si="631"/>
        <v>0</v>
      </c>
      <c r="AT519" s="115">
        <f t="shared" si="631"/>
        <v>0</v>
      </c>
      <c r="AU519" s="115">
        <f t="shared" si="631"/>
        <v>0</v>
      </c>
      <c r="AV519" s="115">
        <f t="shared" si="631"/>
        <v>0</v>
      </c>
      <c r="AW519" s="115">
        <f t="shared" si="631"/>
        <v>0</v>
      </c>
      <c r="AX519" s="115" t="e">
        <f t="shared" si="631"/>
        <v>#REF!</v>
      </c>
      <c r="AY519" s="115">
        <f t="shared" si="631"/>
        <v>0</v>
      </c>
      <c r="AZ519" s="115">
        <f t="shared" si="631"/>
        <v>0</v>
      </c>
      <c r="BA519" s="115">
        <f t="shared" si="631"/>
        <v>0</v>
      </c>
      <c r="BB519" s="115">
        <f t="shared" si="631"/>
        <v>0</v>
      </c>
    </row>
    <row r="520" spans="7:54" s="71" customFormat="1" ht="14.25" x14ac:dyDescent="0.2">
      <c r="G520" s="81" t="s">
        <v>972</v>
      </c>
      <c r="H520" s="85" t="s">
        <v>972</v>
      </c>
      <c r="I520" s="74" t="s">
        <v>973</v>
      </c>
      <c r="J520" s="75">
        <v>0</v>
      </c>
      <c r="K520" s="75"/>
      <c r="L520" s="113">
        <v>0</v>
      </c>
      <c r="M520" s="113">
        <v>0</v>
      </c>
      <c r="N520" s="113">
        <v>0</v>
      </c>
      <c r="O520" s="113">
        <v>0</v>
      </c>
      <c r="P520" s="113">
        <v>0</v>
      </c>
      <c r="Q520" s="113">
        <v>0</v>
      </c>
      <c r="R520" s="113">
        <v>0</v>
      </c>
      <c r="S520" s="113">
        <v>0</v>
      </c>
      <c r="T520" s="113">
        <v>0</v>
      </c>
      <c r="U520" s="113">
        <v>0</v>
      </c>
      <c r="V520" s="113">
        <v>0</v>
      </c>
      <c r="W520" s="113">
        <v>0</v>
      </c>
      <c r="X520" s="113">
        <v>0</v>
      </c>
      <c r="Y520" s="113">
        <f t="shared" si="584"/>
        <v>0</v>
      </c>
      <c r="Z520" s="113"/>
      <c r="AA520" s="113">
        <v>0</v>
      </c>
      <c r="AB520" s="113">
        <v>0</v>
      </c>
      <c r="AC520" s="113"/>
      <c r="AD520" s="113">
        <v>0</v>
      </c>
      <c r="AE520" s="113">
        <v>0</v>
      </c>
      <c r="AF520" s="113">
        <v>0</v>
      </c>
      <c r="AG520" s="113">
        <v>0</v>
      </c>
      <c r="AH520" s="113">
        <v>0</v>
      </c>
      <c r="AI520" s="113">
        <f t="shared" si="597"/>
        <v>0</v>
      </c>
      <c r="AJ520" s="113">
        <v>0</v>
      </c>
      <c r="AK520" s="113">
        <v>0</v>
      </c>
      <c r="AL520" s="113">
        <f t="shared" si="598"/>
        <v>0</v>
      </c>
      <c r="AM520" s="113">
        <f>SUM(M520:R520)</f>
        <v>0</v>
      </c>
      <c r="AN520" s="113">
        <f>SUM(S520:U520)</f>
        <v>0</v>
      </c>
      <c r="AO520" s="113">
        <f>SUM(V520:X520)</f>
        <v>0</v>
      </c>
      <c r="AP520" s="113">
        <f>SUM(AM520:AO520)</f>
        <v>0</v>
      </c>
      <c r="AQ520" s="113">
        <f>AM520</f>
        <v>0</v>
      </c>
      <c r="AR520" s="113">
        <f>AN520</f>
        <v>0</v>
      </c>
      <c r="AS520" s="113">
        <f>AO520</f>
        <v>0</v>
      </c>
      <c r="AT520" s="113">
        <f>SUM(AQ520:AS520)</f>
        <v>0</v>
      </c>
      <c r="AU520" s="113">
        <v>0</v>
      </c>
      <c r="AV520" s="113">
        <v>0</v>
      </c>
      <c r="AW520" s="113">
        <f>SUM(AU520:AV520)</f>
        <v>0</v>
      </c>
      <c r="AX520" s="113" t="e">
        <f>#REF!</f>
        <v>#REF!</v>
      </c>
      <c r="AY520" s="113">
        <v>0</v>
      </c>
      <c r="AZ520" s="113">
        <v>0</v>
      </c>
      <c r="BA520" s="113">
        <v>0</v>
      </c>
      <c r="BB520" s="113">
        <v>0</v>
      </c>
    </row>
    <row r="521" spans="7:54" s="71" customFormat="1" ht="14.25" x14ac:dyDescent="0.2">
      <c r="G521" s="81" t="s">
        <v>974</v>
      </c>
      <c r="H521" s="82" t="s">
        <v>177</v>
      </c>
      <c r="I521" s="83" t="s">
        <v>178</v>
      </c>
      <c r="J521" s="84">
        <f>SUM(J522:J524)</f>
        <v>0</v>
      </c>
      <c r="K521" s="84">
        <f>SUM(K522:K524)</f>
        <v>0</v>
      </c>
      <c r="L521" s="115">
        <f>SUM(L522:L524)</f>
        <v>0</v>
      </c>
      <c r="M521" s="115">
        <f t="shared" ref="M521:X521" si="632">SUM(M522:M524)</f>
        <v>0</v>
      </c>
      <c r="N521" s="115">
        <f t="shared" si="632"/>
        <v>0</v>
      </c>
      <c r="O521" s="115">
        <f t="shared" si="632"/>
        <v>0</v>
      </c>
      <c r="P521" s="115">
        <f t="shared" si="632"/>
        <v>0</v>
      </c>
      <c r="Q521" s="115">
        <f t="shared" si="632"/>
        <v>0</v>
      </c>
      <c r="R521" s="115">
        <f t="shared" si="632"/>
        <v>0</v>
      </c>
      <c r="S521" s="115">
        <f t="shared" si="632"/>
        <v>0</v>
      </c>
      <c r="T521" s="115">
        <f t="shared" si="632"/>
        <v>0</v>
      </c>
      <c r="U521" s="115">
        <f t="shared" si="632"/>
        <v>0</v>
      </c>
      <c r="V521" s="115">
        <f t="shared" si="632"/>
        <v>0</v>
      </c>
      <c r="W521" s="115">
        <f t="shared" si="632"/>
        <v>0</v>
      </c>
      <c r="X521" s="115">
        <f t="shared" si="632"/>
        <v>0</v>
      </c>
      <c r="Y521" s="115">
        <f t="shared" si="584"/>
        <v>0</v>
      </c>
      <c r="Z521" s="115">
        <f t="shared" ref="Z521:AX521" si="633">SUM(Z522:Z524)</f>
        <v>0</v>
      </c>
      <c r="AA521" s="115">
        <f t="shared" si="633"/>
        <v>0</v>
      </c>
      <c r="AB521" s="115">
        <f t="shared" si="633"/>
        <v>0</v>
      </c>
      <c r="AC521" s="115">
        <f t="shared" si="633"/>
        <v>0</v>
      </c>
      <c r="AD521" s="115">
        <f t="shared" si="633"/>
        <v>0</v>
      </c>
      <c r="AE521" s="115">
        <f t="shared" si="633"/>
        <v>0</v>
      </c>
      <c r="AF521" s="115">
        <f t="shared" si="633"/>
        <v>0</v>
      </c>
      <c r="AG521" s="115">
        <f t="shared" si="633"/>
        <v>0</v>
      </c>
      <c r="AH521" s="115">
        <f t="shared" si="633"/>
        <v>0</v>
      </c>
      <c r="AI521" s="115">
        <f t="shared" si="633"/>
        <v>0</v>
      </c>
      <c r="AJ521" s="115">
        <f t="shared" si="633"/>
        <v>0</v>
      </c>
      <c r="AK521" s="115">
        <f t="shared" si="633"/>
        <v>0</v>
      </c>
      <c r="AL521" s="115">
        <f t="shared" si="633"/>
        <v>0</v>
      </c>
      <c r="AM521" s="115">
        <f t="shared" si="633"/>
        <v>0</v>
      </c>
      <c r="AN521" s="115">
        <f t="shared" si="633"/>
        <v>0</v>
      </c>
      <c r="AO521" s="115">
        <f t="shared" si="633"/>
        <v>0</v>
      </c>
      <c r="AP521" s="115">
        <f t="shared" si="633"/>
        <v>0</v>
      </c>
      <c r="AQ521" s="115">
        <f t="shared" si="633"/>
        <v>0</v>
      </c>
      <c r="AR521" s="115">
        <f t="shared" si="633"/>
        <v>0</v>
      </c>
      <c r="AS521" s="115">
        <f t="shared" si="633"/>
        <v>0</v>
      </c>
      <c r="AT521" s="115">
        <f t="shared" si="633"/>
        <v>0</v>
      </c>
      <c r="AU521" s="115">
        <f t="shared" si="633"/>
        <v>0</v>
      </c>
      <c r="AV521" s="115">
        <f t="shared" si="633"/>
        <v>0</v>
      </c>
      <c r="AW521" s="115">
        <f t="shared" si="633"/>
        <v>0</v>
      </c>
      <c r="AX521" s="115" t="e">
        <f t="shared" si="633"/>
        <v>#REF!</v>
      </c>
      <c r="AY521" s="115">
        <f>SUM(AY522:AY524)</f>
        <v>0</v>
      </c>
      <c r="AZ521" s="115">
        <f>SUM(AZ522:AZ524)</f>
        <v>0</v>
      </c>
      <c r="BA521" s="115">
        <f>SUM(BA522:BA524)</f>
        <v>0</v>
      </c>
      <c r="BB521" s="115">
        <f>SUM(BB522:BB524)</f>
        <v>0</v>
      </c>
    </row>
    <row r="522" spans="7:54" s="71" customFormat="1" ht="14.25" x14ac:dyDescent="0.2">
      <c r="G522" s="81" t="s">
        <v>975</v>
      </c>
      <c r="H522" s="85" t="s">
        <v>975</v>
      </c>
      <c r="I522" s="74" t="s">
        <v>976</v>
      </c>
      <c r="J522" s="75">
        <v>0</v>
      </c>
      <c r="K522" s="75"/>
      <c r="L522" s="113">
        <v>0</v>
      </c>
      <c r="M522" s="113"/>
      <c r="N522" s="113"/>
      <c r="O522" s="113"/>
      <c r="P522" s="113"/>
      <c r="Q522" s="113">
        <v>0</v>
      </c>
      <c r="R522" s="113">
        <v>0</v>
      </c>
      <c r="S522" s="113">
        <v>0</v>
      </c>
      <c r="T522" s="113">
        <v>0</v>
      </c>
      <c r="U522" s="113">
        <v>0</v>
      </c>
      <c r="V522" s="113">
        <v>0</v>
      </c>
      <c r="W522" s="113">
        <v>0</v>
      </c>
      <c r="X522" s="113">
        <v>0</v>
      </c>
      <c r="Y522" s="113">
        <f t="shared" si="584"/>
        <v>0</v>
      </c>
      <c r="Z522" s="113"/>
      <c r="AA522" s="113"/>
      <c r="AB522" s="113"/>
      <c r="AC522" s="113"/>
      <c r="AD522" s="113">
        <v>0</v>
      </c>
      <c r="AE522" s="113">
        <v>0</v>
      </c>
      <c r="AF522" s="113">
        <v>0</v>
      </c>
      <c r="AG522" s="113">
        <v>0</v>
      </c>
      <c r="AH522" s="113">
        <v>0</v>
      </c>
      <c r="AI522" s="113">
        <f t="shared" si="597"/>
        <v>0</v>
      </c>
      <c r="AJ522" s="113">
        <v>0</v>
      </c>
      <c r="AK522" s="113">
        <v>0</v>
      </c>
      <c r="AL522" s="113">
        <f t="shared" si="598"/>
        <v>0</v>
      </c>
      <c r="AM522" s="113">
        <f>SUM(M522:R522)</f>
        <v>0</v>
      </c>
      <c r="AN522" s="113">
        <f>SUM(S522:U522)</f>
        <v>0</v>
      </c>
      <c r="AO522" s="113">
        <f>SUM(V522:X522)</f>
        <v>0</v>
      </c>
      <c r="AP522" s="113">
        <f>SUM(AM522:AO522)</f>
        <v>0</v>
      </c>
      <c r="AQ522" s="113">
        <f t="shared" ref="AQ522:AS524" si="634">AM522</f>
        <v>0</v>
      </c>
      <c r="AR522" s="113">
        <f t="shared" si="634"/>
        <v>0</v>
      </c>
      <c r="AS522" s="113">
        <f t="shared" si="634"/>
        <v>0</v>
      </c>
      <c r="AT522" s="113">
        <f>SUM(AQ522:AS522)</f>
        <v>0</v>
      </c>
      <c r="AU522" s="113">
        <v>0</v>
      </c>
      <c r="AV522" s="113">
        <v>0</v>
      </c>
      <c r="AW522" s="113">
        <f>SUM(AU522:AV522)</f>
        <v>0</v>
      </c>
      <c r="AX522" s="113" t="e">
        <f>#REF!</f>
        <v>#REF!</v>
      </c>
      <c r="AY522" s="113">
        <v>0</v>
      </c>
      <c r="AZ522" s="113">
        <v>0</v>
      </c>
      <c r="BA522" s="113">
        <v>0</v>
      </c>
      <c r="BB522" s="113">
        <v>0</v>
      </c>
    </row>
    <row r="523" spans="7:54" s="71" customFormat="1" ht="14.25" x14ac:dyDescent="0.2">
      <c r="G523" s="81" t="s">
        <v>977</v>
      </c>
      <c r="H523" s="85" t="s">
        <v>977</v>
      </c>
      <c r="I523" s="74" t="s">
        <v>978</v>
      </c>
      <c r="J523" s="75">
        <v>0</v>
      </c>
      <c r="K523" s="75"/>
      <c r="L523" s="113">
        <v>0</v>
      </c>
      <c r="M523" s="113"/>
      <c r="N523" s="113"/>
      <c r="O523" s="113"/>
      <c r="P523" s="113"/>
      <c r="Q523" s="113">
        <v>0</v>
      </c>
      <c r="R523" s="113">
        <v>0</v>
      </c>
      <c r="S523" s="113">
        <v>0</v>
      </c>
      <c r="T523" s="113">
        <v>0</v>
      </c>
      <c r="U523" s="113">
        <v>0</v>
      </c>
      <c r="V523" s="113">
        <v>0</v>
      </c>
      <c r="W523" s="113">
        <v>0</v>
      </c>
      <c r="X523" s="113">
        <v>0</v>
      </c>
      <c r="Y523" s="113">
        <f t="shared" si="584"/>
        <v>0</v>
      </c>
      <c r="Z523" s="113"/>
      <c r="AA523" s="113"/>
      <c r="AB523" s="113"/>
      <c r="AC523" s="113"/>
      <c r="AD523" s="113">
        <v>0</v>
      </c>
      <c r="AE523" s="113">
        <v>0</v>
      </c>
      <c r="AF523" s="113">
        <v>0</v>
      </c>
      <c r="AG523" s="113">
        <v>0</v>
      </c>
      <c r="AH523" s="113">
        <v>0</v>
      </c>
      <c r="AI523" s="113">
        <f t="shared" si="597"/>
        <v>0</v>
      </c>
      <c r="AJ523" s="113">
        <v>0</v>
      </c>
      <c r="AK523" s="113">
        <v>0</v>
      </c>
      <c r="AL523" s="113">
        <f t="shared" si="598"/>
        <v>0</v>
      </c>
      <c r="AM523" s="113">
        <f>SUM(M523:R523)</f>
        <v>0</v>
      </c>
      <c r="AN523" s="113">
        <f>SUM(S523:U523)</f>
        <v>0</v>
      </c>
      <c r="AO523" s="113">
        <f>SUM(V523:X523)</f>
        <v>0</v>
      </c>
      <c r="AP523" s="113">
        <f>SUM(AM523:AO523)</f>
        <v>0</v>
      </c>
      <c r="AQ523" s="113">
        <f t="shared" si="634"/>
        <v>0</v>
      </c>
      <c r="AR523" s="113">
        <f t="shared" si="634"/>
        <v>0</v>
      </c>
      <c r="AS523" s="113">
        <f t="shared" si="634"/>
        <v>0</v>
      </c>
      <c r="AT523" s="113">
        <f>SUM(AQ523:AS523)</f>
        <v>0</v>
      </c>
      <c r="AU523" s="113">
        <v>0</v>
      </c>
      <c r="AV523" s="113">
        <v>0</v>
      </c>
      <c r="AW523" s="113">
        <f>SUM(AU523:AV523)</f>
        <v>0</v>
      </c>
      <c r="AX523" s="113" t="e">
        <f>#REF!</f>
        <v>#REF!</v>
      </c>
      <c r="AY523" s="113">
        <v>0</v>
      </c>
      <c r="AZ523" s="113">
        <v>0</v>
      </c>
      <c r="BA523" s="113">
        <v>0</v>
      </c>
      <c r="BB523" s="113">
        <v>0</v>
      </c>
    </row>
    <row r="524" spans="7:54" s="71" customFormat="1" ht="14.25" x14ac:dyDescent="0.2">
      <c r="G524" s="81" t="s">
        <v>979</v>
      </c>
      <c r="H524" s="85" t="s">
        <v>979</v>
      </c>
      <c r="I524" s="74" t="s">
        <v>980</v>
      </c>
      <c r="J524" s="75">
        <v>0</v>
      </c>
      <c r="K524" s="75"/>
      <c r="L524" s="113">
        <v>0</v>
      </c>
      <c r="M524" s="113"/>
      <c r="N524" s="113"/>
      <c r="O524" s="113"/>
      <c r="P524" s="113"/>
      <c r="Q524" s="113">
        <v>0</v>
      </c>
      <c r="R524" s="113">
        <v>0</v>
      </c>
      <c r="S524" s="113">
        <v>0</v>
      </c>
      <c r="T524" s="113">
        <v>0</v>
      </c>
      <c r="U524" s="113">
        <v>0</v>
      </c>
      <c r="V524" s="113">
        <v>0</v>
      </c>
      <c r="W524" s="113">
        <v>0</v>
      </c>
      <c r="X524" s="113">
        <v>0</v>
      </c>
      <c r="Y524" s="113">
        <f t="shared" si="584"/>
        <v>0</v>
      </c>
      <c r="Z524" s="113"/>
      <c r="AA524" s="113"/>
      <c r="AB524" s="113"/>
      <c r="AC524" s="113"/>
      <c r="AD524" s="113">
        <v>0</v>
      </c>
      <c r="AE524" s="113">
        <v>0</v>
      </c>
      <c r="AF524" s="113">
        <v>0</v>
      </c>
      <c r="AG524" s="113">
        <v>0</v>
      </c>
      <c r="AH524" s="113">
        <v>0</v>
      </c>
      <c r="AI524" s="113">
        <f t="shared" si="597"/>
        <v>0</v>
      </c>
      <c r="AJ524" s="113">
        <v>0</v>
      </c>
      <c r="AK524" s="113">
        <v>0</v>
      </c>
      <c r="AL524" s="113">
        <f t="shared" si="598"/>
        <v>0</v>
      </c>
      <c r="AM524" s="113">
        <f>SUM(M524:R524)</f>
        <v>0</v>
      </c>
      <c r="AN524" s="113">
        <f>SUM(S524:U524)</f>
        <v>0</v>
      </c>
      <c r="AO524" s="113">
        <f>SUM(V524:X524)</f>
        <v>0</v>
      </c>
      <c r="AP524" s="113">
        <f>SUM(AM524:AO524)</f>
        <v>0</v>
      </c>
      <c r="AQ524" s="113">
        <f t="shared" si="634"/>
        <v>0</v>
      </c>
      <c r="AR524" s="113">
        <f t="shared" si="634"/>
        <v>0</v>
      </c>
      <c r="AS524" s="113">
        <f t="shared" si="634"/>
        <v>0</v>
      </c>
      <c r="AT524" s="113">
        <f>SUM(AQ524:AS524)</f>
        <v>0</v>
      </c>
      <c r="AU524" s="113">
        <v>0</v>
      </c>
      <c r="AV524" s="113">
        <v>0</v>
      </c>
      <c r="AW524" s="113">
        <f>SUM(AU524:AV524)</f>
        <v>0</v>
      </c>
      <c r="AX524" s="113" t="e">
        <f>#REF!</f>
        <v>#REF!</v>
      </c>
      <c r="AY524" s="113">
        <v>0</v>
      </c>
      <c r="AZ524" s="113">
        <v>0</v>
      </c>
      <c r="BA524" s="113">
        <v>0</v>
      </c>
      <c r="BB524" s="113">
        <v>0</v>
      </c>
    </row>
    <row r="525" spans="7:54" s="71" customFormat="1" ht="14.25" x14ac:dyDescent="0.2">
      <c r="G525" s="81" t="s">
        <v>981</v>
      </c>
      <c r="H525" s="82" t="s">
        <v>179</v>
      </c>
      <c r="I525" s="83" t="s">
        <v>180</v>
      </c>
      <c r="J525" s="84">
        <f>SUM(J526:J527)</f>
        <v>0</v>
      </c>
      <c r="K525" s="84">
        <f>SUM(K526:K527)</f>
        <v>0</v>
      </c>
      <c r="L525" s="115">
        <f>SUM(L526:L527)</f>
        <v>0</v>
      </c>
      <c r="M525" s="115">
        <f t="shared" ref="M525:X525" si="635">SUM(M526:M527)</f>
        <v>0</v>
      </c>
      <c r="N525" s="115">
        <f t="shared" si="635"/>
        <v>0</v>
      </c>
      <c r="O525" s="115">
        <f t="shared" si="635"/>
        <v>0</v>
      </c>
      <c r="P525" s="115">
        <f t="shared" si="635"/>
        <v>0</v>
      </c>
      <c r="Q525" s="115">
        <f t="shared" si="635"/>
        <v>0</v>
      </c>
      <c r="R525" s="115">
        <f t="shared" si="635"/>
        <v>0</v>
      </c>
      <c r="S525" s="115">
        <f t="shared" si="635"/>
        <v>0</v>
      </c>
      <c r="T525" s="115">
        <f t="shared" si="635"/>
        <v>0</v>
      </c>
      <c r="U525" s="115">
        <f t="shared" si="635"/>
        <v>0</v>
      </c>
      <c r="V525" s="115">
        <f t="shared" si="635"/>
        <v>0</v>
      </c>
      <c r="W525" s="115">
        <f t="shared" si="635"/>
        <v>0</v>
      </c>
      <c r="X525" s="115">
        <f t="shared" si="635"/>
        <v>0</v>
      </c>
      <c r="Y525" s="115">
        <f t="shared" si="584"/>
        <v>0</v>
      </c>
      <c r="Z525" s="115">
        <f t="shared" ref="Z525:AW525" si="636">SUM(Z526:Z527)</f>
        <v>0</v>
      </c>
      <c r="AA525" s="115">
        <f t="shared" si="636"/>
        <v>0</v>
      </c>
      <c r="AB525" s="115">
        <f t="shared" si="636"/>
        <v>0</v>
      </c>
      <c r="AC525" s="115">
        <f t="shared" si="636"/>
        <v>0</v>
      </c>
      <c r="AD525" s="115">
        <f t="shared" si="636"/>
        <v>0</v>
      </c>
      <c r="AE525" s="115">
        <f t="shared" si="636"/>
        <v>0</v>
      </c>
      <c r="AF525" s="115">
        <f t="shared" si="636"/>
        <v>0</v>
      </c>
      <c r="AG525" s="115">
        <f t="shared" si="636"/>
        <v>0</v>
      </c>
      <c r="AH525" s="115">
        <f t="shared" si="636"/>
        <v>0</v>
      </c>
      <c r="AI525" s="115">
        <f t="shared" si="636"/>
        <v>0</v>
      </c>
      <c r="AJ525" s="115">
        <f t="shared" si="636"/>
        <v>0</v>
      </c>
      <c r="AK525" s="115">
        <f t="shared" si="636"/>
        <v>0</v>
      </c>
      <c r="AL525" s="115">
        <f t="shared" si="636"/>
        <v>0</v>
      </c>
      <c r="AM525" s="115">
        <f t="shared" si="636"/>
        <v>0</v>
      </c>
      <c r="AN525" s="115">
        <f t="shared" si="636"/>
        <v>0</v>
      </c>
      <c r="AO525" s="115">
        <f t="shared" si="636"/>
        <v>0</v>
      </c>
      <c r="AP525" s="115">
        <f t="shared" si="636"/>
        <v>0</v>
      </c>
      <c r="AQ525" s="115">
        <f t="shared" si="636"/>
        <v>0</v>
      </c>
      <c r="AR525" s="115">
        <f t="shared" si="636"/>
        <v>0</v>
      </c>
      <c r="AS525" s="115">
        <f t="shared" si="636"/>
        <v>0</v>
      </c>
      <c r="AT525" s="115">
        <f t="shared" si="636"/>
        <v>0</v>
      </c>
      <c r="AU525" s="115">
        <f t="shared" si="636"/>
        <v>0</v>
      </c>
      <c r="AV525" s="115">
        <f t="shared" si="636"/>
        <v>0</v>
      </c>
      <c r="AW525" s="115">
        <f t="shared" si="636"/>
        <v>0</v>
      </c>
      <c r="AX525" s="115" t="e">
        <f>SUM(AX526:AX527)</f>
        <v>#REF!</v>
      </c>
      <c r="AY525" s="115">
        <f>SUM(AY526:AY527)</f>
        <v>0</v>
      </c>
      <c r="AZ525" s="115">
        <f>SUM(AZ526:AZ527)</f>
        <v>0</v>
      </c>
      <c r="BA525" s="115">
        <f>SUM(BA526:BA527)</f>
        <v>0</v>
      </c>
      <c r="BB525" s="115">
        <f>SUM(BB526:BB527)</f>
        <v>0</v>
      </c>
    </row>
    <row r="526" spans="7:54" s="71" customFormat="1" ht="14.25" x14ac:dyDescent="0.2">
      <c r="G526" s="81" t="s">
        <v>982</v>
      </c>
      <c r="H526" s="85" t="s">
        <v>982</v>
      </c>
      <c r="I526" s="74" t="s">
        <v>983</v>
      </c>
      <c r="J526" s="75">
        <v>0</v>
      </c>
      <c r="K526" s="75"/>
      <c r="L526" s="113">
        <v>0</v>
      </c>
      <c r="M526" s="113"/>
      <c r="N526" s="113"/>
      <c r="O526" s="113"/>
      <c r="P526" s="113"/>
      <c r="Q526" s="113">
        <v>0</v>
      </c>
      <c r="R526" s="113">
        <v>0</v>
      </c>
      <c r="S526" s="113">
        <v>0</v>
      </c>
      <c r="T526" s="113">
        <v>0</v>
      </c>
      <c r="U526" s="113">
        <v>0</v>
      </c>
      <c r="V526" s="113">
        <v>0</v>
      </c>
      <c r="W526" s="113">
        <v>0</v>
      </c>
      <c r="X526" s="113">
        <v>0</v>
      </c>
      <c r="Y526" s="113">
        <f t="shared" si="584"/>
        <v>0</v>
      </c>
      <c r="Z526" s="113"/>
      <c r="AA526" s="113"/>
      <c r="AB526" s="113"/>
      <c r="AC526" s="113"/>
      <c r="AD526" s="113">
        <v>0</v>
      </c>
      <c r="AE526" s="113">
        <v>0</v>
      </c>
      <c r="AF526" s="113">
        <v>0</v>
      </c>
      <c r="AG526" s="113">
        <v>0</v>
      </c>
      <c r="AH526" s="113">
        <v>0</v>
      </c>
      <c r="AI526" s="113">
        <f t="shared" si="597"/>
        <v>0</v>
      </c>
      <c r="AJ526" s="113">
        <v>0</v>
      </c>
      <c r="AK526" s="113">
        <v>0</v>
      </c>
      <c r="AL526" s="113">
        <f t="shared" si="598"/>
        <v>0</v>
      </c>
      <c r="AM526" s="113">
        <f>SUM(M526:R526)</f>
        <v>0</v>
      </c>
      <c r="AN526" s="113">
        <f>SUM(S526:U526)</f>
        <v>0</v>
      </c>
      <c r="AO526" s="113">
        <f>SUM(V526:X526)</f>
        <v>0</v>
      </c>
      <c r="AP526" s="113">
        <f>SUM(AM526:AO526)</f>
        <v>0</v>
      </c>
      <c r="AQ526" s="113">
        <f t="shared" ref="AQ526:AS527" si="637">AM526</f>
        <v>0</v>
      </c>
      <c r="AR526" s="113">
        <f t="shared" si="637"/>
        <v>0</v>
      </c>
      <c r="AS526" s="113">
        <f t="shared" si="637"/>
        <v>0</v>
      </c>
      <c r="AT526" s="113">
        <f>SUM(AQ526:AS526)</f>
        <v>0</v>
      </c>
      <c r="AU526" s="113">
        <v>0</v>
      </c>
      <c r="AV526" s="113">
        <v>0</v>
      </c>
      <c r="AW526" s="113">
        <f>SUM(AU526:AV526)</f>
        <v>0</v>
      </c>
      <c r="AX526" s="113" t="e">
        <f>#REF!</f>
        <v>#REF!</v>
      </c>
      <c r="AY526" s="113">
        <v>0</v>
      </c>
      <c r="AZ526" s="113">
        <v>0</v>
      </c>
      <c r="BA526" s="113">
        <v>0</v>
      </c>
      <c r="BB526" s="113">
        <v>0</v>
      </c>
    </row>
    <row r="527" spans="7:54" s="71" customFormat="1" ht="14.25" x14ac:dyDescent="0.2">
      <c r="G527" s="81" t="s">
        <v>984</v>
      </c>
      <c r="H527" s="85" t="s">
        <v>984</v>
      </c>
      <c r="I527" s="74" t="s">
        <v>985</v>
      </c>
      <c r="J527" s="75">
        <v>0</v>
      </c>
      <c r="K527" s="75"/>
      <c r="L527" s="113">
        <v>0</v>
      </c>
      <c r="M527" s="113"/>
      <c r="N527" s="113"/>
      <c r="O527" s="113">
        <v>0</v>
      </c>
      <c r="P527" s="113">
        <v>0</v>
      </c>
      <c r="Q527" s="113">
        <v>0</v>
      </c>
      <c r="R527" s="113">
        <v>0</v>
      </c>
      <c r="S527" s="113">
        <v>0</v>
      </c>
      <c r="T527" s="113">
        <v>0</v>
      </c>
      <c r="U527" s="113">
        <v>0</v>
      </c>
      <c r="V527" s="113">
        <v>0</v>
      </c>
      <c r="W527" s="113">
        <v>0</v>
      </c>
      <c r="X527" s="113">
        <v>0</v>
      </c>
      <c r="Y527" s="113">
        <f t="shared" si="584"/>
        <v>0</v>
      </c>
      <c r="Z527" s="113"/>
      <c r="AA527" s="113"/>
      <c r="AB527" s="113"/>
      <c r="AC527" s="113"/>
      <c r="AD527" s="113">
        <v>0</v>
      </c>
      <c r="AE527" s="113">
        <v>0</v>
      </c>
      <c r="AF527" s="113">
        <v>0</v>
      </c>
      <c r="AG527" s="113">
        <v>0</v>
      </c>
      <c r="AH527" s="113">
        <v>0</v>
      </c>
      <c r="AI527" s="113">
        <f t="shared" si="597"/>
        <v>0</v>
      </c>
      <c r="AJ527" s="113">
        <v>0</v>
      </c>
      <c r="AK527" s="113">
        <v>0</v>
      </c>
      <c r="AL527" s="113">
        <f t="shared" si="598"/>
        <v>0</v>
      </c>
      <c r="AM527" s="113">
        <f>SUM(M527:R527)</f>
        <v>0</v>
      </c>
      <c r="AN527" s="113">
        <f>SUM(S527:U527)</f>
        <v>0</v>
      </c>
      <c r="AO527" s="113">
        <f>SUM(V527:X527)</f>
        <v>0</v>
      </c>
      <c r="AP527" s="113">
        <f>SUM(AM527:AO527)</f>
        <v>0</v>
      </c>
      <c r="AQ527" s="113">
        <f t="shared" si="637"/>
        <v>0</v>
      </c>
      <c r="AR527" s="113">
        <f t="shared" si="637"/>
        <v>0</v>
      </c>
      <c r="AS527" s="113">
        <f t="shared" si="637"/>
        <v>0</v>
      </c>
      <c r="AT527" s="113">
        <f>SUM(AQ527:AS527)</f>
        <v>0</v>
      </c>
      <c r="AU527" s="113">
        <v>0</v>
      </c>
      <c r="AV527" s="113">
        <v>0</v>
      </c>
      <c r="AW527" s="113">
        <f>SUM(AU527:AV527)</f>
        <v>0</v>
      </c>
      <c r="AX527" s="113" t="e">
        <f>#REF!</f>
        <v>#REF!</v>
      </c>
      <c r="AY527" s="113">
        <v>0</v>
      </c>
      <c r="AZ527" s="113">
        <v>0</v>
      </c>
      <c r="BA527" s="113">
        <v>0</v>
      </c>
      <c r="BB527" s="113">
        <v>0</v>
      </c>
    </row>
    <row r="528" spans="7:54" s="71" customFormat="1" ht="14.25" x14ac:dyDescent="0.2">
      <c r="G528" s="81" t="s">
        <v>986</v>
      </c>
      <c r="H528" s="82" t="s">
        <v>181</v>
      </c>
      <c r="I528" s="83" t="s">
        <v>182</v>
      </c>
      <c r="J528" s="84">
        <f>SUM(J529:J530)</f>
        <v>34180000</v>
      </c>
      <c r="K528" s="84">
        <f>SUM(K529:K530)</f>
        <v>5000000</v>
      </c>
      <c r="L528" s="115">
        <f>SUM(L529:L530)</f>
        <v>100000000</v>
      </c>
      <c r="M528" s="115">
        <f t="shared" ref="M528:X528" si="638">SUM(M529:M530)</f>
        <v>0</v>
      </c>
      <c r="N528" s="115">
        <f t="shared" si="638"/>
        <v>0</v>
      </c>
      <c r="O528" s="115">
        <f t="shared" si="638"/>
        <v>0</v>
      </c>
      <c r="P528" s="115">
        <f t="shared" si="638"/>
        <v>0</v>
      </c>
      <c r="Q528" s="115">
        <f t="shared" si="638"/>
        <v>5000000</v>
      </c>
      <c r="R528" s="115">
        <f t="shared" si="638"/>
        <v>0</v>
      </c>
      <c r="S528" s="115">
        <f t="shared" si="638"/>
        <v>0</v>
      </c>
      <c r="T528" s="115">
        <f t="shared" si="638"/>
        <v>0</v>
      </c>
      <c r="U528" s="115">
        <f t="shared" si="638"/>
        <v>0</v>
      </c>
      <c r="V528" s="115">
        <f t="shared" si="638"/>
        <v>0</v>
      </c>
      <c r="W528" s="115">
        <f t="shared" si="638"/>
        <v>0</v>
      </c>
      <c r="X528" s="115">
        <f t="shared" si="638"/>
        <v>0</v>
      </c>
      <c r="Y528" s="115">
        <f t="shared" si="584"/>
        <v>5000000</v>
      </c>
      <c r="Z528" s="115">
        <f t="shared" ref="Z528:AW528" si="639">SUM(Z529:Z530)</f>
        <v>8333333.333333333</v>
      </c>
      <c r="AA528" s="115">
        <f t="shared" si="639"/>
        <v>8333333.333333333</v>
      </c>
      <c r="AB528" s="115">
        <f t="shared" si="639"/>
        <v>8333333.333333333</v>
      </c>
      <c r="AC528" s="115">
        <f t="shared" si="639"/>
        <v>8333333.333333333</v>
      </c>
      <c r="AD528" s="115">
        <f t="shared" si="639"/>
        <v>8333333.333333333</v>
      </c>
      <c r="AE528" s="115">
        <f t="shared" si="639"/>
        <v>8333333.333333333</v>
      </c>
      <c r="AF528" s="115">
        <f t="shared" si="639"/>
        <v>8333333.333333333</v>
      </c>
      <c r="AG528" s="115">
        <f t="shared" si="639"/>
        <v>0</v>
      </c>
      <c r="AH528" s="115">
        <f t="shared" si="639"/>
        <v>5000000</v>
      </c>
      <c r="AI528" s="115">
        <f t="shared" si="639"/>
        <v>5000000</v>
      </c>
      <c r="AJ528" s="115">
        <f t="shared" si="639"/>
        <v>50000000</v>
      </c>
      <c r="AK528" s="115">
        <f t="shared" si="639"/>
        <v>50000000</v>
      </c>
      <c r="AL528" s="115">
        <f t="shared" si="639"/>
        <v>100000000</v>
      </c>
      <c r="AM528" s="115">
        <f t="shared" si="639"/>
        <v>5000000</v>
      </c>
      <c r="AN528" s="115">
        <f t="shared" si="639"/>
        <v>25000000</v>
      </c>
      <c r="AO528" s="115">
        <f t="shared" si="639"/>
        <v>50000000</v>
      </c>
      <c r="AP528" s="115">
        <f t="shared" si="639"/>
        <v>80000000</v>
      </c>
      <c r="AQ528" s="115">
        <f t="shared" si="639"/>
        <v>5000000</v>
      </c>
      <c r="AR528" s="115">
        <f t="shared" si="639"/>
        <v>25000000</v>
      </c>
      <c r="AS528" s="115">
        <f t="shared" si="639"/>
        <v>50000000</v>
      </c>
      <c r="AT528" s="115">
        <f t="shared" si="639"/>
        <v>80000000</v>
      </c>
      <c r="AU528" s="115">
        <f t="shared" si="639"/>
        <v>5000000</v>
      </c>
      <c r="AV528" s="115">
        <f t="shared" si="639"/>
        <v>75000000</v>
      </c>
      <c r="AW528" s="115">
        <f t="shared" si="639"/>
        <v>80000000</v>
      </c>
      <c r="AX528" s="115" t="e">
        <f>SUM(AX529:AX530)</f>
        <v>#REF!</v>
      </c>
      <c r="AY528" s="115">
        <f>SUM(AY529:AY530)</f>
        <v>80000000</v>
      </c>
      <c r="AZ528" s="115">
        <f>SUM(AZ529:AZ530)</f>
        <v>85000000</v>
      </c>
      <c r="BA528" s="115">
        <f>SUM(BA529:BA530)</f>
        <v>80000000</v>
      </c>
      <c r="BB528" s="115">
        <f>SUM(BB529:BB530)</f>
        <v>85000000</v>
      </c>
    </row>
    <row r="529" spans="7:54" s="71" customFormat="1" ht="14.25" x14ac:dyDescent="0.2">
      <c r="G529" s="81" t="s">
        <v>987</v>
      </c>
      <c r="H529" s="85" t="s">
        <v>987</v>
      </c>
      <c r="I529" s="74" t="s">
        <v>988</v>
      </c>
      <c r="J529" s="75">
        <v>34180000</v>
      </c>
      <c r="K529" s="75">
        <v>5000000</v>
      </c>
      <c r="L529" s="113">
        <v>100000000</v>
      </c>
      <c r="M529" s="113">
        <v>0</v>
      </c>
      <c r="N529" s="113">
        <v>0</v>
      </c>
      <c r="O529" s="113">
        <v>0</v>
      </c>
      <c r="P529" s="113">
        <v>0</v>
      </c>
      <c r="Q529" s="113">
        <v>5000000</v>
      </c>
      <c r="R529" s="113">
        <v>0</v>
      </c>
      <c r="S529" s="113">
        <v>0</v>
      </c>
      <c r="T529" s="113">
        <v>0</v>
      </c>
      <c r="U529" s="113">
        <v>0</v>
      </c>
      <c r="V529" s="113">
        <v>0</v>
      </c>
      <c r="W529" s="113">
        <v>0</v>
      </c>
      <c r="X529" s="113">
        <v>0</v>
      </c>
      <c r="Y529" s="113">
        <f t="shared" si="584"/>
        <v>5000000</v>
      </c>
      <c r="Z529" s="113">
        <v>8333333.333333333</v>
      </c>
      <c r="AA529" s="113">
        <v>8333333.333333333</v>
      </c>
      <c r="AB529" s="113">
        <v>8333333.333333333</v>
      </c>
      <c r="AC529" s="113">
        <v>8333333.333333333</v>
      </c>
      <c r="AD529" s="113">
        <v>8333333.333333333</v>
      </c>
      <c r="AE529" s="113">
        <v>8333333.333333333</v>
      </c>
      <c r="AF529" s="113">
        <v>8333333.333333333</v>
      </c>
      <c r="AG529" s="113">
        <v>0</v>
      </c>
      <c r="AH529" s="113">
        <v>5000000</v>
      </c>
      <c r="AI529" s="113">
        <f t="shared" si="597"/>
        <v>5000000</v>
      </c>
      <c r="AJ529" s="113">
        <v>50000000</v>
      </c>
      <c r="AK529" s="113">
        <v>50000000</v>
      </c>
      <c r="AL529" s="113">
        <f t="shared" si="598"/>
        <v>100000000</v>
      </c>
      <c r="AM529" s="113">
        <f>SUM(M529:R529)</f>
        <v>5000000</v>
      </c>
      <c r="AN529" s="113">
        <v>25000000</v>
      </c>
      <c r="AO529" s="113">
        <v>50000000</v>
      </c>
      <c r="AP529" s="113">
        <f>SUM(AM529:AO529)</f>
        <v>80000000</v>
      </c>
      <c r="AQ529" s="113">
        <f t="shared" ref="AQ529:AS530" si="640">AM529</f>
        <v>5000000</v>
      </c>
      <c r="AR529" s="113">
        <f t="shared" si="640"/>
        <v>25000000</v>
      </c>
      <c r="AS529" s="113">
        <f t="shared" si="640"/>
        <v>50000000</v>
      </c>
      <c r="AT529" s="113">
        <f>SUM(AQ529:AS529)</f>
        <v>80000000</v>
      </c>
      <c r="AU529" s="113">
        <v>5000000</v>
      </c>
      <c r="AV529" s="113">
        <v>75000000</v>
      </c>
      <c r="AW529" s="113">
        <f>SUM(AU529:AV529)</f>
        <v>80000000</v>
      </c>
      <c r="AX529" s="113" t="e">
        <f>#REF!</f>
        <v>#REF!</v>
      </c>
      <c r="AY529" s="113">
        <f>80000*1000</f>
        <v>80000000</v>
      </c>
      <c r="AZ529" s="113">
        <f>85000*1000</f>
        <v>85000000</v>
      </c>
      <c r="BA529" s="113">
        <f>80000*1000</f>
        <v>80000000</v>
      </c>
      <c r="BB529" s="113">
        <f>85000*1000</f>
        <v>85000000</v>
      </c>
    </row>
    <row r="530" spans="7:54" s="71" customFormat="1" ht="14.25" x14ac:dyDescent="0.2">
      <c r="G530" s="81" t="s">
        <v>989</v>
      </c>
      <c r="H530" s="85" t="s">
        <v>989</v>
      </c>
      <c r="I530" s="74" t="s">
        <v>990</v>
      </c>
      <c r="J530" s="75">
        <v>0</v>
      </c>
      <c r="K530" s="75"/>
      <c r="L530" s="113">
        <v>0</v>
      </c>
      <c r="M530" s="113">
        <v>0</v>
      </c>
      <c r="N530" s="113">
        <v>0</v>
      </c>
      <c r="O530" s="113">
        <v>0</v>
      </c>
      <c r="P530" s="113">
        <v>0</v>
      </c>
      <c r="Q530" s="113">
        <v>0</v>
      </c>
      <c r="R530" s="113">
        <v>0</v>
      </c>
      <c r="S530" s="113">
        <v>0</v>
      </c>
      <c r="T530" s="113">
        <v>0</v>
      </c>
      <c r="U530" s="113">
        <v>0</v>
      </c>
      <c r="V530" s="113">
        <v>0</v>
      </c>
      <c r="W530" s="113">
        <v>0</v>
      </c>
      <c r="X530" s="113">
        <v>0</v>
      </c>
      <c r="Y530" s="113">
        <f t="shared" si="584"/>
        <v>0</v>
      </c>
      <c r="Z530" s="113"/>
      <c r="AA530" s="113"/>
      <c r="AB530" s="113"/>
      <c r="AC530" s="113"/>
      <c r="AD530" s="113">
        <v>0</v>
      </c>
      <c r="AE530" s="113">
        <v>0</v>
      </c>
      <c r="AF530" s="113">
        <v>0</v>
      </c>
      <c r="AG530" s="113">
        <v>0</v>
      </c>
      <c r="AH530" s="113">
        <v>0</v>
      </c>
      <c r="AI530" s="113">
        <f t="shared" si="597"/>
        <v>0</v>
      </c>
      <c r="AJ530" s="113">
        <v>0</v>
      </c>
      <c r="AK530" s="113">
        <v>0</v>
      </c>
      <c r="AL530" s="113">
        <f t="shared" si="598"/>
        <v>0</v>
      </c>
      <c r="AM530" s="113">
        <f>SUM(M530:R530)</f>
        <v>0</v>
      </c>
      <c r="AN530" s="113">
        <f>SUM(S530:U530)</f>
        <v>0</v>
      </c>
      <c r="AO530" s="113">
        <f>SUM(V530:X530)</f>
        <v>0</v>
      </c>
      <c r="AP530" s="113">
        <f>SUM(AM530:AO530)</f>
        <v>0</v>
      </c>
      <c r="AQ530" s="113">
        <f t="shared" si="640"/>
        <v>0</v>
      </c>
      <c r="AR530" s="113">
        <f t="shared" si="640"/>
        <v>0</v>
      </c>
      <c r="AS530" s="113">
        <f t="shared" si="640"/>
        <v>0</v>
      </c>
      <c r="AT530" s="113">
        <f>SUM(AQ530:AS530)</f>
        <v>0</v>
      </c>
      <c r="AU530" s="113">
        <v>0</v>
      </c>
      <c r="AV530" s="113">
        <v>0</v>
      </c>
      <c r="AW530" s="113">
        <f>SUM(AU530:AV530)</f>
        <v>0</v>
      </c>
      <c r="AX530" s="113" t="e">
        <f>#REF!</f>
        <v>#REF!</v>
      </c>
      <c r="AY530" s="113">
        <v>0</v>
      </c>
      <c r="AZ530" s="113">
        <v>0</v>
      </c>
      <c r="BA530" s="113">
        <v>0</v>
      </c>
      <c r="BB530" s="113">
        <v>0</v>
      </c>
    </row>
    <row r="531" spans="7:54" s="71" customFormat="1" ht="14.25" x14ac:dyDescent="0.2">
      <c r="G531" s="81" t="s">
        <v>991</v>
      </c>
      <c r="H531" s="82" t="s">
        <v>183</v>
      </c>
      <c r="I531" s="83" t="s">
        <v>184</v>
      </c>
      <c r="J531" s="84">
        <f>J532</f>
        <v>0</v>
      </c>
      <c r="K531" s="84">
        <f>K532</f>
        <v>0</v>
      </c>
      <c r="L531" s="115">
        <f>L532</f>
        <v>0</v>
      </c>
      <c r="M531" s="115">
        <f t="shared" ref="M531:X531" si="641">M532</f>
        <v>0</v>
      </c>
      <c r="N531" s="115">
        <f t="shared" si="641"/>
        <v>0</v>
      </c>
      <c r="O531" s="115">
        <f t="shared" si="641"/>
        <v>0</v>
      </c>
      <c r="P531" s="115">
        <f t="shared" si="641"/>
        <v>0</v>
      </c>
      <c r="Q531" s="115">
        <f t="shared" si="641"/>
        <v>0</v>
      </c>
      <c r="R531" s="115">
        <f t="shared" si="641"/>
        <v>0</v>
      </c>
      <c r="S531" s="115">
        <f t="shared" si="641"/>
        <v>0</v>
      </c>
      <c r="T531" s="115">
        <f t="shared" si="641"/>
        <v>0</v>
      </c>
      <c r="U531" s="115">
        <f t="shared" si="641"/>
        <v>0</v>
      </c>
      <c r="V531" s="115">
        <f t="shared" si="641"/>
        <v>0</v>
      </c>
      <c r="W531" s="115">
        <f t="shared" si="641"/>
        <v>0</v>
      </c>
      <c r="X531" s="115">
        <f t="shared" si="641"/>
        <v>0</v>
      </c>
      <c r="Y531" s="115">
        <f t="shared" si="584"/>
        <v>0</v>
      </c>
      <c r="Z531" s="115">
        <f t="shared" ref="Z531:BB531" si="642">Z532</f>
        <v>0</v>
      </c>
      <c r="AA531" s="115">
        <f t="shared" si="642"/>
        <v>0</v>
      </c>
      <c r="AB531" s="115">
        <f t="shared" si="642"/>
        <v>0</v>
      </c>
      <c r="AC531" s="115">
        <f t="shared" si="642"/>
        <v>0</v>
      </c>
      <c r="AD531" s="115">
        <f t="shared" si="642"/>
        <v>0</v>
      </c>
      <c r="AE531" s="115">
        <f t="shared" si="642"/>
        <v>0</v>
      </c>
      <c r="AF531" s="115">
        <f t="shared" si="642"/>
        <v>0</v>
      </c>
      <c r="AG531" s="115">
        <f t="shared" si="642"/>
        <v>0</v>
      </c>
      <c r="AH531" s="115">
        <f t="shared" si="642"/>
        <v>0</v>
      </c>
      <c r="AI531" s="115">
        <f t="shared" si="642"/>
        <v>0</v>
      </c>
      <c r="AJ531" s="115">
        <f t="shared" si="642"/>
        <v>0</v>
      </c>
      <c r="AK531" s="115">
        <f t="shared" si="642"/>
        <v>0</v>
      </c>
      <c r="AL531" s="115">
        <f t="shared" si="642"/>
        <v>0</v>
      </c>
      <c r="AM531" s="115">
        <f t="shared" si="642"/>
        <v>0</v>
      </c>
      <c r="AN531" s="115">
        <f t="shared" si="642"/>
        <v>0</v>
      </c>
      <c r="AO531" s="115">
        <f t="shared" si="642"/>
        <v>0</v>
      </c>
      <c r="AP531" s="115">
        <f t="shared" si="642"/>
        <v>0</v>
      </c>
      <c r="AQ531" s="115">
        <f t="shared" si="642"/>
        <v>0</v>
      </c>
      <c r="AR531" s="115">
        <f t="shared" si="642"/>
        <v>0</v>
      </c>
      <c r="AS531" s="115">
        <f t="shared" si="642"/>
        <v>0</v>
      </c>
      <c r="AT531" s="115">
        <f t="shared" si="642"/>
        <v>0</v>
      </c>
      <c r="AU531" s="115">
        <f t="shared" si="642"/>
        <v>0</v>
      </c>
      <c r="AV531" s="115">
        <f t="shared" si="642"/>
        <v>0</v>
      </c>
      <c r="AW531" s="115">
        <f t="shared" si="642"/>
        <v>0</v>
      </c>
      <c r="AX531" s="115" t="e">
        <f t="shared" si="642"/>
        <v>#REF!</v>
      </c>
      <c r="AY531" s="115">
        <f t="shared" si="642"/>
        <v>0</v>
      </c>
      <c r="AZ531" s="115">
        <f t="shared" si="642"/>
        <v>0</v>
      </c>
      <c r="BA531" s="115">
        <f t="shared" si="642"/>
        <v>0</v>
      </c>
      <c r="BB531" s="115">
        <f t="shared" si="642"/>
        <v>0</v>
      </c>
    </row>
    <row r="532" spans="7:54" s="71" customFormat="1" ht="14.25" x14ac:dyDescent="0.2">
      <c r="G532" s="81" t="s">
        <v>992</v>
      </c>
      <c r="H532" s="85" t="s">
        <v>992</v>
      </c>
      <c r="I532" s="74" t="s">
        <v>993</v>
      </c>
      <c r="J532" s="75">
        <v>0</v>
      </c>
      <c r="K532" s="75"/>
      <c r="L532" s="113">
        <v>0</v>
      </c>
      <c r="M532" s="113">
        <v>0</v>
      </c>
      <c r="N532" s="113">
        <v>0</v>
      </c>
      <c r="O532" s="113">
        <v>0</v>
      </c>
      <c r="P532" s="113">
        <v>0</v>
      </c>
      <c r="Q532" s="113">
        <v>0</v>
      </c>
      <c r="R532" s="113">
        <v>0</v>
      </c>
      <c r="S532" s="113">
        <v>0</v>
      </c>
      <c r="T532" s="113">
        <v>0</v>
      </c>
      <c r="U532" s="113">
        <v>0</v>
      </c>
      <c r="V532" s="113">
        <v>0</v>
      </c>
      <c r="W532" s="113">
        <v>0</v>
      </c>
      <c r="X532" s="113">
        <v>0</v>
      </c>
      <c r="Y532" s="113">
        <f t="shared" si="584"/>
        <v>0</v>
      </c>
      <c r="Z532" s="113">
        <v>0</v>
      </c>
      <c r="AA532" s="113">
        <v>0</v>
      </c>
      <c r="AB532" s="113">
        <v>0</v>
      </c>
      <c r="AC532" s="113">
        <v>0</v>
      </c>
      <c r="AD532" s="113">
        <v>0</v>
      </c>
      <c r="AE532" s="113">
        <v>0</v>
      </c>
      <c r="AF532" s="113">
        <v>0</v>
      </c>
      <c r="AG532" s="113">
        <v>0</v>
      </c>
      <c r="AH532" s="113">
        <v>0</v>
      </c>
      <c r="AI532" s="113">
        <f t="shared" si="597"/>
        <v>0</v>
      </c>
      <c r="AJ532" s="113">
        <v>0</v>
      </c>
      <c r="AK532" s="113">
        <v>0</v>
      </c>
      <c r="AL532" s="113">
        <f t="shared" si="598"/>
        <v>0</v>
      </c>
      <c r="AM532" s="113">
        <f>SUM(M532:R532)</f>
        <v>0</v>
      </c>
      <c r="AN532" s="113">
        <f>SUM(S532:U532)</f>
        <v>0</v>
      </c>
      <c r="AO532" s="113">
        <f>SUM(V532:X532)</f>
        <v>0</v>
      </c>
      <c r="AP532" s="113">
        <f>SUM(AM532:AO532)</f>
        <v>0</v>
      </c>
      <c r="AQ532" s="113">
        <f>AM532</f>
        <v>0</v>
      </c>
      <c r="AR532" s="113">
        <f>AN532</f>
        <v>0</v>
      </c>
      <c r="AS532" s="113">
        <f>AO532</f>
        <v>0</v>
      </c>
      <c r="AT532" s="113">
        <f>SUM(AQ532:AS532)</f>
        <v>0</v>
      </c>
      <c r="AU532" s="113">
        <v>0</v>
      </c>
      <c r="AV532" s="113">
        <v>0</v>
      </c>
      <c r="AW532" s="113">
        <f>SUM(AU532:AV532)</f>
        <v>0</v>
      </c>
      <c r="AX532" s="113" t="e">
        <f>#REF!</f>
        <v>#REF!</v>
      </c>
      <c r="AY532" s="113">
        <v>0</v>
      </c>
      <c r="AZ532" s="113">
        <v>0</v>
      </c>
      <c r="BA532" s="113">
        <v>0</v>
      </c>
      <c r="BB532" s="113">
        <v>0</v>
      </c>
    </row>
    <row r="533" spans="7:54" s="71" customFormat="1" ht="14.25" x14ac:dyDescent="0.2">
      <c r="G533" s="81" t="s">
        <v>994</v>
      </c>
      <c r="H533" s="82" t="s">
        <v>185</v>
      </c>
      <c r="I533" s="83" t="s">
        <v>186</v>
      </c>
      <c r="J533" s="84">
        <f>SUM(J534:J540)</f>
        <v>351430148</v>
      </c>
      <c r="K533" s="84">
        <f>SUM(K534:K540)</f>
        <v>96224934</v>
      </c>
      <c r="L533" s="115">
        <f>SUM(L534:L540)</f>
        <v>550000000</v>
      </c>
      <c r="M533" s="115">
        <f t="shared" ref="M533:X533" si="643">SUM(M534:M540)</f>
        <v>11703800</v>
      </c>
      <c r="N533" s="115">
        <f t="shared" si="643"/>
        <v>4305200</v>
      </c>
      <c r="O533" s="115">
        <f t="shared" si="643"/>
        <v>8831800</v>
      </c>
      <c r="P533" s="115">
        <f t="shared" si="643"/>
        <v>13239376</v>
      </c>
      <c r="Q533" s="115">
        <f t="shared" si="643"/>
        <v>25874100</v>
      </c>
      <c r="R533" s="115">
        <f t="shared" si="643"/>
        <v>6776600</v>
      </c>
      <c r="S533" s="115">
        <f t="shared" si="643"/>
        <v>6776600</v>
      </c>
      <c r="T533" s="115">
        <f t="shared" si="643"/>
        <v>6776600</v>
      </c>
      <c r="U533" s="115">
        <f t="shared" si="643"/>
        <v>6776600</v>
      </c>
      <c r="V533" s="115">
        <f t="shared" si="643"/>
        <v>6776600</v>
      </c>
      <c r="W533" s="115">
        <f t="shared" si="643"/>
        <v>6776600</v>
      </c>
      <c r="X533" s="115">
        <f t="shared" si="643"/>
        <v>6776600</v>
      </c>
      <c r="Y533" s="115">
        <f t="shared" si="584"/>
        <v>111390476</v>
      </c>
      <c r="Z533" s="115">
        <f t="shared" ref="Z533:AW533" si="644">SUM(Z534:Z540)</f>
        <v>45833333.333333328</v>
      </c>
      <c r="AA533" s="115">
        <f t="shared" si="644"/>
        <v>45833333.333333328</v>
      </c>
      <c r="AB533" s="115">
        <f t="shared" si="644"/>
        <v>45833333.333333328</v>
      </c>
      <c r="AC533" s="115">
        <f t="shared" si="644"/>
        <v>45833333.333333328</v>
      </c>
      <c r="AD533" s="115">
        <f t="shared" si="644"/>
        <v>45833333.333333328</v>
      </c>
      <c r="AE533" s="115">
        <f t="shared" si="644"/>
        <v>45833333.333333328</v>
      </c>
      <c r="AF533" s="115">
        <f t="shared" si="644"/>
        <v>45833333.333333328</v>
      </c>
      <c r="AG533" s="115">
        <f t="shared" si="644"/>
        <v>50652234</v>
      </c>
      <c r="AH533" s="115">
        <f t="shared" si="644"/>
        <v>45572700</v>
      </c>
      <c r="AI533" s="115">
        <f t="shared" si="644"/>
        <v>96224934</v>
      </c>
      <c r="AJ533" s="115">
        <f t="shared" si="644"/>
        <v>275000000</v>
      </c>
      <c r="AK533" s="115">
        <f t="shared" si="644"/>
        <v>275000000</v>
      </c>
      <c r="AL533" s="115">
        <f t="shared" si="644"/>
        <v>550000000</v>
      </c>
      <c r="AM533" s="115">
        <f t="shared" si="644"/>
        <v>70730876</v>
      </c>
      <c r="AN533" s="115">
        <f t="shared" si="644"/>
        <v>67550000</v>
      </c>
      <c r="AO533" s="115">
        <f t="shared" si="644"/>
        <v>67550000</v>
      </c>
      <c r="AP533" s="115">
        <f t="shared" si="644"/>
        <v>205830876</v>
      </c>
      <c r="AQ533" s="115">
        <f t="shared" si="644"/>
        <v>70730876</v>
      </c>
      <c r="AR533" s="115">
        <f t="shared" si="644"/>
        <v>67550000</v>
      </c>
      <c r="AS533" s="115">
        <f t="shared" si="644"/>
        <v>67550000</v>
      </c>
      <c r="AT533" s="115">
        <f t="shared" si="644"/>
        <v>205830876</v>
      </c>
      <c r="AU533" s="115">
        <f t="shared" si="644"/>
        <v>70730876</v>
      </c>
      <c r="AV533" s="115">
        <f t="shared" si="644"/>
        <v>135100000</v>
      </c>
      <c r="AW533" s="115">
        <f t="shared" si="644"/>
        <v>205830876</v>
      </c>
      <c r="AX533" s="115" t="e">
        <f>SUM(AX534:AX540)</f>
        <v>#REF!</v>
      </c>
      <c r="AY533" s="115">
        <f>SUM(AY534:AY540)</f>
        <v>205830876</v>
      </c>
      <c r="AZ533" s="115">
        <f>SUM(AZ534:AZ540)</f>
        <v>210000000</v>
      </c>
      <c r="BA533" s="115">
        <f>SUM(BA534:BA540)</f>
        <v>205830876</v>
      </c>
      <c r="BB533" s="115">
        <f>SUM(BB534:BB540)</f>
        <v>210000000</v>
      </c>
    </row>
    <row r="534" spans="7:54" s="71" customFormat="1" ht="14.25" x14ac:dyDescent="0.2">
      <c r="G534" s="81" t="s">
        <v>995</v>
      </c>
      <c r="H534" s="85" t="s">
        <v>995</v>
      </c>
      <c r="I534" s="74" t="s">
        <v>996</v>
      </c>
      <c r="J534" s="75">
        <v>46779950</v>
      </c>
      <c r="K534" s="75">
        <v>54360450</v>
      </c>
      <c r="L534" s="113">
        <v>54451650</v>
      </c>
      <c r="M534" s="113">
        <v>2457800</v>
      </c>
      <c r="N534" s="113">
        <v>3269200</v>
      </c>
      <c r="O534" s="113">
        <v>4564000</v>
      </c>
      <c r="P534" s="113">
        <v>2304200</v>
      </c>
      <c r="Q534" s="113">
        <v>3532700</v>
      </c>
      <c r="R534" s="113">
        <v>2281600</v>
      </c>
      <c r="S534" s="113">
        <v>2281600</v>
      </c>
      <c r="T534" s="113">
        <v>2281600</v>
      </c>
      <c r="U534" s="113">
        <v>2281600</v>
      </c>
      <c r="V534" s="113">
        <v>2281600</v>
      </c>
      <c r="W534" s="113">
        <v>2281600</v>
      </c>
      <c r="X534" s="113">
        <v>2281600</v>
      </c>
      <c r="Y534" s="113">
        <f t="shared" si="584"/>
        <v>32099100</v>
      </c>
      <c r="Z534" s="113">
        <v>4537637.5</v>
      </c>
      <c r="AA534" s="113">
        <v>4537637.5</v>
      </c>
      <c r="AB534" s="113">
        <v>4537637.5</v>
      </c>
      <c r="AC534" s="113">
        <v>4537637.5</v>
      </c>
      <c r="AD534" s="113">
        <v>4537637.5</v>
      </c>
      <c r="AE534" s="113">
        <v>4537637.5</v>
      </c>
      <c r="AF534" s="113">
        <v>4537637.5</v>
      </c>
      <c r="AG534" s="113">
        <v>24451650</v>
      </c>
      <c r="AH534" s="113">
        <v>29908800</v>
      </c>
      <c r="AI534" s="113">
        <f t="shared" si="597"/>
        <v>54360450</v>
      </c>
      <c r="AJ534" s="113">
        <v>27225825</v>
      </c>
      <c r="AK534" s="113">
        <v>27225825</v>
      </c>
      <c r="AL534" s="113">
        <f t="shared" si="598"/>
        <v>54451650</v>
      </c>
      <c r="AM534" s="113">
        <f t="shared" ref="AM534:AM540" si="645">SUM(M534:R534)</f>
        <v>18409500</v>
      </c>
      <c r="AN534" s="113">
        <v>15000000</v>
      </c>
      <c r="AO534" s="113">
        <v>15000000</v>
      </c>
      <c r="AP534" s="113">
        <f t="shared" ref="AP534:AP540" si="646">SUM(AM534:AO534)</f>
        <v>48409500</v>
      </c>
      <c r="AQ534" s="113">
        <f t="shared" ref="AQ534:AS540" si="647">AM534</f>
        <v>18409500</v>
      </c>
      <c r="AR534" s="113">
        <f t="shared" si="647"/>
        <v>15000000</v>
      </c>
      <c r="AS534" s="113">
        <f t="shared" si="647"/>
        <v>15000000</v>
      </c>
      <c r="AT534" s="113">
        <f t="shared" ref="AT534:AT540" si="648">SUM(AQ534:AS534)</f>
        <v>48409500</v>
      </c>
      <c r="AU534" s="113">
        <v>18409500</v>
      </c>
      <c r="AV534" s="113">
        <v>30000000</v>
      </c>
      <c r="AW534" s="113">
        <f t="shared" ref="AW534:AW540" si="649">SUM(AU534:AV534)</f>
        <v>48409500</v>
      </c>
      <c r="AX534" s="113" t="e">
        <f>#REF!</f>
        <v>#REF!</v>
      </c>
      <c r="AY534" s="113">
        <f>48409.5*1000</f>
        <v>48409500</v>
      </c>
      <c r="AZ534" s="124">
        <f>'[178]Usulan RKAP 2022 -Mitra OKT.22'!N511*1000</f>
        <v>41000000</v>
      </c>
      <c r="BA534" s="113">
        <v>48409500</v>
      </c>
      <c r="BB534" s="125">
        <v>41000000</v>
      </c>
    </row>
    <row r="535" spans="7:54" s="71" customFormat="1" ht="14.25" x14ac:dyDescent="0.2">
      <c r="G535" s="81" t="s">
        <v>997</v>
      </c>
      <c r="H535" s="85" t="s">
        <v>997</v>
      </c>
      <c r="I535" s="74" t="s">
        <v>998</v>
      </c>
      <c r="J535" s="75">
        <v>39017000</v>
      </c>
      <c r="K535" s="75">
        <v>37706900</v>
      </c>
      <c r="L535" s="113">
        <v>54108000</v>
      </c>
      <c r="M535" s="113">
        <v>9084000</v>
      </c>
      <c r="N535" s="113">
        <v>743000</v>
      </c>
      <c r="O535" s="113">
        <v>4074800</v>
      </c>
      <c r="P535" s="113">
        <v>10748176</v>
      </c>
      <c r="Q535" s="113">
        <v>2558400</v>
      </c>
      <c r="R535" s="113">
        <v>4387000</v>
      </c>
      <c r="S535" s="113">
        <v>4387000</v>
      </c>
      <c r="T535" s="113">
        <v>4387000</v>
      </c>
      <c r="U535" s="113">
        <v>4387000</v>
      </c>
      <c r="V535" s="113">
        <v>4387000</v>
      </c>
      <c r="W535" s="113">
        <v>4387000</v>
      </c>
      <c r="X535" s="113">
        <v>4387000</v>
      </c>
      <c r="Y535" s="113">
        <f t="shared" si="584"/>
        <v>57917376</v>
      </c>
      <c r="Z535" s="113">
        <v>4509000</v>
      </c>
      <c r="AA535" s="113">
        <v>4509000</v>
      </c>
      <c r="AB535" s="113">
        <v>4509000</v>
      </c>
      <c r="AC535" s="113">
        <v>4509000</v>
      </c>
      <c r="AD535" s="113">
        <v>4509000</v>
      </c>
      <c r="AE535" s="113">
        <v>4509000</v>
      </c>
      <c r="AF535" s="113">
        <v>4509000</v>
      </c>
      <c r="AG535" s="113">
        <v>23108000</v>
      </c>
      <c r="AH535" s="113">
        <v>14598900</v>
      </c>
      <c r="AI535" s="113">
        <f t="shared" si="597"/>
        <v>37706900</v>
      </c>
      <c r="AJ535" s="113">
        <v>27054000</v>
      </c>
      <c r="AK535" s="113">
        <v>27054000</v>
      </c>
      <c r="AL535" s="113">
        <f t="shared" si="598"/>
        <v>54108000</v>
      </c>
      <c r="AM535" s="113">
        <f t="shared" si="645"/>
        <v>31595376</v>
      </c>
      <c r="AN535" s="113">
        <v>10000000</v>
      </c>
      <c r="AO535" s="113">
        <v>10000000</v>
      </c>
      <c r="AP535" s="113">
        <f t="shared" si="646"/>
        <v>51595376</v>
      </c>
      <c r="AQ535" s="113">
        <f t="shared" si="647"/>
        <v>31595376</v>
      </c>
      <c r="AR535" s="113">
        <f t="shared" si="647"/>
        <v>10000000</v>
      </c>
      <c r="AS535" s="113">
        <f t="shared" si="647"/>
        <v>10000000</v>
      </c>
      <c r="AT535" s="113">
        <f t="shared" si="648"/>
        <v>51595376</v>
      </c>
      <c r="AU535" s="113">
        <v>31595376</v>
      </c>
      <c r="AV535" s="113">
        <v>20000000</v>
      </c>
      <c r="AW535" s="113">
        <f t="shared" si="649"/>
        <v>51595376</v>
      </c>
      <c r="AX535" s="113" t="e">
        <f>#REF!</f>
        <v>#REF!</v>
      </c>
      <c r="AY535" s="113">
        <f>51595.376*1000</f>
        <v>51595376</v>
      </c>
      <c r="AZ535" s="124">
        <f>'[178]Usulan RKAP 2022 -Mitra OKT.22'!N512*1000</f>
        <v>33000000</v>
      </c>
      <c r="BA535" s="113">
        <v>51595376</v>
      </c>
      <c r="BB535" s="125">
        <v>33000000</v>
      </c>
    </row>
    <row r="536" spans="7:54" s="71" customFormat="1" ht="14.25" x14ac:dyDescent="0.2">
      <c r="G536" s="81" t="s">
        <v>999</v>
      </c>
      <c r="H536" s="85" t="s">
        <v>999</v>
      </c>
      <c r="I536" s="74" t="s">
        <v>1000</v>
      </c>
      <c r="J536" s="75">
        <v>7483498</v>
      </c>
      <c r="K536" s="75">
        <v>3518584</v>
      </c>
      <c r="L536" s="113">
        <v>8853584</v>
      </c>
      <c r="M536" s="113">
        <v>162000</v>
      </c>
      <c r="N536" s="113">
        <v>293000</v>
      </c>
      <c r="O536" s="113">
        <v>193000</v>
      </c>
      <c r="P536" s="113">
        <v>187000</v>
      </c>
      <c r="Q536" s="113">
        <v>183000</v>
      </c>
      <c r="R536" s="113">
        <v>108000</v>
      </c>
      <c r="S536" s="113">
        <v>108000</v>
      </c>
      <c r="T536" s="113">
        <v>108000</v>
      </c>
      <c r="U536" s="113">
        <v>108000</v>
      </c>
      <c r="V536" s="113">
        <v>108000</v>
      </c>
      <c r="W536" s="113">
        <v>108000</v>
      </c>
      <c r="X536" s="113">
        <v>108000</v>
      </c>
      <c r="Y536" s="113">
        <f t="shared" si="584"/>
        <v>1774000</v>
      </c>
      <c r="Z536" s="113">
        <v>737798.66666666663</v>
      </c>
      <c r="AA536" s="113">
        <v>737798.66666666663</v>
      </c>
      <c r="AB536" s="113">
        <v>737798.66666666663</v>
      </c>
      <c r="AC536" s="113">
        <v>737798.66666666663</v>
      </c>
      <c r="AD536" s="113">
        <v>737798.66666666663</v>
      </c>
      <c r="AE536" s="113">
        <v>737798.66666666663</v>
      </c>
      <c r="AF536" s="113">
        <v>737798.66666666663</v>
      </c>
      <c r="AG536" s="113">
        <v>2453584</v>
      </c>
      <c r="AH536" s="113">
        <v>1065000</v>
      </c>
      <c r="AI536" s="113">
        <f t="shared" si="597"/>
        <v>3518584</v>
      </c>
      <c r="AJ536" s="113">
        <v>4426792</v>
      </c>
      <c r="AK536" s="113">
        <v>4426792</v>
      </c>
      <c r="AL536" s="113">
        <f t="shared" si="598"/>
        <v>8853584</v>
      </c>
      <c r="AM536" s="113">
        <f t="shared" si="645"/>
        <v>1126000</v>
      </c>
      <c r="AN536" s="113">
        <v>3200000</v>
      </c>
      <c r="AO536" s="113">
        <v>3200000</v>
      </c>
      <c r="AP536" s="113">
        <f t="shared" si="646"/>
        <v>7526000</v>
      </c>
      <c r="AQ536" s="113">
        <f t="shared" si="647"/>
        <v>1126000</v>
      </c>
      <c r="AR536" s="113">
        <f t="shared" si="647"/>
        <v>3200000</v>
      </c>
      <c r="AS536" s="113">
        <f t="shared" si="647"/>
        <v>3200000</v>
      </c>
      <c r="AT536" s="113">
        <f t="shared" si="648"/>
        <v>7526000</v>
      </c>
      <c r="AU536" s="113">
        <v>1126000</v>
      </c>
      <c r="AV536" s="113">
        <v>6400000</v>
      </c>
      <c r="AW536" s="113">
        <f t="shared" si="649"/>
        <v>7526000</v>
      </c>
      <c r="AX536" s="113" t="e">
        <f>#REF!</f>
        <v>#REF!</v>
      </c>
      <c r="AY536" s="113">
        <f>7526*1000</f>
        <v>7526000</v>
      </c>
      <c r="AZ536" s="124">
        <f>'[178]Usulan RKAP 2022 -Mitra OKT.22'!N513*1000</f>
        <v>10000000</v>
      </c>
      <c r="BA536" s="113">
        <v>7526000</v>
      </c>
      <c r="BB536" s="125">
        <v>10000000</v>
      </c>
    </row>
    <row r="537" spans="7:54" s="71" customFormat="1" ht="14.25" x14ac:dyDescent="0.2">
      <c r="G537" s="81" t="s">
        <v>1001</v>
      </c>
      <c r="H537" s="85" t="s">
        <v>1001</v>
      </c>
      <c r="I537" s="74" t="s">
        <v>1002</v>
      </c>
      <c r="J537" s="75">
        <v>2475000</v>
      </c>
      <c r="K537" s="75">
        <v>639000</v>
      </c>
      <c r="L537" s="113">
        <v>2339000</v>
      </c>
      <c r="M537" s="113">
        <v>0</v>
      </c>
      <c r="N537" s="113">
        <v>0</v>
      </c>
      <c r="O537" s="113">
        <v>0</v>
      </c>
      <c r="P537" s="113">
        <v>0</v>
      </c>
      <c r="Q537" s="113">
        <v>0</v>
      </c>
      <c r="R537" s="113">
        <v>0</v>
      </c>
      <c r="S537" s="113">
        <v>0</v>
      </c>
      <c r="T537" s="113">
        <v>0</v>
      </c>
      <c r="U537" s="113">
        <v>0</v>
      </c>
      <c r="V537" s="113">
        <v>0</v>
      </c>
      <c r="W537" s="113">
        <v>0</v>
      </c>
      <c r="X537" s="113">
        <v>0</v>
      </c>
      <c r="Y537" s="113">
        <f t="shared" si="584"/>
        <v>0</v>
      </c>
      <c r="Z537" s="113">
        <v>194916.66666666666</v>
      </c>
      <c r="AA537" s="113">
        <v>194916.66666666666</v>
      </c>
      <c r="AB537" s="113">
        <v>194916.66666666666</v>
      </c>
      <c r="AC537" s="113">
        <v>194916.66666666666</v>
      </c>
      <c r="AD537" s="113">
        <v>194916.66666666666</v>
      </c>
      <c r="AE537" s="113">
        <v>194916.66666666666</v>
      </c>
      <c r="AF537" s="113">
        <v>194916.66666666666</v>
      </c>
      <c r="AG537" s="113">
        <v>639000</v>
      </c>
      <c r="AH537" s="113">
        <v>0</v>
      </c>
      <c r="AI537" s="113">
        <f t="shared" si="597"/>
        <v>639000</v>
      </c>
      <c r="AJ537" s="113">
        <v>1169500</v>
      </c>
      <c r="AK537" s="113">
        <v>1169500</v>
      </c>
      <c r="AL537" s="113">
        <f t="shared" si="598"/>
        <v>2339000</v>
      </c>
      <c r="AM537" s="113">
        <f t="shared" si="645"/>
        <v>0</v>
      </c>
      <c r="AN537" s="113">
        <v>850000</v>
      </c>
      <c r="AO537" s="113">
        <v>850000</v>
      </c>
      <c r="AP537" s="113">
        <f t="shared" si="646"/>
        <v>1700000</v>
      </c>
      <c r="AQ537" s="113">
        <f t="shared" si="647"/>
        <v>0</v>
      </c>
      <c r="AR537" s="113">
        <f t="shared" si="647"/>
        <v>850000</v>
      </c>
      <c r="AS537" s="113">
        <f t="shared" si="647"/>
        <v>850000</v>
      </c>
      <c r="AT537" s="113">
        <f t="shared" si="648"/>
        <v>1700000</v>
      </c>
      <c r="AU537" s="113">
        <v>0</v>
      </c>
      <c r="AV537" s="113">
        <v>1700000</v>
      </c>
      <c r="AW537" s="113">
        <f t="shared" si="649"/>
        <v>1700000</v>
      </c>
      <c r="AX537" s="113" t="e">
        <f>#REF!</f>
        <v>#REF!</v>
      </c>
      <c r="AY537" s="113">
        <f>1700*1000</f>
        <v>1700000</v>
      </c>
      <c r="AZ537" s="124">
        <f>'[178]Usulan RKAP 2022 -Mitra OKT.22'!N514*1000</f>
        <v>5000000</v>
      </c>
      <c r="BA537" s="113">
        <v>1700000</v>
      </c>
      <c r="BB537" s="125">
        <v>5000000</v>
      </c>
    </row>
    <row r="538" spans="7:54" s="71" customFormat="1" ht="14.25" x14ac:dyDescent="0.2">
      <c r="G538" s="81" t="s">
        <v>1003</v>
      </c>
      <c r="H538" s="85" t="s">
        <v>1003</v>
      </c>
      <c r="I538" s="74" t="s">
        <v>1004</v>
      </c>
      <c r="J538" s="75">
        <v>0</v>
      </c>
      <c r="K538" s="75">
        <v>0</v>
      </c>
      <c r="L538" s="113">
        <v>17000000</v>
      </c>
      <c r="M538" s="113">
        <v>0</v>
      </c>
      <c r="N538" s="113">
        <v>0</v>
      </c>
      <c r="O538" s="113">
        <v>0</v>
      </c>
      <c r="P538" s="113">
        <v>0</v>
      </c>
      <c r="Q538" s="113">
        <v>0</v>
      </c>
      <c r="R538" s="113">
        <v>0</v>
      </c>
      <c r="S538" s="113">
        <v>0</v>
      </c>
      <c r="T538" s="113">
        <v>0</v>
      </c>
      <c r="U538" s="113">
        <v>0</v>
      </c>
      <c r="V538" s="113">
        <v>0</v>
      </c>
      <c r="W538" s="113">
        <v>0</v>
      </c>
      <c r="X538" s="113">
        <v>0</v>
      </c>
      <c r="Y538" s="113">
        <f t="shared" si="584"/>
        <v>0</v>
      </c>
      <c r="Z538" s="113">
        <v>1416666.6666666667</v>
      </c>
      <c r="AA538" s="113">
        <v>1416666.6666666667</v>
      </c>
      <c r="AB538" s="113">
        <v>1416666.6666666667</v>
      </c>
      <c r="AC538" s="113">
        <v>1416666.6666666667</v>
      </c>
      <c r="AD538" s="113">
        <v>1416666.6666666667</v>
      </c>
      <c r="AE538" s="113">
        <v>1416666.6666666667</v>
      </c>
      <c r="AF538" s="113">
        <v>1416666.6666666667</v>
      </c>
      <c r="AG538" s="113">
        <v>0</v>
      </c>
      <c r="AH538" s="113">
        <v>0</v>
      </c>
      <c r="AI538" s="113">
        <f t="shared" si="597"/>
        <v>0</v>
      </c>
      <c r="AJ538" s="113">
        <v>8500000</v>
      </c>
      <c r="AK538" s="113">
        <v>8500000</v>
      </c>
      <c r="AL538" s="113">
        <f t="shared" si="598"/>
        <v>17000000</v>
      </c>
      <c r="AM538" s="113">
        <f t="shared" si="645"/>
        <v>0</v>
      </c>
      <c r="AN538" s="113">
        <v>8500000</v>
      </c>
      <c r="AO538" s="113">
        <v>8500000</v>
      </c>
      <c r="AP538" s="113">
        <f t="shared" si="646"/>
        <v>17000000</v>
      </c>
      <c r="AQ538" s="113">
        <f t="shared" si="647"/>
        <v>0</v>
      </c>
      <c r="AR538" s="113">
        <f t="shared" si="647"/>
        <v>8500000</v>
      </c>
      <c r="AS538" s="113">
        <f t="shared" si="647"/>
        <v>8500000</v>
      </c>
      <c r="AT538" s="113">
        <f t="shared" si="648"/>
        <v>17000000</v>
      </c>
      <c r="AU538" s="113">
        <v>0</v>
      </c>
      <c r="AV538" s="113">
        <v>17000000</v>
      </c>
      <c r="AW538" s="113">
        <f t="shared" si="649"/>
        <v>17000000</v>
      </c>
      <c r="AX538" s="113" t="e">
        <f>#REF!</f>
        <v>#REF!</v>
      </c>
      <c r="AY538" s="113">
        <f>17000*1000</f>
        <v>17000000</v>
      </c>
      <c r="AZ538" s="124">
        <f>'[178]Usulan RKAP 2022 -Mitra OKT.22'!N515*1000</f>
        <v>40000000</v>
      </c>
      <c r="BA538" s="113">
        <v>17000000</v>
      </c>
      <c r="BB538" s="125">
        <v>40000000</v>
      </c>
    </row>
    <row r="539" spans="7:54" s="71" customFormat="1" ht="14.25" x14ac:dyDescent="0.2">
      <c r="G539" s="81" t="s">
        <v>1005</v>
      </c>
      <c r="H539" s="85" t="s">
        <v>1005</v>
      </c>
      <c r="I539" s="74" t="s">
        <v>1006</v>
      </c>
      <c r="J539" s="75">
        <v>124674700</v>
      </c>
      <c r="K539" s="75">
        <v>0</v>
      </c>
      <c r="L539" s="113">
        <v>243247766</v>
      </c>
      <c r="M539" s="113">
        <v>0</v>
      </c>
      <c r="N539" s="113">
        <v>0</v>
      </c>
      <c r="O539" s="113">
        <v>0</v>
      </c>
      <c r="P539" s="113">
        <v>0</v>
      </c>
      <c r="Q539" s="113">
        <v>19600000</v>
      </c>
      <c r="R539" s="113">
        <v>0</v>
      </c>
      <c r="S539" s="113">
        <v>0</v>
      </c>
      <c r="T539" s="113">
        <v>0</v>
      </c>
      <c r="U539" s="113">
        <v>0</v>
      </c>
      <c r="V539" s="113">
        <v>0</v>
      </c>
      <c r="W539" s="113">
        <v>0</v>
      </c>
      <c r="X539" s="113">
        <v>0</v>
      </c>
      <c r="Y539" s="113">
        <f t="shared" si="584"/>
        <v>19600000</v>
      </c>
      <c r="Z539" s="113">
        <v>20270647.166666668</v>
      </c>
      <c r="AA539" s="113">
        <v>20270647.166666668</v>
      </c>
      <c r="AB539" s="113">
        <v>20270647.166666668</v>
      </c>
      <c r="AC539" s="113">
        <v>20270647.166666668</v>
      </c>
      <c r="AD539" s="113">
        <v>20270647.166666668</v>
      </c>
      <c r="AE539" s="113">
        <v>20270647.166666668</v>
      </c>
      <c r="AF539" s="113">
        <v>20270647.166666668</v>
      </c>
      <c r="AG539" s="113">
        <v>0</v>
      </c>
      <c r="AH539" s="113">
        <v>0</v>
      </c>
      <c r="AI539" s="113">
        <f t="shared" si="597"/>
        <v>0</v>
      </c>
      <c r="AJ539" s="113">
        <v>121623883.00000001</v>
      </c>
      <c r="AK539" s="113">
        <v>121623883.00000001</v>
      </c>
      <c r="AL539" s="113">
        <f t="shared" si="598"/>
        <v>243247766.00000003</v>
      </c>
      <c r="AM539" s="113">
        <f t="shared" si="645"/>
        <v>19600000</v>
      </c>
      <c r="AN539" s="113">
        <v>30000000</v>
      </c>
      <c r="AO539" s="113">
        <v>30000000</v>
      </c>
      <c r="AP539" s="113">
        <f t="shared" si="646"/>
        <v>79600000</v>
      </c>
      <c r="AQ539" s="113">
        <f t="shared" si="647"/>
        <v>19600000</v>
      </c>
      <c r="AR539" s="113">
        <f t="shared" si="647"/>
        <v>30000000</v>
      </c>
      <c r="AS539" s="113">
        <f t="shared" si="647"/>
        <v>30000000</v>
      </c>
      <c r="AT539" s="113">
        <f t="shared" si="648"/>
        <v>79600000</v>
      </c>
      <c r="AU539" s="113">
        <v>19600000</v>
      </c>
      <c r="AV539" s="113">
        <v>60000000</v>
      </c>
      <c r="AW539" s="113">
        <f t="shared" si="649"/>
        <v>79600000</v>
      </c>
      <c r="AX539" s="113" t="e">
        <f>#REF!</f>
        <v>#REF!</v>
      </c>
      <c r="AY539" s="113">
        <f>79600*1000</f>
        <v>79600000</v>
      </c>
      <c r="AZ539" s="124">
        <f>'[178]Usulan RKAP 2022 -Mitra OKT.22'!N516*1000</f>
        <v>21000000</v>
      </c>
      <c r="BA539" s="113">
        <v>79600000</v>
      </c>
      <c r="BB539" s="125">
        <v>21000000</v>
      </c>
    </row>
    <row r="540" spans="7:54" s="71" customFormat="1" ht="14.25" x14ac:dyDescent="0.2">
      <c r="G540" s="81" t="s">
        <v>1007</v>
      </c>
      <c r="H540" s="85" t="s">
        <v>1007</v>
      </c>
      <c r="I540" s="74" t="s">
        <v>1008</v>
      </c>
      <c r="J540" s="75">
        <v>131000000</v>
      </c>
      <c r="K540" s="75">
        <v>0</v>
      </c>
      <c r="L540" s="113">
        <v>170000000</v>
      </c>
      <c r="M540" s="113">
        <v>0</v>
      </c>
      <c r="N540" s="113">
        <v>0</v>
      </c>
      <c r="O540" s="113">
        <v>0</v>
      </c>
      <c r="P540" s="113">
        <v>0</v>
      </c>
      <c r="Q540" s="113">
        <v>0</v>
      </c>
      <c r="R540" s="113">
        <v>0</v>
      </c>
      <c r="S540" s="113">
        <v>0</v>
      </c>
      <c r="T540" s="113">
        <v>0</v>
      </c>
      <c r="U540" s="113">
        <v>0</v>
      </c>
      <c r="V540" s="113">
        <v>0</v>
      </c>
      <c r="W540" s="113">
        <v>0</v>
      </c>
      <c r="X540" s="113">
        <v>0</v>
      </c>
      <c r="Y540" s="113">
        <f t="shared" ref="Y540:Y549" si="650">SUM(M540:X540)</f>
        <v>0</v>
      </c>
      <c r="Z540" s="113">
        <v>14166666.666666666</v>
      </c>
      <c r="AA540" s="113">
        <v>14166666.666666666</v>
      </c>
      <c r="AB540" s="113">
        <v>14166666.666666666</v>
      </c>
      <c r="AC540" s="113">
        <v>14166666.666666666</v>
      </c>
      <c r="AD540" s="113">
        <v>14166666.666666666</v>
      </c>
      <c r="AE540" s="113">
        <v>14166666.666666666</v>
      </c>
      <c r="AF540" s="113">
        <v>14166666.666666666</v>
      </c>
      <c r="AG540" s="113">
        <v>0</v>
      </c>
      <c r="AH540" s="113">
        <v>0</v>
      </c>
      <c r="AI540" s="113">
        <f t="shared" si="597"/>
        <v>0</v>
      </c>
      <c r="AJ540" s="113">
        <v>85000000</v>
      </c>
      <c r="AK540" s="113">
        <v>85000000</v>
      </c>
      <c r="AL540" s="113">
        <f t="shared" si="598"/>
        <v>170000000</v>
      </c>
      <c r="AM540" s="113">
        <f t="shared" si="645"/>
        <v>0</v>
      </c>
      <c r="AN540" s="113">
        <f>SUM(S540:U540)</f>
        <v>0</v>
      </c>
      <c r="AO540" s="113">
        <f>SUM(V540:X540)</f>
        <v>0</v>
      </c>
      <c r="AP540" s="113">
        <f t="shared" si="646"/>
        <v>0</v>
      </c>
      <c r="AQ540" s="113">
        <f t="shared" si="647"/>
        <v>0</v>
      </c>
      <c r="AR540" s="113">
        <f t="shared" si="647"/>
        <v>0</v>
      </c>
      <c r="AS540" s="113">
        <f t="shared" si="647"/>
        <v>0</v>
      </c>
      <c r="AT540" s="113">
        <f t="shared" si="648"/>
        <v>0</v>
      </c>
      <c r="AU540" s="113">
        <v>0</v>
      </c>
      <c r="AV540" s="113">
        <v>0</v>
      </c>
      <c r="AW540" s="113">
        <f t="shared" si="649"/>
        <v>0</v>
      </c>
      <c r="AX540" s="113" t="e">
        <f>#REF!</f>
        <v>#REF!</v>
      </c>
      <c r="AY540" s="113">
        <v>0</v>
      </c>
      <c r="AZ540" s="124">
        <f>'[178]Usulan RKAP 2022 -Mitra OKT.22'!N517*1000</f>
        <v>60000000</v>
      </c>
      <c r="BA540" s="113">
        <v>0</v>
      </c>
      <c r="BB540" s="125">
        <v>60000000</v>
      </c>
    </row>
    <row r="541" spans="7:54" s="71" customFormat="1" ht="14.25" x14ac:dyDescent="0.2">
      <c r="G541" s="81" t="s">
        <v>1009</v>
      </c>
      <c r="H541" s="82" t="s">
        <v>187</v>
      </c>
      <c r="I541" s="83" t="s">
        <v>188</v>
      </c>
      <c r="J541" s="84">
        <f>J542</f>
        <v>0</v>
      </c>
      <c r="K541" s="84">
        <f>K542</f>
        <v>0</v>
      </c>
      <c r="L541" s="115">
        <f>L542</f>
        <v>0</v>
      </c>
      <c r="M541" s="115">
        <f t="shared" ref="M541:X541" si="651">M542</f>
        <v>0</v>
      </c>
      <c r="N541" s="115">
        <f t="shared" si="651"/>
        <v>0</v>
      </c>
      <c r="O541" s="115">
        <f t="shared" si="651"/>
        <v>0</v>
      </c>
      <c r="P541" s="115">
        <f t="shared" si="651"/>
        <v>0</v>
      </c>
      <c r="Q541" s="115">
        <f t="shared" si="651"/>
        <v>0</v>
      </c>
      <c r="R541" s="115">
        <f t="shared" si="651"/>
        <v>0</v>
      </c>
      <c r="S541" s="115">
        <f t="shared" si="651"/>
        <v>0</v>
      </c>
      <c r="T541" s="115">
        <f t="shared" si="651"/>
        <v>0</v>
      </c>
      <c r="U541" s="115">
        <f t="shared" si="651"/>
        <v>0</v>
      </c>
      <c r="V541" s="115">
        <f t="shared" si="651"/>
        <v>0</v>
      </c>
      <c r="W541" s="115">
        <f t="shared" si="651"/>
        <v>0</v>
      </c>
      <c r="X541" s="115">
        <f t="shared" si="651"/>
        <v>0</v>
      </c>
      <c r="Y541" s="115">
        <f t="shared" si="650"/>
        <v>0</v>
      </c>
      <c r="Z541" s="115">
        <f t="shared" ref="Z541:BB541" si="652">Z542</f>
        <v>0</v>
      </c>
      <c r="AA541" s="115">
        <f t="shared" si="652"/>
        <v>0</v>
      </c>
      <c r="AB541" s="115">
        <f t="shared" si="652"/>
        <v>0</v>
      </c>
      <c r="AC541" s="115">
        <f t="shared" si="652"/>
        <v>0</v>
      </c>
      <c r="AD541" s="115">
        <f t="shared" si="652"/>
        <v>0</v>
      </c>
      <c r="AE541" s="115">
        <f t="shared" si="652"/>
        <v>0</v>
      </c>
      <c r="AF541" s="115">
        <f t="shared" si="652"/>
        <v>0</v>
      </c>
      <c r="AG541" s="115">
        <f t="shared" si="652"/>
        <v>0</v>
      </c>
      <c r="AH541" s="115">
        <f t="shared" si="652"/>
        <v>0</v>
      </c>
      <c r="AI541" s="115">
        <f t="shared" si="652"/>
        <v>0</v>
      </c>
      <c r="AJ541" s="115">
        <f t="shared" si="652"/>
        <v>0</v>
      </c>
      <c r="AK541" s="115">
        <f t="shared" si="652"/>
        <v>0</v>
      </c>
      <c r="AL541" s="115">
        <f t="shared" si="652"/>
        <v>0</v>
      </c>
      <c r="AM541" s="115">
        <f t="shared" si="652"/>
        <v>0</v>
      </c>
      <c r="AN541" s="115">
        <f t="shared" si="652"/>
        <v>0</v>
      </c>
      <c r="AO541" s="115">
        <f t="shared" si="652"/>
        <v>0</v>
      </c>
      <c r="AP541" s="115">
        <f t="shared" si="652"/>
        <v>0</v>
      </c>
      <c r="AQ541" s="115">
        <f t="shared" si="652"/>
        <v>0</v>
      </c>
      <c r="AR541" s="115">
        <f t="shared" si="652"/>
        <v>0</v>
      </c>
      <c r="AS541" s="115">
        <f t="shared" si="652"/>
        <v>0</v>
      </c>
      <c r="AT541" s="115">
        <f t="shared" si="652"/>
        <v>0</v>
      </c>
      <c r="AU541" s="115">
        <f t="shared" si="652"/>
        <v>0</v>
      </c>
      <c r="AV541" s="115">
        <f t="shared" si="652"/>
        <v>0</v>
      </c>
      <c r="AW541" s="115">
        <f t="shared" si="652"/>
        <v>0</v>
      </c>
      <c r="AX541" s="115" t="e">
        <f t="shared" si="652"/>
        <v>#REF!</v>
      </c>
      <c r="AY541" s="115">
        <f t="shared" si="652"/>
        <v>0</v>
      </c>
      <c r="AZ541" s="115">
        <f t="shared" si="652"/>
        <v>0</v>
      </c>
      <c r="BA541" s="115">
        <f t="shared" si="652"/>
        <v>0</v>
      </c>
      <c r="BB541" s="115">
        <f t="shared" si="652"/>
        <v>0</v>
      </c>
    </row>
    <row r="542" spans="7:54" s="71" customFormat="1" ht="14.25" x14ac:dyDescent="0.2">
      <c r="G542" s="81" t="s">
        <v>187</v>
      </c>
      <c r="H542" s="85" t="s">
        <v>187</v>
      </c>
      <c r="I542" s="74" t="s">
        <v>1010</v>
      </c>
      <c r="J542" s="75">
        <v>0</v>
      </c>
      <c r="K542" s="75"/>
      <c r="L542" s="113">
        <v>0</v>
      </c>
      <c r="M542" s="113">
        <v>0</v>
      </c>
      <c r="N542" s="113">
        <v>0</v>
      </c>
      <c r="O542" s="113">
        <v>0</v>
      </c>
      <c r="P542" s="113">
        <v>0</v>
      </c>
      <c r="Q542" s="113">
        <v>0</v>
      </c>
      <c r="R542" s="113">
        <v>0</v>
      </c>
      <c r="S542" s="113">
        <v>0</v>
      </c>
      <c r="T542" s="113">
        <v>0</v>
      </c>
      <c r="U542" s="113">
        <v>0</v>
      </c>
      <c r="V542" s="113">
        <v>0</v>
      </c>
      <c r="W542" s="113">
        <v>0</v>
      </c>
      <c r="X542" s="113">
        <v>0</v>
      </c>
      <c r="Y542" s="113">
        <f t="shared" si="650"/>
        <v>0</v>
      </c>
      <c r="Z542" s="113"/>
      <c r="AA542" s="113"/>
      <c r="AB542" s="113"/>
      <c r="AC542" s="113"/>
      <c r="AD542" s="113">
        <v>0</v>
      </c>
      <c r="AE542" s="113">
        <v>0</v>
      </c>
      <c r="AF542" s="113">
        <v>0</v>
      </c>
      <c r="AG542" s="113">
        <v>0</v>
      </c>
      <c r="AH542" s="113">
        <v>0</v>
      </c>
      <c r="AI542" s="113">
        <f t="shared" ref="AI542:AI605" si="653">SUM(AG542:AH542)</f>
        <v>0</v>
      </c>
      <c r="AJ542" s="113">
        <v>0</v>
      </c>
      <c r="AK542" s="113">
        <v>0</v>
      </c>
      <c r="AL542" s="113">
        <f t="shared" ref="AL542:AL605" si="654">SUM(AJ542:AK542)</f>
        <v>0</v>
      </c>
      <c r="AM542" s="113">
        <f>SUM(M542:R542)</f>
        <v>0</v>
      </c>
      <c r="AN542" s="113">
        <f>SUM(S542:U542)</f>
        <v>0</v>
      </c>
      <c r="AO542" s="113">
        <f>SUM(V542:X542)</f>
        <v>0</v>
      </c>
      <c r="AP542" s="113">
        <f>SUM(AM542:AO542)</f>
        <v>0</v>
      </c>
      <c r="AQ542" s="113">
        <f>AM542</f>
        <v>0</v>
      </c>
      <c r="AR542" s="113">
        <f>AN542</f>
        <v>0</v>
      </c>
      <c r="AS542" s="113">
        <f>AO542</f>
        <v>0</v>
      </c>
      <c r="AT542" s="113">
        <f>SUM(AQ542:AS542)</f>
        <v>0</v>
      </c>
      <c r="AU542" s="113">
        <v>0</v>
      </c>
      <c r="AV542" s="113">
        <v>0</v>
      </c>
      <c r="AW542" s="113">
        <f>SUM(AU542:AV542)</f>
        <v>0</v>
      </c>
      <c r="AX542" s="113" t="e">
        <f>#REF!</f>
        <v>#REF!</v>
      </c>
      <c r="AY542" s="113">
        <v>0</v>
      </c>
      <c r="AZ542" s="113">
        <v>0</v>
      </c>
      <c r="BA542" s="113">
        <v>0</v>
      </c>
      <c r="BB542" s="113">
        <v>0</v>
      </c>
    </row>
    <row r="543" spans="7:54" s="71" customFormat="1" ht="14.25" x14ac:dyDescent="0.2">
      <c r="G543" s="81" t="s">
        <v>1011</v>
      </c>
      <c r="H543" s="82" t="s">
        <v>189</v>
      </c>
      <c r="I543" s="83" t="s">
        <v>1012</v>
      </c>
      <c r="J543" s="84">
        <f>SUM(J545:J549)</f>
        <v>2180675477</v>
      </c>
      <c r="K543" s="84">
        <f>SUM(K545:K549)</f>
        <v>1129086710</v>
      </c>
      <c r="L543" s="115">
        <f>SUM(L545:L549)</f>
        <v>1848000000</v>
      </c>
      <c r="M543" s="115">
        <f t="shared" ref="M543:X543" si="655">SUM(M545:M549)</f>
        <v>70798337</v>
      </c>
      <c r="N543" s="115">
        <f t="shared" si="655"/>
        <v>104303902</v>
      </c>
      <c r="O543" s="115">
        <f t="shared" si="655"/>
        <v>88239320</v>
      </c>
      <c r="P543" s="115">
        <f t="shared" si="655"/>
        <v>197983582</v>
      </c>
      <c r="Q543" s="115">
        <f t="shared" si="655"/>
        <v>137690276</v>
      </c>
      <c r="R543" s="115">
        <f t="shared" si="655"/>
        <v>86232253</v>
      </c>
      <c r="S543" s="115">
        <f t="shared" si="655"/>
        <v>86232253</v>
      </c>
      <c r="T543" s="115">
        <f t="shared" si="655"/>
        <v>86232253</v>
      </c>
      <c r="U543" s="115">
        <f t="shared" si="655"/>
        <v>86232253</v>
      </c>
      <c r="V543" s="115">
        <f t="shared" si="655"/>
        <v>86232253</v>
      </c>
      <c r="W543" s="115">
        <f t="shared" si="655"/>
        <v>86232253</v>
      </c>
      <c r="X543" s="115">
        <f t="shared" si="655"/>
        <v>86232253</v>
      </c>
      <c r="Y543" s="115">
        <f t="shared" si="650"/>
        <v>1202641188</v>
      </c>
      <c r="Z543" s="115">
        <f t="shared" ref="Z543:AW543" si="656">SUM(Z545:Z549)</f>
        <v>154000000</v>
      </c>
      <c r="AA543" s="115">
        <f t="shared" si="656"/>
        <v>154000000</v>
      </c>
      <c r="AB543" s="115">
        <f t="shared" si="656"/>
        <v>154000000</v>
      </c>
      <c r="AC543" s="115">
        <f t="shared" si="656"/>
        <v>154000000</v>
      </c>
      <c r="AD543" s="115">
        <f t="shared" si="656"/>
        <v>154000000</v>
      </c>
      <c r="AE543" s="115">
        <f t="shared" si="656"/>
        <v>154000000</v>
      </c>
      <c r="AF543" s="115">
        <f t="shared" si="656"/>
        <v>154000000</v>
      </c>
      <c r="AG543" s="115">
        <f t="shared" si="656"/>
        <v>522585394</v>
      </c>
      <c r="AH543" s="115">
        <f t="shared" si="656"/>
        <v>606501316</v>
      </c>
      <c r="AI543" s="115">
        <f t="shared" si="656"/>
        <v>1129086710</v>
      </c>
      <c r="AJ543" s="115">
        <f t="shared" si="656"/>
        <v>924000000</v>
      </c>
      <c r="AK543" s="115">
        <f t="shared" si="656"/>
        <v>924000000</v>
      </c>
      <c r="AL543" s="115">
        <f t="shared" si="656"/>
        <v>1848000000</v>
      </c>
      <c r="AM543" s="115">
        <f t="shared" si="656"/>
        <v>685247670</v>
      </c>
      <c r="AN543" s="115">
        <f t="shared" si="656"/>
        <v>345500000</v>
      </c>
      <c r="AO543" s="115">
        <f t="shared" si="656"/>
        <v>370000000</v>
      </c>
      <c r="AP543" s="115">
        <f t="shared" si="656"/>
        <v>1400747670</v>
      </c>
      <c r="AQ543" s="115">
        <f t="shared" si="656"/>
        <v>685247670</v>
      </c>
      <c r="AR543" s="115">
        <f t="shared" si="656"/>
        <v>345500000</v>
      </c>
      <c r="AS543" s="115">
        <f t="shared" si="656"/>
        <v>370000000</v>
      </c>
      <c r="AT543" s="115">
        <f t="shared" si="656"/>
        <v>1400747670</v>
      </c>
      <c r="AU543" s="115">
        <f t="shared" si="656"/>
        <v>685247670</v>
      </c>
      <c r="AV543" s="115" t="e">
        <f t="shared" si="656"/>
        <v>#REF!</v>
      </c>
      <c r="AW543" s="115" t="e">
        <f t="shared" si="656"/>
        <v>#REF!</v>
      </c>
      <c r="AX543" s="115" t="e">
        <f>SUM(AX545:AX549)</f>
        <v>#REF!</v>
      </c>
      <c r="AY543" s="115">
        <f>SUM(AY545:AY549)</f>
        <v>1400747670</v>
      </c>
      <c r="AZ543" s="115">
        <f>SUM(AZ545:AZ549)</f>
        <v>1311000000</v>
      </c>
      <c r="BA543" s="115">
        <f>SUM(BA545:BA549)</f>
        <v>1400747670</v>
      </c>
      <c r="BB543" s="115">
        <f>SUM(BB545:BB549)</f>
        <v>1311000000</v>
      </c>
    </row>
    <row r="544" spans="7:54" s="71" customFormat="1" ht="14.25" x14ac:dyDescent="0.2">
      <c r="G544" s="81" t="s">
        <v>189</v>
      </c>
      <c r="H544" s="85" t="s">
        <v>189</v>
      </c>
      <c r="I544" s="74" t="s">
        <v>1013</v>
      </c>
      <c r="J544" s="75">
        <f>J543</f>
        <v>2180675477</v>
      </c>
      <c r="K544" s="75">
        <f>K543</f>
        <v>1129086710</v>
      </c>
      <c r="L544" s="113">
        <f>L543</f>
        <v>1848000000</v>
      </c>
      <c r="M544" s="113">
        <f t="shared" ref="M544:X544" si="657">M543</f>
        <v>70798337</v>
      </c>
      <c r="N544" s="113">
        <f t="shared" si="657"/>
        <v>104303902</v>
      </c>
      <c r="O544" s="113">
        <f t="shared" si="657"/>
        <v>88239320</v>
      </c>
      <c r="P544" s="113">
        <f t="shared" si="657"/>
        <v>197983582</v>
      </c>
      <c r="Q544" s="113">
        <f t="shared" si="657"/>
        <v>137690276</v>
      </c>
      <c r="R544" s="113">
        <f t="shared" si="657"/>
        <v>86232253</v>
      </c>
      <c r="S544" s="113">
        <f t="shared" si="657"/>
        <v>86232253</v>
      </c>
      <c r="T544" s="113">
        <f t="shared" si="657"/>
        <v>86232253</v>
      </c>
      <c r="U544" s="113">
        <f t="shared" si="657"/>
        <v>86232253</v>
      </c>
      <c r="V544" s="113">
        <f t="shared" si="657"/>
        <v>86232253</v>
      </c>
      <c r="W544" s="113">
        <f t="shared" si="657"/>
        <v>86232253</v>
      </c>
      <c r="X544" s="113">
        <f t="shared" si="657"/>
        <v>86232253</v>
      </c>
      <c r="Y544" s="113">
        <f t="shared" si="650"/>
        <v>1202641188</v>
      </c>
      <c r="Z544" s="113">
        <f t="shared" ref="Z544:AF544" si="658">Z543</f>
        <v>154000000</v>
      </c>
      <c r="AA544" s="113">
        <f t="shared" si="658"/>
        <v>154000000</v>
      </c>
      <c r="AB544" s="113">
        <f t="shared" si="658"/>
        <v>154000000</v>
      </c>
      <c r="AC544" s="113">
        <f t="shared" si="658"/>
        <v>154000000</v>
      </c>
      <c r="AD544" s="113">
        <f t="shared" si="658"/>
        <v>154000000</v>
      </c>
      <c r="AE544" s="113">
        <f t="shared" si="658"/>
        <v>154000000</v>
      </c>
      <c r="AF544" s="113">
        <f t="shared" si="658"/>
        <v>154000000</v>
      </c>
      <c r="AG544" s="113">
        <f>SUM(AG545:AG549)</f>
        <v>522585394</v>
      </c>
      <c r="AH544" s="113">
        <f>SUM(AH545:AH549)</f>
        <v>606501316</v>
      </c>
      <c r="AI544" s="113">
        <f>SUM(AI545:AI549)</f>
        <v>1129086710</v>
      </c>
      <c r="AJ544" s="113">
        <v>924000000</v>
      </c>
      <c r="AK544" s="113">
        <v>924000000</v>
      </c>
      <c r="AL544" s="113">
        <f t="shared" si="654"/>
        <v>1848000000</v>
      </c>
      <c r="AM544" s="113">
        <f t="shared" ref="AM544:AM549" si="659">SUM(M544:R544)</f>
        <v>685247670</v>
      </c>
      <c r="AN544" s="113">
        <v>345500000</v>
      </c>
      <c r="AO544" s="113">
        <v>370000000</v>
      </c>
      <c r="AP544" s="113">
        <f t="shared" ref="AP544:AP549" si="660">SUM(AM544:AO544)</f>
        <v>1400747670</v>
      </c>
      <c r="AQ544" s="113">
        <f t="shared" ref="AQ544:AS549" si="661">AM544</f>
        <v>685247670</v>
      </c>
      <c r="AR544" s="113">
        <f t="shared" si="661"/>
        <v>345500000</v>
      </c>
      <c r="AS544" s="113">
        <f t="shared" si="661"/>
        <v>370000000</v>
      </c>
      <c r="AT544" s="113">
        <f t="shared" ref="AT544:AT549" si="662">SUM(AQ544:AS544)</f>
        <v>1400747670</v>
      </c>
      <c r="AU544" s="113">
        <v>685247670</v>
      </c>
      <c r="AV544" s="113" t="e">
        <f>#REF!-AU544</f>
        <v>#REF!</v>
      </c>
      <c r="AW544" s="113" t="e">
        <f t="shared" ref="AW544:AW549" si="663">SUM(AU544:AV544)</f>
        <v>#REF!</v>
      </c>
      <c r="AX544" s="113" t="e">
        <f>#REF!</f>
        <v>#REF!</v>
      </c>
      <c r="AY544" s="113">
        <f>AY543</f>
        <v>1400747670</v>
      </c>
      <c r="AZ544" s="113">
        <f>AZ543</f>
        <v>1311000000</v>
      </c>
      <c r="BA544" s="113">
        <f>BA543</f>
        <v>1400747670</v>
      </c>
      <c r="BB544" s="113">
        <f>BB543</f>
        <v>1311000000</v>
      </c>
    </row>
    <row r="545" spans="7:55" s="71" customFormat="1" ht="14.25" x14ac:dyDescent="0.2">
      <c r="G545" s="81" t="s">
        <v>1014</v>
      </c>
      <c r="H545" s="85" t="s">
        <v>1014</v>
      </c>
      <c r="I545" s="74" t="s">
        <v>1015</v>
      </c>
      <c r="J545" s="75">
        <v>0</v>
      </c>
      <c r="K545" s="75"/>
      <c r="L545" s="113">
        <v>0</v>
      </c>
      <c r="M545" s="113">
        <v>0</v>
      </c>
      <c r="N545" s="113">
        <v>0</v>
      </c>
      <c r="O545" s="113">
        <v>0</v>
      </c>
      <c r="P545" s="113">
        <v>0</v>
      </c>
      <c r="Q545" s="113">
        <v>0</v>
      </c>
      <c r="R545" s="113">
        <v>0</v>
      </c>
      <c r="S545" s="113">
        <v>0</v>
      </c>
      <c r="T545" s="113">
        <v>0</v>
      </c>
      <c r="U545" s="113">
        <v>0</v>
      </c>
      <c r="V545" s="113">
        <v>0</v>
      </c>
      <c r="W545" s="113">
        <v>0</v>
      </c>
      <c r="X545" s="113">
        <v>0</v>
      </c>
      <c r="Y545" s="113">
        <f t="shared" si="650"/>
        <v>0</v>
      </c>
      <c r="Z545" s="113">
        <v>0</v>
      </c>
      <c r="AA545" s="113">
        <v>0</v>
      </c>
      <c r="AB545" s="113">
        <v>0</v>
      </c>
      <c r="AC545" s="113">
        <v>0</v>
      </c>
      <c r="AD545" s="113">
        <v>0</v>
      </c>
      <c r="AE545" s="113">
        <v>0</v>
      </c>
      <c r="AF545" s="113">
        <v>0</v>
      </c>
      <c r="AG545" s="116">
        <v>0</v>
      </c>
      <c r="AH545" s="116">
        <v>0</v>
      </c>
      <c r="AI545" s="113">
        <f t="shared" si="653"/>
        <v>0</v>
      </c>
      <c r="AJ545" s="113">
        <v>0</v>
      </c>
      <c r="AK545" s="113">
        <v>0</v>
      </c>
      <c r="AL545" s="113">
        <f t="shared" si="654"/>
        <v>0</v>
      </c>
      <c r="AM545" s="113">
        <f t="shared" si="659"/>
        <v>0</v>
      </c>
      <c r="AN545" s="113">
        <v>0</v>
      </c>
      <c r="AO545" s="113">
        <v>0</v>
      </c>
      <c r="AP545" s="113">
        <f t="shared" si="660"/>
        <v>0</v>
      </c>
      <c r="AQ545" s="113">
        <f t="shared" si="661"/>
        <v>0</v>
      </c>
      <c r="AR545" s="113">
        <f t="shared" si="661"/>
        <v>0</v>
      </c>
      <c r="AS545" s="113">
        <f t="shared" si="661"/>
        <v>0</v>
      </c>
      <c r="AT545" s="113">
        <f t="shared" si="662"/>
        <v>0</v>
      </c>
      <c r="AU545" s="113">
        <v>0</v>
      </c>
      <c r="AV545" s="113" t="e">
        <f>#REF!-AU545</f>
        <v>#REF!</v>
      </c>
      <c r="AW545" s="113" t="e">
        <f t="shared" si="663"/>
        <v>#REF!</v>
      </c>
      <c r="AX545" s="113" t="e">
        <f>#REF!</f>
        <v>#REF!</v>
      </c>
      <c r="AY545" s="113">
        <v>0</v>
      </c>
      <c r="AZ545" s="113">
        <v>0</v>
      </c>
      <c r="BA545" s="113">
        <v>0</v>
      </c>
      <c r="BB545" s="113">
        <v>0</v>
      </c>
    </row>
    <row r="546" spans="7:55" s="71" customFormat="1" ht="14.25" x14ac:dyDescent="0.2">
      <c r="G546" s="81" t="s">
        <v>1016</v>
      </c>
      <c r="H546" s="85" t="s">
        <v>1016</v>
      </c>
      <c r="I546" s="74" t="s">
        <v>1017</v>
      </c>
      <c r="J546" s="75">
        <v>547746389</v>
      </c>
      <c r="K546" s="75">
        <v>419470961</v>
      </c>
      <c r="L546" s="113">
        <v>700000000</v>
      </c>
      <c r="M546" s="113">
        <v>39984468</v>
      </c>
      <c r="N546" s="113">
        <v>48606565</v>
      </c>
      <c r="O546" s="113">
        <v>12384947</v>
      </c>
      <c r="P546" s="113">
        <v>21286981</v>
      </c>
      <c r="Q546" s="113">
        <v>13295531</v>
      </c>
      <c r="R546" s="113">
        <v>22663752</v>
      </c>
      <c r="S546" s="113">
        <v>22663752</v>
      </c>
      <c r="T546" s="113">
        <v>22663752</v>
      </c>
      <c r="U546" s="113">
        <v>22663752</v>
      </c>
      <c r="V546" s="113">
        <v>22663752</v>
      </c>
      <c r="W546" s="113">
        <v>22663752</v>
      </c>
      <c r="X546" s="113">
        <v>22663752</v>
      </c>
      <c r="Y546" s="113">
        <f t="shared" si="650"/>
        <v>294204756</v>
      </c>
      <c r="Z546" s="113">
        <v>58333333.333333336</v>
      </c>
      <c r="AA546" s="113">
        <v>58333333.333333336</v>
      </c>
      <c r="AB546" s="113">
        <v>58333333.333333336</v>
      </c>
      <c r="AC546" s="113">
        <v>58333333.333333336</v>
      </c>
      <c r="AD546" s="113">
        <v>58333333.333333336</v>
      </c>
      <c r="AE546" s="113">
        <v>58333333.333333336</v>
      </c>
      <c r="AF546" s="113">
        <v>58333333.333333336</v>
      </c>
      <c r="AG546" s="116">
        <v>202676507</v>
      </c>
      <c r="AH546" s="116">
        <v>216794454</v>
      </c>
      <c r="AI546" s="113">
        <f t="shared" si="653"/>
        <v>419470961</v>
      </c>
      <c r="AJ546" s="113">
        <v>350000000</v>
      </c>
      <c r="AK546" s="113">
        <v>350000000</v>
      </c>
      <c r="AL546" s="113">
        <f t="shared" si="654"/>
        <v>700000000</v>
      </c>
      <c r="AM546" s="113">
        <f t="shared" si="659"/>
        <v>158222244</v>
      </c>
      <c r="AN546" s="113">
        <v>200500000</v>
      </c>
      <c r="AO546" s="113">
        <v>175000000</v>
      </c>
      <c r="AP546" s="113">
        <f t="shared" si="660"/>
        <v>533722244</v>
      </c>
      <c r="AQ546" s="113">
        <f t="shared" si="661"/>
        <v>158222244</v>
      </c>
      <c r="AR546" s="113">
        <f t="shared" si="661"/>
        <v>200500000</v>
      </c>
      <c r="AS546" s="113">
        <f t="shared" si="661"/>
        <v>175000000</v>
      </c>
      <c r="AT546" s="113">
        <f t="shared" si="662"/>
        <v>533722244</v>
      </c>
      <c r="AU546" s="113">
        <v>158222244</v>
      </c>
      <c r="AV546" s="113" t="e">
        <f>#REF!-AU546</f>
        <v>#REF!</v>
      </c>
      <c r="AW546" s="113" t="e">
        <f t="shared" si="663"/>
        <v>#REF!</v>
      </c>
      <c r="AX546" s="113" t="e">
        <f>#REF!</f>
        <v>#REF!</v>
      </c>
      <c r="AY546" s="113">
        <f>533722.244*1000</f>
        <v>533722243.99999994</v>
      </c>
      <c r="AZ546" s="113">
        <f>651000*1000</f>
        <v>651000000</v>
      </c>
      <c r="BA546" s="113">
        <f>533722.244*1000</f>
        <v>533722243.99999994</v>
      </c>
      <c r="BB546" s="113">
        <f>651000*1000</f>
        <v>651000000</v>
      </c>
    </row>
    <row r="547" spans="7:55" s="71" customFormat="1" ht="14.25" x14ac:dyDescent="0.2">
      <c r="G547" s="81" t="s">
        <v>1018</v>
      </c>
      <c r="H547" s="85" t="s">
        <v>1018</v>
      </c>
      <c r="I547" s="74" t="s">
        <v>1019</v>
      </c>
      <c r="J547" s="75">
        <v>77308563</v>
      </c>
      <c r="K547" s="75">
        <v>83738116</v>
      </c>
      <c r="L547" s="113">
        <v>200000000</v>
      </c>
      <c r="M547" s="113">
        <v>7450538</v>
      </c>
      <c r="N547" s="113">
        <v>10265368</v>
      </c>
      <c r="O547" s="113">
        <v>11382099</v>
      </c>
      <c r="P547" s="113">
        <v>8691255</v>
      </c>
      <c r="Q547" s="113">
        <v>9455950</v>
      </c>
      <c r="R547" s="113">
        <v>12580924</v>
      </c>
      <c r="S547" s="113">
        <v>12580924</v>
      </c>
      <c r="T547" s="113">
        <v>12580924</v>
      </c>
      <c r="U547" s="113">
        <v>12580924</v>
      </c>
      <c r="V547" s="113">
        <v>12580924</v>
      </c>
      <c r="W547" s="113">
        <v>12580924</v>
      </c>
      <c r="X547" s="113">
        <v>12580924</v>
      </c>
      <c r="Y547" s="113">
        <f t="shared" si="650"/>
        <v>135311678</v>
      </c>
      <c r="Z547" s="113">
        <v>16666666.666666666</v>
      </c>
      <c r="AA547" s="113">
        <v>16666666.666666666</v>
      </c>
      <c r="AB547" s="113">
        <v>16666666.666666666</v>
      </c>
      <c r="AC547" s="113">
        <v>16666666.666666666</v>
      </c>
      <c r="AD547" s="113">
        <v>16666666.666666666</v>
      </c>
      <c r="AE547" s="113">
        <v>16666666.666666666</v>
      </c>
      <c r="AF547" s="113">
        <v>16666666.666666666</v>
      </c>
      <c r="AG547" s="116">
        <v>35624953</v>
      </c>
      <c r="AH547" s="116">
        <v>48113163</v>
      </c>
      <c r="AI547" s="113">
        <f t="shared" si="653"/>
        <v>83738116</v>
      </c>
      <c r="AJ547" s="113">
        <v>100000000</v>
      </c>
      <c r="AK547" s="113">
        <v>100000000</v>
      </c>
      <c r="AL547" s="113">
        <f t="shared" si="654"/>
        <v>200000000</v>
      </c>
      <c r="AM547" s="113">
        <f t="shared" si="659"/>
        <v>59826134</v>
      </c>
      <c r="AN547" s="113">
        <v>45000000</v>
      </c>
      <c r="AO547" s="113">
        <v>45000000</v>
      </c>
      <c r="AP547" s="113">
        <f t="shared" si="660"/>
        <v>149826134</v>
      </c>
      <c r="AQ547" s="113">
        <f t="shared" si="661"/>
        <v>59826134</v>
      </c>
      <c r="AR547" s="113">
        <f t="shared" si="661"/>
        <v>45000000</v>
      </c>
      <c r="AS547" s="113">
        <f t="shared" si="661"/>
        <v>45000000</v>
      </c>
      <c r="AT547" s="113">
        <f t="shared" si="662"/>
        <v>149826134</v>
      </c>
      <c r="AU547" s="113">
        <v>59826134</v>
      </c>
      <c r="AV547" s="113" t="e">
        <f>#REF!-AU547</f>
        <v>#REF!</v>
      </c>
      <c r="AW547" s="113" t="e">
        <f t="shared" si="663"/>
        <v>#REF!</v>
      </c>
      <c r="AX547" s="113" t="e">
        <f>#REF!</f>
        <v>#REF!</v>
      </c>
      <c r="AY547" s="113">
        <f>149826.134*1000</f>
        <v>149826134</v>
      </c>
      <c r="AZ547" s="113">
        <v>160000000</v>
      </c>
      <c r="BA547" s="113">
        <f>149826.134*1000</f>
        <v>149826134</v>
      </c>
      <c r="BB547" s="113">
        <v>160000000</v>
      </c>
    </row>
    <row r="548" spans="7:55" s="71" customFormat="1" ht="14.25" x14ac:dyDescent="0.2">
      <c r="G548" s="81" t="s">
        <v>1020</v>
      </c>
      <c r="H548" s="85" t="s">
        <v>1020</v>
      </c>
      <c r="I548" s="74" t="s">
        <v>1021</v>
      </c>
      <c r="J548" s="75">
        <v>16535000</v>
      </c>
      <c r="K548" s="75">
        <v>13086100</v>
      </c>
      <c r="L548" s="113">
        <v>310000000</v>
      </c>
      <c r="M548" s="113">
        <v>0</v>
      </c>
      <c r="N548" s="113">
        <v>0</v>
      </c>
      <c r="O548" s="113">
        <v>0</v>
      </c>
      <c r="P548" s="113">
        <v>0</v>
      </c>
      <c r="Q548" s="113">
        <v>0</v>
      </c>
      <c r="R548" s="113">
        <v>0</v>
      </c>
      <c r="S548" s="113">
        <v>0</v>
      </c>
      <c r="T548" s="113">
        <v>0</v>
      </c>
      <c r="U548" s="113">
        <v>0</v>
      </c>
      <c r="V548" s="113">
        <v>0</v>
      </c>
      <c r="W548" s="113">
        <v>0</v>
      </c>
      <c r="X548" s="113">
        <v>0</v>
      </c>
      <c r="Y548" s="113">
        <f t="shared" si="650"/>
        <v>0</v>
      </c>
      <c r="Z548" s="113">
        <v>25833333.333333332</v>
      </c>
      <c r="AA548" s="113">
        <v>25833333.333333332</v>
      </c>
      <c r="AB548" s="113">
        <v>25833333.333333332</v>
      </c>
      <c r="AC548" s="113">
        <v>25833333.333333332</v>
      </c>
      <c r="AD548" s="113">
        <v>25833333.333333332</v>
      </c>
      <c r="AE548" s="113">
        <v>25833333.333333332</v>
      </c>
      <c r="AF548" s="113">
        <v>25833333.333333332</v>
      </c>
      <c r="AG548" s="116">
        <v>5124000</v>
      </c>
      <c r="AH548" s="116">
        <v>7962100</v>
      </c>
      <c r="AI548" s="113">
        <f t="shared" si="653"/>
        <v>13086100</v>
      </c>
      <c r="AJ548" s="113">
        <v>155000000</v>
      </c>
      <c r="AK548" s="113">
        <v>155000000</v>
      </c>
      <c r="AL548" s="113">
        <f t="shared" si="654"/>
        <v>310000000</v>
      </c>
      <c r="AM548" s="113">
        <f t="shared" si="659"/>
        <v>0</v>
      </c>
      <c r="AN548" s="113">
        <v>50000000</v>
      </c>
      <c r="AO548" s="113">
        <v>50000000</v>
      </c>
      <c r="AP548" s="113">
        <f t="shared" si="660"/>
        <v>100000000</v>
      </c>
      <c r="AQ548" s="113">
        <f t="shared" si="661"/>
        <v>0</v>
      </c>
      <c r="AR548" s="113">
        <f t="shared" si="661"/>
        <v>50000000</v>
      </c>
      <c r="AS548" s="113">
        <f t="shared" si="661"/>
        <v>50000000</v>
      </c>
      <c r="AT548" s="113">
        <f t="shared" si="662"/>
        <v>100000000</v>
      </c>
      <c r="AU548" s="113">
        <v>0</v>
      </c>
      <c r="AV548" s="113" t="e">
        <f>#REF!-AU548</f>
        <v>#REF!</v>
      </c>
      <c r="AW548" s="113" t="e">
        <f t="shared" si="663"/>
        <v>#REF!</v>
      </c>
      <c r="AX548" s="113" t="e">
        <f>#REF!</f>
        <v>#REF!</v>
      </c>
      <c r="AY548" s="113">
        <f>100000*1000</f>
        <v>100000000</v>
      </c>
      <c r="AZ548" s="113">
        <f>100000*1000</f>
        <v>100000000</v>
      </c>
      <c r="BA548" s="113">
        <f>100000*1000</f>
        <v>100000000</v>
      </c>
      <c r="BB548" s="113">
        <f>100000*1000</f>
        <v>100000000</v>
      </c>
      <c r="BC548" s="175">
        <f>BA548+BA549</f>
        <v>717199292</v>
      </c>
    </row>
    <row r="549" spans="7:55" s="71" customFormat="1" ht="14.25" x14ac:dyDescent="0.2">
      <c r="G549" s="81" t="s">
        <v>1022</v>
      </c>
      <c r="H549" s="85" t="s">
        <v>1022</v>
      </c>
      <c r="I549" s="74" t="s">
        <v>1023</v>
      </c>
      <c r="J549" s="75">
        <v>1539085525</v>
      </c>
      <c r="K549" s="75">
        <v>612791533</v>
      </c>
      <c r="L549" s="113">
        <v>638000000</v>
      </c>
      <c r="M549" s="113">
        <v>23363331</v>
      </c>
      <c r="N549" s="113">
        <v>45431969</v>
      </c>
      <c r="O549" s="113">
        <v>64472274</v>
      </c>
      <c r="P549" s="113">
        <v>168005346</v>
      </c>
      <c r="Q549" s="113">
        <v>114938795</v>
      </c>
      <c r="R549" s="113">
        <v>50987577</v>
      </c>
      <c r="S549" s="113">
        <v>50987577</v>
      </c>
      <c r="T549" s="113">
        <v>50987577</v>
      </c>
      <c r="U549" s="113">
        <v>50987577</v>
      </c>
      <c r="V549" s="113">
        <v>50987577</v>
      </c>
      <c r="W549" s="113">
        <v>50987577</v>
      </c>
      <c r="X549" s="113">
        <v>50987577</v>
      </c>
      <c r="Y549" s="113">
        <f t="shared" si="650"/>
        <v>773124754</v>
      </c>
      <c r="Z549" s="113">
        <v>53166666.666666664</v>
      </c>
      <c r="AA549" s="113">
        <v>53166666.666666664</v>
      </c>
      <c r="AB549" s="113">
        <v>53166666.666666664</v>
      </c>
      <c r="AC549" s="113">
        <v>53166666.666666664</v>
      </c>
      <c r="AD549" s="113">
        <v>53166666.666666664</v>
      </c>
      <c r="AE549" s="113">
        <v>53166666.666666664</v>
      </c>
      <c r="AF549" s="113">
        <v>53166666.666666664</v>
      </c>
      <c r="AG549" s="116">
        <v>279159934</v>
      </c>
      <c r="AH549" s="116">
        <v>333631599</v>
      </c>
      <c r="AI549" s="113">
        <f t="shared" si="653"/>
        <v>612791533</v>
      </c>
      <c r="AJ549" s="113">
        <v>319000000</v>
      </c>
      <c r="AK549" s="113">
        <v>319000000</v>
      </c>
      <c r="AL549" s="113">
        <f t="shared" si="654"/>
        <v>638000000</v>
      </c>
      <c r="AM549" s="113">
        <f t="shared" si="659"/>
        <v>467199292</v>
      </c>
      <c r="AN549" s="113">
        <v>50000000</v>
      </c>
      <c r="AO549" s="113">
        <v>100000000</v>
      </c>
      <c r="AP549" s="113">
        <f t="shared" si="660"/>
        <v>617199292</v>
      </c>
      <c r="AQ549" s="113">
        <f t="shared" si="661"/>
        <v>467199292</v>
      </c>
      <c r="AR549" s="113">
        <f t="shared" si="661"/>
        <v>50000000</v>
      </c>
      <c r="AS549" s="113">
        <f t="shared" si="661"/>
        <v>100000000</v>
      </c>
      <c r="AT549" s="113">
        <f t="shared" si="662"/>
        <v>617199292</v>
      </c>
      <c r="AU549" s="113">
        <v>467199292</v>
      </c>
      <c r="AV549" s="113">
        <v>150000000</v>
      </c>
      <c r="AW549" s="113">
        <f t="shared" si="663"/>
        <v>617199292</v>
      </c>
      <c r="AX549" s="113" t="e">
        <f>#REF!</f>
        <v>#REF!</v>
      </c>
      <c r="AY549" s="113">
        <f>617199.292*1000</f>
        <v>617199292</v>
      </c>
      <c r="AZ549" s="113">
        <v>400000000</v>
      </c>
      <c r="BA549" s="113">
        <f>617199.292*1000</f>
        <v>617199292</v>
      </c>
      <c r="BB549" s="113">
        <v>400000000</v>
      </c>
    </row>
    <row r="550" spans="7:55" s="71" customFormat="1" x14ac:dyDescent="0.2">
      <c r="G550" s="77" t="s">
        <v>1024</v>
      </c>
      <c r="H550" s="89" t="s">
        <v>77</v>
      </c>
      <c r="I550" s="89" t="s">
        <v>191</v>
      </c>
      <c r="J550" s="89">
        <f>J383+J393+J396+J411+J423+J442+J444+J458+J466+J475+J486+J495+J500+J502+J505+J508+J511+J513+J515+J517+J519+J521+J525+J528+J531+J533+J541+J544</f>
        <v>12375377473</v>
      </c>
      <c r="K550" s="89">
        <f>K383+K393+K396+K411+K423+K442+K444+K458+K466+K475+K486+K495+K500+K502+K505+K508+K511+K513+K515+K517+K519+K521+K525+K528+K531+K533+K541+K544</f>
        <v>33634396643</v>
      </c>
      <c r="L550" s="118">
        <f>L383+L393+L396+L411+L423+L442+L444+L458+L466+L475+L486+L495+L500+L502+L505+L508+L511+L513+L515+L517+L519+L521+L525+L528+L531+L533+L541+L544</f>
        <v>108754751058.95337</v>
      </c>
      <c r="M550" s="118">
        <f t="shared" ref="M550:X550" si="664">M383+M393+M396+M411+M423+M442+M444+M458+M466+M475+M486+M495+M500+M502+M505+M508+M511+M513+M515+M517+M519+M521+M525+M528+M531+M533+M541+M544</f>
        <v>1657133752</v>
      </c>
      <c r="N550" s="118">
        <f t="shared" si="664"/>
        <v>2624131429</v>
      </c>
      <c r="O550" s="118">
        <f t="shared" si="664"/>
        <v>5619337287</v>
      </c>
      <c r="P550" s="118">
        <f>P383+P393+P396+P411+P423+P442+P444+P458+P466+P475+P486+P495+P500+P502+P505+P508+P511+P513+P515+P517+P519+P521+P525+P528+P531+P533+P541+P544</f>
        <v>6659361962</v>
      </c>
      <c r="Q550" s="118">
        <f t="shared" si="664"/>
        <v>11300769013</v>
      </c>
      <c r="R550" s="118">
        <f t="shared" si="664"/>
        <v>8587140711</v>
      </c>
      <c r="S550" s="118">
        <f t="shared" si="664"/>
        <v>6243306767.3500004</v>
      </c>
      <c r="T550" s="118">
        <f t="shared" si="664"/>
        <v>6243306767.3500004</v>
      </c>
      <c r="U550" s="118">
        <f t="shared" si="664"/>
        <v>6243306767.3500004</v>
      </c>
      <c r="V550" s="118">
        <f t="shared" si="664"/>
        <v>6243306767.3500004</v>
      </c>
      <c r="W550" s="118">
        <f t="shared" si="664"/>
        <v>6243306767.3500004</v>
      </c>
      <c r="X550" s="118">
        <f t="shared" si="664"/>
        <v>6243306767.3500004</v>
      </c>
      <c r="Y550" s="118">
        <f>Y383+Y393+Y396+Y411+Y423+Y442+Y444+Y458+Y466+Y475+Y486+Y495+Y500+Y502+Y505+Y508+Y511+Y513+Y515+Y517+Y519+Y521+Y525+Y528+Y531+Y533+Y541+Y544</f>
        <v>73907714758.100006</v>
      </c>
      <c r="Z550" s="118">
        <f t="shared" ref="Z550:AZ550" si="665">Z383+Z393+Z396+Z411+Z423+Z442+Z444+Z458+Z466+Z475+Z486+Z495+Z500+Z502+Z505+Z508+Z511+Z513+Z515+Z517+Z519+Z521+Z525+Z528+Z531+Z533+Z541+Z544</f>
        <v>9062895921.5794468</v>
      </c>
      <c r="AA550" s="118">
        <f t="shared" si="665"/>
        <v>9062895921.5794468</v>
      </c>
      <c r="AB550" s="118">
        <f t="shared" si="665"/>
        <v>9062895921.5794468</v>
      </c>
      <c r="AC550" s="118">
        <f t="shared" si="665"/>
        <v>9062895921.5794468</v>
      </c>
      <c r="AD550" s="118">
        <f t="shared" si="665"/>
        <v>9062895921.5794468</v>
      </c>
      <c r="AE550" s="118">
        <f t="shared" si="665"/>
        <v>9062895921.5794468</v>
      </c>
      <c r="AF550" s="118">
        <f t="shared" si="665"/>
        <v>9062895921.5794468</v>
      </c>
      <c r="AG550" s="118">
        <f t="shared" si="665"/>
        <v>14180050145</v>
      </c>
      <c r="AH550" s="118">
        <f t="shared" si="665"/>
        <v>19454346498</v>
      </c>
      <c r="AI550" s="118">
        <f t="shared" si="665"/>
        <v>33634396643</v>
      </c>
      <c r="AJ550" s="118">
        <f t="shared" si="665"/>
        <v>54377375529.476685</v>
      </c>
      <c r="AK550" s="118">
        <f t="shared" si="665"/>
        <v>54377375529.476685</v>
      </c>
      <c r="AL550" s="118">
        <f t="shared" si="665"/>
        <v>108754751058.95337</v>
      </c>
      <c r="AM550" s="118">
        <f t="shared" si="665"/>
        <v>36447874154</v>
      </c>
      <c r="AN550" s="118">
        <f t="shared" si="665"/>
        <v>35369714802.742142</v>
      </c>
      <c r="AO550" s="118">
        <f t="shared" si="665"/>
        <v>37401262068.729706</v>
      </c>
      <c r="AP550" s="118">
        <f t="shared" si="665"/>
        <v>109218851025.47185</v>
      </c>
      <c r="AQ550" s="118">
        <f t="shared" si="665"/>
        <v>36447874154</v>
      </c>
      <c r="AR550" s="118">
        <f t="shared" si="665"/>
        <v>35369714802.742142</v>
      </c>
      <c r="AS550" s="118">
        <f t="shared" si="665"/>
        <v>37401262068.729706</v>
      </c>
      <c r="AT550" s="118">
        <f t="shared" si="665"/>
        <v>109218851025.47185</v>
      </c>
      <c r="AU550" s="118">
        <f t="shared" si="665"/>
        <v>36447874154</v>
      </c>
      <c r="AV550" s="118" t="e">
        <f t="shared" si="665"/>
        <v>#REF!</v>
      </c>
      <c r="AW550" s="118" t="e">
        <f t="shared" si="665"/>
        <v>#REF!</v>
      </c>
      <c r="AX550" s="118" t="e">
        <f t="shared" si="665"/>
        <v>#REF!</v>
      </c>
      <c r="AY550" s="118">
        <f t="shared" si="665"/>
        <v>110865066389.47183</v>
      </c>
      <c r="AZ550" s="118">
        <f t="shared" si="665"/>
        <v>140914808500.87109</v>
      </c>
      <c r="BA550" s="118">
        <f>BA383+BA393+BA396+BA411+BA423+BA442+BA444+BA458+BA466+BA475+BA486+BA495+BA500+BA502+BA505+BA508+BA511+BA513+BA515+BA517+BA519+BA521+BA525+BA528+BA531+BA533+BA541+BA544</f>
        <v>108099622092.47183</v>
      </c>
      <c r="BB550" s="118">
        <f>BB383+BB393+BB396+BB411+BB423+BB442+BB444+BB458+BB466+BB475+BB486+BB495+BB500+BB502+BB505+BB508+BB511+BB513+BB515+BB517+BB519+BB521+BB525+BB528+BB531+BB533+BB541+BB544</f>
        <v>164054972500.87109</v>
      </c>
    </row>
    <row r="551" spans="7:55" s="71" customFormat="1" ht="14.25" x14ac:dyDescent="0.2">
      <c r="G551" s="81" t="s">
        <v>77</v>
      </c>
      <c r="H551" s="85"/>
      <c r="I551" s="74"/>
      <c r="J551" s="75"/>
      <c r="K551" s="75"/>
      <c r="L551" s="113"/>
      <c r="M551" s="113"/>
      <c r="N551" s="113"/>
      <c r="O551" s="113"/>
      <c r="P551" s="113"/>
      <c r="Q551" s="113"/>
      <c r="R551" s="113"/>
      <c r="S551" s="113"/>
      <c r="T551" s="113"/>
      <c r="U551" s="113"/>
      <c r="V551" s="113"/>
      <c r="W551" s="113"/>
      <c r="X551" s="113"/>
      <c r="Y551" s="113">
        <f t="shared" ref="Y551:Y556" si="666">SUM(M551:X551)</f>
        <v>0</v>
      </c>
      <c r="Z551" s="113"/>
      <c r="AA551" s="113"/>
      <c r="AB551" s="113"/>
      <c r="AC551" s="113"/>
      <c r="AD551" s="113"/>
      <c r="AE551" s="113"/>
      <c r="AF551" s="113"/>
      <c r="AG551" s="113"/>
      <c r="AH551" s="113"/>
      <c r="AI551" s="113">
        <f t="shared" si="653"/>
        <v>0</v>
      </c>
      <c r="AJ551" s="113">
        <v>0</v>
      </c>
      <c r="AK551" s="113">
        <v>0</v>
      </c>
      <c r="AL551" s="113">
        <f t="shared" si="654"/>
        <v>0</v>
      </c>
      <c r="AM551" s="113"/>
      <c r="AN551" s="113"/>
      <c r="AO551" s="113"/>
      <c r="AP551" s="113"/>
      <c r="AQ551" s="113">
        <f t="shared" ref="AQ551:AS555" si="667">AM551</f>
        <v>0</v>
      </c>
      <c r="AR551" s="113">
        <f t="shared" si="667"/>
        <v>0</v>
      </c>
      <c r="AS551" s="113">
        <f t="shared" si="667"/>
        <v>0</v>
      </c>
      <c r="AT551" s="113">
        <f>SUM(AR551:AS551)</f>
        <v>0</v>
      </c>
      <c r="AU551" s="113"/>
      <c r="AV551" s="113" t="e">
        <f>#REF!-AU551</f>
        <v>#REF!</v>
      </c>
      <c r="AW551" s="113" t="e">
        <f>SUM(AU551:AV551)</f>
        <v>#REF!</v>
      </c>
      <c r="AX551" s="113" t="e">
        <f>#REF!</f>
        <v>#REF!</v>
      </c>
      <c r="AY551" s="113"/>
      <c r="AZ551" s="113"/>
      <c r="BA551" s="113"/>
      <c r="BB551" s="113"/>
    </row>
    <row r="552" spans="7:55" s="71" customFormat="1" x14ac:dyDescent="0.2">
      <c r="G552" s="77" t="s">
        <v>1025</v>
      </c>
      <c r="H552" s="78" t="s">
        <v>192</v>
      </c>
      <c r="I552" s="79" t="s">
        <v>193</v>
      </c>
      <c r="J552" s="80"/>
      <c r="K552" s="80"/>
      <c r="L552" s="114"/>
      <c r="M552" s="114"/>
      <c r="N552" s="114"/>
      <c r="O552" s="114"/>
      <c r="P552" s="114"/>
      <c r="Q552" s="114"/>
      <c r="R552" s="114"/>
      <c r="S552" s="114"/>
      <c r="T552" s="114"/>
      <c r="U552" s="114"/>
      <c r="V552" s="114"/>
      <c r="W552" s="114"/>
      <c r="X552" s="114"/>
      <c r="Y552" s="114">
        <f t="shared" si="666"/>
        <v>0</v>
      </c>
      <c r="Z552" s="114"/>
      <c r="AA552" s="114"/>
      <c r="AB552" s="114"/>
      <c r="AC552" s="114"/>
      <c r="AD552" s="114"/>
      <c r="AE552" s="114"/>
      <c r="AF552" s="114"/>
      <c r="AG552" s="114"/>
      <c r="AH552" s="114"/>
      <c r="AI552" s="113">
        <f t="shared" si="653"/>
        <v>0</v>
      </c>
      <c r="AJ552" s="113">
        <v>0</v>
      </c>
      <c r="AK552" s="113">
        <v>0</v>
      </c>
      <c r="AL552" s="113">
        <f t="shared" si="654"/>
        <v>0</v>
      </c>
      <c r="AM552" s="114"/>
      <c r="AN552" s="114"/>
      <c r="AO552" s="114"/>
      <c r="AP552" s="114"/>
      <c r="AQ552" s="113">
        <f t="shared" si="667"/>
        <v>0</v>
      </c>
      <c r="AR552" s="113">
        <f t="shared" si="667"/>
        <v>0</v>
      </c>
      <c r="AS552" s="113">
        <f t="shared" si="667"/>
        <v>0</v>
      </c>
      <c r="AT552" s="113">
        <f>SUM(AR552:AS552)</f>
        <v>0</v>
      </c>
      <c r="AU552" s="114"/>
      <c r="AV552" s="113" t="e">
        <f>#REF!-AU552</f>
        <v>#REF!</v>
      </c>
      <c r="AW552" s="113" t="e">
        <f>SUM(AU552:AV552)</f>
        <v>#REF!</v>
      </c>
      <c r="AX552" s="113" t="e">
        <f>#REF!</f>
        <v>#REF!</v>
      </c>
      <c r="AY552" s="114"/>
      <c r="AZ552" s="114"/>
      <c r="BA552" s="114"/>
      <c r="BB552" s="114"/>
    </row>
    <row r="553" spans="7:55" s="71" customFormat="1" ht="14.25" x14ac:dyDescent="0.2">
      <c r="G553" s="81" t="s">
        <v>1026</v>
      </c>
      <c r="H553" s="85" t="s">
        <v>1027</v>
      </c>
      <c r="I553" s="74" t="s">
        <v>1028</v>
      </c>
      <c r="J553" s="75">
        <v>0</v>
      </c>
      <c r="K553" s="75"/>
      <c r="L553" s="113">
        <v>0</v>
      </c>
      <c r="M553" s="113">
        <v>0</v>
      </c>
      <c r="N553" s="113">
        <v>0</v>
      </c>
      <c r="O553" s="113">
        <v>0</v>
      </c>
      <c r="P553" s="113">
        <v>0</v>
      </c>
      <c r="Q553" s="113">
        <v>10000000</v>
      </c>
      <c r="R553" s="113">
        <v>0</v>
      </c>
      <c r="S553" s="113">
        <v>0</v>
      </c>
      <c r="T553" s="113">
        <v>0</v>
      </c>
      <c r="U553" s="113">
        <v>0</v>
      </c>
      <c r="V553" s="113">
        <v>0</v>
      </c>
      <c r="W553" s="113">
        <v>0</v>
      </c>
      <c r="X553" s="113">
        <v>0</v>
      </c>
      <c r="Y553" s="113">
        <f t="shared" si="666"/>
        <v>10000000</v>
      </c>
      <c r="Z553" s="113">
        <v>0</v>
      </c>
      <c r="AA553" s="113">
        <v>0</v>
      </c>
      <c r="AB553" s="113">
        <v>0</v>
      </c>
      <c r="AC553" s="113">
        <v>0</v>
      </c>
      <c r="AD553" s="113">
        <v>0</v>
      </c>
      <c r="AE553" s="113">
        <v>0</v>
      </c>
      <c r="AF553" s="113">
        <v>0</v>
      </c>
      <c r="AG553" s="113">
        <v>0</v>
      </c>
      <c r="AH553" s="113">
        <v>0</v>
      </c>
      <c r="AI553" s="113">
        <f t="shared" si="653"/>
        <v>0</v>
      </c>
      <c r="AJ553" s="113">
        <v>0</v>
      </c>
      <c r="AK553" s="113">
        <v>0</v>
      </c>
      <c r="AL553" s="113">
        <f t="shared" si="654"/>
        <v>0</v>
      </c>
      <c r="AM553" s="113">
        <f>SUM(M553:R553)</f>
        <v>10000000</v>
      </c>
      <c r="AN553" s="113">
        <f>SUM(S553:U553)</f>
        <v>0</v>
      </c>
      <c r="AO553" s="113">
        <f>SUM(V553:X553)</f>
        <v>0</v>
      </c>
      <c r="AP553" s="113">
        <f>SUM(AM553:AO553)</f>
        <v>10000000</v>
      </c>
      <c r="AQ553" s="113">
        <f t="shared" si="667"/>
        <v>10000000</v>
      </c>
      <c r="AR553" s="113">
        <f t="shared" si="667"/>
        <v>0</v>
      </c>
      <c r="AS553" s="113">
        <f t="shared" si="667"/>
        <v>0</v>
      </c>
      <c r="AT553" s="113">
        <f>SUM(AQ553:AS553)</f>
        <v>10000000</v>
      </c>
      <c r="AU553" s="113">
        <v>10000000</v>
      </c>
      <c r="AV553" s="113"/>
      <c r="AW553" s="113">
        <f>SUM(AU553:AV553)</f>
        <v>10000000</v>
      </c>
      <c r="AX553" s="113" t="e">
        <f>#REF!</f>
        <v>#REF!</v>
      </c>
      <c r="AY553" s="113">
        <v>0</v>
      </c>
      <c r="AZ553" s="113">
        <v>0</v>
      </c>
      <c r="BA553" s="113">
        <v>0</v>
      </c>
      <c r="BB553" s="113">
        <v>0</v>
      </c>
    </row>
    <row r="554" spans="7:55" s="71" customFormat="1" ht="14.25" x14ac:dyDescent="0.2">
      <c r="G554" s="81" t="s">
        <v>1029</v>
      </c>
      <c r="H554" s="85" t="s">
        <v>1030</v>
      </c>
      <c r="I554" s="74" t="s">
        <v>1031</v>
      </c>
      <c r="J554" s="75">
        <v>22094071</v>
      </c>
      <c r="K554" s="75">
        <v>54075000</v>
      </c>
      <c r="L554" s="113">
        <v>450000000</v>
      </c>
      <c r="M554" s="113">
        <v>7310000</v>
      </c>
      <c r="N554" s="113">
        <v>0</v>
      </c>
      <c r="O554" s="113">
        <v>0</v>
      </c>
      <c r="P554" s="113">
        <v>0</v>
      </c>
      <c r="Q554" s="113">
        <v>0</v>
      </c>
      <c r="R554" s="113">
        <v>5000000</v>
      </c>
      <c r="S554" s="113">
        <v>5000000</v>
      </c>
      <c r="T554" s="113">
        <v>5000000</v>
      </c>
      <c r="U554" s="113">
        <v>5000000</v>
      </c>
      <c r="V554" s="113">
        <v>5000000</v>
      </c>
      <c r="W554" s="113">
        <v>5000000</v>
      </c>
      <c r="X554" s="113">
        <v>5000000</v>
      </c>
      <c r="Y554" s="113">
        <f t="shared" si="666"/>
        <v>42310000</v>
      </c>
      <c r="Z554" s="113">
        <v>37500000</v>
      </c>
      <c r="AA554" s="113">
        <v>37500000</v>
      </c>
      <c r="AB554" s="113">
        <v>37500000</v>
      </c>
      <c r="AC554" s="113">
        <v>37500000</v>
      </c>
      <c r="AD554" s="113">
        <v>37500000</v>
      </c>
      <c r="AE554" s="113">
        <v>37500000</v>
      </c>
      <c r="AF554" s="113">
        <v>37500000</v>
      </c>
      <c r="AG554" s="113">
        <v>54075000</v>
      </c>
      <c r="AH554" s="113">
        <v>0</v>
      </c>
      <c r="AI554" s="113">
        <f t="shared" si="653"/>
        <v>54075000</v>
      </c>
      <c r="AJ554" s="113">
        <v>225000000</v>
      </c>
      <c r="AK554" s="113">
        <v>225000000</v>
      </c>
      <c r="AL554" s="113">
        <f t="shared" si="654"/>
        <v>450000000</v>
      </c>
      <c r="AM554" s="113">
        <f>SUM(M554:R554)</f>
        <v>12310000</v>
      </c>
      <c r="AN554" s="113">
        <v>100000000</v>
      </c>
      <c r="AO554" s="113">
        <v>100000000</v>
      </c>
      <c r="AP554" s="113">
        <f>SUM(AM554:AO554)</f>
        <v>212310000</v>
      </c>
      <c r="AQ554" s="113">
        <f t="shared" si="667"/>
        <v>12310000</v>
      </c>
      <c r="AR554" s="113">
        <f t="shared" si="667"/>
        <v>100000000</v>
      </c>
      <c r="AS554" s="113">
        <f t="shared" si="667"/>
        <v>100000000</v>
      </c>
      <c r="AT554" s="113">
        <f>SUM(AQ554:AS554)</f>
        <v>212310000</v>
      </c>
      <c r="AU554" s="113">
        <v>12310000</v>
      </c>
      <c r="AV554" s="113">
        <v>210000000</v>
      </c>
      <c r="AW554" s="113">
        <f>SUM(AU554:AV554)</f>
        <v>222310000</v>
      </c>
      <c r="AX554" s="113" t="e">
        <f>#REF!</f>
        <v>#REF!</v>
      </c>
      <c r="AY554" s="113">
        <f>222310*1000</f>
        <v>222310000</v>
      </c>
      <c r="AZ554" s="113">
        <v>230000000</v>
      </c>
      <c r="BA554" s="113">
        <f>222310*1000</f>
        <v>222310000</v>
      </c>
      <c r="BB554" s="113">
        <v>230000000</v>
      </c>
    </row>
    <row r="555" spans="7:55" s="71" customFormat="1" ht="14.25" x14ac:dyDescent="0.2">
      <c r="G555" s="81" t="s">
        <v>1032</v>
      </c>
      <c r="H555" s="85" t="s">
        <v>1033</v>
      </c>
      <c r="I555" s="74" t="s">
        <v>1034</v>
      </c>
      <c r="J555" s="75">
        <v>0</v>
      </c>
      <c r="K555" s="75"/>
      <c r="L555" s="113">
        <v>0</v>
      </c>
      <c r="M555" s="113">
        <v>0</v>
      </c>
      <c r="N555" s="113">
        <v>0</v>
      </c>
      <c r="O555" s="113">
        <v>0</v>
      </c>
      <c r="P555" s="113">
        <v>0</v>
      </c>
      <c r="Q555" s="113">
        <v>0</v>
      </c>
      <c r="R555" s="113">
        <v>0</v>
      </c>
      <c r="S555" s="113">
        <v>0</v>
      </c>
      <c r="T555" s="113">
        <v>0</v>
      </c>
      <c r="U555" s="113">
        <v>0</v>
      </c>
      <c r="V555" s="113">
        <v>0</v>
      </c>
      <c r="W555" s="113">
        <v>0</v>
      </c>
      <c r="X555" s="113">
        <v>0</v>
      </c>
      <c r="Y555" s="113">
        <f t="shared" si="666"/>
        <v>0</v>
      </c>
      <c r="Z555" s="113">
        <v>0</v>
      </c>
      <c r="AA555" s="113">
        <v>0</v>
      </c>
      <c r="AB555" s="113">
        <v>0</v>
      </c>
      <c r="AC555" s="113">
        <v>0</v>
      </c>
      <c r="AD555" s="113">
        <v>0</v>
      </c>
      <c r="AE555" s="113">
        <v>0</v>
      </c>
      <c r="AF555" s="113">
        <v>0</v>
      </c>
      <c r="AG555" s="113">
        <v>0</v>
      </c>
      <c r="AH555" s="113">
        <v>0</v>
      </c>
      <c r="AI555" s="113">
        <f t="shared" si="653"/>
        <v>0</v>
      </c>
      <c r="AJ555" s="113">
        <v>0</v>
      </c>
      <c r="AK555" s="113">
        <v>0</v>
      </c>
      <c r="AL555" s="113">
        <f t="shared" si="654"/>
        <v>0</v>
      </c>
      <c r="AM555" s="113">
        <f>SUM(M555:R555)</f>
        <v>0</v>
      </c>
      <c r="AN555" s="113">
        <f>SUM(S555:U555)</f>
        <v>0</v>
      </c>
      <c r="AO555" s="113">
        <f>SUM(V555:X555)</f>
        <v>0</v>
      </c>
      <c r="AP555" s="113">
        <f>SUM(AM555:AO555)</f>
        <v>0</v>
      </c>
      <c r="AQ555" s="113">
        <f t="shared" si="667"/>
        <v>0</v>
      </c>
      <c r="AR555" s="113">
        <f t="shared" si="667"/>
        <v>0</v>
      </c>
      <c r="AS555" s="113">
        <f t="shared" si="667"/>
        <v>0</v>
      </c>
      <c r="AT555" s="113">
        <f>SUM(AQ555:AS555)</f>
        <v>0</v>
      </c>
      <c r="AU555" s="113">
        <v>0</v>
      </c>
      <c r="AV555" s="113">
        <v>0</v>
      </c>
      <c r="AW555" s="113">
        <f>SUM(AU555:AV555)</f>
        <v>0</v>
      </c>
      <c r="AX555" s="113" t="e">
        <f>#REF!</f>
        <v>#REF!</v>
      </c>
      <c r="AY555" s="113">
        <v>0</v>
      </c>
      <c r="AZ555" s="113">
        <v>0</v>
      </c>
      <c r="BA555" s="113">
        <v>0</v>
      </c>
      <c r="BB555" s="113">
        <v>0</v>
      </c>
    </row>
    <row r="556" spans="7:55" s="71" customFormat="1" x14ac:dyDescent="0.2">
      <c r="G556" s="77" t="s">
        <v>1035</v>
      </c>
      <c r="H556" s="89" t="s">
        <v>77</v>
      </c>
      <c r="I556" s="89" t="s">
        <v>194</v>
      </c>
      <c r="J556" s="89">
        <f>J553+J554+J555</f>
        <v>22094071</v>
      </c>
      <c r="K556" s="89">
        <f>K553+K554+K555</f>
        <v>54075000</v>
      </c>
      <c r="L556" s="118">
        <f>L553+L554+L555</f>
        <v>450000000</v>
      </c>
      <c r="M556" s="118">
        <f t="shared" ref="M556:X556" si="668">M553+M554+M555</f>
        <v>7310000</v>
      </c>
      <c r="N556" s="118">
        <f t="shared" si="668"/>
        <v>0</v>
      </c>
      <c r="O556" s="118">
        <f t="shared" si="668"/>
        <v>0</v>
      </c>
      <c r="P556" s="118">
        <f t="shared" si="668"/>
        <v>0</v>
      </c>
      <c r="Q556" s="118">
        <f t="shared" si="668"/>
        <v>10000000</v>
      </c>
      <c r="R556" s="118">
        <f t="shared" si="668"/>
        <v>5000000</v>
      </c>
      <c r="S556" s="118">
        <f t="shared" si="668"/>
        <v>5000000</v>
      </c>
      <c r="T556" s="118">
        <f t="shared" si="668"/>
        <v>5000000</v>
      </c>
      <c r="U556" s="118">
        <f t="shared" si="668"/>
        <v>5000000</v>
      </c>
      <c r="V556" s="118">
        <f t="shared" si="668"/>
        <v>5000000</v>
      </c>
      <c r="W556" s="118">
        <f t="shared" si="668"/>
        <v>5000000</v>
      </c>
      <c r="X556" s="118">
        <f t="shared" si="668"/>
        <v>5000000</v>
      </c>
      <c r="Y556" s="118">
        <f t="shared" si="666"/>
        <v>52310000</v>
      </c>
      <c r="Z556" s="118">
        <f t="shared" ref="Z556:AZ556" si="669">Z553+Z554+Z555</f>
        <v>37500000</v>
      </c>
      <c r="AA556" s="118">
        <f t="shared" si="669"/>
        <v>37500000</v>
      </c>
      <c r="AB556" s="118">
        <f t="shared" si="669"/>
        <v>37500000</v>
      </c>
      <c r="AC556" s="118">
        <f t="shared" si="669"/>
        <v>37500000</v>
      </c>
      <c r="AD556" s="118">
        <f t="shared" si="669"/>
        <v>37500000</v>
      </c>
      <c r="AE556" s="118">
        <f t="shared" si="669"/>
        <v>37500000</v>
      </c>
      <c r="AF556" s="118">
        <f t="shared" si="669"/>
        <v>37500000</v>
      </c>
      <c r="AG556" s="118">
        <f t="shared" si="669"/>
        <v>54075000</v>
      </c>
      <c r="AH556" s="118">
        <f t="shared" si="669"/>
        <v>0</v>
      </c>
      <c r="AI556" s="118">
        <f t="shared" si="669"/>
        <v>54075000</v>
      </c>
      <c r="AJ556" s="118">
        <f t="shared" si="669"/>
        <v>225000000</v>
      </c>
      <c r="AK556" s="118">
        <f t="shared" si="669"/>
        <v>225000000</v>
      </c>
      <c r="AL556" s="118">
        <f t="shared" si="669"/>
        <v>450000000</v>
      </c>
      <c r="AM556" s="118">
        <f t="shared" si="669"/>
        <v>22310000</v>
      </c>
      <c r="AN556" s="118">
        <f t="shared" si="669"/>
        <v>100000000</v>
      </c>
      <c r="AO556" s="118">
        <f t="shared" si="669"/>
        <v>100000000</v>
      </c>
      <c r="AP556" s="118">
        <f t="shared" si="669"/>
        <v>222310000</v>
      </c>
      <c r="AQ556" s="118">
        <f t="shared" si="669"/>
        <v>22310000</v>
      </c>
      <c r="AR556" s="118">
        <f t="shared" si="669"/>
        <v>100000000</v>
      </c>
      <c r="AS556" s="118">
        <f t="shared" si="669"/>
        <v>100000000</v>
      </c>
      <c r="AT556" s="118">
        <f t="shared" si="669"/>
        <v>222310000</v>
      </c>
      <c r="AU556" s="118">
        <f t="shared" si="669"/>
        <v>22310000</v>
      </c>
      <c r="AV556" s="118">
        <f t="shared" si="669"/>
        <v>210000000</v>
      </c>
      <c r="AW556" s="118">
        <f t="shared" si="669"/>
        <v>232310000</v>
      </c>
      <c r="AX556" s="118" t="e">
        <f t="shared" si="669"/>
        <v>#REF!</v>
      </c>
      <c r="AY556" s="118">
        <f t="shared" si="669"/>
        <v>222310000</v>
      </c>
      <c r="AZ556" s="118">
        <f t="shared" si="669"/>
        <v>230000000</v>
      </c>
      <c r="BA556" s="118">
        <f>BA553+BA554+BA555</f>
        <v>222310000</v>
      </c>
      <c r="BB556" s="118">
        <f>BB553+BB554+BB555</f>
        <v>230000000</v>
      </c>
    </row>
    <row r="557" spans="7:55" s="71" customFormat="1" ht="14.25" x14ac:dyDescent="0.2">
      <c r="G557" s="81" t="s">
        <v>77</v>
      </c>
      <c r="H557" s="85" t="s">
        <v>77</v>
      </c>
      <c r="I557" s="74" t="s">
        <v>77</v>
      </c>
      <c r="J557" s="75"/>
      <c r="K557" s="75"/>
      <c r="L557" s="113"/>
      <c r="M557" s="113"/>
      <c r="N557" s="113"/>
      <c r="O557" s="113"/>
      <c r="P557" s="113"/>
      <c r="Q557" s="113"/>
      <c r="R557" s="113"/>
      <c r="S557" s="113"/>
      <c r="T557" s="113"/>
      <c r="U557" s="113"/>
      <c r="V557" s="113"/>
      <c r="W557" s="113"/>
      <c r="X557" s="113"/>
      <c r="Y557" s="113">
        <f t="shared" ref="Y557:Y618" si="670">SUM(M557:X557)</f>
        <v>0</v>
      </c>
      <c r="Z557" s="113"/>
      <c r="AA557" s="113"/>
      <c r="AB557" s="113"/>
      <c r="AC557" s="113"/>
      <c r="AD557" s="113"/>
      <c r="AE557" s="113"/>
      <c r="AF557" s="113"/>
      <c r="AG557" s="113"/>
      <c r="AH557" s="113"/>
      <c r="AI557" s="113">
        <f t="shared" si="653"/>
        <v>0</v>
      </c>
      <c r="AJ557" s="113">
        <v>0</v>
      </c>
      <c r="AK557" s="113">
        <v>0</v>
      </c>
      <c r="AL557" s="113">
        <f t="shared" si="654"/>
        <v>0</v>
      </c>
      <c r="AM557" s="113"/>
      <c r="AN557" s="113"/>
      <c r="AO557" s="113"/>
      <c r="AP557" s="113"/>
      <c r="AQ557" s="113"/>
      <c r="AR557" s="113"/>
      <c r="AS557" s="113"/>
      <c r="AT557" s="113"/>
      <c r="AU557" s="113"/>
      <c r="AV557" s="113" t="e">
        <f>#REF!-AU557</f>
        <v>#REF!</v>
      </c>
      <c r="AW557" s="113" t="e">
        <f>SUM(AU557:AV557)</f>
        <v>#REF!</v>
      </c>
      <c r="AX557" s="113" t="e">
        <f>#REF!</f>
        <v>#REF!</v>
      </c>
      <c r="AY557" s="113"/>
      <c r="AZ557" s="113"/>
      <c r="BA557" s="113"/>
      <c r="BB557" s="113"/>
    </row>
    <row r="558" spans="7:55" s="71" customFormat="1" x14ac:dyDescent="0.2">
      <c r="G558" s="77" t="s">
        <v>1036</v>
      </c>
      <c r="H558" s="78" t="s">
        <v>195</v>
      </c>
      <c r="I558" s="79" t="s">
        <v>196</v>
      </c>
      <c r="J558" s="80"/>
      <c r="K558" s="80"/>
      <c r="L558" s="114"/>
      <c r="M558" s="114"/>
      <c r="N558" s="114"/>
      <c r="O558" s="114"/>
      <c r="P558" s="114"/>
      <c r="Q558" s="114"/>
      <c r="R558" s="114"/>
      <c r="S558" s="114"/>
      <c r="T558" s="114"/>
      <c r="U558" s="114"/>
      <c r="V558" s="114"/>
      <c r="W558" s="114"/>
      <c r="X558" s="114"/>
      <c r="Y558" s="114">
        <f t="shared" si="670"/>
        <v>0</v>
      </c>
      <c r="Z558" s="114"/>
      <c r="AA558" s="114"/>
      <c r="AB558" s="114"/>
      <c r="AC558" s="114"/>
      <c r="AD558" s="114"/>
      <c r="AE558" s="114"/>
      <c r="AF558" s="114"/>
      <c r="AG558" s="114"/>
      <c r="AH558" s="114"/>
      <c r="AI558" s="113">
        <f t="shared" si="653"/>
        <v>0</v>
      </c>
      <c r="AJ558" s="113">
        <v>0</v>
      </c>
      <c r="AK558" s="113">
        <v>0</v>
      </c>
      <c r="AL558" s="113">
        <f t="shared" si="654"/>
        <v>0</v>
      </c>
      <c r="AM558" s="114"/>
      <c r="AN558" s="114"/>
      <c r="AO558" s="114"/>
      <c r="AP558" s="114"/>
      <c r="AQ558" s="114"/>
      <c r="AR558" s="114"/>
      <c r="AS558" s="114"/>
      <c r="AT558" s="114"/>
      <c r="AU558" s="114"/>
      <c r="AV558" s="113" t="e">
        <f>#REF!-AU558</f>
        <v>#REF!</v>
      </c>
      <c r="AW558" s="113" t="e">
        <f>SUM(AU558:AV558)</f>
        <v>#REF!</v>
      </c>
      <c r="AX558" s="113" t="e">
        <f>#REF!</f>
        <v>#REF!</v>
      </c>
      <c r="AY558" s="114"/>
      <c r="AZ558" s="114"/>
      <c r="BA558" s="114"/>
      <c r="BB558" s="114"/>
    </row>
    <row r="559" spans="7:55" s="71" customFormat="1" ht="14.25" x14ac:dyDescent="0.2">
      <c r="G559" s="81" t="s">
        <v>1037</v>
      </c>
      <c r="H559" s="82" t="s">
        <v>197</v>
      </c>
      <c r="I559" s="83" t="s">
        <v>198</v>
      </c>
      <c r="J559" s="84">
        <f>SUM(J560:J567)</f>
        <v>0</v>
      </c>
      <c r="K559" s="84">
        <f>SUM(K560:K567)</f>
        <v>0</v>
      </c>
      <c r="L559" s="115">
        <f>SUM(L560:L567)</f>
        <v>0</v>
      </c>
      <c r="M559" s="115">
        <f t="shared" ref="M559:X559" si="671">SUM(M560:M567)</f>
        <v>0</v>
      </c>
      <c r="N559" s="115">
        <f t="shared" si="671"/>
        <v>0</v>
      </c>
      <c r="O559" s="115">
        <f t="shared" si="671"/>
        <v>0</v>
      </c>
      <c r="P559" s="115">
        <f t="shared" si="671"/>
        <v>0</v>
      </c>
      <c r="Q559" s="115">
        <f t="shared" si="671"/>
        <v>0</v>
      </c>
      <c r="R559" s="115">
        <f t="shared" si="671"/>
        <v>0</v>
      </c>
      <c r="S559" s="115">
        <f t="shared" si="671"/>
        <v>0</v>
      </c>
      <c r="T559" s="115">
        <f t="shared" si="671"/>
        <v>0</v>
      </c>
      <c r="U559" s="115">
        <f t="shared" si="671"/>
        <v>0</v>
      </c>
      <c r="V559" s="115">
        <f t="shared" si="671"/>
        <v>0</v>
      </c>
      <c r="W559" s="115">
        <f t="shared" si="671"/>
        <v>0</v>
      </c>
      <c r="X559" s="115">
        <f t="shared" si="671"/>
        <v>0</v>
      </c>
      <c r="Y559" s="115">
        <f t="shared" si="670"/>
        <v>0</v>
      </c>
      <c r="Z559" s="115">
        <f t="shared" ref="Z559:AX559" si="672">SUM(Z560:Z567)</f>
        <v>0</v>
      </c>
      <c r="AA559" s="115">
        <f t="shared" si="672"/>
        <v>0</v>
      </c>
      <c r="AB559" s="115">
        <f t="shared" si="672"/>
        <v>0</v>
      </c>
      <c r="AC559" s="115">
        <f t="shared" si="672"/>
        <v>0</v>
      </c>
      <c r="AD559" s="115">
        <f t="shared" si="672"/>
        <v>0</v>
      </c>
      <c r="AE559" s="115">
        <f t="shared" si="672"/>
        <v>0</v>
      </c>
      <c r="AF559" s="115">
        <f t="shared" si="672"/>
        <v>0</v>
      </c>
      <c r="AG559" s="115">
        <f t="shared" si="672"/>
        <v>0</v>
      </c>
      <c r="AH559" s="115">
        <f t="shared" si="672"/>
        <v>0</v>
      </c>
      <c r="AI559" s="115">
        <f t="shared" si="672"/>
        <v>0</v>
      </c>
      <c r="AJ559" s="115">
        <f t="shared" si="672"/>
        <v>0</v>
      </c>
      <c r="AK559" s="115">
        <f t="shared" si="672"/>
        <v>0</v>
      </c>
      <c r="AL559" s="115">
        <f t="shared" si="672"/>
        <v>0</v>
      </c>
      <c r="AM559" s="115">
        <f t="shared" si="672"/>
        <v>0</v>
      </c>
      <c r="AN559" s="115">
        <f t="shared" si="672"/>
        <v>0</v>
      </c>
      <c r="AO559" s="115">
        <f t="shared" si="672"/>
        <v>0</v>
      </c>
      <c r="AP559" s="115">
        <f t="shared" si="672"/>
        <v>0</v>
      </c>
      <c r="AQ559" s="115">
        <f t="shared" si="672"/>
        <v>0</v>
      </c>
      <c r="AR559" s="115">
        <f t="shared" si="672"/>
        <v>0</v>
      </c>
      <c r="AS559" s="115">
        <f t="shared" si="672"/>
        <v>0</v>
      </c>
      <c r="AT559" s="115">
        <f>SUM(AT560:AT567)</f>
        <v>0</v>
      </c>
      <c r="AU559" s="115">
        <f t="shared" si="672"/>
        <v>0</v>
      </c>
      <c r="AV559" s="115">
        <f t="shared" si="672"/>
        <v>0</v>
      </c>
      <c r="AW559" s="115">
        <f t="shared" si="672"/>
        <v>0</v>
      </c>
      <c r="AX559" s="115" t="e">
        <f t="shared" si="672"/>
        <v>#REF!</v>
      </c>
      <c r="AY559" s="115">
        <f>SUM(AY560:AY567)</f>
        <v>0</v>
      </c>
      <c r="AZ559" s="115">
        <f>SUM(AZ560:AZ567)</f>
        <v>0</v>
      </c>
      <c r="BA559" s="115">
        <f>SUM(BA560:BA567)</f>
        <v>0</v>
      </c>
      <c r="BB559" s="115">
        <f>SUM(BB560:BB567)</f>
        <v>0</v>
      </c>
    </row>
    <row r="560" spans="7:55" s="71" customFormat="1" ht="14.25" x14ac:dyDescent="0.2">
      <c r="G560" s="81" t="s">
        <v>1038</v>
      </c>
      <c r="H560" s="85" t="s">
        <v>1038</v>
      </c>
      <c r="I560" s="74" t="s">
        <v>1039</v>
      </c>
      <c r="J560" s="75">
        <v>0</v>
      </c>
      <c r="K560" s="75"/>
      <c r="L560" s="113">
        <v>0</v>
      </c>
      <c r="M560" s="113">
        <v>0</v>
      </c>
      <c r="N560" s="113">
        <v>0</v>
      </c>
      <c r="O560" s="113">
        <v>0</v>
      </c>
      <c r="P560" s="113">
        <v>0</v>
      </c>
      <c r="Q560" s="113">
        <v>0</v>
      </c>
      <c r="R560" s="113">
        <v>0</v>
      </c>
      <c r="S560" s="113">
        <v>0</v>
      </c>
      <c r="T560" s="113">
        <v>0</v>
      </c>
      <c r="U560" s="113">
        <v>0</v>
      </c>
      <c r="V560" s="113">
        <v>0</v>
      </c>
      <c r="W560" s="113">
        <v>0</v>
      </c>
      <c r="X560" s="113">
        <v>0</v>
      </c>
      <c r="Y560" s="113">
        <f t="shared" si="670"/>
        <v>0</v>
      </c>
      <c r="Z560" s="113">
        <v>0</v>
      </c>
      <c r="AA560" s="113">
        <v>0</v>
      </c>
      <c r="AB560" s="113">
        <v>0</v>
      </c>
      <c r="AC560" s="113">
        <v>0</v>
      </c>
      <c r="AD560" s="113">
        <v>0</v>
      </c>
      <c r="AE560" s="113">
        <v>0</v>
      </c>
      <c r="AF560" s="113">
        <v>0</v>
      </c>
      <c r="AG560" s="113">
        <v>0</v>
      </c>
      <c r="AH560" s="113">
        <v>0</v>
      </c>
      <c r="AI560" s="113">
        <f t="shared" si="653"/>
        <v>0</v>
      </c>
      <c r="AJ560" s="113">
        <v>0</v>
      </c>
      <c r="AK560" s="113">
        <v>0</v>
      </c>
      <c r="AL560" s="113">
        <f t="shared" si="654"/>
        <v>0</v>
      </c>
      <c r="AM560" s="113">
        <f t="shared" ref="AM560:AM567" si="673">SUM(M560:R560)</f>
        <v>0</v>
      </c>
      <c r="AN560" s="113">
        <f t="shared" ref="AN560:AN567" si="674">SUM(S560:U560)</f>
        <v>0</v>
      </c>
      <c r="AO560" s="113">
        <f t="shared" ref="AO560:AO567" si="675">SUM(V560:X560)</f>
        <v>0</v>
      </c>
      <c r="AP560" s="113">
        <f t="shared" ref="AP560:AP567" si="676">SUM(AM560:AO560)</f>
        <v>0</v>
      </c>
      <c r="AQ560" s="113">
        <f t="shared" ref="AQ560:AS567" si="677">AM560</f>
        <v>0</v>
      </c>
      <c r="AR560" s="113">
        <f t="shared" si="677"/>
        <v>0</v>
      </c>
      <c r="AS560" s="113">
        <f t="shared" si="677"/>
        <v>0</v>
      </c>
      <c r="AT560" s="113">
        <f t="shared" ref="AT560:AT567" si="678">SUM(AQ560:AS560)</f>
        <v>0</v>
      </c>
      <c r="AU560" s="113">
        <v>0</v>
      </c>
      <c r="AV560" s="113">
        <v>0</v>
      </c>
      <c r="AW560" s="113">
        <f t="shared" ref="AW560:AW567" si="679">SUM(AU560:AV560)</f>
        <v>0</v>
      </c>
      <c r="AX560" s="113" t="e">
        <f>#REF!</f>
        <v>#REF!</v>
      </c>
      <c r="AY560" s="113">
        <v>0</v>
      </c>
      <c r="AZ560" s="113">
        <v>0</v>
      </c>
      <c r="BA560" s="113">
        <v>0</v>
      </c>
      <c r="BB560" s="113">
        <v>0</v>
      </c>
    </row>
    <row r="561" spans="7:54" s="71" customFormat="1" ht="14.25" x14ac:dyDescent="0.2">
      <c r="G561" s="81" t="s">
        <v>1040</v>
      </c>
      <c r="H561" s="85" t="s">
        <v>1040</v>
      </c>
      <c r="I561" s="74" t="s">
        <v>1041</v>
      </c>
      <c r="J561" s="75">
        <v>0</v>
      </c>
      <c r="K561" s="75"/>
      <c r="L561" s="113">
        <v>0</v>
      </c>
      <c r="M561" s="113">
        <v>0</v>
      </c>
      <c r="N561" s="113">
        <v>0</v>
      </c>
      <c r="O561" s="113">
        <v>0</v>
      </c>
      <c r="P561" s="113">
        <v>0</v>
      </c>
      <c r="Q561" s="113">
        <v>0</v>
      </c>
      <c r="R561" s="113">
        <v>0</v>
      </c>
      <c r="S561" s="113">
        <v>0</v>
      </c>
      <c r="T561" s="113">
        <v>0</v>
      </c>
      <c r="U561" s="113">
        <v>0</v>
      </c>
      <c r="V561" s="113">
        <v>0</v>
      </c>
      <c r="W561" s="113">
        <v>0</v>
      </c>
      <c r="X561" s="113">
        <v>0</v>
      </c>
      <c r="Y561" s="113">
        <f t="shared" si="670"/>
        <v>0</v>
      </c>
      <c r="Z561" s="113">
        <v>0</v>
      </c>
      <c r="AA561" s="113">
        <v>0</v>
      </c>
      <c r="AB561" s="113">
        <v>0</v>
      </c>
      <c r="AC561" s="113">
        <v>0</v>
      </c>
      <c r="AD561" s="113">
        <v>0</v>
      </c>
      <c r="AE561" s="113">
        <v>0</v>
      </c>
      <c r="AF561" s="113">
        <v>0</v>
      </c>
      <c r="AG561" s="113">
        <v>0</v>
      </c>
      <c r="AH561" s="113">
        <v>0</v>
      </c>
      <c r="AI561" s="113">
        <f t="shared" si="653"/>
        <v>0</v>
      </c>
      <c r="AJ561" s="113">
        <v>0</v>
      </c>
      <c r="AK561" s="113">
        <v>0</v>
      </c>
      <c r="AL561" s="113">
        <f t="shared" si="654"/>
        <v>0</v>
      </c>
      <c r="AM561" s="113">
        <f t="shared" si="673"/>
        <v>0</v>
      </c>
      <c r="AN561" s="113">
        <f t="shared" si="674"/>
        <v>0</v>
      </c>
      <c r="AO561" s="113">
        <f t="shared" si="675"/>
        <v>0</v>
      </c>
      <c r="AP561" s="113">
        <f t="shared" si="676"/>
        <v>0</v>
      </c>
      <c r="AQ561" s="113">
        <f t="shared" si="677"/>
        <v>0</v>
      </c>
      <c r="AR561" s="113">
        <f t="shared" si="677"/>
        <v>0</v>
      </c>
      <c r="AS561" s="113">
        <f t="shared" si="677"/>
        <v>0</v>
      </c>
      <c r="AT561" s="113">
        <f t="shared" si="678"/>
        <v>0</v>
      </c>
      <c r="AU561" s="113">
        <v>0</v>
      </c>
      <c r="AV561" s="113">
        <v>0</v>
      </c>
      <c r="AW561" s="113">
        <f t="shared" si="679"/>
        <v>0</v>
      </c>
      <c r="AX561" s="113" t="e">
        <f>#REF!</f>
        <v>#REF!</v>
      </c>
      <c r="AY561" s="113">
        <v>0</v>
      </c>
      <c r="AZ561" s="113">
        <v>0</v>
      </c>
      <c r="BA561" s="113">
        <v>0</v>
      </c>
      <c r="BB561" s="113">
        <v>0</v>
      </c>
    </row>
    <row r="562" spans="7:54" s="71" customFormat="1" ht="14.25" x14ac:dyDescent="0.2">
      <c r="G562" s="81" t="s">
        <v>1042</v>
      </c>
      <c r="H562" s="85" t="s">
        <v>1042</v>
      </c>
      <c r="I562" s="74" t="s">
        <v>1043</v>
      </c>
      <c r="J562" s="75">
        <v>0</v>
      </c>
      <c r="K562" s="75"/>
      <c r="L562" s="113">
        <v>0</v>
      </c>
      <c r="M562" s="113">
        <v>0</v>
      </c>
      <c r="N562" s="113">
        <v>0</v>
      </c>
      <c r="O562" s="113">
        <v>0</v>
      </c>
      <c r="P562" s="113">
        <v>0</v>
      </c>
      <c r="Q562" s="113">
        <v>0</v>
      </c>
      <c r="R562" s="113">
        <v>0</v>
      </c>
      <c r="S562" s="113">
        <v>0</v>
      </c>
      <c r="T562" s="113">
        <v>0</v>
      </c>
      <c r="U562" s="113">
        <v>0</v>
      </c>
      <c r="V562" s="113">
        <v>0</v>
      </c>
      <c r="W562" s="113">
        <v>0</v>
      </c>
      <c r="X562" s="113">
        <v>0</v>
      </c>
      <c r="Y562" s="113">
        <f t="shared" si="670"/>
        <v>0</v>
      </c>
      <c r="Z562" s="113">
        <v>0</v>
      </c>
      <c r="AA562" s="113">
        <v>0</v>
      </c>
      <c r="AB562" s="113">
        <v>0</v>
      </c>
      <c r="AC562" s="113">
        <v>0</v>
      </c>
      <c r="AD562" s="113">
        <v>0</v>
      </c>
      <c r="AE562" s="113">
        <v>0</v>
      </c>
      <c r="AF562" s="113">
        <v>0</v>
      </c>
      <c r="AG562" s="113">
        <v>0</v>
      </c>
      <c r="AH562" s="113">
        <v>0</v>
      </c>
      <c r="AI562" s="113">
        <f t="shared" si="653"/>
        <v>0</v>
      </c>
      <c r="AJ562" s="113">
        <v>0</v>
      </c>
      <c r="AK562" s="113">
        <v>0</v>
      </c>
      <c r="AL562" s="113">
        <f t="shared" si="654"/>
        <v>0</v>
      </c>
      <c r="AM562" s="113">
        <f t="shared" si="673"/>
        <v>0</v>
      </c>
      <c r="AN562" s="113">
        <f t="shared" si="674"/>
        <v>0</v>
      </c>
      <c r="AO562" s="113">
        <f t="shared" si="675"/>
        <v>0</v>
      </c>
      <c r="AP562" s="113">
        <f t="shared" si="676"/>
        <v>0</v>
      </c>
      <c r="AQ562" s="113">
        <f t="shared" si="677"/>
        <v>0</v>
      </c>
      <c r="AR562" s="113">
        <f t="shared" si="677"/>
        <v>0</v>
      </c>
      <c r="AS562" s="113">
        <f t="shared" si="677"/>
        <v>0</v>
      </c>
      <c r="AT562" s="113">
        <f t="shared" si="678"/>
        <v>0</v>
      </c>
      <c r="AU562" s="113">
        <v>0</v>
      </c>
      <c r="AV562" s="113">
        <v>0</v>
      </c>
      <c r="AW562" s="113">
        <f t="shared" si="679"/>
        <v>0</v>
      </c>
      <c r="AX562" s="113" t="e">
        <f>#REF!</f>
        <v>#REF!</v>
      </c>
      <c r="AY562" s="113">
        <v>0</v>
      </c>
      <c r="AZ562" s="113">
        <v>0</v>
      </c>
      <c r="BA562" s="113">
        <v>0</v>
      </c>
      <c r="BB562" s="113">
        <v>0</v>
      </c>
    </row>
    <row r="563" spans="7:54" s="71" customFormat="1" ht="14.25" x14ac:dyDescent="0.2">
      <c r="G563" s="81" t="s">
        <v>1044</v>
      </c>
      <c r="H563" s="85" t="s">
        <v>1044</v>
      </c>
      <c r="I563" s="74" t="s">
        <v>1045</v>
      </c>
      <c r="J563" s="75">
        <v>0</v>
      </c>
      <c r="K563" s="75"/>
      <c r="L563" s="113">
        <v>0</v>
      </c>
      <c r="M563" s="113">
        <v>0</v>
      </c>
      <c r="N563" s="113">
        <v>0</v>
      </c>
      <c r="O563" s="113">
        <v>0</v>
      </c>
      <c r="P563" s="113">
        <v>0</v>
      </c>
      <c r="Q563" s="113">
        <v>0</v>
      </c>
      <c r="R563" s="113">
        <v>0</v>
      </c>
      <c r="S563" s="113">
        <v>0</v>
      </c>
      <c r="T563" s="113">
        <v>0</v>
      </c>
      <c r="U563" s="113">
        <v>0</v>
      </c>
      <c r="V563" s="113">
        <v>0</v>
      </c>
      <c r="W563" s="113">
        <v>0</v>
      </c>
      <c r="X563" s="113">
        <v>0</v>
      </c>
      <c r="Y563" s="113">
        <f t="shared" si="670"/>
        <v>0</v>
      </c>
      <c r="Z563" s="113">
        <v>0</v>
      </c>
      <c r="AA563" s="113">
        <v>0</v>
      </c>
      <c r="AB563" s="113">
        <v>0</v>
      </c>
      <c r="AC563" s="113">
        <v>0</v>
      </c>
      <c r="AD563" s="113">
        <v>0</v>
      </c>
      <c r="AE563" s="113">
        <v>0</v>
      </c>
      <c r="AF563" s="113">
        <v>0</v>
      </c>
      <c r="AG563" s="113">
        <v>0</v>
      </c>
      <c r="AH563" s="113">
        <v>0</v>
      </c>
      <c r="AI563" s="113">
        <f t="shared" si="653"/>
        <v>0</v>
      </c>
      <c r="AJ563" s="113">
        <v>0</v>
      </c>
      <c r="AK563" s="113">
        <v>0</v>
      </c>
      <c r="AL563" s="113">
        <f t="shared" si="654"/>
        <v>0</v>
      </c>
      <c r="AM563" s="113">
        <f t="shared" si="673"/>
        <v>0</v>
      </c>
      <c r="AN563" s="113">
        <f t="shared" si="674"/>
        <v>0</v>
      </c>
      <c r="AO563" s="113">
        <f t="shared" si="675"/>
        <v>0</v>
      </c>
      <c r="AP563" s="113">
        <f t="shared" si="676"/>
        <v>0</v>
      </c>
      <c r="AQ563" s="113">
        <f t="shared" si="677"/>
        <v>0</v>
      </c>
      <c r="AR563" s="113">
        <f t="shared" si="677"/>
        <v>0</v>
      </c>
      <c r="AS563" s="113">
        <f t="shared" si="677"/>
        <v>0</v>
      </c>
      <c r="AT563" s="113">
        <f t="shared" si="678"/>
        <v>0</v>
      </c>
      <c r="AU563" s="113">
        <v>0</v>
      </c>
      <c r="AV563" s="113">
        <v>0</v>
      </c>
      <c r="AW563" s="113">
        <f t="shared" si="679"/>
        <v>0</v>
      </c>
      <c r="AX563" s="113" t="e">
        <f>#REF!</f>
        <v>#REF!</v>
      </c>
      <c r="AY563" s="113">
        <v>0</v>
      </c>
      <c r="AZ563" s="113">
        <v>0</v>
      </c>
      <c r="BA563" s="113">
        <v>0</v>
      </c>
      <c r="BB563" s="113">
        <v>0</v>
      </c>
    </row>
    <row r="564" spans="7:54" s="71" customFormat="1" ht="14.25" x14ac:dyDescent="0.2">
      <c r="G564" s="81" t="s">
        <v>1046</v>
      </c>
      <c r="H564" s="85" t="s">
        <v>1046</v>
      </c>
      <c r="I564" s="74" t="s">
        <v>1047</v>
      </c>
      <c r="J564" s="75">
        <v>0</v>
      </c>
      <c r="K564" s="75"/>
      <c r="L564" s="113">
        <v>0</v>
      </c>
      <c r="M564" s="113">
        <v>0</v>
      </c>
      <c r="N564" s="113">
        <v>0</v>
      </c>
      <c r="O564" s="113">
        <v>0</v>
      </c>
      <c r="P564" s="113">
        <v>0</v>
      </c>
      <c r="Q564" s="113">
        <v>0</v>
      </c>
      <c r="R564" s="113">
        <v>0</v>
      </c>
      <c r="S564" s="113">
        <v>0</v>
      </c>
      <c r="T564" s="113">
        <v>0</v>
      </c>
      <c r="U564" s="113">
        <v>0</v>
      </c>
      <c r="V564" s="113">
        <v>0</v>
      </c>
      <c r="W564" s="113">
        <v>0</v>
      </c>
      <c r="X564" s="113">
        <v>0</v>
      </c>
      <c r="Y564" s="113">
        <f t="shared" si="670"/>
        <v>0</v>
      </c>
      <c r="Z564" s="113">
        <v>0</v>
      </c>
      <c r="AA564" s="113">
        <v>0</v>
      </c>
      <c r="AB564" s="113">
        <v>0</v>
      </c>
      <c r="AC564" s="113">
        <v>0</v>
      </c>
      <c r="AD564" s="113">
        <v>0</v>
      </c>
      <c r="AE564" s="113">
        <v>0</v>
      </c>
      <c r="AF564" s="113">
        <v>0</v>
      </c>
      <c r="AG564" s="113">
        <v>0</v>
      </c>
      <c r="AH564" s="113">
        <v>0</v>
      </c>
      <c r="AI564" s="113">
        <f t="shared" si="653"/>
        <v>0</v>
      </c>
      <c r="AJ564" s="113">
        <v>0</v>
      </c>
      <c r="AK564" s="113">
        <v>0</v>
      </c>
      <c r="AL564" s="113">
        <f t="shared" si="654"/>
        <v>0</v>
      </c>
      <c r="AM564" s="113">
        <f t="shared" si="673"/>
        <v>0</v>
      </c>
      <c r="AN564" s="113">
        <f t="shared" si="674"/>
        <v>0</v>
      </c>
      <c r="AO564" s="113">
        <f t="shared" si="675"/>
        <v>0</v>
      </c>
      <c r="AP564" s="113">
        <f t="shared" si="676"/>
        <v>0</v>
      </c>
      <c r="AQ564" s="113">
        <f t="shared" si="677"/>
        <v>0</v>
      </c>
      <c r="AR564" s="113">
        <f t="shared" si="677"/>
        <v>0</v>
      </c>
      <c r="AS564" s="113">
        <f t="shared" si="677"/>
        <v>0</v>
      </c>
      <c r="AT564" s="113">
        <f t="shared" si="678"/>
        <v>0</v>
      </c>
      <c r="AU564" s="113">
        <v>0</v>
      </c>
      <c r="AV564" s="113">
        <v>0</v>
      </c>
      <c r="AW564" s="113">
        <f t="shared" si="679"/>
        <v>0</v>
      </c>
      <c r="AX564" s="113" t="e">
        <f>#REF!</f>
        <v>#REF!</v>
      </c>
      <c r="AY564" s="113">
        <v>0</v>
      </c>
      <c r="AZ564" s="113">
        <v>0</v>
      </c>
      <c r="BA564" s="113">
        <v>0</v>
      </c>
      <c r="BB564" s="113">
        <v>0</v>
      </c>
    </row>
    <row r="565" spans="7:54" s="71" customFormat="1" ht="14.25" x14ac:dyDescent="0.2">
      <c r="G565" s="81" t="s">
        <v>1048</v>
      </c>
      <c r="H565" s="85" t="s">
        <v>1048</v>
      </c>
      <c r="I565" s="74" t="s">
        <v>1049</v>
      </c>
      <c r="J565" s="75">
        <v>0</v>
      </c>
      <c r="K565" s="75"/>
      <c r="L565" s="113">
        <v>0</v>
      </c>
      <c r="M565" s="113">
        <v>0</v>
      </c>
      <c r="N565" s="113">
        <v>0</v>
      </c>
      <c r="O565" s="113">
        <v>0</v>
      </c>
      <c r="P565" s="113">
        <v>0</v>
      </c>
      <c r="Q565" s="113">
        <v>0</v>
      </c>
      <c r="R565" s="113">
        <v>0</v>
      </c>
      <c r="S565" s="113">
        <v>0</v>
      </c>
      <c r="T565" s="113">
        <v>0</v>
      </c>
      <c r="U565" s="113">
        <v>0</v>
      </c>
      <c r="V565" s="113">
        <v>0</v>
      </c>
      <c r="W565" s="113">
        <v>0</v>
      </c>
      <c r="X565" s="113">
        <v>0</v>
      </c>
      <c r="Y565" s="113">
        <f t="shared" si="670"/>
        <v>0</v>
      </c>
      <c r="Z565" s="113">
        <v>0</v>
      </c>
      <c r="AA565" s="113">
        <v>0</v>
      </c>
      <c r="AB565" s="113">
        <v>0</v>
      </c>
      <c r="AC565" s="113">
        <v>0</v>
      </c>
      <c r="AD565" s="113">
        <v>0</v>
      </c>
      <c r="AE565" s="113">
        <v>0</v>
      </c>
      <c r="AF565" s="113">
        <v>0</v>
      </c>
      <c r="AG565" s="113">
        <v>0</v>
      </c>
      <c r="AH565" s="113">
        <v>0</v>
      </c>
      <c r="AI565" s="113">
        <f t="shared" si="653"/>
        <v>0</v>
      </c>
      <c r="AJ565" s="113">
        <v>0</v>
      </c>
      <c r="AK565" s="113">
        <v>0</v>
      </c>
      <c r="AL565" s="113">
        <f t="shared" si="654"/>
        <v>0</v>
      </c>
      <c r="AM565" s="113">
        <f t="shared" si="673"/>
        <v>0</v>
      </c>
      <c r="AN565" s="113">
        <f t="shared" si="674"/>
        <v>0</v>
      </c>
      <c r="AO565" s="113">
        <f t="shared" si="675"/>
        <v>0</v>
      </c>
      <c r="AP565" s="113">
        <f t="shared" si="676"/>
        <v>0</v>
      </c>
      <c r="AQ565" s="113">
        <f t="shared" si="677"/>
        <v>0</v>
      </c>
      <c r="AR565" s="113">
        <f t="shared" si="677"/>
        <v>0</v>
      </c>
      <c r="AS565" s="113">
        <f t="shared" si="677"/>
        <v>0</v>
      </c>
      <c r="AT565" s="113">
        <f t="shared" si="678"/>
        <v>0</v>
      </c>
      <c r="AU565" s="113">
        <v>0</v>
      </c>
      <c r="AV565" s="113">
        <v>0</v>
      </c>
      <c r="AW565" s="113">
        <f t="shared" si="679"/>
        <v>0</v>
      </c>
      <c r="AX565" s="113" t="e">
        <f>#REF!</f>
        <v>#REF!</v>
      </c>
      <c r="AY565" s="113">
        <v>0</v>
      </c>
      <c r="AZ565" s="113">
        <v>0</v>
      </c>
      <c r="BA565" s="113">
        <v>0</v>
      </c>
      <c r="BB565" s="113">
        <v>0</v>
      </c>
    </row>
    <row r="566" spans="7:54" s="71" customFormat="1" ht="14.25" x14ac:dyDescent="0.2">
      <c r="G566" s="81" t="s">
        <v>1050</v>
      </c>
      <c r="H566" s="85" t="s">
        <v>1050</v>
      </c>
      <c r="I566" s="74" t="s">
        <v>1051</v>
      </c>
      <c r="J566" s="75">
        <v>0</v>
      </c>
      <c r="K566" s="75"/>
      <c r="L566" s="113">
        <v>0</v>
      </c>
      <c r="M566" s="113">
        <v>0</v>
      </c>
      <c r="N566" s="113">
        <v>0</v>
      </c>
      <c r="O566" s="113">
        <v>0</v>
      </c>
      <c r="P566" s="113">
        <v>0</v>
      </c>
      <c r="Q566" s="113">
        <v>0</v>
      </c>
      <c r="R566" s="113">
        <v>0</v>
      </c>
      <c r="S566" s="113">
        <v>0</v>
      </c>
      <c r="T566" s="113">
        <v>0</v>
      </c>
      <c r="U566" s="113">
        <v>0</v>
      </c>
      <c r="V566" s="113">
        <v>0</v>
      </c>
      <c r="W566" s="113">
        <v>0</v>
      </c>
      <c r="X566" s="113">
        <v>0</v>
      </c>
      <c r="Y566" s="113">
        <f t="shared" si="670"/>
        <v>0</v>
      </c>
      <c r="Z566" s="113">
        <v>0</v>
      </c>
      <c r="AA566" s="113">
        <v>0</v>
      </c>
      <c r="AB566" s="113">
        <v>0</v>
      </c>
      <c r="AC566" s="113">
        <v>0</v>
      </c>
      <c r="AD566" s="113">
        <v>0</v>
      </c>
      <c r="AE566" s="113">
        <v>0</v>
      </c>
      <c r="AF566" s="113">
        <v>0</v>
      </c>
      <c r="AG566" s="113">
        <v>0</v>
      </c>
      <c r="AH566" s="113">
        <v>0</v>
      </c>
      <c r="AI566" s="113">
        <f t="shared" si="653"/>
        <v>0</v>
      </c>
      <c r="AJ566" s="113">
        <v>0</v>
      </c>
      <c r="AK566" s="113">
        <v>0</v>
      </c>
      <c r="AL566" s="113">
        <f t="shared" si="654"/>
        <v>0</v>
      </c>
      <c r="AM566" s="113">
        <f t="shared" si="673"/>
        <v>0</v>
      </c>
      <c r="AN566" s="113">
        <f t="shared" si="674"/>
        <v>0</v>
      </c>
      <c r="AO566" s="113">
        <f t="shared" si="675"/>
        <v>0</v>
      </c>
      <c r="AP566" s="113">
        <f t="shared" si="676"/>
        <v>0</v>
      </c>
      <c r="AQ566" s="113">
        <f t="shared" si="677"/>
        <v>0</v>
      </c>
      <c r="AR566" s="113">
        <f t="shared" si="677"/>
        <v>0</v>
      </c>
      <c r="AS566" s="113">
        <f t="shared" si="677"/>
        <v>0</v>
      </c>
      <c r="AT566" s="113">
        <f t="shared" si="678"/>
        <v>0</v>
      </c>
      <c r="AU566" s="113">
        <v>0</v>
      </c>
      <c r="AV566" s="113">
        <v>0</v>
      </c>
      <c r="AW566" s="113">
        <f t="shared" si="679"/>
        <v>0</v>
      </c>
      <c r="AX566" s="113" t="e">
        <f>#REF!</f>
        <v>#REF!</v>
      </c>
      <c r="AY566" s="113">
        <v>0</v>
      </c>
      <c r="AZ566" s="113">
        <v>0</v>
      </c>
      <c r="BA566" s="113">
        <v>0</v>
      </c>
      <c r="BB566" s="113">
        <v>0</v>
      </c>
    </row>
    <row r="567" spans="7:54" s="71" customFormat="1" ht="14.25" x14ac:dyDescent="0.2">
      <c r="G567" s="81" t="s">
        <v>1052</v>
      </c>
      <c r="H567" s="85" t="s">
        <v>1052</v>
      </c>
      <c r="I567" s="74" t="s">
        <v>1053</v>
      </c>
      <c r="J567" s="75">
        <v>0</v>
      </c>
      <c r="K567" s="75"/>
      <c r="L567" s="113">
        <v>0</v>
      </c>
      <c r="M567" s="113">
        <v>0</v>
      </c>
      <c r="N567" s="113">
        <v>0</v>
      </c>
      <c r="O567" s="113">
        <v>0</v>
      </c>
      <c r="P567" s="113">
        <v>0</v>
      </c>
      <c r="Q567" s="113">
        <v>0</v>
      </c>
      <c r="R567" s="113">
        <v>0</v>
      </c>
      <c r="S567" s="113">
        <v>0</v>
      </c>
      <c r="T567" s="113">
        <v>0</v>
      </c>
      <c r="U567" s="113">
        <v>0</v>
      </c>
      <c r="V567" s="113">
        <v>0</v>
      </c>
      <c r="W567" s="113">
        <v>0</v>
      </c>
      <c r="X567" s="113">
        <v>0</v>
      </c>
      <c r="Y567" s="113">
        <f t="shared" si="670"/>
        <v>0</v>
      </c>
      <c r="Z567" s="113">
        <v>0</v>
      </c>
      <c r="AA567" s="113">
        <v>0</v>
      </c>
      <c r="AB567" s="113">
        <v>0</v>
      </c>
      <c r="AC567" s="113">
        <v>0</v>
      </c>
      <c r="AD567" s="113">
        <v>0</v>
      </c>
      <c r="AE567" s="113">
        <v>0</v>
      </c>
      <c r="AF567" s="113">
        <v>0</v>
      </c>
      <c r="AG567" s="113">
        <v>0</v>
      </c>
      <c r="AH567" s="113">
        <v>0</v>
      </c>
      <c r="AI567" s="113">
        <f t="shared" si="653"/>
        <v>0</v>
      </c>
      <c r="AJ567" s="113">
        <v>0</v>
      </c>
      <c r="AK567" s="113">
        <v>0</v>
      </c>
      <c r="AL567" s="113">
        <f t="shared" si="654"/>
        <v>0</v>
      </c>
      <c r="AM567" s="113">
        <f t="shared" si="673"/>
        <v>0</v>
      </c>
      <c r="AN567" s="113">
        <f t="shared" si="674"/>
        <v>0</v>
      </c>
      <c r="AO567" s="113">
        <f t="shared" si="675"/>
        <v>0</v>
      </c>
      <c r="AP567" s="113">
        <f t="shared" si="676"/>
        <v>0</v>
      </c>
      <c r="AQ567" s="113">
        <f t="shared" si="677"/>
        <v>0</v>
      </c>
      <c r="AR567" s="113">
        <f t="shared" si="677"/>
        <v>0</v>
      </c>
      <c r="AS567" s="113">
        <f t="shared" si="677"/>
        <v>0</v>
      </c>
      <c r="AT567" s="113">
        <f t="shared" si="678"/>
        <v>0</v>
      </c>
      <c r="AU567" s="113">
        <v>0</v>
      </c>
      <c r="AV567" s="113">
        <v>0</v>
      </c>
      <c r="AW567" s="113">
        <f t="shared" si="679"/>
        <v>0</v>
      </c>
      <c r="AX567" s="113" t="e">
        <f>#REF!</f>
        <v>#REF!</v>
      </c>
      <c r="AY567" s="113">
        <v>0</v>
      </c>
      <c r="AZ567" s="113">
        <v>0</v>
      </c>
      <c r="BA567" s="113">
        <v>0</v>
      </c>
      <c r="BB567" s="113">
        <v>0</v>
      </c>
    </row>
    <row r="568" spans="7:54" s="71" customFormat="1" ht="14.25" x14ac:dyDescent="0.2">
      <c r="G568" s="81" t="s">
        <v>1054</v>
      </c>
      <c r="H568" s="82" t="s">
        <v>199</v>
      </c>
      <c r="I568" s="83" t="s">
        <v>200</v>
      </c>
      <c r="J568" s="84">
        <f>J570+J571</f>
        <v>0</v>
      </c>
      <c r="K568" s="84">
        <f>K570+K571</f>
        <v>0</v>
      </c>
      <c r="L568" s="115">
        <f>L570+L571</f>
        <v>0</v>
      </c>
      <c r="M568" s="115">
        <f>M570+M571</f>
        <v>0</v>
      </c>
      <c r="N568" s="115">
        <f t="shared" ref="N568:X568" si="680">N570+N571</f>
        <v>0</v>
      </c>
      <c r="O568" s="115">
        <f t="shared" si="680"/>
        <v>0</v>
      </c>
      <c r="P568" s="115">
        <f t="shared" si="680"/>
        <v>0</v>
      </c>
      <c r="Q568" s="115">
        <f t="shared" si="680"/>
        <v>0</v>
      </c>
      <c r="R568" s="115">
        <f t="shared" si="680"/>
        <v>0</v>
      </c>
      <c r="S568" s="115">
        <f t="shared" si="680"/>
        <v>0</v>
      </c>
      <c r="T568" s="115">
        <f t="shared" si="680"/>
        <v>0</v>
      </c>
      <c r="U568" s="115">
        <f t="shared" si="680"/>
        <v>0</v>
      </c>
      <c r="V568" s="115">
        <f t="shared" si="680"/>
        <v>0</v>
      </c>
      <c r="W568" s="115">
        <f t="shared" si="680"/>
        <v>0</v>
      </c>
      <c r="X568" s="115">
        <f t="shared" si="680"/>
        <v>0</v>
      </c>
      <c r="Y568" s="115">
        <f t="shared" si="670"/>
        <v>0</v>
      </c>
      <c r="Z568" s="115">
        <f>Z570+Z571</f>
        <v>0</v>
      </c>
      <c r="AA568" s="115">
        <f t="shared" ref="AA568:AZ568" si="681">AA570+AA571</f>
        <v>0</v>
      </c>
      <c r="AB568" s="115">
        <f t="shared" si="681"/>
        <v>0</v>
      </c>
      <c r="AC568" s="115">
        <f t="shared" si="681"/>
        <v>0</v>
      </c>
      <c r="AD568" s="115">
        <f t="shared" si="681"/>
        <v>0</v>
      </c>
      <c r="AE568" s="115">
        <f t="shared" si="681"/>
        <v>0</v>
      </c>
      <c r="AF568" s="115">
        <f t="shared" si="681"/>
        <v>0</v>
      </c>
      <c r="AG568" s="115">
        <v>0</v>
      </c>
      <c r="AH568" s="115">
        <v>0</v>
      </c>
      <c r="AI568" s="115">
        <f t="shared" si="681"/>
        <v>0</v>
      </c>
      <c r="AJ568" s="115">
        <f t="shared" si="681"/>
        <v>0</v>
      </c>
      <c r="AK568" s="115">
        <f t="shared" si="681"/>
        <v>0</v>
      </c>
      <c r="AL568" s="115">
        <f t="shared" si="681"/>
        <v>0</v>
      </c>
      <c r="AM568" s="115">
        <f t="shared" si="681"/>
        <v>0</v>
      </c>
      <c r="AN568" s="115">
        <f t="shared" si="681"/>
        <v>0</v>
      </c>
      <c r="AO568" s="115">
        <f t="shared" si="681"/>
        <v>0</v>
      </c>
      <c r="AP568" s="115">
        <f t="shared" si="681"/>
        <v>0</v>
      </c>
      <c r="AQ568" s="115">
        <f t="shared" si="681"/>
        <v>0</v>
      </c>
      <c r="AR568" s="115">
        <f t="shared" si="681"/>
        <v>0</v>
      </c>
      <c r="AS568" s="115">
        <f t="shared" si="681"/>
        <v>0</v>
      </c>
      <c r="AT568" s="115">
        <f t="shared" si="681"/>
        <v>0</v>
      </c>
      <c r="AU568" s="115">
        <f t="shared" si="681"/>
        <v>0</v>
      </c>
      <c r="AV568" s="115">
        <f t="shared" si="681"/>
        <v>0</v>
      </c>
      <c r="AW568" s="115">
        <f t="shared" si="681"/>
        <v>0</v>
      </c>
      <c r="AX568" s="115" t="e">
        <f t="shared" si="681"/>
        <v>#REF!</v>
      </c>
      <c r="AY568" s="115">
        <f t="shared" si="681"/>
        <v>0</v>
      </c>
      <c r="AZ568" s="115">
        <f t="shared" si="681"/>
        <v>0</v>
      </c>
      <c r="BA568" s="115">
        <f>BA570+BA571</f>
        <v>0</v>
      </c>
      <c r="BB568" s="115">
        <f>BB570+BB571</f>
        <v>0</v>
      </c>
    </row>
    <row r="569" spans="7:54" s="71" customFormat="1" ht="14.25" x14ac:dyDescent="0.2">
      <c r="G569" s="81" t="s">
        <v>199</v>
      </c>
      <c r="H569" s="85" t="s">
        <v>199</v>
      </c>
      <c r="I569" s="74" t="s">
        <v>1055</v>
      </c>
      <c r="J569" s="75">
        <f>J568</f>
        <v>0</v>
      </c>
      <c r="K569" s="75">
        <f>K568</f>
        <v>0</v>
      </c>
      <c r="L569" s="113">
        <f>L568</f>
        <v>0</v>
      </c>
      <c r="M569" s="113">
        <f>M568</f>
        <v>0</v>
      </c>
      <c r="N569" s="113">
        <f t="shared" ref="N569:W569" si="682">N568</f>
        <v>0</v>
      </c>
      <c r="O569" s="113">
        <f t="shared" si="682"/>
        <v>0</v>
      </c>
      <c r="P569" s="113">
        <f t="shared" si="682"/>
        <v>0</v>
      </c>
      <c r="Q569" s="113">
        <f t="shared" si="682"/>
        <v>0</v>
      </c>
      <c r="R569" s="113">
        <f t="shared" si="682"/>
        <v>0</v>
      </c>
      <c r="S569" s="113">
        <f t="shared" si="682"/>
        <v>0</v>
      </c>
      <c r="T569" s="113">
        <f t="shared" si="682"/>
        <v>0</v>
      </c>
      <c r="U569" s="113">
        <f t="shared" si="682"/>
        <v>0</v>
      </c>
      <c r="V569" s="113">
        <f t="shared" si="682"/>
        <v>0</v>
      </c>
      <c r="W569" s="113">
        <f t="shared" si="682"/>
        <v>0</v>
      </c>
      <c r="X569" s="113">
        <v>0</v>
      </c>
      <c r="Y569" s="113">
        <f t="shared" si="670"/>
        <v>0</v>
      </c>
      <c r="Z569" s="113">
        <f>Z568</f>
        <v>0</v>
      </c>
      <c r="AA569" s="113">
        <f t="shared" ref="AA569:AF569" si="683">AA568</f>
        <v>0</v>
      </c>
      <c r="AB569" s="113">
        <f t="shared" si="683"/>
        <v>0</v>
      </c>
      <c r="AC569" s="113">
        <f t="shared" si="683"/>
        <v>0</v>
      </c>
      <c r="AD569" s="113">
        <f t="shared" si="683"/>
        <v>0</v>
      </c>
      <c r="AE569" s="113">
        <f t="shared" si="683"/>
        <v>0</v>
      </c>
      <c r="AF569" s="113">
        <f t="shared" si="683"/>
        <v>0</v>
      </c>
      <c r="AG569" s="113">
        <v>0</v>
      </c>
      <c r="AH569" s="113">
        <v>0</v>
      </c>
      <c r="AI569" s="113">
        <f t="shared" si="653"/>
        <v>0</v>
      </c>
      <c r="AJ569" s="113">
        <v>0</v>
      </c>
      <c r="AK569" s="113">
        <v>0</v>
      </c>
      <c r="AL569" s="113">
        <f t="shared" si="654"/>
        <v>0</v>
      </c>
      <c r="AM569" s="113">
        <f>SUM(M569:R569)</f>
        <v>0</v>
      </c>
      <c r="AN569" s="113">
        <f>SUM(S569:U569)</f>
        <v>0</v>
      </c>
      <c r="AO569" s="113">
        <f>SUM(V569:X569)</f>
        <v>0</v>
      </c>
      <c r="AP569" s="113">
        <f>SUM(AM569:AO569)</f>
        <v>0</v>
      </c>
      <c r="AQ569" s="113">
        <f t="shared" ref="AQ569:AS571" si="684">AM569</f>
        <v>0</v>
      </c>
      <c r="AR569" s="113">
        <f t="shared" si="684"/>
        <v>0</v>
      </c>
      <c r="AS569" s="113">
        <f t="shared" si="684"/>
        <v>0</v>
      </c>
      <c r="AT569" s="113">
        <f>SUM(AQ569:AS569)</f>
        <v>0</v>
      </c>
      <c r="AU569" s="113">
        <v>0</v>
      </c>
      <c r="AV569" s="113">
        <v>0</v>
      </c>
      <c r="AW569" s="113">
        <f>SUM(AU569:AV569)</f>
        <v>0</v>
      </c>
      <c r="AX569" s="113" t="e">
        <f>#REF!</f>
        <v>#REF!</v>
      </c>
      <c r="AY569" s="113">
        <f>AY568</f>
        <v>0</v>
      </c>
      <c r="AZ569" s="113">
        <f>AZ568</f>
        <v>0</v>
      </c>
      <c r="BA569" s="113">
        <f>BA568</f>
        <v>0</v>
      </c>
      <c r="BB569" s="113">
        <f>BB568</f>
        <v>0</v>
      </c>
    </row>
    <row r="570" spans="7:54" s="71" customFormat="1" ht="14.25" x14ac:dyDescent="0.2">
      <c r="G570" s="81" t="s">
        <v>1056</v>
      </c>
      <c r="H570" s="85" t="s">
        <v>1056</v>
      </c>
      <c r="I570" s="74" t="s">
        <v>1057</v>
      </c>
      <c r="J570" s="75">
        <v>0</v>
      </c>
      <c r="K570" s="75"/>
      <c r="L570" s="113">
        <v>0</v>
      </c>
      <c r="M570" s="113">
        <v>0</v>
      </c>
      <c r="N570" s="113">
        <v>0</v>
      </c>
      <c r="O570" s="113">
        <v>0</v>
      </c>
      <c r="P570" s="113">
        <v>0</v>
      </c>
      <c r="Q570" s="113">
        <v>0</v>
      </c>
      <c r="R570" s="113">
        <v>0</v>
      </c>
      <c r="S570" s="113">
        <v>0</v>
      </c>
      <c r="T570" s="113">
        <v>0</v>
      </c>
      <c r="U570" s="113">
        <v>0</v>
      </c>
      <c r="V570" s="113">
        <v>0</v>
      </c>
      <c r="W570" s="113">
        <v>0</v>
      </c>
      <c r="X570" s="113">
        <v>0</v>
      </c>
      <c r="Y570" s="113">
        <f t="shared" si="670"/>
        <v>0</v>
      </c>
      <c r="Z570" s="113">
        <v>0</v>
      </c>
      <c r="AA570" s="113">
        <v>0</v>
      </c>
      <c r="AB570" s="113">
        <v>0</v>
      </c>
      <c r="AC570" s="113">
        <v>0</v>
      </c>
      <c r="AD570" s="113">
        <v>0</v>
      </c>
      <c r="AE570" s="113">
        <v>0</v>
      </c>
      <c r="AF570" s="113">
        <v>0</v>
      </c>
      <c r="AG570" s="113">
        <v>0</v>
      </c>
      <c r="AH570" s="113">
        <v>0</v>
      </c>
      <c r="AI570" s="113">
        <f t="shared" si="653"/>
        <v>0</v>
      </c>
      <c r="AJ570" s="113">
        <v>0</v>
      </c>
      <c r="AK570" s="113">
        <v>0</v>
      </c>
      <c r="AL570" s="113">
        <f t="shared" si="654"/>
        <v>0</v>
      </c>
      <c r="AM570" s="113">
        <f>SUM(M570:R570)</f>
        <v>0</v>
      </c>
      <c r="AN570" s="113">
        <f>SUM(S570:U570)</f>
        <v>0</v>
      </c>
      <c r="AO570" s="113">
        <f>SUM(V570:X570)</f>
        <v>0</v>
      </c>
      <c r="AP570" s="113">
        <f>SUM(AM570:AO570)</f>
        <v>0</v>
      </c>
      <c r="AQ570" s="113">
        <f t="shared" si="684"/>
        <v>0</v>
      </c>
      <c r="AR570" s="113">
        <f t="shared" si="684"/>
        <v>0</v>
      </c>
      <c r="AS570" s="113">
        <f t="shared" si="684"/>
        <v>0</v>
      </c>
      <c r="AT570" s="113">
        <f>SUM(AQ570:AS570)</f>
        <v>0</v>
      </c>
      <c r="AU570" s="113">
        <v>0</v>
      </c>
      <c r="AV570" s="113">
        <v>0</v>
      </c>
      <c r="AW570" s="113">
        <f>SUM(AU570:AV570)</f>
        <v>0</v>
      </c>
      <c r="AX570" s="113" t="e">
        <f>#REF!</f>
        <v>#REF!</v>
      </c>
      <c r="AY570" s="113">
        <v>0</v>
      </c>
      <c r="AZ570" s="113">
        <v>0</v>
      </c>
      <c r="BA570" s="113">
        <v>0</v>
      </c>
      <c r="BB570" s="113">
        <v>0</v>
      </c>
    </row>
    <row r="571" spans="7:54" s="71" customFormat="1" ht="14.25" x14ac:dyDescent="0.2">
      <c r="G571" s="81" t="s">
        <v>1058</v>
      </c>
      <c r="H571" s="85" t="s">
        <v>1058</v>
      </c>
      <c r="I571" s="74" t="s">
        <v>1059</v>
      </c>
      <c r="J571" s="75">
        <v>0</v>
      </c>
      <c r="K571" s="75"/>
      <c r="L571" s="113">
        <v>0</v>
      </c>
      <c r="M571" s="113">
        <v>0</v>
      </c>
      <c r="N571" s="113">
        <v>0</v>
      </c>
      <c r="O571" s="113">
        <v>0</v>
      </c>
      <c r="P571" s="113">
        <v>0</v>
      </c>
      <c r="Q571" s="113">
        <v>0</v>
      </c>
      <c r="R571" s="113">
        <v>0</v>
      </c>
      <c r="S571" s="113">
        <v>0</v>
      </c>
      <c r="T571" s="113">
        <v>0</v>
      </c>
      <c r="U571" s="113">
        <v>0</v>
      </c>
      <c r="V571" s="113">
        <v>0</v>
      </c>
      <c r="W571" s="113">
        <v>0</v>
      </c>
      <c r="X571" s="113">
        <v>0</v>
      </c>
      <c r="Y571" s="113">
        <f t="shared" si="670"/>
        <v>0</v>
      </c>
      <c r="Z571" s="113">
        <v>0</v>
      </c>
      <c r="AA571" s="113">
        <v>0</v>
      </c>
      <c r="AB571" s="113">
        <v>0</v>
      </c>
      <c r="AC571" s="113">
        <v>0</v>
      </c>
      <c r="AD571" s="113">
        <v>0</v>
      </c>
      <c r="AE571" s="113">
        <v>0</v>
      </c>
      <c r="AF571" s="113">
        <v>0</v>
      </c>
      <c r="AG571" s="113">
        <v>0</v>
      </c>
      <c r="AH571" s="113">
        <v>0</v>
      </c>
      <c r="AI571" s="113">
        <f t="shared" si="653"/>
        <v>0</v>
      </c>
      <c r="AJ571" s="113">
        <v>0</v>
      </c>
      <c r="AK571" s="113">
        <v>0</v>
      </c>
      <c r="AL571" s="113">
        <f t="shared" si="654"/>
        <v>0</v>
      </c>
      <c r="AM571" s="113">
        <f>SUM(M571:R571)</f>
        <v>0</v>
      </c>
      <c r="AN571" s="113">
        <f>SUM(S571:U571)</f>
        <v>0</v>
      </c>
      <c r="AO571" s="113">
        <f>SUM(V571:X571)</f>
        <v>0</v>
      </c>
      <c r="AP571" s="113">
        <f>SUM(AM571:AO571)</f>
        <v>0</v>
      </c>
      <c r="AQ571" s="113">
        <f t="shared" si="684"/>
        <v>0</v>
      </c>
      <c r="AR571" s="113">
        <f t="shared" si="684"/>
        <v>0</v>
      </c>
      <c r="AS571" s="113">
        <f t="shared" si="684"/>
        <v>0</v>
      </c>
      <c r="AT571" s="113">
        <f>SUM(AQ571:AS571)</f>
        <v>0</v>
      </c>
      <c r="AU571" s="113">
        <v>0</v>
      </c>
      <c r="AV571" s="113">
        <v>0</v>
      </c>
      <c r="AW571" s="113">
        <f>SUM(AU571:AV571)</f>
        <v>0</v>
      </c>
      <c r="AX571" s="113" t="e">
        <f>#REF!</f>
        <v>#REF!</v>
      </c>
      <c r="AY571" s="113">
        <v>0</v>
      </c>
      <c r="AZ571" s="113">
        <v>0</v>
      </c>
      <c r="BA571" s="113">
        <v>0</v>
      </c>
      <c r="BB571" s="113">
        <v>0</v>
      </c>
    </row>
    <row r="572" spans="7:54" s="71" customFormat="1" ht="14.25" x14ac:dyDescent="0.2">
      <c r="G572" s="81" t="s">
        <v>1060</v>
      </c>
      <c r="H572" s="82" t="s">
        <v>201</v>
      </c>
      <c r="I572" s="83" t="s">
        <v>202</v>
      </c>
      <c r="J572" s="84">
        <f>SUM(J573:J582)</f>
        <v>4842028209</v>
      </c>
      <c r="K572" s="84">
        <f>SUM(K573:K582)</f>
        <v>4373252174</v>
      </c>
      <c r="L572" s="115">
        <f>SUM(L573:L582)</f>
        <v>5582087760</v>
      </c>
      <c r="M572" s="115">
        <f t="shared" ref="M572:X572" si="685">SUM(M573:M582)</f>
        <v>326815735</v>
      </c>
      <c r="N572" s="115">
        <f t="shared" si="685"/>
        <v>354703286</v>
      </c>
      <c r="O572" s="115">
        <f t="shared" si="685"/>
        <v>398543521</v>
      </c>
      <c r="P572" s="115">
        <f t="shared" si="685"/>
        <v>347013830</v>
      </c>
      <c r="Q572" s="115">
        <f t="shared" si="685"/>
        <v>534974080</v>
      </c>
      <c r="R572" s="115">
        <f t="shared" si="685"/>
        <v>330582997</v>
      </c>
      <c r="S572" s="115">
        <f t="shared" si="685"/>
        <v>465173980</v>
      </c>
      <c r="T572" s="115">
        <f t="shared" si="685"/>
        <v>465173980</v>
      </c>
      <c r="U572" s="115">
        <f t="shared" si="685"/>
        <v>465173980</v>
      </c>
      <c r="V572" s="115">
        <f t="shared" si="685"/>
        <v>465173980</v>
      </c>
      <c r="W572" s="115">
        <f t="shared" si="685"/>
        <v>465173980</v>
      </c>
      <c r="X572" s="115">
        <f t="shared" si="685"/>
        <v>465173980</v>
      </c>
      <c r="Y572" s="115">
        <f t="shared" si="670"/>
        <v>5083677329</v>
      </c>
      <c r="Z572" s="115">
        <f t="shared" ref="Z572:AW572" si="686">SUM(Z573:Z582)</f>
        <v>465173980</v>
      </c>
      <c r="AA572" s="115">
        <f t="shared" si="686"/>
        <v>465173980</v>
      </c>
      <c r="AB572" s="115">
        <f t="shared" si="686"/>
        <v>465173980</v>
      </c>
      <c r="AC572" s="115">
        <f t="shared" si="686"/>
        <v>465173980</v>
      </c>
      <c r="AD572" s="115">
        <f t="shared" si="686"/>
        <v>465173980</v>
      </c>
      <c r="AE572" s="115">
        <f>SUM(AE573:AE582)</f>
        <v>465173980</v>
      </c>
      <c r="AF572" s="115">
        <f t="shared" si="686"/>
        <v>465173980</v>
      </c>
      <c r="AG572" s="115">
        <v>2348195760</v>
      </c>
      <c r="AH572" s="115">
        <v>2025056414</v>
      </c>
      <c r="AI572" s="115">
        <f t="shared" si="686"/>
        <v>4373252174</v>
      </c>
      <c r="AJ572" s="115">
        <f t="shared" si="686"/>
        <v>2791043880</v>
      </c>
      <c r="AK572" s="115">
        <f t="shared" si="686"/>
        <v>2791043880</v>
      </c>
      <c r="AL572" s="115">
        <f t="shared" si="686"/>
        <v>5582087760</v>
      </c>
      <c r="AM572" s="115">
        <f t="shared" si="686"/>
        <v>2292633449</v>
      </c>
      <c r="AN572" s="115">
        <f t="shared" si="686"/>
        <v>1062428732</v>
      </c>
      <c r="AO572" s="115">
        <f t="shared" si="686"/>
        <v>1154766776</v>
      </c>
      <c r="AP572" s="115">
        <f t="shared" si="686"/>
        <v>4509828957</v>
      </c>
      <c r="AQ572" s="115">
        <f t="shared" si="686"/>
        <v>2292633449</v>
      </c>
      <c r="AR572" s="115">
        <f t="shared" si="686"/>
        <v>1062428732</v>
      </c>
      <c r="AS572" s="115">
        <f>SUM(AS573:AS582)</f>
        <v>1154766776</v>
      </c>
      <c r="AT572" s="115">
        <f>SUM(AT573:AT582)</f>
        <v>4509828957</v>
      </c>
      <c r="AU572" s="115">
        <f t="shared" si="686"/>
        <v>2292633449</v>
      </c>
      <c r="AV572" s="115">
        <f t="shared" si="686"/>
        <v>2217195508</v>
      </c>
      <c r="AW572" s="115">
        <f t="shared" si="686"/>
        <v>4509828957</v>
      </c>
      <c r="AX572" s="115" t="e">
        <f>SUM(AX573:AX582)</f>
        <v>#REF!</v>
      </c>
      <c r="AY572" s="115">
        <f>SUM(AY573:AY582)</f>
        <v>4509828957</v>
      </c>
      <c r="AZ572" s="115">
        <f>SUM(AZ573:AZ582)</f>
        <v>4757000000</v>
      </c>
      <c r="BA572" s="115">
        <f>SUM(BA573:BA582)</f>
        <v>4509828957</v>
      </c>
      <c r="BB572" s="115">
        <f>SUM(BB573:BB582)</f>
        <v>4757000000</v>
      </c>
    </row>
    <row r="573" spans="7:54" s="71" customFormat="1" ht="14.25" x14ac:dyDescent="0.2">
      <c r="G573" s="81" t="s">
        <v>1061</v>
      </c>
      <c r="H573" s="85" t="s">
        <v>1061</v>
      </c>
      <c r="I573" s="74" t="s">
        <v>1062</v>
      </c>
      <c r="J573" s="75">
        <v>2093000000</v>
      </c>
      <c r="K573" s="75">
        <v>1770000000</v>
      </c>
      <c r="L573" s="113">
        <v>2233056000</v>
      </c>
      <c r="M573" s="113">
        <v>162000000</v>
      </c>
      <c r="N573" s="113">
        <v>162000000</v>
      </c>
      <c r="O573" s="113">
        <v>162000000</v>
      </c>
      <c r="P573" s="113">
        <v>162000000</v>
      </c>
      <c r="Q573" s="113">
        <v>162000000</v>
      </c>
      <c r="R573" s="113">
        <v>162000000</v>
      </c>
      <c r="S573" s="113">
        <v>186088000</v>
      </c>
      <c r="T573" s="113">
        <v>186088000</v>
      </c>
      <c r="U573" s="113">
        <v>186088000</v>
      </c>
      <c r="V573" s="113">
        <v>186088000</v>
      </c>
      <c r="W573" s="113">
        <v>186088000</v>
      </c>
      <c r="X573" s="113">
        <v>186088000</v>
      </c>
      <c r="Y573" s="113">
        <f t="shared" si="670"/>
        <v>2088528000</v>
      </c>
      <c r="Z573" s="113">
        <v>186088000</v>
      </c>
      <c r="AA573" s="113">
        <v>186088000</v>
      </c>
      <c r="AB573" s="113">
        <v>186088000</v>
      </c>
      <c r="AC573" s="113">
        <v>186088000</v>
      </c>
      <c r="AD573" s="113">
        <v>186088000</v>
      </c>
      <c r="AE573" s="113">
        <v>186088000</v>
      </c>
      <c r="AF573" s="113">
        <v>186088000</v>
      </c>
      <c r="AG573" s="113">
        <v>936000000</v>
      </c>
      <c r="AH573" s="113">
        <v>834000000</v>
      </c>
      <c r="AI573" s="113">
        <f t="shared" si="653"/>
        <v>1770000000</v>
      </c>
      <c r="AJ573" s="113">
        <v>1116528000</v>
      </c>
      <c r="AK573" s="113">
        <v>1116528000</v>
      </c>
      <c r="AL573" s="113">
        <f t="shared" si="654"/>
        <v>2233056000</v>
      </c>
      <c r="AM573" s="113">
        <f t="shared" ref="AM573:AM582" si="687">SUM(M573:R573)</f>
        <v>972000000</v>
      </c>
      <c r="AN573" s="113">
        <v>495000000</v>
      </c>
      <c r="AO573" s="113">
        <v>495000000</v>
      </c>
      <c r="AP573" s="113">
        <f t="shared" ref="AP573:AP582" si="688">SUM(AM573:AO573)</f>
        <v>1962000000</v>
      </c>
      <c r="AQ573" s="113">
        <f t="shared" ref="AQ573:AS582" si="689">AM573</f>
        <v>972000000</v>
      </c>
      <c r="AR573" s="113">
        <f t="shared" si="689"/>
        <v>495000000</v>
      </c>
      <c r="AS573" s="113">
        <f t="shared" si="689"/>
        <v>495000000</v>
      </c>
      <c r="AT573" s="113">
        <f t="shared" ref="AT573:AT582" si="690">SUM(AQ573:AS573)</f>
        <v>1962000000</v>
      </c>
      <c r="AU573" s="113">
        <v>972000000</v>
      </c>
      <c r="AV573" s="113">
        <v>990000000</v>
      </c>
      <c r="AW573" s="113">
        <f t="shared" ref="AW573:AW582" si="691">SUM(AU573:AV573)</f>
        <v>1962000000</v>
      </c>
      <c r="AX573" s="113" t="e">
        <f>#REF!</f>
        <v>#REF!</v>
      </c>
      <c r="AY573" s="113">
        <f>1962000*1000</f>
        <v>1962000000</v>
      </c>
      <c r="AZ573" s="113">
        <f>1968000*1000</f>
        <v>1968000000</v>
      </c>
      <c r="BA573" s="113">
        <f>1962000*1000</f>
        <v>1962000000</v>
      </c>
      <c r="BB573" s="113">
        <f>1968000*1000</f>
        <v>1968000000</v>
      </c>
    </row>
    <row r="574" spans="7:54" s="71" customFormat="1" ht="14.25" x14ac:dyDescent="0.2">
      <c r="G574" s="81" t="s">
        <v>1063</v>
      </c>
      <c r="H574" s="85" t="s">
        <v>1063</v>
      </c>
      <c r="I574" s="74" t="s">
        <v>1064</v>
      </c>
      <c r="J574" s="75">
        <v>764829930</v>
      </c>
      <c r="K574" s="75">
        <v>669210064</v>
      </c>
      <c r="L574" s="113">
        <v>719705659</v>
      </c>
      <c r="M574" s="113">
        <v>45000000</v>
      </c>
      <c r="N574" s="113">
        <v>47976306</v>
      </c>
      <c r="O574" s="113">
        <v>47480500</v>
      </c>
      <c r="P574" s="113">
        <v>48555500</v>
      </c>
      <c r="Q574" s="113">
        <v>148000000</v>
      </c>
      <c r="R574" s="113">
        <v>52261000</v>
      </c>
      <c r="S574" s="113">
        <v>59975471.583333336</v>
      </c>
      <c r="T574" s="113">
        <v>59975471.583333336</v>
      </c>
      <c r="U574" s="113">
        <v>59975471.583333336</v>
      </c>
      <c r="V574" s="113">
        <v>59975471.583333336</v>
      </c>
      <c r="W574" s="113">
        <v>59975471.583333336</v>
      </c>
      <c r="X574" s="113">
        <v>59975471.583333336</v>
      </c>
      <c r="Y574" s="113">
        <f t="shared" si="670"/>
        <v>749126135.50000012</v>
      </c>
      <c r="Z574" s="113">
        <v>59975471.583333336</v>
      </c>
      <c r="AA574" s="113">
        <v>59975471.583333336</v>
      </c>
      <c r="AB574" s="113">
        <v>59975471.583333336</v>
      </c>
      <c r="AC574" s="113">
        <v>59975471.583333336</v>
      </c>
      <c r="AD574" s="113">
        <v>59975471.583333336</v>
      </c>
      <c r="AE574" s="113">
        <v>59975471.583333336</v>
      </c>
      <c r="AF574" s="113">
        <v>59975471.583333336</v>
      </c>
      <c r="AG574" s="113">
        <v>406426459</v>
      </c>
      <c r="AH574" s="113">
        <v>262783605</v>
      </c>
      <c r="AI574" s="113">
        <f t="shared" si="653"/>
        <v>669210064</v>
      </c>
      <c r="AJ574" s="113">
        <v>359852829.5</v>
      </c>
      <c r="AK574" s="113">
        <v>359852829.5</v>
      </c>
      <c r="AL574" s="113">
        <f t="shared" si="654"/>
        <v>719705659</v>
      </c>
      <c r="AM574" s="113">
        <f t="shared" si="687"/>
        <v>389273306</v>
      </c>
      <c r="AN574" s="113">
        <v>122490000</v>
      </c>
      <c r="AO574" s="113">
        <v>147490000</v>
      </c>
      <c r="AP574" s="113">
        <f t="shared" si="688"/>
        <v>659253306</v>
      </c>
      <c r="AQ574" s="113">
        <f t="shared" si="689"/>
        <v>389273306</v>
      </c>
      <c r="AR574" s="113">
        <f t="shared" si="689"/>
        <v>122490000</v>
      </c>
      <c r="AS574" s="113">
        <f t="shared" si="689"/>
        <v>147490000</v>
      </c>
      <c r="AT574" s="113">
        <f t="shared" si="690"/>
        <v>659253306</v>
      </c>
      <c r="AU574" s="113">
        <v>389273306</v>
      </c>
      <c r="AV574" s="113">
        <v>269980000</v>
      </c>
      <c r="AW574" s="113">
        <f t="shared" si="691"/>
        <v>659253306</v>
      </c>
      <c r="AX574" s="113" t="e">
        <f>#REF!</f>
        <v>#REF!</v>
      </c>
      <c r="AY574" s="113">
        <f>659253.306*1000</f>
        <v>659253306</v>
      </c>
      <c r="AZ574" s="113">
        <f>660000*1000</f>
        <v>660000000</v>
      </c>
      <c r="BA574" s="113">
        <f>659253.306*1000</f>
        <v>659253306</v>
      </c>
      <c r="BB574" s="113">
        <f>660000*1000</f>
        <v>660000000</v>
      </c>
    </row>
    <row r="575" spans="7:54" s="71" customFormat="1" ht="14.25" x14ac:dyDescent="0.2">
      <c r="G575" s="81" t="s">
        <v>1065</v>
      </c>
      <c r="H575" s="85" t="s">
        <v>1065</v>
      </c>
      <c r="I575" s="74" t="s">
        <v>1066</v>
      </c>
      <c r="J575" s="75">
        <v>516905779</v>
      </c>
      <c r="K575" s="75">
        <v>572561345</v>
      </c>
      <c r="L575" s="113">
        <v>737747386</v>
      </c>
      <c r="M575" s="113">
        <v>15627277</v>
      </c>
      <c r="N575" s="113">
        <v>49956980</v>
      </c>
      <c r="O575" s="113">
        <v>103743021</v>
      </c>
      <c r="P575" s="113">
        <v>41868747</v>
      </c>
      <c r="Q575" s="113">
        <v>72813747</v>
      </c>
      <c r="R575" s="113">
        <v>41913747</v>
      </c>
      <c r="S575" s="113">
        <v>61478948.833333336</v>
      </c>
      <c r="T575" s="113">
        <v>61478948.833333336</v>
      </c>
      <c r="U575" s="113">
        <v>61478948.833333336</v>
      </c>
      <c r="V575" s="113">
        <v>61478948.833333336</v>
      </c>
      <c r="W575" s="113">
        <v>61478948.833333336</v>
      </c>
      <c r="X575" s="113">
        <v>61478948.833333336</v>
      </c>
      <c r="Y575" s="113">
        <f t="shared" si="670"/>
        <v>694797212</v>
      </c>
      <c r="Z575" s="113">
        <v>61478948.833333336</v>
      </c>
      <c r="AA575" s="113">
        <v>61478948.833333336</v>
      </c>
      <c r="AB575" s="113">
        <v>61478948.833333336</v>
      </c>
      <c r="AC575" s="113">
        <v>61478948.833333336</v>
      </c>
      <c r="AD575" s="113">
        <v>61478948.833333336</v>
      </c>
      <c r="AE575" s="113">
        <v>61478948.833333336</v>
      </c>
      <c r="AF575" s="113">
        <v>61478948.833333336</v>
      </c>
      <c r="AG575" s="113">
        <v>267747386</v>
      </c>
      <c r="AH575" s="113">
        <v>304813959</v>
      </c>
      <c r="AI575" s="113">
        <f t="shared" si="653"/>
        <v>572561345</v>
      </c>
      <c r="AJ575" s="113">
        <v>368873693</v>
      </c>
      <c r="AK575" s="113">
        <v>368873693</v>
      </c>
      <c r="AL575" s="113">
        <f t="shared" si="654"/>
        <v>737747386</v>
      </c>
      <c r="AM575" s="113">
        <f t="shared" si="687"/>
        <v>325923519</v>
      </c>
      <c r="AN575" s="113">
        <v>127206841</v>
      </c>
      <c r="AO575" s="113">
        <v>196925382</v>
      </c>
      <c r="AP575" s="113">
        <f t="shared" si="688"/>
        <v>650055742</v>
      </c>
      <c r="AQ575" s="113">
        <f t="shared" si="689"/>
        <v>325923519</v>
      </c>
      <c r="AR575" s="113">
        <f t="shared" si="689"/>
        <v>127206841</v>
      </c>
      <c r="AS575" s="113">
        <f t="shared" si="689"/>
        <v>196925382</v>
      </c>
      <c r="AT575" s="113">
        <f t="shared" si="690"/>
        <v>650055742</v>
      </c>
      <c r="AU575" s="113">
        <v>325923519</v>
      </c>
      <c r="AV575" s="113">
        <v>324132223</v>
      </c>
      <c r="AW575" s="113">
        <f t="shared" si="691"/>
        <v>650055742</v>
      </c>
      <c r="AX575" s="113" t="e">
        <f>#REF!</f>
        <v>#REF!</v>
      </c>
      <c r="AY575" s="113">
        <f>650055.742*1000</f>
        <v>650055742</v>
      </c>
      <c r="AZ575" s="113">
        <f>744000*1000</f>
        <v>744000000</v>
      </c>
      <c r="BA575" s="113">
        <f>650055.742*1000</f>
        <v>650055742</v>
      </c>
      <c r="BB575" s="113">
        <f>744000*1000</f>
        <v>744000000</v>
      </c>
    </row>
    <row r="576" spans="7:54" s="71" customFormat="1" ht="14.25" x14ac:dyDescent="0.2">
      <c r="G576" s="81" t="s">
        <v>1067</v>
      </c>
      <c r="H576" s="85" t="s">
        <v>1067</v>
      </c>
      <c r="I576" s="74" t="s">
        <v>1068</v>
      </c>
      <c r="J576" s="75">
        <v>1053000000</v>
      </c>
      <c r="K576" s="75">
        <v>1006200000</v>
      </c>
      <c r="L576" s="113">
        <v>1163304000</v>
      </c>
      <c r="M576" s="113">
        <v>84600000</v>
      </c>
      <c r="N576" s="113">
        <v>84600000</v>
      </c>
      <c r="O576" s="113">
        <v>75600000</v>
      </c>
      <c r="P576" s="113">
        <v>75600000</v>
      </c>
      <c r="Q576" s="113">
        <v>84600000</v>
      </c>
      <c r="R576" s="113">
        <v>57600000</v>
      </c>
      <c r="S576" s="113">
        <v>96942000</v>
      </c>
      <c r="T576" s="113">
        <v>96942000</v>
      </c>
      <c r="U576" s="113">
        <v>96942000</v>
      </c>
      <c r="V576" s="113">
        <v>96942000</v>
      </c>
      <c r="W576" s="113">
        <v>96942000</v>
      </c>
      <c r="X576" s="113">
        <v>96942000</v>
      </c>
      <c r="Y576" s="113">
        <f t="shared" si="670"/>
        <v>1044252000</v>
      </c>
      <c r="Z576" s="113">
        <v>96942000</v>
      </c>
      <c r="AA576" s="113">
        <v>96942000</v>
      </c>
      <c r="AB576" s="113">
        <v>96942000</v>
      </c>
      <c r="AC576" s="113">
        <v>96942000</v>
      </c>
      <c r="AD576" s="113">
        <v>96942000</v>
      </c>
      <c r="AE576" s="113">
        <v>96942000</v>
      </c>
      <c r="AF576" s="113">
        <v>96942000</v>
      </c>
      <c r="AG576" s="113">
        <v>498600000</v>
      </c>
      <c r="AH576" s="113">
        <v>507600000</v>
      </c>
      <c r="AI576" s="113">
        <f t="shared" si="653"/>
        <v>1006200000</v>
      </c>
      <c r="AJ576" s="113">
        <v>581652000</v>
      </c>
      <c r="AK576" s="113">
        <v>581652000</v>
      </c>
      <c r="AL576" s="113">
        <f t="shared" si="654"/>
        <v>1163304000</v>
      </c>
      <c r="AM576" s="113">
        <f t="shared" si="687"/>
        <v>462600000</v>
      </c>
      <c r="AN576" s="113">
        <v>255000000</v>
      </c>
      <c r="AO576" s="113">
        <v>255000000</v>
      </c>
      <c r="AP576" s="113">
        <f t="shared" si="688"/>
        <v>972600000</v>
      </c>
      <c r="AQ576" s="113">
        <f t="shared" si="689"/>
        <v>462600000</v>
      </c>
      <c r="AR576" s="113">
        <f t="shared" si="689"/>
        <v>255000000</v>
      </c>
      <c r="AS576" s="113">
        <f t="shared" si="689"/>
        <v>255000000</v>
      </c>
      <c r="AT576" s="113">
        <f t="shared" si="690"/>
        <v>972600000</v>
      </c>
      <c r="AU576" s="113">
        <v>462600000</v>
      </c>
      <c r="AV576" s="113">
        <v>510000000</v>
      </c>
      <c r="AW576" s="113">
        <f t="shared" si="691"/>
        <v>972600000</v>
      </c>
      <c r="AX576" s="113" t="e">
        <f>#REF!</f>
        <v>#REF!</v>
      </c>
      <c r="AY576" s="113">
        <f>972600*1000</f>
        <v>972600000</v>
      </c>
      <c r="AZ576" s="113">
        <f>1100000*1000</f>
        <v>1100000000</v>
      </c>
      <c r="BA576" s="113">
        <f>972600*1000</f>
        <v>972600000</v>
      </c>
      <c r="BB576" s="113">
        <f>1100000*1000</f>
        <v>1100000000</v>
      </c>
    </row>
    <row r="577" spans="7:54" s="71" customFormat="1" ht="14.25" x14ac:dyDescent="0.2">
      <c r="G577" s="81" t="s">
        <v>1069</v>
      </c>
      <c r="H577" s="85" t="s">
        <v>1069</v>
      </c>
      <c r="I577" s="74" t="s">
        <v>1070</v>
      </c>
      <c r="J577" s="75">
        <v>287445000</v>
      </c>
      <c r="K577" s="75">
        <v>226890000</v>
      </c>
      <c r="L577" s="113">
        <v>353122800</v>
      </c>
      <c r="M577" s="113">
        <v>10170000</v>
      </c>
      <c r="N577" s="113">
        <v>10170000</v>
      </c>
      <c r="O577" s="113">
        <v>9720000</v>
      </c>
      <c r="P577" s="113">
        <v>9720000</v>
      </c>
      <c r="Q577" s="113">
        <v>48645000</v>
      </c>
      <c r="R577" s="113">
        <v>10170000</v>
      </c>
      <c r="S577" s="113">
        <v>29426900</v>
      </c>
      <c r="T577" s="113">
        <v>29426900</v>
      </c>
      <c r="U577" s="113">
        <v>29426900</v>
      </c>
      <c r="V577" s="113">
        <v>29426900</v>
      </c>
      <c r="W577" s="113">
        <v>29426900</v>
      </c>
      <c r="X577" s="113">
        <v>29426900</v>
      </c>
      <c r="Y577" s="113">
        <f t="shared" si="670"/>
        <v>275156400</v>
      </c>
      <c r="Z577" s="113">
        <v>29426900</v>
      </c>
      <c r="AA577" s="113">
        <v>29426900</v>
      </c>
      <c r="AB577" s="113">
        <v>29426900</v>
      </c>
      <c r="AC577" s="113">
        <v>29426900</v>
      </c>
      <c r="AD577" s="113">
        <v>29426900</v>
      </c>
      <c r="AE577" s="113">
        <v>29426900</v>
      </c>
      <c r="AF577" s="113">
        <v>29426900</v>
      </c>
      <c r="AG577" s="113">
        <v>144270000</v>
      </c>
      <c r="AH577" s="113">
        <v>82620000</v>
      </c>
      <c r="AI577" s="113">
        <f t="shared" si="653"/>
        <v>226890000</v>
      </c>
      <c r="AJ577" s="113">
        <v>176561400</v>
      </c>
      <c r="AK577" s="113">
        <v>176561400</v>
      </c>
      <c r="AL577" s="113">
        <f t="shared" si="654"/>
        <v>353122800</v>
      </c>
      <c r="AM577" s="113">
        <f t="shared" si="687"/>
        <v>98595000</v>
      </c>
      <c r="AN577" s="113">
        <v>30510000</v>
      </c>
      <c r="AO577" s="113">
        <v>30510000</v>
      </c>
      <c r="AP577" s="113">
        <f t="shared" si="688"/>
        <v>159615000</v>
      </c>
      <c r="AQ577" s="113">
        <f t="shared" si="689"/>
        <v>98595000</v>
      </c>
      <c r="AR577" s="113">
        <f t="shared" si="689"/>
        <v>30510000</v>
      </c>
      <c r="AS577" s="113">
        <f t="shared" si="689"/>
        <v>30510000</v>
      </c>
      <c r="AT577" s="113">
        <f t="shared" si="690"/>
        <v>159615000</v>
      </c>
      <c r="AU577" s="113">
        <v>98595000</v>
      </c>
      <c r="AV577" s="113">
        <v>61020000</v>
      </c>
      <c r="AW577" s="113">
        <f t="shared" si="691"/>
        <v>159615000</v>
      </c>
      <c r="AX577" s="113" t="e">
        <f>#REF!</f>
        <v>#REF!</v>
      </c>
      <c r="AY577" s="113">
        <f>159615*1000</f>
        <v>159615000</v>
      </c>
      <c r="AZ577" s="113">
        <f>160000*1000</f>
        <v>160000000</v>
      </c>
      <c r="BA577" s="113">
        <f>159615*1000</f>
        <v>159615000</v>
      </c>
      <c r="BB577" s="113">
        <f>160000*1000</f>
        <v>160000000</v>
      </c>
    </row>
    <row r="578" spans="7:54" s="71" customFormat="1" ht="14.25" x14ac:dyDescent="0.2">
      <c r="G578" s="81" t="s">
        <v>1071</v>
      </c>
      <c r="H578" s="85" t="s">
        <v>1071</v>
      </c>
      <c r="I578" s="74" t="s">
        <v>1072</v>
      </c>
      <c r="J578" s="75">
        <v>126847500</v>
      </c>
      <c r="K578" s="75">
        <v>128390765</v>
      </c>
      <c r="L578" s="113">
        <v>375151915</v>
      </c>
      <c r="M578" s="113">
        <v>9418458</v>
      </c>
      <c r="N578" s="113">
        <v>0</v>
      </c>
      <c r="O578" s="113">
        <v>0</v>
      </c>
      <c r="P578" s="113">
        <v>9269583</v>
      </c>
      <c r="Q578" s="113">
        <v>18915333</v>
      </c>
      <c r="R578" s="113">
        <v>6638250</v>
      </c>
      <c r="S578" s="113">
        <v>31262659.583333332</v>
      </c>
      <c r="T578" s="113">
        <v>31262659.583333332</v>
      </c>
      <c r="U578" s="113">
        <v>31262659.583333332</v>
      </c>
      <c r="V578" s="113">
        <v>31262659.583333332</v>
      </c>
      <c r="W578" s="113">
        <v>31262659.583333332</v>
      </c>
      <c r="X578" s="113">
        <v>31262659.583333332</v>
      </c>
      <c r="Y578" s="113">
        <f t="shared" si="670"/>
        <v>231817581.50000003</v>
      </c>
      <c r="Z578" s="113">
        <v>31262659.583333332</v>
      </c>
      <c r="AA578" s="113">
        <v>31262659.583333332</v>
      </c>
      <c r="AB578" s="113">
        <v>31262659.583333332</v>
      </c>
      <c r="AC578" s="113">
        <v>31262659.583333332</v>
      </c>
      <c r="AD578" s="113">
        <v>31262659.583333332</v>
      </c>
      <c r="AE578" s="113">
        <v>31262659.583333332</v>
      </c>
      <c r="AF578" s="113">
        <v>31262659.583333332</v>
      </c>
      <c r="AG578" s="113">
        <v>95151915</v>
      </c>
      <c r="AH578" s="113">
        <v>33238850</v>
      </c>
      <c r="AI578" s="113">
        <f t="shared" si="653"/>
        <v>128390765</v>
      </c>
      <c r="AJ578" s="113">
        <v>187575957.5</v>
      </c>
      <c r="AK578" s="113">
        <v>187575957.5</v>
      </c>
      <c r="AL578" s="113">
        <f t="shared" si="654"/>
        <v>375151915</v>
      </c>
      <c r="AM578" s="113">
        <f t="shared" si="687"/>
        <v>44241624</v>
      </c>
      <c r="AN578" s="113">
        <v>32221891</v>
      </c>
      <c r="AO578" s="113">
        <v>29841394</v>
      </c>
      <c r="AP578" s="113">
        <f t="shared" si="688"/>
        <v>106304909</v>
      </c>
      <c r="AQ578" s="113">
        <f t="shared" si="689"/>
        <v>44241624</v>
      </c>
      <c r="AR578" s="113">
        <f t="shared" si="689"/>
        <v>32221891</v>
      </c>
      <c r="AS578" s="113">
        <f t="shared" si="689"/>
        <v>29841394</v>
      </c>
      <c r="AT578" s="113">
        <f t="shared" si="690"/>
        <v>106304909</v>
      </c>
      <c r="AU578" s="113">
        <v>44241624</v>
      </c>
      <c r="AV578" s="113">
        <v>62063285</v>
      </c>
      <c r="AW578" s="113">
        <f t="shared" si="691"/>
        <v>106304909</v>
      </c>
      <c r="AX578" s="113" t="e">
        <f>#REF!</f>
        <v>#REF!</v>
      </c>
      <c r="AY578" s="113">
        <f>106304.909*1000</f>
        <v>106304909</v>
      </c>
      <c r="AZ578" s="113">
        <f>125000*1000</f>
        <v>125000000</v>
      </c>
      <c r="BA578" s="113">
        <f>106304.909*1000</f>
        <v>106304909</v>
      </c>
      <c r="BB578" s="113">
        <f>125000*1000</f>
        <v>125000000</v>
      </c>
    </row>
    <row r="579" spans="7:54" s="71" customFormat="1" ht="14.25" x14ac:dyDescent="0.2">
      <c r="G579" s="81" t="s">
        <v>1073</v>
      </c>
      <c r="H579" s="85" t="s">
        <v>1073</v>
      </c>
      <c r="I579" s="74" t="s">
        <v>1074</v>
      </c>
      <c r="J579" s="75">
        <v>0</v>
      </c>
      <c r="K579" s="75">
        <v>0</v>
      </c>
      <c r="L579" s="113">
        <v>0</v>
      </c>
      <c r="M579" s="113">
        <v>0</v>
      </c>
      <c r="N579" s="113">
        <v>0</v>
      </c>
      <c r="O579" s="113">
        <v>0</v>
      </c>
      <c r="P579" s="113">
        <v>0</v>
      </c>
      <c r="Q579" s="113">
        <v>0</v>
      </c>
      <c r="R579" s="113">
        <v>0</v>
      </c>
      <c r="S579" s="113">
        <v>0</v>
      </c>
      <c r="T579" s="113">
        <v>0</v>
      </c>
      <c r="U579" s="113">
        <v>0</v>
      </c>
      <c r="V579" s="113">
        <v>0</v>
      </c>
      <c r="W579" s="113">
        <v>0</v>
      </c>
      <c r="X579" s="113">
        <v>0</v>
      </c>
      <c r="Y579" s="113">
        <f t="shared" si="670"/>
        <v>0</v>
      </c>
      <c r="Z579" s="113">
        <v>0</v>
      </c>
      <c r="AA579" s="113">
        <v>0</v>
      </c>
      <c r="AB579" s="113">
        <v>0</v>
      </c>
      <c r="AC579" s="113">
        <v>0</v>
      </c>
      <c r="AD579" s="113">
        <v>0</v>
      </c>
      <c r="AE579" s="113">
        <v>0</v>
      </c>
      <c r="AF579" s="113">
        <v>0</v>
      </c>
      <c r="AG579" s="113">
        <v>0</v>
      </c>
      <c r="AH579" s="113">
        <v>0</v>
      </c>
      <c r="AI579" s="113">
        <f t="shared" si="653"/>
        <v>0</v>
      </c>
      <c r="AJ579" s="113">
        <v>0</v>
      </c>
      <c r="AK579" s="113">
        <v>0</v>
      </c>
      <c r="AL579" s="113">
        <f t="shared" si="654"/>
        <v>0</v>
      </c>
      <c r="AM579" s="113">
        <f t="shared" si="687"/>
        <v>0</v>
      </c>
      <c r="AN579" s="113">
        <f>SUM(S579:U579)</f>
        <v>0</v>
      </c>
      <c r="AO579" s="113">
        <f>SUM(V579:X579)</f>
        <v>0</v>
      </c>
      <c r="AP579" s="113">
        <f t="shared" si="688"/>
        <v>0</v>
      </c>
      <c r="AQ579" s="113">
        <f t="shared" si="689"/>
        <v>0</v>
      </c>
      <c r="AR579" s="113">
        <f t="shared" si="689"/>
        <v>0</v>
      </c>
      <c r="AS579" s="113">
        <f t="shared" si="689"/>
        <v>0</v>
      </c>
      <c r="AT579" s="113">
        <f t="shared" si="690"/>
        <v>0</v>
      </c>
      <c r="AU579" s="113">
        <v>0</v>
      </c>
      <c r="AV579" s="113">
        <v>0</v>
      </c>
      <c r="AW579" s="113">
        <f t="shared" si="691"/>
        <v>0</v>
      </c>
      <c r="AX579" s="113" t="e">
        <f>#REF!</f>
        <v>#REF!</v>
      </c>
      <c r="AY579" s="113">
        <v>0</v>
      </c>
      <c r="AZ579" s="113">
        <v>0</v>
      </c>
      <c r="BA579" s="113">
        <v>0</v>
      </c>
      <c r="BB579" s="113">
        <v>0</v>
      </c>
    </row>
    <row r="580" spans="7:54" s="71" customFormat="1" ht="14.25" x14ac:dyDescent="0.2">
      <c r="G580" s="81" t="s">
        <v>1075</v>
      </c>
      <c r="H580" s="85" t="s">
        <v>1075</v>
      </c>
      <c r="I580" s="74" t="s">
        <v>1076</v>
      </c>
      <c r="J580" s="75">
        <v>0</v>
      </c>
      <c r="K580" s="75">
        <v>0</v>
      </c>
      <c r="L580" s="113">
        <v>0</v>
      </c>
      <c r="M580" s="113">
        <v>0</v>
      </c>
      <c r="N580" s="113">
        <v>0</v>
      </c>
      <c r="O580" s="113">
        <v>0</v>
      </c>
      <c r="P580" s="113">
        <v>0</v>
      </c>
      <c r="Q580" s="113">
        <v>0</v>
      </c>
      <c r="R580" s="113">
        <v>0</v>
      </c>
      <c r="S580" s="113">
        <v>0</v>
      </c>
      <c r="T580" s="113">
        <v>0</v>
      </c>
      <c r="U580" s="113">
        <v>0</v>
      </c>
      <c r="V580" s="113">
        <v>0</v>
      </c>
      <c r="W580" s="113">
        <v>0</v>
      </c>
      <c r="X580" s="113">
        <v>0</v>
      </c>
      <c r="Y580" s="113">
        <f t="shared" si="670"/>
        <v>0</v>
      </c>
      <c r="Z580" s="113">
        <v>0</v>
      </c>
      <c r="AA580" s="113">
        <v>0</v>
      </c>
      <c r="AB580" s="113">
        <v>0</v>
      </c>
      <c r="AC580" s="113">
        <v>0</v>
      </c>
      <c r="AD580" s="113">
        <v>0</v>
      </c>
      <c r="AE580" s="113">
        <v>0</v>
      </c>
      <c r="AF580" s="113">
        <v>0</v>
      </c>
      <c r="AG580" s="113">
        <v>0</v>
      </c>
      <c r="AH580" s="113">
        <v>0</v>
      </c>
      <c r="AI580" s="113">
        <f t="shared" si="653"/>
        <v>0</v>
      </c>
      <c r="AJ580" s="113">
        <v>0</v>
      </c>
      <c r="AK580" s="113">
        <v>0</v>
      </c>
      <c r="AL580" s="113">
        <f t="shared" si="654"/>
        <v>0</v>
      </c>
      <c r="AM580" s="113">
        <f t="shared" si="687"/>
        <v>0</v>
      </c>
      <c r="AN580" s="113">
        <f>SUM(S580:U580)</f>
        <v>0</v>
      </c>
      <c r="AO580" s="113">
        <f>SUM(V580:X580)</f>
        <v>0</v>
      </c>
      <c r="AP580" s="113">
        <f t="shared" si="688"/>
        <v>0</v>
      </c>
      <c r="AQ580" s="113">
        <f t="shared" si="689"/>
        <v>0</v>
      </c>
      <c r="AR580" s="113">
        <f t="shared" si="689"/>
        <v>0</v>
      </c>
      <c r="AS580" s="113">
        <f t="shared" si="689"/>
        <v>0</v>
      </c>
      <c r="AT580" s="113">
        <f t="shared" si="690"/>
        <v>0</v>
      </c>
      <c r="AU580" s="113">
        <v>0</v>
      </c>
      <c r="AV580" s="113">
        <v>0</v>
      </c>
      <c r="AW580" s="113">
        <f t="shared" si="691"/>
        <v>0</v>
      </c>
      <c r="AX580" s="113" t="e">
        <f>#REF!</f>
        <v>#REF!</v>
      </c>
      <c r="AY580" s="113">
        <v>0</v>
      </c>
      <c r="AZ580" s="113">
        <v>0</v>
      </c>
      <c r="BA580" s="113">
        <v>0</v>
      </c>
      <c r="BB580" s="113">
        <v>0</v>
      </c>
    </row>
    <row r="581" spans="7:54" s="71" customFormat="1" ht="14.25" x14ac:dyDescent="0.2">
      <c r="G581" s="81" t="s">
        <v>1077</v>
      </c>
      <c r="H581" s="85" t="s">
        <v>1077</v>
      </c>
      <c r="I581" s="74" t="s">
        <v>1078</v>
      </c>
      <c r="J581" s="75">
        <v>0</v>
      </c>
      <c r="K581" s="75">
        <v>0</v>
      </c>
      <c r="L581" s="113">
        <v>0</v>
      </c>
      <c r="M581" s="113">
        <v>0</v>
      </c>
      <c r="N581" s="113">
        <v>0</v>
      </c>
      <c r="O581" s="113">
        <v>0</v>
      </c>
      <c r="P581" s="113">
        <v>0</v>
      </c>
      <c r="Q581" s="113">
        <v>0</v>
      </c>
      <c r="R581" s="113">
        <v>0</v>
      </c>
      <c r="S581" s="113">
        <v>0</v>
      </c>
      <c r="T581" s="113">
        <v>0</v>
      </c>
      <c r="U581" s="113">
        <v>0</v>
      </c>
      <c r="V581" s="113">
        <v>0</v>
      </c>
      <c r="W581" s="113">
        <v>0</v>
      </c>
      <c r="X581" s="113">
        <v>0</v>
      </c>
      <c r="Y581" s="113">
        <f t="shared" si="670"/>
        <v>0</v>
      </c>
      <c r="Z581" s="113">
        <v>0</v>
      </c>
      <c r="AA581" s="113">
        <v>0</v>
      </c>
      <c r="AB581" s="113">
        <v>0</v>
      </c>
      <c r="AC581" s="113">
        <v>0</v>
      </c>
      <c r="AD581" s="113">
        <v>0</v>
      </c>
      <c r="AE581" s="113">
        <v>0</v>
      </c>
      <c r="AF581" s="113">
        <v>0</v>
      </c>
      <c r="AG581" s="113">
        <v>0</v>
      </c>
      <c r="AH581" s="113">
        <v>0</v>
      </c>
      <c r="AI581" s="113">
        <f t="shared" si="653"/>
        <v>0</v>
      </c>
      <c r="AJ581" s="113">
        <v>0</v>
      </c>
      <c r="AK581" s="113">
        <v>0</v>
      </c>
      <c r="AL581" s="113">
        <f t="shared" si="654"/>
        <v>0</v>
      </c>
      <c r="AM581" s="113">
        <f t="shared" si="687"/>
        <v>0</v>
      </c>
      <c r="AN581" s="113">
        <f>SUM(S581:U581)</f>
        <v>0</v>
      </c>
      <c r="AO581" s="113">
        <f>SUM(V581:X581)</f>
        <v>0</v>
      </c>
      <c r="AP581" s="113">
        <f t="shared" si="688"/>
        <v>0</v>
      </c>
      <c r="AQ581" s="113">
        <f t="shared" si="689"/>
        <v>0</v>
      </c>
      <c r="AR581" s="113">
        <f t="shared" si="689"/>
        <v>0</v>
      </c>
      <c r="AS581" s="113">
        <f t="shared" si="689"/>
        <v>0</v>
      </c>
      <c r="AT581" s="113">
        <f t="shared" si="690"/>
        <v>0</v>
      </c>
      <c r="AU581" s="113">
        <v>0</v>
      </c>
      <c r="AV581" s="113">
        <v>0</v>
      </c>
      <c r="AW581" s="113">
        <f t="shared" si="691"/>
        <v>0</v>
      </c>
      <c r="AX581" s="113" t="e">
        <f>#REF!</f>
        <v>#REF!</v>
      </c>
      <c r="AY581" s="113">
        <v>0</v>
      </c>
      <c r="AZ581" s="113">
        <v>0</v>
      </c>
      <c r="BA581" s="113">
        <v>0</v>
      </c>
      <c r="BB581" s="113">
        <v>0</v>
      </c>
    </row>
    <row r="582" spans="7:54" s="71" customFormat="1" ht="14.25" x14ac:dyDescent="0.2">
      <c r="G582" s="81" t="s">
        <v>1079</v>
      </c>
      <c r="H582" s="85" t="s">
        <v>1079</v>
      </c>
      <c r="I582" s="74" t="s">
        <v>1080</v>
      </c>
      <c r="J582" s="75">
        <v>0</v>
      </c>
      <c r="K582" s="75"/>
      <c r="L582" s="113">
        <v>0</v>
      </c>
      <c r="M582" s="113"/>
      <c r="N582" s="113"/>
      <c r="O582" s="113"/>
      <c r="P582" s="113"/>
      <c r="Q582" s="113">
        <v>0</v>
      </c>
      <c r="R582" s="113">
        <v>0</v>
      </c>
      <c r="S582" s="113">
        <v>0</v>
      </c>
      <c r="T582" s="113">
        <v>0</v>
      </c>
      <c r="U582" s="113">
        <v>0</v>
      </c>
      <c r="V582" s="113">
        <v>0</v>
      </c>
      <c r="W582" s="113">
        <v>0</v>
      </c>
      <c r="X582" s="113">
        <v>0</v>
      </c>
      <c r="Y582" s="113">
        <f t="shared" si="670"/>
        <v>0</v>
      </c>
      <c r="Z582" s="113">
        <v>0</v>
      </c>
      <c r="AA582" s="113">
        <v>0</v>
      </c>
      <c r="AB582" s="113">
        <v>0</v>
      </c>
      <c r="AC582" s="113">
        <v>0</v>
      </c>
      <c r="AD582" s="113">
        <v>0</v>
      </c>
      <c r="AE582" s="113">
        <v>0</v>
      </c>
      <c r="AF582" s="113">
        <v>0</v>
      </c>
      <c r="AG582" s="113">
        <v>0</v>
      </c>
      <c r="AH582" s="113">
        <v>0</v>
      </c>
      <c r="AI582" s="113">
        <f t="shared" si="653"/>
        <v>0</v>
      </c>
      <c r="AJ582" s="113">
        <v>0</v>
      </c>
      <c r="AK582" s="113">
        <v>0</v>
      </c>
      <c r="AL582" s="113">
        <f t="shared" si="654"/>
        <v>0</v>
      </c>
      <c r="AM582" s="113">
        <f t="shared" si="687"/>
        <v>0</v>
      </c>
      <c r="AN582" s="113">
        <f>SUM(S582:U582)</f>
        <v>0</v>
      </c>
      <c r="AO582" s="113">
        <f>SUM(V582:X582)</f>
        <v>0</v>
      </c>
      <c r="AP582" s="113">
        <f t="shared" si="688"/>
        <v>0</v>
      </c>
      <c r="AQ582" s="113">
        <f t="shared" si="689"/>
        <v>0</v>
      </c>
      <c r="AR582" s="113">
        <f t="shared" si="689"/>
        <v>0</v>
      </c>
      <c r="AS582" s="113">
        <f t="shared" si="689"/>
        <v>0</v>
      </c>
      <c r="AT582" s="113">
        <f t="shared" si="690"/>
        <v>0</v>
      </c>
      <c r="AU582" s="113">
        <v>0</v>
      </c>
      <c r="AV582" s="113">
        <v>0</v>
      </c>
      <c r="AW582" s="113">
        <f t="shared" si="691"/>
        <v>0</v>
      </c>
      <c r="AX582" s="113" t="e">
        <f>#REF!</f>
        <v>#REF!</v>
      </c>
      <c r="AY582" s="113">
        <v>0</v>
      </c>
      <c r="AZ582" s="113">
        <v>0</v>
      </c>
      <c r="BA582" s="113">
        <v>0</v>
      </c>
      <c r="BB582" s="113">
        <v>0</v>
      </c>
    </row>
    <row r="583" spans="7:54" s="71" customFormat="1" ht="14.25" x14ac:dyDescent="0.2">
      <c r="G583" s="81" t="s">
        <v>1081</v>
      </c>
      <c r="H583" s="82" t="s">
        <v>203</v>
      </c>
      <c r="I583" s="83" t="s">
        <v>204</v>
      </c>
      <c r="J583" s="84">
        <f t="shared" ref="J583:X583" si="692">SUM(J584:J590)</f>
        <v>0</v>
      </c>
      <c r="K583" s="84">
        <f t="shared" si="692"/>
        <v>0</v>
      </c>
      <c r="L583" s="115">
        <f t="shared" si="692"/>
        <v>0</v>
      </c>
      <c r="M583" s="115">
        <f t="shared" si="692"/>
        <v>0</v>
      </c>
      <c r="N583" s="115">
        <f t="shared" si="692"/>
        <v>0</v>
      </c>
      <c r="O583" s="115">
        <f t="shared" si="692"/>
        <v>0</v>
      </c>
      <c r="P583" s="115">
        <f t="shared" si="692"/>
        <v>0</v>
      </c>
      <c r="Q583" s="115">
        <f t="shared" si="692"/>
        <v>0</v>
      </c>
      <c r="R583" s="115">
        <f t="shared" si="692"/>
        <v>0</v>
      </c>
      <c r="S583" s="115">
        <f t="shared" si="692"/>
        <v>0</v>
      </c>
      <c r="T583" s="115">
        <f t="shared" si="692"/>
        <v>0</v>
      </c>
      <c r="U583" s="115">
        <f t="shared" si="692"/>
        <v>0</v>
      </c>
      <c r="V583" s="115">
        <f t="shared" si="692"/>
        <v>0</v>
      </c>
      <c r="W583" s="115">
        <f t="shared" si="692"/>
        <v>0</v>
      </c>
      <c r="X583" s="115">
        <f t="shared" si="692"/>
        <v>0</v>
      </c>
      <c r="Y583" s="115">
        <f t="shared" si="670"/>
        <v>0</v>
      </c>
      <c r="Z583" s="115">
        <f t="shared" ref="Z583:AW583" si="693">SUM(Z584:Z590)</f>
        <v>0</v>
      </c>
      <c r="AA583" s="115">
        <f t="shared" si="693"/>
        <v>0</v>
      </c>
      <c r="AB583" s="115">
        <f t="shared" si="693"/>
        <v>0</v>
      </c>
      <c r="AC583" s="115">
        <f t="shared" si="693"/>
        <v>0</v>
      </c>
      <c r="AD583" s="115">
        <f t="shared" si="693"/>
        <v>0</v>
      </c>
      <c r="AE583" s="115">
        <f t="shared" si="693"/>
        <v>0</v>
      </c>
      <c r="AF583" s="115">
        <f t="shared" si="693"/>
        <v>0</v>
      </c>
      <c r="AG583" s="115">
        <v>0</v>
      </c>
      <c r="AH583" s="115">
        <v>0</v>
      </c>
      <c r="AI583" s="115">
        <f t="shared" si="693"/>
        <v>0</v>
      </c>
      <c r="AJ583" s="115">
        <f t="shared" si="693"/>
        <v>0</v>
      </c>
      <c r="AK583" s="115">
        <f t="shared" si="693"/>
        <v>0</v>
      </c>
      <c r="AL583" s="115">
        <f t="shared" si="693"/>
        <v>0</v>
      </c>
      <c r="AM583" s="115">
        <f t="shared" si="693"/>
        <v>0</v>
      </c>
      <c r="AN583" s="115">
        <f t="shared" si="693"/>
        <v>0</v>
      </c>
      <c r="AO583" s="115">
        <f t="shared" si="693"/>
        <v>0</v>
      </c>
      <c r="AP583" s="115">
        <f t="shared" si="693"/>
        <v>0</v>
      </c>
      <c r="AQ583" s="115">
        <f t="shared" si="693"/>
        <v>0</v>
      </c>
      <c r="AR583" s="115">
        <f t="shared" si="693"/>
        <v>0</v>
      </c>
      <c r="AS583" s="115">
        <f t="shared" si="693"/>
        <v>0</v>
      </c>
      <c r="AT583" s="115">
        <f t="shared" si="693"/>
        <v>0</v>
      </c>
      <c r="AU583" s="115">
        <f t="shared" si="693"/>
        <v>0</v>
      </c>
      <c r="AV583" s="115">
        <f t="shared" si="693"/>
        <v>0</v>
      </c>
      <c r="AW583" s="115">
        <f t="shared" si="693"/>
        <v>0</v>
      </c>
      <c r="AX583" s="115" t="e">
        <f>SUM(AX584:AX590)</f>
        <v>#REF!</v>
      </c>
      <c r="AY583" s="115">
        <f>SUM(AY584:AY590)</f>
        <v>0</v>
      </c>
      <c r="AZ583" s="115">
        <f>SUM(AZ584:AZ590)</f>
        <v>0</v>
      </c>
      <c r="BA583" s="115">
        <f>SUM(BA584:BA590)</f>
        <v>0</v>
      </c>
      <c r="BB583" s="115">
        <f>SUM(BB584:BB590)</f>
        <v>0</v>
      </c>
    </row>
    <row r="584" spans="7:54" s="71" customFormat="1" ht="14.25" x14ac:dyDescent="0.2">
      <c r="G584" s="81" t="s">
        <v>1082</v>
      </c>
      <c r="H584" s="85" t="s">
        <v>1082</v>
      </c>
      <c r="I584" s="74" t="s">
        <v>1083</v>
      </c>
      <c r="J584" s="75">
        <v>0</v>
      </c>
      <c r="K584" s="75"/>
      <c r="L584" s="113">
        <v>0</v>
      </c>
      <c r="M584" s="113">
        <v>0</v>
      </c>
      <c r="N584" s="113">
        <v>0</v>
      </c>
      <c r="O584" s="113">
        <v>0</v>
      </c>
      <c r="P584" s="113">
        <v>0</v>
      </c>
      <c r="Q584" s="113">
        <v>0</v>
      </c>
      <c r="R584" s="113">
        <v>0</v>
      </c>
      <c r="S584" s="113">
        <v>0</v>
      </c>
      <c r="T584" s="113">
        <v>0</v>
      </c>
      <c r="U584" s="113">
        <v>0</v>
      </c>
      <c r="V584" s="113">
        <v>0</v>
      </c>
      <c r="W584" s="113">
        <v>0</v>
      </c>
      <c r="X584" s="113">
        <v>0</v>
      </c>
      <c r="Y584" s="113">
        <f t="shared" si="670"/>
        <v>0</v>
      </c>
      <c r="Z584" s="113">
        <v>0</v>
      </c>
      <c r="AA584" s="113">
        <v>0</v>
      </c>
      <c r="AB584" s="113">
        <v>0</v>
      </c>
      <c r="AC584" s="113">
        <v>0</v>
      </c>
      <c r="AD584" s="113">
        <v>0</v>
      </c>
      <c r="AE584" s="113">
        <v>0</v>
      </c>
      <c r="AF584" s="113">
        <v>0</v>
      </c>
      <c r="AG584" s="113">
        <v>0</v>
      </c>
      <c r="AH584" s="113">
        <v>0</v>
      </c>
      <c r="AI584" s="113">
        <f t="shared" si="653"/>
        <v>0</v>
      </c>
      <c r="AJ584" s="113">
        <v>0</v>
      </c>
      <c r="AK584" s="113">
        <v>0</v>
      </c>
      <c r="AL584" s="113">
        <f t="shared" si="654"/>
        <v>0</v>
      </c>
      <c r="AM584" s="113">
        <f t="shared" ref="AM584:AM590" si="694">SUM(M584:R584)</f>
        <v>0</v>
      </c>
      <c r="AN584" s="113">
        <f t="shared" ref="AN584:AN590" si="695">SUM(S584:U584)</f>
        <v>0</v>
      </c>
      <c r="AO584" s="113">
        <f t="shared" ref="AO584:AO590" si="696">SUM(V584:X584)</f>
        <v>0</v>
      </c>
      <c r="AP584" s="113">
        <f t="shared" ref="AP584:AP590" si="697">SUM(AM584:AO584)</f>
        <v>0</v>
      </c>
      <c r="AQ584" s="113">
        <f t="shared" ref="AQ584:AS590" si="698">AM584</f>
        <v>0</v>
      </c>
      <c r="AR584" s="113">
        <f t="shared" si="698"/>
        <v>0</v>
      </c>
      <c r="AS584" s="113">
        <f t="shared" si="698"/>
        <v>0</v>
      </c>
      <c r="AT584" s="113">
        <f t="shared" ref="AT584:AT590" si="699">SUM(AQ584:AS584)</f>
        <v>0</v>
      </c>
      <c r="AU584" s="113">
        <v>0</v>
      </c>
      <c r="AV584" s="113">
        <v>0</v>
      </c>
      <c r="AW584" s="113">
        <f t="shared" ref="AW584:AW590" si="700">SUM(AU584:AV584)</f>
        <v>0</v>
      </c>
      <c r="AX584" s="113" t="e">
        <f>#REF!</f>
        <v>#REF!</v>
      </c>
      <c r="AY584" s="113">
        <v>0</v>
      </c>
      <c r="AZ584" s="113">
        <v>0</v>
      </c>
      <c r="BA584" s="113">
        <v>0</v>
      </c>
      <c r="BB584" s="113">
        <v>0</v>
      </c>
    </row>
    <row r="585" spans="7:54" s="71" customFormat="1" ht="14.25" x14ac:dyDescent="0.2">
      <c r="G585" s="81" t="s">
        <v>1084</v>
      </c>
      <c r="H585" s="85" t="s">
        <v>1084</v>
      </c>
      <c r="I585" s="74" t="s">
        <v>1085</v>
      </c>
      <c r="J585" s="75">
        <v>0</v>
      </c>
      <c r="K585" s="75"/>
      <c r="L585" s="113">
        <v>0</v>
      </c>
      <c r="M585" s="113">
        <v>0</v>
      </c>
      <c r="N585" s="113">
        <v>0</v>
      </c>
      <c r="O585" s="113">
        <v>0</v>
      </c>
      <c r="P585" s="113">
        <v>0</v>
      </c>
      <c r="Q585" s="113">
        <v>0</v>
      </c>
      <c r="R585" s="113">
        <v>0</v>
      </c>
      <c r="S585" s="113">
        <v>0</v>
      </c>
      <c r="T585" s="113">
        <v>0</v>
      </c>
      <c r="U585" s="113">
        <v>0</v>
      </c>
      <c r="V585" s="113">
        <v>0</v>
      </c>
      <c r="W585" s="113">
        <v>0</v>
      </c>
      <c r="X585" s="113">
        <v>0</v>
      </c>
      <c r="Y585" s="113">
        <f t="shared" si="670"/>
        <v>0</v>
      </c>
      <c r="Z585" s="113">
        <v>0</v>
      </c>
      <c r="AA585" s="113">
        <v>0</v>
      </c>
      <c r="AB585" s="113">
        <v>0</v>
      </c>
      <c r="AC585" s="113">
        <v>0</v>
      </c>
      <c r="AD585" s="113">
        <v>0</v>
      </c>
      <c r="AE585" s="113">
        <v>0</v>
      </c>
      <c r="AF585" s="113">
        <v>0</v>
      </c>
      <c r="AG585" s="113">
        <v>0</v>
      </c>
      <c r="AH585" s="113">
        <v>0</v>
      </c>
      <c r="AI585" s="113">
        <f t="shared" si="653"/>
        <v>0</v>
      </c>
      <c r="AJ585" s="113">
        <v>0</v>
      </c>
      <c r="AK585" s="113">
        <v>0</v>
      </c>
      <c r="AL585" s="113">
        <f t="shared" si="654"/>
        <v>0</v>
      </c>
      <c r="AM585" s="113">
        <f t="shared" si="694"/>
        <v>0</v>
      </c>
      <c r="AN585" s="113">
        <f t="shared" si="695"/>
        <v>0</v>
      </c>
      <c r="AO585" s="113">
        <f t="shared" si="696"/>
        <v>0</v>
      </c>
      <c r="AP585" s="113">
        <f t="shared" si="697"/>
        <v>0</v>
      </c>
      <c r="AQ585" s="113">
        <f t="shared" si="698"/>
        <v>0</v>
      </c>
      <c r="AR585" s="113">
        <f t="shared" si="698"/>
        <v>0</v>
      </c>
      <c r="AS585" s="113">
        <f t="shared" si="698"/>
        <v>0</v>
      </c>
      <c r="AT585" s="113">
        <f t="shared" si="699"/>
        <v>0</v>
      </c>
      <c r="AU585" s="113">
        <v>0</v>
      </c>
      <c r="AV585" s="113">
        <v>0</v>
      </c>
      <c r="AW585" s="113">
        <f t="shared" si="700"/>
        <v>0</v>
      </c>
      <c r="AX585" s="113" t="e">
        <f>#REF!</f>
        <v>#REF!</v>
      </c>
      <c r="AY585" s="113">
        <v>0</v>
      </c>
      <c r="AZ585" s="113">
        <v>0</v>
      </c>
      <c r="BA585" s="113">
        <v>0</v>
      </c>
      <c r="BB585" s="113">
        <v>0</v>
      </c>
    </row>
    <row r="586" spans="7:54" s="71" customFormat="1" ht="14.25" x14ac:dyDescent="0.2">
      <c r="G586" s="81" t="s">
        <v>1086</v>
      </c>
      <c r="H586" s="85" t="s">
        <v>1086</v>
      </c>
      <c r="I586" s="74" t="s">
        <v>1087</v>
      </c>
      <c r="J586" s="75">
        <v>0</v>
      </c>
      <c r="K586" s="75"/>
      <c r="L586" s="113">
        <v>0</v>
      </c>
      <c r="M586" s="113">
        <v>0</v>
      </c>
      <c r="N586" s="113">
        <v>0</v>
      </c>
      <c r="O586" s="113">
        <v>0</v>
      </c>
      <c r="P586" s="113">
        <v>0</v>
      </c>
      <c r="Q586" s="113">
        <v>0</v>
      </c>
      <c r="R586" s="113">
        <v>0</v>
      </c>
      <c r="S586" s="113">
        <v>0</v>
      </c>
      <c r="T586" s="113">
        <v>0</v>
      </c>
      <c r="U586" s="113">
        <v>0</v>
      </c>
      <c r="V586" s="113">
        <v>0</v>
      </c>
      <c r="W586" s="113">
        <v>0</v>
      </c>
      <c r="X586" s="113">
        <v>0</v>
      </c>
      <c r="Y586" s="113">
        <f t="shared" si="670"/>
        <v>0</v>
      </c>
      <c r="Z586" s="113">
        <v>0</v>
      </c>
      <c r="AA586" s="113">
        <v>0</v>
      </c>
      <c r="AB586" s="113">
        <v>0</v>
      </c>
      <c r="AC586" s="113">
        <v>0</v>
      </c>
      <c r="AD586" s="113">
        <v>0</v>
      </c>
      <c r="AE586" s="113">
        <v>0</v>
      </c>
      <c r="AF586" s="113">
        <v>0</v>
      </c>
      <c r="AG586" s="113">
        <v>0</v>
      </c>
      <c r="AH586" s="113">
        <v>0</v>
      </c>
      <c r="AI586" s="113">
        <f t="shared" si="653"/>
        <v>0</v>
      </c>
      <c r="AJ586" s="113">
        <v>0</v>
      </c>
      <c r="AK586" s="113">
        <v>0</v>
      </c>
      <c r="AL586" s="113">
        <f t="shared" si="654"/>
        <v>0</v>
      </c>
      <c r="AM586" s="113">
        <f t="shared" si="694"/>
        <v>0</v>
      </c>
      <c r="AN586" s="113">
        <f t="shared" si="695"/>
        <v>0</v>
      </c>
      <c r="AO586" s="113">
        <f t="shared" si="696"/>
        <v>0</v>
      </c>
      <c r="AP586" s="113">
        <f t="shared" si="697"/>
        <v>0</v>
      </c>
      <c r="AQ586" s="113">
        <f t="shared" si="698"/>
        <v>0</v>
      </c>
      <c r="AR586" s="113">
        <f t="shared" si="698"/>
        <v>0</v>
      </c>
      <c r="AS586" s="113">
        <f t="shared" si="698"/>
        <v>0</v>
      </c>
      <c r="AT586" s="113">
        <f t="shared" si="699"/>
        <v>0</v>
      </c>
      <c r="AU586" s="113">
        <v>0</v>
      </c>
      <c r="AV586" s="113">
        <v>0</v>
      </c>
      <c r="AW586" s="113">
        <f t="shared" si="700"/>
        <v>0</v>
      </c>
      <c r="AX586" s="113" t="e">
        <f>#REF!</f>
        <v>#REF!</v>
      </c>
      <c r="AY586" s="113">
        <v>0</v>
      </c>
      <c r="AZ586" s="113">
        <v>0</v>
      </c>
      <c r="BA586" s="113">
        <v>0</v>
      </c>
      <c r="BB586" s="113">
        <v>0</v>
      </c>
    </row>
    <row r="587" spans="7:54" s="71" customFormat="1" ht="14.25" x14ac:dyDescent="0.2">
      <c r="G587" s="81" t="s">
        <v>1088</v>
      </c>
      <c r="H587" s="85" t="s">
        <v>1088</v>
      </c>
      <c r="I587" s="74" t="s">
        <v>1089</v>
      </c>
      <c r="J587" s="75">
        <v>0</v>
      </c>
      <c r="K587" s="75"/>
      <c r="L587" s="113">
        <v>0</v>
      </c>
      <c r="M587" s="113">
        <v>0</v>
      </c>
      <c r="N587" s="113">
        <v>0</v>
      </c>
      <c r="O587" s="113">
        <v>0</v>
      </c>
      <c r="P587" s="113">
        <v>0</v>
      </c>
      <c r="Q587" s="113">
        <v>0</v>
      </c>
      <c r="R587" s="113">
        <v>0</v>
      </c>
      <c r="S587" s="113">
        <v>0</v>
      </c>
      <c r="T587" s="113">
        <v>0</v>
      </c>
      <c r="U587" s="113">
        <v>0</v>
      </c>
      <c r="V587" s="113">
        <v>0</v>
      </c>
      <c r="W587" s="113">
        <v>0</v>
      </c>
      <c r="X587" s="113">
        <v>0</v>
      </c>
      <c r="Y587" s="113">
        <f t="shared" si="670"/>
        <v>0</v>
      </c>
      <c r="Z587" s="113">
        <v>0</v>
      </c>
      <c r="AA587" s="113">
        <v>0</v>
      </c>
      <c r="AB587" s="113">
        <v>0</v>
      </c>
      <c r="AC587" s="113">
        <v>0</v>
      </c>
      <c r="AD587" s="113">
        <v>0</v>
      </c>
      <c r="AE587" s="113">
        <v>0</v>
      </c>
      <c r="AF587" s="113">
        <v>0</v>
      </c>
      <c r="AG587" s="113">
        <v>0</v>
      </c>
      <c r="AH587" s="113">
        <v>0</v>
      </c>
      <c r="AI587" s="113">
        <f t="shared" si="653"/>
        <v>0</v>
      </c>
      <c r="AJ587" s="113">
        <v>0</v>
      </c>
      <c r="AK587" s="113">
        <v>0</v>
      </c>
      <c r="AL587" s="113">
        <f t="shared" si="654"/>
        <v>0</v>
      </c>
      <c r="AM587" s="113">
        <f t="shared" si="694"/>
        <v>0</v>
      </c>
      <c r="AN587" s="113">
        <f t="shared" si="695"/>
        <v>0</v>
      </c>
      <c r="AO587" s="113">
        <f t="shared" si="696"/>
        <v>0</v>
      </c>
      <c r="AP587" s="113">
        <f t="shared" si="697"/>
        <v>0</v>
      </c>
      <c r="AQ587" s="113">
        <f t="shared" si="698"/>
        <v>0</v>
      </c>
      <c r="AR587" s="113">
        <f t="shared" si="698"/>
        <v>0</v>
      </c>
      <c r="AS587" s="113">
        <f t="shared" si="698"/>
        <v>0</v>
      </c>
      <c r="AT587" s="113">
        <f t="shared" si="699"/>
        <v>0</v>
      </c>
      <c r="AU587" s="113">
        <v>0</v>
      </c>
      <c r="AV587" s="113">
        <v>0</v>
      </c>
      <c r="AW587" s="113">
        <f t="shared" si="700"/>
        <v>0</v>
      </c>
      <c r="AX587" s="113" t="e">
        <f>#REF!</f>
        <v>#REF!</v>
      </c>
      <c r="AY587" s="113">
        <v>0</v>
      </c>
      <c r="AZ587" s="113">
        <v>0</v>
      </c>
      <c r="BA587" s="113">
        <v>0</v>
      </c>
      <c r="BB587" s="113">
        <v>0</v>
      </c>
    </row>
    <row r="588" spans="7:54" s="71" customFormat="1" ht="14.25" x14ac:dyDescent="0.2">
      <c r="G588" s="81" t="s">
        <v>1090</v>
      </c>
      <c r="H588" s="85" t="s">
        <v>1090</v>
      </c>
      <c r="I588" s="74" t="s">
        <v>1091</v>
      </c>
      <c r="J588" s="75">
        <v>0</v>
      </c>
      <c r="K588" s="75"/>
      <c r="L588" s="113">
        <v>0</v>
      </c>
      <c r="M588" s="113">
        <v>0</v>
      </c>
      <c r="N588" s="113">
        <v>0</v>
      </c>
      <c r="O588" s="113">
        <v>0</v>
      </c>
      <c r="P588" s="113">
        <v>0</v>
      </c>
      <c r="Q588" s="113">
        <v>0</v>
      </c>
      <c r="R588" s="113">
        <v>0</v>
      </c>
      <c r="S588" s="113">
        <v>0</v>
      </c>
      <c r="T588" s="113">
        <v>0</v>
      </c>
      <c r="U588" s="113">
        <v>0</v>
      </c>
      <c r="V588" s="113">
        <v>0</v>
      </c>
      <c r="W588" s="113">
        <v>0</v>
      </c>
      <c r="X588" s="113">
        <v>0</v>
      </c>
      <c r="Y588" s="113">
        <f t="shared" si="670"/>
        <v>0</v>
      </c>
      <c r="Z588" s="113">
        <v>0</v>
      </c>
      <c r="AA588" s="113">
        <v>0</v>
      </c>
      <c r="AB588" s="113">
        <v>0</v>
      </c>
      <c r="AC588" s="113">
        <v>0</v>
      </c>
      <c r="AD588" s="113">
        <v>0</v>
      </c>
      <c r="AE588" s="113">
        <v>0</v>
      </c>
      <c r="AF588" s="113">
        <v>0</v>
      </c>
      <c r="AG588" s="113">
        <v>0</v>
      </c>
      <c r="AH588" s="113">
        <v>0</v>
      </c>
      <c r="AI588" s="113">
        <f t="shared" si="653"/>
        <v>0</v>
      </c>
      <c r="AJ588" s="113">
        <v>0</v>
      </c>
      <c r="AK588" s="113">
        <v>0</v>
      </c>
      <c r="AL588" s="113">
        <f t="shared" si="654"/>
        <v>0</v>
      </c>
      <c r="AM588" s="113">
        <f t="shared" si="694"/>
        <v>0</v>
      </c>
      <c r="AN588" s="113">
        <f t="shared" si="695"/>
        <v>0</v>
      </c>
      <c r="AO588" s="113">
        <f t="shared" si="696"/>
        <v>0</v>
      </c>
      <c r="AP588" s="113">
        <f t="shared" si="697"/>
        <v>0</v>
      </c>
      <c r="AQ588" s="113">
        <f t="shared" si="698"/>
        <v>0</v>
      </c>
      <c r="AR588" s="113">
        <f t="shared" si="698"/>
        <v>0</v>
      </c>
      <c r="AS588" s="113">
        <f t="shared" si="698"/>
        <v>0</v>
      </c>
      <c r="AT588" s="113">
        <f t="shared" si="699"/>
        <v>0</v>
      </c>
      <c r="AU588" s="113">
        <v>0</v>
      </c>
      <c r="AV588" s="113">
        <v>0</v>
      </c>
      <c r="AW588" s="113">
        <f t="shared" si="700"/>
        <v>0</v>
      </c>
      <c r="AX588" s="113" t="e">
        <f>#REF!</f>
        <v>#REF!</v>
      </c>
      <c r="AY588" s="113">
        <v>0</v>
      </c>
      <c r="AZ588" s="113">
        <v>0</v>
      </c>
      <c r="BA588" s="113">
        <v>0</v>
      </c>
      <c r="BB588" s="113">
        <v>0</v>
      </c>
    </row>
    <row r="589" spans="7:54" s="71" customFormat="1" ht="14.25" x14ac:dyDescent="0.2">
      <c r="G589" s="81" t="s">
        <v>1092</v>
      </c>
      <c r="H589" s="85" t="s">
        <v>1092</v>
      </c>
      <c r="I589" s="74" t="s">
        <v>1093</v>
      </c>
      <c r="J589" s="75">
        <v>0</v>
      </c>
      <c r="K589" s="75"/>
      <c r="L589" s="113">
        <v>0</v>
      </c>
      <c r="M589" s="113">
        <v>0</v>
      </c>
      <c r="N589" s="113">
        <v>0</v>
      </c>
      <c r="O589" s="113">
        <v>0</v>
      </c>
      <c r="P589" s="113">
        <v>0</v>
      </c>
      <c r="Q589" s="113">
        <v>0</v>
      </c>
      <c r="R589" s="113">
        <v>0</v>
      </c>
      <c r="S589" s="113">
        <v>0</v>
      </c>
      <c r="T589" s="113">
        <v>0</v>
      </c>
      <c r="U589" s="113">
        <v>0</v>
      </c>
      <c r="V589" s="113">
        <v>0</v>
      </c>
      <c r="W589" s="113">
        <v>0</v>
      </c>
      <c r="X589" s="113">
        <v>0</v>
      </c>
      <c r="Y589" s="113">
        <f t="shared" si="670"/>
        <v>0</v>
      </c>
      <c r="Z589" s="113">
        <v>0</v>
      </c>
      <c r="AA589" s="113">
        <v>0</v>
      </c>
      <c r="AB589" s="113">
        <v>0</v>
      </c>
      <c r="AC589" s="113">
        <v>0</v>
      </c>
      <c r="AD589" s="113">
        <v>0</v>
      </c>
      <c r="AE589" s="113">
        <v>0</v>
      </c>
      <c r="AF589" s="113">
        <v>0</v>
      </c>
      <c r="AG589" s="113">
        <v>0</v>
      </c>
      <c r="AH589" s="113">
        <v>0</v>
      </c>
      <c r="AI589" s="113">
        <f t="shared" si="653"/>
        <v>0</v>
      </c>
      <c r="AJ589" s="113">
        <v>0</v>
      </c>
      <c r="AK589" s="113">
        <v>0</v>
      </c>
      <c r="AL589" s="113">
        <f t="shared" si="654"/>
        <v>0</v>
      </c>
      <c r="AM589" s="113">
        <f t="shared" si="694"/>
        <v>0</v>
      </c>
      <c r="AN589" s="113">
        <f t="shared" si="695"/>
        <v>0</v>
      </c>
      <c r="AO589" s="113">
        <f t="shared" si="696"/>
        <v>0</v>
      </c>
      <c r="AP589" s="113">
        <f t="shared" si="697"/>
        <v>0</v>
      </c>
      <c r="AQ589" s="113">
        <f t="shared" si="698"/>
        <v>0</v>
      </c>
      <c r="AR589" s="113">
        <f t="shared" si="698"/>
        <v>0</v>
      </c>
      <c r="AS589" s="113">
        <f t="shared" si="698"/>
        <v>0</v>
      </c>
      <c r="AT589" s="113">
        <f t="shared" si="699"/>
        <v>0</v>
      </c>
      <c r="AU589" s="113">
        <v>0</v>
      </c>
      <c r="AV589" s="113">
        <v>0</v>
      </c>
      <c r="AW589" s="113">
        <f t="shared" si="700"/>
        <v>0</v>
      </c>
      <c r="AX589" s="113" t="e">
        <f>#REF!</f>
        <v>#REF!</v>
      </c>
      <c r="AY589" s="113">
        <v>0</v>
      </c>
      <c r="AZ589" s="113">
        <v>0</v>
      </c>
      <c r="BA589" s="113">
        <v>0</v>
      </c>
      <c r="BB589" s="113">
        <v>0</v>
      </c>
    </row>
    <row r="590" spans="7:54" s="71" customFormat="1" ht="14.25" x14ac:dyDescent="0.2">
      <c r="G590" s="81" t="s">
        <v>1094</v>
      </c>
      <c r="H590" s="85" t="s">
        <v>1094</v>
      </c>
      <c r="I590" s="74" t="s">
        <v>1095</v>
      </c>
      <c r="J590" s="75">
        <v>0</v>
      </c>
      <c r="K590" s="75"/>
      <c r="L590" s="113">
        <v>0</v>
      </c>
      <c r="M590" s="113">
        <v>0</v>
      </c>
      <c r="N590" s="113">
        <v>0</v>
      </c>
      <c r="O590" s="113">
        <v>0</v>
      </c>
      <c r="P590" s="113">
        <v>0</v>
      </c>
      <c r="Q590" s="113">
        <v>0</v>
      </c>
      <c r="R590" s="113">
        <v>0</v>
      </c>
      <c r="S590" s="113">
        <v>0</v>
      </c>
      <c r="T590" s="113">
        <v>0</v>
      </c>
      <c r="U590" s="113">
        <v>0</v>
      </c>
      <c r="V590" s="113">
        <v>0</v>
      </c>
      <c r="W590" s="113">
        <v>0</v>
      </c>
      <c r="X590" s="113">
        <v>0</v>
      </c>
      <c r="Y590" s="113">
        <f t="shared" si="670"/>
        <v>0</v>
      </c>
      <c r="Z590" s="113">
        <v>0</v>
      </c>
      <c r="AA590" s="113">
        <v>0</v>
      </c>
      <c r="AB590" s="113">
        <v>0</v>
      </c>
      <c r="AC590" s="113">
        <v>0</v>
      </c>
      <c r="AD590" s="113">
        <v>0</v>
      </c>
      <c r="AE590" s="113">
        <v>0</v>
      </c>
      <c r="AF590" s="113">
        <v>0</v>
      </c>
      <c r="AG590" s="113">
        <v>0</v>
      </c>
      <c r="AH590" s="113">
        <v>0</v>
      </c>
      <c r="AI590" s="113">
        <f t="shared" si="653"/>
        <v>0</v>
      </c>
      <c r="AJ590" s="113">
        <v>0</v>
      </c>
      <c r="AK590" s="113">
        <v>0</v>
      </c>
      <c r="AL590" s="113">
        <f t="shared" si="654"/>
        <v>0</v>
      </c>
      <c r="AM590" s="113">
        <f t="shared" si="694"/>
        <v>0</v>
      </c>
      <c r="AN590" s="113">
        <f t="shared" si="695"/>
        <v>0</v>
      </c>
      <c r="AO590" s="113">
        <f t="shared" si="696"/>
        <v>0</v>
      </c>
      <c r="AP590" s="113">
        <f t="shared" si="697"/>
        <v>0</v>
      </c>
      <c r="AQ590" s="113">
        <f t="shared" si="698"/>
        <v>0</v>
      </c>
      <c r="AR590" s="113">
        <f t="shared" si="698"/>
        <v>0</v>
      </c>
      <c r="AS590" s="113">
        <f t="shared" si="698"/>
        <v>0</v>
      </c>
      <c r="AT590" s="113">
        <f t="shared" si="699"/>
        <v>0</v>
      </c>
      <c r="AU590" s="113">
        <v>0</v>
      </c>
      <c r="AV590" s="113">
        <v>0</v>
      </c>
      <c r="AW590" s="113">
        <f t="shared" si="700"/>
        <v>0</v>
      </c>
      <c r="AX590" s="113" t="e">
        <f>#REF!</f>
        <v>#REF!</v>
      </c>
      <c r="AY590" s="113">
        <v>0</v>
      </c>
      <c r="AZ590" s="113">
        <v>0</v>
      </c>
      <c r="BA590" s="113">
        <v>0</v>
      </c>
      <c r="BB590" s="113">
        <v>0</v>
      </c>
    </row>
    <row r="591" spans="7:54" s="71" customFormat="1" ht="14.25" x14ac:dyDescent="0.2">
      <c r="G591" s="81" t="s">
        <v>1096</v>
      </c>
      <c r="H591" s="82" t="s">
        <v>205</v>
      </c>
      <c r="I591" s="83" t="s">
        <v>206</v>
      </c>
      <c r="J591" s="84">
        <f>SUM(J592:J597)</f>
        <v>0</v>
      </c>
      <c r="K591" s="84">
        <f>SUM(K592:K597)</f>
        <v>0</v>
      </c>
      <c r="L591" s="115">
        <f>SUM(L592:L597)</f>
        <v>0</v>
      </c>
      <c r="M591" s="115">
        <f t="shared" ref="M591:X591" si="701">SUM(M592:M597)</f>
        <v>0</v>
      </c>
      <c r="N591" s="115">
        <f t="shared" si="701"/>
        <v>0</v>
      </c>
      <c r="O591" s="115">
        <f t="shared" si="701"/>
        <v>0</v>
      </c>
      <c r="P591" s="115">
        <f t="shared" si="701"/>
        <v>0</v>
      </c>
      <c r="Q591" s="115">
        <f t="shared" si="701"/>
        <v>0</v>
      </c>
      <c r="R591" s="115">
        <f t="shared" si="701"/>
        <v>0</v>
      </c>
      <c r="S591" s="115">
        <f t="shared" si="701"/>
        <v>0</v>
      </c>
      <c r="T591" s="115">
        <f t="shared" si="701"/>
        <v>0</v>
      </c>
      <c r="U591" s="115">
        <f t="shared" si="701"/>
        <v>0</v>
      </c>
      <c r="V591" s="115">
        <f t="shared" si="701"/>
        <v>0</v>
      </c>
      <c r="W591" s="115">
        <f t="shared" si="701"/>
        <v>0</v>
      </c>
      <c r="X591" s="115">
        <f t="shared" si="701"/>
        <v>0</v>
      </c>
      <c r="Y591" s="115">
        <f t="shared" si="670"/>
        <v>0</v>
      </c>
      <c r="Z591" s="115">
        <f t="shared" ref="Z591:AW591" si="702">SUM(Z592:Z597)</f>
        <v>0</v>
      </c>
      <c r="AA591" s="115">
        <f t="shared" si="702"/>
        <v>0</v>
      </c>
      <c r="AB591" s="115">
        <f t="shared" si="702"/>
        <v>0</v>
      </c>
      <c r="AC591" s="115">
        <f t="shared" si="702"/>
        <v>0</v>
      </c>
      <c r="AD591" s="115">
        <f t="shared" si="702"/>
        <v>0</v>
      </c>
      <c r="AE591" s="115">
        <f>SUM(AE592:AE597)</f>
        <v>0</v>
      </c>
      <c r="AF591" s="115">
        <f t="shared" si="702"/>
        <v>0</v>
      </c>
      <c r="AG591" s="115">
        <f t="shared" si="702"/>
        <v>0</v>
      </c>
      <c r="AH591" s="115">
        <f t="shared" si="702"/>
        <v>0</v>
      </c>
      <c r="AI591" s="115">
        <f t="shared" si="702"/>
        <v>0</v>
      </c>
      <c r="AJ591" s="115">
        <f t="shared" si="702"/>
        <v>0</v>
      </c>
      <c r="AK591" s="115">
        <f t="shared" si="702"/>
        <v>0</v>
      </c>
      <c r="AL591" s="115">
        <f t="shared" si="702"/>
        <v>0</v>
      </c>
      <c r="AM591" s="115">
        <f t="shared" si="702"/>
        <v>0</v>
      </c>
      <c r="AN591" s="115">
        <f t="shared" si="702"/>
        <v>0</v>
      </c>
      <c r="AO591" s="115">
        <f t="shared" si="702"/>
        <v>0</v>
      </c>
      <c r="AP591" s="115">
        <f t="shared" si="702"/>
        <v>0</v>
      </c>
      <c r="AQ591" s="115">
        <f t="shared" si="702"/>
        <v>0</v>
      </c>
      <c r="AR591" s="115">
        <f t="shared" si="702"/>
        <v>0</v>
      </c>
      <c r="AS591" s="115">
        <f t="shared" si="702"/>
        <v>0</v>
      </c>
      <c r="AT591" s="115">
        <f t="shared" si="702"/>
        <v>0</v>
      </c>
      <c r="AU591" s="115">
        <f t="shared" si="702"/>
        <v>0</v>
      </c>
      <c r="AV591" s="115">
        <f t="shared" si="702"/>
        <v>0</v>
      </c>
      <c r="AW591" s="115">
        <f t="shared" si="702"/>
        <v>0</v>
      </c>
      <c r="AX591" s="115" t="e">
        <f>SUM(AX592:AX597)</f>
        <v>#REF!</v>
      </c>
      <c r="AY591" s="115">
        <f>SUM(AY592:AY597)</f>
        <v>0</v>
      </c>
      <c r="AZ591" s="115">
        <f>SUM(AZ592:AZ597)</f>
        <v>0</v>
      </c>
      <c r="BA591" s="115">
        <f>SUM(BA592:BA597)</f>
        <v>0</v>
      </c>
      <c r="BB591" s="115">
        <f>SUM(BB592:BB597)</f>
        <v>0</v>
      </c>
    </row>
    <row r="592" spans="7:54" s="71" customFormat="1" ht="14.25" x14ac:dyDescent="0.2">
      <c r="G592" s="81" t="s">
        <v>1097</v>
      </c>
      <c r="H592" s="85" t="s">
        <v>1097</v>
      </c>
      <c r="I592" s="74" t="s">
        <v>1098</v>
      </c>
      <c r="J592" s="75">
        <v>0</v>
      </c>
      <c r="K592" s="75"/>
      <c r="L592" s="113">
        <v>0</v>
      </c>
      <c r="M592" s="113">
        <v>0</v>
      </c>
      <c r="N592" s="113">
        <v>0</v>
      </c>
      <c r="O592" s="113">
        <v>0</v>
      </c>
      <c r="P592" s="113">
        <v>0</v>
      </c>
      <c r="Q592" s="113">
        <v>0</v>
      </c>
      <c r="R592" s="113">
        <v>0</v>
      </c>
      <c r="S592" s="113">
        <v>0</v>
      </c>
      <c r="T592" s="113">
        <v>0</v>
      </c>
      <c r="U592" s="113">
        <v>0</v>
      </c>
      <c r="V592" s="113">
        <v>0</v>
      </c>
      <c r="W592" s="113">
        <v>0</v>
      </c>
      <c r="X592" s="113">
        <v>0</v>
      </c>
      <c r="Y592" s="113">
        <f t="shared" si="670"/>
        <v>0</v>
      </c>
      <c r="Z592" s="113">
        <v>0</v>
      </c>
      <c r="AA592" s="113">
        <v>0</v>
      </c>
      <c r="AB592" s="113">
        <v>0</v>
      </c>
      <c r="AC592" s="113">
        <v>0</v>
      </c>
      <c r="AD592" s="113">
        <v>0</v>
      </c>
      <c r="AE592" s="113">
        <v>0</v>
      </c>
      <c r="AF592" s="113">
        <v>0</v>
      </c>
      <c r="AG592" s="113">
        <v>0</v>
      </c>
      <c r="AH592" s="113">
        <v>0</v>
      </c>
      <c r="AI592" s="113">
        <f t="shared" si="653"/>
        <v>0</v>
      </c>
      <c r="AJ592" s="113">
        <v>0</v>
      </c>
      <c r="AK592" s="113">
        <v>0</v>
      </c>
      <c r="AL592" s="113">
        <f t="shared" si="654"/>
        <v>0</v>
      </c>
      <c r="AM592" s="113">
        <f t="shared" ref="AM592:AM597" si="703">SUM(M592:R592)</f>
        <v>0</v>
      </c>
      <c r="AN592" s="113">
        <f t="shared" ref="AN592:AN597" si="704">SUM(S592:U592)</f>
        <v>0</v>
      </c>
      <c r="AO592" s="113">
        <f t="shared" ref="AO592:AO597" si="705">SUM(V592:X592)</f>
        <v>0</v>
      </c>
      <c r="AP592" s="113">
        <f t="shared" ref="AP592:AP597" si="706">SUM(AM592:AO592)</f>
        <v>0</v>
      </c>
      <c r="AQ592" s="113">
        <f t="shared" ref="AQ592:AS597" si="707">AM592</f>
        <v>0</v>
      </c>
      <c r="AR592" s="113">
        <f t="shared" si="707"/>
        <v>0</v>
      </c>
      <c r="AS592" s="113">
        <f t="shared" si="707"/>
        <v>0</v>
      </c>
      <c r="AT592" s="113">
        <f t="shared" ref="AT592:AT597" si="708">SUM(AQ592:AS592)</f>
        <v>0</v>
      </c>
      <c r="AU592" s="113">
        <v>0</v>
      </c>
      <c r="AV592" s="113">
        <v>0</v>
      </c>
      <c r="AW592" s="113">
        <f t="shared" ref="AW592:AW597" si="709">SUM(AU592:AV592)</f>
        <v>0</v>
      </c>
      <c r="AX592" s="113" t="e">
        <f>#REF!</f>
        <v>#REF!</v>
      </c>
      <c r="AY592" s="113">
        <v>0</v>
      </c>
      <c r="AZ592" s="113">
        <v>0</v>
      </c>
      <c r="BA592" s="113">
        <v>0</v>
      </c>
      <c r="BB592" s="113">
        <v>0</v>
      </c>
    </row>
    <row r="593" spans="7:54" s="71" customFormat="1" ht="14.25" x14ac:dyDescent="0.2">
      <c r="G593" s="81" t="s">
        <v>1099</v>
      </c>
      <c r="H593" s="85" t="s">
        <v>1099</v>
      </c>
      <c r="I593" s="74" t="s">
        <v>1100</v>
      </c>
      <c r="J593" s="75">
        <v>0</v>
      </c>
      <c r="K593" s="75"/>
      <c r="L593" s="113">
        <v>0</v>
      </c>
      <c r="M593" s="113">
        <v>0</v>
      </c>
      <c r="N593" s="113">
        <v>0</v>
      </c>
      <c r="O593" s="113">
        <v>0</v>
      </c>
      <c r="P593" s="113">
        <v>0</v>
      </c>
      <c r="Q593" s="113">
        <v>0</v>
      </c>
      <c r="R593" s="113">
        <v>0</v>
      </c>
      <c r="S593" s="113">
        <v>0</v>
      </c>
      <c r="T593" s="113">
        <v>0</v>
      </c>
      <c r="U593" s="113">
        <v>0</v>
      </c>
      <c r="V593" s="113">
        <v>0</v>
      </c>
      <c r="W593" s="113">
        <v>0</v>
      </c>
      <c r="X593" s="113">
        <v>0</v>
      </c>
      <c r="Y593" s="113">
        <f t="shared" si="670"/>
        <v>0</v>
      </c>
      <c r="Z593" s="113">
        <v>0</v>
      </c>
      <c r="AA593" s="113">
        <v>0</v>
      </c>
      <c r="AB593" s="113">
        <v>0</v>
      </c>
      <c r="AC593" s="113">
        <v>0</v>
      </c>
      <c r="AD593" s="113">
        <v>0</v>
      </c>
      <c r="AE593" s="113">
        <v>0</v>
      </c>
      <c r="AF593" s="113">
        <v>0</v>
      </c>
      <c r="AG593" s="113">
        <v>0</v>
      </c>
      <c r="AH593" s="113">
        <v>0</v>
      </c>
      <c r="AI593" s="113">
        <f t="shared" si="653"/>
        <v>0</v>
      </c>
      <c r="AJ593" s="113">
        <v>0</v>
      </c>
      <c r="AK593" s="113">
        <v>0</v>
      </c>
      <c r="AL593" s="113">
        <f t="shared" si="654"/>
        <v>0</v>
      </c>
      <c r="AM593" s="113">
        <f t="shared" si="703"/>
        <v>0</v>
      </c>
      <c r="AN593" s="113">
        <f t="shared" si="704"/>
        <v>0</v>
      </c>
      <c r="AO593" s="113">
        <f t="shared" si="705"/>
        <v>0</v>
      </c>
      <c r="AP593" s="113">
        <f t="shared" si="706"/>
        <v>0</v>
      </c>
      <c r="AQ593" s="113">
        <f t="shared" si="707"/>
        <v>0</v>
      </c>
      <c r="AR593" s="113">
        <f t="shared" si="707"/>
        <v>0</v>
      </c>
      <c r="AS593" s="113">
        <f t="shared" si="707"/>
        <v>0</v>
      </c>
      <c r="AT593" s="113">
        <f t="shared" si="708"/>
        <v>0</v>
      </c>
      <c r="AU593" s="113">
        <v>0</v>
      </c>
      <c r="AV593" s="113">
        <v>0</v>
      </c>
      <c r="AW593" s="113">
        <f t="shared" si="709"/>
        <v>0</v>
      </c>
      <c r="AX593" s="113" t="e">
        <f>#REF!</f>
        <v>#REF!</v>
      </c>
      <c r="AY593" s="113">
        <v>0</v>
      </c>
      <c r="AZ593" s="113">
        <v>0</v>
      </c>
      <c r="BA593" s="113">
        <v>0</v>
      </c>
      <c r="BB593" s="113">
        <v>0</v>
      </c>
    </row>
    <row r="594" spans="7:54" s="71" customFormat="1" ht="14.25" x14ac:dyDescent="0.2">
      <c r="G594" s="81" t="s">
        <v>1101</v>
      </c>
      <c r="H594" s="85" t="s">
        <v>1101</v>
      </c>
      <c r="I594" s="74" t="s">
        <v>1102</v>
      </c>
      <c r="J594" s="75">
        <v>0</v>
      </c>
      <c r="K594" s="75"/>
      <c r="L594" s="113">
        <v>0</v>
      </c>
      <c r="M594" s="113">
        <v>0</v>
      </c>
      <c r="N594" s="113">
        <v>0</v>
      </c>
      <c r="O594" s="113">
        <v>0</v>
      </c>
      <c r="P594" s="113">
        <v>0</v>
      </c>
      <c r="Q594" s="113">
        <v>0</v>
      </c>
      <c r="R594" s="113">
        <v>0</v>
      </c>
      <c r="S594" s="113">
        <v>0</v>
      </c>
      <c r="T594" s="113">
        <v>0</v>
      </c>
      <c r="U594" s="113">
        <v>0</v>
      </c>
      <c r="V594" s="113">
        <v>0</v>
      </c>
      <c r="W594" s="113">
        <v>0</v>
      </c>
      <c r="X594" s="113">
        <v>0</v>
      </c>
      <c r="Y594" s="113">
        <f t="shared" si="670"/>
        <v>0</v>
      </c>
      <c r="Z594" s="113">
        <v>0</v>
      </c>
      <c r="AA594" s="113">
        <v>0</v>
      </c>
      <c r="AB594" s="113">
        <v>0</v>
      </c>
      <c r="AC594" s="113">
        <v>0</v>
      </c>
      <c r="AD594" s="113">
        <v>0</v>
      </c>
      <c r="AE594" s="113">
        <v>0</v>
      </c>
      <c r="AF594" s="113">
        <v>0</v>
      </c>
      <c r="AG594" s="113">
        <v>0</v>
      </c>
      <c r="AH594" s="113">
        <v>0</v>
      </c>
      <c r="AI594" s="113">
        <f t="shared" si="653"/>
        <v>0</v>
      </c>
      <c r="AJ594" s="113">
        <v>0</v>
      </c>
      <c r="AK594" s="113">
        <v>0</v>
      </c>
      <c r="AL594" s="113">
        <f t="shared" si="654"/>
        <v>0</v>
      </c>
      <c r="AM594" s="113">
        <f t="shared" si="703"/>
        <v>0</v>
      </c>
      <c r="AN594" s="113">
        <f t="shared" si="704"/>
        <v>0</v>
      </c>
      <c r="AO594" s="113">
        <f t="shared" si="705"/>
        <v>0</v>
      </c>
      <c r="AP594" s="113">
        <f t="shared" si="706"/>
        <v>0</v>
      </c>
      <c r="AQ594" s="113">
        <f t="shared" si="707"/>
        <v>0</v>
      </c>
      <c r="AR594" s="113">
        <f t="shared" si="707"/>
        <v>0</v>
      </c>
      <c r="AS594" s="113">
        <f t="shared" si="707"/>
        <v>0</v>
      </c>
      <c r="AT594" s="113">
        <f t="shared" si="708"/>
        <v>0</v>
      </c>
      <c r="AU594" s="113">
        <v>0</v>
      </c>
      <c r="AV594" s="113">
        <v>0</v>
      </c>
      <c r="AW594" s="113">
        <f t="shared" si="709"/>
        <v>0</v>
      </c>
      <c r="AX594" s="113" t="e">
        <f>#REF!</f>
        <v>#REF!</v>
      </c>
      <c r="AY594" s="113">
        <v>0</v>
      </c>
      <c r="AZ594" s="113">
        <v>0</v>
      </c>
      <c r="BA594" s="113">
        <v>0</v>
      </c>
      <c r="BB594" s="113">
        <v>0</v>
      </c>
    </row>
    <row r="595" spans="7:54" s="71" customFormat="1" ht="14.25" x14ac:dyDescent="0.2">
      <c r="G595" s="81" t="s">
        <v>1103</v>
      </c>
      <c r="H595" s="85" t="s">
        <v>1103</v>
      </c>
      <c r="I595" s="74" t="s">
        <v>1104</v>
      </c>
      <c r="J595" s="75">
        <v>0</v>
      </c>
      <c r="K595" s="75"/>
      <c r="L595" s="113">
        <v>0</v>
      </c>
      <c r="M595" s="113">
        <v>0</v>
      </c>
      <c r="N595" s="113">
        <v>0</v>
      </c>
      <c r="O595" s="113">
        <v>0</v>
      </c>
      <c r="P595" s="113">
        <v>0</v>
      </c>
      <c r="Q595" s="113">
        <v>0</v>
      </c>
      <c r="R595" s="113">
        <v>0</v>
      </c>
      <c r="S595" s="113">
        <v>0</v>
      </c>
      <c r="T595" s="113">
        <v>0</v>
      </c>
      <c r="U595" s="113">
        <v>0</v>
      </c>
      <c r="V595" s="113">
        <v>0</v>
      </c>
      <c r="W595" s="113">
        <v>0</v>
      </c>
      <c r="X595" s="113">
        <v>0</v>
      </c>
      <c r="Y595" s="113">
        <f t="shared" si="670"/>
        <v>0</v>
      </c>
      <c r="Z595" s="113">
        <v>0</v>
      </c>
      <c r="AA595" s="113">
        <v>0</v>
      </c>
      <c r="AB595" s="113">
        <v>0</v>
      </c>
      <c r="AC595" s="113">
        <v>0</v>
      </c>
      <c r="AD595" s="113">
        <v>0</v>
      </c>
      <c r="AE595" s="113">
        <v>0</v>
      </c>
      <c r="AF595" s="113">
        <v>0</v>
      </c>
      <c r="AG595" s="113">
        <v>0</v>
      </c>
      <c r="AH595" s="113">
        <v>0</v>
      </c>
      <c r="AI595" s="113">
        <f t="shared" si="653"/>
        <v>0</v>
      </c>
      <c r="AJ595" s="113">
        <v>0</v>
      </c>
      <c r="AK595" s="113">
        <v>0</v>
      </c>
      <c r="AL595" s="113">
        <f t="shared" si="654"/>
        <v>0</v>
      </c>
      <c r="AM595" s="113">
        <f t="shared" si="703"/>
        <v>0</v>
      </c>
      <c r="AN595" s="113">
        <f t="shared" si="704"/>
        <v>0</v>
      </c>
      <c r="AO595" s="113">
        <f t="shared" si="705"/>
        <v>0</v>
      </c>
      <c r="AP595" s="113">
        <f t="shared" si="706"/>
        <v>0</v>
      </c>
      <c r="AQ595" s="113">
        <f t="shared" si="707"/>
        <v>0</v>
      </c>
      <c r="AR595" s="113">
        <f t="shared" si="707"/>
        <v>0</v>
      </c>
      <c r="AS595" s="113">
        <f t="shared" si="707"/>
        <v>0</v>
      </c>
      <c r="AT595" s="113">
        <f t="shared" si="708"/>
        <v>0</v>
      </c>
      <c r="AU595" s="113">
        <v>0</v>
      </c>
      <c r="AV595" s="113">
        <v>0</v>
      </c>
      <c r="AW595" s="113">
        <f t="shared" si="709"/>
        <v>0</v>
      </c>
      <c r="AX595" s="113" t="e">
        <f>#REF!</f>
        <v>#REF!</v>
      </c>
      <c r="AY595" s="113">
        <v>0</v>
      </c>
      <c r="AZ595" s="113">
        <v>0</v>
      </c>
      <c r="BA595" s="113">
        <v>0</v>
      </c>
      <c r="BB595" s="113">
        <v>0</v>
      </c>
    </row>
    <row r="596" spans="7:54" s="71" customFormat="1" ht="14.25" x14ac:dyDescent="0.2">
      <c r="G596" s="81" t="s">
        <v>1105</v>
      </c>
      <c r="H596" s="85" t="s">
        <v>1105</v>
      </c>
      <c r="I596" s="74" t="s">
        <v>1106</v>
      </c>
      <c r="J596" s="75">
        <v>0</v>
      </c>
      <c r="K596" s="75"/>
      <c r="L596" s="113">
        <v>0</v>
      </c>
      <c r="M596" s="113">
        <v>0</v>
      </c>
      <c r="N596" s="113">
        <v>0</v>
      </c>
      <c r="O596" s="113">
        <v>0</v>
      </c>
      <c r="P596" s="113">
        <v>0</v>
      </c>
      <c r="Q596" s="113">
        <v>0</v>
      </c>
      <c r="R596" s="113">
        <v>0</v>
      </c>
      <c r="S596" s="113">
        <v>0</v>
      </c>
      <c r="T596" s="113">
        <v>0</v>
      </c>
      <c r="U596" s="113">
        <v>0</v>
      </c>
      <c r="V596" s="113">
        <v>0</v>
      </c>
      <c r="W596" s="113">
        <v>0</v>
      </c>
      <c r="X596" s="113">
        <v>0</v>
      </c>
      <c r="Y596" s="113">
        <f t="shared" si="670"/>
        <v>0</v>
      </c>
      <c r="Z596" s="113">
        <v>0</v>
      </c>
      <c r="AA596" s="113">
        <v>0</v>
      </c>
      <c r="AB596" s="113">
        <v>0</v>
      </c>
      <c r="AC596" s="113">
        <v>0</v>
      </c>
      <c r="AD596" s="113">
        <v>0</v>
      </c>
      <c r="AE596" s="113">
        <v>0</v>
      </c>
      <c r="AF596" s="113">
        <v>0</v>
      </c>
      <c r="AG596" s="113">
        <v>0</v>
      </c>
      <c r="AH596" s="113">
        <v>0</v>
      </c>
      <c r="AI596" s="113">
        <f t="shared" si="653"/>
        <v>0</v>
      </c>
      <c r="AJ596" s="113">
        <v>0</v>
      </c>
      <c r="AK596" s="113">
        <v>0</v>
      </c>
      <c r="AL596" s="113">
        <f t="shared" si="654"/>
        <v>0</v>
      </c>
      <c r="AM596" s="113">
        <f t="shared" si="703"/>
        <v>0</v>
      </c>
      <c r="AN596" s="113">
        <f t="shared" si="704"/>
        <v>0</v>
      </c>
      <c r="AO596" s="113">
        <f t="shared" si="705"/>
        <v>0</v>
      </c>
      <c r="AP596" s="113">
        <f t="shared" si="706"/>
        <v>0</v>
      </c>
      <c r="AQ596" s="113">
        <f t="shared" si="707"/>
        <v>0</v>
      </c>
      <c r="AR596" s="113">
        <f t="shared" si="707"/>
        <v>0</v>
      </c>
      <c r="AS596" s="113">
        <f t="shared" si="707"/>
        <v>0</v>
      </c>
      <c r="AT596" s="113">
        <f t="shared" si="708"/>
        <v>0</v>
      </c>
      <c r="AU596" s="113">
        <v>0</v>
      </c>
      <c r="AV596" s="113">
        <v>0</v>
      </c>
      <c r="AW596" s="113">
        <f t="shared" si="709"/>
        <v>0</v>
      </c>
      <c r="AX596" s="113" t="e">
        <f>#REF!</f>
        <v>#REF!</v>
      </c>
      <c r="AY596" s="113">
        <v>0</v>
      </c>
      <c r="AZ596" s="113">
        <v>0</v>
      </c>
      <c r="BA596" s="113">
        <v>0</v>
      </c>
      <c r="BB596" s="113">
        <v>0</v>
      </c>
    </row>
    <row r="597" spans="7:54" s="71" customFormat="1" ht="14.25" x14ac:dyDescent="0.2">
      <c r="G597" s="81" t="s">
        <v>1107</v>
      </c>
      <c r="H597" s="85" t="s">
        <v>1107</v>
      </c>
      <c r="I597" s="74" t="s">
        <v>804</v>
      </c>
      <c r="J597" s="75">
        <v>0</v>
      </c>
      <c r="K597" s="75"/>
      <c r="L597" s="113">
        <v>0</v>
      </c>
      <c r="M597" s="113"/>
      <c r="N597" s="113"/>
      <c r="O597" s="113"/>
      <c r="P597" s="113"/>
      <c r="Q597" s="113">
        <v>0</v>
      </c>
      <c r="R597" s="113">
        <v>0</v>
      </c>
      <c r="S597" s="113">
        <v>0</v>
      </c>
      <c r="T597" s="113">
        <v>0</v>
      </c>
      <c r="U597" s="113">
        <v>0</v>
      </c>
      <c r="V597" s="113">
        <v>0</v>
      </c>
      <c r="W597" s="113">
        <v>0</v>
      </c>
      <c r="X597" s="113">
        <v>0</v>
      </c>
      <c r="Y597" s="113">
        <f t="shared" si="670"/>
        <v>0</v>
      </c>
      <c r="Z597" s="113">
        <v>0</v>
      </c>
      <c r="AA597" s="113">
        <v>0</v>
      </c>
      <c r="AB597" s="113">
        <v>0</v>
      </c>
      <c r="AC597" s="113">
        <v>0</v>
      </c>
      <c r="AD597" s="113">
        <v>0</v>
      </c>
      <c r="AE597" s="113">
        <v>0</v>
      </c>
      <c r="AF597" s="113">
        <v>0</v>
      </c>
      <c r="AG597" s="113">
        <v>0</v>
      </c>
      <c r="AH597" s="113">
        <v>0</v>
      </c>
      <c r="AI597" s="113">
        <f t="shared" si="653"/>
        <v>0</v>
      </c>
      <c r="AJ597" s="113">
        <v>0</v>
      </c>
      <c r="AK597" s="113">
        <v>0</v>
      </c>
      <c r="AL597" s="113">
        <f t="shared" si="654"/>
        <v>0</v>
      </c>
      <c r="AM597" s="113">
        <f t="shared" si="703"/>
        <v>0</v>
      </c>
      <c r="AN597" s="113">
        <f t="shared" si="704"/>
        <v>0</v>
      </c>
      <c r="AO597" s="113">
        <f t="shared" si="705"/>
        <v>0</v>
      </c>
      <c r="AP597" s="113">
        <f t="shared" si="706"/>
        <v>0</v>
      </c>
      <c r="AQ597" s="113">
        <f t="shared" si="707"/>
        <v>0</v>
      </c>
      <c r="AR597" s="113">
        <f t="shared" si="707"/>
        <v>0</v>
      </c>
      <c r="AS597" s="113">
        <f t="shared" si="707"/>
        <v>0</v>
      </c>
      <c r="AT597" s="113">
        <f t="shared" si="708"/>
        <v>0</v>
      </c>
      <c r="AU597" s="113">
        <v>0</v>
      </c>
      <c r="AV597" s="113">
        <v>0</v>
      </c>
      <c r="AW597" s="113">
        <f t="shared" si="709"/>
        <v>0</v>
      </c>
      <c r="AX597" s="113" t="e">
        <f>#REF!</f>
        <v>#REF!</v>
      </c>
      <c r="AY597" s="113">
        <v>0</v>
      </c>
      <c r="AZ597" s="113">
        <v>0</v>
      </c>
      <c r="BA597" s="113">
        <v>0</v>
      </c>
      <c r="BB597" s="113">
        <v>0</v>
      </c>
    </row>
    <row r="598" spans="7:54" s="71" customFormat="1" ht="14.25" x14ac:dyDescent="0.2">
      <c r="G598" s="81" t="s">
        <v>1108</v>
      </c>
      <c r="H598" s="82" t="s">
        <v>207</v>
      </c>
      <c r="I598" s="83" t="s">
        <v>208</v>
      </c>
      <c r="J598" s="84">
        <f>SUM(J599:J606)</f>
        <v>0</v>
      </c>
      <c r="K598" s="84">
        <f>SUM(K599:K606)</f>
        <v>0</v>
      </c>
      <c r="L598" s="115">
        <f>SUM(L599:L606)</f>
        <v>0</v>
      </c>
      <c r="M598" s="115">
        <f t="shared" ref="M598:X598" si="710">SUM(M599:M606)</f>
        <v>0</v>
      </c>
      <c r="N598" s="115">
        <f t="shared" si="710"/>
        <v>0</v>
      </c>
      <c r="O598" s="115">
        <f t="shared" si="710"/>
        <v>0</v>
      </c>
      <c r="P598" s="115">
        <f t="shared" si="710"/>
        <v>0</v>
      </c>
      <c r="Q598" s="115">
        <f t="shared" si="710"/>
        <v>0</v>
      </c>
      <c r="R598" s="115">
        <f t="shared" si="710"/>
        <v>0</v>
      </c>
      <c r="S598" s="115">
        <f t="shared" si="710"/>
        <v>0</v>
      </c>
      <c r="T598" s="115">
        <f t="shared" si="710"/>
        <v>0</v>
      </c>
      <c r="U598" s="115">
        <f t="shared" si="710"/>
        <v>0</v>
      </c>
      <c r="V598" s="115">
        <f t="shared" si="710"/>
        <v>0</v>
      </c>
      <c r="W598" s="115">
        <f t="shared" si="710"/>
        <v>0</v>
      </c>
      <c r="X598" s="115">
        <f t="shared" si="710"/>
        <v>0</v>
      </c>
      <c r="Y598" s="115">
        <f t="shared" si="670"/>
        <v>0</v>
      </c>
      <c r="Z598" s="115">
        <f t="shared" ref="Z598:AX598" si="711">SUM(Z599:Z606)</f>
        <v>0</v>
      </c>
      <c r="AA598" s="115">
        <f t="shared" si="711"/>
        <v>0</v>
      </c>
      <c r="AB598" s="115">
        <f t="shared" si="711"/>
        <v>0</v>
      </c>
      <c r="AC598" s="115">
        <f t="shared" si="711"/>
        <v>0</v>
      </c>
      <c r="AD598" s="115">
        <f t="shared" si="711"/>
        <v>0</v>
      </c>
      <c r="AE598" s="115">
        <f>SUM(AE599:AE606)</f>
        <v>0</v>
      </c>
      <c r="AF598" s="115">
        <f t="shared" si="711"/>
        <v>0</v>
      </c>
      <c r="AG598" s="115">
        <f t="shared" si="711"/>
        <v>0</v>
      </c>
      <c r="AH598" s="115">
        <f t="shared" si="711"/>
        <v>0</v>
      </c>
      <c r="AI598" s="115">
        <f t="shared" si="711"/>
        <v>0</v>
      </c>
      <c r="AJ598" s="115">
        <f t="shared" si="711"/>
        <v>0</v>
      </c>
      <c r="AK598" s="115">
        <f t="shared" si="711"/>
        <v>0</v>
      </c>
      <c r="AL598" s="115">
        <f t="shared" si="711"/>
        <v>0</v>
      </c>
      <c r="AM598" s="115">
        <f t="shared" si="711"/>
        <v>0</v>
      </c>
      <c r="AN598" s="115">
        <f t="shared" si="711"/>
        <v>0</v>
      </c>
      <c r="AO598" s="115">
        <f t="shared" si="711"/>
        <v>0</v>
      </c>
      <c r="AP598" s="115">
        <f t="shared" si="711"/>
        <v>0</v>
      </c>
      <c r="AQ598" s="115">
        <f t="shared" si="711"/>
        <v>0</v>
      </c>
      <c r="AR598" s="115">
        <f t="shared" si="711"/>
        <v>0</v>
      </c>
      <c r="AS598" s="115">
        <f t="shared" si="711"/>
        <v>0</v>
      </c>
      <c r="AT598" s="115">
        <f t="shared" si="711"/>
        <v>0</v>
      </c>
      <c r="AU598" s="115">
        <f t="shared" si="711"/>
        <v>0</v>
      </c>
      <c r="AV598" s="115">
        <f t="shared" si="711"/>
        <v>0</v>
      </c>
      <c r="AW598" s="115">
        <f t="shared" si="711"/>
        <v>0</v>
      </c>
      <c r="AX598" s="115" t="e">
        <f t="shared" si="711"/>
        <v>#REF!</v>
      </c>
      <c r="AY598" s="115">
        <f>SUM(AY599:AY606)</f>
        <v>0</v>
      </c>
      <c r="AZ598" s="115">
        <f>SUM(AZ599:AZ606)</f>
        <v>0</v>
      </c>
      <c r="BA598" s="115">
        <f>SUM(BA599:BA606)</f>
        <v>0</v>
      </c>
      <c r="BB598" s="115">
        <f>SUM(BB599:BB606)</f>
        <v>0</v>
      </c>
    </row>
    <row r="599" spans="7:54" s="71" customFormat="1" ht="14.25" x14ac:dyDescent="0.2">
      <c r="G599" s="81" t="s">
        <v>1109</v>
      </c>
      <c r="H599" s="85" t="s">
        <v>1109</v>
      </c>
      <c r="I599" s="74" t="s">
        <v>1110</v>
      </c>
      <c r="J599" s="75">
        <v>0</v>
      </c>
      <c r="K599" s="75"/>
      <c r="L599" s="113">
        <v>0</v>
      </c>
      <c r="M599" s="113">
        <v>0</v>
      </c>
      <c r="N599" s="113">
        <v>0</v>
      </c>
      <c r="O599" s="113">
        <v>0</v>
      </c>
      <c r="P599" s="113">
        <v>0</v>
      </c>
      <c r="Q599" s="113">
        <v>0</v>
      </c>
      <c r="R599" s="113">
        <v>0</v>
      </c>
      <c r="S599" s="113">
        <v>0</v>
      </c>
      <c r="T599" s="113">
        <v>0</v>
      </c>
      <c r="U599" s="113">
        <v>0</v>
      </c>
      <c r="V599" s="113">
        <v>0</v>
      </c>
      <c r="W599" s="113">
        <v>0</v>
      </c>
      <c r="X599" s="113">
        <v>0</v>
      </c>
      <c r="Y599" s="113">
        <f t="shared" si="670"/>
        <v>0</v>
      </c>
      <c r="Z599" s="113">
        <v>0</v>
      </c>
      <c r="AA599" s="113">
        <v>0</v>
      </c>
      <c r="AB599" s="113">
        <v>0</v>
      </c>
      <c r="AC599" s="113">
        <v>0</v>
      </c>
      <c r="AD599" s="113">
        <v>0</v>
      </c>
      <c r="AE599" s="113">
        <v>0</v>
      </c>
      <c r="AF599" s="113">
        <v>0</v>
      </c>
      <c r="AG599" s="113">
        <v>0</v>
      </c>
      <c r="AH599" s="113">
        <v>0</v>
      </c>
      <c r="AI599" s="113">
        <f t="shared" si="653"/>
        <v>0</v>
      </c>
      <c r="AJ599" s="113">
        <v>0</v>
      </c>
      <c r="AK599" s="113">
        <v>0</v>
      </c>
      <c r="AL599" s="113">
        <f t="shared" si="654"/>
        <v>0</v>
      </c>
      <c r="AM599" s="113">
        <f t="shared" ref="AM599:AM606" si="712">SUM(M599:R599)</f>
        <v>0</v>
      </c>
      <c r="AN599" s="113">
        <f t="shared" ref="AN599:AN606" si="713">SUM(S599:U599)</f>
        <v>0</v>
      </c>
      <c r="AO599" s="113">
        <f t="shared" ref="AO599:AO606" si="714">SUM(V599:X599)</f>
        <v>0</v>
      </c>
      <c r="AP599" s="113">
        <f t="shared" ref="AP599:AP606" si="715">SUM(AM599:AO599)</f>
        <v>0</v>
      </c>
      <c r="AQ599" s="113">
        <f t="shared" ref="AQ599:AS606" si="716">AM599</f>
        <v>0</v>
      </c>
      <c r="AR599" s="113">
        <f t="shared" si="716"/>
        <v>0</v>
      </c>
      <c r="AS599" s="113">
        <f t="shared" si="716"/>
        <v>0</v>
      </c>
      <c r="AT599" s="113">
        <f t="shared" ref="AT599:AT606" si="717">SUM(AQ599:AS599)</f>
        <v>0</v>
      </c>
      <c r="AU599" s="113">
        <v>0</v>
      </c>
      <c r="AV599" s="113">
        <v>0</v>
      </c>
      <c r="AW599" s="113">
        <f t="shared" ref="AW599:AW606" si="718">SUM(AU599:AV599)</f>
        <v>0</v>
      </c>
      <c r="AX599" s="113" t="e">
        <f>#REF!</f>
        <v>#REF!</v>
      </c>
      <c r="AY599" s="113">
        <v>0</v>
      </c>
      <c r="AZ599" s="113">
        <v>0</v>
      </c>
      <c r="BA599" s="113">
        <v>0</v>
      </c>
      <c r="BB599" s="113">
        <v>0</v>
      </c>
    </row>
    <row r="600" spans="7:54" s="71" customFormat="1" ht="14.25" x14ac:dyDescent="0.2">
      <c r="G600" s="81" t="s">
        <v>1111</v>
      </c>
      <c r="H600" s="85" t="s">
        <v>1111</v>
      </c>
      <c r="I600" s="74" t="s">
        <v>1112</v>
      </c>
      <c r="J600" s="75">
        <v>0</v>
      </c>
      <c r="K600" s="75"/>
      <c r="L600" s="113">
        <v>0</v>
      </c>
      <c r="M600" s="113">
        <v>0</v>
      </c>
      <c r="N600" s="113">
        <v>0</v>
      </c>
      <c r="O600" s="113">
        <v>0</v>
      </c>
      <c r="P600" s="113">
        <v>0</v>
      </c>
      <c r="Q600" s="113">
        <v>0</v>
      </c>
      <c r="R600" s="113">
        <v>0</v>
      </c>
      <c r="S600" s="113">
        <v>0</v>
      </c>
      <c r="T600" s="113">
        <v>0</v>
      </c>
      <c r="U600" s="113">
        <v>0</v>
      </c>
      <c r="V600" s="113">
        <v>0</v>
      </c>
      <c r="W600" s="113">
        <v>0</v>
      </c>
      <c r="X600" s="113">
        <v>0</v>
      </c>
      <c r="Y600" s="113">
        <f t="shared" si="670"/>
        <v>0</v>
      </c>
      <c r="Z600" s="113">
        <v>0</v>
      </c>
      <c r="AA600" s="113">
        <v>0</v>
      </c>
      <c r="AB600" s="113">
        <v>0</v>
      </c>
      <c r="AC600" s="113">
        <v>0</v>
      </c>
      <c r="AD600" s="113">
        <v>0</v>
      </c>
      <c r="AE600" s="113">
        <v>0</v>
      </c>
      <c r="AF600" s="113">
        <v>0</v>
      </c>
      <c r="AG600" s="113">
        <v>0</v>
      </c>
      <c r="AH600" s="113">
        <v>0</v>
      </c>
      <c r="AI600" s="113">
        <f t="shared" si="653"/>
        <v>0</v>
      </c>
      <c r="AJ600" s="113">
        <v>0</v>
      </c>
      <c r="AK600" s="113">
        <v>0</v>
      </c>
      <c r="AL600" s="113">
        <f t="shared" si="654"/>
        <v>0</v>
      </c>
      <c r="AM600" s="113">
        <f t="shared" si="712"/>
        <v>0</v>
      </c>
      <c r="AN600" s="113">
        <f t="shared" si="713"/>
        <v>0</v>
      </c>
      <c r="AO600" s="113">
        <f t="shared" si="714"/>
        <v>0</v>
      </c>
      <c r="AP600" s="113">
        <f t="shared" si="715"/>
        <v>0</v>
      </c>
      <c r="AQ600" s="113">
        <f t="shared" si="716"/>
        <v>0</v>
      </c>
      <c r="AR600" s="113">
        <f t="shared" si="716"/>
        <v>0</v>
      </c>
      <c r="AS600" s="113">
        <f t="shared" si="716"/>
        <v>0</v>
      </c>
      <c r="AT600" s="113">
        <f t="shared" si="717"/>
        <v>0</v>
      </c>
      <c r="AU600" s="113">
        <v>0</v>
      </c>
      <c r="AV600" s="113">
        <v>0</v>
      </c>
      <c r="AW600" s="113">
        <f t="shared" si="718"/>
        <v>0</v>
      </c>
      <c r="AX600" s="113" t="e">
        <f>#REF!</f>
        <v>#REF!</v>
      </c>
      <c r="AY600" s="113">
        <v>0</v>
      </c>
      <c r="AZ600" s="113">
        <v>0</v>
      </c>
      <c r="BA600" s="113">
        <v>0</v>
      </c>
      <c r="BB600" s="113">
        <v>0</v>
      </c>
    </row>
    <row r="601" spans="7:54" s="71" customFormat="1" ht="14.25" x14ac:dyDescent="0.2">
      <c r="G601" s="81" t="s">
        <v>1113</v>
      </c>
      <c r="H601" s="85" t="s">
        <v>1113</v>
      </c>
      <c r="I601" s="74" t="s">
        <v>1114</v>
      </c>
      <c r="J601" s="75">
        <v>0</v>
      </c>
      <c r="K601" s="75"/>
      <c r="L601" s="113">
        <v>0</v>
      </c>
      <c r="M601" s="113">
        <v>0</v>
      </c>
      <c r="N601" s="113">
        <v>0</v>
      </c>
      <c r="O601" s="113">
        <v>0</v>
      </c>
      <c r="P601" s="113">
        <v>0</v>
      </c>
      <c r="Q601" s="113">
        <v>0</v>
      </c>
      <c r="R601" s="113">
        <v>0</v>
      </c>
      <c r="S601" s="113">
        <v>0</v>
      </c>
      <c r="T601" s="113">
        <v>0</v>
      </c>
      <c r="U601" s="113">
        <v>0</v>
      </c>
      <c r="V601" s="113">
        <v>0</v>
      </c>
      <c r="W601" s="113">
        <v>0</v>
      </c>
      <c r="X601" s="113">
        <v>0</v>
      </c>
      <c r="Y601" s="113">
        <f t="shared" si="670"/>
        <v>0</v>
      </c>
      <c r="Z601" s="113">
        <v>0</v>
      </c>
      <c r="AA601" s="113">
        <v>0</v>
      </c>
      <c r="AB601" s="113">
        <v>0</v>
      </c>
      <c r="AC601" s="113">
        <v>0</v>
      </c>
      <c r="AD601" s="113">
        <v>0</v>
      </c>
      <c r="AE601" s="113">
        <v>0</v>
      </c>
      <c r="AF601" s="113">
        <v>0</v>
      </c>
      <c r="AG601" s="113">
        <v>0</v>
      </c>
      <c r="AH601" s="113">
        <v>0</v>
      </c>
      <c r="AI601" s="113">
        <f t="shared" si="653"/>
        <v>0</v>
      </c>
      <c r="AJ601" s="113">
        <v>0</v>
      </c>
      <c r="AK601" s="113">
        <v>0</v>
      </c>
      <c r="AL601" s="113">
        <f t="shared" si="654"/>
        <v>0</v>
      </c>
      <c r="AM601" s="113">
        <f t="shared" si="712"/>
        <v>0</v>
      </c>
      <c r="AN601" s="113">
        <f t="shared" si="713"/>
        <v>0</v>
      </c>
      <c r="AO601" s="113">
        <f t="shared" si="714"/>
        <v>0</v>
      </c>
      <c r="AP601" s="113">
        <f t="shared" si="715"/>
        <v>0</v>
      </c>
      <c r="AQ601" s="113">
        <f t="shared" si="716"/>
        <v>0</v>
      </c>
      <c r="AR601" s="113">
        <f t="shared" si="716"/>
        <v>0</v>
      </c>
      <c r="AS601" s="113">
        <f t="shared" si="716"/>
        <v>0</v>
      </c>
      <c r="AT601" s="113">
        <f t="shared" si="717"/>
        <v>0</v>
      </c>
      <c r="AU601" s="113">
        <v>0</v>
      </c>
      <c r="AV601" s="113">
        <v>0</v>
      </c>
      <c r="AW601" s="113">
        <f t="shared" si="718"/>
        <v>0</v>
      </c>
      <c r="AX601" s="113" t="e">
        <f>#REF!</f>
        <v>#REF!</v>
      </c>
      <c r="AY601" s="113">
        <v>0</v>
      </c>
      <c r="AZ601" s="113">
        <v>0</v>
      </c>
      <c r="BA601" s="113">
        <v>0</v>
      </c>
      <c r="BB601" s="113">
        <v>0</v>
      </c>
    </row>
    <row r="602" spans="7:54" s="94" customFormat="1" ht="14.25" x14ac:dyDescent="0.2">
      <c r="G602" s="93" t="s">
        <v>1115</v>
      </c>
      <c r="H602" s="85" t="s">
        <v>1115</v>
      </c>
      <c r="I602" s="74" t="s">
        <v>1116</v>
      </c>
      <c r="J602" s="75">
        <v>0</v>
      </c>
      <c r="K602" s="75"/>
      <c r="L602" s="113">
        <v>0</v>
      </c>
      <c r="M602" s="113">
        <v>0</v>
      </c>
      <c r="N602" s="113">
        <v>0</v>
      </c>
      <c r="O602" s="113">
        <v>0</v>
      </c>
      <c r="P602" s="113">
        <v>0</v>
      </c>
      <c r="Q602" s="113">
        <v>0</v>
      </c>
      <c r="R602" s="113">
        <v>0</v>
      </c>
      <c r="S602" s="113">
        <v>0</v>
      </c>
      <c r="T602" s="113">
        <v>0</v>
      </c>
      <c r="U602" s="113">
        <v>0</v>
      </c>
      <c r="V602" s="113">
        <v>0</v>
      </c>
      <c r="W602" s="113">
        <v>0</v>
      </c>
      <c r="X602" s="113">
        <v>0</v>
      </c>
      <c r="Y602" s="113">
        <f t="shared" si="670"/>
        <v>0</v>
      </c>
      <c r="Z602" s="113">
        <v>0</v>
      </c>
      <c r="AA602" s="113">
        <v>0</v>
      </c>
      <c r="AB602" s="113">
        <v>0</v>
      </c>
      <c r="AC602" s="113">
        <v>0</v>
      </c>
      <c r="AD602" s="113">
        <v>0</v>
      </c>
      <c r="AE602" s="113">
        <v>0</v>
      </c>
      <c r="AF602" s="113">
        <v>0</v>
      </c>
      <c r="AG602" s="113">
        <v>0</v>
      </c>
      <c r="AH602" s="113">
        <v>0</v>
      </c>
      <c r="AI602" s="113">
        <f t="shared" si="653"/>
        <v>0</v>
      </c>
      <c r="AJ602" s="113">
        <v>0</v>
      </c>
      <c r="AK602" s="113">
        <v>0</v>
      </c>
      <c r="AL602" s="113">
        <f t="shared" si="654"/>
        <v>0</v>
      </c>
      <c r="AM602" s="113">
        <f t="shared" si="712"/>
        <v>0</v>
      </c>
      <c r="AN602" s="113">
        <f t="shared" si="713"/>
        <v>0</v>
      </c>
      <c r="AO602" s="113">
        <f t="shared" si="714"/>
        <v>0</v>
      </c>
      <c r="AP602" s="113">
        <f t="shared" si="715"/>
        <v>0</v>
      </c>
      <c r="AQ602" s="113">
        <f t="shared" si="716"/>
        <v>0</v>
      </c>
      <c r="AR602" s="113">
        <f t="shared" si="716"/>
        <v>0</v>
      </c>
      <c r="AS602" s="113">
        <f t="shared" si="716"/>
        <v>0</v>
      </c>
      <c r="AT602" s="113">
        <f t="shared" si="717"/>
        <v>0</v>
      </c>
      <c r="AU602" s="113">
        <v>0</v>
      </c>
      <c r="AV602" s="113">
        <v>0</v>
      </c>
      <c r="AW602" s="113">
        <f t="shared" si="718"/>
        <v>0</v>
      </c>
      <c r="AX602" s="113" t="e">
        <f>#REF!</f>
        <v>#REF!</v>
      </c>
      <c r="AY602" s="113">
        <v>0</v>
      </c>
      <c r="AZ602" s="113">
        <v>0</v>
      </c>
      <c r="BA602" s="113">
        <v>0</v>
      </c>
      <c r="BB602" s="113">
        <v>0</v>
      </c>
    </row>
    <row r="603" spans="7:54" s="71" customFormat="1" ht="14.25" x14ac:dyDescent="0.2">
      <c r="G603" s="81" t="s">
        <v>1117</v>
      </c>
      <c r="H603" s="85" t="s">
        <v>1117</v>
      </c>
      <c r="I603" s="74" t="s">
        <v>1118</v>
      </c>
      <c r="J603" s="75">
        <v>0</v>
      </c>
      <c r="K603" s="75"/>
      <c r="L603" s="113">
        <v>0</v>
      </c>
      <c r="M603" s="113">
        <v>0</v>
      </c>
      <c r="N603" s="113">
        <v>0</v>
      </c>
      <c r="O603" s="113">
        <v>0</v>
      </c>
      <c r="P603" s="113">
        <v>0</v>
      </c>
      <c r="Q603" s="113">
        <v>0</v>
      </c>
      <c r="R603" s="113">
        <v>0</v>
      </c>
      <c r="S603" s="113">
        <v>0</v>
      </c>
      <c r="T603" s="113">
        <v>0</v>
      </c>
      <c r="U603" s="113">
        <v>0</v>
      </c>
      <c r="V603" s="113">
        <v>0</v>
      </c>
      <c r="W603" s="113">
        <v>0</v>
      </c>
      <c r="X603" s="113">
        <v>0</v>
      </c>
      <c r="Y603" s="113">
        <f t="shared" si="670"/>
        <v>0</v>
      </c>
      <c r="Z603" s="113">
        <v>0</v>
      </c>
      <c r="AA603" s="113">
        <v>0</v>
      </c>
      <c r="AB603" s="113">
        <v>0</v>
      </c>
      <c r="AC603" s="113">
        <v>0</v>
      </c>
      <c r="AD603" s="113">
        <v>0</v>
      </c>
      <c r="AE603" s="113">
        <v>0</v>
      </c>
      <c r="AF603" s="113">
        <v>0</v>
      </c>
      <c r="AG603" s="113">
        <v>0</v>
      </c>
      <c r="AH603" s="113">
        <v>0</v>
      </c>
      <c r="AI603" s="113">
        <f t="shared" si="653"/>
        <v>0</v>
      </c>
      <c r="AJ603" s="113">
        <v>0</v>
      </c>
      <c r="AK603" s="113">
        <v>0</v>
      </c>
      <c r="AL603" s="113">
        <f t="shared" si="654"/>
        <v>0</v>
      </c>
      <c r="AM603" s="113">
        <f t="shared" si="712"/>
        <v>0</v>
      </c>
      <c r="AN603" s="113">
        <f t="shared" si="713"/>
        <v>0</v>
      </c>
      <c r="AO603" s="113">
        <f t="shared" si="714"/>
        <v>0</v>
      </c>
      <c r="AP603" s="113">
        <f t="shared" si="715"/>
        <v>0</v>
      </c>
      <c r="AQ603" s="113">
        <f t="shared" si="716"/>
        <v>0</v>
      </c>
      <c r="AR603" s="113">
        <f t="shared" si="716"/>
        <v>0</v>
      </c>
      <c r="AS603" s="113">
        <f t="shared" si="716"/>
        <v>0</v>
      </c>
      <c r="AT603" s="113">
        <f t="shared" si="717"/>
        <v>0</v>
      </c>
      <c r="AU603" s="113">
        <v>0</v>
      </c>
      <c r="AV603" s="113">
        <v>0</v>
      </c>
      <c r="AW603" s="113">
        <f t="shared" si="718"/>
        <v>0</v>
      </c>
      <c r="AX603" s="113" t="e">
        <f>#REF!</f>
        <v>#REF!</v>
      </c>
      <c r="AY603" s="113">
        <v>0</v>
      </c>
      <c r="AZ603" s="113">
        <v>0</v>
      </c>
      <c r="BA603" s="113">
        <v>0</v>
      </c>
      <c r="BB603" s="113">
        <v>0</v>
      </c>
    </row>
    <row r="604" spans="7:54" s="71" customFormat="1" ht="14.25" x14ac:dyDescent="0.2">
      <c r="G604" s="81" t="s">
        <v>1119</v>
      </c>
      <c r="H604" s="85" t="s">
        <v>1119</v>
      </c>
      <c r="I604" s="74" t="s">
        <v>1120</v>
      </c>
      <c r="J604" s="75">
        <v>0</v>
      </c>
      <c r="K604" s="75"/>
      <c r="L604" s="113">
        <v>0</v>
      </c>
      <c r="M604" s="113">
        <v>0</v>
      </c>
      <c r="N604" s="113">
        <v>0</v>
      </c>
      <c r="O604" s="113">
        <v>0</v>
      </c>
      <c r="P604" s="113">
        <v>0</v>
      </c>
      <c r="Q604" s="113">
        <v>0</v>
      </c>
      <c r="R604" s="113">
        <v>0</v>
      </c>
      <c r="S604" s="113">
        <v>0</v>
      </c>
      <c r="T604" s="113">
        <v>0</v>
      </c>
      <c r="U604" s="113">
        <v>0</v>
      </c>
      <c r="V604" s="113">
        <v>0</v>
      </c>
      <c r="W604" s="113">
        <v>0</v>
      </c>
      <c r="X604" s="113">
        <v>0</v>
      </c>
      <c r="Y604" s="113">
        <f t="shared" si="670"/>
        <v>0</v>
      </c>
      <c r="Z604" s="113">
        <v>0</v>
      </c>
      <c r="AA604" s="113">
        <v>0</v>
      </c>
      <c r="AB604" s="113">
        <v>0</v>
      </c>
      <c r="AC604" s="113">
        <v>0</v>
      </c>
      <c r="AD604" s="113">
        <v>0</v>
      </c>
      <c r="AE604" s="113">
        <v>0</v>
      </c>
      <c r="AF604" s="113">
        <v>0</v>
      </c>
      <c r="AG604" s="113">
        <v>0</v>
      </c>
      <c r="AH604" s="113">
        <v>0</v>
      </c>
      <c r="AI604" s="113">
        <f t="shared" si="653"/>
        <v>0</v>
      </c>
      <c r="AJ604" s="113">
        <v>0</v>
      </c>
      <c r="AK604" s="113">
        <v>0</v>
      </c>
      <c r="AL604" s="113">
        <f t="shared" si="654"/>
        <v>0</v>
      </c>
      <c r="AM604" s="113">
        <f t="shared" si="712"/>
        <v>0</v>
      </c>
      <c r="AN604" s="113">
        <f t="shared" si="713"/>
        <v>0</v>
      </c>
      <c r="AO604" s="113">
        <f t="shared" si="714"/>
        <v>0</v>
      </c>
      <c r="AP604" s="113">
        <f t="shared" si="715"/>
        <v>0</v>
      </c>
      <c r="AQ604" s="113">
        <f t="shared" si="716"/>
        <v>0</v>
      </c>
      <c r="AR604" s="113">
        <f t="shared" si="716"/>
        <v>0</v>
      </c>
      <c r="AS604" s="113">
        <f t="shared" si="716"/>
        <v>0</v>
      </c>
      <c r="AT604" s="113">
        <f t="shared" si="717"/>
        <v>0</v>
      </c>
      <c r="AU604" s="113">
        <v>0</v>
      </c>
      <c r="AV604" s="113">
        <v>0</v>
      </c>
      <c r="AW604" s="113">
        <f t="shared" si="718"/>
        <v>0</v>
      </c>
      <c r="AX604" s="113" t="e">
        <f>#REF!</f>
        <v>#REF!</v>
      </c>
      <c r="AY604" s="113">
        <v>0</v>
      </c>
      <c r="AZ604" s="113">
        <v>0</v>
      </c>
      <c r="BA604" s="113">
        <v>0</v>
      </c>
      <c r="BB604" s="113">
        <v>0</v>
      </c>
    </row>
    <row r="605" spans="7:54" s="71" customFormat="1" ht="14.25" x14ac:dyDescent="0.2">
      <c r="G605" s="81" t="s">
        <v>1121</v>
      </c>
      <c r="H605" s="85" t="s">
        <v>1121</v>
      </c>
      <c r="I605" s="74" t="s">
        <v>1122</v>
      </c>
      <c r="J605" s="75">
        <v>0</v>
      </c>
      <c r="K605" s="75"/>
      <c r="L605" s="113">
        <v>0</v>
      </c>
      <c r="M605" s="113">
        <v>0</v>
      </c>
      <c r="N605" s="113">
        <v>0</v>
      </c>
      <c r="O605" s="113">
        <v>0</v>
      </c>
      <c r="P605" s="113">
        <v>0</v>
      </c>
      <c r="Q605" s="113">
        <v>0</v>
      </c>
      <c r="R605" s="113">
        <v>0</v>
      </c>
      <c r="S605" s="113">
        <v>0</v>
      </c>
      <c r="T605" s="113">
        <v>0</v>
      </c>
      <c r="U605" s="113">
        <v>0</v>
      </c>
      <c r="V605" s="113">
        <v>0</v>
      </c>
      <c r="W605" s="113">
        <v>0</v>
      </c>
      <c r="X605" s="113">
        <v>0</v>
      </c>
      <c r="Y605" s="113">
        <f t="shared" si="670"/>
        <v>0</v>
      </c>
      <c r="Z605" s="113">
        <v>0</v>
      </c>
      <c r="AA605" s="113">
        <v>0</v>
      </c>
      <c r="AB605" s="113">
        <v>0</v>
      </c>
      <c r="AC605" s="113">
        <v>0</v>
      </c>
      <c r="AD605" s="113">
        <v>0</v>
      </c>
      <c r="AE605" s="113">
        <v>0</v>
      </c>
      <c r="AF605" s="113">
        <v>0</v>
      </c>
      <c r="AG605" s="113">
        <v>0</v>
      </c>
      <c r="AH605" s="113">
        <v>0</v>
      </c>
      <c r="AI605" s="113">
        <f t="shared" si="653"/>
        <v>0</v>
      </c>
      <c r="AJ605" s="113">
        <v>0</v>
      </c>
      <c r="AK605" s="113">
        <v>0</v>
      </c>
      <c r="AL605" s="113">
        <f t="shared" si="654"/>
        <v>0</v>
      </c>
      <c r="AM605" s="113">
        <f t="shared" si="712"/>
        <v>0</v>
      </c>
      <c r="AN605" s="113">
        <f t="shared" si="713"/>
        <v>0</v>
      </c>
      <c r="AO605" s="113">
        <f t="shared" si="714"/>
        <v>0</v>
      </c>
      <c r="AP605" s="113">
        <f t="shared" si="715"/>
        <v>0</v>
      </c>
      <c r="AQ605" s="113">
        <f t="shared" si="716"/>
        <v>0</v>
      </c>
      <c r="AR605" s="113">
        <f t="shared" si="716"/>
        <v>0</v>
      </c>
      <c r="AS605" s="113">
        <f t="shared" si="716"/>
        <v>0</v>
      </c>
      <c r="AT605" s="113">
        <f t="shared" si="717"/>
        <v>0</v>
      </c>
      <c r="AU605" s="113">
        <v>0</v>
      </c>
      <c r="AV605" s="113">
        <v>0</v>
      </c>
      <c r="AW605" s="113">
        <f t="shared" si="718"/>
        <v>0</v>
      </c>
      <c r="AX605" s="113" t="e">
        <f>#REF!</f>
        <v>#REF!</v>
      </c>
      <c r="AY605" s="113">
        <v>0</v>
      </c>
      <c r="AZ605" s="113">
        <v>0</v>
      </c>
      <c r="BA605" s="113">
        <v>0</v>
      </c>
      <c r="BB605" s="113">
        <v>0</v>
      </c>
    </row>
    <row r="606" spans="7:54" s="71" customFormat="1" ht="14.25" x14ac:dyDescent="0.2">
      <c r="G606" s="81" t="s">
        <v>1123</v>
      </c>
      <c r="H606" s="85" t="s">
        <v>1123</v>
      </c>
      <c r="I606" s="74" t="s">
        <v>1124</v>
      </c>
      <c r="J606" s="75">
        <v>0</v>
      </c>
      <c r="K606" s="75"/>
      <c r="L606" s="113">
        <v>0</v>
      </c>
      <c r="M606" s="113">
        <v>0</v>
      </c>
      <c r="N606" s="113">
        <v>0</v>
      </c>
      <c r="O606" s="113">
        <v>0</v>
      </c>
      <c r="P606" s="113">
        <v>0</v>
      </c>
      <c r="Q606" s="113">
        <v>0</v>
      </c>
      <c r="R606" s="113">
        <v>0</v>
      </c>
      <c r="S606" s="113">
        <v>0</v>
      </c>
      <c r="T606" s="113">
        <v>0</v>
      </c>
      <c r="U606" s="113">
        <v>0</v>
      </c>
      <c r="V606" s="113">
        <v>0</v>
      </c>
      <c r="W606" s="113">
        <v>0</v>
      </c>
      <c r="X606" s="113">
        <v>0</v>
      </c>
      <c r="Y606" s="113">
        <f t="shared" si="670"/>
        <v>0</v>
      </c>
      <c r="Z606" s="113">
        <v>0</v>
      </c>
      <c r="AA606" s="113">
        <v>0</v>
      </c>
      <c r="AB606" s="113">
        <v>0</v>
      </c>
      <c r="AC606" s="113">
        <v>0</v>
      </c>
      <c r="AD606" s="113">
        <v>0</v>
      </c>
      <c r="AE606" s="113">
        <v>0</v>
      </c>
      <c r="AF606" s="113">
        <v>0</v>
      </c>
      <c r="AG606" s="113">
        <v>0</v>
      </c>
      <c r="AH606" s="113">
        <v>0</v>
      </c>
      <c r="AI606" s="113">
        <f t="shared" ref="AI606:AI669" si="719">SUM(AG606:AH606)</f>
        <v>0</v>
      </c>
      <c r="AJ606" s="113">
        <v>0</v>
      </c>
      <c r="AK606" s="113">
        <v>0</v>
      </c>
      <c r="AL606" s="113">
        <f t="shared" ref="AL606:AL669" si="720">SUM(AJ606:AK606)</f>
        <v>0</v>
      </c>
      <c r="AM606" s="113">
        <f t="shared" si="712"/>
        <v>0</v>
      </c>
      <c r="AN606" s="113">
        <f t="shared" si="713"/>
        <v>0</v>
      </c>
      <c r="AO606" s="113">
        <f t="shared" si="714"/>
        <v>0</v>
      </c>
      <c r="AP606" s="113">
        <f t="shared" si="715"/>
        <v>0</v>
      </c>
      <c r="AQ606" s="113">
        <f t="shared" si="716"/>
        <v>0</v>
      </c>
      <c r="AR606" s="113">
        <f t="shared" si="716"/>
        <v>0</v>
      </c>
      <c r="AS606" s="113">
        <f t="shared" si="716"/>
        <v>0</v>
      </c>
      <c r="AT606" s="113">
        <f t="shared" si="717"/>
        <v>0</v>
      </c>
      <c r="AU606" s="113">
        <v>0</v>
      </c>
      <c r="AV606" s="113">
        <v>0</v>
      </c>
      <c r="AW606" s="113">
        <f t="shared" si="718"/>
        <v>0</v>
      </c>
      <c r="AX606" s="113" t="e">
        <f>#REF!</f>
        <v>#REF!</v>
      </c>
      <c r="AY606" s="113">
        <v>0</v>
      </c>
      <c r="AZ606" s="113">
        <v>0</v>
      </c>
      <c r="BA606" s="113">
        <v>0</v>
      </c>
      <c r="BB606" s="113">
        <v>0</v>
      </c>
    </row>
    <row r="607" spans="7:54" s="71" customFormat="1" ht="14.25" x14ac:dyDescent="0.2">
      <c r="G607" s="81" t="s">
        <v>1125</v>
      </c>
      <c r="H607" s="82" t="s">
        <v>209</v>
      </c>
      <c r="I607" s="83" t="s">
        <v>210</v>
      </c>
      <c r="J607" s="84">
        <f>J608</f>
        <v>0</v>
      </c>
      <c r="K607" s="84">
        <f>K608</f>
        <v>0</v>
      </c>
      <c r="L607" s="115">
        <f>L608</f>
        <v>0</v>
      </c>
      <c r="M607" s="115">
        <f t="shared" ref="M607:X607" si="721">M608</f>
        <v>0</v>
      </c>
      <c r="N607" s="115">
        <f t="shared" si="721"/>
        <v>0</v>
      </c>
      <c r="O607" s="115">
        <f t="shared" si="721"/>
        <v>0</v>
      </c>
      <c r="P607" s="115">
        <f t="shared" si="721"/>
        <v>0</v>
      </c>
      <c r="Q607" s="115">
        <f t="shared" si="721"/>
        <v>0</v>
      </c>
      <c r="R607" s="115">
        <f t="shared" si="721"/>
        <v>0</v>
      </c>
      <c r="S607" s="115">
        <f t="shared" si="721"/>
        <v>0</v>
      </c>
      <c r="T607" s="115">
        <f t="shared" si="721"/>
        <v>0</v>
      </c>
      <c r="U607" s="115">
        <f t="shared" si="721"/>
        <v>0</v>
      </c>
      <c r="V607" s="115">
        <f t="shared" si="721"/>
        <v>0</v>
      </c>
      <c r="W607" s="115">
        <f t="shared" si="721"/>
        <v>0</v>
      </c>
      <c r="X607" s="115">
        <f t="shared" si="721"/>
        <v>0</v>
      </c>
      <c r="Y607" s="115">
        <f t="shared" si="670"/>
        <v>0</v>
      </c>
      <c r="Z607" s="115">
        <f t="shared" ref="Z607:BB607" si="722">Z608</f>
        <v>0</v>
      </c>
      <c r="AA607" s="115">
        <f t="shared" si="722"/>
        <v>0</v>
      </c>
      <c r="AB607" s="115">
        <f t="shared" si="722"/>
        <v>0</v>
      </c>
      <c r="AC607" s="115">
        <f t="shared" si="722"/>
        <v>0</v>
      </c>
      <c r="AD607" s="115">
        <f t="shared" si="722"/>
        <v>0</v>
      </c>
      <c r="AE607" s="115">
        <f t="shared" si="722"/>
        <v>0</v>
      </c>
      <c r="AF607" s="115">
        <f t="shared" si="722"/>
        <v>0</v>
      </c>
      <c r="AG607" s="115">
        <f t="shared" si="722"/>
        <v>0</v>
      </c>
      <c r="AH607" s="115">
        <f t="shared" si="722"/>
        <v>0</v>
      </c>
      <c r="AI607" s="115">
        <f t="shared" si="722"/>
        <v>0</v>
      </c>
      <c r="AJ607" s="115">
        <f t="shared" si="722"/>
        <v>0</v>
      </c>
      <c r="AK607" s="115">
        <f t="shared" si="722"/>
        <v>0</v>
      </c>
      <c r="AL607" s="115">
        <f t="shared" si="722"/>
        <v>0</v>
      </c>
      <c r="AM607" s="115">
        <f t="shared" si="722"/>
        <v>0</v>
      </c>
      <c r="AN607" s="115">
        <f t="shared" si="722"/>
        <v>0</v>
      </c>
      <c r="AO607" s="115">
        <f t="shared" si="722"/>
        <v>0</v>
      </c>
      <c r="AP607" s="115">
        <f t="shared" si="722"/>
        <v>0</v>
      </c>
      <c r="AQ607" s="115">
        <f t="shared" si="722"/>
        <v>0</v>
      </c>
      <c r="AR607" s="115">
        <f t="shared" si="722"/>
        <v>0</v>
      </c>
      <c r="AS607" s="115">
        <f t="shared" si="722"/>
        <v>0</v>
      </c>
      <c r="AT607" s="115">
        <f t="shared" si="722"/>
        <v>0</v>
      </c>
      <c r="AU607" s="115">
        <f t="shared" si="722"/>
        <v>0</v>
      </c>
      <c r="AV607" s="115" t="e">
        <f t="shared" si="722"/>
        <v>#REF!</v>
      </c>
      <c r="AW607" s="115" t="e">
        <f t="shared" si="722"/>
        <v>#REF!</v>
      </c>
      <c r="AX607" s="115" t="e">
        <f t="shared" si="722"/>
        <v>#REF!</v>
      </c>
      <c r="AY607" s="115">
        <f t="shared" si="722"/>
        <v>0</v>
      </c>
      <c r="AZ607" s="115">
        <f t="shared" si="722"/>
        <v>0</v>
      </c>
      <c r="BA607" s="115">
        <f t="shared" si="722"/>
        <v>0</v>
      </c>
      <c r="BB607" s="115">
        <f t="shared" si="722"/>
        <v>0</v>
      </c>
    </row>
    <row r="608" spans="7:54" s="71" customFormat="1" ht="14.25" x14ac:dyDescent="0.2">
      <c r="G608" s="81" t="s">
        <v>209</v>
      </c>
      <c r="H608" s="85" t="s">
        <v>209</v>
      </c>
      <c r="I608" s="74" t="s">
        <v>1126</v>
      </c>
      <c r="J608" s="75">
        <v>0</v>
      </c>
      <c r="K608" s="75"/>
      <c r="L608" s="113">
        <v>0</v>
      </c>
      <c r="M608" s="113"/>
      <c r="N608" s="113"/>
      <c r="O608" s="113"/>
      <c r="P608" s="113"/>
      <c r="Q608" s="113">
        <v>0</v>
      </c>
      <c r="R608" s="113">
        <v>0</v>
      </c>
      <c r="S608" s="113">
        <v>0</v>
      </c>
      <c r="T608" s="113">
        <v>0</v>
      </c>
      <c r="U608" s="113">
        <v>0</v>
      </c>
      <c r="V608" s="113">
        <v>0</v>
      </c>
      <c r="W608" s="113">
        <v>0</v>
      </c>
      <c r="X608" s="113">
        <v>0</v>
      </c>
      <c r="Y608" s="113">
        <f t="shared" si="670"/>
        <v>0</v>
      </c>
      <c r="Z608" s="113"/>
      <c r="AA608" s="113"/>
      <c r="AB608" s="113"/>
      <c r="AC608" s="113"/>
      <c r="AD608" s="113">
        <v>0</v>
      </c>
      <c r="AE608" s="113">
        <v>0</v>
      </c>
      <c r="AF608" s="113">
        <v>0</v>
      </c>
      <c r="AG608" s="113">
        <v>0</v>
      </c>
      <c r="AH608" s="113">
        <v>0</v>
      </c>
      <c r="AI608" s="113">
        <f t="shared" si="719"/>
        <v>0</v>
      </c>
      <c r="AJ608" s="113">
        <v>0</v>
      </c>
      <c r="AK608" s="113">
        <v>0</v>
      </c>
      <c r="AL608" s="113">
        <f t="shared" si="720"/>
        <v>0</v>
      </c>
      <c r="AM608" s="113">
        <f>SUM(M608:R608)</f>
        <v>0</v>
      </c>
      <c r="AN608" s="113">
        <f>SUM(S608:U608)</f>
        <v>0</v>
      </c>
      <c r="AO608" s="113">
        <f>SUM(V608:X608)</f>
        <v>0</v>
      </c>
      <c r="AP608" s="113">
        <f>SUM(AM608:AO608)</f>
        <v>0</v>
      </c>
      <c r="AQ608" s="113">
        <f>AM608</f>
        <v>0</v>
      </c>
      <c r="AR608" s="113">
        <f>AN608</f>
        <v>0</v>
      </c>
      <c r="AS608" s="113">
        <f>AO608</f>
        <v>0</v>
      </c>
      <c r="AT608" s="113">
        <f>SUM(AQ608:AS608)</f>
        <v>0</v>
      </c>
      <c r="AU608" s="113">
        <v>0</v>
      </c>
      <c r="AV608" s="113" t="e">
        <f>#REF!-AU608</f>
        <v>#REF!</v>
      </c>
      <c r="AW608" s="113" t="e">
        <f>SUM(AU608:AV608)</f>
        <v>#REF!</v>
      </c>
      <c r="AX608" s="113" t="e">
        <f>#REF!</f>
        <v>#REF!</v>
      </c>
      <c r="AY608" s="113">
        <v>0</v>
      </c>
      <c r="AZ608" s="113">
        <v>0</v>
      </c>
      <c r="BA608" s="113">
        <v>0</v>
      </c>
      <c r="BB608" s="113">
        <v>0</v>
      </c>
    </row>
    <row r="609" spans="7:54" s="71" customFormat="1" ht="14.25" x14ac:dyDescent="0.2">
      <c r="G609" s="81" t="s">
        <v>1127</v>
      </c>
      <c r="H609" s="82" t="s">
        <v>211</v>
      </c>
      <c r="I609" s="83" t="s">
        <v>212</v>
      </c>
      <c r="J609" s="84">
        <f>SUM(J610:J618)</f>
        <v>0</v>
      </c>
      <c r="K609" s="84">
        <f>SUM(K610:K618)</f>
        <v>0</v>
      </c>
      <c r="L609" s="115">
        <f>SUM(L610:L618)</f>
        <v>0</v>
      </c>
      <c r="M609" s="115">
        <f t="shared" ref="M609:X609" si="723">SUM(M610:M618)</f>
        <v>0</v>
      </c>
      <c r="N609" s="115">
        <f t="shared" si="723"/>
        <v>0</v>
      </c>
      <c r="O609" s="115">
        <f t="shared" si="723"/>
        <v>0</v>
      </c>
      <c r="P609" s="115">
        <f t="shared" si="723"/>
        <v>0</v>
      </c>
      <c r="Q609" s="115">
        <f t="shared" si="723"/>
        <v>0</v>
      </c>
      <c r="R609" s="115">
        <f t="shared" si="723"/>
        <v>0</v>
      </c>
      <c r="S609" s="115">
        <f t="shared" si="723"/>
        <v>0</v>
      </c>
      <c r="T609" s="115">
        <f t="shared" si="723"/>
        <v>0</v>
      </c>
      <c r="U609" s="115">
        <f t="shared" si="723"/>
        <v>0</v>
      </c>
      <c r="V609" s="115">
        <f t="shared" si="723"/>
        <v>0</v>
      </c>
      <c r="W609" s="115">
        <f t="shared" si="723"/>
        <v>0</v>
      </c>
      <c r="X609" s="115">
        <f t="shared" si="723"/>
        <v>0</v>
      </c>
      <c r="Y609" s="115">
        <f t="shared" si="670"/>
        <v>0</v>
      </c>
      <c r="Z609" s="115">
        <f t="shared" ref="Z609:AW609" si="724">SUM(Z610:Z618)</f>
        <v>0</v>
      </c>
      <c r="AA609" s="115">
        <f t="shared" si="724"/>
        <v>0</v>
      </c>
      <c r="AB609" s="115">
        <f t="shared" si="724"/>
        <v>0</v>
      </c>
      <c r="AC609" s="115">
        <f t="shared" si="724"/>
        <v>0</v>
      </c>
      <c r="AD609" s="115">
        <f t="shared" si="724"/>
        <v>0</v>
      </c>
      <c r="AE609" s="115">
        <f>SUM(AE610:AE618)</f>
        <v>0</v>
      </c>
      <c r="AF609" s="115">
        <f t="shared" si="724"/>
        <v>0</v>
      </c>
      <c r="AG609" s="115">
        <f t="shared" si="724"/>
        <v>0</v>
      </c>
      <c r="AH609" s="115">
        <f t="shared" si="724"/>
        <v>0</v>
      </c>
      <c r="AI609" s="115">
        <f t="shared" si="724"/>
        <v>0</v>
      </c>
      <c r="AJ609" s="115">
        <f t="shared" si="724"/>
        <v>0</v>
      </c>
      <c r="AK609" s="115">
        <f t="shared" si="724"/>
        <v>0</v>
      </c>
      <c r="AL609" s="115">
        <f t="shared" si="724"/>
        <v>0</v>
      </c>
      <c r="AM609" s="115">
        <f t="shared" si="724"/>
        <v>0</v>
      </c>
      <c r="AN609" s="115">
        <f t="shared" si="724"/>
        <v>0</v>
      </c>
      <c r="AO609" s="115">
        <f t="shared" si="724"/>
        <v>0</v>
      </c>
      <c r="AP609" s="115">
        <f t="shared" si="724"/>
        <v>0</v>
      </c>
      <c r="AQ609" s="115">
        <f t="shared" si="724"/>
        <v>0</v>
      </c>
      <c r="AR609" s="115">
        <f t="shared" si="724"/>
        <v>0</v>
      </c>
      <c r="AS609" s="115">
        <f t="shared" si="724"/>
        <v>0</v>
      </c>
      <c r="AT609" s="115">
        <f t="shared" si="724"/>
        <v>0</v>
      </c>
      <c r="AU609" s="115">
        <f t="shared" si="724"/>
        <v>0</v>
      </c>
      <c r="AV609" s="115">
        <f t="shared" si="724"/>
        <v>0</v>
      </c>
      <c r="AW609" s="115">
        <f t="shared" si="724"/>
        <v>0</v>
      </c>
      <c r="AX609" s="115" t="e">
        <f>SUM(AX610:AX618)</f>
        <v>#REF!</v>
      </c>
      <c r="AY609" s="115">
        <f>SUM(AY610:AY618)</f>
        <v>0</v>
      </c>
      <c r="AZ609" s="115">
        <f>SUM(AZ610:AZ618)</f>
        <v>0</v>
      </c>
      <c r="BA609" s="115">
        <f>SUM(BA610:BA618)</f>
        <v>0</v>
      </c>
      <c r="BB609" s="115">
        <f>SUM(BB610:BB618)</f>
        <v>0</v>
      </c>
    </row>
    <row r="610" spans="7:54" s="71" customFormat="1" ht="14.25" x14ac:dyDescent="0.2">
      <c r="G610" s="81" t="s">
        <v>1128</v>
      </c>
      <c r="H610" s="85" t="s">
        <v>1128</v>
      </c>
      <c r="I610" s="74" t="s">
        <v>1129</v>
      </c>
      <c r="J610" s="75">
        <v>0</v>
      </c>
      <c r="K610" s="75"/>
      <c r="L610" s="113">
        <v>0</v>
      </c>
      <c r="M610" s="113">
        <v>0</v>
      </c>
      <c r="N610" s="113">
        <v>0</v>
      </c>
      <c r="O610" s="113">
        <v>0</v>
      </c>
      <c r="P610" s="113">
        <v>0</v>
      </c>
      <c r="Q610" s="113">
        <v>0</v>
      </c>
      <c r="R610" s="113">
        <v>0</v>
      </c>
      <c r="S610" s="113">
        <v>0</v>
      </c>
      <c r="T610" s="113">
        <v>0</v>
      </c>
      <c r="U610" s="113">
        <v>0</v>
      </c>
      <c r="V610" s="113">
        <v>0</v>
      </c>
      <c r="W610" s="113">
        <v>0</v>
      </c>
      <c r="X610" s="113">
        <v>0</v>
      </c>
      <c r="Y610" s="113">
        <f t="shared" si="670"/>
        <v>0</v>
      </c>
      <c r="Z610" s="113">
        <v>0</v>
      </c>
      <c r="AA610" s="113">
        <v>0</v>
      </c>
      <c r="AB610" s="113">
        <v>0</v>
      </c>
      <c r="AC610" s="113">
        <v>0</v>
      </c>
      <c r="AD610" s="113">
        <v>0</v>
      </c>
      <c r="AE610" s="113">
        <v>0</v>
      </c>
      <c r="AF610" s="113">
        <v>0</v>
      </c>
      <c r="AG610" s="113">
        <v>0</v>
      </c>
      <c r="AH610" s="113">
        <v>0</v>
      </c>
      <c r="AI610" s="113">
        <f t="shared" si="719"/>
        <v>0</v>
      </c>
      <c r="AJ610" s="113">
        <v>0</v>
      </c>
      <c r="AK610" s="113">
        <v>0</v>
      </c>
      <c r="AL610" s="113">
        <f t="shared" si="720"/>
        <v>0</v>
      </c>
      <c r="AM610" s="113">
        <f t="shared" ref="AM610:AM618" si="725">SUM(M610:R610)</f>
        <v>0</v>
      </c>
      <c r="AN610" s="113">
        <f t="shared" ref="AN610:AN618" si="726">SUM(S610:U610)</f>
        <v>0</v>
      </c>
      <c r="AO610" s="113">
        <f t="shared" ref="AO610:AO618" si="727">SUM(V610:X610)</f>
        <v>0</v>
      </c>
      <c r="AP610" s="113">
        <f t="shared" ref="AP610:AP618" si="728">SUM(AM610:AO610)</f>
        <v>0</v>
      </c>
      <c r="AQ610" s="113">
        <f t="shared" ref="AQ610:AS618" si="729">AM610</f>
        <v>0</v>
      </c>
      <c r="AR610" s="113">
        <f t="shared" si="729"/>
        <v>0</v>
      </c>
      <c r="AS610" s="113">
        <f t="shared" si="729"/>
        <v>0</v>
      </c>
      <c r="AT610" s="113">
        <f t="shared" ref="AT610:AT618" si="730">SUM(AQ610:AS610)</f>
        <v>0</v>
      </c>
      <c r="AU610" s="113">
        <v>0</v>
      </c>
      <c r="AV610" s="113">
        <v>0</v>
      </c>
      <c r="AW610" s="113">
        <f t="shared" ref="AW610:AW618" si="731">SUM(AU610:AV610)</f>
        <v>0</v>
      </c>
      <c r="AX610" s="113" t="e">
        <f>#REF!</f>
        <v>#REF!</v>
      </c>
      <c r="AY610" s="113">
        <v>0</v>
      </c>
      <c r="AZ610" s="113">
        <v>0</v>
      </c>
      <c r="BA610" s="113">
        <v>0</v>
      </c>
      <c r="BB610" s="113">
        <v>0</v>
      </c>
    </row>
    <row r="611" spans="7:54" s="71" customFormat="1" ht="14.25" x14ac:dyDescent="0.2">
      <c r="G611" s="81" t="s">
        <v>1130</v>
      </c>
      <c r="H611" s="85" t="s">
        <v>1130</v>
      </c>
      <c r="I611" s="74" t="s">
        <v>1131</v>
      </c>
      <c r="J611" s="75">
        <v>0</v>
      </c>
      <c r="K611" s="75"/>
      <c r="L611" s="113">
        <v>0</v>
      </c>
      <c r="M611" s="113">
        <v>0</v>
      </c>
      <c r="N611" s="113">
        <v>0</v>
      </c>
      <c r="O611" s="113">
        <v>0</v>
      </c>
      <c r="P611" s="113">
        <v>0</v>
      </c>
      <c r="Q611" s="113">
        <v>0</v>
      </c>
      <c r="R611" s="113">
        <v>0</v>
      </c>
      <c r="S611" s="113">
        <v>0</v>
      </c>
      <c r="T611" s="113">
        <v>0</v>
      </c>
      <c r="U611" s="113">
        <v>0</v>
      </c>
      <c r="V611" s="113">
        <v>0</v>
      </c>
      <c r="W611" s="113">
        <v>0</v>
      </c>
      <c r="X611" s="113">
        <v>0</v>
      </c>
      <c r="Y611" s="113">
        <f t="shared" si="670"/>
        <v>0</v>
      </c>
      <c r="Z611" s="113">
        <v>0</v>
      </c>
      <c r="AA611" s="113">
        <v>0</v>
      </c>
      <c r="AB611" s="113">
        <v>0</v>
      </c>
      <c r="AC611" s="113">
        <v>0</v>
      </c>
      <c r="AD611" s="113">
        <v>0</v>
      </c>
      <c r="AE611" s="113">
        <v>0</v>
      </c>
      <c r="AF611" s="113">
        <v>0</v>
      </c>
      <c r="AG611" s="113">
        <v>0</v>
      </c>
      <c r="AH611" s="113">
        <v>0</v>
      </c>
      <c r="AI611" s="113">
        <f t="shared" si="719"/>
        <v>0</v>
      </c>
      <c r="AJ611" s="113">
        <v>0</v>
      </c>
      <c r="AK611" s="113">
        <v>0</v>
      </c>
      <c r="AL611" s="113">
        <f t="shared" si="720"/>
        <v>0</v>
      </c>
      <c r="AM611" s="113">
        <f t="shared" si="725"/>
        <v>0</v>
      </c>
      <c r="AN611" s="113">
        <f t="shared" si="726"/>
        <v>0</v>
      </c>
      <c r="AO611" s="113">
        <f t="shared" si="727"/>
        <v>0</v>
      </c>
      <c r="AP611" s="113">
        <f t="shared" si="728"/>
        <v>0</v>
      </c>
      <c r="AQ611" s="113">
        <f t="shared" si="729"/>
        <v>0</v>
      </c>
      <c r="AR611" s="113">
        <f t="shared" si="729"/>
        <v>0</v>
      </c>
      <c r="AS611" s="113">
        <f t="shared" si="729"/>
        <v>0</v>
      </c>
      <c r="AT611" s="113">
        <f t="shared" si="730"/>
        <v>0</v>
      </c>
      <c r="AU611" s="113">
        <v>0</v>
      </c>
      <c r="AV611" s="113">
        <v>0</v>
      </c>
      <c r="AW611" s="113">
        <f t="shared" si="731"/>
        <v>0</v>
      </c>
      <c r="AX611" s="113" t="e">
        <f>#REF!</f>
        <v>#REF!</v>
      </c>
      <c r="AY611" s="113">
        <v>0</v>
      </c>
      <c r="AZ611" s="113">
        <v>0</v>
      </c>
      <c r="BA611" s="113">
        <v>0</v>
      </c>
      <c r="BB611" s="113">
        <v>0</v>
      </c>
    </row>
    <row r="612" spans="7:54" s="71" customFormat="1" ht="14.25" x14ac:dyDescent="0.2">
      <c r="G612" s="81" t="s">
        <v>1132</v>
      </c>
      <c r="H612" s="85" t="s">
        <v>1132</v>
      </c>
      <c r="I612" s="74" t="s">
        <v>1133</v>
      </c>
      <c r="J612" s="75">
        <v>0</v>
      </c>
      <c r="K612" s="75"/>
      <c r="L612" s="113">
        <v>0</v>
      </c>
      <c r="M612" s="113">
        <v>0</v>
      </c>
      <c r="N612" s="113">
        <v>0</v>
      </c>
      <c r="O612" s="113">
        <v>0</v>
      </c>
      <c r="P612" s="113">
        <v>0</v>
      </c>
      <c r="Q612" s="113">
        <v>0</v>
      </c>
      <c r="R612" s="113">
        <v>0</v>
      </c>
      <c r="S612" s="113">
        <v>0</v>
      </c>
      <c r="T612" s="113">
        <v>0</v>
      </c>
      <c r="U612" s="113">
        <v>0</v>
      </c>
      <c r="V612" s="113">
        <v>0</v>
      </c>
      <c r="W612" s="113">
        <v>0</v>
      </c>
      <c r="X612" s="113">
        <v>0</v>
      </c>
      <c r="Y612" s="113">
        <f t="shared" si="670"/>
        <v>0</v>
      </c>
      <c r="Z612" s="113">
        <v>0</v>
      </c>
      <c r="AA612" s="113">
        <v>0</v>
      </c>
      <c r="AB612" s="113">
        <v>0</v>
      </c>
      <c r="AC612" s="113">
        <v>0</v>
      </c>
      <c r="AD612" s="113">
        <v>0</v>
      </c>
      <c r="AE612" s="113">
        <v>0</v>
      </c>
      <c r="AF612" s="113">
        <v>0</v>
      </c>
      <c r="AG612" s="113">
        <v>0</v>
      </c>
      <c r="AH612" s="113">
        <v>0</v>
      </c>
      <c r="AI612" s="113">
        <f t="shared" si="719"/>
        <v>0</v>
      </c>
      <c r="AJ612" s="113">
        <v>0</v>
      </c>
      <c r="AK612" s="113">
        <v>0</v>
      </c>
      <c r="AL612" s="113">
        <f t="shared" si="720"/>
        <v>0</v>
      </c>
      <c r="AM612" s="113">
        <f t="shared" si="725"/>
        <v>0</v>
      </c>
      <c r="AN612" s="113">
        <f t="shared" si="726"/>
        <v>0</v>
      </c>
      <c r="AO612" s="113">
        <f t="shared" si="727"/>
        <v>0</v>
      </c>
      <c r="AP612" s="113">
        <f t="shared" si="728"/>
        <v>0</v>
      </c>
      <c r="AQ612" s="113">
        <f t="shared" si="729"/>
        <v>0</v>
      </c>
      <c r="AR612" s="113">
        <f t="shared" si="729"/>
        <v>0</v>
      </c>
      <c r="AS612" s="113">
        <f t="shared" si="729"/>
        <v>0</v>
      </c>
      <c r="AT612" s="113">
        <f t="shared" si="730"/>
        <v>0</v>
      </c>
      <c r="AU612" s="113">
        <v>0</v>
      </c>
      <c r="AV612" s="113">
        <v>0</v>
      </c>
      <c r="AW612" s="113">
        <f t="shared" si="731"/>
        <v>0</v>
      </c>
      <c r="AX612" s="113" t="e">
        <f>#REF!</f>
        <v>#REF!</v>
      </c>
      <c r="AY612" s="113">
        <v>0</v>
      </c>
      <c r="AZ612" s="113">
        <v>0</v>
      </c>
      <c r="BA612" s="113">
        <v>0</v>
      </c>
      <c r="BB612" s="113">
        <v>0</v>
      </c>
    </row>
    <row r="613" spans="7:54" s="71" customFormat="1" ht="14.25" x14ac:dyDescent="0.2">
      <c r="G613" s="81" t="s">
        <v>1134</v>
      </c>
      <c r="H613" s="85" t="s">
        <v>1134</v>
      </c>
      <c r="I613" s="74" t="s">
        <v>1135</v>
      </c>
      <c r="J613" s="75">
        <v>0</v>
      </c>
      <c r="K613" s="75"/>
      <c r="L613" s="113">
        <v>0</v>
      </c>
      <c r="M613" s="113">
        <v>0</v>
      </c>
      <c r="N613" s="113">
        <v>0</v>
      </c>
      <c r="O613" s="113">
        <v>0</v>
      </c>
      <c r="P613" s="113">
        <v>0</v>
      </c>
      <c r="Q613" s="113">
        <v>0</v>
      </c>
      <c r="R613" s="113">
        <v>0</v>
      </c>
      <c r="S613" s="113">
        <v>0</v>
      </c>
      <c r="T613" s="113">
        <v>0</v>
      </c>
      <c r="U613" s="113">
        <v>0</v>
      </c>
      <c r="V613" s="113">
        <v>0</v>
      </c>
      <c r="W613" s="113">
        <v>0</v>
      </c>
      <c r="X613" s="113">
        <v>0</v>
      </c>
      <c r="Y613" s="113">
        <f t="shared" si="670"/>
        <v>0</v>
      </c>
      <c r="Z613" s="113">
        <v>0</v>
      </c>
      <c r="AA613" s="113">
        <v>0</v>
      </c>
      <c r="AB613" s="113">
        <v>0</v>
      </c>
      <c r="AC613" s="113">
        <v>0</v>
      </c>
      <c r="AD613" s="113">
        <v>0</v>
      </c>
      <c r="AE613" s="113">
        <v>0</v>
      </c>
      <c r="AF613" s="113">
        <v>0</v>
      </c>
      <c r="AG613" s="113">
        <v>0</v>
      </c>
      <c r="AH613" s="113">
        <v>0</v>
      </c>
      <c r="AI613" s="113">
        <f t="shared" si="719"/>
        <v>0</v>
      </c>
      <c r="AJ613" s="113">
        <v>0</v>
      </c>
      <c r="AK613" s="113">
        <v>0</v>
      </c>
      <c r="AL613" s="113">
        <f t="shared" si="720"/>
        <v>0</v>
      </c>
      <c r="AM613" s="113">
        <f t="shared" si="725"/>
        <v>0</v>
      </c>
      <c r="AN613" s="113">
        <f t="shared" si="726"/>
        <v>0</v>
      </c>
      <c r="AO613" s="113">
        <f t="shared" si="727"/>
        <v>0</v>
      </c>
      <c r="AP613" s="113">
        <f t="shared" si="728"/>
        <v>0</v>
      </c>
      <c r="AQ613" s="113">
        <f t="shared" si="729"/>
        <v>0</v>
      </c>
      <c r="AR613" s="113">
        <f t="shared" si="729"/>
        <v>0</v>
      </c>
      <c r="AS613" s="113">
        <f t="shared" si="729"/>
        <v>0</v>
      </c>
      <c r="AT613" s="113">
        <f t="shared" si="730"/>
        <v>0</v>
      </c>
      <c r="AU613" s="113">
        <v>0</v>
      </c>
      <c r="AV613" s="113">
        <v>0</v>
      </c>
      <c r="AW613" s="113">
        <f t="shared" si="731"/>
        <v>0</v>
      </c>
      <c r="AX613" s="113" t="e">
        <f>#REF!</f>
        <v>#REF!</v>
      </c>
      <c r="AY613" s="113">
        <v>0</v>
      </c>
      <c r="AZ613" s="113">
        <v>0</v>
      </c>
      <c r="BA613" s="113">
        <v>0</v>
      </c>
      <c r="BB613" s="113">
        <v>0</v>
      </c>
    </row>
    <row r="614" spans="7:54" s="71" customFormat="1" ht="14.25" x14ac:dyDescent="0.2">
      <c r="G614" s="81" t="s">
        <v>1136</v>
      </c>
      <c r="H614" s="85" t="s">
        <v>1136</v>
      </c>
      <c r="I614" s="74" t="s">
        <v>1137</v>
      </c>
      <c r="J614" s="75">
        <v>0</v>
      </c>
      <c r="K614" s="75"/>
      <c r="L614" s="113">
        <v>0</v>
      </c>
      <c r="M614" s="113">
        <v>0</v>
      </c>
      <c r="N614" s="113">
        <v>0</v>
      </c>
      <c r="O614" s="113">
        <v>0</v>
      </c>
      <c r="P614" s="113">
        <v>0</v>
      </c>
      <c r="Q614" s="113">
        <v>0</v>
      </c>
      <c r="R614" s="113">
        <v>0</v>
      </c>
      <c r="S614" s="113">
        <v>0</v>
      </c>
      <c r="T614" s="113">
        <v>0</v>
      </c>
      <c r="U614" s="113">
        <v>0</v>
      </c>
      <c r="V614" s="113">
        <v>0</v>
      </c>
      <c r="W614" s="113">
        <v>0</v>
      </c>
      <c r="X614" s="113">
        <v>0</v>
      </c>
      <c r="Y614" s="113">
        <f t="shared" si="670"/>
        <v>0</v>
      </c>
      <c r="Z614" s="113">
        <v>0</v>
      </c>
      <c r="AA614" s="113">
        <v>0</v>
      </c>
      <c r="AB614" s="113">
        <v>0</v>
      </c>
      <c r="AC614" s="113">
        <v>0</v>
      </c>
      <c r="AD614" s="113">
        <v>0</v>
      </c>
      <c r="AE614" s="113">
        <v>0</v>
      </c>
      <c r="AF614" s="113">
        <v>0</v>
      </c>
      <c r="AG614" s="113">
        <v>0</v>
      </c>
      <c r="AH614" s="113">
        <v>0</v>
      </c>
      <c r="AI614" s="113">
        <f t="shared" si="719"/>
        <v>0</v>
      </c>
      <c r="AJ614" s="113">
        <v>0</v>
      </c>
      <c r="AK614" s="113">
        <v>0</v>
      </c>
      <c r="AL614" s="113">
        <f t="shared" si="720"/>
        <v>0</v>
      </c>
      <c r="AM614" s="113">
        <f t="shared" si="725"/>
        <v>0</v>
      </c>
      <c r="AN614" s="113">
        <f t="shared" si="726"/>
        <v>0</v>
      </c>
      <c r="AO614" s="113">
        <f t="shared" si="727"/>
        <v>0</v>
      </c>
      <c r="AP614" s="113">
        <f t="shared" si="728"/>
        <v>0</v>
      </c>
      <c r="AQ614" s="113">
        <f t="shared" si="729"/>
        <v>0</v>
      </c>
      <c r="AR614" s="113">
        <f t="shared" si="729"/>
        <v>0</v>
      </c>
      <c r="AS614" s="113">
        <f t="shared" si="729"/>
        <v>0</v>
      </c>
      <c r="AT614" s="113">
        <f t="shared" si="730"/>
        <v>0</v>
      </c>
      <c r="AU614" s="113">
        <v>0</v>
      </c>
      <c r="AV614" s="113">
        <v>0</v>
      </c>
      <c r="AW614" s="113">
        <f t="shared" si="731"/>
        <v>0</v>
      </c>
      <c r="AX614" s="113" t="e">
        <f>#REF!</f>
        <v>#REF!</v>
      </c>
      <c r="AY614" s="113">
        <v>0</v>
      </c>
      <c r="AZ614" s="113">
        <v>0</v>
      </c>
      <c r="BA614" s="113">
        <v>0</v>
      </c>
      <c r="BB614" s="113">
        <v>0</v>
      </c>
    </row>
    <row r="615" spans="7:54" s="71" customFormat="1" ht="14.25" x14ac:dyDescent="0.2">
      <c r="G615" s="81" t="s">
        <v>1138</v>
      </c>
      <c r="H615" s="85" t="s">
        <v>1138</v>
      </c>
      <c r="I615" s="74" t="s">
        <v>1139</v>
      </c>
      <c r="J615" s="75">
        <v>0</v>
      </c>
      <c r="K615" s="75"/>
      <c r="L615" s="113">
        <v>0</v>
      </c>
      <c r="M615" s="113">
        <v>0</v>
      </c>
      <c r="N615" s="113">
        <v>0</v>
      </c>
      <c r="O615" s="113">
        <v>0</v>
      </c>
      <c r="P615" s="113">
        <v>0</v>
      </c>
      <c r="Q615" s="113">
        <v>0</v>
      </c>
      <c r="R615" s="113">
        <v>0</v>
      </c>
      <c r="S615" s="113">
        <v>0</v>
      </c>
      <c r="T615" s="113">
        <v>0</v>
      </c>
      <c r="U615" s="113">
        <v>0</v>
      </c>
      <c r="V615" s="113">
        <v>0</v>
      </c>
      <c r="W615" s="113">
        <v>0</v>
      </c>
      <c r="X615" s="113">
        <v>0</v>
      </c>
      <c r="Y615" s="113">
        <f t="shared" si="670"/>
        <v>0</v>
      </c>
      <c r="Z615" s="113">
        <v>0</v>
      </c>
      <c r="AA615" s="113">
        <v>0</v>
      </c>
      <c r="AB615" s="113">
        <v>0</v>
      </c>
      <c r="AC615" s="113">
        <v>0</v>
      </c>
      <c r="AD615" s="113">
        <v>0</v>
      </c>
      <c r="AE615" s="113">
        <v>0</v>
      </c>
      <c r="AF615" s="113">
        <v>0</v>
      </c>
      <c r="AG615" s="113">
        <v>0</v>
      </c>
      <c r="AH615" s="113">
        <v>0</v>
      </c>
      <c r="AI615" s="113">
        <f t="shared" si="719"/>
        <v>0</v>
      </c>
      <c r="AJ615" s="113">
        <v>0</v>
      </c>
      <c r="AK615" s="113">
        <v>0</v>
      </c>
      <c r="AL615" s="113">
        <f t="shared" si="720"/>
        <v>0</v>
      </c>
      <c r="AM615" s="113">
        <f t="shared" si="725"/>
        <v>0</v>
      </c>
      <c r="AN615" s="113">
        <f t="shared" si="726"/>
        <v>0</v>
      </c>
      <c r="AO615" s="113">
        <f t="shared" si="727"/>
        <v>0</v>
      </c>
      <c r="AP615" s="113">
        <f t="shared" si="728"/>
        <v>0</v>
      </c>
      <c r="AQ615" s="113">
        <f t="shared" si="729"/>
        <v>0</v>
      </c>
      <c r="AR615" s="113">
        <f t="shared" si="729"/>
        <v>0</v>
      </c>
      <c r="AS615" s="113">
        <f t="shared" si="729"/>
        <v>0</v>
      </c>
      <c r="AT615" s="113">
        <f t="shared" si="730"/>
        <v>0</v>
      </c>
      <c r="AU615" s="113">
        <v>0</v>
      </c>
      <c r="AV615" s="113">
        <v>0</v>
      </c>
      <c r="AW615" s="113">
        <f t="shared" si="731"/>
        <v>0</v>
      </c>
      <c r="AX615" s="113" t="e">
        <f>#REF!</f>
        <v>#REF!</v>
      </c>
      <c r="AY615" s="113">
        <v>0</v>
      </c>
      <c r="AZ615" s="113">
        <v>0</v>
      </c>
      <c r="BA615" s="113">
        <v>0</v>
      </c>
      <c r="BB615" s="113">
        <v>0</v>
      </c>
    </row>
    <row r="616" spans="7:54" s="71" customFormat="1" ht="14.25" x14ac:dyDescent="0.2">
      <c r="G616" s="81" t="s">
        <v>1140</v>
      </c>
      <c r="H616" s="85" t="s">
        <v>1140</v>
      </c>
      <c r="I616" s="74" t="s">
        <v>1141</v>
      </c>
      <c r="J616" s="75">
        <v>0</v>
      </c>
      <c r="K616" s="75"/>
      <c r="L616" s="113">
        <v>0</v>
      </c>
      <c r="M616" s="113">
        <v>0</v>
      </c>
      <c r="N616" s="113">
        <v>0</v>
      </c>
      <c r="O616" s="113">
        <v>0</v>
      </c>
      <c r="P616" s="113">
        <v>0</v>
      </c>
      <c r="Q616" s="113">
        <v>0</v>
      </c>
      <c r="R616" s="113">
        <v>0</v>
      </c>
      <c r="S616" s="113">
        <v>0</v>
      </c>
      <c r="T616" s="113">
        <v>0</v>
      </c>
      <c r="U616" s="113">
        <v>0</v>
      </c>
      <c r="V616" s="113">
        <v>0</v>
      </c>
      <c r="W616" s="113">
        <v>0</v>
      </c>
      <c r="X616" s="113">
        <v>0</v>
      </c>
      <c r="Y616" s="113">
        <f t="shared" si="670"/>
        <v>0</v>
      </c>
      <c r="Z616" s="113">
        <v>0</v>
      </c>
      <c r="AA616" s="113">
        <v>0</v>
      </c>
      <c r="AB616" s="113">
        <v>0</v>
      </c>
      <c r="AC616" s="113">
        <v>0</v>
      </c>
      <c r="AD616" s="113">
        <v>0</v>
      </c>
      <c r="AE616" s="113">
        <v>0</v>
      </c>
      <c r="AF616" s="113">
        <v>0</v>
      </c>
      <c r="AG616" s="113">
        <v>0</v>
      </c>
      <c r="AH616" s="113">
        <v>0</v>
      </c>
      <c r="AI616" s="113">
        <f t="shared" si="719"/>
        <v>0</v>
      </c>
      <c r="AJ616" s="113">
        <v>0</v>
      </c>
      <c r="AK616" s="113">
        <v>0</v>
      </c>
      <c r="AL616" s="113">
        <f t="shared" si="720"/>
        <v>0</v>
      </c>
      <c r="AM616" s="113">
        <f t="shared" si="725"/>
        <v>0</v>
      </c>
      <c r="AN616" s="113">
        <f t="shared" si="726"/>
        <v>0</v>
      </c>
      <c r="AO616" s="113">
        <f t="shared" si="727"/>
        <v>0</v>
      </c>
      <c r="AP616" s="113">
        <f t="shared" si="728"/>
        <v>0</v>
      </c>
      <c r="AQ616" s="113">
        <f t="shared" si="729"/>
        <v>0</v>
      </c>
      <c r="AR616" s="113">
        <f t="shared" si="729"/>
        <v>0</v>
      </c>
      <c r="AS616" s="113">
        <f t="shared" si="729"/>
        <v>0</v>
      </c>
      <c r="AT616" s="113">
        <f t="shared" si="730"/>
        <v>0</v>
      </c>
      <c r="AU616" s="113">
        <v>0</v>
      </c>
      <c r="AV616" s="113">
        <v>0</v>
      </c>
      <c r="AW616" s="113">
        <f t="shared" si="731"/>
        <v>0</v>
      </c>
      <c r="AX616" s="113" t="e">
        <f>#REF!</f>
        <v>#REF!</v>
      </c>
      <c r="AY616" s="113">
        <v>0</v>
      </c>
      <c r="AZ616" s="113">
        <v>0</v>
      </c>
      <c r="BA616" s="113">
        <v>0</v>
      </c>
      <c r="BB616" s="113">
        <v>0</v>
      </c>
    </row>
    <row r="617" spans="7:54" s="71" customFormat="1" ht="14.25" x14ac:dyDescent="0.2">
      <c r="G617" s="81" t="s">
        <v>1142</v>
      </c>
      <c r="H617" s="85" t="s">
        <v>1142</v>
      </c>
      <c r="I617" s="74" t="s">
        <v>1143</v>
      </c>
      <c r="J617" s="75">
        <v>0</v>
      </c>
      <c r="K617" s="75"/>
      <c r="L617" s="113">
        <v>0</v>
      </c>
      <c r="M617" s="113">
        <v>0</v>
      </c>
      <c r="N617" s="113">
        <v>0</v>
      </c>
      <c r="O617" s="113">
        <v>0</v>
      </c>
      <c r="P617" s="113">
        <v>0</v>
      </c>
      <c r="Q617" s="113">
        <v>0</v>
      </c>
      <c r="R617" s="113">
        <v>0</v>
      </c>
      <c r="S617" s="113">
        <v>0</v>
      </c>
      <c r="T617" s="113">
        <v>0</v>
      </c>
      <c r="U617" s="113">
        <v>0</v>
      </c>
      <c r="V617" s="113">
        <v>0</v>
      </c>
      <c r="W617" s="113">
        <v>0</v>
      </c>
      <c r="X617" s="113">
        <v>0</v>
      </c>
      <c r="Y617" s="113">
        <f t="shared" si="670"/>
        <v>0</v>
      </c>
      <c r="Z617" s="113"/>
      <c r="AA617" s="113"/>
      <c r="AB617" s="113"/>
      <c r="AC617" s="113"/>
      <c r="AD617" s="113">
        <v>0</v>
      </c>
      <c r="AE617" s="113">
        <v>0</v>
      </c>
      <c r="AF617" s="113">
        <v>0</v>
      </c>
      <c r="AG617" s="113">
        <v>0</v>
      </c>
      <c r="AH617" s="113">
        <v>0</v>
      </c>
      <c r="AI617" s="113">
        <f t="shared" si="719"/>
        <v>0</v>
      </c>
      <c r="AJ617" s="113">
        <v>0</v>
      </c>
      <c r="AK617" s="113">
        <v>0</v>
      </c>
      <c r="AL617" s="113">
        <f t="shared" si="720"/>
        <v>0</v>
      </c>
      <c r="AM617" s="113">
        <f t="shared" si="725"/>
        <v>0</v>
      </c>
      <c r="AN617" s="113">
        <f t="shared" si="726"/>
        <v>0</v>
      </c>
      <c r="AO617" s="113">
        <f t="shared" si="727"/>
        <v>0</v>
      </c>
      <c r="AP617" s="113">
        <f t="shared" si="728"/>
        <v>0</v>
      </c>
      <c r="AQ617" s="113">
        <f t="shared" si="729"/>
        <v>0</v>
      </c>
      <c r="AR617" s="113">
        <f t="shared" si="729"/>
        <v>0</v>
      </c>
      <c r="AS617" s="113">
        <f t="shared" si="729"/>
        <v>0</v>
      </c>
      <c r="AT617" s="113">
        <f t="shared" si="730"/>
        <v>0</v>
      </c>
      <c r="AU617" s="113">
        <v>0</v>
      </c>
      <c r="AV617" s="113">
        <v>0</v>
      </c>
      <c r="AW617" s="113">
        <f t="shared" si="731"/>
        <v>0</v>
      </c>
      <c r="AX617" s="113" t="e">
        <f>#REF!</f>
        <v>#REF!</v>
      </c>
      <c r="AY617" s="113">
        <v>0</v>
      </c>
      <c r="AZ617" s="113">
        <v>0</v>
      </c>
      <c r="BA617" s="113">
        <v>0</v>
      </c>
      <c r="BB617" s="113">
        <v>0</v>
      </c>
    </row>
    <row r="618" spans="7:54" s="71" customFormat="1" ht="14.25" x14ac:dyDescent="0.2">
      <c r="G618" s="81" t="s">
        <v>1144</v>
      </c>
      <c r="H618" s="85" t="s">
        <v>1144</v>
      </c>
      <c r="I618" s="74" t="s">
        <v>1145</v>
      </c>
      <c r="J618" s="75">
        <v>0</v>
      </c>
      <c r="K618" s="75"/>
      <c r="L618" s="113">
        <v>0</v>
      </c>
      <c r="M618" s="113">
        <v>0</v>
      </c>
      <c r="N618" s="113">
        <v>0</v>
      </c>
      <c r="O618" s="113">
        <v>0</v>
      </c>
      <c r="P618" s="113">
        <v>0</v>
      </c>
      <c r="Q618" s="113">
        <v>0</v>
      </c>
      <c r="R618" s="113">
        <v>0</v>
      </c>
      <c r="S618" s="113">
        <v>0</v>
      </c>
      <c r="T618" s="113">
        <v>0</v>
      </c>
      <c r="U618" s="113">
        <v>0</v>
      </c>
      <c r="V618" s="113">
        <v>0</v>
      </c>
      <c r="W618" s="113">
        <v>0</v>
      </c>
      <c r="X618" s="113">
        <v>0</v>
      </c>
      <c r="Y618" s="113">
        <f t="shared" si="670"/>
        <v>0</v>
      </c>
      <c r="Z618" s="113"/>
      <c r="AA618" s="113"/>
      <c r="AB618" s="113"/>
      <c r="AC618" s="113"/>
      <c r="AD618" s="113">
        <v>0</v>
      </c>
      <c r="AE618" s="113">
        <v>0</v>
      </c>
      <c r="AF618" s="113">
        <v>0</v>
      </c>
      <c r="AG618" s="113">
        <v>0</v>
      </c>
      <c r="AH618" s="113">
        <v>0</v>
      </c>
      <c r="AI618" s="113">
        <f t="shared" si="719"/>
        <v>0</v>
      </c>
      <c r="AJ618" s="113">
        <v>0</v>
      </c>
      <c r="AK618" s="113">
        <v>0</v>
      </c>
      <c r="AL618" s="113">
        <f t="shared" si="720"/>
        <v>0</v>
      </c>
      <c r="AM618" s="113">
        <f t="shared" si="725"/>
        <v>0</v>
      </c>
      <c r="AN618" s="113">
        <f t="shared" si="726"/>
        <v>0</v>
      </c>
      <c r="AO618" s="113">
        <f t="shared" si="727"/>
        <v>0</v>
      </c>
      <c r="AP618" s="113">
        <f t="shared" si="728"/>
        <v>0</v>
      </c>
      <c r="AQ618" s="113">
        <f t="shared" si="729"/>
        <v>0</v>
      </c>
      <c r="AR618" s="113">
        <f t="shared" si="729"/>
        <v>0</v>
      </c>
      <c r="AS618" s="113">
        <f t="shared" si="729"/>
        <v>0</v>
      </c>
      <c r="AT618" s="113">
        <f t="shared" si="730"/>
        <v>0</v>
      </c>
      <c r="AU618" s="113">
        <v>0</v>
      </c>
      <c r="AV618" s="113">
        <v>0</v>
      </c>
      <c r="AW618" s="113">
        <f t="shared" si="731"/>
        <v>0</v>
      </c>
      <c r="AX618" s="113" t="e">
        <f>#REF!</f>
        <v>#REF!</v>
      </c>
      <c r="AY618" s="113">
        <v>0</v>
      </c>
      <c r="AZ618" s="113">
        <v>0</v>
      </c>
      <c r="BA618" s="113">
        <v>0</v>
      </c>
      <c r="BB618" s="113">
        <v>0</v>
      </c>
    </row>
    <row r="619" spans="7:54" s="71" customFormat="1" ht="14.25" x14ac:dyDescent="0.2">
      <c r="G619" s="81" t="s">
        <v>1146</v>
      </c>
      <c r="H619" s="82" t="s">
        <v>213</v>
      </c>
      <c r="I619" s="83" t="s">
        <v>214</v>
      </c>
      <c r="J619" s="84">
        <f>SUM(J620:J630)</f>
        <v>0</v>
      </c>
      <c r="K619" s="84">
        <f>SUM(K620:K630)</f>
        <v>0</v>
      </c>
      <c r="L619" s="115">
        <f>SUM(L620:L630)</f>
        <v>0</v>
      </c>
      <c r="M619" s="115">
        <f t="shared" ref="M619:X619" si="732">SUM(M620:M630)</f>
        <v>0</v>
      </c>
      <c r="N619" s="115">
        <f t="shared" si="732"/>
        <v>0</v>
      </c>
      <c r="O619" s="115">
        <f t="shared" si="732"/>
        <v>0</v>
      </c>
      <c r="P619" s="115">
        <f t="shared" si="732"/>
        <v>0</v>
      </c>
      <c r="Q619" s="115">
        <f t="shared" si="732"/>
        <v>0</v>
      </c>
      <c r="R619" s="115">
        <f t="shared" si="732"/>
        <v>0</v>
      </c>
      <c r="S619" s="115">
        <f t="shared" si="732"/>
        <v>0</v>
      </c>
      <c r="T619" s="115">
        <f t="shared" si="732"/>
        <v>0</v>
      </c>
      <c r="U619" s="115">
        <f t="shared" si="732"/>
        <v>0</v>
      </c>
      <c r="V619" s="115">
        <f t="shared" si="732"/>
        <v>0</v>
      </c>
      <c r="W619" s="115">
        <f t="shared" si="732"/>
        <v>0</v>
      </c>
      <c r="X619" s="115">
        <f t="shared" si="732"/>
        <v>0</v>
      </c>
      <c r="Y619" s="115">
        <f>SUM(Y620:Y630)</f>
        <v>0</v>
      </c>
      <c r="Z619" s="115">
        <f t="shared" ref="Z619:AL619" si="733">SUM(Z620:Z630)</f>
        <v>0</v>
      </c>
      <c r="AA619" s="115">
        <f t="shared" si="733"/>
        <v>0</v>
      </c>
      <c r="AB619" s="115">
        <f t="shared" si="733"/>
        <v>0</v>
      </c>
      <c r="AC619" s="115">
        <f t="shared" si="733"/>
        <v>0</v>
      </c>
      <c r="AD619" s="115">
        <f t="shared" si="733"/>
        <v>0</v>
      </c>
      <c r="AE619" s="115">
        <f t="shared" si="733"/>
        <v>0</v>
      </c>
      <c r="AF619" s="115">
        <f t="shared" si="733"/>
        <v>0</v>
      </c>
      <c r="AG619" s="115">
        <f t="shared" si="733"/>
        <v>0</v>
      </c>
      <c r="AH619" s="115">
        <f t="shared" si="733"/>
        <v>0</v>
      </c>
      <c r="AI619" s="115">
        <f t="shared" si="733"/>
        <v>0</v>
      </c>
      <c r="AJ619" s="115">
        <f t="shared" si="733"/>
        <v>0</v>
      </c>
      <c r="AK619" s="115">
        <f t="shared" si="733"/>
        <v>0</v>
      </c>
      <c r="AL619" s="115">
        <f t="shared" si="733"/>
        <v>0</v>
      </c>
      <c r="AM619" s="115">
        <f>SUM(AM620:AM630)</f>
        <v>0</v>
      </c>
      <c r="AN619" s="115">
        <f>SUM(AN620:AN630)</f>
        <v>0</v>
      </c>
      <c r="AO619" s="115">
        <f t="shared" ref="AO619:AW619" si="734">SUM(AO620:AO630)</f>
        <v>0</v>
      </c>
      <c r="AP619" s="115">
        <f t="shared" si="734"/>
        <v>0</v>
      </c>
      <c r="AQ619" s="115">
        <f t="shared" si="734"/>
        <v>0</v>
      </c>
      <c r="AR619" s="115">
        <f t="shared" si="734"/>
        <v>0</v>
      </c>
      <c r="AS619" s="115">
        <f t="shared" si="734"/>
        <v>0</v>
      </c>
      <c r="AT619" s="115">
        <f t="shared" si="734"/>
        <v>0</v>
      </c>
      <c r="AU619" s="115">
        <f t="shared" si="734"/>
        <v>0</v>
      </c>
      <c r="AV619" s="115">
        <f t="shared" si="734"/>
        <v>0</v>
      </c>
      <c r="AW619" s="115">
        <f t="shared" si="734"/>
        <v>0</v>
      </c>
      <c r="AX619" s="115" t="e">
        <f>SUM(AX620:AX630)</f>
        <v>#REF!</v>
      </c>
      <c r="AY619" s="115">
        <f>SUM(AY620:AY630)</f>
        <v>0</v>
      </c>
      <c r="AZ619" s="115">
        <f>SUM(AZ620:AZ630)</f>
        <v>0</v>
      </c>
      <c r="BA619" s="115">
        <f>SUM(BA620:BA630)</f>
        <v>0</v>
      </c>
      <c r="BB619" s="115">
        <f>SUM(BB620:BB630)</f>
        <v>0</v>
      </c>
    </row>
    <row r="620" spans="7:54" s="71" customFormat="1" ht="14.25" x14ac:dyDescent="0.2">
      <c r="G620" s="81" t="s">
        <v>1147</v>
      </c>
      <c r="H620" s="85" t="s">
        <v>1147</v>
      </c>
      <c r="I620" s="74" t="s">
        <v>1148</v>
      </c>
      <c r="J620" s="75">
        <v>0</v>
      </c>
      <c r="K620" s="75"/>
      <c r="L620" s="113">
        <v>0</v>
      </c>
      <c r="M620" s="113">
        <v>0</v>
      </c>
      <c r="N620" s="113">
        <v>0</v>
      </c>
      <c r="O620" s="113">
        <v>0</v>
      </c>
      <c r="P620" s="113">
        <v>0</v>
      </c>
      <c r="Q620" s="113">
        <v>0</v>
      </c>
      <c r="R620" s="113">
        <v>0</v>
      </c>
      <c r="S620" s="113">
        <v>0</v>
      </c>
      <c r="T620" s="113">
        <v>0</v>
      </c>
      <c r="U620" s="113">
        <v>0</v>
      </c>
      <c r="V620" s="113">
        <v>0</v>
      </c>
      <c r="W620" s="113">
        <v>0</v>
      </c>
      <c r="X620" s="113">
        <v>0</v>
      </c>
      <c r="Y620" s="113">
        <f t="shared" ref="Y620:Y629" si="735">SUM(M620:X620)</f>
        <v>0</v>
      </c>
      <c r="Z620" s="113"/>
      <c r="AA620" s="113"/>
      <c r="AB620" s="113"/>
      <c r="AC620" s="113"/>
      <c r="AD620" s="113">
        <v>0</v>
      </c>
      <c r="AE620" s="113">
        <v>0</v>
      </c>
      <c r="AF620" s="113">
        <v>0</v>
      </c>
      <c r="AG620" s="113">
        <v>0</v>
      </c>
      <c r="AH620" s="113">
        <v>0</v>
      </c>
      <c r="AI620" s="113">
        <f t="shared" si="719"/>
        <v>0</v>
      </c>
      <c r="AJ620" s="113">
        <v>0</v>
      </c>
      <c r="AK620" s="113">
        <v>0</v>
      </c>
      <c r="AL620" s="113">
        <f t="shared" si="720"/>
        <v>0</v>
      </c>
      <c r="AM620" s="113">
        <f t="shared" ref="AM620:AM630" si="736">SUM(M620:R620)</f>
        <v>0</v>
      </c>
      <c r="AN620" s="113">
        <f t="shared" ref="AN620:AN630" si="737">SUM(S620:U620)</f>
        <v>0</v>
      </c>
      <c r="AO620" s="113">
        <f t="shared" ref="AO620:AO630" si="738">SUM(V620:X620)</f>
        <v>0</v>
      </c>
      <c r="AP620" s="113">
        <f t="shared" ref="AP620:AP630" si="739">SUM(AM620:AO620)</f>
        <v>0</v>
      </c>
      <c r="AQ620" s="113">
        <f t="shared" ref="AQ620:AS630" si="740">AM620</f>
        <v>0</v>
      </c>
      <c r="AR620" s="113">
        <f t="shared" si="740"/>
        <v>0</v>
      </c>
      <c r="AS620" s="113">
        <f t="shared" si="740"/>
        <v>0</v>
      </c>
      <c r="AT620" s="113">
        <f t="shared" ref="AT620:AT630" si="741">SUM(AQ620:AS620)</f>
        <v>0</v>
      </c>
      <c r="AU620" s="113">
        <v>0</v>
      </c>
      <c r="AV620" s="113">
        <v>0</v>
      </c>
      <c r="AW620" s="113">
        <f t="shared" ref="AW620:AW630" si="742">SUM(AU620:AV620)</f>
        <v>0</v>
      </c>
      <c r="AX620" s="113" t="e">
        <f>#REF!</f>
        <v>#REF!</v>
      </c>
      <c r="AY620" s="113">
        <v>0</v>
      </c>
      <c r="AZ620" s="113">
        <v>0</v>
      </c>
      <c r="BA620" s="113">
        <v>0</v>
      </c>
      <c r="BB620" s="113">
        <v>0</v>
      </c>
    </row>
    <row r="621" spans="7:54" s="71" customFormat="1" ht="14.25" x14ac:dyDescent="0.2">
      <c r="G621" s="81" t="s">
        <v>1149</v>
      </c>
      <c r="H621" s="85" t="s">
        <v>1149</v>
      </c>
      <c r="I621" s="74" t="s">
        <v>1150</v>
      </c>
      <c r="J621" s="75">
        <v>0</v>
      </c>
      <c r="K621" s="75"/>
      <c r="L621" s="113">
        <v>0</v>
      </c>
      <c r="M621" s="113">
        <v>0</v>
      </c>
      <c r="N621" s="113">
        <v>0</v>
      </c>
      <c r="O621" s="113">
        <v>0</v>
      </c>
      <c r="P621" s="113">
        <v>0</v>
      </c>
      <c r="Q621" s="113">
        <v>0</v>
      </c>
      <c r="R621" s="113">
        <v>0</v>
      </c>
      <c r="S621" s="113">
        <v>0</v>
      </c>
      <c r="T621" s="113">
        <v>0</v>
      </c>
      <c r="U621" s="113">
        <v>0</v>
      </c>
      <c r="V621" s="113">
        <v>0</v>
      </c>
      <c r="W621" s="113">
        <v>0</v>
      </c>
      <c r="X621" s="113">
        <v>0</v>
      </c>
      <c r="Y621" s="113">
        <f t="shared" si="735"/>
        <v>0</v>
      </c>
      <c r="Z621" s="113">
        <v>0</v>
      </c>
      <c r="AA621" s="113">
        <v>0</v>
      </c>
      <c r="AB621" s="113">
        <v>0</v>
      </c>
      <c r="AC621" s="113">
        <v>0</v>
      </c>
      <c r="AD621" s="113">
        <v>0</v>
      </c>
      <c r="AE621" s="113">
        <v>0</v>
      </c>
      <c r="AF621" s="113">
        <v>0</v>
      </c>
      <c r="AG621" s="113">
        <v>0</v>
      </c>
      <c r="AH621" s="113">
        <v>0</v>
      </c>
      <c r="AI621" s="113">
        <f t="shared" si="719"/>
        <v>0</v>
      </c>
      <c r="AJ621" s="113">
        <v>0</v>
      </c>
      <c r="AK621" s="113">
        <v>0</v>
      </c>
      <c r="AL621" s="113">
        <f t="shared" si="720"/>
        <v>0</v>
      </c>
      <c r="AM621" s="113">
        <f t="shared" si="736"/>
        <v>0</v>
      </c>
      <c r="AN621" s="113">
        <f t="shared" si="737"/>
        <v>0</v>
      </c>
      <c r="AO621" s="113">
        <f t="shared" si="738"/>
        <v>0</v>
      </c>
      <c r="AP621" s="113">
        <f t="shared" si="739"/>
        <v>0</v>
      </c>
      <c r="AQ621" s="113">
        <f t="shared" si="740"/>
        <v>0</v>
      </c>
      <c r="AR621" s="113">
        <f t="shared" si="740"/>
        <v>0</v>
      </c>
      <c r="AS621" s="113">
        <f t="shared" si="740"/>
        <v>0</v>
      </c>
      <c r="AT621" s="113">
        <f t="shared" si="741"/>
        <v>0</v>
      </c>
      <c r="AU621" s="113">
        <v>0</v>
      </c>
      <c r="AV621" s="113">
        <v>0</v>
      </c>
      <c r="AW621" s="113">
        <f t="shared" si="742"/>
        <v>0</v>
      </c>
      <c r="AX621" s="113" t="e">
        <f>#REF!</f>
        <v>#REF!</v>
      </c>
      <c r="AY621" s="113">
        <v>0</v>
      </c>
      <c r="AZ621" s="113">
        <v>0</v>
      </c>
      <c r="BA621" s="113">
        <v>0</v>
      </c>
      <c r="BB621" s="113">
        <v>0</v>
      </c>
    </row>
    <row r="622" spans="7:54" s="71" customFormat="1" ht="14.25" x14ac:dyDescent="0.2">
      <c r="G622" s="81" t="s">
        <v>1151</v>
      </c>
      <c r="H622" s="85" t="s">
        <v>1151</v>
      </c>
      <c r="I622" s="74" t="s">
        <v>1152</v>
      </c>
      <c r="J622" s="75">
        <v>0</v>
      </c>
      <c r="K622" s="75"/>
      <c r="L622" s="113">
        <v>0</v>
      </c>
      <c r="M622" s="113">
        <v>0</v>
      </c>
      <c r="N622" s="113">
        <v>0</v>
      </c>
      <c r="O622" s="113">
        <v>0</v>
      </c>
      <c r="P622" s="113">
        <v>0</v>
      </c>
      <c r="Q622" s="113">
        <v>0</v>
      </c>
      <c r="R622" s="113">
        <v>0</v>
      </c>
      <c r="S622" s="113">
        <v>0</v>
      </c>
      <c r="T622" s="113">
        <v>0</v>
      </c>
      <c r="U622" s="113">
        <v>0</v>
      </c>
      <c r="V622" s="113">
        <v>0</v>
      </c>
      <c r="W622" s="113">
        <v>0</v>
      </c>
      <c r="X622" s="113">
        <v>0</v>
      </c>
      <c r="Y622" s="113">
        <f t="shared" si="735"/>
        <v>0</v>
      </c>
      <c r="Z622" s="113">
        <v>0</v>
      </c>
      <c r="AA622" s="113">
        <v>0</v>
      </c>
      <c r="AB622" s="113">
        <v>0</v>
      </c>
      <c r="AC622" s="113">
        <v>0</v>
      </c>
      <c r="AD622" s="113">
        <v>0</v>
      </c>
      <c r="AE622" s="113">
        <v>0</v>
      </c>
      <c r="AF622" s="113">
        <v>0</v>
      </c>
      <c r="AG622" s="113">
        <v>0</v>
      </c>
      <c r="AH622" s="113">
        <v>0</v>
      </c>
      <c r="AI622" s="113">
        <f t="shared" si="719"/>
        <v>0</v>
      </c>
      <c r="AJ622" s="113">
        <v>0</v>
      </c>
      <c r="AK622" s="113">
        <v>0</v>
      </c>
      <c r="AL622" s="113">
        <f t="shared" si="720"/>
        <v>0</v>
      </c>
      <c r="AM622" s="113">
        <f t="shared" si="736"/>
        <v>0</v>
      </c>
      <c r="AN622" s="113">
        <f t="shared" si="737"/>
        <v>0</v>
      </c>
      <c r="AO622" s="113">
        <f t="shared" si="738"/>
        <v>0</v>
      </c>
      <c r="AP622" s="113">
        <f t="shared" si="739"/>
        <v>0</v>
      </c>
      <c r="AQ622" s="113">
        <f t="shared" si="740"/>
        <v>0</v>
      </c>
      <c r="AR622" s="113">
        <f t="shared" si="740"/>
        <v>0</v>
      </c>
      <c r="AS622" s="113">
        <f t="shared" si="740"/>
        <v>0</v>
      </c>
      <c r="AT622" s="113">
        <f t="shared" si="741"/>
        <v>0</v>
      </c>
      <c r="AU622" s="113">
        <v>0</v>
      </c>
      <c r="AV622" s="113">
        <v>0</v>
      </c>
      <c r="AW622" s="113">
        <f t="shared" si="742"/>
        <v>0</v>
      </c>
      <c r="AX622" s="113" t="e">
        <f>#REF!</f>
        <v>#REF!</v>
      </c>
      <c r="AY622" s="113">
        <v>0</v>
      </c>
      <c r="AZ622" s="113">
        <v>0</v>
      </c>
      <c r="BA622" s="113">
        <v>0</v>
      </c>
      <c r="BB622" s="113">
        <v>0</v>
      </c>
    </row>
    <row r="623" spans="7:54" s="71" customFormat="1" ht="14.25" x14ac:dyDescent="0.2">
      <c r="G623" s="81" t="s">
        <v>1153</v>
      </c>
      <c r="H623" s="85" t="s">
        <v>1153</v>
      </c>
      <c r="I623" s="74" t="s">
        <v>1154</v>
      </c>
      <c r="J623" s="75">
        <v>0</v>
      </c>
      <c r="K623" s="75"/>
      <c r="L623" s="113">
        <v>0</v>
      </c>
      <c r="M623" s="113">
        <v>0</v>
      </c>
      <c r="N623" s="113">
        <v>0</v>
      </c>
      <c r="O623" s="113">
        <v>0</v>
      </c>
      <c r="P623" s="113">
        <v>0</v>
      </c>
      <c r="Q623" s="113">
        <v>0</v>
      </c>
      <c r="R623" s="113">
        <v>0</v>
      </c>
      <c r="S623" s="113">
        <v>0</v>
      </c>
      <c r="T623" s="113">
        <v>0</v>
      </c>
      <c r="U623" s="113">
        <v>0</v>
      </c>
      <c r="V623" s="113">
        <v>0</v>
      </c>
      <c r="W623" s="113">
        <v>0</v>
      </c>
      <c r="X623" s="113">
        <v>0</v>
      </c>
      <c r="Y623" s="113">
        <f t="shared" si="735"/>
        <v>0</v>
      </c>
      <c r="Z623" s="113">
        <v>0</v>
      </c>
      <c r="AA623" s="113">
        <v>0</v>
      </c>
      <c r="AB623" s="113">
        <v>0</v>
      </c>
      <c r="AC623" s="113">
        <v>0</v>
      </c>
      <c r="AD623" s="113">
        <v>0</v>
      </c>
      <c r="AE623" s="113">
        <v>0</v>
      </c>
      <c r="AF623" s="113">
        <v>0</v>
      </c>
      <c r="AG623" s="113">
        <v>0</v>
      </c>
      <c r="AH623" s="113">
        <v>0</v>
      </c>
      <c r="AI623" s="113">
        <f t="shared" si="719"/>
        <v>0</v>
      </c>
      <c r="AJ623" s="113">
        <v>0</v>
      </c>
      <c r="AK623" s="113">
        <v>0</v>
      </c>
      <c r="AL623" s="113">
        <f t="shared" si="720"/>
        <v>0</v>
      </c>
      <c r="AM623" s="113">
        <f t="shared" si="736"/>
        <v>0</v>
      </c>
      <c r="AN623" s="113">
        <f t="shared" si="737"/>
        <v>0</v>
      </c>
      <c r="AO623" s="113">
        <f t="shared" si="738"/>
        <v>0</v>
      </c>
      <c r="AP623" s="113">
        <f t="shared" si="739"/>
        <v>0</v>
      </c>
      <c r="AQ623" s="113">
        <f t="shared" si="740"/>
        <v>0</v>
      </c>
      <c r="AR623" s="113">
        <f t="shared" si="740"/>
        <v>0</v>
      </c>
      <c r="AS623" s="113">
        <f t="shared" si="740"/>
        <v>0</v>
      </c>
      <c r="AT623" s="113">
        <f t="shared" si="741"/>
        <v>0</v>
      </c>
      <c r="AU623" s="113">
        <v>0</v>
      </c>
      <c r="AV623" s="113">
        <v>0</v>
      </c>
      <c r="AW623" s="113">
        <f t="shared" si="742"/>
        <v>0</v>
      </c>
      <c r="AX623" s="113" t="e">
        <f>#REF!</f>
        <v>#REF!</v>
      </c>
      <c r="AY623" s="113">
        <v>0</v>
      </c>
      <c r="AZ623" s="113">
        <v>0</v>
      </c>
      <c r="BA623" s="113">
        <v>0</v>
      </c>
      <c r="BB623" s="113">
        <v>0</v>
      </c>
    </row>
    <row r="624" spans="7:54" s="71" customFormat="1" ht="14.25" x14ac:dyDescent="0.2">
      <c r="G624" s="81" t="s">
        <v>1155</v>
      </c>
      <c r="H624" s="85" t="s">
        <v>1155</v>
      </c>
      <c r="I624" s="74" t="s">
        <v>1156</v>
      </c>
      <c r="J624" s="75">
        <v>0</v>
      </c>
      <c r="K624" s="75"/>
      <c r="L624" s="113">
        <v>0</v>
      </c>
      <c r="M624" s="113">
        <v>0</v>
      </c>
      <c r="N624" s="113">
        <v>0</v>
      </c>
      <c r="O624" s="113">
        <v>0</v>
      </c>
      <c r="P624" s="113">
        <v>0</v>
      </c>
      <c r="Q624" s="113">
        <v>0</v>
      </c>
      <c r="R624" s="113">
        <v>0</v>
      </c>
      <c r="S624" s="113">
        <v>0</v>
      </c>
      <c r="T624" s="113">
        <v>0</v>
      </c>
      <c r="U624" s="113">
        <v>0</v>
      </c>
      <c r="V624" s="113">
        <v>0</v>
      </c>
      <c r="W624" s="113">
        <v>0</v>
      </c>
      <c r="X624" s="113">
        <v>0</v>
      </c>
      <c r="Y624" s="113">
        <f t="shared" si="735"/>
        <v>0</v>
      </c>
      <c r="Z624" s="113">
        <v>0</v>
      </c>
      <c r="AA624" s="113">
        <v>0</v>
      </c>
      <c r="AB624" s="113">
        <v>0</v>
      </c>
      <c r="AC624" s="113">
        <v>0</v>
      </c>
      <c r="AD624" s="113">
        <v>0</v>
      </c>
      <c r="AE624" s="113">
        <v>0</v>
      </c>
      <c r="AF624" s="113">
        <v>0</v>
      </c>
      <c r="AG624" s="113">
        <v>0</v>
      </c>
      <c r="AH624" s="113">
        <v>0</v>
      </c>
      <c r="AI624" s="113">
        <f t="shared" si="719"/>
        <v>0</v>
      </c>
      <c r="AJ624" s="113">
        <v>0</v>
      </c>
      <c r="AK624" s="113">
        <v>0</v>
      </c>
      <c r="AL624" s="113">
        <f t="shared" si="720"/>
        <v>0</v>
      </c>
      <c r="AM624" s="113">
        <f t="shared" si="736"/>
        <v>0</v>
      </c>
      <c r="AN624" s="113">
        <f t="shared" si="737"/>
        <v>0</v>
      </c>
      <c r="AO624" s="113">
        <f t="shared" si="738"/>
        <v>0</v>
      </c>
      <c r="AP624" s="113">
        <f t="shared" si="739"/>
        <v>0</v>
      </c>
      <c r="AQ624" s="113">
        <f t="shared" si="740"/>
        <v>0</v>
      </c>
      <c r="AR624" s="113">
        <f t="shared" si="740"/>
        <v>0</v>
      </c>
      <c r="AS624" s="113">
        <f t="shared" si="740"/>
        <v>0</v>
      </c>
      <c r="AT624" s="113">
        <f t="shared" si="741"/>
        <v>0</v>
      </c>
      <c r="AU624" s="113">
        <v>0</v>
      </c>
      <c r="AV624" s="113">
        <v>0</v>
      </c>
      <c r="AW624" s="113">
        <f t="shared" si="742"/>
        <v>0</v>
      </c>
      <c r="AX624" s="113" t="e">
        <f>#REF!</f>
        <v>#REF!</v>
      </c>
      <c r="AY624" s="113">
        <v>0</v>
      </c>
      <c r="AZ624" s="113">
        <v>0</v>
      </c>
      <c r="BA624" s="113">
        <v>0</v>
      </c>
      <c r="BB624" s="113">
        <v>0</v>
      </c>
    </row>
    <row r="625" spans="7:54" s="71" customFormat="1" ht="14.25" x14ac:dyDescent="0.2">
      <c r="G625" s="81" t="s">
        <v>1157</v>
      </c>
      <c r="H625" s="85" t="s">
        <v>1157</v>
      </c>
      <c r="I625" s="74" t="s">
        <v>1158</v>
      </c>
      <c r="J625" s="75">
        <v>0</v>
      </c>
      <c r="K625" s="75"/>
      <c r="L625" s="113">
        <v>0</v>
      </c>
      <c r="M625" s="113">
        <v>0</v>
      </c>
      <c r="N625" s="113">
        <v>0</v>
      </c>
      <c r="O625" s="113">
        <v>0</v>
      </c>
      <c r="P625" s="113">
        <v>0</v>
      </c>
      <c r="Q625" s="113">
        <v>0</v>
      </c>
      <c r="R625" s="113">
        <v>0</v>
      </c>
      <c r="S625" s="113">
        <v>0</v>
      </c>
      <c r="T625" s="113">
        <v>0</v>
      </c>
      <c r="U625" s="113">
        <v>0</v>
      </c>
      <c r="V625" s="113">
        <v>0</v>
      </c>
      <c r="W625" s="113">
        <v>0</v>
      </c>
      <c r="X625" s="113">
        <v>0</v>
      </c>
      <c r="Y625" s="113">
        <f t="shared" si="735"/>
        <v>0</v>
      </c>
      <c r="Z625" s="113">
        <v>0</v>
      </c>
      <c r="AA625" s="113">
        <v>0</v>
      </c>
      <c r="AB625" s="113">
        <v>0</v>
      </c>
      <c r="AC625" s="113">
        <v>0</v>
      </c>
      <c r="AD625" s="113">
        <v>0</v>
      </c>
      <c r="AE625" s="113">
        <v>0</v>
      </c>
      <c r="AF625" s="113">
        <v>0</v>
      </c>
      <c r="AG625" s="113">
        <v>0</v>
      </c>
      <c r="AH625" s="113">
        <v>0</v>
      </c>
      <c r="AI625" s="113">
        <f t="shared" si="719"/>
        <v>0</v>
      </c>
      <c r="AJ625" s="113">
        <v>0</v>
      </c>
      <c r="AK625" s="113">
        <v>0</v>
      </c>
      <c r="AL625" s="113">
        <f t="shared" si="720"/>
        <v>0</v>
      </c>
      <c r="AM625" s="113">
        <f t="shared" si="736"/>
        <v>0</v>
      </c>
      <c r="AN625" s="113">
        <f t="shared" si="737"/>
        <v>0</v>
      </c>
      <c r="AO625" s="113">
        <f t="shared" si="738"/>
        <v>0</v>
      </c>
      <c r="AP625" s="113">
        <f t="shared" si="739"/>
        <v>0</v>
      </c>
      <c r="AQ625" s="113">
        <f t="shared" si="740"/>
        <v>0</v>
      </c>
      <c r="AR625" s="113">
        <f t="shared" si="740"/>
        <v>0</v>
      </c>
      <c r="AS625" s="113">
        <f t="shared" si="740"/>
        <v>0</v>
      </c>
      <c r="AT625" s="113">
        <f t="shared" si="741"/>
        <v>0</v>
      </c>
      <c r="AU625" s="113">
        <v>0</v>
      </c>
      <c r="AV625" s="113">
        <v>0</v>
      </c>
      <c r="AW625" s="113">
        <f t="shared" si="742"/>
        <v>0</v>
      </c>
      <c r="AX625" s="113" t="e">
        <f>#REF!</f>
        <v>#REF!</v>
      </c>
      <c r="AY625" s="113">
        <v>0</v>
      </c>
      <c r="AZ625" s="113">
        <v>0</v>
      </c>
      <c r="BA625" s="113">
        <v>0</v>
      </c>
      <c r="BB625" s="113">
        <v>0</v>
      </c>
    </row>
    <row r="626" spans="7:54" s="71" customFormat="1" ht="14.25" x14ac:dyDescent="0.2">
      <c r="G626" s="81" t="s">
        <v>1159</v>
      </c>
      <c r="H626" s="85" t="s">
        <v>1159</v>
      </c>
      <c r="I626" s="74" t="s">
        <v>1160</v>
      </c>
      <c r="J626" s="75">
        <v>0</v>
      </c>
      <c r="K626" s="75"/>
      <c r="L626" s="113">
        <v>0</v>
      </c>
      <c r="M626" s="113">
        <v>0</v>
      </c>
      <c r="N626" s="113">
        <v>0</v>
      </c>
      <c r="O626" s="113">
        <v>0</v>
      </c>
      <c r="P626" s="113">
        <v>0</v>
      </c>
      <c r="Q626" s="113">
        <v>0</v>
      </c>
      <c r="R626" s="113">
        <v>0</v>
      </c>
      <c r="S626" s="113">
        <v>0</v>
      </c>
      <c r="T626" s="113">
        <v>0</v>
      </c>
      <c r="U626" s="113">
        <v>0</v>
      </c>
      <c r="V626" s="113">
        <v>0</v>
      </c>
      <c r="W626" s="113">
        <v>0</v>
      </c>
      <c r="X626" s="113">
        <v>0</v>
      </c>
      <c r="Y626" s="113">
        <f t="shared" si="735"/>
        <v>0</v>
      </c>
      <c r="Z626" s="113">
        <v>0</v>
      </c>
      <c r="AA626" s="113">
        <v>0</v>
      </c>
      <c r="AB626" s="113">
        <v>0</v>
      </c>
      <c r="AC626" s="113">
        <v>0</v>
      </c>
      <c r="AD626" s="113">
        <v>0</v>
      </c>
      <c r="AE626" s="113">
        <v>0</v>
      </c>
      <c r="AF626" s="113">
        <v>0</v>
      </c>
      <c r="AG626" s="113">
        <v>0</v>
      </c>
      <c r="AH626" s="113">
        <v>0</v>
      </c>
      <c r="AI626" s="113">
        <f t="shared" si="719"/>
        <v>0</v>
      </c>
      <c r="AJ626" s="113">
        <v>0</v>
      </c>
      <c r="AK626" s="113">
        <v>0</v>
      </c>
      <c r="AL626" s="113">
        <f t="shared" si="720"/>
        <v>0</v>
      </c>
      <c r="AM626" s="113">
        <f t="shared" si="736"/>
        <v>0</v>
      </c>
      <c r="AN626" s="113">
        <f t="shared" si="737"/>
        <v>0</v>
      </c>
      <c r="AO626" s="113">
        <f t="shared" si="738"/>
        <v>0</v>
      </c>
      <c r="AP626" s="113">
        <f t="shared" si="739"/>
        <v>0</v>
      </c>
      <c r="AQ626" s="113">
        <f t="shared" si="740"/>
        <v>0</v>
      </c>
      <c r="AR626" s="113">
        <f t="shared" si="740"/>
        <v>0</v>
      </c>
      <c r="AS626" s="113">
        <f t="shared" si="740"/>
        <v>0</v>
      </c>
      <c r="AT626" s="113">
        <f t="shared" si="741"/>
        <v>0</v>
      </c>
      <c r="AU626" s="113">
        <v>0</v>
      </c>
      <c r="AV626" s="113">
        <v>0</v>
      </c>
      <c r="AW626" s="113">
        <f t="shared" si="742"/>
        <v>0</v>
      </c>
      <c r="AX626" s="113" t="e">
        <f>#REF!</f>
        <v>#REF!</v>
      </c>
      <c r="AY626" s="113">
        <v>0</v>
      </c>
      <c r="AZ626" s="113">
        <v>0</v>
      </c>
      <c r="BA626" s="113">
        <v>0</v>
      </c>
      <c r="BB626" s="113">
        <v>0</v>
      </c>
    </row>
    <row r="627" spans="7:54" s="71" customFormat="1" ht="14.25" x14ac:dyDescent="0.2">
      <c r="G627" s="81" t="s">
        <v>1161</v>
      </c>
      <c r="H627" s="85" t="s">
        <v>1161</v>
      </c>
      <c r="I627" s="74" t="s">
        <v>1162</v>
      </c>
      <c r="J627" s="75">
        <v>0</v>
      </c>
      <c r="K627" s="75"/>
      <c r="L627" s="113">
        <v>0</v>
      </c>
      <c r="M627" s="113">
        <v>0</v>
      </c>
      <c r="N627" s="113">
        <v>0</v>
      </c>
      <c r="O627" s="113">
        <v>0</v>
      </c>
      <c r="P627" s="113">
        <v>0</v>
      </c>
      <c r="Q627" s="113">
        <v>0</v>
      </c>
      <c r="R627" s="113">
        <v>0</v>
      </c>
      <c r="S627" s="113">
        <v>0</v>
      </c>
      <c r="T627" s="113">
        <v>0</v>
      </c>
      <c r="U627" s="113">
        <v>0</v>
      </c>
      <c r="V627" s="113">
        <v>0</v>
      </c>
      <c r="W627" s="113">
        <v>0</v>
      </c>
      <c r="X627" s="113">
        <v>0</v>
      </c>
      <c r="Y627" s="113">
        <f t="shared" si="735"/>
        <v>0</v>
      </c>
      <c r="Z627" s="113">
        <v>0</v>
      </c>
      <c r="AA627" s="113">
        <v>0</v>
      </c>
      <c r="AB627" s="113">
        <v>0</v>
      </c>
      <c r="AC627" s="113">
        <v>0</v>
      </c>
      <c r="AD627" s="113">
        <v>0</v>
      </c>
      <c r="AE627" s="113">
        <v>0</v>
      </c>
      <c r="AF627" s="113">
        <v>0</v>
      </c>
      <c r="AG627" s="113">
        <v>0</v>
      </c>
      <c r="AH627" s="113">
        <v>0</v>
      </c>
      <c r="AI627" s="113">
        <f t="shared" si="719"/>
        <v>0</v>
      </c>
      <c r="AJ627" s="113">
        <v>0</v>
      </c>
      <c r="AK627" s="113">
        <v>0</v>
      </c>
      <c r="AL627" s="113">
        <f t="shared" si="720"/>
        <v>0</v>
      </c>
      <c r="AM627" s="113">
        <f t="shared" si="736"/>
        <v>0</v>
      </c>
      <c r="AN627" s="113">
        <f t="shared" si="737"/>
        <v>0</v>
      </c>
      <c r="AO627" s="113">
        <f t="shared" si="738"/>
        <v>0</v>
      </c>
      <c r="AP627" s="113">
        <f t="shared" si="739"/>
        <v>0</v>
      </c>
      <c r="AQ627" s="113">
        <f t="shared" si="740"/>
        <v>0</v>
      </c>
      <c r="AR627" s="113">
        <f t="shared" si="740"/>
        <v>0</v>
      </c>
      <c r="AS627" s="113">
        <f t="shared" si="740"/>
        <v>0</v>
      </c>
      <c r="AT627" s="113">
        <f t="shared" si="741"/>
        <v>0</v>
      </c>
      <c r="AU627" s="113">
        <v>0</v>
      </c>
      <c r="AV627" s="113">
        <v>0</v>
      </c>
      <c r="AW627" s="113">
        <f t="shared" si="742"/>
        <v>0</v>
      </c>
      <c r="AX627" s="113" t="e">
        <f>#REF!</f>
        <v>#REF!</v>
      </c>
      <c r="AY627" s="113">
        <v>0</v>
      </c>
      <c r="AZ627" s="113">
        <v>0</v>
      </c>
      <c r="BA627" s="113">
        <v>0</v>
      </c>
      <c r="BB627" s="113">
        <v>0</v>
      </c>
    </row>
    <row r="628" spans="7:54" s="71" customFormat="1" ht="14.25" x14ac:dyDescent="0.2">
      <c r="G628" s="81" t="s">
        <v>1163</v>
      </c>
      <c r="H628" s="85" t="s">
        <v>1163</v>
      </c>
      <c r="I628" s="74" t="s">
        <v>1164</v>
      </c>
      <c r="J628" s="75">
        <v>0</v>
      </c>
      <c r="K628" s="75"/>
      <c r="L628" s="113">
        <v>0</v>
      </c>
      <c r="M628" s="113">
        <v>0</v>
      </c>
      <c r="N628" s="113">
        <v>0</v>
      </c>
      <c r="O628" s="113">
        <v>0</v>
      </c>
      <c r="P628" s="113">
        <v>0</v>
      </c>
      <c r="Q628" s="113">
        <v>0</v>
      </c>
      <c r="R628" s="113">
        <v>0</v>
      </c>
      <c r="S628" s="113">
        <v>0</v>
      </c>
      <c r="T628" s="113">
        <v>0</v>
      </c>
      <c r="U628" s="113">
        <v>0</v>
      </c>
      <c r="V628" s="113">
        <v>0</v>
      </c>
      <c r="W628" s="113">
        <v>0</v>
      </c>
      <c r="X628" s="113">
        <v>0</v>
      </c>
      <c r="Y628" s="113">
        <f t="shared" si="735"/>
        <v>0</v>
      </c>
      <c r="Z628" s="113">
        <v>0</v>
      </c>
      <c r="AA628" s="113">
        <v>0</v>
      </c>
      <c r="AB628" s="113">
        <v>0</v>
      </c>
      <c r="AC628" s="113">
        <v>0</v>
      </c>
      <c r="AD628" s="113">
        <v>0</v>
      </c>
      <c r="AE628" s="113">
        <v>0</v>
      </c>
      <c r="AF628" s="113">
        <v>0</v>
      </c>
      <c r="AG628" s="113">
        <v>0</v>
      </c>
      <c r="AH628" s="113">
        <v>0</v>
      </c>
      <c r="AI628" s="113">
        <f t="shared" si="719"/>
        <v>0</v>
      </c>
      <c r="AJ628" s="113">
        <v>0</v>
      </c>
      <c r="AK628" s="113">
        <v>0</v>
      </c>
      <c r="AL628" s="113">
        <f t="shared" si="720"/>
        <v>0</v>
      </c>
      <c r="AM628" s="113">
        <f t="shared" si="736"/>
        <v>0</v>
      </c>
      <c r="AN628" s="113">
        <f t="shared" si="737"/>
        <v>0</v>
      </c>
      <c r="AO628" s="113">
        <f t="shared" si="738"/>
        <v>0</v>
      </c>
      <c r="AP628" s="113">
        <f t="shared" si="739"/>
        <v>0</v>
      </c>
      <c r="AQ628" s="113">
        <f t="shared" si="740"/>
        <v>0</v>
      </c>
      <c r="AR628" s="113">
        <f t="shared" si="740"/>
        <v>0</v>
      </c>
      <c r="AS628" s="113">
        <f t="shared" si="740"/>
        <v>0</v>
      </c>
      <c r="AT628" s="113">
        <f t="shared" si="741"/>
        <v>0</v>
      </c>
      <c r="AU628" s="113">
        <v>0</v>
      </c>
      <c r="AV628" s="113">
        <v>0</v>
      </c>
      <c r="AW628" s="113">
        <f t="shared" si="742"/>
        <v>0</v>
      </c>
      <c r="AX628" s="113" t="e">
        <f>#REF!</f>
        <v>#REF!</v>
      </c>
      <c r="AY628" s="113">
        <v>0</v>
      </c>
      <c r="AZ628" s="113">
        <v>0</v>
      </c>
      <c r="BA628" s="113">
        <v>0</v>
      </c>
      <c r="BB628" s="113">
        <v>0</v>
      </c>
    </row>
    <row r="629" spans="7:54" s="71" customFormat="1" ht="14.25" x14ac:dyDescent="0.2">
      <c r="G629" s="81" t="s">
        <v>1165</v>
      </c>
      <c r="H629" s="85" t="s">
        <v>1165</v>
      </c>
      <c r="I629" s="74" t="s">
        <v>1166</v>
      </c>
      <c r="J629" s="75">
        <v>0</v>
      </c>
      <c r="K629" s="75"/>
      <c r="L629" s="113">
        <v>0</v>
      </c>
      <c r="M629" s="113">
        <v>0</v>
      </c>
      <c r="N629" s="113">
        <v>0</v>
      </c>
      <c r="O629" s="113">
        <v>0</v>
      </c>
      <c r="P629" s="113">
        <v>0</v>
      </c>
      <c r="Q629" s="113">
        <v>0</v>
      </c>
      <c r="R629" s="113">
        <v>0</v>
      </c>
      <c r="S629" s="113">
        <v>0</v>
      </c>
      <c r="T629" s="113">
        <v>0</v>
      </c>
      <c r="U629" s="113">
        <v>0</v>
      </c>
      <c r="V629" s="113">
        <v>0</v>
      </c>
      <c r="W629" s="113">
        <v>0</v>
      </c>
      <c r="X629" s="113">
        <v>0</v>
      </c>
      <c r="Y629" s="113">
        <f t="shared" si="735"/>
        <v>0</v>
      </c>
      <c r="Z629" s="113">
        <v>0</v>
      </c>
      <c r="AA629" s="113">
        <v>0</v>
      </c>
      <c r="AB629" s="113">
        <v>0</v>
      </c>
      <c r="AC629" s="113">
        <v>0</v>
      </c>
      <c r="AD629" s="113">
        <v>0</v>
      </c>
      <c r="AE629" s="113">
        <v>0</v>
      </c>
      <c r="AF629" s="113">
        <v>0</v>
      </c>
      <c r="AG629" s="113">
        <v>0</v>
      </c>
      <c r="AH629" s="113">
        <v>0</v>
      </c>
      <c r="AI629" s="113">
        <f t="shared" si="719"/>
        <v>0</v>
      </c>
      <c r="AJ629" s="113">
        <v>0</v>
      </c>
      <c r="AK629" s="113">
        <v>0</v>
      </c>
      <c r="AL629" s="113">
        <f t="shared" si="720"/>
        <v>0</v>
      </c>
      <c r="AM629" s="113">
        <f t="shared" si="736"/>
        <v>0</v>
      </c>
      <c r="AN629" s="113">
        <f t="shared" si="737"/>
        <v>0</v>
      </c>
      <c r="AO629" s="113">
        <f t="shared" si="738"/>
        <v>0</v>
      </c>
      <c r="AP629" s="113">
        <f t="shared" si="739"/>
        <v>0</v>
      </c>
      <c r="AQ629" s="113">
        <f t="shared" si="740"/>
        <v>0</v>
      </c>
      <c r="AR629" s="113">
        <f t="shared" si="740"/>
        <v>0</v>
      </c>
      <c r="AS629" s="113">
        <f t="shared" si="740"/>
        <v>0</v>
      </c>
      <c r="AT629" s="113">
        <f t="shared" si="741"/>
        <v>0</v>
      </c>
      <c r="AU629" s="113">
        <v>0</v>
      </c>
      <c r="AV629" s="113">
        <v>0</v>
      </c>
      <c r="AW629" s="113">
        <f t="shared" si="742"/>
        <v>0</v>
      </c>
      <c r="AX629" s="113" t="e">
        <f>#REF!</f>
        <v>#REF!</v>
      </c>
      <c r="AY629" s="113">
        <v>0</v>
      </c>
      <c r="AZ629" s="113">
        <v>0</v>
      </c>
      <c r="BA629" s="113">
        <v>0</v>
      </c>
      <c r="BB629" s="113">
        <v>0</v>
      </c>
    </row>
    <row r="630" spans="7:54" s="71" customFormat="1" ht="14.25" x14ac:dyDescent="0.2">
      <c r="G630" s="81"/>
      <c r="H630" s="95">
        <v>5327990000</v>
      </c>
      <c r="I630" s="74" t="s">
        <v>1167</v>
      </c>
      <c r="J630" s="75"/>
      <c r="K630" s="75"/>
      <c r="L630" s="113"/>
      <c r="M630" s="113"/>
      <c r="N630" s="113"/>
      <c r="O630" s="113"/>
      <c r="P630" s="113"/>
      <c r="Q630" s="113"/>
      <c r="R630" s="113"/>
      <c r="S630" s="113"/>
      <c r="T630" s="113"/>
      <c r="U630" s="113"/>
      <c r="V630" s="113"/>
      <c r="W630" s="113"/>
      <c r="X630" s="113"/>
      <c r="Y630" s="113"/>
      <c r="Z630" s="113"/>
      <c r="AA630" s="113"/>
      <c r="AB630" s="113"/>
      <c r="AC630" s="113"/>
      <c r="AD630" s="113"/>
      <c r="AE630" s="113"/>
      <c r="AF630" s="113"/>
      <c r="AG630" s="113">
        <v>0</v>
      </c>
      <c r="AH630" s="113">
        <v>0</v>
      </c>
      <c r="AI630" s="113">
        <f t="shared" si="719"/>
        <v>0</v>
      </c>
      <c r="AJ630" s="113">
        <v>0</v>
      </c>
      <c r="AK630" s="113">
        <v>0</v>
      </c>
      <c r="AL630" s="113">
        <f t="shared" si="720"/>
        <v>0</v>
      </c>
      <c r="AM630" s="113">
        <f t="shared" si="736"/>
        <v>0</v>
      </c>
      <c r="AN630" s="113">
        <f t="shared" si="737"/>
        <v>0</v>
      </c>
      <c r="AO630" s="113">
        <f t="shared" si="738"/>
        <v>0</v>
      </c>
      <c r="AP630" s="113">
        <f t="shared" si="739"/>
        <v>0</v>
      </c>
      <c r="AQ630" s="113">
        <f t="shared" si="740"/>
        <v>0</v>
      </c>
      <c r="AR630" s="113">
        <f t="shared" si="740"/>
        <v>0</v>
      </c>
      <c r="AS630" s="113">
        <f t="shared" si="740"/>
        <v>0</v>
      </c>
      <c r="AT630" s="113">
        <f t="shared" si="741"/>
        <v>0</v>
      </c>
      <c r="AU630" s="113">
        <v>0</v>
      </c>
      <c r="AV630" s="113">
        <v>0</v>
      </c>
      <c r="AW630" s="113">
        <f t="shared" si="742"/>
        <v>0</v>
      </c>
      <c r="AX630" s="113" t="e">
        <f>#REF!</f>
        <v>#REF!</v>
      </c>
      <c r="AY630" s="113"/>
      <c r="AZ630" s="113"/>
      <c r="BA630" s="113"/>
      <c r="BB630" s="113"/>
    </row>
    <row r="631" spans="7:54" s="91" customFormat="1" ht="14.25" x14ac:dyDescent="0.2">
      <c r="G631" s="90"/>
      <c r="H631" s="96">
        <v>5328000000</v>
      </c>
      <c r="I631" s="83" t="s">
        <v>1168</v>
      </c>
      <c r="J631" s="84">
        <f>SUM(J632:J639)</f>
        <v>0</v>
      </c>
      <c r="K631" s="84">
        <f>SUM(K632:K639)</f>
        <v>0</v>
      </c>
      <c r="L631" s="115">
        <f>SUM(L632:L639)</f>
        <v>0</v>
      </c>
      <c r="M631" s="115">
        <f t="shared" ref="M631:X631" si="743">SUM(M632:M639)</f>
        <v>0</v>
      </c>
      <c r="N631" s="115">
        <f t="shared" si="743"/>
        <v>0</v>
      </c>
      <c r="O631" s="115">
        <f t="shared" si="743"/>
        <v>0</v>
      </c>
      <c r="P631" s="115">
        <f t="shared" si="743"/>
        <v>0</v>
      </c>
      <c r="Q631" s="115">
        <f t="shared" si="743"/>
        <v>0</v>
      </c>
      <c r="R631" s="115">
        <f t="shared" si="743"/>
        <v>0</v>
      </c>
      <c r="S631" s="115">
        <f t="shared" si="743"/>
        <v>0</v>
      </c>
      <c r="T631" s="115">
        <f t="shared" si="743"/>
        <v>0</v>
      </c>
      <c r="U631" s="115">
        <f t="shared" si="743"/>
        <v>0</v>
      </c>
      <c r="V631" s="115">
        <f t="shared" si="743"/>
        <v>0</v>
      </c>
      <c r="W631" s="115">
        <f t="shared" si="743"/>
        <v>0</v>
      </c>
      <c r="X631" s="115">
        <f t="shared" si="743"/>
        <v>0</v>
      </c>
      <c r="Y631" s="115">
        <f>SUM(Y632:Y639)</f>
        <v>0</v>
      </c>
      <c r="Z631" s="115">
        <f t="shared" ref="Z631:AZ631" si="744">SUM(Z632:Z639)</f>
        <v>0</v>
      </c>
      <c r="AA631" s="115">
        <f t="shared" si="744"/>
        <v>0</v>
      </c>
      <c r="AB631" s="115">
        <f t="shared" si="744"/>
        <v>0</v>
      </c>
      <c r="AC631" s="115">
        <f t="shared" si="744"/>
        <v>0</v>
      </c>
      <c r="AD631" s="115">
        <f t="shared" si="744"/>
        <v>0</v>
      </c>
      <c r="AE631" s="115">
        <f>SUM(AE632:AE639)</f>
        <v>0</v>
      </c>
      <c r="AF631" s="115">
        <f t="shared" si="744"/>
        <v>0</v>
      </c>
      <c r="AG631" s="115">
        <f t="shared" si="744"/>
        <v>0</v>
      </c>
      <c r="AH631" s="115">
        <f t="shared" si="744"/>
        <v>0</v>
      </c>
      <c r="AI631" s="115">
        <f t="shared" si="744"/>
        <v>0</v>
      </c>
      <c r="AJ631" s="115">
        <f t="shared" si="744"/>
        <v>0</v>
      </c>
      <c r="AK631" s="115">
        <f t="shared" si="744"/>
        <v>0</v>
      </c>
      <c r="AL631" s="115">
        <f t="shared" si="744"/>
        <v>0</v>
      </c>
      <c r="AM631" s="115">
        <f t="shared" si="744"/>
        <v>0</v>
      </c>
      <c r="AN631" s="115">
        <f t="shared" si="744"/>
        <v>0</v>
      </c>
      <c r="AO631" s="115">
        <f t="shared" si="744"/>
        <v>0</v>
      </c>
      <c r="AP631" s="115">
        <f t="shared" si="744"/>
        <v>0</v>
      </c>
      <c r="AQ631" s="115">
        <f t="shared" si="744"/>
        <v>0</v>
      </c>
      <c r="AR631" s="115">
        <f t="shared" si="744"/>
        <v>0</v>
      </c>
      <c r="AS631" s="115">
        <f>SUM(AS632:AS639)</f>
        <v>0</v>
      </c>
      <c r="AT631" s="115">
        <f>SUM(AT632:AT639)</f>
        <v>0</v>
      </c>
      <c r="AU631" s="115">
        <f t="shared" si="744"/>
        <v>0</v>
      </c>
      <c r="AV631" s="115">
        <f t="shared" si="744"/>
        <v>0</v>
      </c>
      <c r="AW631" s="115">
        <f t="shared" si="744"/>
        <v>0</v>
      </c>
      <c r="AX631" s="115" t="e">
        <f t="shared" si="744"/>
        <v>#REF!</v>
      </c>
      <c r="AY631" s="115">
        <f t="shared" si="744"/>
        <v>0</v>
      </c>
      <c r="AZ631" s="115">
        <f t="shared" si="744"/>
        <v>0</v>
      </c>
      <c r="BA631" s="115">
        <f>SUM(BA632:BA639)</f>
        <v>0</v>
      </c>
      <c r="BB631" s="115">
        <f>SUM(BB632:BB639)</f>
        <v>0</v>
      </c>
    </row>
    <row r="632" spans="7:54" s="71" customFormat="1" ht="14.25" x14ac:dyDescent="0.2">
      <c r="G632" s="81"/>
      <c r="H632" s="73">
        <v>5328000100</v>
      </c>
      <c r="I632" s="97" t="s">
        <v>1169</v>
      </c>
      <c r="J632" s="75"/>
      <c r="K632" s="75"/>
      <c r="L632" s="113">
        <v>0</v>
      </c>
      <c r="M632" s="113">
        <v>0</v>
      </c>
      <c r="N632" s="113">
        <v>0</v>
      </c>
      <c r="O632" s="113">
        <v>0</v>
      </c>
      <c r="P632" s="113">
        <v>0</v>
      </c>
      <c r="Q632" s="113">
        <v>0</v>
      </c>
      <c r="R632" s="113">
        <v>0</v>
      </c>
      <c r="S632" s="113">
        <v>0</v>
      </c>
      <c r="T632" s="113">
        <v>0</v>
      </c>
      <c r="U632" s="113">
        <v>0</v>
      </c>
      <c r="V632" s="113">
        <v>0</v>
      </c>
      <c r="W632" s="113">
        <v>0</v>
      </c>
      <c r="X632" s="113">
        <v>0</v>
      </c>
      <c r="Y632" s="113">
        <f t="shared" ref="Y632:Y705" si="745">SUM(M632:X632)</f>
        <v>0</v>
      </c>
      <c r="Z632" s="113"/>
      <c r="AA632" s="113"/>
      <c r="AB632" s="113"/>
      <c r="AC632" s="113"/>
      <c r="AD632" s="113"/>
      <c r="AE632" s="113"/>
      <c r="AF632" s="113">
        <v>0</v>
      </c>
      <c r="AG632" s="113">
        <v>0</v>
      </c>
      <c r="AH632" s="113">
        <v>0</v>
      </c>
      <c r="AI632" s="113">
        <f t="shared" si="719"/>
        <v>0</v>
      </c>
      <c r="AJ632" s="113">
        <v>0</v>
      </c>
      <c r="AK632" s="113">
        <v>0</v>
      </c>
      <c r="AL632" s="113">
        <f t="shared" si="720"/>
        <v>0</v>
      </c>
      <c r="AM632" s="113">
        <f t="shared" ref="AM632:AM639" si="746">SUM(M632:R632)</f>
        <v>0</v>
      </c>
      <c r="AN632" s="113">
        <f t="shared" ref="AN632:AN639" si="747">SUM(S632:U632)</f>
        <v>0</v>
      </c>
      <c r="AO632" s="113">
        <f t="shared" ref="AO632:AO639" si="748">SUM(V632:X632)</f>
        <v>0</v>
      </c>
      <c r="AP632" s="113">
        <f t="shared" ref="AP632:AP639" si="749">SUM(AM632:AO632)</f>
        <v>0</v>
      </c>
      <c r="AQ632" s="113">
        <f t="shared" ref="AQ632:AS639" si="750">AM632</f>
        <v>0</v>
      </c>
      <c r="AR632" s="113">
        <f t="shared" si="750"/>
        <v>0</v>
      </c>
      <c r="AS632" s="113">
        <f t="shared" si="750"/>
        <v>0</v>
      </c>
      <c r="AT632" s="113">
        <f t="shared" ref="AT632:AT639" si="751">SUM(AQ632:AS632)</f>
        <v>0</v>
      </c>
      <c r="AU632" s="113">
        <v>0</v>
      </c>
      <c r="AV632" s="113">
        <v>0</v>
      </c>
      <c r="AW632" s="113">
        <f t="shared" ref="AW632:AW639" si="752">SUM(AU632:AV632)</f>
        <v>0</v>
      </c>
      <c r="AX632" s="113" t="e">
        <f>#REF!</f>
        <v>#REF!</v>
      </c>
      <c r="AY632" s="113">
        <v>0</v>
      </c>
      <c r="AZ632" s="113">
        <v>0</v>
      </c>
      <c r="BA632" s="113">
        <v>0</v>
      </c>
      <c r="BB632" s="113">
        <v>0</v>
      </c>
    </row>
    <row r="633" spans="7:54" s="71" customFormat="1" ht="14.25" x14ac:dyDescent="0.2">
      <c r="G633" s="81"/>
      <c r="H633" s="73">
        <v>5328000200</v>
      </c>
      <c r="I633" s="97" t="s">
        <v>1170</v>
      </c>
      <c r="J633" s="75"/>
      <c r="K633" s="75"/>
      <c r="L633" s="113"/>
      <c r="M633" s="113"/>
      <c r="N633" s="113"/>
      <c r="O633" s="113"/>
      <c r="P633" s="113"/>
      <c r="Q633" s="113"/>
      <c r="R633" s="113"/>
      <c r="S633" s="113"/>
      <c r="T633" s="113"/>
      <c r="U633" s="113"/>
      <c r="V633" s="113"/>
      <c r="W633" s="113"/>
      <c r="X633" s="113"/>
      <c r="Y633" s="113"/>
      <c r="Z633" s="113"/>
      <c r="AA633" s="113"/>
      <c r="AB633" s="113"/>
      <c r="AC633" s="113"/>
      <c r="AD633" s="113"/>
      <c r="AE633" s="113"/>
      <c r="AF633" s="113"/>
      <c r="AG633" s="113">
        <v>0</v>
      </c>
      <c r="AH633" s="113">
        <v>0</v>
      </c>
      <c r="AI633" s="113">
        <f t="shared" si="719"/>
        <v>0</v>
      </c>
      <c r="AJ633" s="113">
        <v>0</v>
      </c>
      <c r="AK633" s="113">
        <v>0</v>
      </c>
      <c r="AL633" s="113">
        <f t="shared" si="720"/>
        <v>0</v>
      </c>
      <c r="AM633" s="113">
        <f t="shared" si="746"/>
        <v>0</v>
      </c>
      <c r="AN633" s="113">
        <f t="shared" si="747"/>
        <v>0</v>
      </c>
      <c r="AO633" s="113">
        <f t="shared" si="748"/>
        <v>0</v>
      </c>
      <c r="AP633" s="113">
        <f t="shared" si="749"/>
        <v>0</v>
      </c>
      <c r="AQ633" s="113">
        <f t="shared" si="750"/>
        <v>0</v>
      </c>
      <c r="AR633" s="113">
        <f t="shared" si="750"/>
        <v>0</v>
      </c>
      <c r="AS633" s="113">
        <f t="shared" si="750"/>
        <v>0</v>
      </c>
      <c r="AT633" s="113">
        <f t="shared" si="751"/>
        <v>0</v>
      </c>
      <c r="AU633" s="113">
        <v>0</v>
      </c>
      <c r="AV633" s="113">
        <v>0</v>
      </c>
      <c r="AW633" s="113">
        <f t="shared" si="752"/>
        <v>0</v>
      </c>
      <c r="AX633" s="113" t="e">
        <f>#REF!</f>
        <v>#REF!</v>
      </c>
      <c r="AY633" s="113"/>
      <c r="AZ633" s="113"/>
      <c r="BA633" s="113"/>
      <c r="BB633" s="113"/>
    </row>
    <row r="634" spans="7:54" s="71" customFormat="1" ht="14.25" x14ac:dyDescent="0.2">
      <c r="G634" s="81"/>
      <c r="H634" s="73">
        <v>5328000300</v>
      </c>
      <c r="I634" s="97" t="s">
        <v>1171</v>
      </c>
      <c r="J634" s="75"/>
      <c r="K634" s="75"/>
      <c r="L634" s="113"/>
      <c r="M634" s="113"/>
      <c r="N634" s="113"/>
      <c r="O634" s="113"/>
      <c r="P634" s="113"/>
      <c r="Q634" s="113"/>
      <c r="R634" s="113"/>
      <c r="S634" s="113"/>
      <c r="T634" s="113"/>
      <c r="U634" s="113"/>
      <c r="V634" s="113"/>
      <c r="W634" s="113"/>
      <c r="X634" s="113"/>
      <c r="Y634" s="113"/>
      <c r="Z634" s="113"/>
      <c r="AA634" s="113"/>
      <c r="AB634" s="113"/>
      <c r="AC634" s="113"/>
      <c r="AD634" s="113"/>
      <c r="AE634" s="113"/>
      <c r="AF634" s="113"/>
      <c r="AG634" s="113"/>
      <c r="AH634" s="113"/>
      <c r="AI634" s="113">
        <f t="shared" si="719"/>
        <v>0</v>
      </c>
      <c r="AJ634" s="113">
        <v>0</v>
      </c>
      <c r="AK634" s="113">
        <v>0</v>
      </c>
      <c r="AL634" s="113">
        <f t="shared" si="720"/>
        <v>0</v>
      </c>
      <c r="AM634" s="113">
        <f t="shared" si="746"/>
        <v>0</v>
      </c>
      <c r="AN634" s="113">
        <f t="shared" si="747"/>
        <v>0</v>
      </c>
      <c r="AO634" s="113">
        <f t="shared" si="748"/>
        <v>0</v>
      </c>
      <c r="AP634" s="113">
        <f t="shared" si="749"/>
        <v>0</v>
      </c>
      <c r="AQ634" s="113">
        <f t="shared" si="750"/>
        <v>0</v>
      </c>
      <c r="AR634" s="113">
        <f t="shared" si="750"/>
        <v>0</v>
      </c>
      <c r="AS634" s="113">
        <f t="shared" si="750"/>
        <v>0</v>
      </c>
      <c r="AT634" s="113">
        <f t="shared" si="751"/>
        <v>0</v>
      </c>
      <c r="AU634" s="113">
        <v>0</v>
      </c>
      <c r="AV634" s="113">
        <v>0</v>
      </c>
      <c r="AW634" s="113">
        <f t="shared" si="752"/>
        <v>0</v>
      </c>
      <c r="AX634" s="113" t="e">
        <f>#REF!</f>
        <v>#REF!</v>
      </c>
      <c r="AY634" s="113"/>
      <c r="AZ634" s="113"/>
      <c r="BA634" s="113"/>
      <c r="BB634" s="113"/>
    </row>
    <row r="635" spans="7:54" s="71" customFormat="1" ht="14.25" x14ac:dyDescent="0.2">
      <c r="G635" s="81"/>
      <c r="H635" s="73">
        <v>5328000400</v>
      </c>
      <c r="I635" s="97" t="s">
        <v>1172</v>
      </c>
      <c r="J635" s="75"/>
      <c r="K635" s="75"/>
      <c r="L635" s="113"/>
      <c r="M635" s="113"/>
      <c r="N635" s="113"/>
      <c r="O635" s="113"/>
      <c r="P635" s="113"/>
      <c r="Q635" s="113"/>
      <c r="R635" s="113"/>
      <c r="S635" s="113"/>
      <c r="T635" s="113"/>
      <c r="U635" s="113"/>
      <c r="V635" s="113"/>
      <c r="W635" s="113"/>
      <c r="X635" s="113"/>
      <c r="Y635" s="113"/>
      <c r="Z635" s="113"/>
      <c r="AA635" s="113"/>
      <c r="AB635" s="113"/>
      <c r="AC635" s="113"/>
      <c r="AD635" s="113"/>
      <c r="AE635" s="113"/>
      <c r="AF635" s="113"/>
      <c r="AG635" s="113"/>
      <c r="AH635" s="113"/>
      <c r="AI635" s="113">
        <f t="shared" si="719"/>
        <v>0</v>
      </c>
      <c r="AJ635" s="113">
        <v>0</v>
      </c>
      <c r="AK635" s="113">
        <v>0</v>
      </c>
      <c r="AL635" s="113">
        <f t="shared" si="720"/>
        <v>0</v>
      </c>
      <c r="AM635" s="113">
        <f t="shared" si="746"/>
        <v>0</v>
      </c>
      <c r="AN635" s="113">
        <f t="shared" si="747"/>
        <v>0</v>
      </c>
      <c r="AO635" s="113">
        <f t="shared" si="748"/>
        <v>0</v>
      </c>
      <c r="AP635" s="113">
        <f t="shared" si="749"/>
        <v>0</v>
      </c>
      <c r="AQ635" s="113">
        <f t="shared" si="750"/>
        <v>0</v>
      </c>
      <c r="AR635" s="113">
        <f t="shared" si="750"/>
        <v>0</v>
      </c>
      <c r="AS635" s="113">
        <f t="shared" si="750"/>
        <v>0</v>
      </c>
      <c r="AT635" s="113">
        <f t="shared" si="751"/>
        <v>0</v>
      </c>
      <c r="AU635" s="113">
        <v>0</v>
      </c>
      <c r="AV635" s="113">
        <v>0</v>
      </c>
      <c r="AW635" s="113">
        <f t="shared" si="752"/>
        <v>0</v>
      </c>
      <c r="AX635" s="113" t="e">
        <f>#REF!</f>
        <v>#REF!</v>
      </c>
      <c r="AY635" s="113"/>
      <c r="AZ635" s="113"/>
      <c r="BA635" s="113"/>
      <c r="BB635" s="113"/>
    </row>
    <row r="636" spans="7:54" s="71" customFormat="1" ht="14.25" x14ac:dyDescent="0.2">
      <c r="G636" s="81"/>
      <c r="H636" s="73">
        <v>5328000500</v>
      </c>
      <c r="I636" s="97" t="s">
        <v>1173</v>
      </c>
      <c r="J636" s="75"/>
      <c r="K636" s="75"/>
      <c r="L636" s="113"/>
      <c r="M636" s="113"/>
      <c r="N636" s="113"/>
      <c r="O636" s="113"/>
      <c r="P636" s="113"/>
      <c r="Q636" s="113"/>
      <c r="R636" s="113"/>
      <c r="S636" s="113"/>
      <c r="T636" s="113"/>
      <c r="U636" s="113"/>
      <c r="V636" s="113"/>
      <c r="W636" s="113"/>
      <c r="X636" s="113"/>
      <c r="Y636" s="113"/>
      <c r="Z636" s="113"/>
      <c r="AA636" s="113"/>
      <c r="AB636" s="113"/>
      <c r="AC636" s="113"/>
      <c r="AD636" s="113"/>
      <c r="AE636" s="113"/>
      <c r="AF636" s="113"/>
      <c r="AG636" s="113"/>
      <c r="AH636" s="113"/>
      <c r="AI636" s="113">
        <f t="shared" si="719"/>
        <v>0</v>
      </c>
      <c r="AJ636" s="113">
        <v>0</v>
      </c>
      <c r="AK636" s="113">
        <v>0</v>
      </c>
      <c r="AL636" s="113">
        <f t="shared" si="720"/>
        <v>0</v>
      </c>
      <c r="AM636" s="113">
        <f t="shared" si="746"/>
        <v>0</v>
      </c>
      <c r="AN636" s="113">
        <f t="shared" si="747"/>
        <v>0</v>
      </c>
      <c r="AO636" s="113">
        <f t="shared" si="748"/>
        <v>0</v>
      </c>
      <c r="AP636" s="113">
        <f t="shared" si="749"/>
        <v>0</v>
      </c>
      <c r="AQ636" s="113">
        <f t="shared" si="750"/>
        <v>0</v>
      </c>
      <c r="AR636" s="113">
        <f t="shared" si="750"/>
        <v>0</v>
      </c>
      <c r="AS636" s="113">
        <f t="shared" si="750"/>
        <v>0</v>
      </c>
      <c r="AT636" s="113">
        <f t="shared" si="751"/>
        <v>0</v>
      </c>
      <c r="AU636" s="113">
        <v>0</v>
      </c>
      <c r="AV636" s="113">
        <v>0</v>
      </c>
      <c r="AW636" s="113">
        <f t="shared" si="752"/>
        <v>0</v>
      </c>
      <c r="AX636" s="113" t="e">
        <f>#REF!</f>
        <v>#REF!</v>
      </c>
      <c r="AY636" s="113"/>
      <c r="AZ636" s="113"/>
      <c r="BA636" s="113"/>
      <c r="BB636" s="113"/>
    </row>
    <row r="637" spans="7:54" s="71" customFormat="1" ht="14.25" x14ac:dyDescent="0.2">
      <c r="G637" s="81"/>
      <c r="H637" s="73">
        <v>5328000600</v>
      </c>
      <c r="I637" s="97" t="s">
        <v>1174</v>
      </c>
      <c r="J637" s="75"/>
      <c r="K637" s="75"/>
      <c r="L637" s="113">
        <v>0</v>
      </c>
      <c r="M637" s="113">
        <v>0</v>
      </c>
      <c r="N637" s="113">
        <v>0</v>
      </c>
      <c r="O637" s="113">
        <v>0</v>
      </c>
      <c r="P637" s="113">
        <v>0</v>
      </c>
      <c r="Q637" s="113">
        <v>0</v>
      </c>
      <c r="R637" s="113">
        <v>0</v>
      </c>
      <c r="S637" s="113">
        <v>0</v>
      </c>
      <c r="T637" s="113">
        <v>0</v>
      </c>
      <c r="U637" s="113">
        <v>0</v>
      </c>
      <c r="V637" s="113">
        <v>0</v>
      </c>
      <c r="W637" s="113">
        <v>0</v>
      </c>
      <c r="X637" s="113">
        <v>0</v>
      </c>
      <c r="Y637" s="113">
        <f t="shared" si="745"/>
        <v>0</v>
      </c>
      <c r="Z637" s="113"/>
      <c r="AA637" s="113"/>
      <c r="AB637" s="113"/>
      <c r="AC637" s="113"/>
      <c r="AD637" s="113"/>
      <c r="AE637" s="113"/>
      <c r="AF637" s="113">
        <v>0</v>
      </c>
      <c r="AG637" s="113">
        <v>0</v>
      </c>
      <c r="AH637" s="113">
        <v>0</v>
      </c>
      <c r="AI637" s="113">
        <f t="shared" si="719"/>
        <v>0</v>
      </c>
      <c r="AJ637" s="113">
        <v>0</v>
      </c>
      <c r="AK637" s="113">
        <v>0</v>
      </c>
      <c r="AL637" s="113">
        <f t="shared" si="720"/>
        <v>0</v>
      </c>
      <c r="AM637" s="113">
        <f t="shared" si="746"/>
        <v>0</v>
      </c>
      <c r="AN637" s="113">
        <f t="shared" si="747"/>
        <v>0</v>
      </c>
      <c r="AO637" s="113">
        <f t="shared" si="748"/>
        <v>0</v>
      </c>
      <c r="AP637" s="113">
        <f t="shared" si="749"/>
        <v>0</v>
      </c>
      <c r="AQ637" s="113">
        <f t="shared" si="750"/>
        <v>0</v>
      </c>
      <c r="AR637" s="113">
        <f t="shared" si="750"/>
        <v>0</v>
      </c>
      <c r="AS637" s="113">
        <f t="shared" si="750"/>
        <v>0</v>
      </c>
      <c r="AT637" s="113">
        <f t="shared" si="751"/>
        <v>0</v>
      </c>
      <c r="AU637" s="113">
        <v>0</v>
      </c>
      <c r="AV637" s="113">
        <v>0</v>
      </c>
      <c r="AW637" s="113">
        <f t="shared" si="752"/>
        <v>0</v>
      </c>
      <c r="AX637" s="113" t="e">
        <f>#REF!</f>
        <v>#REF!</v>
      </c>
      <c r="AY637" s="113">
        <v>0</v>
      </c>
      <c r="AZ637" s="113">
        <v>0</v>
      </c>
      <c r="BA637" s="113">
        <v>0</v>
      </c>
      <c r="BB637" s="113">
        <v>0</v>
      </c>
    </row>
    <row r="638" spans="7:54" s="71" customFormat="1" ht="14.25" x14ac:dyDescent="0.2">
      <c r="G638" s="81"/>
      <c r="H638" s="73">
        <v>5328000700</v>
      </c>
      <c r="I638" s="97" t="s">
        <v>1175</v>
      </c>
      <c r="J638" s="75"/>
      <c r="K638" s="75"/>
      <c r="L638" s="113">
        <v>0</v>
      </c>
      <c r="M638" s="113">
        <v>0</v>
      </c>
      <c r="N638" s="113">
        <v>0</v>
      </c>
      <c r="O638" s="113">
        <v>0</v>
      </c>
      <c r="P638" s="113">
        <v>0</v>
      </c>
      <c r="Q638" s="113">
        <v>0</v>
      </c>
      <c r="R638" s="113">
        <v>0</v>
      </c>
      <c r="S638" s="113">
        <v>0</v>
      </c>
      <c r="T638" s="113">
        <v>0</v>
      </c>
      <c r="U638" s="113">
        <v>0</v>
      </c>
      <c r="V638" s="113">
        <v>0</v>
      </c>
      <c r="W638" s="113">
        <v>0</v>
      </c>
      <c r="X638" s="113">
        <v>0</v>
      </c>
      <c r="Y638" s="113">
        <f t="shared" si="745"/>
        <v>0</v>
      </c>
      <c r="Z638" s="113"/>
      <c r="AA638" s="113"/>
      <c r="AB638" s="113"/>
      <c r="AC638" s="113"/>
      <c r="AD638" s="113"/>
      <c r="AE638" s="113"/>
      <c r="AF638" s="113">
        <v>0</v>
      </c>
      <c r="AG638" s="113">
        <v>0</v>
      </c>
      <c r="AH638" s="113">
        <v>0</v>
      </c>
      <c r="AI638" s="113">
        <f t="shared" si="719"/>
        <v>0</v>
      </c>
      <c r="AJ638" s="113">
        <v>0</v>
      </c>
      <c r="AK638" s="113">
        <v>0</v>
      </c>
      <c r="AL638" s="113">
        <f t="shared" si="720"/>
        <v>0</v>
      </c>
      <c r="AM638" s="113">
        <f t="shared" si="746"/>
        <v>0</v>
      </c>
      <c r="AN638" s="113">
        <f t="shared" si="747"/>
        <v>0</v>
      </c>
      <c r="AO638" s="113">
        <f t="shared" si="748"/>
        <v>0</v>
      </c>
      <c r="AP638" s="113">
        <f t="shared" si="749"/>
        <v>0</v>
      </c>
      <c r="AQ638" s="113">
        <f t="shared" si="750"/>
        <v>0</v>
      </c>
      <c r="AR638" s="113">
        <f t="shared" si="750"/>
        <v>0</v>
      </c>
      <c r="AS638" s="113">
        <f t="shared" si="750"/>
        <v>0</v>
      </c>
      <c r="AT638" s="113">
        <f t="shared" si="751"/>
        <v>0</v>
      </c>
      <c r="AU638" s="113">
        <v>0</v>
      </c>
      <c r="AV638" s="113">
        <v>0</v>
      </c>
      <c r="AW638" s="113">
        <f t="shared" si="752"/>
        <v>0</v>
      </c>
      <c r="AX638" s="113" t="e">
        <f>#REF!</f>
        <v>#REF!</v>
      </c>
      <c r="AY638" s="113">
        <v>0</v>
      </c>
      <c r="AZ638" s="113">
        <v>0</v>
      </c>
      <c r="BA638" s="113">
        <v>0</v>
      </c>
      <c r="BB638" s="113">
        <v>0</v>
      </c>
    </row>
    <row r="639" spans="7:54" s="71" customFormat="1" ht="14.25" x14ac:dyDescent="0.2">
      <c r="G639" s="81"/>
      <c r="H639" s="73">
        <v>5328000800</v>
      </c>
      <c r="I639" s="97" t="s">
        <v>1176</v>
      </c>
      <c r="J639" s="75"/>
      <c r="K639" s="75"/>
      <c r="L639" s="113">
        <v>0</v>
      </c>
      <c r="M639" s="113">
        <v>0</v>
      </c>
      <c r="N639" s="113">
        <v>0</v>
      </c>
      <c r="O639" s="113">
        <v>0</v>
      </c>
      <c r="P639" s="113">
        <v>0</v>
      </c>
      <c r="Q639" s="113">
        <v>0</v>
      </c>
      <c r="R639" s="113">
        <v>0</v>
      </c>
      <c r="S639" s="113">
        <v>0</v>
      </c>
      <c r="T639" s="113">
        <v>0</v>
      </c>
      <c r="U639" s="113">
        <v>0</v>
      </c>
      <c r="V639" s="113">
        <v>0</v>
      </c>
      <c r="W639" s="113">
        <v>0</v>
      </c>
      <c r="X639" s="113">
        <v>0</v>
      </c>
      <c r="Y639" s="113">
        <f t="shared" si="745"/>
        <v>0</v>
      </c>
      <c r="Z639" s="113"/>
      <c r="AA639" s="113"/>
      <c r="AB639" s="113"/>
      <c r="AC639" s="113"/>
      <c r="AD639" s="113"/>
      <c r="AE639" s="113"/>
      <c r="AF639" s="113">
        <v>0</v>
      </c>
      <c r="AG639" s="113">
        <v>0</v>
      </c>
      <c r="AH639" s="113">
        <v>0</v>
      </c>
      <c r="AI639" s="113">
        <f t="shared" si="719"/>
        <v>0</v>
      </c>
      <c r="AJ639" s="113">
        <v>0</v>
      </c>
      <c r="AK639" s="113">
        <v>0</v>
      </c>
      <c r="AL639" s="113">
        <f t="shared" si="720"/>
        <v>0</v>
      </c>
      <c r="AM639" s="113">
        <f t="shared" si="746"/>
        <v>0</v>
      </c>
      <c r="AN639" s="113">
        <f t="shared" si="747"/>
        <v>0</v>
      </c>
      <c r="AO639" s="113">
        <f t="shared" si="748"/>
        <v>0</v>
      </c>
      <c r="AP639" s="113">
        <f t="shared" si="749"/>
        <v>0</v>
      </c>
      <c r="AQ639" s="113">
        <f t="shared" si="750"/>
        <v>0</v>
      </c>
      <c r="AR639" s="113">
        <f t="shared" si="750"/>
        <v>0</v>
      </c>
      <c r="AS639" s="113">
        <f t="shared" si="750"/>
        <v>0</v>
      </c>
      <c r="AT639" s="113">
        <f t="shared" si="751"/>
        <v>0</v>
      </c>
      <c r="AU639" s="113">
        <v>0</v>
      </c>
      <c r="AV639" s="113">
        <v>0</v>
      </c>
      <c r="AW639" s="113">
        <f t="shared" si="752"/>
        <v>0</v>
      </c>
      <c r="AX639" s="113" t="e">
        <f>#REF!</f>
        <v>#REF!</v>
      </c>
      <c r="AY639" s="113">
        <v>0</v>
      </c>
      <c r="AZ639" s="113">
        <v>0</v>
      </c>
      <c r="BA639" s="113">
        <v>0</v>
      </c>
      <c r="BB639" s="113">
        <v>0</v>
      </c>
    </row>
    <row r="640" spans="7:54" s="71" customFormat="1" ht="14.25" x14ac:dyDescent="0.2">
      <c r="G640" s="81" t="s">
        <v>1177</v>
      </c>
      <c r="H640" s="82" t="s">
        <v>216</v>
      </c>
      <c r="I640" s="83" t="s">
        <v>217</v>
      </c>
      <c r="J640" s="84">
        <f>SUM(J641:J646)</f>
        <v>0</v>
      </c>
      <c r="K640" s="84">
        <f>SUM(K641:K646)</f>
        <v>0</v>
      </c>
      <c r="L640" s="115">
        <f>SUM(L641:L646)</f>
        <v>0</v>
      </c>
      <c r="M640" s="115">
        <f t="shared" ref="M640:X640" si="753">SUM(M641:M646)</f>
        <v>0</v>
      </c>
      <c r="N640" s="115">
        <f t="shared" si="753"/>
        <v>0</v>
      </c>
      <c r="O640" s="115">
        <f t="shared" si="753"/>
        <v>0</v>
      </c>
      <c r="P640" s="115">
        <f t="shared" si="753"/>
        <v>0</v>
      </c>
      <c r="Q640" s="115">
        <f t="shared" si="753"/>
        <v>0</v>
      </c>
      <c r="R640" s="115">
        <f t="shared" si="753"/>
        <v>0</v>
      </c>
      <c r="S640" s="115">
        <f t="shared" si="753"/>
        <v>0</v>
      </c>
      <c r="T640" s="115">
        <f t="shared" si="753"/>
        <v>0</v>
      </c>
      <c r="U640" s="115">
        <f t="shared" si="753"/>
        <v>0</v>
      </c>
      <c r="V640" s="115">
        <f t="shared" si="753"/>
        <v>0</v>
      </c>
      <c r="W640" s="115">
        <f t="shared" si="753"/>
        <v>0</v>
      </c>
      <c r="X640" s="115">
        <f t="shared" si="753"/>
        <v>0</v>
      </c>
      <c r="Y640" s="115">
        <f t="shared" si="745"/>
        <v>0</v>
      </c>
      <c r="Z640" s="115">
        <f t="shared" ref="Z640:AZ640" si="754">SUM(Z641:Z646)</f>
        <v>0</v>
      </c>
      <c r="AA640" s="115">
        <f t="shared" si="754"/>
        <v>0</v>
      </c>
      <c r="AB640" s="115">
        <f t="shared" si="754"/>
        <v>0</v>
      </c>
      <c r="AC640" s="115">
        <f t="shared" si="754"/>
        <v>0</v>
      </c>
      <c r="AD640" s="115">
        <f t="shared" si="754"/>
        <v>0</v>
      </c>
      <c r="AE640" s="115">
        <f>SUM(AE641:AE646)</f>
        <v>0</v>
      </c>
      <c r="AF640" s="115">
        <f t="shared" si="754"/>
        <v>0</v>
      </c>
      <c r="AG640" s="115">
        <f t="shared" si="754"/>
        <v>0</v>
      </c>
      <c r="AH640" s="115">
        <f t="shared" si="754"/>
        <v>0</v>
      </c>
      <c r="AI640" s="115">
        <f t="shared" si="754"/>
        <v>0</v>
      </c>
      <c r="AJ640" s="115">
        <f t="shared" si="754"/>
        <v>0</v>
      </c>
      <c r="AK640" s="115">
        <f t="shared" si="754"/>
        <v>0</v>
      </c>
      <c r="AL640" s="115">
        <f t="shared" si="754"/>
        <v>0</v>
      </c>
      <c r="AM640" s="115">
        <f t="shared" si="754"/>
        <v>0</v>
      </c>
      <c r="AN640" s="115">
        <f t="shared" si="754"/>
        <v>0</v>
      </c>
      <c r="AO640" s="115">
        <f t="shared" si="754"/>
        <v>0</v>
      </c>
      <c r="AP640" s="115">
        <f t="shared" si="754"/>
        <v>0</v>
      </c>
      <c r="AQ640" s="115">
        <f t="shared" si="754"/>
        <v>0</v>
      </c>
      <c r="AR640" s="115">
        <f t="shared" si="754"/>
        <v>0</v>
      </c>
      <c r="AS640" s="115">
        <f>SUM(AS641:AS646)</f>
        <v>0</v>
      </c>
      <c r="AT640" s="115">
        <f>SUM(AT641:AT646)</f>
        <v>0</v>
      </c>
      <c r="AU640" s="115">
        <f t="shared" si="754"/>
        <v>0</v>
      </c>
      <c r="AV640" s="115">
        <f t="shared" si="754"/>
        <v>0</v>
      </c>
      <c r="AW640" s="115">
        <f t="shared" si="754"/>
        <v>0</v>
      </c>
      <c r="AX640" s="115" t="e">
        <f t="shared" si="754"/>
        <v>#REF!</v>
      </c>
      <c r="AY640" s="115">
        <f t="shared" si="754"/>
        <v>0</v>
      </c>
      <c r="AZ640" s="115">
        <f t="shared" si="754"/>
        <v>0</v>
      </c>
      <c r="BA640" s="115">
        <f>SUM(BA641:BA646)</f>
        <v>0</v>
      </c>
      <c r="BB640" s="115">
        <f>SUM(BB641:BB646)</f>
        <v>0</v>
      </c>
    </row>
    <row r="641" spans="7:54" s="71" customFormat="1" ht="14.25" x14ac:dyDescent="0.2">
      <c r="G641" s="81" t="s">
        <v>1178</v>
      </c>
      <c r="H641" s="85" t="s">
        <v>1178</v>
      </c>
      <c r="I641" s="74" t="s">
        <v>1179</v>
      </c>
      <c r="J641" s="75">
        <v>0</v>
      </c>
      <c r="K641" s="75"/>
      <c r="L641" s="113">
        <v>0</v>
      </c>
      <c r="M641" s="113">
        <v>0</v>
      </c>
      <c r="N641" s="113">
        <v>0</v>
      </c>
      <c r="O641" s="113">
        <v>0</v>
      </c>
      <c r="P641" s="113">
        <v>0</v>
      </c>
      <c r="Q641" s="113">
        <v>0</v>
      </c>
      <c r="R641" s="113">
        <v>0</v>
      </c>
      <c r="S641" s="113">
        <v>0</v>
      </c>
      <c r="T641" s="113">
        <v>0</v>
      </c>
      <c r="U641" s="113">
        <v>0</v>
      </c>
      <c r="V641" s="113">
        <v>0</v>
      </c>
      <c r="W641" s="113">
        <v>0</v>
      </c>
      <c r="X641" s="113">
        <v>0</v>
      </c>
      <c r="Y641" s="113">
        <f t="shared" si="745"/>
        <v>0</v>
      </c>
      <c r="Z641" s="113"/>
      <c r="AA641" s="113"/>
      <c r="AB641" s="113"/>
      <c r="AC641" s="113"/>
      <c r="AD641" s="113">
        <v>0</v>
      </c>
      <c r="AE641" s="113">
        <v>0</v>
      </c>
      <c r="AF641" s="113">
        <v>0</v>
      </c>
      <c r="AG641" s="113">
        <v>0</v>
      </c>
      <c r="AH641" s="113">
        <v>0</v>
      </c>
      <c r="AI641" s="113">
        <f t="shared" si="719"/>
        <v>0</v>
      </c>
      <c r="AJ641" s="113">
        <v>0</v>
      </c>
      <c r="AK641" s="113">
        <v>0</v>
      </c>
      <c r="AL641" s="113">
        <f t="shared" si="720"/>
        <v>0</v>
      </c>
      <c r="AM641" s="113">
        <f t="shared" ref="AM641:AM646" si="755">SUM(M641:R641)</f>
        <v>0</v>
      </c>
      <c r="AN641" s="113">
        <f t="shared" ref="AN641:AN646" si="756">SUM(S641:U641)</f>
        <v>0</v>
      </c>
      <c r="AO641" s="113">
        <f t="shared" ref="AO641:AO646" si="757">SUM(V641:X641)</f>
        <v>0</v>
      </c>
      <c r="AP641" s="113">
        <f t="shared" ref="AP641:AP646" si="758">SUM(AM641:AO641)</f>
        <v>0</v>
      </c>
      <c r="AQ641" s="113">
        <f t="shared" ref="AQ641:AS646" si="759">AM641</f>
        <v>0</v>
      </c>
      <c r="AR641" s="113">
        <f t="shared" si="759"/>
        <v>0</v>
      </c>
      <c r="AS641" s="113">
        <f t="shared" si="759"/>
        <v>0</v>
      </c>
      <c r="AT641" s="113">
        <f t="shared" ref="AT641:AT646" si="760">SUM(AQ641:AS641)</f>
        <v>0</v>
      </c>
      <c r="AU641" s="113">
        <v>0</v>
      </c>
      <c r="AV641" s="113">
        <v>0</v>
      </c>
      <c r="AW641" s="113">
        <f t="shared" ref="AW641:AW646" si="761">SUM(AU641:AV641)</f>
        <v>0</v>
      </c>
      <c r="AX641" s="113" t="e">
        <f>#REF!</f>
        <v>#REF!</v>
      </c>
      <c r="AY641" s="113">
        <v>0</v>
      </c>
      <c r="AZ641" s="113">
        <v>0</v>
      </c>
      <c r="BA641" s="113">
        <v>0</v>
      </c>
      <c r="BB641" s="113">
        <v>0</v>
      </c>
    </row>
    <row r="642" spans="7:54" s="71" customFormat="1" ht="14.25" x14ac:dyDescent="0.2">
      <c r="G642" s="81" t="s">
        <v>1180</v>
      </c>
      <c r="H642" s="85" t="s">
        <v>1180</v>
      </c>
      <c r="I642" s="74" t="s">
        <v>1181</v>
      </c>
      <c r="J642" s="75">
        <v>0</v>
      </c>
      <c r="K642" s="75"/>
      <c r="L642" s="113">
        <v>0</v>
      </c>
      <c r="M642" s="113">
        <v>0</v>
      </c>
      <c r="N642" s="113">
        <v>0</v>
      </c>
      <c r="O642" s="113">
        <v>0</v>
      </c>
      <c r="P642" s="113">
        <v>0</v>
      </c>
      <c r="Q642" s="113">
        <v>0</v>
      </c>
      <c r="R642" s="113">
        <v>0</v>
      </c>
      <c r="S642" s="113">
        <v>0</v>
      </c>
      <c r="T642" s="113">
        <v>0</v>
      </c>
      <c r="U642" s="113">
        <v>0</v>
      </c>
      <c r="V642" s="113">
        <v>0</v>
      </c>
      <c r="W642" s="113">
        <v>0</v>
      </c>
      <c r="X642" s="113">
        <v>0</v>
      </c>
      <c r="Y642" s="113">
        <f t="shared" si="745"/>
        <v>0</v>
      </c>
      <c r="Z642" s="113"/>
      <c r="AA642" s="113"/>
      <c r="AB642" s="113"/>
      <c r="AC642" s="113"/>
      <c r="AD642" s="113">
        <v>0</v>
      </c>
      <c r="AE642" s="113">
        <v>0</v>
      </c>
      <c r="AF642" s="113">
        <v>0</v>
      </c>
      <c r="AG642" s="113">
        <v>0</v>
      </c>
      <c r="AH642" s="113">
        <v>0</v>
      </c>
      <c r="AI642" s="113">
        <f t="shared" si="719"/>
        <v>0</v>
      </c>
      <c r="AJ642" s="113">
        <v>0</v>
      </c>
      <c r="AK642" s="113">
        <v>0</v>
      </c>
      <c r="AL642" s="113">
        <f t="shared" si="720"/>
        <v>0</v>
      </c>
      <c r="AM642" s="113">
        <f t="shared" si="755"/>
        <v>0</v>
      </c>
      <c r="AN642" s="113">
        <f t="shared" si="756"/>
        <v>0</v>
      </c>
      <c r="AO642" s="113">
        <f t="shared" si="757"/>
        <v>0</v>
      </c>
      <c r="AP642" s="113">
        <f t="shared" si="758"/>
        <v>0</v>
      </c>
      <c r="AQ642" s="113">
        <f t="shared" si="759"/>
        <v>0</v>
      </c>
      <c r="AR642" s="113">
        <f t="shared" si="759"/>
        <v>0</v>
      </c>
      <c r="AS642" s="113">
        <f t="shared" si="759"/>
        <v>0</v>
      </c>
      <c r="AT642" s="113">
        <f t="shared" si="760"/>
        <v>0</v>
      </c>
      <c r="AU642" s="113">
        <v>0</v>
      </c>
      <c r="AV642" s="113">
        <v>0</v>
      </c>
      <c r="AW642" s="113">
        <f t="shared" si="761"/>
        <v>0</v>
      </c>
      <c r="AX642" s="113" t="e">
        <f>#REF!</f>
        <v>#REF!</v>
      </c>
      <c r="AY642" s="113">
        <v>0</v>
      </c>
      <c r="AZ642" s="113">
        <v>0</v>
      </c>
      <c r="BA642" s="113">
        <v>0</v>
      </c>
      <c r="BB642" s="113">
        <v>0</v>
      </c>
    </row>
    <row r="643" spans="7:54" s="71" customFormat="1" ht="14.25" x14ac:dyDescent="0.2">
      <c r="G643" s="81" t="s">
        <v>1182</v>
      </c>
      <c r="H643" s="85" t="s">
        <v>1182</v>
      </c>
      <c r="I643" s="74" t="s">
        <v>1183</v>
      </c>
      <c r="J643" s="75">
        <v>0</v>
      </c>
      <c r="K643" s="75"/>
      <c r="L643" s="113">
        <v>0</v>
      </c>
      <c r="M643" s="113">
        <v>0</v>
      </c>
      <c r="N643" s="113">
        <v>0</v>
      </c>
      <c r="O643" s="113">
        <v>0</v>
      </c>
      <c r="P643" s="113">
        <v>0</v>
      </c>
      <c r="Q643" s="113">
        <v>0</v>
      </c>
      <c r="R643" s="113">
        <v>0</v>
      </c>
      <c r="S643" s="113">
        <v>0</v>
      </c>
      <c r="T643" s="113">
        <v>0</v>
      </c>
      <c r="U643" s="113">
        <v>0</v>
      </c>
      <c r="V643" s="113">
        <v>0</v>
      </c>
      <c r="W643" s="113">
        <v>0</v>
      </c>
      <c r="X643" s="113">
        <v>0</v>
      </c>
      <c r="Y643" s="113">
        <f t="shared" si="745"/>
        <v>0</v>
      </c>
      <c r="Z643" s="113"/>
      <c r="AA643" s="113"/>
      <c r="AB643" s="113"/>
      <c r="AC643" s="113"/>
      <c r="AD643" s="113">
        <v>0</v>
      </c>
      <c r="AE643" s="113">
        <v>0</v>
      </c>
      <c r="AF643" s="113">
        <v>0</v>
      </c>
      <c r="AG643" s="113">
        <v>0</v>
      </c>
      <c r="AH643" s="113">
        <v>0</v>
      </c>
      <c r="AI643" s="113">
        <f t="shared" si="719"/>
        <v>0</v>
      </c>
      <c r="AJ643" s="113">
        <v>0</v>
      </c>
      <c r="AK643" s="113">
        <v>0</v>
      </c>
      <c r="AL643" s="113">
        <f t="shared" si="720"/>
        <v>0</v>
      </c>
      <c r="AM643" s="113">
        <f t="shared" si="755"/>
        <v>0</v>
      </c>
      <c r="AN643" s="113">
        <f t="shared" si="756"/>
        <v>0</v>
      </c>
      <c r="AO643" s="113">
        <f t="shared" si="757"/>
        <v>0</v>
      </c>
      <c r="AP643" s="113">
        <f t="shared" si="758"/>
        <v>0</v>
      </c>
      <c r="AQ643" s="113">
        <f t="shared" si="759"/>
        <v>0</v>
      </c>
      <c r="AR643" s="113">
        <f t="shared" si="759"/>
        <v>0</v>
      </c>
      <c r="AS643" s="113">
        <f t="shared" si="759"/>
        <v>0</v>
      </c>
      <c r="AT643" s="113">
        <f t="shared" si="760"/>
        <v>0</v>
      </c>
      <c r="AU643" s="113">
        <v>0</v>
      </c>
      <c r="AV643" s="113">
        <v>0</v>
      </c>
      <c r="AW643" s="113">
        <f t="shared" si="761"/>
        <v>0</v>
      </c>
      <c r="AX643" s="113" t="e">
        <f>#REF!</f>
        <v>#REF!</v>
      </c>
      <c r="AY643" s="113">
        <v>0</v>
      </c>
      <c r="AZ643" s="113">
        <v>0</v>
      </c>
      <c r="BA643" s="113">
        <v>0</v>
      </c>
      <c r="BB643" s="113">
        <v>0</v>
      </c>
    </row>
    <row r="644" spans="7:54" s="71" customFormat="1" ht="14.25" x14ac:dyDescent="0.2">
      <c r="G644" s="81" t="s">
        <v>1184</v>
      </c>
      <c r="H644" s="85" t="s">
        <v>1184</v>
      </c>
      <c r="I644" s="74" t="s">
        <v>1185</v>
      </c>
      <c r="J644" s="75">
        <v>0</v>
      </c>
      <c r="K644" s="75"/>
      <c r="L644" s="113">
        <v>0</v>
      </c>
      <c r="M644" s="113">
        <v>0</v>
      </c>
      <c r="N644" s="113">
        <v>0</v>
      </c>
      <c r="O644" s="113">
        <v>0</v>
      </c>
      <c r="P644" s="113">
        <v>0</v>
      </c>
      <c r="Q644" s="113">
        <v>0</v>
      </c>
      <c r="R644" s="113">
        <v>0</v>
      </c>
      <c r="S644" s="113">
        <v>0</v>
      </c>
      <c r="T644" s="113">
        <v>0</v>
      </c>
      <c r="U644" s="113">
        <v>0</v>
      </c>
      <c r="V644" s="113">
        <v>0</v>
      </c>
      <c r="W644" s="113">
        <v>0</v>
      </c>
      <c r="X644" s="113">
        <v>0</v>
      </c>
      <c r="Y644" s="113">
        <f t="shared" si="745"/>
        <v>0</v>
      </c>
      <c r="Z644" s="113"/>
      <c r="AA644" s="113"/>
      <c r="AB644" s="113"/>
      <c r="AC644" s="113"/>
      <c r="AD644" s="113">
        <v>0</v>
      </c>
      <c r="AE644" s="113">
        <v>0</v>
      </c>
      <c r="AF644" s="113">
        <v>0</v>
      </c>
      <c r="AG644" s="113">
        <v>0</v>
      </c>
      <c r="AH644" s="113">
        <v>0</v>
      </c>
      <c r="AI644" s="113">
        <f t="shared" si="719"/>
        <v>0</v>
      </c>
      <c r="AJ644" s="113">
        <v>0</v>
      </c>
      <c r="AK644" s="113">
        <v>0</v>
      </c>
      <c r="AL644" s="113">
        <f t="shared" si="720"/>
        <v>0</v>
      </c>
      <c r="AM644" s="113">
        <f t="shared" si="755"/>
        <v>0</v>
      </c>
      <c r="AN644" s="113">
        <f t="shared" si="756"/>
        <v>0</v>
      </c>
      <c r="AO644" s="113">
        <f t="shared" si="757"/>
        <v>0</v>
      </c>
      <c r="AP644" s="113">
        <f t="shared" si="758"/>
        <v>0</v>
      </c>
      <c r="AQ644" s="113">
        <f t="shared" si="759"/>
        <v>0</v>
      </c>
      <c r="AR644" s="113">
        <f t="shared" si="759"/>
        <v>0</v>
      </c>
      <c r="AS644" s="113">
        <f t="shared" si="759"/>
        <v>0</v>
      </c>
      <c r="AT644" s="113">
        <f t="shared" si="760"/>
        <v>0</v>
      </c>
      <c r="AU644" s="113">
        <v>0</v>
      </c>
      <c r="AV644" s="113">
        <v>0</v>
      </c>
      <c r="AW644" s="113">
        <f t="shared" si="761"/>
        <v>0</v>
      </c>
      <c r="AX644" s="113" t="e">
        <f>#REF!</f>
        <v>#REF!</v>
      </c>
      <c r="AY644" s="113">
        <v>0</v>
      </c>
      <c r="AZ644" s="113">
        <v>0</v>
      </c>
      <c r="BA644" s="113">
        <v>0</v>
      </c>
      <c r="BB644" s="113">
        <v>0</v>
      </c>
    </row>
    <row r="645" spans="7:54" s="71" customFormat="1" ht="14.25" x14ac:dyDescent="0.2">
      <c r="G645" s="81" t="s">
        <v>1186</v>
      </c>
      <c r="H645" s="85" t="s">
        <v>1186</v>
      </c>
      <c r="I645" s="74" t="s">
        <v>1187</v>
      </c>
      <c r="J645" s="75">
        <v>0</v>
      </c>
      <c r="K645" s="75"/>
      <c r="L645" s="113">
        <v>0</v>
      </c>
      <c r="M645" s="113">
        <v>0</v>
      </c>
      <c r="N645" s="113">
        <v>0</v>
      </c>
      <c r="O645" s="113">
        <v>0</v>
      </c>
      <c r="P645" s="113">
        <v>0</v>
      </c>
      <c r="Q645" s="113">
        <v>0</v>
      </c>
      <c r="R645" s="113">
        <v>0</v>
      </c>
      <c r="S645" s="113">
        <v>0</v>
      </c>
      <c r="T645" s="113">
        <v>0</v>
      </c>
      <c r="U645" s="113">
        <v>0</v>
      </c>
      <c r="V645" s="113">
        <v>0</v>
      </c>
      <c r="W645" s="113">
        <v>0</v>
      </c>
      <c r="X645" s="113">
        <v>0</v>
      </c>
      <c r="Y645" s="113">
        <f t="shared" si="745"/>
        <v>0</v>
      </c>
      <c r="Z645" s="113">
        <v>0</v>
      </c>
      <c r="AA645" s="113">
        <v>0</v>
      </c>
      <c r="AB645" s="113">
        <v>0</v>
      </c>
      <c r="AC645" s="113">
        <v>0</v>
      </c>
      <c r="AD645" s="113">
        <v>0</v>
      </c>
      <c r="AE645" s="113">
        <v>0</v>
      </c>
      <c r="AF645" s="113">
        <v>0</v>
      </c>
      <c r="AG645" s="113">
        <v>0</v>
      </c>
      <c r="AH645" s="113">
        <v>0</v>
      </c>
      <c r="AI645" s="113">
        <f t="shared" si="719"/>
        <v>0</v>
      </c>
      <c r="AJ645" s="113">
        <v>0</v>
      </c>
      <c r="AK645" s="113">
        <v>0</v>
      </c>
      <c r="AL645" s="113">
        <f t="shared" si="720"/>
        <v>0</v>
      </c>
      <c r="AM645" s="113">
        <f t="shared" si="755"/>
        <v>0</v>
      </c>
      <c r="AN645" s="113">
        <f t="shared" si="756"/>
        <v>0</v>
      </c>
      <c r="AO645" s="113">
        <f t="shared" si="757"/>
        <v>0</v>
      </c>
      <c r="AP645" s="113">
        <f t="shared" si="758"/>
        <v>0</v>
      </c>
      <c r="AQ645" s="113">
        <f t="shared" si="759"/>
        <v>0</v>
      </c>
      <c r="AR645" s="113">
        <f t="shared" si="759"/>
        <v>0</v>
      </c>
      <c r="AS645" s="113">
        <f t="shared" si="759"/>
        <v>0</v>
      </c>
      <c r="AT645" s="113">
        <f t="shared" si="760"/>
        <v>0</v>
      </c>
      <c r="AU645" s="113">
        <v>0</v>
      </c>
      <c r="AV645" s="113">
        <v>0</v>
      </c>
      <c r="AW645" s="113">
        <f t="shared" si="761"/>
        <v>0</v>
      </c>
      <c r="AX645" s="113" t="e">
        <f>#REF!</f>
        <v>#REF!</v>
      </c>
      <c r="AY645" s="113">
        <v>0</v>
      </c>
      <c r="AZ645" s="113">
        <v>0</v>
      </c>
      <c r="BA645" s="113">
        <v>0</v>
      </c>
      <c r="BB645" s="113">
        <v>0</v>
      </c>
    </row>
    <row r="646" spans="7:54" s="71" customFormat="1" ht="14.25" x14ac:dyDescent="0.2">
      <c r="G646" s="81" t="s">
        <v>1188</v>
      </c>
      <c r="H646" s="85" t="s">
        <v>1188</v>
      </c>
      <c r="I646" s="74" t="s">
        <v>1189</v>
      </c>
      <c r="J646" s="75">
        <v>0</v>
      </c>
      <c r="K646" s="75"/>
      <c r="L646" s="113">
        <v>0</v>
      </c>
      <c r="M646" s="113">
        <v>0</v>
      </c>
      <c r="N646" s="113">
        <v>0</v>
      </c>
      <c r="O646" s="113">
        <v>0</v>
      </c>
      <c r="P646" s="113">
        <v>0</v>
      </c>
      <c r="Q646" s="113">
        <v>0</v>
      </c>
      <c r="R646" s="113">
        <v>0</v>
      </c>
      <c r="S646" s="113">
        <v>0</v>
      </c>
      <c r="T646" s="113">
        <v>0</v>
      </c>
      <c r="U646" s="113">
        <v>0</v>
      </c>
      <c r="V646" s="113">
        <v>0</v>
      </c>
      <c r="W646" s="113">
        <v>0</v>
      </c>
      <c r="X646" s="113">
        <v>0</v>
      </c>
      <c r="Y646" s="113">
        <f t="shared" si="745"/>
        <v>0</v>
      </c>
      <c r="Z646" s="113"/>
      <c r="AA646" s="113"/>
      <c r="AB646" s="113"/>
      <c r="AC646" s="113"/>
      <c r="AD646" s="113">
        <v>0</v>
      </c>
      <c r="AE646" s="113">
        <v>0</v>
      </c>
      <c r="AF646" s="113">
        <v>0</v>
      </c>
      <c r="AG646" s="113">
        <v>0</v>
      </c>
      <c r="AH646" s="113">
        <v>0</v>
      </c>
      <c r="AI646" s="113">
        <f t="shared" si="719"/>
        <v>0</v>
      </c>
      <c r="AJ646" s="113">
        <v>0</v>
      </c>
      <c r="AK646" s="113">
        <v>0</v>
      </c>
      <c r="AL646" s="113">
        <f t="shared" si="720"/>
        <v>0</v>
      </c>
      <c r="AM646" s="113">
        <f t="shared" si="755"/>
        <v>0</v>
      </c>
      <c r="AN646" s="113">
        <f t="shared" si="756"/>
        <v>0</v>
      </c>
      <c r="AO646" s="113">
        <f t="shared" si="757"/>
        <v>0</v>
      </c>
      <c r="AP646" s="113">
        <f t="shared" si="758"/>
        <v>0</v>
      </c>
      <c r="AQ646" s="113">
        <f t="shared" si="759"/>
        <v>0</v>
      </c>
      <c r="AR646" s="113">
        <f t="shared" si="759"/>
        <v>0</v>
      </c>
      <c r="AS646" s="113">
        <f t="shared" si="759"/>
        <v>0</v>
      </c>
      <c r="AT646" s="113">
        <f t="shared" si="760"/>
        <v>0</v>
      </c>
      <c r="AU646" s="123">
        <v>0</v>
      </c>
      <c r="AV646" s="113">
        <v>0</v>
      </c>
      <c r="AW646" s="113">
        <f t="shared" si="761"/>
        <v>0</v>
      </c>
      <c r="AX646" s="113" t="e">
        <f>#REF!</f>
        <v>#REF!</v>
      </c>
      <c r="AY646" s="113">
        <v>0</v>
      </c>
      <c r="AZ646" s="113">
        <v>0</v>
      </c>
      <c r="BA646" s="113">
        <v>0</v>
      </c>
      <c r="BB646" s="113">
        <v>0</v>
      </c>
    </row>
    <row r="647" spans="7:54" s="71" customFormat="1" ht="14.25" x14ac:dyDescent="0.2">
      <c r="G647" s="81" t="s">
        <v>1190</v>
      </c>
      <c r="H647" s="82" t="s">
        <v>218</v>
      </c>
      <c r="I647" s="83" t="s">
        <v>219</v>
      </c>
      <c r="J647" s="84">
        <f>SUM(J648:J649)</f>
        <v>0</v>
      </c>
      <c r="K647" s="84">
        <f>SUM(K648:K649)</f>
        <v>0</v>
      </c>
      <c r="L647" s="115">
        <f>SUM(L648:L649)</f>
        <v>0</v>
      </c>
      <c r="M647" s="115">
        <f t="shared" ref="M647:X647" si="762">SUM(M648:M649)</f>
        <v>0</v>
      </c>
      <c r="N647" s="115">
        <f t="shared" si="762"/>
        <v>0</v>
      </c>
      <c r="O647" s="115">
        <f t="shared" si="762"/>
        <v>0</v>
      </c>
      <c r="P647" s="115">
        <f t="shared" si="762"/>
        <v>0</v>
      </c>
      <c r="Q647" s="115">
        <f t="shared" si="762"/>
        <v>0</v>
      </c>
      <c r="R647" s="115">
        <f t="shared" si="762"/>
        <v>0</v>
      </c>
      <c r="S647" s="115">
        <f t="shared" si="762"/>
        <v>0</v>
      </c>
      <c r="T647" s="115">
        <f t="shared" si="762"/>
        <v>0</v>
      </c>
      <c r="U647" s="115">
        <f t="shared" si="762"/>
        <v>0</v>
      </c>
      <c r="V647" s="115">
        <f t="shared" si="762"/>
        <v>0</v>
      </c>
      <c r="W647" s="115">
        <f t="shared" si="762"/>
        <v>0</v>
      </c>
      <c r="X647" s="115">
        <f t="shared" si="762"/>
        <v>0</v>
      </c>
      <c r="Y647" s="115">
        <f t="shared" si="745"/>
        <v>0</v>
      </c>
      <c r="Z647" s="115">
        <f t="shared" ref="Z647:AZ647" si="763">SUM(Z648:Z649)</f>
        <v>0</v>
      </c>
      <c r="AA647" s="115">
        <f t="shared" si="763"/>
        <v>0</v>
      </c>
      <c r="AB647" s="115">
        <f t="shared" si="763"/>
        <v>0</v>
      </c>
      <c r="AC647" s="115">
        <f t="shared" si="763"/>
        <v>0</v>
      </c>
      <c r="AD647" s="115">
        <f t="shared" si="763"/>
        <v>0</v>
      </c>
      <c r="AE647" s="115">
        <f>SUM(AE648:AE649)</f>
        <v>0</v>
      </c>
      <c r="AF647" s="115">
        <f t="shared" si="763"/>
        <v>0</v>
      </c>
      <c r="AG647" s="115">
        <v>0</v>
      </c>
      <c r="AH647" s="115">
        <v>0</v>
      </c>
      <c r="AI647" s="115">
        <f t="shared" si="763"/>
        <v>0</v>
      </c>
      <c r="AJ647" s="115">
        <f t="shared" si="763"/>
        <v>0</v>
      </c>
      <c r="AK647" s="115">
        <f t="shared" si="763"/>
        <v>0</v>
      </c>
      <c r="AL647" s="115">
        <f t="shared" si="763"/>
        <v>0</v>
      </c>
      <c r="AM647" s="115">
        <f t="shared" si="763"/>
        <v>0</v>
      </c>
      <c r="AN647" s="115">
        <f t="shared" si="763"/>
        <v>0</v>
      </c>
      <c r="AO647" s="115">
        <f t="shared" si="763"/>
        <v>0</v>
      </c>
      <c r="AP647" s="115">
        <f t="shared" si="763"/>
        <v>0</v>
      </c>
      <c r="AQ647" s="115">
        <f t="shared" si="763"/>
        <v>0</v>
      </c>
      <c r="AR647" s="115">
        <f t="shared" si="763"/>
        <v>0</v>
      </c>
      <c r="AS647" s="115">
        <f>SUM(AS648:AS649)</f>
        <v>0</v>
      </c>
      <c r="AT647" s="115">
        <f>SUM(AT648:AT649)</f>
        <v>0</v>
      </c>
      <c r="AU647" s="115">
        <f t="shared" si="763"/>
        <v>0</v>
      </c>
      <c r="AV647" s="115">
        <f t="shared" si="763"/>
        <v>0</v>
      </c>
      <c r="AW647" s="115">
        <f t="shared" si="763"/>
        <v>0</v>
      </c>
      <c r="AX647" s="115" t="e">
        <f t="shared" si="763"/>
        <v>#REF!</v>
      </c>
      <c r="AY647" s="115">
        <f t="shared" si="763"/>
        <v>0</v>
      </c>
      <c r="AZ647" s="115">
        <f t="shared" si="763"/>
        <v>0</v>
      </c>
      <c r="BA647" s="115">
        <f>SUM(BA648:BA649)</f>
        <v>0</v>
      </c>
      <c r="BB647" s="115">
        <f>SUM(BB648:BB649)</f>
        <v>0</v>
      </c>
    </row>
    <row r="648" spans="7:54" s="71" customFormat="1" ht="14.25" x14ac:dyDescent="0.2">
      <c r="G648" s="81" t="s">
        <v>1191</v>
      </c>
      <c r="H648" s="85" t="s">
        <v>1191</v>
      </c>
      <c r="I648" s="74" t="s">
        <v>1192</v>
      </c>
      <c r="J648" s="75">
        <v>0</v>
      </c>
      <c r="K648" s="75"/>
      <c r="L648" s="113">
        <v>0</v>
      </c>
      <c r="M648" s="113"/>
      <c r="N648" s="113"/>
      <c r="O648" s="113"/>
      <c r="P648" s="113"/>
      <c r="Q648" s="113">
        <v>0</v>
      </c>
      <c r="R648" s="113">
        <v>0</v>
      </c>
      <c r="S648" s="113">
        <v>0</v>
      </c>
      <c r="T648" s="113">
        <v>0</v>
      </c>
      <c r="U648" s="113">
        <v>0</v>
      </c>
      <c r="V648" s="113">
        <v>0</v>
      </c>
      <c r="W648" s="113">
        <v>0</v>
      </c>
      <c r="X648" s="113">
        <v>0</v>
      </c>
      <c r="Y648" s="113">
        <f t="shared" si="745"/>
        <v>0</v>
      </c>
      <c r="Z648" s="113"/>
      <c r="AA648" s="113"/>
      <c r="AB648" s="113"/>
      <c r="AC648" s="113"/>
      <c r="AD648" s="113">
        <v>0</v>
      </c>
      <c r="AE648" s="113">
        <v>0</v>
      </c>
      <c r="AF648" s="113">
        <v>0</v>
      </c>
      <c r="AG648" s="113">
        <v>0</v>
      </c>
      <c r="AH648" s="113">
        <v>0</v>
      </c>
      <c r="AI648" s="113">
        <f t="shared" si="719"/>
        <v>0</v>
      </c>
      <c r="AJ648" s="113">
        <v>0</v>
      </c>
      <c r="AK648" s="113">
        <v>0</v>
      </c>
      <c r="AL648" s="113">
        <f t="shared" si="720"/>
        <v>0</v>
      </c>
      <c r="AM648" s="113">
        <f>SUM(M648:R648)</f>
        <v>0</v>
      </c>
      <c r="AN648" s="113">
        <f>SUM(S648:U648)</f>
        <v>0</v>
      </c>
      <c r="AO648" s="113">
        <f>SUM(V648:X648)</f>
        <v>0</v>
      </c>
      <c r="AP648" s="113">
        <f>SUM(AM648:AO648)</f>
        <v>0</v>
      </c>
      <c r="AQ648" s="113">
        <f t="shared" ref="AQ648:AS649" si="764">AM648</f>
        <v>0</v>
      </c>
      <c r="AR648" s="113">
        <f t="shared" si="764"/>
        <v>0</v>
      </c>
      <c r="AS648" s="113">
        <f t="shared" si="764"/>
        <v>0</v>
      </c>
      <c r="AT648" s="113">
        <f>SUM(AQ648:AS648)</f>
        <v>0</v>
      </c>
      <c r="AU648" s="113">
        <v>0</v>
      </c>
      <c r="AV648" s="113">
        <v>0</v>
      </c>
      <c r="AW648" s="113">
        <f>SUM(AU648:AV648)</f>
        <v>0</v>
      </c>
      <c r="AX648" s="113" t="e">
        <f>#REF!</f>
        <v>#REF!</v>
      </c>
      <c r="AY648" s="113">
        <v>0</v>
      </c>
      <c r="AZ648" s="113">
        <v>0</v>
      </c>
      <c r="BA648" s="113">
        <v>0</v>
      </c>
      <c r="BB648" s="113">
        <v>0</v>
      </c>
    </row>
    <row r="649" spans="7:54" s="71" customFormat="1" ht="14.25" x14ac:dyDescent="0.2">
      <c r="G649" s="81" t="s">
        <v>1193</v>
      </c>
      <c r="H649" s="85" t="s">
        <v>1193</v>
      </c>
      <c r="I649" s="74" t="s">
        <v>1194</v>
      </c>
      <c r="J649" s="75">
        <v>0</v>
      </c>
      <c r="K649" s="75"/>
      <c r="L649" s="113">
        <v>0</v>
      </c>
      <c r="M649" s="113"/>
      <c r="N649" s="113"/>
      <c r="O649" s="113"/>
      <c r="P649" s="113"/>
      <c r="Q649" s="113">
        <v>0</v>
      </c>
      <c r="R649" s="113">
        <v>0</v>
      </c>
      <c r="S649" s="113">
        <v>0</v>
      </c>
      <c r="T649" s="113">
        <v>0</v>
      </c>
      <c r="U649" s="113">
        <v>0</v>
      </c>
      <c r="V649" s="113">
        <v>0</v>
      </c>
      <c r="W649" s="113">
        <v>0</v>
      </c>
      <c r="X649" s="113">
        <v>0</v>
      </c>
      <c r="Y649" s="113">
        <f t="shared" si="745"/>
        <v>0</v>
      </c>
      <c r="Z649" s="113"/>
      <c r="AA649" s="113"/>
      <c r="AB649" s="113"/>
      <c r="AC649" s="113"/>
      <c r="AD649" s="113">
        <v>0</v>
      </c>
      <c r="AE649" s="113">
        <v>0</v>
      </c>
      <c r="AF649" s="113">
        <v>0</v>
      </c>
      <c r="AG649" s="113">
        <v>0</v>
      </c>
      <c r="AH649" s="113">
        <v>0</v>
      </c>
      <c r="AI649" s="113">
        <f t="shared" si="719"/>
        <v>0</v>
      </c>
      <c r="AJ649" s="113">
        <v>0</v>
      </c>
      <c r="AK649" s="113">
        <v>0</v>
      </c>
      <c r="AL649" s="113">
        <f t="shared" si="720"/>
        <v>0</v>
      </c>
      <c r="AM649" s="113">
        <f>SUM(M649:R649)</f>
        <v>0</v>
      </c>
      <c r="AN649" s="113">
        <f>SUM(S649:U649)</f>
        <v>0</v>
      </c>
      <c r="AO649" s="113">
        <f>SUM(V649:X649)</f>
        <v>0</v>
      </c>
      <c r="AP649" s="113">
        <f>SUM(AM649:AO649)</f>
        <v>0</v>
      </c>
      <c r="AQ649" s="113">
        <f t="shared" si="764"/>
        <v>0</v>
      </c>
      <c r="AR649" s="113">
        <f t="shared" si="764"/>
        <v>0</v>
      </c>
      <c r="AS649" s="113">
        <f t="shared" si="764"/>
        <v>0</v>
      </c>
      <c r="AT649" s="113">
        <f>SUM(AQ649:AS649)</f>
        <v>0</v>
      </c>
      <c r="AU649" s="113">
        <v>0</v>
      </c>
      <c r="AV649" s="113">
        <v>0</v>
      </c>
      <c r="AW649" s="113">
        <f>SUM(AU649:AV649)</f>
        <v>0</v>
      </c>
      <c r="AX649" s="113" t="e">
        <f>#REF!</f>
        <v>#REF!</v>
      </c>
      <c r="AY649" s="113">
        <v>0</v>
      </c>
      <c r="AZ649" s="113">
        <v>0</v>
      </c>
      <c r="BA649" s="113">
        <v>0</v>
      </c>
      <c r="BB649" s="113">
        <v>0</v>
      </c>
    </row>
    <row r="650" spans="7:54" s="71" customFormat="1" ht="14.25" x14ac:dyDescent="0.2">
      <c r="G650" s="81" t="s">
        <v>1195</v>
      </c>
      <c r="H650" s="82" t="s">
        <v>220</v>
      </c>
      <c r="I650" s="83" t="s">
        <v>221</v>
      </c>
      <c r="J650" s="84">
        <f>SUM(J651:J654)</f>
        <v>0</v>
      </c>
      <c r="K650" s="84">
        <f>SUM(K651:K654)</f>
        <v>0</v>
      </c>
      <c r="L650" s="115">
        <f t="shared" ref="L650:AW650" si="765">SUM(L651:L654)</f>
        <v>0</v>
      </c>
      <c r="M650" s="115">
        <f t="shared" si="765"/>
        <v>0</v>
      </c>
      <c r="N650" s="115">
        <f t="shared" si="765"/>
        <v>0</v>
      </c>
      <c r="O650" s="115">
        <f t="shared" si="765"/>
        <v>0</v>
      </c>
      <c r="P650" s="115">
        <f t="shared" si="765"/>
        <v>0</v>
      </c>
      <c r="Q650" s="115">
        <f t="shared" si="765"/>
        <v>0</v>
      </c>
      <c r="R650" s="115">
        <f t="shared" si="765"/>
        <v>0</v>
      </c>
      <c r="S650" s="115">
        <f t="shared" si="765"/>
        <v>0</v>
      </c>
      <c r="T650" s="115">
        <f t="shared" si="765"/>
        <v>0</v>
      </c>
      <c r="U650" s="115">
        <f t="shared" si="765"/>
        <v>0</v>
      </c>
      <c r="V650" s="115">
        <f t="shared" si="765"/>
        <v>0</v>
      </c>
      <c r="W650" s="115">
        <f t="shared" si="765"/>
        <v>0</v>
      </c>
      <c r="X650" s="115">
        <f t="shared" si="765"/>
        <v>0</v>
      </c>
      <c r="Y650" s="115">
        <f t="shared" si="765"/>
        <v>0</v>
      </c>
      <c r="Z650" s="115">
        <f t="shared" si="765"/>
        <v>0</v>
      </c>
      <c r="AA650" s="115">
        <f t="shared" si="765"/>
        <v>0</v>
      </c>
      <c r="AB650" s="115">
        <f t="shared" si="765"/>
        <v>0</v>
      </c>
      <c r="AC650" s="115">
        <f t="shared" si="765"/>
        <v>0</v>
      </c>
      <c r="AD650" s="115">
        <f t="shared" si="765"/>
        <v>0</v>
      </c>
      <c r="AE650" s="115">
        <f t="shared" si="765"/>
        <v>0</v>
      </c>
      <c r="AF650" s="115">
        <f t="shared" si="765"/>
        <v>0</v>
      </c>
      <c r="AG650" s="115">
        <f t="shared" si="765"/>
        <v>0</v>
      </c>
      <c r="AH650" s="115">
        <f t="shared" si="765"/>
        <v>0</v>
      </c>
      <c r="AI650" s="115">
        <f t="shared" si="765"/>
        <v>0</v>
      </c>
      <c r="AJ650" s="115">
        <f t="shared" si="765"/>
        <v>0</v>
      </c>
      <c r="AK650" s="115">
        <f t="shared" si="765"/>
        <v>0</v>
      </c>
      <c r="AL650" s="115">
        <f t="shared" si="765"/>
        <v>0</v>
      </c>
      <c r="AM650" s="115">
        <f t="shared" si="765"/>
        <v>0</v>
      </c>
      <c r="AN650" s="115">
        <f t="shared" si="765"/>
        <v>0</v>
      </c>
      <c r="AO650" s="115">
        <f t="shared" si="765"/>
        <v>0</v>
      </c>
      <c r="AP650" s="115">
        <f t="shared" si="765"/>
        <v>0</v>
      </c>
      <c r="AQ650" s="115">
        <f t="shared" si="765"/>
        <v>0</v>
      </c>
      <c r="AR650" s="115">
        <f t="shared" si="765"/>
        <v>0</v>
      </c>
      <c r="AS650" s="115">
        <f t="shared" si="765"/>
        <v>0</v>
      </c>
      <c r="AT650" s="115">
        <f t="shared" si="765"/>
        <v>0</v>
      </c>
      <c r="AU650" s="115">
        <f t="shared" si="765"/>
        <v>0</v>
      </c>
      <c r="AV650" s="115">
        <f t="shared" si="765"/>
        <v>0</v>
      </c>
      <c r="AW650" s="115">
        <f t="shared" si="765"/>
        <v>0</v>
      </c>
      <c r="AX650" s="115" t="e">
        <f>SUM(AX651:AX654)</f>
        <v>#REF!</v>
      </c>
      <c r="AY650" s="115">
        <f>SUM(AY651:AY654)</f>
        <v>0</v>
      </c>
      <c r="AZ650" s="115">
        <f>SUM(AZ651:AZ654)</f>
        <v>0</v>
      </c>
      <c r="BA650" s="115">
        <f>SUM(BA651:BA654)</f>
        <v>0</v>
      </c>
      <c r="BB650" s="115">
        <f>SUM(BB651:BB654)</f>
        <v>0</v>
      </c>
    </row>
    <row r="651" spans="7:54" s="71" customFormat="1" ht="14.25" x14ac:dyDescent="0.2">
      <c r="G651" s="81" t="s">
        <v>1196</v>
      </c>
      <c r="H651" s="85" t="s">
        <v>1196</v>
      </c>
      <c r="I651" s="74" t="s">
        <v>1197</v>
      </c>
      <c r="J651" s="75">
        <v>0</v>
      </c>
      <c r="K651" s="75"/>
      <c r="L651" s="113">
        <v>0</v>
      </c>
      <c r="M651" s="113">
        <v>0</v>
      </c>
      <c r="N651" s="113">
        <v>0</v>
      </c>
      <c r="O651" s="113">
        <v>0</v>
      </c>
      <c r="P651" s="113">
        <v>0</v>
      </c>
      <c r="Q651" s="113">
        <v>0</v>
      </c>
      <c r="R651" s="113">
        <v>0</v>
      </c>
      <c r="S651" s="113">
        <v>0</v>
      </c>
      <c r="T651" s="113">
        <v>0</v>
      </c>
      <c r="U651" s="113">
        <v>0</v>
      </c>
      <c r="V651" s="113">
        <v>0</v>
      </c>
      <c r="W651" s="113">
        <v>0</v>
      </c>
      <c r="X651" s="113">
        <v>0</v>
      </c>
      <c r="Y651" s="113">
        <f t="shared" si="745"/>
        <v>0</v>
      </c>
      <c r="Z651" s="113">
        <v>0</v>
      </c>
      <c r="AA651" s="113">
        <v>0</v>
      </c>
      <c r="AB651" s="113">
        <v>0</v>
      </c>
      <c r="AC651" s="113">
        <v>0</v>
      </c>
      <c r="AD651" s="113">
        <v>0</v>
      </c>
      <c r="AE651" s="113">
        <v>0</v>
      </c>
      <c r="AF651" s="113">
        <v>0</v>
      </c>
      <c r="AG651" s="113">
        <v>0</v>
      </c>
      <c r="AH651" s="113">
        <v>0</v>
      </c>
      <c r="AI651" s="113">
        <f t="shared" si="719"/>
        <v>0</v>
      </c>
      <c r="AJ651" s="113">
        <v>0</v>
      </c>
      <c r="AK651" s="113">
        <v>0</v>
      </c>
      <c r="AL651" s="113">
        <f t="shared" si="720"/>
        <v>0</v>
      </c>
      <c r="AM651" s="113">
        <f>SUM(M651:R651)</f>
        <v>0</v>
      </c>
      <c r="AN651" s="113">
        <f>SUM(S651:U651)</f>
        <v>0</v>
      </c>
      <c r="AO651" s="113">
        <f>SUM(V651:X651)</f>
        <v>0</v>
      </c>
      <c r="AP651" s="113">
        <f>SUM(AM651:AO651)</f>
        <v>0</v>
      </c>
      <c r="AQ651" s="113">
        <f t="shared" ref="AQ651:AS654" si="766">AM651</f>
        <v>0</v>
      </c>
      <c r="AR651" s="113">
        <f t="shared" si="766"/>
        <v>0</v>
      </c>
      <c r="AS651" s="113">
        <f t="shared" si="766"/>
        <v>0</v>
      </c>
      <c r="AT651" s="113">
        <f>SUM(AQ651:AS651)</f>
        <v>0</v>
      </c>
      <c r="AU651" s="113">
        <v>0</v>
      </c>
      <c r="AV651" s="113">
        <v>0</v>
      </c>
      <c r="AW651" s="113">
        <f>SUM(AU651:AV651)</f>
        <v>0</v>
      </c>
      <c r="AX651" s="113" t="e">
        <f>#REF!</f>
        <v>#REF!</v>
      </c>
      <c r="AY651" s="113">
        <v>0</v>
      </c>
      <c r="AZ651" s="113">
        <v>0</v>
      </c>
      <c r="BA651" s="113">
        <v>0</v>
      </c>
      <c r="BB651" s="113">
        <v>0</v>
      </c>
    </row>
    <row r="652" spans="7:54" s="71" customFormat="1" ht="14.25" x14ac:dyDescent="0.2">
      <c r="G652" s="81" t="s">
        <v>1198</v>
      </c>
      <c r="H652" s="85" t="s">
        <v>1198</v>
      </c>
      <c r="I652" s="74" t="s">
        <v>1199</v>
      </c>
      <c r="J652" s="75">
        <v>0</v>
      </c>
      <c r="K652" s="75"/>
      <c r="L652" s="113">
        <v>0</v>
      </c>
      <c r="M652" s="113">
        <v>0</v>
      </c>
      <c r="N652" s="113">
        <v>0</v>
      </c>
      <c r="O652" s="113">
        <v>0</v>
      </c>
      <c r="P652" s="113">
        <v>0</v>
      </c>
      <c r="Q652" s="113">
        <v>0</v>
      </c>
      <c r="R652" s="113">
        <v>0</v>
      </c>
      <c r="S652" s="113">
        <v>0</v>
      </c>
      <c r="T652" s="113">
        <v>0</v>
      </c>
      <c r="U652" s="113">
        <v>0</v>
      </c>
      <c r="V652" s="113">
        <v>0</v>
      </c>
      <c r="W652" s="113">
        <v>0</v>
      </c>
      <c r="X652" s="113">
        <v>0</v>
      </c>
      <c r="Y652" s="113">
        <f t="shared" si="745"/>
        <v>0</v>
      </c>
      <c r="Z652" s="113">
        <v>0</v>
      </c>
      <c r="AA652" s="113">
        <v>0</v>
      </c>
      <c r="AB652" s="113">
        <v>0</v>
      </c>
      <c r="AC652" s="113">
        <v>0</v>
      </c>
      <c r="AD652" s="113">
        <v>0</v>
      </c>
      <c r="AE652" s="113">
        <v>0</v>
      </c>
      <c r="AF652" s="113">
        <v>0</v>
      </c>
      <c r="AG652" s="113">
        <v>0</v>
      </c>
      <c r="AH652" s="113">
        <v>0</v>
      </c>
      <c r="AI652" s="113">
        <f t="shared" si="719"/>
        <v>0</v>
      </c>
      <c r="AJ652" s="113">
        <v>0</v>
      </c>
      <c r="AK652" s="113">
        <v>0</v>
      </c>
      <c r="AL652" s="113">
        <f t="shared" si="720"/>
        <v>0</v>
      </c>
      <c r="AM652" s="113">
        <f>SUM(M652:R652)</f>
        <v>0</v>
      </c>
      <c r="AN652" s="113">
        <f>SUM(S652:U652)</f>
        <v>0</v>
      </c>
      <c r="AO652" s="113">
        <f>SUM(V652:X652)</f>
        <v>0</v>
      </c>
      <c r="AP652" s="113">
        <f>SUM(AM652:AO652)</f>
        <v>0</v>
      </c>
      <c r="AQ652" s="113">
        <f t="shared" si="766"/>
        <v>0</v>
      </c>
      <c r="AR652" s="113">
        <f t="shared" si="766"/>
        <v>0</v>
      </c>
      <c r="AS652" s="113">
        <f t="shared" si="766"/>
        <v>0</v>
      </c>
      <c r="AT652" s="113">
        <f>SUM(AQ652:AS652)</f>
        <v>0</v>
      </c>
      <c r="AU652" s="113">
        <v>0</v>
      </c>
      <c r="AV652" s="113">
        <v>0</v>
      </c>
      <c r="AW652" s="113">
        <f>SUM(AU652:AV652)</f>
        <v>0</v>
      </c>
      <c r="AX652" s="113" t="e">
        <f>#REF!</f>
        <v>#REF!</v>
      </c>
      <c r="AY652" s="113">
        <v>0</v>
      </c>
      <c r="AZ652" s="113">
        <v>0</v>
      </c>
      <c r="BA652" s="113">
        <v>0</v>
      </c>
      <c r="BB652" s="113">
        <v>0</v>
      </c>
    </row>
    <row r="653" spans="7:54" s="71" customFormat="1" ht="14.25" x14ac:dyDescent="0.2">
      <c r="G653" s="81" t="s">
        <v>1200</v>
      </c>
      <c r="H653" s="85" t="s">
        <v>1200</v>
      </c>
      <c r="I653" s="74" t="s">
        <v>1201</v>
      </c>
      <c r="J653" s="75">
        <v>0</v>
      </c>
      <c r="K653" s="75"/>
      <c r="L653" s="113">
        <v>0</v>
      </c>
      <c r="M653" s="113">
        <v>0</v>
      </c>
      <c r="N653" s="113">
        <v>0</v>
      </c>
      <c r="O653" s="113">
        <v>0</v>
      </c>
      <c r="P653" s="113">
        <v>0</v>
      </c>
      <c r="Q653" s="113">
        <v>0</v>
      </c>
      <c r="R653" s="113">
        <v>0</v>
      </c>
      <c r="S653" s="113">
        <v>0</v>
      </c>
      <c r="T653" s="113">
        <v>0</v>
      </c>
      <c r="U653" s="113">
        <v>0</v>
      </c>
      <c r="V653" s="113">
        <v>0</v>
      </c>
      <c r="W653" s="113">
        <v>0</v>
      </c>
      <c r="X653" s="113">
        <v>0</v>
      </c>
      <c r="Y653" s="113">
        <f t="shared" si="745"/>
        <v>0</v>
      </c>
      <c r="Z653" s="113">
        <v>0</v>
      </c>
      <c r="AA653" s="113">
        <v>0</v>
      </c>
      <c r="AB653" s="113">
        <v>0</v>
      </c>
      <c r="AC653" s="113">
        <v>0</v>
      </c>
      <c r="AD653" s="113">
        <v>0</v>
      </c>
      <c r="AE653" s="113">
        <v>0</v>
      </c>
      <c r="AF653" s="113">
        <v>0</v>
      </c>
      <c r="AG653" s="113">
        <v>0</v>
      </c>
      <c r="AH653" s="113">
        <v>0</v>
      </c>
      <c r="AI653" s="113">
        <f t="shared" si="719"/>
        <v>0</v>
      </c>
      <c r="AJ653" s="113">
        <v>0</v>
      </c>
      <c r="AK653" s="113">
        <v>0</v>
      </c>
      <c r="AL653" s="113">
        <f t="shared" si="720"/>
        <v>0</v>
      </c>
      <c r="AM653" s="113">
        <f>SUM(M653:R653)</f>
        <v>0</v>
      </c>
      <c r="AN653" s="113">
        <f>SUM(S653:U653)</f>
        <v>0</v>
      </c>
      <c r="AO653" s="113">
        <f>SUM(V653:X653)</f>
        <v>0</v>
      </c>
      <c r="AP653" s="113">
        <f>SUM(AM653:AO653)</f>
        <v>0</v>
      </c>
      <c r="AQ653" s="113">
        <f t="shared" si="766"/>
        <v>0</v>
      </c>
      <c r="AR653" s="113">
        <f t="shared" si="766"/>
        <v>0</v>
      </c>
      <c r="AS653" s="113">
        <f t="shared" si="766"/>
        <v>0</v>
      </c>
      <c r="AT653" s="113">
        <f>SUM(AQ653:AS653)</f>
        <v>0</v>
      </c>
      <c r="AU653" s="113">
        <v>0</v>
      </c>
      <c r="AV653" s="113">
        <v>0</v>
      </c>
      <c r="AW653" s="113">
        <f>SUM(AU653:AV653)</f>
        <v>0</v>
      </c>
      <c r="AX653" s="113" t="e">
        <f>#REF!</f>
        <v>#REF!</v>
      </c>
      <c r="AY653" s="113">
        <v>0</v>
      </c>
      <c r="AZ653" s="113">
        <v>0</v>
      </c>
      <c r="BA653" s="113">
        <v>0</v>
      </c>
      <c r="BB653" s="113">
        <v>0</v>
      </c>
    </row>
    <row r="654" spans="7:54" s="71" customFormat="1" ht="14.25" x14ac:dyDescent="0.2">
      <c r="G654" s="81"/>
      <c r="H654" s="85"/>
      <c r="I654" s="74" t="s">
        <v>1202</v>
      </c>
      <c r="J654" s="75"/>
      <c r="K654" s="75"/>
      <c r="L654" s="113"/>
      <c r="M654" s="113"/>
      <c r="N654" s="113"/>
      <c r="O654" s="113"/>
      <c r="P654" s="113"/>
      <c r="Q654" s="113"/>
      <c r="R654" s="113"/>
      <c r="S654" s="113"/>
      <c r="T654" s="113"/>
      <c r="U654" s="113"/>
      <c r="V654" s="113"/>
      <c r="W654" s="113"/>
      <c r="X654" s="113"/>
      <c r="Y654" s="113"/>
      <c r="Z654" s="113"/>
      <c r="AA654" s="113"/>
      <c r="AB654" s="113"/>
      <c r="AC654" s="113"/>
      <c r="AD654" s="113"/>
      <c r="AE654" s="113"/>
      <c r="AF654" s="113"/>
      <c r="AG654" s="113"/>
      <c r="AH654" s="113"/>
      <c r="AI654" s="113">
        <f t="shared" si="719"/>
        <v>0</v>
      </c>
      <c r="AJ654" s="113">
        <v>0</v>
      </c>
      <c r="AK654" s="113">
        <v>0</v>
      </c>
      <c r="AL654" s="113">
        <f t="shared" si="720"/>
        <v>0</v>
      </c>
      <c r="AM654" s="113">
        <f>SUM(M654:R654)</f>
        <v>0</v>
      </c>
      <c r="AN654" s="113">
        <f>SUM(S654:U654)</f>
        <v>0</v>
      </c>
      <c r="AO654" s="113">
        <f>SUM(V654:X654)</f>
        <v>0</v>
      </c>
      <c r="AP654" s="113">
        <f>SUM(AM654:AO654)</f>
        <v>0</v>
      </c>
      <c r="AQ654" s="113">
        <f t="shared" si="766"/>
        <v>0</v>
      </c>
      <c r="AR654" s="113">
        <f t="shared" si="766"/>
        <v>0</v>
      </c>
      <c r="AS654" s="113">
        <f t="shared" si="766"/>
        <v>0</v>
      </c>
      <c r="AT654" s="113">
        <f>SUM(AQ654:AS654)</f>
        <v>0</v>
      </c>
      <c r="AU654" s="113">
        <v>0</v>
      </c>
      <c r="AV654" s="113">
        <v>0</v>
      </c>
      <c r="AW654" s="113">
        <f>SUM(AU654:AV654)</f>
        <v>0</v>
      </c>
      <c r="AX654" s="113" t="e">
        <f>#REF!</f>
        <v>#REF!</v>
      </c>
      <c r="AY654" s="113"/>
      <c r="AZ654" s="113"/>
      <c r="BA654" s="113"/>
      <c r="BB654" s="113"/>
    </row>
    <row r="655" spans="7:54" s="71" customFormat="1" ht="14.25" x14ac:dyDescent="0.2">
      <c r="G655" s="81" t="s">
        <v>1203</v>
      </c>
      <c r="H655" s="82" t="s">
        <v>222</v>
      </c>
      <c r="I655" s="83" t="s">
        <v>223</v>
      </c>
      <c r="J655" s="84">
        <f>J656</f>
        <v>0</v>
      </c>
      <c r="K655" s="84">
        <f>K656</f>
        <v>0</v>
      </c>
      <c r="L655" s="115">
        <f>L656</f>
        <v>0</v>
      </c>
      <c r="M655" s="115">
        <f t="shared" ref="M655:X655" si="767">M656</f>
        <v>0</v>
      </c>
      <c r="N655" s="115">
        <f t="shared" si="767"/>
        <v>0</v>
      </c>
      <c r="O655" s="115">
        <f t="shared" si="767"/>
        <v>0</v>
      </c>
      <c r="P655" s="115">
        <f t="shared" si="767"/>
        <v>0</v>
      </c>
      <c r="Q655" s="115">
        <f t="shared" si="767"/>
        <v>0</v>
      </c>
      <c r="R655" s="115">
        <f t="shared" si="767"/>
        <v>0</v>
      </c>
      <c r="S655" s="115">
        <f t="shared" si="767"/>
        <v>0</v>
      </c>
      <c r="T655" s="115">
        <f t="shared" si="767"/>
        <v>0</v>
      </c>
      <c r="U655" s="115">
        <f t="shared" si="767"/>
        <v>0</v>
      </c>
      <c r="V655" s="115">
        <f t="shared" si="767"/>
        <v>0</v>
      </c>
      <c r="W655" s="115">
        <f t="shared" si="767"/>
        <v>0</v>
      </c>
      <c r="X655" s="115">
        <f t="shared" si="767"/>
        <v>0</v>
      </c>
      <c r="Y655" s="115">
        <f t="shared" si="745"/>
        <v>0</v>
      </c>
      <c r="Z655" s="115">
        <f t="shared" ref="Z655:BB655" si="768">Z656</f>
        <v>0</v>
      </c>
      <c r="AA655" s="115">
        <f t="shared" si="768"/>
        <v>0</v>
      </c>
      <c r="AB655" s="115">
        <f t="shared" si="768"/>
        <v>0</v>
      </c>
      <c r="AC655" s="115">
        <f t="shared" si="768"/>
        <v>0</v>
      </c>
      <c r="AD655" s="115">
        <f t="shared" si="768"/>
        <v>0</v>
      </c>
      <c r="AE655" s="115">
        <f t="shared" si="768"/>
        <v>0</v>
      </c>
      <c r="AF655" s="115">
        <f t="shared" si="768"/>
        <v>0</v>
      </c>
      <c r="AG655" s="115">
        <v>0</v>
      </c>
      <c r="AH655" s="115">
        <f t="shared" si="768"/>
        <v>0</v>
      </c>
      <c r="AI655" s="115">
        <f t="shared" si="768"/>
        <v>0</v>
      </c>
      <c r="AJ655" s="115">
        <f t="shared" si="768"/>
        <v>0</v>
      </c>
      <c r="AK655" s="115">
        <f t="shared" si="768"/>
        <v>0</v>
      </c>
      <c r="AL655" s="115">
        <f t="shared" si="768"/>
        <v>0</v>
      </c>
      <c r="AM655" s="115">
        <f t="shared" si="768"/>
        <v>0</v>
      </c>
      <c r="AN655" s="115">
        <f t="shared" si="768"/>
        <v>0</v>
      </c>
      <c r="AO655" s="115">
        <f t="shared" si="768"/>
        <v>0</v>
      </c>
      <c r="AP655" s="115">
        <f t="shared" si="768"/>
        <v>0</v>
      </c>
      <c r="AQ655" s="115">
        <f t="shared" si="768"/>
        <v>0</v>
      </c>
      <c r="AR655" s="115">
        <f t="shared" si="768"/>
        <v>0</v>
      </c>
      <c r="AS655" s="115">
        <f t="shared" si="768"/>
        <v>0</v>
      </c>
      <c r="AT655" s="115">
        <f t="shared" si="768"/>
        <v>0</v>
      </c>
      <c r="AU655" s="115">
        <f t="shared" si="768"/>
        <v>0</v>
      </c>
      <c r="AV655" s="115">
        <f t="shared" si="768"/>
        <v>0</v>
      </c>
      <c r="AW655" s="115">
        <f t="shared" si="768"/>
        <v>0</v>
      </c>
      <c r="AX655" s="115" t="e">
        <f t="shared" si="768"/>
        <v>#REF!</v>
      </c>
      <c r="AY655" s="115">
        <f t="shared" si="768"/>
        <v>0</v>
      </c>
      <c r="AZ655" s="115">
        <f t="shared" si="768"/>
        <v>0</v>
      </c>
      <c r="BA655" s="115">
        <f t="shared" si="768"/>
        <v>0</v>
      </c>
      <c r="BB655" s="115">
        <f t="shared" si="768"/>
        <v>0</v>
      </c>
    </row>
    <row r="656" spans="7:54" s="71" customFormat="1" ht="14.25" x14ac:dyDescent="0.2">
      <c r="G656" s="81" t="s">
        <v>1204</v>
      </c>
      <c r="H656" s="85" t="s">
        <v>1204</v>
      </c>
      <c r="I656" s="74" t="s">
        <v>1205</v>
      </c>
      <c r="J656" s="75">
        <v>0</v>
      </c>
      <c r="K656" s="75"/>
      <c r="L656" s="113">
        <v>0</v>
      </c>
      <c r="M656" s="113">
        <v>0</v>
      </c>
      <c r="N656" s="113">
        <v>0</v>
      </c>
      <c r="O656" s="113">
        <v>0</v>
      </c>
      <c r="P656" s="113">
        <v>0</v>
      </c>
      <c r="Q656" s="113">
        <v>0</v>
      </c>
      <c r="R656" s="113">
        <v>0</v>
      </c>
      <c r="S656" s="113">
        <v>0</v>
      </c>
      <c r="T656" s="113">
        <v>0</v>
      </c>
      <c r="U656" s="113">
        <v>0</v>
      </c>
      <c r="V656" s="113">
        <v>0</v>
      </c>
      <c r="W656" s="113">
        <v>0</v>
      </c>
      <c r="X656" s="113">
        <v>0</v>
      </c>
      <c r="Y656" s="113">
        <f t="shared" si="745"/>
        <v>0</v>
      </c>
      <c r="Z656" s="113">
        <v>0</v>
      </c>
      <c r="AA656" s="113">
        <v>0</v>
      </c>
      <c r="AB656" s="113">
        <v>0</v>
      </c>
      <c r="AC656" s="113">
        <v>0</v>
      </c>
      <c r="AD656" s="113">
        <v>0</v>
      </c>
      <c r="AE656" s="113">
        <v>0</v>
      </c>
      <c r="AF656" s="113">
        <v>0</v>
      </c>
      <c r="AG656" s="113">
        <v>0</v>
      </c>
      <c r="AH656" s="113">
        <v>0</v>
      </c>
      <c r="AI656" s="113">
        <f t="shared" si="719"/>
        <v>0</v>
      </c>
      <c r="AJ656" s="113">
        <v>0</v>
      </c>
      <c r="AK656" s="113">
        <v>0</v>
      </c>
      <c r="AL656" s="113">
        <f t="shared" si="720"/>
        <v>0</v>
      </c>
      <c r="AM656" s="113">
        <f>SUM(M656:R656)</f>
        <v>0</v>
      </c>
      <c r="AN656" s="113">
        <f>SUM(S656:U656)</f>
        <v>0</v>
      </c>
      <c r="AO656" s="113">
        <f>SUM(V656:X656)</f>
        <v>0</v>
      </c>
      <c r="AP656" s="113">
        <f>SUM(AM656:AO656)</f>
        <v>0</v>
      </c>
      <c r="AQ656" s="113">
        <f>AM656</f>
        <v>0</v>
      </c>
      <c r="AR656" s="113">
        <f>AN656</f>
        <v>0</v>
      </c>
      <c r="AS656" s="113">
        <f>AO656</f>
        <v>0</v>
      </c>
      <c r="AT656" s="113">
        <f>SUM(AQ656:AS656)</f>
        <v>0</v>
      </c>
      <c r="AU656" s="113">
        <v>0</v>
      </c>
      <c r="AV656" s="113">
        <v>0</v>
      </c>
      <c r="AW656" s="113">
        <f>SUM(AU656:AV656)</f>
        <v>0</v>
      </c>
      <c r="AX656" s="113" t="e">
        <f>#REF!</f>
        <v>#REF!</v>
      </c>
      <c r="AY656" s="113">
        <v>0</v>
      </c>
      <c r="AZ656" s="113">
        <v>0</v>
      </c>
      <c r="BA656" s="113">
        <v>0</v>
      </c>
      <c r="BB656" s="113">
        <v>0</v>
      </c>
    </row>
    <row r="657" spans="7:54" s="71" customFormat="1" ht="14.25" x14ac:dyDescent="0.2">
      <c r="G657" s="81" t="s">
        <v>1206</v>
      </c>
      <c r="H657" s="82" t="s">
        <v>224</v>
      </c>
      <c r="I657" s="83" t="s">
        <v>225</v>
      </c>
      <c r="J657" s="84">
        <f>SUM(J658:J659)</f>
        <v>0</v>
      </c>
      <c r="K657" s="84">
        <f>SUM(K658:K659)</f>
        <v>0</v>
      </c>
      <c r="L657" s="115">
        <f>SUM(L658:L659)</f>
        <v>0</v>
      </c>
      <c r="M657" s="115">
        <f t="shared" ref="M657:X657" si="769">SUM(M658:M659)</f>
        <v>0</v>
      </c>
      <c r="N657" s="115">
        <f t="shared" si="769"/>
        <v>0</v>
      </c>
      <c r="O657" s="115">
        <f t="shared" si="769"/>
        <v>0</v>
      </c>
      <c r="P657" s="115">
        <f t="shared" si="769"/>
        <v>0</v>
      </c>
      <c r="Q657" s="115">
        <f t="shared" si="769"/>
        <v>0</v>
      </c>
      <c r="R657" s="115">
        <f t="shared" si="769"/>
        <v>0</v>
      </c>
      <c r="S657" s="115">
        <f t="shared" si="769"/>
        <v>0</v>
      </c>
      <c r="T657" s="115">
        <f t="shared" si="769"/>
        <v>0</v>
      </c>
      <c r="U657" s="115">
        <f t="shared" si="769"/>
        <v>0</v>
      </c>
      <c r="V657" s="115">
        <f t="shared" si="769"/>
        <v>0</v>
      </c>
      <c r="W657" s="115">
        <f t="shared" si="769"/>
        <v>0</v>
      </c>
      <c r="X657" s="115">
        <f t="shared" si="769"/>
        <v>0</v>
      </c>
      <c r="Y657" s="115">
        <f t="shared" si="745"/>
        <v>0</v>
      </c>
      <c r="Z657" s="115">
        <f t="shared" ref="Z657:AW657" si="770">SUM(Z658:Z659)</f>
        <v>0</v>
      </c>
      <c r="AA657" s="115">
        <f t="shared" si="770"/>
        <v>0</v>
      </c>
      <c r="AB657" s="115">
        <f t="shared" si="770"/>
        <v>0</v>
      </c>
      <c r="AC657" s="115">
        <f t="shared" si="770"/>
        <v>0</v>
      </c>
      <c r="AD657" s="115">
        <f t="shared" si="770"/>
        <v>0</v>
      </c>
      <c r="AE657" s="115">
        <f>SUM(AE658:AE659)</f>
        <v>0</v>
      </c>
      <c r="AF657" s="115">
        <f t="shared" si="770"/>
        <v>0</v>
      </c>
      <c r="AG657" s="115">
        <v>0</v>
      </c>
      <c r="AH657" s="115">
        <v>0</v>
      </c>
      <c r="AI657" s="115">
        <f t="shared" si="770"/>
        <v>0</v>
      </c>
      <c r="AJ657" s="115">
        <f t="shared" si="770"/>
        <v>0</v>
      </c>
      <c r="AK657" s="115">
        <f t="shared" si="770"/>
        <v>0</v>
      </c>
      <c r="AL657" s="115">
        <f t="shared" si="770"/>
        <v>0</v>
      </c>
      <c r="AM657" s="115">
        <f t="shared" si="770"/>
        <v>0</v>
      </c>
      <c r="AN657" s="115">
        <f t="shared" si="770"/>
        <v>0</v>
      </c>
      <c r="AO657" s="115">
        <f t="shared" si="770"/>
        <v>0</v>
      </c>
      <c r="AP657" s="115">
        <f t="shared" si="770"/>
        <v>0</v>
      </c>
      <c r="AQ657" s="115">
        <f t="shared" si="770"/>
        <v>0</v>
      </c>
      <c r="AR657" s="115">
        <f t="shared" si="770"/>
        <v>0</v>
      </c>
      <c r="AS657" s="115">
        <f>SUM(AS658:AS659)</f>
        <v>0</v>
      </c>
      <c r="AT657" s="115">
        <f>SUM(AT658:AT659)</f>
        <v>0</v>
      </c>
      <c r="AU657" s="115">
        <f t="shared" si="770"/>
        <v>0</v>
      </c>
      <c r="AV657" s="115" t="e">
        <f t="shared" si="770"/>
        <v>#REF!</v>
      </c>
      <c r="AW657" s="115" t="e">
        <f t="shared" si="770"/>
        <v>#REF!</v>
      </c>
      <c r="AX657" s="115" t="e">
        <f>SUM(AX658:AX659)</f>
        <v>#REF!</v>
      </c>
      <c r="AY657" s="115">
        <f>SUM(AY658:AY659)</f>
        <v>0</v>
      </c>
      <c r="AZ657" s="115">
        <f>SUM(AZ658:AZ659)</f>
        <v>0</v>
      </c>
      <c r="BA657" s="115">
        <f>SUM(BA658:BA659)</f>
        <v>0</v>
      </c>
      <c r="BB657" s="115">
        <f>SUM(BB658:BB659)</f>
        <v>0</v>
      </c>
    </row>
    <row r="658" spans="7:54" s="71" customFormat="1" ht="14.25" x14ac:dyDescent="0.2">
      <c r="G658" s="81" t="s">
        <v>1207</v>
      </c>
      <c r="H658" s="85" t="s">
        <v>1207</v>
      </c>
      <c r="I658" s="74" t="s">
        <v>1208</v>
      </c>
      <c r="J658" s="75">
        <v>0</v>
      </c>
      <c r="K658" s="75"/>
      <c r="L658" s="113">
        <v>0</v>
      </c>
      <c r="M658" s="113">
        <v>0</v>
      </c>
      <c r="N658" s="113">
        <v>0</v>
      </c>
      <c r="O658" s="113">
        <v>0</v>
      </c>
      <c r="P658" s="113"/>
      <c r="Q658" s="113">
        <v>0</v>
      </c>
      <c r="R658" s="113">
        <v>0</v>
      </c>
      <c r="S658" s="113">
        <v>0</v>
      </c>
      <c r="T658" s="113">
        <v>0</v>
      </c>
      <c r="U658" s="113">
        <v>0</v>
      </c>
      <c r="V658" s="113">
        <v>0</v>
      </c>
      <c r="W658" s="113">
        <v>0</v>
      </c>
      <c r="X658" s="113">
        <v>0</v>
      </c>
      <c r="Y658" s="113">
        <f t="shared" si="745"/>
        <v>0</v>
      </c>
      <c r="Z658" s="113">
        <v>0</v>
      </c>
      <c r="AA658" s="113">
        <v>0</v>
      </c>
      <c r="AB658" s="113">
        <v>0</v>
      </c>
      <c r="AC658" s="113">
        <v>0</v>
      </c>
      <c r="AD658" s="113">
        <v>0</v>
      </c>
      <c r="AE658" s="113">
        <v>0</v>
      </c>
      <c r="AF658" s="113">
        <v>0</v>
      </c>
      <c r="AG658" s="113">
        <v>0</v>
      </c>
      <c r="AH658" s="113">
        <v>0</v>
      </c>
      <c r="AI658" s="113">
        <f t="shared" si="719"/>
        <v>0</v>
      </c>
      <c r="AJ658" s="113">
        <v>0</v>
      </c>
      <c r="AK658" s="113">
        <v>0</v>
      </c>
      <c r="AL658" s="113">
        <f t="shared" si="720"/>
        <v>0</v>
      </c>
      <c r="AM658" s="113">
        <f>SUM(M658:R658)</f>
        <v>0</v>
      </c>
      <c r="AN658" s="113">
        <f>SUM(S658:U658)</f>
        <v>0</v>
      </c>
      <c r="AO658" s="113">
        <f>SUM(V658:X658)</f>
        <v>0</v>
      </c>
      <c r="AP658" s="113">
        <f>SUM(AM658:AO658)</f>
        <v>0</v>
      </c>
      <c r="AQ658" s="113">
        <f t="shared" ref="AQ658:AS659" si="771">AM658</f>
        <v>0</v>
      </c>
      <c r="AR658" s="113">
        <f t="shared" si="771"/>
        <v>0</v>
      </c>
      <c r="AS658" s="113">
        <f t="shared" si="771"/>
        <v>0</v>
      </c>
      <c r="AT658" s="113">
        <f>SUM(AQ658:AS658)</f>
        <v>0</v>
      </c>
      <c r="AU658" s="113">
        <v>0</v>
      </c>
      <c r="AV658" s="113">
        <v>0</v>
      </c>
      <c r="AW658" s="113">
        <f>SUM(AU658:AV658)</f>
        <v>0</v>
      </c>
      <c r="AX658" s="113" t="e">
        <f>#REF!</f>
        <v>#REF!</v>
      </c>
      <c r="AY658" s="113">
        <v>0</v>
      </c>
      <c r="AZ658" s="113">
        <v>0</v>
      </c>
      <c r="BA658" s="113">
        <v>0</v>
      </c>
      <c r="BB658" s="113">
        <v>0</v>
      </c>
    </row>
    <row r="659" spans="7:54" s="71" customFormat="1" ht="14.25" x14ac:dyDescent="0.2">
      <c r="G659" s="81" t="s">
        <v>1209</v>
      </c>
      <c r="H659" s="85" t="s">
        <v>1209</v>
      </c>
      <c r="I659" s="74" t="s">
        <v>1210</v>
      </c>
      <c r="J659" s="75">
        <v>0</v>
      </c>
      <c r="K659" s="75"/>
      <c r="L659" s="113">
        <v>0</v>
      </c>
      <c r="M659" s="113"/>
      <c r="N659" s="113"/>
      <c r="O659" s="113"/>
      <c r="P659" s="113"/>
      <c r="Q659" s="113">
        <v>0</v>
      </c>
      <c r="R659" s="113">
        <v>0</v>
      </c>
      <c r="S659" s="113">
        <v>0</v>
      </c>
      <c r="T659" s="113">
        <v>0</v>
      </c>
      <c r="U659" s="113">
        <v>0</v>
      </c>
      <c r="V659" s="113">
        <v>0</v>
      </c>
      <c r="W659" s="113">
        <v>0</v>
      </c>
      <c r="X659" s="113">
        <v>0</v>
      </c>
      <c r="Y659" s="113">
        <f t="shared" si="745"/>
        <v>0</v>
      </c>
      <c r="Z659" s="113">
        <v>0</v>
      </c>
      <c r="AA659" s="113">
        <v>0</v>
      </c>
      <c r="AB659" s="113">
        <v>0</v>
      </c>
      <c r="AC659" s="113">
        <v>0</v>
      </c>
      <c r="AD659" s="113">
        <v>0</v>
      </c>
      <c r="AE659" s="113">
        <v>0</v>
      </c>
      <c r="AF659" s="113">
        <v>0</v>
      </c>
      <c r="AG659" s="113">
        <v>0</v>
      </c>
      <c r="AH659" s="113">
        <v>0</v>
      </c>
      <c r="AI659" s="113">
        <f t="shared" si="719"/>
        <v>0</v>
      </c>
      <c r="AJ659" s="113">
        <v>0</v>
      </c>
      <c r="AK659" s="113">
        <v>0</v>
      </c>
      <c r="AL659" s="113">
        <f t="shared" si="720"/>
        <v>0</v>
      </c>
      <c r="AM659" s="113">
        <f>SUM(M659:R659)</f>
        <v>0</v>
      </c>
      <c r="AN659" s="113">
        <f>SUM(S659:U659)</f>
        <v>0</v>
      </c>
      <c r="AO659" s="113">
        <f>SUM(V659:X659)</f>
        <v>0</v>
      </c>
      <c r="AP659" s="113">
        <f>SUM(AM659:AO659)</f>
        <v>0</v>
      </c>
      <c r="AQ659" s="113">
        <f t="shared" si="771"/>
        <v>0</v>
      </c>
      <c r="AR659" s="113">
        <f t="shared" si="771"/>
        <v>0</v>
      </c>
      <c r="AS659" s="113">
        <f t="shared" si="771"/>
        <v>0</v>
      </c>
      <c r="AT659" s="113">
        <f>SUM(AQ659:AS659)</f>
        <v>0</v>
      </c>
      <c r="AU659" s="113">
        <v>0</v>
      </c>
      <c r="AV659" s="113" t="e">
        <f>#REF!-AU659</f>
        <v>#REF!</v>
      </c>
      <c r="AW659" s="113" t="e">
        <f>SUM(AU659:AV659)</f>
        <v>#REF!</v>
      </c>
      <c r="AX659" s="113" t="e">
        <f>#REF!</f>
        <v>#REF!</v>
      </c>
      <c r="AY659" s="113">
        <v>0</v>
      </c>
      <c r="AZ659" s="113">
        <v>0</v>
      </c>
      <c r="BA659" s="113">
        <v>0</v>
      </c>
      <c r="BB659" s="113">
        <v>0</v>
      </c>
    </row>
    <row r="660" spans="7:54" s="71" customFormat="1" ht="14.25" x14ac:dyDescent="0.2">
      <c r="G660" s="81" t="s">
        <v>1211</v>
      </c>
      <c r="H660" s="82" t="s">
        <v>226</v>
      </c>
      <c r="I660" s="83" t="s">
        <v>227</v>
      </c>
      <c r="J660" s="84">
        <f>J661</f>
        <v>0</v>
      </c>
      <c r="K660" s="84">
        <f>K661</f>
        <v>0</v>
      </c>
      <c r="L660" s="115">
        <f>L661</f>
        <v>0</v>
      </c>
      <c r="M660" s="115">
        <f t="shared" ref="M660:X660" si="772">M661</f>
        <v>0</v>
      </c>
      <c r="N660" s="115">
        <f t="shared" si="772"/>
        <v>0</v>
      </c>
      <c r="O660" s="115">
        <f t="shared" si="772"/>
        <v>0</v>
      </c>
      <c r="P660" s="115">
        <f t="shared" si="772"/>
        <v>0</v>
      </c>
      <c r="Q660" s="115">
        <f t="shared" si="772"/>
        <v>0</v>
      </c>
      <c r="R660" s="115">
        <f t="shared" si="772"/>
        <v>0</v>
      </c>
      <c r="S660" s="115">
        <f t="shared" si="772"/>
        <v>0</v>
      </c>
      <c r="T660" s="115">
        <f t="shared" si="772"/>
        <v>0</v>
      </c>
      <c r="U660" s="115">
        <f t="shared" si="772"/>
        <v>0</v>
      </c>
      <c r="V660" s="115">
        <f t="shared" si="772"/>
        <v>0</v>
      </c>
      <c r="W660" s="115">
        <f t="shared" si="772"/>
        <v>0</v>
      </c>
      <c r="X660" s="115">
        <f t="shared" si="772"/>
        <v>0</v>
      </c>
      <c r="Y660" s="115">
        <f t="shared" si="745"/>
        <v>0</v>
      </c>
      <c r="Z660" s="115">
        <f t="shared" ref="Z660:BB660" si="773">Z661</f>
        <v>0</v>
      </c>
      <c r="AA660" s="115">
        <f t="shared" si="773"/>
        <v>0</v>
      </c>
      <c r="AB660" s="115">
        <f t="shared" si="773"/>
        <v>0</v>
      </c>
      <c r="AC660" s="115">
        <f t="shared" si="773"/>
        <v>0</v>
      </c>
      <c r="AD660" s="115">
        <f t="shared" si="773"/>
        <v>0</v>
      </c>
      <c r="AE660" s="115">
        <f t="shared" si="773"/>
        <v>0</v>
      </c>
      <c r="AF660" s="115">
        <f t="shared" si="773"/>
        <v>0</v>
      </c>
      <c r="AG660" s="115">
        <v>0</v>
      </c>
      <c r="AH660" s="115">
        <v>0</v>
      </c>
      <c r="AI660" s="115">
        <f t="shared" si="773"/>
        <v>0</v>
      </c>
      <c r="AJ660" s="115">
        <f t="shared" si="773"/>
        <v>0</v>
      </c>
      <c r="AK660" s="115">
        <f t="shared" si="773"/>
        <v>0</v>
      </c>
      <c r="AL660" s="115">
        <f t="shared" si="773"/>
        <v>0</v>
      </c>
      <c r="AM660" s="115">
        <f t="shared" si="773"/>
        <v>0</v>
      </c>
      <c r="AN660" s="115">
        <f t="shared" si="773"/>
        <v>0</v>
      </c>
      <c r="AO660" s="115">
        <f t="shared" si="773"/>
        <v>0</v>
      </c>
      <c r="AP660" s="115">
        <f t="shared" si="773"/>
        <v>0</v>
      </c>
      <c r="AQ660" s="115">
        <f t="shared" si="773"/>
        <v>0</v>
      </c>
      <c r="AR660" s="115">
        <f t="shared" si="773"/>
        <v>0</v>
      </c>
      <c r="AS660" s="115">
        <f t="shared" si="773"/>
        <v>0</v>
      </c>
      <c r="AT660" s="115">
        <f t="shared" si="773"/>
        <v>0</v>
      </c>
      <c r="AU660" s="115">
        <f t="shared" si="773"/>
        <v>0</v>
      </c>
      <c r="AV660" s="115" t="e">
        <f t="shared" si="773"/>
        <v>#REF!</v>
      </c>
      <c r="AW660" s="115" t="e">
        <f t="shared" si="773"/>
        <v>#REF!</v>
      </c>
      <c r="AX660" s="115" t="e">
        <f t="shared" si="773"/>
        <v>#REF!</v>
      </c>
      <c r="AY660" s="115">
        <f t="shared" si="773"/>
        <v>0</v>
      </c>
      <c r="AZ660" s="115">
        <f t="shared" si="773"/>
        <v>0</v>
      </c>
      <c r="BA660" s="115">
        <f t="shared" si="773"/>
        <v>0</v>
      </c>
      <c r="BB660" s="115">
        <f t="shared" si="773"/>
        <v>0</v>
      </c>
    </row>
    <row r="661" spans="7:54" s="71" customFormat="1" ht="14.25" x14ac:dyDescent="0.2">
      <c r="G661" s="81" t="s">
        <v>226</v>
      </c>
      <c r="H661" s="85" t="s">
        <v>226</v>
      </c>
      <c r="I661" s="74" t="s">
        <v>1212</v>
      </c>
      <c r="J661" s="75">
        <v>0</v>
      </c>
      <c r="K661" s="75"/>
      <c r="L661" s="113">
        <v>0</v>
      </c>
      <c r="M661" s="113"/>
      <c r="N661" s="113"/>
      <c r="O661" s="113"/>
      <c r="P661" s="113"/>
      <c r="Q661" s="113">
        <v>0</v>
      </c>
      <c r="R661" s="113">
        <v>0</v>
      </c>
      <c r="S661" s="113">
        <v>0</v>
      </c>
      <c r="T661" s="113">
        <v>0</v>
      </c>
      <c r="U661" s="113">
        <v>0</v>
      </c>
      <c r="V661" s="113">
        <v>0</v>
      </c>
      <c r="W661" s="113">
        <v>0</v>
      </c>
      <c r="X661" s="113">
        <v>0</v>
      </c>
      <c r="Y661" s="113">
        <f t="shared" si="745"/>
        <v>0</v>
      </c>
      <c r="Z661" s="113"/>
      <c r="AA661" s="113"/>
      <c r="AB661" s="113"/>
      <c r="AC661" s="113"/>
      <c r="AD661" s="113">
        <v>0</v>
      </c>
      <c r="AE661" s="113">
        <v>0</v>
      </c>
      <c r="AF661" s="113">
        <v>0</v>
      </c>
      <c r="AG661" s="113">
        <v>0</v>
      </c>
      <c r="AH661" s="113">
        <v>0</v>
      </c>
      <c r="AI661" s="113">
        <f t="shared" si="719"/>
        <v>0</v>
      </c>
      <c r="AJ661" s="113">
        <v>0</v>
      </c>
      <c r="AK661" s="113">
        <v>0</v>
      </c>
      <c r="AL661" s="113">
        <f t="shared" si="720"/>
        <v>0</v>
      </c>
      <c r="AM661" s="113">
        <f>SUM(M661:R661)</f>
        <v>0</v>
      </c>
      <c r="AN661" s="113">
        <f>SUM(S661:U661)</f>
        <v>0</v>
      </c>
      <c r="AO661" s="113">
        <f>SUM(V661:X661)</f>
        <v>0</v>
      </c>
      <c r="AP661" s="113">
        <f>SUM(AM661:AO661)</f>
        <v>0</v>
      </c>
      <c r="AQ661" s="113">
        <f>AM661</f>
        <v>0</v>
      </c>
      <c r="AR661" s="113">
        <f>AN661</f>
        <v>0</v>
      </c>
      <c r="AS661" s="113">
        <f>AO661</f>
        <v>0</v>
      </c>
      <c r="AT661" s="113">
        <f>SUM(AQ661:AS661)</f>
        <v>0</v>
      </c>
      <c r="AU661" s="113">
        <v>0</v>
      </c>
      <c r="AV661" s="113" t="e">
        <f>#REF!-AU661</f>
        <v>#REF!</v>
      </c>
      <c r="AW661" s="113" t="e">
        <f>SUM(AU661:AV661)</f>
        <v>#REF!</v>
      </c>
      <c r="AX661" s="113" t="e">
        <f>#REF!</f>
        <v>#REF!</v>
      </c>
      <c r="AY661" s="113">
        <v>0</v>
      </c>
      <c r="AZ661" s="113">
        <v>0</v>
      </c>
      <c r="BA661" s="113">
        <v>0</v>
      </c>
      <c r="BB661" s="113">
        <v>0</v>
      </c>
    </row>
    <row r="662" spans="7:54" s="71" customFormat="1" ht="14.25" x14ac:dyDescent="0.2">
      <c r="G662" s="81" t="s">
        <v>1213</v>
      </c>
      <c r="H662" s="82" t="s">
        <v>228</v>
      </c>
      <c r="I662" s="83" t="s">
        <v>229</v>
      </c>
      <c r="J662" s="84">
        <f>SUM(J663:J664)</f>
        <v>0</v>
      </c>
      <c r="K662" s="84">
        <f>SUM(K663:K664)</f>
        <v>0</v>
      </c>
      <c r="L662" s="115">
        <f>SUM(L663:L664)</f>
        <v>0</v>
      </c>
      <c r="M662" s="115">
        <f t="shared" ref="M662:X662" si="774">SUM(M663:M664)</f>
        <v>0</v>
      </c>
      <c r="N662" s="115">
        <f t="shared" si="774"/>
        <v>0</v>
      </c>
      <c r="O662" s="115">
        <f t="shared" si="774"/>
        <v>0</v>
      </c>
      <c r="P662" s="115">
        <f t="shared" si="774"/>
        <v>0</v>
      </c>
      <c r="Q662" s="115">
        <f t="shared" si="774"/>
        <v>0</v>
      </c>
      <c r="R662" s="115">
        <f t="shared" si="774"/>
        <v>0</v>
      </c>
      <c r="S662" s="115">
        <f t="shared" si="774"/>
        <v>0</v>
      </c>
      <c r="T662" s="115">
        <f t="shared" si="774"/>
        <v>0</v>
      </c>
      <c r="U662" s="115">
        <f t="shared" si="774"/>
        <v>0</v>
      </c>
      <c r="V662" s="115">
        <f t="shared" si="774"/>
        <v>0</v>
      </c>
      <c r="W662" s="115">
        <f t="shared" si="774"/>
        <v>0</v>
      </c>
      <c r="X662" s="115">
        <f t="shared" si="774"/>
        <v>0</v>
      </c>
      <c r="Y662" s="115">
        <f t="shared" si="745"/>
        <v>0</v>
      </c>
      <c r="Z662" s="115">
        <f t="shared" ref="Z662:AW662" si="775">SUM(Z663:Z664)</f>
        <v>0</v>
      </c>
      <c r="AA662" s="115">
        <f t="shared" si="775"/>
        <v>0</v>
      </c>
      <c r="AB662" s="115">
        <f t="shared" si="775"/>
        <v>0</v>
      </c>
      <c r="AC662" s="115">
        <f t="shared" si="775"/>
        <v>0</v>
      </c>
      <c r="AD662" s="115">
        <f t="shared" si="775"/>
        <v>0</v>
      </c>
      <c r="AE662" s="115">
        <f>SUM(AE663:AE664)</f>
        <v>0</v>
      </c>
      <c r="AF662" s="115">
        <f t="shared" si="775"/>
        <v>0</v>
      </c>
      <c r="AG662" s="115">
        <v>0</v>
      </c>
      <c r="AH662" s="115">
        <v>0</v>
      </c>
      <c r="AI662" s="115">
        <f t="shared" si="775"/>
        <v>0</v>
      </c>
      <c r="AJ662" s="115">
        <f t="shared" si="775"/>
        <v>0</v>
      </c>
      <c r="AK662" s="115">
        <f t="shared" si="775"/>
        <v>0</v>
      </c>
      <c r="AL662" s="115">
        <f t="shared" si="775"/>
        <v>0</v>
      </c>
      <c r="AM662" s="115">
        <f t="shared" si="775"/>
        <v>0</v>
      </c>
      <c r="AN662" s="115">
        <f t="shared" si="775"/>
        <v>0</v>
      </c>
      <c r="AO662" s="115">
        <f t="shared" si="775"/>
        <v>0</v>
      </c>
      <c r="AP662" s="115">
        <f t="shared" si="775"/>
        <v>0</v>
      </c>
      <c r="AQ662" s="115">
        <f t="shared" si="775"/>
        <v>0</v>
      </c>
      <c r="AR662" s="115">
        <f t="shared" si="775"/>
        <v>0</v>
      </c>
      <c r="AS662" s="115">
        <f>SUM(AS663:AS664)</f>
        <v>0</v>
      </c>
      <c r="AT662" s="115">
        <f>SUM(AT663:AT664)</f>
        <v>0</v>
      </c>
      <c r="AU662" s="115">
        <f t="shared" si="775"/>
        <v>0</v>
      </c>
      <c r="AV662" s="115">
        <f t="shared" si="775"/>
        <v>0</v>
      </c>
      <c r="AW662" s="115">
        <f t="shared" si="775"/>
        <v>0</v>
      </c>
      <c r="AX662" s="115" t="e">
        <f>SUM(AX663:AX664)</f>
        <v>#REF!</v>
      </c>
      <c r="AY662" s="115">
        <f>SUM(AY663:AY664)</f>
        <v>0</v>
      </c>
      <c r="AZ662" s="115">
        <f>SUM(AZ663:AZ664)</f>
        <v>0</v>
      </c>
      <c r="BA662" s="115">
        <f>SUM(BA663:BA664)</f>
        <v>0</v>
      </c>
      <c r="BB662" s="115">
        <f>SUM(BB663:BB664)</f>
        <v>0</v>
      </c>
    </row>
    <row r="663" spans="7:54" s="71" customFormat="1" ht="14.25" x14ac:dyDescent="0.2">
      <c r="G663" s="81" t="s">
        <v>1214</v>
      </c>
      <c r="H663" s="85" t="s">
        <v>1214</v>
      </c>
      <c r="I663" s="74" t="s">
        <v>1215</v>
      </c>
      <c r="J663" s="75">
        <v>0</v>
      </c>
      <c r="K663" s="75"/>
      <c r="L663" s="113">
        <v>0</v>
      </c>
      <c r="M663" s="113">
        <v>0</v>
      </c>
      <c r="N663" s="113">
        <v>0</v>
      </c>
      <c r="O663" s="113">
        <v>0</v>
      </c>
      <c r="P663" s="113">
        <v>0</v>
      </c>
      <c r="Q663" s="113">
        <v>0</v>
      </c>
      <c r="R663" s="113">
        <v>0</v>
      </c>
      <c r="S663" s="113">
        <v>0</v>
      </c>
      <c r="T663" s="113">
        <v>0</v>
      </c>
      <c r="U663" s="113">
        <v>0</v>
      </c>
      <c r="V663" s="113">
        <v>0</v>
      </c>
      <c r="W663" s="113">
        <v>0</v>
      </c>
      <c r="X663" s="113">
        <v>0</v>
      </c>
      <c r="Y663" s="113">
        <f t="shared" si="745"/>
        <v>0</v>
      </c>
      <c r="Z663" s="113"/>
      <c r="AA663" s="113"/>
      <c r="AB663" s="113"/>
      <c r="AC663" s="113"/>
      <c r="AD663" s="113">
        <v>0</v>
      </c>
      <c r="AE663" s="113">
        <v>0</v>
      </c>
      <c r="AF663" s="113">
        <v>0</v>
      </c>
      <c r="AG663" s="113">
        <v>0</v>
      </c>
      <c r="AH663" s="113">
        <v>0</v>
      </c>
      <c r="AI663" s="113">
        <f t="shared" si="719"/>
        <v>0</v>
      </c>
      <c r="AJ663" s="113">
        <v>0</v>
      </c>
      <c r="AK663" s="113">
        <v>0</v>
      </c>
      <c r="AL663" s="113">
        <f t="shared" si="720"/>
        <v>0</v>
      </c>
      <c r="AM663" s="113">
        <f>SUM(M663:R663)</f>
        <v>0</v>
      </c>
      <c r="AN663" s="113">
        <f>SUM(S663:U663)</f>
        <v>0</v>
      </c>
      <c r="AO663" s="113">
        <f>SUM(V663:X663)</f>
        <v>0</v>
      </c>
      <c r="AP663" s="113">
        <f>SUM(AM663:AO663)</f>
        <v>0</v>
      </c>
      <c r="AQ663" s="113">
        <f t="shared" ref="AQ663:AS664" si="776">AM663</f>
        <v>0</v>
      </c>
      <c r="AR663" s="113">
        <f t="shared" si="776"/>
        <v>0</v>
      </c>
      <c r="AS663" s="113">
        <f t="shared" si="776"/>
        <v>0</v>
      </c>
      <c r="AT663" s="113">
        <f>SUM(AQ663:AS663)</f>
        <v>0</v>
      </c>
      <c r="AU663" s="113">
        <v>0</v>
      </c>
      <c r="AV663" s="113">
        <v>0</v>
      </c>
      <c r="AW663" s="113">
        <f>SUM(AU663:AV663)</f>
        <v>0</v>
      </c>
      <c r="AX663" s="113" t="e">
        <f>#REF!</f>
        <v>#REF!</v>
      </c>
      <c r="AY663" s="113">
        <v>0</v>
      </c>
      <c r="AZ663" s="113">
        <v>0</v>
      </c>
      <c r="BA663" s="113">
        <v>0</v>
      </c>
      <c r="BB663" s="113">
        <v>0</v>
      </c>
    </row>
    <row r="664" spans="7:54" s="71" customFormat="1" ht="14.25" x14ac:dyDescent="0.2">
      <c r="G664" s="81" t="s">
        <v>1216</v>
      </c>
      <c r="H664" s="85" t="s">
        <v>1216</v>
      </c>
      <c r="I664" s="74" t="s">
        <v>1217</v>
      </c>
      <c r="J664" s="75">
        <v>0</v>
      </c>
      <c r="K664" s="75"/>
      <c r="L664" s="113">
        <v>0</v>
      </c>
      <c r="M664" s="113">
        <v>0</v>
      </c>
      <c r="N664" s="113"/>
      <c r="O664" s="113"/>
      <c r="P664" s="113"/>
      <c r="Q664" s="113">
        <v>0</v>
      </c>
      <c r="R664" s="113">
        <v>0</v>
      </c>
      <c r="S664" s="113">
        <v>0</v>
      </c>
      <c r="T664" s="113">
        <v>0</v>
      </c>
      <c r="U664" s="113">
        <v>0</v>
      </c>
      <c r="V664" s="113">
        <v>0</v>
      </c>
      <c r="W664" s="113">
        <v>0</v>
      </c>
      <c r="X664" s="113">
        <v>0</v>
      </c>
      <c r="Y664" s="113">
        <f t="shared" si="745"/>
        <v>0</v>
      </c>
      <c r="Z664" s="113"/>
      <c r="AA664" s="113"/>
      <c r="AB664" s="113"/>
      <c r="AC664" s="113"/>
      <c r="AD664" s="113">
        <v>0</v>
      </c>
      <c r="AE664" s="113">
        <v>0</v>
      </c>
      <c r="AF664" s="113">
        <v>0</v>
      </c>
      <c r="AG664" s="113">
        <v>0</v>
      </c>
      <c r="AH664" s="113">
        <v>0</v>
      </c>
      <c r="AI664" s="113">
        <f t="shared" si="719"/>
        <v>0</v>
      </c>
      <c r="AJ664" s="113">
        <v>0</v>
      </c>
      <c r="AK664" s="113">
        <v>0</v>
      </c>
      <c r="AL664" s="113">
        <f t="shared" si="720"/>
        <v>0</v>
      </c>
      <c r="AM664" s="113">
        <f>SUM(M664:R664)</f>
        <v>0</v>
      </c>
      <c r="AN664" s="113">
        <f>SUM(S664:U664)</f>
        <v>0</v>
      </c>
      <c r="AO664" s="113">
        <f>SUM(V664:X664)</f>
        <v>0</v>
      </c>
      <c r="AP664" s="113">
        <f>SUM(AM664:AO664)</f>
        <v>0</v>
      </c>
      <c r="AQ664" s="113">
        <f t="shared" si="776"/>
        <v>0</v>
      </c>
      <c r="AR664" s="113">
        <f t="shared" si="776"/>
        <v>0</v>
      </c>
      <c r="AS664" s="113">
        <f t="shared" si="776"/>
        <v>0</v>
      </c>
      <c r="AT664" s="113">
        <f>SUM(AQ664:AS664)</f>
        <v>0</v>
      </c>
      <c r="AU664" s="113">
        <v>0</v>
      </c>
      <c r="AV664" s="113">
        <v>0</v>
      </c>
      <c r="AW664" s="113">
        <f>SUM(AU664:AV664)</f>
        <v>0</v>
      </c>
      <c r="AX664" s="113" t="e">
        <f>#REF!</f>
        <v>#REF!</v>
      </c>
      <c r="AY664" s="113">
        <v>0</v>
      </c>
      <c r="AZ664" s="113">
        <v>0</v>
      </c>
      <c r="BA664" s="113">
        <v>0</v>
      </c>
      <c r="BB664" s="113">
        <v>0</v>
      </c>
    </row>
    <row r="665" spans="7:54" s="71" customFormat="1" ht="14.25" x14ac:dyDescent="0.2">
      <c r="G665" s="81" t="s">
        <v>1218</v>
      </c>
      <c r="H665" s="82" t="s">
        <v>232</v>
      </c>
      <c r="I665" s="83" t="s">
        <v>233</v>
      </c>
      <c r="J665" s="84">
        <f>SUM(J666:J667)</f>
        <v>0</v>
      </c>
      <c r="K665" s="84">
        <f>SUM(K666:K667)</f>
        <v>0</v>
      </c>
      <c r="L665" s="115">
        <f>SUM(L666:L667)</f>
        <v>0</v>
      </c>
      <c r="M665" s="115">
        <f t="shared" ref="M665:X665" si="777">SUM(M666:M667)</f>
        <v>0</v>
      </c>
      <c r="N665" s="115">
        <f t="shared" si="777"/>
        <v>0</v>
      </c>
      <c r="O665" s="115">
        <f t="shared" si="777"/>
        <v>0</v>
      </c>
      <c r="P665" s="115">
        <f t="shared" si="777"/>
        <v>0</v>
      </c>
      <c r="Q665" s="115">
        <f t="shared" si="777"/>
        <v>0</v>
      </c>
      <c r="R665" s="115">
        <f t="shared" si="777"/>
        <v>0</v>
      </c>
      <c r="S665" s="115">
        <f t="shared" si="777"/>
        <v>0</v>
      </c>
      <c r="T665" s="115">
        <f t="shared" si="777"/>
        <v>0</v>
      </c>
      <c r="U665" s="115">
        <f t="shared" si="777"/>
        <v>0</v>
      </c>
      <c r="V665" s="115">
        <f t="shared" si="777"/>
        <v>0</v>
      </c>
      <c r="W665" s="115">
        <f t="shared" si="777"/>
        <v>0</v>
      </c>
      <c r="X665" s="115">
        <f t="shared" si="777"/>
        <v>0</v>
      </c>
      <c r="Y665" s="115">
        <f t="shared" si="745"/>
        <v>0</v>
      </c>
      <c r="Z665" s="115">
        <f t="shared" ref="Z665:AW665" si="778">SUM(Z666:Z667)</f>
        <v>0</v>
      </c>
      <c r="AA665" s="115">
        <f t="shared" si="778"/>
        <v>0</v>
      </c>
      <c r="AB665" s="115">
        <f t="shared" si="778"/>
        <v>0</v>
      </c>
      <c r="AC665" s="115">
        <f t="shared" si="778"/>
        <v>0</v>
      </c>
      <c r="AD665" s="115">
        <f t="shared" si="778"/>
        <v>0</v>
      </c>
      <c r="AE665" s="115">
        <f>SUM(AE666:AE667)</f>
        <v>0</v>
      </c>
      <c r="AF665" s="115">
        <f t="shared" si="778"/>
        <v>0</v>
      </c>
      <c r="AG665" s="115">
        <v>0</v>
      </c>
      <c r="AH665" s="115">
        <v>0</v>
      </c>
      <c r="AI665" s="115">
        <f t="shared" si="778"/>
        <v>0</v>
      </c>
      <c r="AJ665" s="115">
        <f t="shared" si="778"/>
        <v>0</v>
      </c>
      <c r="AK665" s="115">
        <f t="shared" si="778"/>
        <v>0</v>
      </c>
      <c r="AL665" s="115">
        <f t="shared" si="778"/>
        <v>0</v>
      </c>
      <c r="AM665" s="115">
        <f t="shared" si="778"/>
        <v>0</v>
      </c>
      <c r="AN665" s="115">
        <f t="shared" si="778"/>
        <v>0</v>
      </c>
      <c r="AO665" s="115">
        <f t="shared" si="778"/>
        <v>0</v>
      </c>
      <c r="AP665" s="115">
        <f t="shared" si="778"/>
        <v>0</v>
      </c>
      <c r="AQ665" s="115">
        <f t="shared" si="778"/>
        <v>0</v>
      </c>
      <c r="AR665" s="115">
        <f t="shared" si="778"/>
        <v>0</v>
      </c>
      <c r="AS665" s="115">
        <f>SUM(AS666:AS667)</f>
        <v>0</v>
      </c>
      <c r="AT665" s="115">
        <f>SUM(AT666:AT667)</f>
        <v>0</v>
      </c>
      <c r="AU665" s="115">
        <f t="shared" si="778"/>
        <v>0</v>
      </c>
      <c r="AV665" s="115">
        <f t="shared" si="778"/>
        <v>0</v>
      </c>
      <c r="AW665" s="115">
        <f t="shared" si="778"/>
        <v>0</v>
      </c>
      <c r="AX665" s="115" t="e">
        <f>SUM(AX666:AX667)</f>
        <v>#REF!</v>
      </c>
      <c r="AY665" s="115">
        <f>SUM(AY666:AY667)</f>
        <v>0</v>
      </c>
      <c r="AZ665" s="115">
        <f>SUM(AZ666:AZ667)</f>
        <v>0</v>
      </c>
      <c r="BA665" s="115">
        <f>SUM(BA666:BA667)</f>
        <v>0</v>
      </c>
      <c r="BB665" s="115">
        <f>SUM(BB666:BB667)</f>
        <v>0</v>
      </c>
    </row>
    <row r="666" spans="7:54" s="71" customFormat="1" ht="14.25" x14ac:dyDescent="0.2">
      <c r="G666" s="81" t="s">
        <v>1219</v>
      </c>
      <c r="H666" s="85" t="s">
        <v>1219</v>
      </c>
      <c r="I666" s="74" t="s">
        <v>1220</v>
      </c>
      <c r="J666" s="75">
        <v>0</v>
      </c>
      <c r="K666" s="75"/>
      <c r="L666" s="113">
        <v>0</v>
      </c>
      <c r="M666" s="113">
        <v>0</v>
      </c>
      <c r="N666" s="113">
        <v>0</v>
      </c>
      <c r="O666" s="113">
        <v>0</v>
      </c>
      <c r="P666" s="113">
        <v>0</v>
      </c>
      <c r="Q666" s="113">
        <v>0</v>
      </c>
      <c r="R666" s="113">
        <v>0</v>
      </c>
      <c r="S666" s="113">
        <v>0</v>
      </c>
      <c r="T666" s="113">
        <v>0</v>
      </c>
      <c r="U666" s="113">
        <v>0</v>
      </c>
      <c r="V666" s="113">
        <v>0</v>
      </c>
      <c r="W666" s="113">
        <v>0</v>
      </c>
      <c r="X666" s="113">
        <v>0</v>
      </c>
      <c r="Y666" s="113">
        <f t="shared" si="745"/>
        <v>0</v>
      </c>
      <c r="Z666" s="113"/>
      <c r="AA666" s="113"/>
      <c r="AB666" s="113"/>
      <c r="AC666" s="113"/>
      <c r="AD666" s="113">
        <v>0</v>
      </c>
      <c r="AE666" s="113">
        <v>0</v>
      </c>
      <c r="AF666" s="113">
        <v>0</v>
      </c>
      <c r="AG666" s="113">
        <v>0</v>
      </c>
      <c r="AH666" s="113">
        <v>0</v>
      </c>
      <c r="AI666" s="113">
        <f t="shared" si="719"/>
        <v>0</v>
      </c>
      <c r="AJ666" s="113">
        <v>0</v>
      </c>
      <c r="AK666" s="113">
        <v>0</v>
      </c>
      <c r="AL666" s="113">
        <f t="shared" si="720"/>
        <v>0</v>
      </c>
      <c r="AM666" s="113">
        <f>SUM(M666:R666)</f>
        <v>0</v>
      </c>
      <c r="AN666" s="113">
        <f>SUM(S666:U666)</f>
        <v>0</v>
      </c>
      <c r="AO666" s="113">
        <f>SUM(V666:X666)</f>
        <v>0</v>
      </c>
      <c r="AP666" s="113">
        <f>SUM(AM666:AO666)</f>
        <v>0</v>
      </c>
      <c r="AQ666" s="113">
        <f t="shared" ref="AQ666:AS667" si="779">AM666</f>
        <v>0</v>
      </c>
      <c r="AR666" s="113">
        <f t="shared" si="779"/>
        <v>0</v>
      </c>
      <c r="AS666" s="113">
        <f t="shared" si="779"/>
        <v>0</v>
      </c>
      <c r="AT666" s="113">
        <f>SUM(AQ666:AS666)</f>
        <v>0</v>
      </c>
      <c r="AU666" s="113">
        <v>0</v>
      </c>
      <c r="AV666" s="113">
        <v>0</v>
      </c>
      <c r="AW666" s="113">
        <f>SUM(AU666:AV666)</f>
        <v>0</v>
      </c>
      <c r="AX666" s="113" t="e">
        <f>#REF!</f>
        <v>#REF!</v>
      </c>
      <c r="AY666" s="113">
        <v>0</v>
      </c>
      <c r="AZ666" s="113">
        <v>0</v>
      </c>
      <c r="BA666" s="113">
        <v>0</v>
      </c>
      <c r="BB666" s="113">
        <v>0</v>
      </c>
    </row>
    <row r="667" spans="7:54" s="71" customFormat="1" ht="14.25" x14ac:dyDescent="0.2">
      <c r="G667" s="81" t="s">
        <v>1221</v>
      </c>
      <c r="H667" s="85" t="s">
        <v>1221</v>
      </c>
      <c r="I667" s="74" t="s">
        <v>1222</v>
      </c>
      <c r="J667" s="75">
        <v>0</v>
      </c>
      <c r="K667" s="75"/>
      <c r="L667" s="113">
        <v>0</v>
      </c>
      <c r="M667" s="113">
        <v>0</v>
      </c>
      <c r="N667" s="113">
        <v>0</v>
      </c>
      <c r="O667" s="113">
        <v>0</v>
      </c>
      <c r="P667" s="113">
        <v>0</v>
      </c>
      <c r="Q667" s="113">
        <v>0</v>
      </c>
      <c r="R667" s="113">
        <v>0</v>
      </c>
      <c r="S667" s="113">
        <v>0</v>
      </c>
      <c r="T667" s="113">
        <v>0</v>
      </c>
      <c r="U667" s="113">
        <v>0</v>
      </c>
      <c r="V667" s="113">
        <v>0</v>
      </c>
      <c r="W667" s="113">
        <v>0</v>
      </c>
      <c r="X667" s="113">
        <v>0</v>
      </c>
      <c r="Y667" s="113">
        <f t="shared" si="745"/>
        <v>0</v>
      </c>
      <c r="Z667" s="113"/>
      <c r="AA667" s="113"/>
      <c r="AB667" s="113"/>
      <c r="AC667" s="113">
        <v>0</v>
      </c>
      <c r="AD667" s="113">
        <v>0</v>
      </c>
      <c r="AE667" s="113">
        <v>0</v>
      </c>
      <c r="AF667" s="113">
        <v>0</v>
      </c>
      <c r="AG667" s="113">
        <v>0</v>
      </c>
      <c r="AH667" s="113">
        <v>0</v>
      </c>
      <c r="AI667" s="113">
        <f t="shared" si="719"/>
        <v>0</v>
      </c>
      <c r="AJ667" s="113">
        <v>0</v>
      </c>
      <c r="AK667" s="113">
        <v>0</v>
      </c>
      <c r="AL667" s="113">
        <f t="shared" si="720"/>
        <v>0</v>
      </c>
      <c r="AM667" s="113">
        <f>SUM(M667:R667)</f>
        <v>0</v>
      </c>
      <c r="AN667" s="113">
        <f>SUM(S667:U667)</f>
        <v>0</v>
      </c>
      <c r="AO667" s="113">
        <f>SUM(V667:X667)</f>
        <v>0</v>
      </c>
      <c r="AP667" s="113">
        <f>SUM(AM667:AO667)</f>
        <v>0</v>
      </c>
      <c r="AQ667" s="113">
        <f t="shared" si="779"/>
        <v>0</v>
      </c>
      <c r="AR667" s="113">
        <f t="shared" si="779"/>
        <v>0</v>
      </c>
      <c r="AS667" s="113">
        <f t="shared" si="779"/>
        <v>0</v>
      </c>
      <c r="AT667" s="113">
        <f>SUM(AQ667:AS667)</f>
        <v>0</v>
      </c>
      <c r="AU667" s="113">
        <v>0</v>
      </c>
      <c r="AV667" s="113">
        <v>0</v>
      </c>
      <c r="AW667" s="113">
        <f>SUM(AU667:AV667)</f>
        <v>0</v>
      </c>
      <c r="AX667" s="113" t="e">
        <f>#REF!</f>
        <v>#REF!</v>
      </c>
      <c r="AY667" s="113">
        <v>0</v>
      </c>
      <c r="AZ667" s="113">
        <v>0</v>
      </c>
      <c r="BA667" s="113">
        <v>0</v>
      </c>
      <c r="BB667" s="113">
        <v>0</v>
      </c>
    </row>
    <row r="668" spans="7:54" s="71" customFormat="1" ht="14.25" x14ac:dyDescent="0.2">
      <c r="G668" s="81" t="s">
        <v>1223</v>
      </c>
      <c r="H668" s="82" t="s">
        <v>230</v>
      </c>
      <c r="I668" s="83" t="s">
        <v>231</v>
      </c>
      <c r="J668" s="84">
        <f>J669</f>
        <v>0</v>
      </c>
      <c r="K668" s="84">
        <f>K669</f>
        <v>0</v>
      </c>
      <c r="L668" s="115">
        <f>L669</f>
        <v>0</v>
      </c>
      <c r="M668" s="115">
        <f t="shared" ref="M668:X668" si="780">M669</f>
        <v>0</v>
      </c>
      <c r="N668" s="115">
        <f t="shared" si="780"/>
        <v>0</v>
      </c>
      <c r="O668" s="115">
        <f t="shared" si="780"/>
        <v>0</v>
      </c>
      <c r="P668" s="115">
        <f t="shared" si="780"/>
        <v>0</v>
      </c>
      <c r="Q668" s="115">
        <f t="shared" si="780"/>
        <v>0</v>
      </c>
      <c r="R668" s="115">
        <f t="shared" si="780"/>
        <v>0</v>
      </c>
      <c r="S668" s="115">
        <f t="shared" si="780"/>
        <v>0</v>
      </c>
      <c r="T668" s="115">
        <f t="shared" si="780"/>
        <v>0</v>
      </c>
      <c r="U668" s="115">
        <f t="shared" si="780"/>
        <v>0</v>
      </c>
      <c r="V668" s="115">
        <f t="shared" si="780"/>
        <v>0</v>
      </c>
      <c r="W668" s="115">
        <f t="shared" si="780"/>
        <v>0</v>
      </c>
      <c r="X668" s="115">
        <f t="shared" si="780"/>
        <v>0</v>
      </c>
      <c r="Y668" s="115">
        <f t="shared" si="745"/>
        <v>0</v>
      </c>
      <c r="Z668" s="115">
        <f t="shared" ref="Z668:BB668" si="781">Z669</f>
        <v>0</v>
      </c>
      <c r="AA668" s="115">
        <f t="shared" si="781"/>
        <v>0</v>
      </c>
      <c r="AB668" s="115">
        <f t="shared" si="781"/>
        <v>0</v>
      </c>
      <c r="AC668" s="115">
        <f t="shared" si="781"/>
        <v>0</v>
      </c>
      <c r="AD668" s="115">
        <f t="shared" si="781"/>
        <v>0</v>
      </c>
      <c r="AE668" s="115">
        <f t="shared" si="781"/>
        <v>0</v>
      </c>
      <c r="AF668" s="115">
        <f t="shared" si="781"/>
        <v>0</v>
      </c>
      <c r="AG668" s="115">
        <v>0</v>
      </c>
      <c r="AH668" s="115">
        <v>0</v>
      </c>
      <c r="AI668" s="115">
        <f t="shared" si="781"/>
        <v>0</v>
      </c>
      <c r="AJ668" s="115">
        <f t="shared" si="781"/>
        <v>0</v>
      </c>
      <c r="AK668" s="115">
        <f t="shared" si="781"/>
        <v>0</v>
      </c>
      <c r="AL668" s="115">
        <f t="shared" si="781"/>
        <v>0</v>
      </c>
      <c r="AM668" s="115">
        <f t="shared" si="781"/>
        <v>0</v>
      </c>
      <c r="AN668" s="115">
        <f t="shared" si="781"/>
        <v>0</v>
      </c>
      <c r="AO668" s="115">
        <f t="shared" si="781"/>
        <v>0</v>
      </c>
      <c r="AP668" s="115">
        <f t="shared" si="781"/>
        <v>0</v>
      </c>
      <c r="AQ668" s="115">
        <f t="shared" si="781"/>
        <v>0</v>
      </c>
      <c r="AR668" s="115">
        <f t="shared" si="781"/>
        <v>0</v>
      </c>
      <c r="AS668" s="115">
        <f t="shared" si="781"/>
        <v>0</v>
      </c>
      <c r="AT668" s="115">
        <f t="shared" si="781"/>
        <v>0</v>
      </c>
      <c r="AU668" s="115">
        <f t="shared" si="781"/>
        <v>0</v>
      </c>
      <c r="AV668" s="115">
        <f t="shared" si="781"/>
        <v>0</v>
      </c>
      <c r="AW668" s="115">
        <f t="shared" si="781"/>
        <v>0</v>
      </c>
      <c r="AX668" s="115" t="e">
        <f t="shared" si="781"/>
        <v>#REF!</v>
      </c>
      <c r="AY668" s="115">
        <f t="shared" si="781"/>
        <v>0</v>
      </c>
      <c r="AZ668" s="115">
        <f t="shared" si="781"/>
        <v>0</v>
      </c>
      <c r="BA668" s="115">
        <f t="shared" si="781"/>
        <v>0</v>
      </c>
      <c r="BB668" s="115">
        <f t="shared" si="781"/>
        <v>0</v>
      </c>
    </row>
    <row r="669" spans="7:54" s="71" customFormat="1" ht="14.25" x14ac:dyDescent="0.2">
      <c r="G669" s="81" t="s">
        <v>1224</v>
      </c>
      <c r="H669" s="85" t="s">
        <v>1224</v>
      </c>
      <c r="I669" s="74" t="s">
        <v>1225</v>
      </c>
      <c r="J669" s="75">
        <v>0</v>
      </c>
      <c r="K669" s="75"/>
      <c r="L669" s="113">
        <v>0</v>
      </c>
      <c r="M669" s="113">
        <v>0</v>
      </c>
      <c r="N669" s="113">
        <v>0</v>
      </c>
      <c r="O669" s="113">
        <v>0</v>
      </c>
      <c r="P669" s="113">
        <v>0</v>
      </c>
      <c r="Q669" s="113">
        <v>0</v>
      </c>
      <c r="R669" s="113">
        <v>0</v>
      </c>
      <c r="S669" s="113">
        <v>0</v>
      </c>
      <c r="T669" s="113">
        <v>0</v>
      </c>
      <c r="U669" s="113">
        <v>0</v>
      </c>
      <c r="V669" s="113">
        <v>0</v>
      </c>
      <c r="W669" s="113">
        <v>0</v>
      </c>
      <c r="X669" s="113">
        <v>0</v>
      </c>
      <c r="Y669" s="113">
        <f t="shared" si="745"/>
        <v>0</v>
      </c>
      <c r="Z669" s="113"/>
      <c r="AA669" s="113"/>
      <c r="AB669" s="113"/>
      <c r="AC669" s="113"/>
      <c r="AD669" s="113">
        <v>0</v>
      </c>
      <c r="AE669" s="113">
        <v>0</v>
      </c>
      <c r="AF669" s="113">
        <v>0</v>
      </c>
      <c r="AG669" s="113">
        <v>0</v>
      </c>
      <c r="AH669" s="113">
        <v>0</v>
      </c>
      <c r="AI669" s="113">
        <f t="shared" si="719"/>
        <v>0</v>
      </c>
      <c r="AJ669" s="113">
        <v>0</v>
      </c>
      <c r="AK669" s="113">
        <v>0</v>
      </c>
      <c r="AL669" s="113">
        <f t="shared" si="720"/>
        <v>0</v>
      </c>
      <c r="AM669" s="113">
        <f>SUM(M669:R669)</f>
        <v>0</v>
      </c>
      <c r="AN669" s="113">
        <f>SUM(S669:U669)</f>
        <v>0</v>
      </c>
      <c r="AO669" s="113">
        <f>SUM(V669:X669)</f>
        <v>0</v>
      </c>
      <c r="AP669" s="113">
        <f>SUM(AM669:AO669)</f>
        <v>0</v>
      </c>
      <c r="AQ669" s="113">
        <f>AM669</f>
        <v>0</v>
      </c>
      <c r="AR669" s="113">
        <f>AN669</f>
        <v>0</v>
      </c>
      <c r="AS669" s="113">
        <f>AO669</f>
        <v>0</v>
      </c>
      <c r="AT669" s="113">
        <f>SUM(AQ669:AS669)</f>
        <v>0</v>
      </c>
      <c r="AU669" s="113">
        <v>0</v>
      </c>
      <c r="AV669" s="113">
        <v>0</v>
      </c>
      <c r="AW669" s="113">
        <f>SUM(AU669:AV669)</f>
        <v>0</v>
      </c>
      <c r="AX669" s="113" t="e">
        <f>#REF!</f>
        <v>#REF!</v>
      </c>
      <c r="AY669" s="113">
        <v>0</v>
      </c>
      <c r="AZ669" s="113">
        <v>0</v>
      </c>
      <c r="BA669" s="113">
        <v>0</v>
      </c>
      <c r="BB669" s="113">
        <v>0</v>
      </c>
    </row>
    <row r="670" spans="7:54" s="71" customFormat="1" ht="14.25" x14ac:dyDescent="0.2">
      <c r="G670" s="81" t="s">
        <v>1226</v>
      </c>
      <c r="H670" s="82" t="s">
        <v>234</v>
      </c>
      <c r="I670" s="83" t="s">
        <v>235</v>
      </c>
      <c r="J670" s="84">
        <f>SUM(J671:J673)</f>
        <v>456068773</v>
      </c>
      <c r="K670" s="84">
        <f>SUM(K671:K673)</f>
        <v>400300000</v>
      </c>
      <c r="L670" s="115">
        <f>SUM(L671:L673)</f>
        <v>580000000</v>
      </c>
      <c r="M670" s="115">
        <f t="shared" ref="M670:X670" si="782">SUM(M671:M673)</f>
        <v>90000000</v>
      </c>
      <c r="N670" s="115">
        <f t="shared" si="782"/>
        <v>0</v>
      </c>
      <c r="O670" s="115">
        <f t="shared" si="782"/>
        <v>0</v>
      </c>
      <c r="P670" s="115">
        <f t="shared" si="782"/>
        <v>33000000</v>
      </c>
      <c r="Q670" s="115">
        <f t="shared" si="782"/>
        <v>0</v>
      </c>
      <c r="R670" s="115">
        <f t="shared" si="782"/>
        <v>0</v>
      </c>
      <c r="S670" s="115">
        <f t="shared" si="782"/>
        <v>48333333.333333328</v>
      </c>
      <c r="T670" s="115">
        <f t="shared" si="782"/>
        <v>48333333.333333328</v>
      </c>
      <c r="U670" s="115">
        <f t="shared" si="782"/>
        <v>48333333.333333328</v>
      </c>
      <c r="V670" s="115">
        <f t="shared" si="782"/>
        <v>48333333.333333328</v>
      </c>
      <c r="W670" s="115">
        <f t="shared" si="782"/>
        <v>48333333.333333328</v>
      </c>
      <c r="X670" s="115">
        <f t="shared" si="782"/>
        <v>48333333.333333328</v>
      </c>
      <c r="Y670" s="115">
        <f t="shared" si="745"/>
        <v>412999999.99999988</v>
      </c>
      <c r="Z670" s="115">
        <f t="shared" ref="Z670:AW670" si="783">SUM(Z671:Z673)</f>
        <v>48333333.333333328</v>
      </c>
      <c r="AA670" s="115">
        <f t="shared" si="783"/>
        <v>48333333.333333328</v>
      </c>
      <c r="AB670" s="115">
        <f t="shared" si="783"/>
        <v>48333333.333333328</v>
      </c>
      <c r="AC670" s="115">
        <f t="shared" si="783"/>
        <v>48333333.333333328</v>
      </c>
      <c r="AD670" s="115">
        <f t="shared" si="783"/>
        <v>48333333.333333328</v>
      </c>
      <c r="AE670" s="115">
        <f>SUM(AE671:AE673)</f>
        <v>48333333.333333328</v>
      </c>
      <c r="AF670" s="115">
        <f t="shared" si="783"/>
        <v>48333333.333333328</v>
      </c>
      <c r="AG670" s="115">
        <v>0</v>
      </c>
      <c r="AH670" s="115">
        <v>99000000</v>
      </c>
      <c r="AI670" s="115">
        <f t="shared" si="783"/>
        <v>400300000</v>
      </c>
      <c r="AJ670" s="115">
        <f t="shared" si="783"/>
        <v>290000000</v>
      </c>
      <c r="AK670" s="115">
        <f t="shared" si="783"/>
        <v>290000000</v>
      </c>
      <c r="AL670" s="115">
        <f t="shared" si="783"/>
        <v>580000000</v>
      </c>
      <c r="AM670" s="115">
        <f t="shared" si="783"/>
        <v>123000000</v>
      </c>
      <c r="AN670" s="115">
        <f t="shared" si="783"/>
        <v>500000000</v>
      </c>
      <c r="AO670" s="115">
        <f t="shared" si="783"/>
        <v>700000000</v>
      </c>
      <c r="AP670" s="115">
        <f t="shared" si="783"/>
        <v>1323000000</v>
      </c>
      <c r="AQ670" s="115">
        <f t="shared" si="783"/>
        <v>123000000</v>
      </c>
      <c r="AR670" s="115">
        <f t="shared" si="783"/>
        <v>500000000</v>
      </c>
      <c r="AS670" s="115">
        <f>SUM(AS671:AS673)</f>
        <v>700000000</v>
      </c>
      <c r="AT670" s="115">
        <f>SUM(AT671:AT673)</f>
        <v>1323000000</v>
      </c>
      <c r="AU670" s="115">
        <f t="shared" si="783"/>
        <v>123000000</v>
      </c>
      <c r="AV670" s="115">
        <f t="shared" si="783"/>
        <v>1200000000</v>
      </c>
      <c r="AW670" s="115">
        <f t="shared" si="783"/>
        <v>1323000000</v>
      </c>
      <c r="AX670" s="115" t="e">
        <f>SUM(AX671:AX673)</f>
        <v>#REF!</v>
      </c>
      <c r="AY670" s="115">
        <f>SUM(AY671:AY673)</f>
        <v>1323000000</v>
      </c>
      <c r="AZ670" s="115">
        <f>SUM(AZ671:AZ673)</f>
        <v>304500000</v>
      </c>
      <c r="BA670" s="115">
        <f>SUM(BA671:BA673)</f>
        <v>1323000000</v>
      </c>
      <c r="BB670" s="115">
        <f>SUM(BB671:BB673)</f>
        <v>304500000</v>
      </c>
    </row>
    <row r="671" spans="7:54" s="71" customFormat="1" ht="14.25" x14ac:dyDescent="0.2">
      <c r="G671" s="81" t="s">
        <v>1227</v>
      </c>
      <c r="H671" s="85" t="s">
        <v>1227</v>
      </c>
      <c r="I671" s="74" t="s">
        <v>1228</v>
      </c>
      <c r="J671" s="75">
        <v>0</v>
      </c>
      <c r="K671" s="75">
        <v>99000000</v>
      </c>
      <c r="L671" s="120">
        <v>200000000</v>
      </c>
      <c r="M671" s="113">
        <v>0</v>
      </c>
      <c r="N671" s="113">
        <v>0</v>
      </c>
      <c r="O671" s="113">
        <v>0</v>
      </c>
      <c r="P671" s="113">
        <v>0</v>
      </c>
      <c r="Q671" s="113">
        <v>0</v>
      </c>
      <c r="R671" s="113">
        <v>0</v>
      </c>
      <c r="S671" s="113">
        <v>16666666.666666666</v>
      </c>
      <c r="T671" s="113">
        <v>16666666.666666666</v>
      </c>
      <c r="U671" s="113">
        <v>16666666.666666666</v>
      </c>
      <c r="V671" s="113">
        <v>16666666.666666666</v>
      </c>
      <c r="W671" s="113">
        <v>16666666.666666666</v>
      </c>
      <c r="X671" s="113">
        <v>16666666.666666666</v>
      </c>
      <c r="Y671" s="113">
        <f t="shared" si="745"/>
        <v>100000000</v>
      </c>
      <c r="Z671" s="113">
        <v>16666666.666666666</v>
      </c>
      <c r="AA671" s="113">
        <v>16666666.666666666</v>
      </c>
      <c r="AB671" s="113">
        <v>16666666.666666666</v>
      </c>
      <c r="AC671" s="113">
        <v>16666666.666666666</v>
      </c>
      <c r="AD671" s="113">
        <v>16666666.666666666</v>
      </c>
      <c r="AE671" s="113">
        <v>16666666.666666666</v>
      </c>
      <c r="AF671" s="113">
        <v>16666666.666666666</v>
      </c>
      <c r="AG671" s="113">
        <v>0</v>
      </c>
      <c r="AH671" s="113">
        <v>99000000</v>
      </c>
      <c r="AI671" s="113">
        <f t="shared" ref="AI671:AI733" si="784">SUM(AG671:AH671)</f>
        <v>99000000</v>
      </c>
      <c r="AJ671" s="113">
        <v>100000000</v>
      </c>
      <c r="AK671" s="113">
        <v>100000000</v>
      </c>
      <c r="AL671" s="113">
        <f t="shared" ref="AL671:AL733" si="785">SUM(AJ671:AK671)</f>
        <v>200000000</v>
      </c>
      <c r="AM671" s="113">
        <f>SUM(M671:R671)</f>
        <v>0</v>
      </c>
      <c r="AN671" s="113">
        <v>0</v>
      </c>
      <c r="AO671" s="113">
        <v>200000000</v>
      </c>
      <c r="AP671" s="113">
        <f>SUM(AM671:AO671)</f>
        <v>200000000</v>
      </c>
      <c r="AQ671" s="113">
        <f t="shared" ref="AQ671:AS673" si="786">AM671</f>
        <v>0</v>
      </c>
      <c r="AR671" s="113">
        <f t="shared" si="786"/>
        <v>0</v>
      </c>
      <c r="AS671" s="113">
        <f t="shared" si="786"/>
        <v>200000000</v>
      </c>
      <c r="AT671" s="113">
        <f>SUM(AQ671:AS671)</f>
        <v>200000000</v>
      </c>
      <c r="AU671" s="113">
        <v>0</v>
      </c>
      <c r="AV671" s="113">
        <v>200000000</v>
      </c>
      <c r="AW671" s="113">
        <f>SUM(AU671:AV671)</f>
        <v>200000000</v>
      </c>
      <c r="AX671" s="113" t="e">
        <f>#REF!</f>
        <v>#REF!</v>
      </c>
      <c r="AY671" s="113">
        <f>200000*1000</f>
        <v>200000000</v>
      </c>
      <c r="AZ671" s="113">
        <f>200000*1000</f>
        <v>200000000</v>
      </c>
      <c r="BA671" s="113">
        <f>200000*1000</f>
        <v>200000000</v>
      </c>
      <c r="BB671" s="113">
        <f>200000*1000</f>
        <v>200000000</v>
      </c>
    </row>
    <row r="672" spans="7:54" s="71" customFormat="1" ht="14.25" x14ac:dyDescent="0.2">
      <c r="G672" s="81" t="s">
        <v>1229</v>
      </c>
      <c r="H672" s="85" t="s">
        <v>1229</v>
      </c>
      <c r="I672" s="74" t="s">
        <v>1230</v>
      </c>
      <c r="J672" s="75">
        <v>456068773</v>
      </c>
      <c r="K672" s="75">
        <v>301300000</v>
      </c>
      <c r="L672" s="113">
        <v>240000000</v>
      </c>
      <c r="M672" s="113">
        <v>90000000</v>
      </c>
      <c r="N672" s="113">
        <v>0</v>
      </c>
      <c r="O672" s="113">
        <v>0</v>
      </c>
      <c r="P672" s="113">
        <v>33000000</v>
      </c>
      <c r="Q672" s="113">
        <v>0</v>
      </c>
      <c r="R672" s="113">
        <v>0</v>
      </c>
      <c r="S672" s="113">
        <v>20000000</v>
      </c>
      <c r="T672" s="113">
        <v>20000000</v>
      </c>
      <c r="U672" s="113">
        <v>20000000</v>
      </c>
      <c r="V672" s="113">
        <v>20000000</v>
      </c>
      <c r="W672" s="113">
        <v>20000000</v>
      </c>
      <c r="X672" s="113">
        <v>20000000</v>
      </c>
      <c r="Y672" s="113">
        <f t="shared" si="745"/>
        <v>243000000</v>
      </c>
      <c r="Z672" s="113">
        <v>20000000</v>
      </c>
      <c r="AA672" s="113">
        <v>20000000</v>
      </c>
      <c r="AB672" s="113">
        <v>20000000</v>
      </c>
      <c r="AC672" s="113">
        <v>20000000</v>
      </c>
      <c r="AD672" s="113">
        <v>20000000</v>
      </c>
      <c r="AE672" s="113">
        <v>20000000</v>
      </c>
      <c r="AF672" s="113">
        <v>20000000</v>
      </c>
      <c r="AG672" s="113">
        <v>16050000</v>
      </c>
      <c r="AH672" s="113">
        <v>285250000</v>
      </c>
      <c r="AI672" s="113">
        <f t="shared" si="784"/>
        <v>301300000</v>
      </c>
      <c r="AJ672" s="113">
        <v>120000000</v>
      </c>
      <c r="AK672" s="113">
        <v>120000000</v>
      </c>
      <c r="AL672" s="113">
        <f t="shared" si="785"/>
        <v>240000000</v>
      </c>
      <c r="AM672" s="113">
        <f>SUM(M672:R672)</f>
        <v>123000000</v>
      </c>
      <c r="AN672" s="113">
        <v>500000000</v>
      </c>
      <c r="AO672" s="113">
        <v>500000000</v>
      </c>
      <c r="AP672" s="113">
        <f>SUM(AM672:AO672)</f>
        <v>1123000000</v>
      </c>
      <c r="AQ672" s="113">
        <f t="shared" si="786"/>
        <v>123000000</v>
      </c>
      <c r="AR672" s="113">
        <f t="shared" si="786"/>
        <v>500000000</v>
      </c>
      <c r="AS672" s="113">
        <f t="shared" si="786"/>
        <v>500000000</v>
      </c>
      <c r="AT672" s="113">
        <f>SUM(AQ672:AS672)</f>
        <v>1123000000</v>
      </c>
      <c r="AU672" s="113">
        <v>123000000</v>
      </c>
      <c r="AV672" s="113">
        <v>1000000000</v>
      </c>
      <c r="AW672" s="113">
        <f>SUM(AU672:AV672)</f>
        <v>1123000000</v>
      </c>
      <c r="AX672" s="113" t="e">
        <f>#REF!</f>
        <v>#REF!</v>
      </c>
      <c r="AY672" s="113">
        <f>1123000*1000</f>
        <v>1123000000</v>
      </c>
      <c r="AZ672" s="113">
        <f>104500*1000</f>
        <v>104500000</v>
      </c>
      <c r="BA672" s="113">
        <f>1123000*1000</f>
        <v>1123000000</v>
      </c>
      <c r="BB672" s="113">
        <f>104500*1000</f>
        <v>104500000</v>
      </c>
    </row>
    <row r="673" spans="7:54" s="71" customFormat="1" ht="14.25" x14ac:dyDescent="0.2">
      <c r="G673" s="81" t="s">
        <v>1231</v>
      </c>
      <c r="H673" s="85" t="s">
        <v>1231</v>
      </c>
      <c r="I673" s="74" t="s">
        <v>1232</v>
      </c>
      <c r="J673" s="75">
        <v>0</v>
      </c>
      <c r="K673" s="75"/>
      <c r="L673" s="120">
        <v>140000000</v>
      </c>
      <c r="M673" s="113"/>
      <c r="N673" s="113"/>
      <c r="O673" s="113"/>
      <c r="P673" s="113"/>
      <c r="Q673" s="113">
        <v>0</v>
      </c>
      <c r="R673" s="113">
        <v>0</v>
      </c>
      <c r="S673" s="113">
        <v>11666666.666666666</v>
      </c>
      <c r="T673" s="113">
        <v>11666666.666666666</v>
      </c>
      <c r="U673" s="113">
        <v>11666666.666666666</v>
      </c>
      <c r="V673" s="113">
        <v>11666666.666666666</v>
      </c>
      <c r="W673" s="113">
        <v>11666666.666666666</v>
      </c>
      <c r="X673" s="113">
        <v>11666666.666666666</v>
      </c>
      <c r="Y673" s="113">
        <f t="shared" si="745"/>
        <v>70000000</v>
      </c>
      <c r="Z673" s="113">
        <v>11666666.666666666</v>
      </c>
      <c r="AA673" s="113">
        <v>11666666.666666666</v>
      </c>
      <c r="AB673" s="113">
        <v>11666666.666666666</v>
      </c>
      <c r="AC673" s="113">
        <v>11666666.666666666</v>
      </c>
      <c r="AD673" s="113">
        <v>11666666.666666666</v>
      </c>
      <c r="AE673" s="113">
        <v>11666666.666666666</v>
      </c>
      <c r="AF673" s="113">
        <v>11666666.666666666</v>
      </c>
      <c r="AG673" s="113">
        <v>0</v>
      </c>
      <c r="AH673" s="113">
        <v>0</v>
      </c>
      <c r="AI673" s="113">
        <f t="shared" si="784"/>
        <v>0</v>
      </c>
      <c r="AJ673" s="113">
        <v>70000000</v>
      </c>
      <c r="AK673" s="113">
        <v>70000000</v>
      </c>
      <c r="AL673" s="113">
        <f t="shared" si="785"/>
        <v>140000000</v>
      </c>
      <c r="AM673" s="113">
        <f>SUM(M673:R673)</f>
        <v>0</v>
      </c>
      <c r="AN673" s="113"/>
      <c r="AO673" s="113"/>
      <c r="AP673" s="113">
        <f>SUM(AM673:AO673)</f>
        <v>0</v>
      </c>
      <c r="AQ673" s="113">
        <f t="shared" si="786"/>
        <v>0</v>
      </c>
      <c r="AR673" s="113">
        <f t="shared" si="786"/>
        <v>0</v>
      </c>
      <c r="AS673" s="113">
        <f t="shared" si="786"/>
        <v>0</v>
      </c>
      <c r="AT673" s="113">
        <f>SUM(AQ673:AS673)</f>
        <v>0</v>
      </c>
      <c r="AU673" s="113">
        <v>0</v>
      </c>
      <c r="AV673" s="113">
        <v>0</v>
      </c>
      <c r="AW673" s="113">
        <f>SUM(AU673:AV673)</f>
        <v>0</v>
      </c>
      <c r="AX673" s="113" t="e">
        <f>#REF!</f>
        <v>#REF!</v>
      </c>
      <c r="AY673" s="113">
        <v>0</v>
      </c>
      <c r="AZ673" s="113">
        <v>0</v>
      </c>
      <c r="BA673" s="113">
        <v>0</v>
      </c>
      <c r="BB673" s="113">
        <v>0</v>
      </c>
    </row>
    <row r="674" spans="7:54" s="71" customFormat="1" ht="14.25" x14ac:dyDescent="0.2">
      <c r="G674" s="81" t="s">
        <v>1233</v>
      </c>
      <c r="H674" s="82" t="s">
        <v>236</v>
      </c>
      <c r="I674" s="83" t="s">
        <v>172</v>
      </c>
      <c r="J674" s="84">
        <f>J675</f>
        <v>0</v>
      </c>
      <c r="K674" s="84">
        <f>K675</f>
        <v>0</v>
      </c>
      <c r="L674" s="115">
        <f>L675</f>
        <v>0</v>
      </c>
      <c r="M674" s="115">
        <f t="shared" ref="M674:X674" si="787">M675</f>
        <v>0</v>
      </c>
      <c r="N674" s="115">
        <f t="shared" si="787"/>
        <v>0</v>
      </c>
      <c r="O674" s="115">
        <f t="shared" si="787"/>
        <v>0</v>
      </c>
      <c r="P674" s="115">
        <f t="shared" si="787"/>
        <v>0</v>
      </c>
      <c r="Q674" s="115">
        <f t="shared" si="787"/>
        <v>0</v>
      </c>
      <c r="R674" s="115">
        <f t="shared" si="787"/>
        <v>0</v>
      </c>
      <c r="S674" s="115">
        <f t="shared" si="787"/>
        <v>0</v>
      </c>
      <c r="T674" s="115">
        <f t="shared" si="787"/>
        <v>0</v>
      </c>
      <c r="U674" s="115">
        <f t="shared" si="787"/>
        <v>0</v>
      </c>
      <c r="V674" s="115">
        <f t="shared" si="787"/>
        <v>0</v>
      </c>
      <c r="W674" s="115">
        <f t="shared" si="787"/>
        <v>0</v>
      </c>
      <c r="X674" s="115">
        <f t="shared" si="787"/>
        <v>0</v>
      </c>
      <c r="Y674" s="115">
        <f t="shared" si="745"/>
        <v>0</v>
      </c>
      <c r="Z674" s="115">
        <f t="shared" ref="Z674:BB674" si="788">Z675</f>
        <v>0</v>
      </c>
      <c r="AA674" s="115">
        <f t="shared" si="788"/>
        <v>0</v>
      </c>
      <c r="AB674" s="115">
        <f t="shared" si="788"/>
        <v>0</v>
      </c>
      <c r="AC674" s="115">
        <f t="shared" si="788"/>
        <v>0</v>
      </c>
      <c r="AD674" s="115">
        <f t="shared" si="788"/>
        <v>0</v>
      </c>
      <c r="AE674" s="115">
        <f t="shared" si="788"/>
        <v>0</v>
      </c>
      <c r="AF674" s="115">
        <f t="shared" si="788"/>
        <v>0</v>
      </c>
      <c r="AG674" s="115">
        <f t="shared" si="788"/>
        <v>0</v>
      </c>
      <c r="AH674" s="115">
        <f t="shared" si="788"/>
        <v>0</v>
      </c>
      <c r="AI674" s="115">
        <f t="shared" si="788"/>
        <v>0</v>
      </c>
      <c r="AJ674" s="115">
        <f t="shared" si="788"/>
        <v>0</v>
      </c>
      <c r="AK674" s="115">
        <f t="shared" si="788"/>
        <v>0</v>
      </c>
      <c r="AL674" s="115">
        <f t="shared" si="788"/>
        <v>0</v>
      </c>
      <c r="AM674" s="115">
        <f t="shared" si="788"/>
        <v>0</v>
      </c>
      <c r="AN674" s="115">
        <f t="shared" si="788"/>
        <v>0</v>
      </c>
      <c r="AO674" s="115">
        <f t="shared" si="788"/>
        <v>0</v>
      </c>
      <c r="AP674" s="115">
        <f t="shared" si="788"/>
        <v>0</v>
      </c>
      <c r="AQ674" s="115">
        <f t="shared" si="788"/>
        <v>0</v>
      </c>
      <c r="AR674" s="115">
        <f t="shared" si="788"/>
        <v>0</v>
      </c>
      <c r="AS674" s="115">
        <f t="shared" si="788"/>
        <v>0</v>
      </c>
      <c r="AT674" s="115">
        <f t="shared" si="788"/>
        <v>0</v>
      </c>
      <c r="AU674" s="115">
        <f t="shared" si="788"/>
        <v>0</v>
      </c>
      <c r="AV674" s="115">
        <f t="shared" si="788"/>
        <v>0</v>
      </c>
      <c r="AW674" s="115">
        <f t="shared" si="788"/>
        <v>0</v>
      </c>
      <c r="AX674" s="115" t="e">
        <f t="shared" si="788"/>
        <v>#REF!</v>
      </c>
      <c r="AY674" s="115">
        <f t="shared" si="788"/>
        <v>0</v>
      </c>
      <c r="AZ674" s="115">
        <f t="shared" si="788"/>
        <v>0</v>
      </c>
      <c r="BA674" s="115">
        <f t="shared" si="788"/>
        <v>0</v>
      </c>
      <c r="BB674" s="115">
        <f t="shared" si="788"/>
        <v>0</v>
      </c>
    </row>
    <row r="675" spans="7:54" s="71" customFormat="1" ht="14.25" x14ac:dyDescent="0.2">
      <c r="G675" s="81" t="s">
        <v>236</v>
      </c>
      <c r="H675" s="85" t="s">
        <v>236</v>
      </c>
      <c r="I675" s="74" t="s">
        <v>1234</v>
      </c>
      <c r="J675" s="75">
        <v>0</v>
      </c>
      <c r="K675" s="75"/>
      <c r="L675" s="113">
        <v>0</v>
      </c>
      <c r="M675" s="113"/>
      <c r="N675" s="113"/>
      <c r="O675" s="113"/>
      <c r="P675" s="113"/>
      <c r="Q675" s="113">
        <v>0</v>
      </c>
      <c r="R675" s="113">
        <v>0</v>
      </c>
      <c r="S675" s="113">
        <v>0</v>
      </c>
      <c r="T675" s="113">
        <v>0</v>
      </c>
      <c r="U675" s="113">
        <v>0</v>
      </c>
      <c r="V675" s="113">
        <v>0</v>
      </c>
      <c r="W675" s="113">
        <v>0</v>
      </c>
      <c r="X675" s="113">
        <v>0</v>
      </c>
      <c r="Y675" s="113">
        <f t="shared" si="745"/>
        <v>0</v>
      </c>
      <c r="Z675" s="113"/>
      <c r="AA675" s="113"/>
      <c r="AB675" s="113"/>
      <c r="AC675" s="113"/>
      <c r="AD675" s="113">
        <v>0</v>
      </c>
      <c r="AE675" s="113">
        <v>0</v>
      </c>
      <c r="AF675" s="113">
        <v>0</v>
      </c>
      <c r="AG675" s="113">
        <v>0</v>
      </c>
      <c r="AH675" s="113">
        <v>0</v>
      </c>
      <c r="AI675" s="113">
        <f t="shared" si="784"/>
        <v>0</v>
      </c>
      <c r="AJ675" s="113">
        <v>0</v>
      </c>
      <c r="AK675" s="113">
        <v>0</v>
      </c>
      <c r="AL675" s="113">
        <f t="shared" si="785"/>
        <v>0</v>
      </c>
      <c r="AM675" s="113">
        <f>SUM(M675:R675)</f>
        <v>0</v>
      </c>
      <c r="AN675" s="113">
        <f>SUM(S675:U675)</f>
        <v>0</v>
      </c>
      <c r="AO675" s="113">
        <f>SUM(V675:X675)</f>
        <v>0</v>
      </c>
      <c r="AP675" s="113">
        <f>SUM(AM675:AO675)</f>
        <v>0</v>
      </c>
      <c r="AQ675" s="113">
        <f>AM675</f>
        <v>0</v>
      </c>
      <c r="AR675" s="113">
        <f>AN675</f>
        <v>0</v>
      </c>
      <c r="AS675" s="113">
        <f>AO675</f>
        <v>0</v>
      </c>
      <c r="AT675" s="113">
        <f>SUM(AQ675:AS675)</f>
        <v>0</v>
      </c>
      <c r="AU675" s="113">
        <v>0</v>
      </c>
      <c r="AV675" s="113">
        <v>0</v>
      </c>
      <c r="AW675" s="113">
        <f>SUM(AU675:AV675)</f>
        <v>0</v>
      </c>
      <c r="AX675" s="113" t="e">
        <f>#REF!</f>
        <v>#REF!</v>
      </c>
      <c r="AY675" s="113">
        <v>0</v>
      </c>
      <c r="AZ675" s="113">
        <v>0</v>
      </c>
      <c r="BA675" s="113">
        <v>0</v>
      </c>
      <c r="BB675" s="113">
        <v>0</v>
      </c>
    </row>
    <row r="676" spans="7:54" s="71" customFormat="1" ht="14.25" x14ac:dyDescent="0.2">
      <c r="G676" s="81" t="s">
        <v>1235</v>
      </c>
      <c r="H676" s="82" t="s">
        <v>237</v>
      </c>
      <c r="I676" s="83" t="s">
        <v>174</v>
      </c>
      <c r="J676" s="84">
        <f>J677</f>
        <v>0</v>
      </c>
      <c r="K676" s="84">
        <f>K677</f>
        <v>0</v>
      </c>
      <c r="L676" s="115">
        <f>L677</f>
        <v>0</v>
      </c>
      <c r="M676" s="115">
        <f t="shared" ref="M676:X676" si="789">M677</f>
        <v>0</v>
      </c>
      <c r="N676" s="115">
        <f t="shared" si="789"/>
        <v>0</v>
      </c>
      <c r="O676" s="115">
        <f t="shared" si="789"/>
        <v>0</v>
      </c>
      <c r="P676" s="115">
        <f t="shared" si="789"/>
        <v>0</v>
      </c>
      <c r="Q676" s="115">
        <f t="shared" si="789"/>
        <v>0</v>
      </c>
      <c r="R676" s="115">
        <f t="shared" si="789"/>
        <v>0</v>
      </c>
      <c r="S676" s="115">
        <f t="shared" si="789"/>
        <v>0</v>
      </c>
      <c r="T676" s="115">
        <f t="shared" si="789"/>
        <v>0</v>
      </c>
      <c r="U676" s="115">
        <f t="shared" si="789"/>
        <v>0</v>
      </c>
      <c r="V676" s="115">
        <f t="shared" si="789"/>
        <v>0</v>
      </c>
      <c r="W676" s="115">
        <f t="shared" si="789"/>
        <v>0</v>
      </c>
      <c r="X676" s="115">
        <f t="shared" si="789"/>
        <v>0</v>
      </c>
      <c r="Y676" s="115">
        <f t="shared" si="745"/>
        <v>0</v>
      </c>
      <c r="Z676" s="115">
        <f t="shared" ref="Z676:BB676" si="790">Z677</f>
        <v>0</v>
      </c>
      <c r="AA676" s="115">
        <f t="shared" si="790"/>
        <v>0</v>
      </c>
      <c r="AB676" s="115">
        <f t="shared" si="790"/>
        <v>0</v>
      </c>
      <c r="AC676" s="115">
        <f t="shared" si="790"/>
        <v>0</v>
      </c>
      <c r="AD676" s="115">
        <f t="shared" si="790"/>
        <v>0</v>
      </c>
      <c r="AE676" s="115">
        <f t="shared" si="790"/>
        <v>0</v>
      </c>
      <c r="AF676" s="115">
        <f t="shared" si="790"/>
        <v>0</v>
      </c>
      <c r="AG676" s="115">
        <f t="shared" si="790"/>
        <v>0</v>
      </c>
      <c r="AH676" s="115">
        <f t="shared" si="790"/>
        <v>0</v>
      </c>
      <c r="AI676" s="115">
        <f t="shared" si="790"/>
        <v>0</v>
      </c>
      <c r="AJ676" s="115">
        <f t="shared" si="790"/>
        <v>0</v>
      </c>
      <c r="AK676" s="115">
        <f t="shared" si="790"/>
        <v>0</v>
      </c>
      <c r="AL676" s="115">
        <f t="shared" si="790"/>
        <v>0</v>
      </c>
      <c r="AM676" s="115">
        <f t="shared" si="790"/>
        <v>0</v>
      </c>
      <c r="AN676" s="115">
        <f t="shared" si="790"/>
        <v>0</v>
      </c>
      <c r="AO676" s="115">
        <f t="shared" si="790"/>
        <v>0</v>
      </c>
      <c r="AP676" s="115">
        <f t="shared" si="790"/>
        <v>0</v>
      </c>
      <c r="AQ676" s="115">
        <f t="shared" si="790"/>
        <v>0</v>
      </c>
      <c r="AR676" s="115">
        <f t="shared" si="790"/>
        <v>0</v>
      </c>
      <c r="AS676" s="115">
        <f t="shared" si="790"/>
        <v>0</v>
      </c>
      <c r="AT676" s="115">
        <f t="shared" si="790"/>
        <v>0</v>
      </c>
      <c r="AU676" s="115">
        <f t="shared" si="790"/>
        <v>0</v>
      </c>
      <c r="AV676" s="115">
        <f t="shared" si="790"/>
        <v>0</v>
      </c>
      <c r="AW676" s="115">
        <f t="shared" si="790"/>
        <v>0</v>
      </c>
      <c r="AX676" s="115" t="e">
        <f t="shared" si="790"/>
        <v>#REF!</v>
      </c>
      <c r="AY676" s="115">
        <f t="shared" si="790"/>
        <v>0</v>
      </c>
      <c r="AZ676" s="115">
        <f t="shared" si="790"/>
        <v>0</v>
      </c>
      <c r="BA676" s="115">
        <f t="shared" si="790"/>
        <v>0</v>
      </c>
      <c r="BB676" s="115">
        <f t="shared" si="790"/>
        <v>0</v>
      </c>
    </row>
    <row r="677" spans="7:54" s="71" customFormat="1" ht="14.25" x14ac:dyDescent="0.2">
      <c r="G677" s="81" t="s">
        <v>237</v>
      </c>
      <c r="H677" s="85" t="s">
        <v>237</v>
      </c>
      <c r="I677" s="74" t="s">
        <v>1236</v>
      </c>
      <c r="J677" s="75">
        <v>0</v>
      </c>
      <c r="K677" s="75"/>
      <c r="L677" s="113">
        <v>0</v>
      </c>
      <c r="M677" s="113"/>
      <c r="N677" s="113"/>
      <c r="O677" s="113"/>
      <c r="P677" s="113"/>
      <c r="Q677" s="113">
        <v>0</v>
      </c>
      <c r="R677" s="113">
        <v>0</v>
      </c>
      <c r="S677" s="113">
        <v>0</v>
      </c>
      <c r="T677" s="113">
        <v>0</v>
      </c>
      <c r="U677" s="113">
        <v>0</v>
      </c>
      <c r="V677" s="113">
        <v>0</v>
      </c>
      <c r="W677" s="113">
        <v>0</v>
      </c>
      <c r="X677" s="113">
        <v>0</v>
      </c>
      <c r="Y677" s="113">
        <f t="shared" si="745"/>
        <v>0</v>
      </c>
      <c r="Z677" s="113"/>
      <c r="AA677" s="113"/>
      <c r="AB677" s="113"/>
      <c r="AC677" s="113"/>
      <c r="AD677" s="113">
        <v>0</v>
      </c>
      <c r="AE677" s="113">
        <v>0</v>
      </c>
      <c r="AF677" s="113">
        <v>0</v>
      </c>
      <c r="AG677" s="113">
        <v>0</v>
      </c>
      <c r="AH677" s="113">
        <v>0</v>
      </c>
      <c r="AI677" s="113">
        <f t="shared" si="784"/>
        <v>0</v>
      </c>
      <c r="AJ677" s="113">
        <v>0</v>
      </c>
      <c r="AK677" s="113">
        <v>0</v>
      </c>
      <c r="AL677" s="113">
        <f t="shared" si="785"/>
        <v>0</v>
      </c>
      <c r="AM677" s="113">
        <f>SUM(M677:R677)</f>
        <v>0</v>
      </c>
      <c r="AN677" s="113">
        <f>SUM(S677:U677)</f>
        <v>0</v>
      </c>
      <c r="AO677" s="113">
        <f>SUM(V677:X677)</f>
        <v>0</v>
      </c>
      <c r="AP677" s="113">
        <f>SUM(AM677:AO677)</f>
        <v>0</v>
      </c>
      <c r="AQ677" s="113">
        <f>AM677</f>
        <v>0</v>
      </c>
      <c r="AR677" s="113">
        <f>AN677</f>
        <v>0</v>
      </c>
      <c r="AS677" s="113">
        <f>AO677</f>
        <v>0</v>
      </c>
      <c r="AT677" s="113">
        <f>SUM(AQ677:AS677)</f>
        <v>0</v>
      </c>
      <c r="AU677" s="113">
        <v>0</v>
      </c>
      <c r="AV677" s="113">
        <v>0</v>
      </c>
      <c r="AW677" s="113">
        <f>SUM(AU677:AV677)</f>
        <v>0</v>
      </c>
      <c r="AX677" s="113" t="e">
        <f>#REF!</f>
        <v>#REF!</v>
      </c>
      <c r="AY677" s="113">
        <v>0</v>
      </c>
      <c r="AZ677" s="113">
        <v>0</v>
      </c>
      <c r="BA677" s="113">
        <v>0</v>
      </c>
      <c r="BB677" s="113">
        <v>0</v>
      </c>
    </row>
    <row r="678" spans="7:54" s="71" customFormat="1" ht="14.25" x14ac:dyDescent="0.2">
      <c r="G678" s="81" t="s">
        <v>1237</v>
      </c>
      <c r="H678" s="82" t="s">
        <v>238</v>
      </c>
      <c r="I678" s="83" t="s">
        <v>176</v>
      </c>
      <c r="J678" s="84">
        <f>J679</f>
        <v>0</v>
      </c>
      <c r="K678" s="84">
        <f>K679</f>
        <v>0</v>
      </c>
      <c r="L678" s="115">
        <f>L679</f>
        <v>0</v>
      </c>
      <c r="M678" s="115">
        <f t="shared" ref="M678:X678" si="791">M679</f>
        <v>0</v>
      </c>
      <c r="N678" s="115">
        <f t="shared" si="791"/>
        <v>0</v>
      </c>
      <c r="O678" s="115">
        <f t="shared" si="791"/>
        <v>0</v>
      </c>
      <c r="P678" s="115">
        <f t="shared" si="791"/>
        <v>0</v>
      </c>
      <c r="Q678" s="115">
        <f t="shared" si="791"/>
        <v>0</v>
      </c>
      <c r="R678" s="115">
        <f t="shared" si="791"/>
        <v>0</v>
      </c>
      <c r="S678" s="115">
        <f t="shared" si="791"/>
        <v>0</v>
      </c>
      <c r="T678" s="115">
        <f t="shared" si="791"/>
        <v>0</v>
      </c>
      <c r="U678" s="115">
        <f t="shared" si="791"/>
        <v>0</v>
      </c>
      <c r="V678" s="115">
        <f t="shared" si="791"/>
        <v>0</v>
      </c>
      <c r="W678" s="115">
        <f t="shared" si="791"/>
        <v>0</v>
      </c>
      <c r="X678" s="115">
        <f t="shared" si="791"/>
        <v>0</v>
      </c>
      <c r="Y678" s="115">
        <f t="shared" si="745"/>
        <v>0</v>
      </c>
      <c r="Z678" s="115">
        <f t="shared" ref="Z678:BB678" si="792">Z679</f>
        <v>0</v>
      </c>
      <c r="AA678" s="115">
        <f t="shared" si="792"/>
        <v>0</v>
      </c>
      <c r="AB678" s="115">
        <f t="shared" si="792"/>
        <v>0</v>
      </c>
      <c r="AC678" s="115">
        <f t="shared" si="792"/>
        <v>0</v>
      </c>
      <c r="AD678" s="115">
        <f t="shared" si="792"/>
        <v>0</v>
      </c>
      <c r="AE678" s="115">
        <f t="shared" si="792"/>
        <v>0</v>
      </c>
      <c r="AF678" s="115">
        <f t="shared" si="792"/>
        <v>0</v>
      </c>
      <c r="AG678" s="115">
        <f t="shared" si="792"/>
        <v>0</v>
      </c>
      <c r="AH678" s="115">
        <f t="shared" si="792"/>
        <v>0</v>
      </c>
      <c r="AI678" s="115">
        <f t="shared" si="792"/>
        <v>0</v>
      </c>
      <c r="AJ678" s="115">
        <f t="shared" si="792"/>
        <v>0</v>
      </c>
      <c r="AK678" s="115">
        <f t="shared" si="792"/>
        <v>0</v>
      </c>
      <c r="AL678" s="115">
        <f t="shared" si="792"/>
        <v>0</v>
      </c>
      <c r="AM678" s="115">
        <f t="shared" si="792"/>
        <v>0</v>
      </c>
      <c r="AN678" s="115">
        <f t="shared" si="792"/>
        <v>0</v>
      </c>
      <c r="AO678" s="115">
        <f t="shared" si="792"/>
        <v>0</v>
      </c>
      <c r="AP678" s="115">
        <f t="shared" si="792"/>
        <v>0</v>
      </c>
      <c r="AQ678" s="115">
        <f t="shared" si="792"/>
        <v>0</v>
      </c>
      <c r="AR678" s="115">
        <f t="shared" si="792"/>
        <v>0</v>
      </c>
      <c r="AS678" s="115">
        <f t="shared" si="792"/>
        <v>0</v>
      </c>
      <c r="AT678" s="115">
        <f t="shared" si="792"/>
        <v>0</v>
      </c>
      <c r="AU678" s="115">
        <f t="shared" si="792"/>
        <v>0</v>
      </c>
      <c r="AV678" s="115">
        <f t="shared" si="792"/>
        <v>0</v>
      </c>
      <c r="AW678" s="115">
        <f t="shared" si="792"/>
        <v>0</v>
      </c>
      <c r="AX678" s="115" t="e">
        <f t="shared" si="792"/>
        <v>#REF!</v>
      </c>
      <c r="AY678" s="115">
        <f t="shared" si="792"/>
        <v>0</v>
      </c>
      <c r="AZ678" s="115">
        <f t="shared" si="792"/>
        <v>0</v>
      </c>
      <c r="BA678" s="115">
        <f t="shared" si="792"/>
        <v>0</v>
      </c>
      <c r="BB678" s="115">
        <f t="shared" si="792"/>
        <v>0</v>
      </c>
    </row>
    <row r="679" spans="7:54" s="71" customFormat="1" ht="14.25" x14ac:dyDescent="0.2">
      <c r="G679" s="81" t="s">
        <v>238</v>
      </c>
      <c r="H679" s="85" t="s">
        <v>238</v>
      </c>
      <c r="I679" s="74" t="s">
        <v>1238</v>
      </c>
      <c r="J679" s="75">
        <v>0</v>
      </c>
      <c r="K679" s="75"/>
      <c r="L679" s="113">
        <v>0</v>
      </c>
      <c r="M679" s="113"/>
      <c r="N679" s="113"/>
      <c r="O679" s="113"/>
      <c r="P679" s="113"/>
      <c r="Q679" s="113">
        <v>0</v>
      </c>
      <c r="R679" s="113">
        <v>0</v>
      </c>
      <c r="S679" s="113">
        <v>0</v>
      </c>
      <c r="T679" s="113">
        <v>0</v>
      </c>
      <c r="U679" s="113">
        <v>0</v>
      </c>
      <c r="V679" s="113">
        <v>0</v>
      </c>
      <c r="W679" s="113">
        <v>0</v>
      </c>
      <c r="X679" s="113">
        <v>0</v>
      </c>
      <c r="Y679" s="113">
        <f t="shared" si="745"/>
        <v>0</v>
      </c>
      <c r="Z679" s="113"/>
      <c r="AA679" s="113"/>
      <c r="AB679" s="113"/>
      <c r="AC679" s="113"/>
      <c r="AD679" s="113">
        <v>0</v>
      </c>
      <c r="AE679" s="113">
        <v>0</v>
      </c>
      <c r="AF679" s="113">
        <v>0</v>
      </c>
      <c r="AG679" s="113">
        <v>0</v>
      </c>
      <c r="AH679" s="113">
        <v>0</v>
      </c>
      <c r="AI679" s="113">
        <f t="shared" si="784"/>
        <v>0</v>
      </c>
      <c r="AJ679" s="113">
        <v>0</v>
      </c>
      <c r="AK679" s="113">
        <v>0</v>
      </c>
      <c r="AL679" s="113">
        <f t="shared" si="785"/>
        <v>0</v>
      </c>
      <c r="AM679" s="113">
        <f>SUM(M679:R679)</f>
        <v>0</v>
      </c>
      <c r="AN679" s="113">
        <f>SUM(S679:U679)</f>
        <v>0</v>
      </c>
      <c r="AO679" s="113">
        <f>SUM(V679:X679)</f>
        <v>0</v>
      </c>
      <c r="AP679" s="113">
        <f>SUM(AM679:AO679)</f>
        <v>0</v>
      </c>
      <c r="AQ679" s="113">
        <f>AM679</f>
        <v>0</v>
      </c>
      <c r="AR679" s="113">
        <f>AN679</f>
        <v>0</v>
      </c>
      <c r="AS679" s="113">
        <f>AO679</f>
        <v>0</v>
      </c>
      <c r="AT679" s="113">
        <f>SUM(AQ679:AS679)</f>
        <v>0</v>
      </c>
      <c r="AU679" s="113">
        <v>0</v>
      </c>
      <c r="AV679" s="113">
        <v>0</v>
      </c>
      <c r="AW679" s="113">
        <f>SUM(AU679:AV679)</f>
        <v>0</v>
      </c>
      <c r="AX679" s="113" t="e">
        <f>#REF!</f>
        <v>#REF!</v>
      </c>
      <c r="AY679" s="113">
        <v>0</v>
      </c>
      <c r="AZ679" s="113">
        <v>0</v>
      </c>
      <c r="BA679" s="113">
        <v>0</v>
      </c>
      <c r="BB679" s="113">
        <v>0</v>
      </c>
    </row>
    <row r="680" spans="7:54" s="71" customFormat="1" ht="14.25" x14ac:dyDescent="0.2">
      <c r="G680" s="81" t="s">
        <v>1239</v>
      </c>
      <c r="H680" s="82" t="s">
        <v>239</v>
      </c>
      <c r="I680" s="83" t="s">
        <v>178</v>
      </c>
      <c r="J680" s="84">
        <f>SUM(J681:J684)</f>
        <v>0</v>
      </c>
      <c r="K680" s="84">
        <f>SUM(K681:K684)</f>
        <v>0</v>
      </c>
      <c r="L680" s="115">
        <f>SUM(L681:L684)</f>
        <v>0</v>
      </c>
      <c r="M680" s="115">
        <f t="shared" ref="M680:X680" si="793">SUM(M681:M684)</f>
        <v>0</v>
      </c>
      <c r="N680" s="115">
        <f t="shared" si="793"/>
        <v>0</v>
      </c>
      <c r="O680" s="115">
        <f t="shared" si="793"/>
        <v>0</v>
      </c>
      <c r="P680" s="115">
        <f t="shared" si="793"/>
        <v>0</v>
      </c>
      <c r="Q680" s="115">
        <f t="shared" si="793"/>
        <v>0</v>
      </c>
      <c r="R680" s="115">
        <f t="shared" si="793"/>
        <v>0</v>
      </c>
      <c r="S680" s="115">
        <f t="shared" si="793"/>
        <v>0</v>
      </c>
      <c r="T680" s="115">
        <f t="shared" si="793"/>
        <v>0</v>
      </c>
      <c r="U680" s="115">
        <f t="shared" si="793"/>
        <v>0</v>
      </c>
      <c r="V680" s="115">
        <f t="shared" si="793"/>
        <v>0</v>
      </c>
      <c r="W680" s="115">
        <f t="shared" si="793"/>
        <v>0</v>
      </c>
      <c r="X680" s="115">
        <f t="shared" si="793"/>
        <v>0</v>
      </c>
      <c r="Y680" s="115">
        <f t="shared" si="745"/>
        <v>0</v>
      </c>
      <c r="Z680" s="115">
        <f t="shared" ref="Z680:AW680" si="794">SUM(Z681:Z684)</f>
        <v>0</v>
      </c>
      <c r="AA680" s="115">
        <f t="shared" si="794"/>
        <v>0</v>
      </c>
      <c r="AB680" s="115">
        <f t="shared" si="794"/>
        <v>0</v>
      </c>
      <c r="AC680" s="115">
        <f t="shared" si="794"/>
        <v>0</v>
      </c>
      <c r="AD680" s="115">
        <f t="shared" si="794"/>
        <v>0</v>
      </c>
      <c r="AE680" s="115">
        <f>SUM(AE681:AE684)</f>
        <v>0</v>
      </c>
      <c r="AF680" s="115">
        <f t="shared" si="794"/>
        <v>0</v>
      </c>
      <c r="AG680" s="115">
        <f t="shared" si="794"/>
        <v>0</v>
      </c>
      <c r="AH680" s="115">
        <f t="shared" si="794"/>
        <v>0</v>
      </c>
      <c r="AI680" s="115">
        <f t="shared" si="794"/>
        <v>0</v>
      </c>
      <c r="AJ680" s="115">
        <f t="shared" si="794"/>
        <v>0</v>
      </c>
      <c r="AK680" s="115">
        <f t="shared" si="794"/>
        <v>0</v>
      </c>
      <c r="AL680" s="115">
        <f t="shared" si="794"/>
        <v>0</v>
      </c>
      <c r="AM680" s="115">
        <f t="shared" si="794"/>
        <v>0</v>
      </c>
      <c r="AN680" s="115">
        <f t="shared" si="794"/>
        <v>0</v>
      </c>
      <c r="AO680" s="115">
        <f t="shared" si="794"/>
        <v>0</v>
      </c>
      <c r="AP680" s="115">
        <f t="shared" si="794"/>
        <v>0</v>
      </c>
      <c r="AQ680" s="115">
        <f t="shared" si="794"/>
        <v>0</v>
      </c>
      <c r="AR680" s="115">
        <f t="shared" si="794"/>
        <v>0</v>
      </c>
      <c r="AS680" s="115">
        <f>SUM(AS681:AS684)</f>
        <v>0</v>
      </c>
      <c r="AT680" s="115">
        <f>SUM(AT681:AT684)</f>
        <v>0</v>
      </c>
      <c r="AU680" s="115">
        <f t="shared" si="794"/>
        <v>0</v>
      </c>
      <c r="AV680" s="115">
        <f t="shared" si="794"/>
        <v>0</v>
      </c>
      <c r="AW680" s="115">
        <f t="shared" si="794"/>
        <v>0</v>
      </c>
      <c r="AX680" s="115" t="e">
        <f>SUM(AX681:AX684)</f>
        <v>#REF!</v>
      </c>
      <c r="AY680" s="115">
        <f>SUM(AY681:AY684)</f>
        <v>0</v>
      </c>
      <c r="AZ680" s="115">
        <f>SUM(AZ681:AZ684)</f>
        <v>0</v>
      </c>
      <c r="BA680" s="115">
        <f>SUM(BA681:BA684)</f>
        <v>0</v>
      </c>
      <c r="BB680" s="115">
        <f>SUM(BB681:BB684)</f>
        <v>0</v>
      </c>
    </row>
    <row r="681" spans="7:54" s="71" customFormat="1" ht="14.25" x14ac:dyDescent="0.2">
      <c r="G681" s="81" t="s">
        <v>1240</v>
      </c>
      <c r="H681" s="85" t="s">
        <v>1240</v>
      </c>
      <c r="I681" s="74" t="s">
        <v>976</v>
      </c>
      <c r="J681" s="75">
        <v>0</v>
      </c>
      <c r="K681" s="75"/>
      <c r="L681" s="113">
        <v>0</v>
      </c>
      <c r="M681" s="113"/>
      <c r="N681" s="113"/>
      <c r="O681" s="113"/>
      <c r="P681" s="113"/>
      <c r="Q681" s="113">
        <v>0</v>
      </c>
      <c r="R681" s="113">
        <v>0</v>
      </c>
      <c r="S681" s="113">
        <v>0</v>
      </c>
      <c r="T681" s="113">
        <v>0</v>
      </c>
      <c r="U681" s="113">
        <v>0</v>
      </c>
      <c r="V681" s="113">
        <v>0</v>
      </c>
      <c r="W681" s="113">
        <v>0</v>
      </c>
      <c r="X681" s="113">
        <v>0</v>
      </c>
      <c r="Y681" s="113">
        <f t="shared" si="745"/>
        <v>0</v>
      </c>
      <c r="Z681" s="113"/>
      <c r="AA681" s="113"/>
      <c r="AB681" s="113"/>
      <c r="AC681" s="113"/>
      <c r="AD681" s="113">
        <v>0</v>
      </c>
      <c r="AE681" s="113">
        <v>0</v>
      </c>
      <c r="AF681" s="113">
        <v>0</v>
      </c>
      <c r="AG681" s="113">
        <v>0</v>
      </c>
      <c r="AH681" s="113">
        <v>0</v>
      </c>
      <c r="AI681" s="113">
        <f t="shared" si="784"/>
        <v>0</v>
      </c>
      <c r="AJ681" s="113">
        <v>0</v>
      </c>
      <c r="AK681" s="113">
        <v>0</v>
      </c>
      <c r="AL681" s="113">
        <f t="shared" si="785"/>
        <v>0</v>
      </c>
      <c r="AM681" s="113">
        <f>SUM(M681:R681)</f>
        <v>0</v>
      </c>
      <c r="AN681" s="113">
        <f>SUM(S681:U681)</f>
        <v>0</v>
      </c>
      <c r="AO681" s="113">
        <f>SUM(V681:X681)</f>
        <v>0</v>
      </c>
      <c r="AP681" s="113">
        <f>SUM(AM681:AO681)</f>
        <v>0</v>
      </c>
      <c r="AQ681" s="113">
        <f t="shared" ref="AQ681:AS684" si="795">AM681</f>
        <v>0</v>
      </c>
      <c r="AR681" s="113">
        <f t="shared" si="795"/>
        <v>0</v>
      </c>
      <c r="AS681" s="113">
        <f t="shared" si="795"/>
        <v>0</v>
      </c>
      <c r="AT681" s="113">
        <f>SUM(AQ681:AS681)</f>
        <v>0</v>
      </c>
      <c r="AU681" s="113">
        <v>0</v>
      </c>
      <c r="AV681" s="113">
        <v>0</v>
      </c>
      <c r="AW681" s="113">
        <f>SUM(AU681:AV681)</f>
        <v>0</v>
      </c>
      <c r="AX681" s="113" t="e">
        <f>#REF!</f>
        <v>#REF!</v>
      </c>
      <c r="AY681" s="113">
        <v>0</v>
      </c>
      <c r="AZ681" s="113">
        <v>0</v>
      </c>
      <c r="BA681" s="113">
        <v>0</v>
      </c>
      <c r="BB681" s="113">
        <v>0</v>
      </c>
    </row>
    <row r="682" spans="7:54" s="71" customFormat="1" ht="14.25" x14ac:dyDescent="0.2">
      <c r="G682" s="81" t="s">
        <v>1241</v>
      </c>
      <c r="H682" s="85" t="s">
        <v>1241</v>
      </c>
      <c r="I682" s="74" t="s">
        <v>978</v>
      </c>
      <c r="J682" s="75">
        <v>0</v>
      </c>
      <c r="K682" s="75"/>
      <c r="L682" s="113">
        <v>0</v>
      </c>
      <c r="M682" s="113"/>
      <c r="N682" s="113"/>
      <c r="O682" s="113"/>
      <c r="P682" s="113"/>
      <c r="Q682" s="113">
        <v>0</v>
      </c>
      <c r="R682" s="113">
        <v>0</v>
      </c>
      <c r="S682" s="113">
        <v>0</v>
      </c>
      <c r="T682" s="113">
        <v>0</v>
      </c>
      <c r="U682" s="113">
        <v>0</v>
      </c>
      <c r="V682" s="113">
        <v>0</v>
      </c>
      <c r="W682" s="113">
        <v>0</v>
      </c>
      <c r="X682" s="113">
        <v>0</v>
      </c>
      <c r="Y682" s="113">
        <f t="shared" si="745"/>
        <v>0</v>
      </c>
      <c r="Z682" s="113"/>
      <c r="AA682" s="113"/>
      <c r="AB682" s="113"/>
      <c r="AC682" s="113"/>
      <c r="AD682" s="113">
        <v>0</v>
      </c>
      <c r="AE682" s="113">
        <v>0</v>
      </c>
      <c r="AF682" s="113">
        <v>0</v>
      </c>
      <c r="AG682" s="113">
        <v>0</v>
      </c>
      <c r="AH682" s="113">
        <v>0</v>
      </c>
      <c r="AI682" s="113">
        <f t="shared" si="784"/>
        <v>0</v>
      </c>
      <c r="AJ682" s="113">
        <v>0</v>
      </c>
      <c r="AK682" s="113">
        <v>0</v>
      </c>
      <c r="AL682" s="113">
        <f t="shared" si="785"/>
        <v>0</v>
      </c>
      <c r="AM682" s="113">
        <f>SUM(M682:R682)</f>
        <v>0</v>
      </c>
      <c r="AN682" s="113">
        <f>SUM(S682:U682)</f>
        <v>0</v>
      </c>
      <c r="AO682" s="113">
        <f>SUM(V682:X682)</f>
        <v>0</v>
      </c>
      <c r="AP682" s="113">
        <f>SUM(AM682:AO682)</f>
        <v>0</v>
      </c>
      <c r="AQ682" s="113">
        <f t="shared" si="795"/>
        <v>0</v>
      </c>
      <c r="AR682" s="113">
        <f t="shared" si="795"/>
        <v>0</v>
      </c>
      <c r="AS682" s="113">
        <f t="shared" si="795"/>
        <v>0</v>
      </c>
      <c r="AT682" s="113">
        <f>SUM(AQ682:AS682)</f>
        <v>0</v>
      </c>
      <c r="AU682" s="113">
        <v>0</v>
      </c>
      <c r="AV682" s="113">
        <v>0</v>
      </c>
      <c r="AW682" s="113">
        <f>SUM(AU682:AV682)</f>
        <v>0</v>
      </c>
      <c r="AX682" s="113" t="e">
        <f>#REF!</f>
        <v>#REF!</v>
      </c>
      <c r="AY682" s="113">
        <v>0</v>
      </c>
      <c r="AZ682" s="113">
        <v>0</v>
      </c>
      <c r="BA682" s="113">
        <v>0</v>
      </c>
      <c r="BB682" s="113">
        <v>0</v>
      </c>
    </row>
    <row r="683" spans="7:54" s="71" customFormat="1" ht="14.25" x14ac:dyDescent="0.2">
      <c r="G683" s="81" t="s">
        <v>1242</v>
      </c>
      <c r="H683" s="85" t="s">
        <v>1242</v>
      </c>
      <c r="I683" s="74" t="s">
        <v>980</v>
      </c>
      <c r="J683" s="75">
        <v>0</v>
      </c>
      <c r="K683" s="75"/>
      <c r="L683" s="113">
        <v>0</v>
      </c>
      <c r="M683" s="113"/>
      <c r="N683" s="113"/>
      <c r="O683" s="113"/>
      <c r="P683" s="113"/>
      <c r="Q683" s="113">
        <v>0</v>
      </c>
      <c r="R683" s="113">
        <v>0</v>
      </c>
      <c r="S683" s="113">
        <v>0</v>
      </c>
      <c r="T683" s="113">
        <v>0</v>
      </c>
      <c r="U683" s="113">
        <v>0</v>
      </c>
      <c r="V683" s="113">
        <v>0</v>
      </c>
      <c r="W683" s="113">
        <v>0</v>
      </c>
      <c r="X683" s="113">
        <v>0</v>
      </c>
      <c r="Y683" s="113">
        <f t="shared" si="745"/>
        <v>0</v>
      </c>
      <c r="Z683" s="113"/>
      <c r="AA683" s="113"/>
      <c r="AB683" s="113"/>
      <c r="AC683" s="113"/>
      <c r="AD683" s="113">
        <v>0</v>
      </c>
      <c r="AE683" s="113">
        <v>0</v>
      </c>
      <c r="AF683" s="113">
        <v>0</v>
      </c>
      <c r="AG683" s="113">
        <v>0</v>
      </c>
      <c r="AH683" s="113">
        <v>0</v>
      </c>
      <c r="AI683" s="113">
        <f t="shared" si="784"/>
        <v>0</v>
      </c>
      <c r="AJ683" s="113">
        <v>0</v>
      </c>
      <c r="AK683" s="113">
        <v>0</v>
      </c>
      <c r="AL683" s="113">
        <f t="shared" si="785"/>
        <v>0</v>
      </c>
      <c r="AM683" s="113">
        <f>SUM(M683:R683)</f>
        <v>0</v>
      </c>
      <c r="AN683" s="113">
        <f>SUM(S683:U683)</f>
        <v>0</v>
      </c>
      <c r="AO683" s="113">
        <f>SUM(V683:X683)</f>
        <v>0</v>
      </c>
      <c r="AP683" s="113">
        <f>SUM(AM683:AO683)</f>
        <v>0</v>
      </c>
      <c r="AQ683" s="113">
        <f t="shared" si="795"/>
        <v>0</v>
      </c>
      <c r="AR683" s="113">
        <f t="shared" si="795"/>
        <v>0</v>
      </c>
      <c r="AS683" s="113">
        <f t="shared" si="795"/>
        <v>0</v>
      </c>
      <c r="AT683" s="113">
        <f>SUM(AQ683:AS683)</f>
        <v>0</v>
      </c>
      <c r="AU683" s="113">
        <v>0</v>
      </c>
      <c r="AV683" s="113">
        <v>0</v>
      </c>
      <c r="AW683" s="113">
        <f>SUM(AU683:AV683)</f>
        <v>0</v>
      </c>
      <c r="AX683" s="113" t="e">
        <f>#REF!</f>
        <v>#REF!</v>
      </c>
      <c r="AY683" s="113">
        <v>0</v>
      </c>
      <c r="AZ683" s="113">
        <v>0</v>
      </c>
      <c r="BA683" s="113">
        <v>0</v>
      </c>
      <c r="BB683" s="113">
        <v>0</v>
      </c>
    </row>
    <row r="684" spans="7:54" s="71" customFormat="1" ht="14.25" x14ac:dyDescent="0.2">
      <c r="G684" s="81" t="s">
        <v>1243</v>
      </c>
      <c r="H684" s="85" t="s">
        <v>1243</v>
      </c>
      <c r="I684" s="74" t="s">
        <v>1244</v>
      </c>
      <c r="J684" s="75">
        <v>0</v>
      </c>
      <c r="K684" s="75"/>
      <c r="L684" s="113">
        <v>0</v>
      </c>
      <c r="M684" s="113"/>
      <c r="N684" s="113"/>
      <c r="O684" s="113"/>
      <c r="P684" s="113"/>
      <c r="Q684" s="113">
        <v>0</v>
      </c>
      <c r="R684" s="113">
        <v>0</v>
      </c>
      <c r="S684" s="113">
        <v>0</v>
      </c>
      <c r="T684" s="113">
        <v>0</v>
      </c>
      <c r="U684" s="113">
        <v>0</v>
      </c>
      <c r="V684" s="113">
        <v>0</v>
      </c>
      <c r="W684" s="113">
        <v>0</v>
      </c>
      <c r="X684" s="113">
        <v>0</v>
      </c>
      <c r="Y684" s="113">
        <f t="shared" si="745"/>
        <v>0</v>
      </c>
      <c r="Z684" s="113"/>
      <c r="AA684" s="113"/>
      <c r="AB684" s="113"/>
      <c r="AC684" s="113"/>
      <c r="AD684" s="113">
        <v>0</v>
      </c>
      <c r="AE684" s="113">
        <v>0</v>
      </c>
      <c r="AF684" s="113">
        <v>0</v>
      </c>
      <c r="AG684" s="113">
        <v>0</v>
      </c>
      <c r="AH684" s="113">
        <v>0</v>
      </c>
      <c r="AI684" s="113">
        <f t="shared" si="784"/>
        <v>0</v>
      </c>
      <c r="AJ684" s="113">
        <v>0</v>
      </c>
      <c r="AK684" s="113">
        <v>0</v>
      </c>
      <c r="AL684" s="113">
        <f t="shared" si="785"/>
        <v>0</v>
      </c>
      <c r="AM684" s="113">
        <f>SUM(M684:R684)</f>
        <v>0</v>
      </c>
      <c r="AN684" s="113">
        <f>SUM(S684:U684)</f>
        <v>0</v>
      </c>
      <c r="AO684" s="113">
        <f>SUM(V684:X684)</f>
        <v>0</v>
      </c>
      <c r="AP684" s="113">
        <f>SUM(AM684:AO684)</f>
        <v>0</v>
      </c>
      <c r="AQ684" s="113">
        <f t="shared" si="795"/>
        <v>0</v>
      </c>
      <c r="AR684" s="113">
        <f t="shared" si="795"/>
        <v>0</v>
      </c>
      <c r="AS684" s="113">
        <f t="shared" si="795"/>
        <v>0</v>
      </c>
      <c r="AT684" s="113">
        <f>SUM(AQ684:AS684)</f>
        <v>0</v>
      </c>
      <c r="AU684" s="113">
        <v>0</v>
      </c>
      <c r="AV684" s="113">
        <v>0</v>
      </c>
      <c r="AW684" s="113">
        <f>SUM(AU684:AV684)</f>
        <v>0</v>
      </c>
      <c r="AX684" s="113" t="e">
        <f>#REF!</f>
        <v>#REF!</v>
      </c>
      <c r="AY684" s="113">
        <v>0</v>
      </c>
      <c r="AZ684" s="113">
        <v>0</v>
      </c>
      <c r="BA684" s="113">
        <v>0</v>
      </c>
      <c r="BB684" s="113">
        <v>0</v>
      </c>
    </row>
    <row r="685" spans="7:54" s="71" customFormat="1" ht="14.25" x14ac:dyDescent="0.2">
      <c r="G685" s="81" t="s">
        <v>1245</v>
      </c>
      <c r="H685" s="82" t="s">
        <v>240</v>
      </c>
      <c r="I685" s="83" t="s">
        <v>241</v>
      </c>
      <c r="J685" s="84">
        <f>SUM(J686:J687)</f>
        <v>0</v>
      </c>
      <c r="K685" s="84">
        <f>SUM(K686:K687)</f>
        <v>0</v>
      </c>
      <c r="L685" s="115">
        <f>SUM(L686:L687)</f>
        <v>0</v>
      </c>
      <c r="M685" s="115">
        <f t="shared" ref="M685:X685" si="796">SUM(M686:M687)</f>
        <v>0</v>
      </c>
      <c r="N685" s="115">
        <f t="shared" si="796"/>
        <v>0</v>
      </c>
      <c r="O685" s="115">
        <f t="shared" si="796"/>
        <v>0</v>
      </c>
      <c r="P685" s="115">
        <f t="shared" si="796"/>
        <v>0</v>
      </c>
      <c r="Q685" s="115">
        <f t="shared" si="796"/>
        <v>0</v>
      </c>
      <c r="R685" s="115">
        <f t="shared" si="796"/>
        <v>0</v>
      </c>
      <c r="S685" s="115">
        <f t="shared" si="796"/>
        <v>0</v>
      </c>
      <c r="T685" s="115">
        <f t="shared" si="796"/>
        <v>0</v>
      </c>
      <c r="U685" s="115">
        <f t="shared" si="796"/>
        <v>0</v>
      </c>
      <c r="V685" s="115">
        <f t="shared" si="796"/>
        <v>0</v>
      </c>
      <c r="W685" s="115">
        <f t="shared" si="796"/>
        <v>0</v>
      </c>
      <c r="X685" s="115">
        <f t="shared" si="796"/>
        <v>0</v>
      </c>
      <c r="Y685" s="115">
        <f t="shared" si="745"/>
        <v>0</v>
      </c>
      <c r="Z685" s="115">
        <f t="shared" ref="Z685:AZ685" si="797">SUM(Z686:Z687)</f>
        <v>0</v>
      </c>
      <c r="AA685" s="115">
        <f t="shared" si="797"/>
        <v>0</v>
      </c>
      <c r="AB685" s="115">
        <f t="shared" si="797"/>
        <v>0</v>
      </c>
      <c r="AC685" s="115">
        <f t="shared" si="797"/>
        <v>0</v>
      </c>
      <c r="AD685" s="115">
        <f t="shared" si="797"/>
        <v>0</v>
      </c>
      <c r="AE685" s="115">
        <f>SUM(AE686:AE687)</f>
        <v>0</v>
      </c>
      <c r="AF685" s="115">
        <f t="shared" si="797"/>
        <v>0</v>
      </c>
      <c r="AG685" s="115">
        <f t="shared" si="797"/>
        <v>0</v>
      </c>
      <c r="AH685" s="115">
        <f t="shared" si="797"/>
        <v>0</v>
      </c>
      <c r="AI685" s="115">
        <f t="shared" si="797"/>
        <v>0</v>
      </c>
      <c r="AJ685" s="115">
        <f t="shared" si="797"/>
        <v>0</v>
      </c>
      <c r="AK685" s="115">
        <f t="shared" si="797"/>
        <v>0</v>
      </c>
      <c r="AL685" s="115">
        <f t="shared" si="797"/>
        <v>0</v>
      </c>
      <c r="AM685" s="115">
        <f t="shared" si="797"/>
        <v>0</v>
      </c>
      <c r="AN685" s="115">
        <f t="shared" si="797"/>
        <v>0</v>
      </c>
      <c r="AO685" s="115">
        <f t="shared" si="797"/>
        <v>0</v>
      </c>
      <c r="AP685" s="115">
        <f t="shared" si="797"/>
        <v>0</v>
      </c>
      <c r="AQ685" s="115">
        <f t="shared" si="797"/>
        <v>0</v>
      </c>
      <c r="AR685" s="115">
        <f t="shared" si="797"/>
        <v>0</v>
      </c>
      <c r="AS685" s="115">
        <f t="shared" si="797"/>
        <v>0</v>
      </c>
      <c r="AT685" s="115">
        <f t="shared" si="797"/>
        <v>0</v>
      </c>
      <c r="AU685" s="115">
        <f t="shared" si="797"/>
        <v>0</v>
      </c>
      <c r="AV685" s="115">
        <f t="shared" si="797"/>
        <v>0</v>
      </c>
      <c r="AW685" s="115">
        <f t="shared" si="797"/>
        <v>0</v>
      </c>
      <c r="AX685" s="115" t="e">
        <f t="shared" si="797"/>
        <v>#REF!</v>
      </c>
      <c r="AY685" s="115">
        <f t="shared" si="797"/>
        <v>0</v>
      </c>
      <c r="AZ685" s="115">
        <f t="shared" si="797"/>
        <v>0</v>
      </c>
      <c r="BA685" s="115">
        <f>SUM(BA686:BA687)</f>
        <v>0</v>
      </c>
      <c r="BB685" s="115">
        <f>SUM(BB686:BB687)</f>
        <v>0</v>
      </c>
    </row>
    <row r="686" spans="7:54" s="71" customFormat="1" ht="14.25" x14ac:dyDescent="0.2">
      <c r="G686" s="81" t="s">
        <v>1246</v>
      </c>
      <c r="H686" s="85" t="s">
        <v>1246</v>
      </c>
      <c r="I686" s="74" t="s">
        <v>1247</v>
      </c>
      <c r="J686" s="75">
        <v>0</v>
      </c>
      <c r="K686" s="75"/>
      <c r="L686" s="113">
        <v>0</v>
      </c>
      <c r="M686" s="113"/>
      <c r="N686" s="113"/>
      <c r="O686" s="113"/>
      <c r="P686" s="113"/>
      <c r="Q686" s="113">
        <v>0</v>
      </c>
      <c r="R686" s="113">
        <v>0</v>
      </c>
      <c r="S686" s="113">
        <v>0</v>
      </c>
      <c r="T686" s="113">
        <v>0</v>
      </c>
      <c r="U686" s="113">
        <v>0</v>
      </c>
      <c r="V686" s="113">
        <v>0</v>
      </c>
      <c r="W686" s="113">
        <v>0</v>
      </c>
      <c r="X686" s="113">
        <v>0</v>
      </c>
      <c r="Y686" s="113">
        <f t="shared" si="745"/>
        <v>0</v>
      </c>
      <c r="Z686" s="113"/>
      <c r="AA686" s="113"/>
      <c r="AB686" s="113"/>
      <c r="AC686" s="113"/>
      <c r="AD686" s="113">
        <v>0</v>
      </c>
      <c r="AE686" s="113">
        <v>0</v>
      </c>
      <c r="AF686" s="113">
        <v>0</v>
      </c>
      <c r="AG686" s="113">
        <v>0</v>
      </c>
      <c r="AH686" s="113">
        <v>0</v>
      </c>
      <c r="AI686" s="113">
        <f t="shared" si="784"/>
        <v>0</v>
      </c>
      <c r="AJ686" s="113">
        <v>0</v>
      </c>
      <c r="AK686" s="113">
        <v>0</v>
      </c>
      <c r="AL686" s="113">
        <f t="shared" si="785"/>
        <v>0</v>
      </c>
      <c r="AM686" s="113">
        <f>SUM(M686:R686)</f>
        <v>0</v>
      </c>
      <c r="AN686" s="113">
        <f>SUM(S686:U686)</f>
        <v>0</v>
      </c>
      <c r="AO686" s="113">
        <f>SUM(V686:X686)</f>
        <v>0</v>
      </c>
      <c r="AP686" s="113">
        <f>SUM(AM686:AO686)</f>
        <v>0</v>
      </c>
      <c r="AQ686" s="113">
        <f t="shared" ref="AQ686:AS687" si="798">AM686</f>
        <v>0</v>
      </c>
      <c r="AR686" s="113">
        <f t="shared" si="798"/>
        <v>0</v>
      </c>
      <c r="AS686" s="113">
        <f t="shared" si="798"/>
        <v>0</v>
      </c>
      <c r="AT686" s="113">
        <f>SUM(AQ686:AS686)</f>
        <v>0</v>
      </c>
      <c r="AU686" s="113">
        <v>0</v>
      </c>
      <c r="AV686" s="113">
        <v>0</v>
      </c>
      <c r="AW686" s="113">
        <f>SUM(AU686:AV686)</f>
        <v>0</v>
      </c>
      <c r="AX686" s="113" t="e">
        <f>#REF!</f>
        <v>#REF!</v>
      </c>
      <c r="AY686" s="113">
        <v>0</v>
      </c>
      <c r="AZ686" s="113">
        <v>0</v>
      </c>
      <c r="BA686" s="113">
        <v>0</v>
      </c>
      <c r="BB686" s="113">
        <v>0</v>
      </c>
    </row>
    <row r="687" spans="7:54" s="71" customFormat="1" ht="14.25" x14ac:dyDescent="0.2">
      <c r="G687" s="81" t="s">
        <v>1248</v>
      </c>
      <c r="H687" s="85" t="s">
        <v>1248</v>
      </c>
      <c r="I687" s="74" t="s">
        <v>1249</v>
      </c>
      <c r="J687" s="75">
        <v>0</v>
      </c>
      <c r="K687" s="75"/>
      <c r="L687" s="113">
        <v>0</v>
      </c>
      <c r="M687" s="113"/>
      <c r="N687" s="113"/>
      <c r="O687" s="113"/>
      <c r="P687" s="113"/>
      <c r="Q687" s="113">
        <v>0</v>
      </c>
      <c r="R687" s="113">
        <v>0</v>
      </c>
      <c r="S687" s="113">
        <v>0</v>
      </c>
      <c r="T687" s="113">
        <v>0</v>
      </c>
      <c r="U687" s="113">
        <v>0</v>
      </c>
      <c r="V687" s="113">
        <v>0</v>
      </c>
      <c r="W687" s="113">
        <v>0</v>
      </c>
      <c r="X687" s="113">
        <v>0</v>
      </c>
      <c r="Y687" s="113">
        <f t="shared" si="745"/>
        <v>0</v>
      </c>
      <c r="Z687" s="113"/>
      <c r="AA687" s="113"/>
      <c r="AB687" s="113"/>
      <c r="AC687" s="113"/>
      <c r="AD687" s="113">
        <v>0</v>
      </c>
      <c r="AE687" s="113">
        <v>0</v>
      </c>
      <c r="AF687" s="113">
        <v>0</v>
      </c>
      <c r="AG687" s="113">
        <v>0</v>
      </c>
      <c r="AH687" s="113">
        <v>0</v>
      </c>
      <c r="AI687" s="113">
        <f t="shared" si="784"/>
        <v>0</v>
      </c>
      <c r="AJ687" s="113">
        <v>0</v>
      </c>
      <c r="AK687" s="113">
        <v>0</v>
      </c>
      <c r="AL687" s="113">
        <f t="shared" si="785"/>
        <v>0</v>
      </c>
      <c r="AM687" s="113">
        <f>SUM(M687:R687)</f>
        <v>0</v>
      </c>
      <c r="AN687" s="113">
        <f>SUM(S687:U687)</f>
        <v>0</v>
      </c>
      <c r="AO687" s="113">
        <f>SUM(V687:X687)</f>
        <v>0</v>
      </c>
      <c r="AP687" s="113">
        <f>SUM(AM687:AO687)</f>
        <v>0</v>
      </c>
      <c r="AQ687" s="113">
        <f t="shared" si="798"/>
        <v>0</v>
      </c>
      <c r="AR687" s="113">
        <f t="shared" si="798"/>
        <v>0</v>
      </c>
      <c r="AS687" s="113">
        <f t="shared" si="798"/>
        <v>0</v>
      </c>
      <c r="AT687" s="113">
        <f>SUM(AQ687:AS687)</f>
        <v>0</v>
      </c>
      <c r="AU687" s="113">
        <v>0</v>
      </c>
      <c r="AV687" s="113">
        <v>0</v>
      </c>
      <c r="AW687" s="113">
        <f>SUM(AU687:AV687)</f>
        <v>0</v>
      </c>
      <c r="AX687" s="113" t="e">
        <f>#REF!</f>
        <v>#REF!</v>
      </c>
      <c r="AY687" s="113">
        <v>0</v>
      </c>
      <c r="AZ687" s="113">
        <v>0</v>
      </c>
      <c r="BA687" s="113">
        <v>0</v>
      </c>
      <c r="BB687" s="113">
        <v>0</v>
      </c>
    </row>
    <row r="688" spans="7:54" s="71" customFormat="1" ht="14.25" x14ac:dyDescent="0.2">
      <c r="G688" s="81" t="s">
        <v>1250</v>
      </c>
      <c r="H688" s="82" t="s">
        <v>242</v>
      </c>
      <c r="I688" s="83" t="s">
        <v>182</v>
      </c>
      <c r="J688" s="84">
        <f>SUM(J689:J690)</f>
        <v>0</v>
      </c>
      <c r="K688" s="84">
        <f>SUM(K689:K690)</f>
        <v>0</v>
      </c>
      <c r="L688" s="115">
        <f>SUM(L689:L690)</f>
        <v>0</v>
      </c>
      <c r="M688" s="115">
        <f t="shared" ref="M688:X688" si="799">SUM(M689:M690)</f>
        <v>0</v>
      </c>
      <c r="N688" s="115">
        <f t="shared" si="799"/>
        <v>0</v>
      </c>
      <c r="O688" s="115">
        <f t="shared" si="799"/>
        <v>0</v>
      </c>
      <c r="P688" s="115">
        <f t="shared" si="799"/>
        <v>0</v>
      </c>
      <c r="Q688" s="115">
        <f t="shared" si="799"/>
        <v>0</v>
      </c>
      <c r="R688" s="115">
        <f t="shared" si="799"/>
        <v>0</v>
      </c>
      <c r="S688" s="115">
        <f t="shared" si="799"/>
        <v>0</v>
      </c>
      <c r="T688" s="115">
        <f t="shared" si="799"/>
        <v>0</v>
      </c>
      <c r="U688" s="115">
        <f t="shared" si="799"/>
        <v>0</v>
      </c>
      <c r="V688" s="115">
        <f t="shared" si="799"/>
        <v>0</v>
      </c>
      <c r="W688" s="115">
        <f t="shared" si="799"/>
        <v>0</v>
      </c>
      <c r="X688" s="115">
        <f t="shared" si="799"/>
        <v>0</v>
      </c>
      <c r="Y688" s="115">
        <f t="shared" si="745"/>
        <v>0</v>
      </c>
      <c r="Z688" s="115">
        <f t="shared" ref="Z688:AZ688" si="800">SUM(Z689:Z690)</f>
        <v>0</v>
      </c>
      <c r="AA688" s="115">
        <f t="shared" si="800"/>
        <v>0</v>
      </c>
      <c r="AB688" s="115">
        <f t="shared" si="800"/>
        <v>0</v>
      </c>
      <c r="AC688" s="115">
        <f t="shared" si="800"/>
        <v>0</v>
      </c>
      <c r="AD688" s="115">
        <f t="shared" si="800"/>
        <v>0</v>
      </c>
      <c r="AE688" s="115">
        <f>SUM(AE689:AE690)</f>
        <v>0</v>
      </c>
      <c r="AF688" s="115">
        <f t="shared" si="800"/>
        <v>0</v>
      </c>
      <c r="AG688" s="115">
        <v>0</v>
      </c>
      <c r="AH688" s="115">
        <v>0</v>
      </c>
      <c r="AI688" s="115">
        <f t="shared" si="800"/>
        <v>0</v>
      </c>
      <c r="AJ688" s="115">
        <f t="shared" si="800"/>
        <v>0</v>
      </c>
      <c r="AK688" s="115">
        <f t="shared" si="800"/>
        <v>0</v>
      </c>
      <c r="AL688" s="115">
        <f t="shared" si="800"/>
        <v>0</v>
      </c>
      <c r="AM688" s="115">
        <f t="shared" si="800"/>
        <v>0</v>
      </c>
      <c r="AN688" s="115">
        <f t="shared" si="800"/>
        <v>0</v>
      </c>
      <c r="AO688" s="115">
        <f t="shared" si="800"/>
        <v>0</v>
      </c>
      <c r="AP688" s="115">
        <f t="shared" si="800"/>
        <v>0</v>
      </c>
      <c r="AQ688" s="115">
        <f t="shared" si="800"/>
        <v>0</v>
      </c>
      <c r="AR688" s="115">
        <f t="shared" si="800"/>
        <v>0</v>
      </c>
      <c r="AS688" s="115">
        <f t="shared" si="800"/>
        <v>0</v>
      </c>
      <c r="AT688" s="115">
        <f t="shared" si="800"/>
        <v>0</v>
      </c>
      <c r="AU688" s="115">
        <f t="shared" si="800"/>
        <v>0</v>
      </c>
      <c r="AV688" s="115">
        <f t="shared" si="800"/>
        <v>0</v>
      </c>
      <c r="AW688" s="115">
        <f t="shared" si="800"/>
        <v>0</v>
      </c>
      <c r="AX688" s="115" t="e">
        <f t="shared" si="800"/>
        <v>#REF!</v>
      </c>
      <c r="AY688" s="115">
        <f t="shared" si="800"/>
        <v>0</v>
      </c>
      <c r="AZ688" s="115">
        <f t="shared" si="800"/>
        <v>0</v>
      </c>
      <c r="BA688" s="115">
        <f>SUM(BA689:BA690)</f>
        <v>0</v>
      </c>
      <c r="BB688" s="115">
        <f>SUM(BB689:BB690)</f>
        <v>0</v>
      </c>
    </row>
    <row r="689" spans="7:54" s="71" customFormat="1" ht="14.25" x14ac:dyDescent="0.2">
      <c r="G689" s="81" t="s">
        <v>1251</v>
      </c>
      <c r="H689" s="85" t="s">
        <v>1251</v>
      </c>
      <c r="I689" s="74" t="s">
        <v>1252</v>
      </c>
      <c r="J689" s="75">
        <v>0</v>
      </c>
      <c r="K689" s="75"/>
      <c r="L689" s="113">
        <v>0</v>
      </c>
      <c r="M689" s="113"/>
      <c r="N689" s="113"/>
      <c r="O689" s="113"/>
      <c r="P689" s="113"/>
      <c r="Q689" s="113">
        <v>0</v>
      </c>
      <c r="R689" s="113">
        <v>0</v>
      </c>
      <c r="S689" s="113">
        <v>0</v>
      </c>
      <c r="T689" s="113">
        <v>0</v>
      </c>
      <c r="U689" s="113">
        <v>0</v>
      </c>
      <c r="V689" s="113">
        <v>0</v>
      </c>
      <c r="W689" s="113">
        <v>0</v>
      </c>
      <c r="X689" s="113">
        <v>0</v>
      </c>
      <c r="Y689" s="113">
        <f t="shared" si="745"/>
        <v>0</v>
      </c>
      <c r="Z689" s="113"/>
      <c r="AA689" s="113"/>
      <c r="AB689" s="113"/>
      <c r="AC689" s="113"/>
      <c r="AD689" s="113">
        <v>0</v>
      </c>
      <c r="AE689" s="113">
        <v>0</v>
      </c>
      <c r="AF689" s="113">
        <v>0</v>
      </c>
      <c r="AG689" s="113">
        <v>0</v>
      </c>
      <c r="AH689" s="113">
        <v>0</v>
      </c>
      <c r="AI689" s="113">
        <f t="shared" si="784"/>
        <v>0</v>
      </c>
      <c r="AJ689" s="113">
        <v>0</v>
      </c>
      <c r="AK689" s="113">
        <v>0</v>
      </c>
      <c r="AL689" s="113">
        <f t="shared" si="785"/>
        <v>0</v>
      </c>
      <c r="AM689" s="113">
        <f>SUM(M689:R689)</f>
        <v>0</v>
      </c>
      <c r="AN689" s="113">
        <f>SUM(S689:U689)</f>
        <v>0</v>
      </c>
      <c r="AO689" s="113">
        <f>SUM(V689:X689)</f>
        <v>0</v>
      </c>
      <c r="AP689" s="113">
        <f>SUM(AM689:AO689)</f>
        <v>0</v>
      </c>
      <c r="AQ689" s="113">
        <f t="shared" ref="AQ689:AS690" si="801">AM689</f>
        <v>0</v>
      </c>
      <c r="AR689" s="113">
        <f t="shared" si="801"/>
        <v>0</v>
      </c>
      <c r="AS689" s="113">
        <f t="shared" si="801"/>
        <v>0</v>
      </c>
      <c r="AT689" s="113">
        <f>SUM(AQ689:AS689)</f>
        <v>0</v>
      </c>
      <c r="AU689" s="113">
        <v>0</v>
      </c>
      <c r="AV689" s="113">
        <v>0</v>
      </c>
      <c r="AW689" s="113">
        <f>SUM(AU689:AV689)</f>
        <v>0</v>
      </c>
      <c r="AX689" s="113" t="e">
        <f>#REF!</f>
        <v>#REF!</v>
      </c>
      <c r="AY689" s="113">
        <v>0</v>
      </c>
      <c r="AZ689" s="113">
        <v>0</v>
      </c>
      <c r="BA689" s="113">
        <v>0</v>
      </c>
      <c r="BB689" s="113">
        <v>0</v>
      </c>
    </row>
    <row r="690" spans="7:54" s="71" customFormat="1" ht="14.25" x14ac:dyDescent="0.2">
      <c r="G690" s="81" t="s">
        <v>1253</v>
      </c>
      <c r="H690" s="85" t="s">
        <v>1253</v>
      </c>
      <c r="I690" s="74" t="s">
        <v>1254</v>
      </c>
      <c r="J690" s="75">
        <v>0</v>
      </c>
      <c r="K690" s="75"/>
      <c r="L690" s="113">
        <v>0</v>
      </c>
      <c r="M690" s="113"/>
      <c r="N690" s="113"/>
      <c r="O690" s="113"/>
      <c r="P690" s="113"/>
      <c r="Q690" s="113">
        <v>0</v>
      </c>
      <c r="R690" s="113">
        <v>0</v>
      </c>
      <c r="S690" s="113">
        <v>0</v>
      </c>
      <c r="T690" s="113">
        <v>0</v>
      </c>
      <c r="U690" s="113">
        <v>0</v>
      </c>
      <c r="V690" s="113">
        <v>0</v>
      </c>
      <c r="W690" s="113">
        <v>0</v>
      </c>
      <c r="X690" s="113">
        <v>0</v>
      </c>
      <c r="Y690" s="113">
        <f t="shared" si="745"/>
        <v>0</v>
      </c>
      <c r="Z690" s="113"/>
      <c r="AA690" s="113"/>
      <c r="AB690" s="113"/>
      <c r="AC690" s="113"/>
      <c r="AD690" s="113">
        <v>0</v>
      </c>
      <c r="AE690" s="113">
        <v>0</v>
      </c>
      <c r="AF690" s="113">
        <v>0</v>
      </c>
      <c r="AG690" s="113">
        <v>0</v>
      </c>
      <c r="AH690" s="113">
        <v>0</v>
      </c>
      <c r="AI690" s="113">
        <f t="shared" si="784"/>
        <v>0</v>
      </c>
      <c r="AJ690" s="113">
        <v>0</v>
      </c>
      <c r="AK690" s="113">
        <v>0</v>
      </c>
      <c r="AL690" s="113">
        <f t="shared" si="785"/>
        <v>0</v>
      </c>
      <c r="AM690" s="113">
        <f>SUM(M690:R690)</f>
        <v>0</v>
      </c>
      <c r="AN690" s="113">
        <f>SUM(S690:U690)</f>
        <v>0</v>
      </c>
      <c r="AO690" s="113">
        <f>SUM(V690:X690)</f>
        <v>0</v>
      </c>
      <c r="AP690" s="113">
        <f>SUM(AM690:AO690)</f>
        <v>0</v>
      </c>
      <c r="AQ690" s="113">
        <f t="shared" si="801"/>
        <v>0</v>
      </c>
      <c r="AR690" s="113">
        <f t="shared" si="801"/>
        <v>0</v>
      </c>
      <c r="AS690" s="113">
        <f t="shared" si="801"/>
        <v>0</v>
      </c>
      <c r="AT690" s="113">
        <f>SUM(AQ690:AS690)</f>
        <v>0</v>
      </c>
      <c r="AU690" s="113">
        <v>0</v>
      </c>
      <c r="AV690" s="113">
        <v>0</v>
      </c>
      <c r="AW690" s="113">
        <f>SUM(AU690:AV690)</f>
        <v>0</v>
      </c>
      <c r="AX690" s="113" t="e">
        <f>#REF!</f>
        <v>#REF!</v>
      </c>
      <c r="AY690" s="113">
        <v>0</v>
      </c>
      <c r="AZ690" s="113">
        <v>0</v>
      </c>
      <c r="BA690" s="113">
        <v>0</v>
      </c>
      <c r="BB690" s="113">
        <v>0</v>
      </c>
    </row>
    <row r="691" spans="7:54" s="71" customFormat="1" ht="14.25" x14ac:dyDescent="0.2">
      <c r="G691" s="81" t="s">
        <v>1255</v>
      </c>
      <c r="H691" s="82" t="s">
        <v>243</v>
      </c>
      <c r="I691" s="83" t="s">
        <v>244</v>
      </c>
      <c r="J691" s="84">
        <f>J692</f>
        <v>0</v>
      </c>
      <c r="K691" s="84">
        <f>K692</f>
        <v>0</v>
      </c>
      <c r="L691" s="115">
        <f>L692</f>
        <v>0</v>
      </c>
      <c r="M691" s="115">
        <f t="shared" ref="M691:X691" si="802">M692</f>
        <v>0</v>
      </c>
      <c r="N691" s="115">
        <f t="shared" si="802"/>
        <v>0</v>
      </c>
      <c r="O691" s="115">
        <f t="shared" si="802"/>
        <v>0</v>
      </c>
      <c r="P691" s="115">
        <f t="shared" si="802"/>
        <v>0</v>
      </c>
      <c r="Q691" s="115">
        <f t="shared" si="802"/>
        <v>0</v>
      </c>
      <c r="R691" s="115">
        <f t="shared" si="802"/>
        <v>0</v>
      </c>
      <c r="S691" s="115">
        <f t="shared" si="802"/>
        <v>0</v>
      </c>
      <c r="T691" s="115">
        <f t="shared" si="802"/>
        <v>0</v>
      </c>
      <c r="U691" s="115">
        <f t="shared" si="802"/>
        <v>0</v>
      </c>
      <c r="V691" s="115">
        <f t="shared" si="802"/>
        <v>0</v>
      </c>
      <c r="W691" s="115">
        <f t="shared" si="802"/>
        <v>0</v>
      </c>
      <c r="X691" s="115">
        <f t="shared" si="802"/>
        <v>0</v>
      </c>
      <c r="Y691" s="115">
        <f t="shared" si="745"/>
        <v>0</v>
      </c>
      <c r="Z691" s="115">
        <f t="shared" ref="Z691:BB691" si="803">Z692</f>
        <v>0</v>
      </c>
      <c r="AA691" s="115">
        <f t="shared" si="803"/>
        <v>0</v>
      </c>
      <c r="AB691" s="115">
        <f t="shared" si="803"/>
        <v>0</v>
      </c>
      <c r="AC691" s="115">
        <f t="shared" si="803"/>
        <v>0</v>
      </c>
      <c r="AD691" s="115">
        <f t="shared" si="803"/>
        <v>0</v>
      </c>
      <c r="AE691" s="115">
        <f t="shared" si="803"/>
        <v>0</v>
      </c>
      <c r="AF691" s="115">
        <f t="shared" si="803"/>
        <v>0</v>
      </c>
      <c r="AG691" s="115">
        <v>0</v>
      </c>
      <c r="AH691" s="115">
        <v>0</v>
      </c>
      <c r="AI691" s="115">
        <f t="shared" si="803"/>
        <v>0</v>
      </c>
      <c r="AJ691" s="115">
        <f t="shared" si="803"/>
        <v>0</v>
      </c>
      <c r="AK691" s="115">
        <f t="shared" si="803"/>
        <v>0</v>
      </c>
      <c r="AL691" s="115">
        <f t="shared" si="803"/>
        <v>0</v>
      </c>
      <c r="AM691" s="115">
        <f t="shared" si="803"/>
        <v>0</v>
      </c>
      <c r="AN691" s="115">
        <f t="shared" si="803"/>
        <v>0</v>
      </c>
      <c r="AO691" s="115">
        <f t="shared" si="803"/>
        <v>0</v>
      </c>
      <c r="AP691" s="115">
        <f t="shared" si="803"/>
        <v>0</v>
      </c>
      <c r="AQ691" s="115">
        <f t="shared" si="803"/>
        <v>0</v>
      </c>
      <c r="AR691" s="115">
        <f t="shared" si="803"/>
        <v>0</v>
      </c>
      <c r="AS691" s="115">
        <f t="shared" si="803"/>
        <v>0</v>
      </c>
      <c r="AT691" s="115">
        <f t="shared" si="803"/>
        <v>0</v>
      </c>
      <c r="AU691" s="115">
        <f t="shared" si="803"/>
        <v>0</v>
      </c>
      <c r="AV691" s="115">
        <f t="shared" si="803"/>
        <v>0</v>
      </c>
      <c r="AW691" s="115">
        <f t="shared" si="803"/>
        <v>0</v>
      </c>
      <c r="AX691" s="115" t="e">
        <f t="shared" si="803"/>
        <v>#REF!</v>
      </c>
      <c r="AY691" s="115">
        <f t="shared" si="803"/>
        <v>0</v>
      </c>
      <c r="AZ691" s="115">
        <f t="shared" si="803"/>
        <v>0</v>
      </c>
      <c r="BA691" s="115">
        <f t="shared" si="803"/>
        <v>0</v>
      </c>
      <c r="BB691" s="115">
        <f t="shared" si="803"/>
        <v>0</v>
      </c>
    </row>
    <row r="692" spans="7:54" s="71" customFormat="1" ht="14.25" x14ac:dyDescent="0.2">
      <c r="G692" s="81" t="s">
        <v>243</v>
      </c>
      <c r="H692" s="85" t="s">
        <v>243</v>
      </c>
      <c r="I692" s="74" t="s">
        <v>1256</v>
      </c>
      <c r="J692" s="75">
        <v>0</v>
      </c>
      <c r="K692" s="75"/>
      <c r="L692" s="113">
        <v>0</v>
      </c>
      <c r="M692" s="113"/>
      <c r="N692" s="113"/>
      <c r="O692" s="113"/>
      <c r="P692" s="113"/>
      <c r="Q692" s="113">
        <v>0</v>
      </c>
      <c r="R692" s="113">
        <v>0</v>
      </c>
      <c r="S692" s="113">
        <v>0</v>
      </c>
      <c r="T692" s="113">
        <v>0</v>
      </c>
      <c r="U692" s="113">
        <v>0</v>
      </c>
      <c r="V692" s="113">
        <v>0</v>
      </c>
      <c r="W692" s="113">
        <v>0</v>
      </c>
      <c r="X692" s="113">
        <v>0</v>
      </c>
      <c r="Y692" s="113">
        <f t="shared" si="745"/>
        <v>0</v>
      </c>
      <c r="Z692" s="113"/>
      <c r="AA692" s="113"/>
      <c r="AB692" s="113"/>
      <c r="AC692" s="113"/>
      <c r="AD692" s="113">
        <v>0</v>
      </c>
      <c r="AE692" s="113">
        <v>0</v>
      </c>
      <c r="AF692" s="113">
        <v>0</v>
      </c>
      <c r="AG692" s="113">
        <v>0</v>
      </c>
      <c r="AH692" s="113">
        <v>0</v>
      </c>
      <c r="AI692" s="113">
        <f t="shared" si="784"/>
        <v>0</v>
      </c>
      <c r="AJ692" s="113">
        <v>0</v>
      </c>
      <c r="AK692" s="113">
        <v>0</v>
      </c>
      <c r="AL692" s="113">
        <f t="shared" si="785"/>
        <v>0</v>
      </c>
      <c r="AM692" s="113">
        <f>SUM(M692:R692)</f>
        <v>0</v>
      </c>
      <c r="AN692" s="113">
        <f>SUM(S692:U692)</f>
        <v>0</v>
      </c>
      <c r="AO692" s="113">
        <f>SUM(V692:X692)</f>
        <v>0</v>
      </c>
      <c r="AP692" s="113">
        <f>SUM(AM692:AO692)</f>
        <v>0</v>
      </c>
      <c r="AQ692" s="113">
        <f>AM692</f>
        <v>0</v>
      </c>
      <c r="AR692" s="113">
        <f>AN692</f>
        <v>0</v>
      </c>
      <c r="AS692" s="113">
        <f>AO692</f>
        <v>0</v>
      </c>
      <c r="AT692" s="113">
        <f>SUM(AQ692:AS692)</f>
        <v>0</v>
      </c>
      <c r="AU692" s="113">
        <v>0</v>
      </c>
      <c r="AV692" s="113">
        <v>0</v>
      </c>
      <c r="AW692" s="113">
        <f>SUM(AU692:AV692)</f>
        <v>0</v>
      </c>
      <c r="AX692" s="113" t="e">
        <f>#REF!</f>
        <v>#REF!</v>
      </c>
      <c r="AY692" s="113">
        <v>0</v>
      </c>
      <c r="AZ692" s="113">
        <v>0</v>
      </c>
      <c r="BA692" s="113">
        <v>0</v>
      </c>
      <c r="BB692" s="113">
        <v>0</v>
      </c>
    </row>
    <row r="693" spans="7:54" s="71" customFormat="1" ht="14.25" x14ac:dyDescent="0.2">
      <c r="G693" s="81" t="s">
        <v>1257</v>
      </c>
      <c r="H693" s="82" t="s">
        <v>245</v>
      </c>
      <c r="I693" s="83" t="s">
        <v>186</v>
      </c>
      <c r="J693" s="84">
        <f>SUM(J694:J700)</f>
        <v>0</v>
      </c>
      <c r="K693" s="84">
        <f>SUM(K694:K700)</f>
        <v>0</v>
      </c>
      <c r="L693" s="115">
        <f>SUM(L694:L700)</f>
        <v>0</v>
      </c>
      <c r="M693" s="115">
        <f t="shared" ref="M693:X693" si="804">SUM(M694:M700)</f>
        <v>0</v>
      </c>
      <c r="N693" s="115">
        <f t="shared" si="804"/>
        <v>0</v>
      </c>
      <c r="O693" s="115">
        <f t="shared" si="804"/>
        <v>0</v>
      </c>
      <c r="P693" s="115">
        <f t="shared" si="804"/>
        <v>0</v>
      </c>
      <c r="Q693" s="115">
        <f t="shared" si="804"/>
        <v>0</v>
      </c>
      <c r="R693" s="115">
        <f t="shared" si="804"/>
        <v>0</v>
      </c>
      <c r="S693" s="115">
        <f t="shared" si="804"/>
        <v>0</v>
      </c>
      <c r="T693" s="115">
        <f t="shared" si="804"/>
        <v>0</v>
      </c>
      <c r="U693" s="115">
        <f t="shared" si="804"/>
        <v>0</v>
      </c>
      <c r="V693" s="115">
        <f t="shared" si="804"/>
        <v>0</v>
      </c>
      <c r="W693" s="115">
        <f t="shared" si="804"/>
        <v>0</v>
      </c>
      <c r="X693" s="115">
        <f t="shared" si="804"/>
        <v>0</v>
      </c>
      <c r="Y693" s="115">
        <f t="shared" si="745"/>
        <v>0</v>
      </c>
      <c r="Z693" s="115">
        <f t="shared" ref="Z693:AZ693" si="805">SUM(Z694:Z700)</f>
        <v>0</v>
      </c>
      <c r="AA693" s="115">
        <f t="shared" si="805"/>
        <v>0</v>
      </c>
      <c r="AB693" s="115">
        <f t="shared" si="805"/>
        <v>0</v>
      </c>
      <c r="AC693" s="115">
        <f t="shared" si="805"/>
        <v>0</v>
      </c>
      <c r="AD693" s="115">
        <f t="shared" si="805"/>
        <v>0</v>
      </c>
      <c r="AE693" s="115">
        <f>SUM(AE694:AE700)</f>
        <v>0</v>
      </c>
      <c r="AF693" s="115">
        <f t="shared" si="805"/>
        <v>0</v>
      </c>
      <c r="AG693" s="115">
        <v>0</v>
      </c>
      <c r="AH693" s="115">
        <v>0</v>
      </c>
      <c r="AI693" s="115">
        <f t="shared" si="805"/>
        <v>0</v>
      </c>
      <c r="AJ693" s="115">
        <f t="shared" si="805"/>
        <v>0</v>
      </c>
      <c r="AK693" s="115">
        <f t="shared" si="805"/>
        <v>0</v>
      </c>
      <c r="AL693" s="115">
        <f t="shared" si="805"/>
        <v>0</v>
      </c>
      <c r="AM693" s="115">
        <f t="shared" si="805"/>
        <v>0</v>
      </c>
      <c r="AN693" s="115">
        <f t="shared" si="805"/>
        <v>0</v>
      </c>
      <c r="AO693" s="115">
        <f t="shared" si="805"/>
        <v>0</v>
      </c>
      <c r="AP693" s="115">
        <f t="shared" si="805"/>
        <v>0</v>
      </c>
      <c r="AQ693" s="115">
        <f t="shared" si="805"/>
        <v>0</v>
      </c>
      <c r="AR693" s="115">
        <f t="shared" si="805"/>
        <v>0</v>
      </c>
      <c r="AS693" s="115">
        <f>SUM(AS694:AS700)</f>
        <v>0</v>
      </c>
      <c r="AT693" s="115">
        <f>SUM(AT694:AT700)</f>
        <v>0</v>
      </c>
      <c r="AU693" s="115">
        <f t="shared" si="805"/>
        <v>0</v>
      </c>
      <c r="AV693" s="115">
        <f t="shared" si="805"/>
        <v>0</v>
      </c>
      <c r="AW693" s="115">
        <f t="shared" si="805"/>
        <v>0</v>
      </c>
      <c r="AX693" s="115" t="e">
        <f t="shared" si="805"/>
        <v>#REF!</v>
      </c>
      <c r="AY693" s="115">
        <f t="shared" si="805"/>
        <v>0</v>
      </c>
      <c r="AZ693" s="115">
        <f t="shared" si="805"/>
        <v>0</v>
      </c>
      <c r="BA693" s="115">
        <f>SUM(BA694:BA700)</f>
        <v>0</v>
      </c>
      <c r="BB693" s="115">
        <f>SUM(BB694:BB700)</f>
        <v>0</v>
      </c>
    </row>
    <row r="694" spans="7:54" s="71" customFormat="1" ht="14.25" x14ac:dyDescent="0.2">
      <c r="G694" s="81" t="s">
        <v>1258</v>
      </c>
      <c r="H694" s="85" t="s">
        <v>1258</v>
      </c>
      <c r="I694" s="74" t="s">
        <v>1259</v>
      </c>
      <c r="J694" s="75">
        <v>0</v>
      </c>
      <c r="K694" s="75"/>
      <c r="L694" s="113">
        <v>0</v>
      </c>
      <c r="M694" s="113"/>
      <c r="N694" s="113"/>
      <c r="O694" s="113"/>
      <c r="P694" s="113"/>
      <c r="Q694" s="113">
        <v>0</v>
      </c>
      <c r="R694" s="113">
        <v>0</v>
      </c>
      <c r="S694" s="113">
        <v>0</v>
      </c>
      <c r="T694" s="113">
        <v>0</v>
      </c>
      <c r="U694" s="113">
        <v>0</v>
      </c>
      <c r="V694" s="113">
        <v>0</v>
      </c>
      <c r="W694" s="113">
        <v>0</v>
      </c>
      <c r="X694" s="113">
        <v>0</v>
      </c>
      <c r="Y694" s="113">
        <f t="shared" si="745"/>
        <v>0</v>
      </c>
      <c r="Z694" s="113"/>
      <c r="AA694" s="113"/>
      <c r="AB694" s="113"/>
      <c r="AC694" s="113"/>
      <c r="AD694" s="113">
        <v>0</v>
      </c>
      <c r="AE694" s="113">
        <v>0</v>
      </c>
      <c r="AF694" s="113">
        <v>0</v>
      </c>
      <c r="AG694" s="113">
        <v>0</v>
      </c>
      <c r="AH694" s="113">
        <v>0</v>
      </c>
      <c r="AI694" s="113">
        <f t="shared" si="784"/>
        <v>0</v>
      </c>
      <c r="AJ694" s="113">
        <v>0</v>
      </c>
      <c r="AK694" s="113">
        <v>0</v>
      </c>
      <c r="AL694" s="113">
        <f t="shared" si="785"/>
        <v>0</v>
      </c>
      <c r="AM694" s="113">
        <f t="shared" ref="AM694:AM700" si="806">SUM(M694:R694)</f>
        <v>0</v>
      </c>
      <c r="AN694" s="113">
        <f t="shared" ref="AN694:AN700" si="807">SUM(S694:U694)</f>
        <v>0</v>
      </c>
      <c r="AO694" s="113">
        <f t="shared" ref="AO694:AO700" si="808">SUM(V694:X694)</f>
        <v>0</v>
      </c>
      <c r="AP694" s="113">
        <f t="shared" ref="AP694:AP700" si="809">SUM(AM694:AO694)</f>
        <v>0</v>
      </c>
      <c r="AQ694" s="113">
        <f t="shared" ref="AQ694:AS700" si="810">AM694</f>
        <v>0</v>
      </c>
      <c r="AR694" s="113">
        <f t="shared" si="810"/>
        <v>0</v>
      </c>
      <c r="AS694" s="113">
        <f t="shared" si="810"/>
        <v>0</v>
      </c>
      <c r="AT694" s="113">
        <f t="shared" ref="AT694:AT700" si="811">SUM(AQ694:AS694)</f>
        <v>0</v>
      </c>
      <c r="AU694" s="113">
        <v>0</v>
      </c>
      <c r="AV694" s="113">
        <v>0</v>
      </c>
      <c r="AW694" s="113">
        <f t="shared" ref="AW694:AW700" si="812">SUM(AU694:AV694)</f>
        <v>0</v>
      </c>
      <c r="AX694" s="113" t="e">
        <f>#REF!</f>
        <v>#REF!</v>
      </c>
      <c r="AY694" s="113">
        <v>0</v>
      </c>
      <c r="AZ694" s="113">
        <v>0</v>
      </c>
      <c r="BA694" s="113">
        <v>0</v>
      </c>
      <c r="BB694" s="113">
        <v>0</v>
      </c>
    </row>
    <row r="695" spans="7:54" s="71" customFormat="1" ht="14.25" x14ac:dyDescent="0.2">
      <c r="G695" s="81" t="s">
        <v>1260</v>
      </c>
      <c r="H695" s="85" t="s">
        <v>1260</v>
      </c>
      <c r="I695" s="74" t="s">
        <v>1261</v>
      </c>
      <c r="J695" s="75">
        <v>0</v>
      </c>
      <c r="K695" s="75"/>
      <c r="L695" s="113">
        <v>0</v>
      </c>
      <c r="M695" s="113"/>
      <c r="N695" s="113"/>
      <c r="O695" s="113"/>
      <c r="P695" s="113"/>
      <c r="Q695" s="113">
        <v>0</v>
      </c>
      <c r="R695" s="113">
        <v>0</v>
      </c>
      <c r="S695" s="113">
        <v>0</v>
      </c>
      <c r="T695" s="113">
        <v>0</v>
      </c>
      <c r="U695" s="113">
        <v>0</v>
      </c>
      <c r="V695" s="113">
        <v>0</v>
      </c>
      <c r="W695" s="113">
        <v>0</v>
      </c>
      <c r="X695" s="113">
        <v>0</v>
      </c>
      <c r="Y695" s="113">
        <f t="shared" si="745"/>
        <v>0</v>
      </c>
      <c r="Z695" s="113"/>
      <c r="AA695" s="113"/>
      <c r="AB695" s="113"/>
      <c r="AC695" s="113"/>
      <c r="AD695" s="113">
        <v>0</v>
      </c>
      <c r="AE695" s="113">
        <v>0</v>
      </c>
      <c r="AF695" s="113">
        <v>0</v>
      </c>
      <c r="AG695" s="113">
        <v>0</v>
      </c>
      <c r="AH695" s="113">
        <v>0</v>
      </c>
      <c r="AI695" s="113">
        <f t="shared" si="784"/>
        <v>0</v>
      </c>
      <c r="AJ695" s="113">
        <v>0</v>
      </c>
      <c r="AK695" s="113">
        <v>0</v>
      </c>
      <c r="AL695" s="113">
        <f t="shared" si="785"/>
        <v>0</v>
      </c>
      <c r="AM695" s="113">
        <f t="shared" si="806"/>
        <v>0</v>
      </c>
      <c r="AN695" s="113">
        <f t="shared" si="807"/>
        <v>0</v>
      </c>
      <c r="AO695" s="113">
        <f t="shared" si="808"/>
        <v>0</v>
      </c>
      <c r="AP695" s="113">
        <f t="shared" si="809"/>
        <v>0</v>
      </c>
      <c r="AQ695" s="113">
        <f t="shared" si="810"/>
        <v>0</v>
      </c>
      <c r="AR695" s="113">
        <f t="shared" si="810"/>
        <v>0</v>
      </c>
      <c r="AS695" s="113">
        <f t="shared" si="810"/>
        <v>0</v>
      </c>
      <c r="AT695" s="113">
        <f t="shared" si="811"/>
        <v>0</v>
      </c>
      <c r="AU695" s="113">
        <v>0</v>
      </c>
      <c r="AV695" s="113">
        <v>0</v>
      </c>
      <c r="AW695" s="113">
        <f t="shared" si="812"/>
        <v>0</v>
      </c>
      <c r="AX695" s="113" t="e">
        <f>#REF!</f>
        <v>#REF!</v>
      </c>
      <c r="AY695" s="113">
        <v>0</v>
      </c>
      <c r="AZ695" s="113">
        <v>0</v>
      </c>
      <c r="BA695" s="113">
        <v>0</v>
      </c>
      <c r="BB695" s="113">
        <v>0</v>
      </c>
    </row>
    <row r="696" spans="7:54" s="71" customFormat="1" ht="14.25" x14ac:dyDescent="0.2">
      <c r="G696" s="81" t="s">
        <v>1262</v>
      </c>
      <c r="H696" s="85" t="s">
        <v>1262</v>
      </c>
      <c r="I696" s="74" t="s">
        <v>1263</v>
      </c>
      <c r="J696" s="75">
        <v>0</v>
      </c>
      <c r="K696" s="75"/>
      <c r="L696" s="113">
        <v>0</v>
      </c>
      <c r="M696" s="113"/>
      <c r="N696" s="113"/>
      <c r="O696" s="113"/>
      <c r="P696" s="113"/>
      <c r="Q696" s="113">
        <v>0</v>
      </c>
      <c r="R696" s="113">
        <v>0</v>
      </c>
      <c r="S696" s="113">
        <v>0</v>
      </c>
      <c r="T696" s="113">
        <v>0</v>
      </c>
      <c r="U696" s="113">
        <v>0</v>
      </c>
      <c r="V696" s="113">
        <v>0</v>
      </c>
      <c r="W696" s="113">
        <v>0</v>
      </c>
      <c r="X696" s="113">
        <v>0</v>
      </c>
      <c r="Y696" s="113">
        <f t="shared" si="745"/>
        <v>0</v>
      </c>
      <c r="Z696" s="113"/>
      <c r="AA696" s="113"/>
      <c r="AB696" s="113"/>
      <c r="AC696" s="113"/>
      <c r="AD696" s="113">
        <v>0</v>
      </c>
      <c r="AE696" s="113">
        <v>0</v>
      </c>
      <c r="AF696" s="113">
        <v>0</v>
      </c>
      <c r="AG696" s="113">
        <v>0</v>
      </c>
      <c r="AH696" s="113">
        <v>0</v>
      </c>
      <c r="AI696" s="113">
        <f t="shared" si="784"/>
        <v>0</v>
      </c>
      <c r="AJ696" s="113">
        <v>0</v>
      </c>
      <c r="AK696" s="113">
        <v>0</v>
      </c>
      <c r="AL696" s="113">
        <f t="shared" si="785"/>
        <v>0</v>
      </c>
      <c r="AM696" s="113">
        <f t="shared" si="806"/>
        <v>0</v>
      </c>
      <c r="AN696" s="113">
        <f t="shared" si="807"/>
        <v>0</v>
      </c>
      <c r="AO696" s="113">
        <f t="shared" si="808"/>
        <v>0</v>
      </c>
      <c r="AP696" s="113">
        <f t="shared" si="809"/>
        <v>0</v>
      </c>
      <c r="AQ696" s="113">
        <f t="shared" si="810"/>
        <v>0</v>
      </c>
      <c r="AR696" s="113">
        <f t="shared" si="810"/>
        <v>0</v>
      </c>
      <c r="AS696" s="113">
        <f t="shared" si="810"/>
        <v>0</v>
      </c>
      <c r="AT696" s="113">
        <f t="shared" si="811"/>
        <v>0</v>
      </c>
      <c r="AU696" s="113">
        <v>0</v>
      </c>
      <c r="AV696" s="113">
        <v>0</v>
      </c>
      <c r="AW696" s="113">
        <f t="shared" si="812"/>
        <v>0</v>
      </c>
      <c r="AX696" s="113" t="e">
        <f>#REF!</f>
        <v>#REF!</v>
      </c>
      <c r="AY696" s="113">
        <v>0</v>
      </c>
      <c r="AZ696" s="113">
        <v>0</v>
      </c>
      <c r="BA696" s="113">
        <v>0</v>
      </c>
      <c r="BB696" s="113">
        <v>0</v>
      </c>
    </row>
    <row r="697" spans="7:54" s="71" customFormat="1" ht="14.25" x14ac:dyDescent="0.2">
      <c r="G697" s="81" t="s">
        <v>1264</v>
      </c>
      <c r="H697" s="85" t="s">
        <v>1264</v>
      </c>
      <c r="I697" s="74" t="s">
        <v>1265</v>
      </c>
      <c r="J697" s="75">
        <v>0</v>
      </c>
      <c r="K697" s="75"/>
      <c r="L697" s="113">
        <v>0</v>
      </c>
      <c r="M697" s="113"/>
      <c r="N697" s="113"/>
      <c r="O697" s="113"/>
      <c r="P697" s="113"/>
      <c r="Q697" s="113">
        <v>0</v>
      </c>
      <c r="R697" s="113">
        <v>0</v>
      </c>
      <c r="S697" s="113">
        <v>0</v>
      </c>
      <c r="T697" s="113">
        <v>0</v>
      </c>
      <c r="U697" s="113">
        <v>0</v>
      </c>
      <c r="V697" s="113">
        <v>0</v>
      </c>
      <c r="W697" s="113">
        <v>0</v>
      </c>
      <c r="X697" s="113">
        <v>0</v>
      </c>
      <c r="Y697" s="113">
        <f t="shared" si="745"/>
        <v>0</v>
      </c>
      <c r="Z697" s="113"/>
      <c r="AA697" s="113"/>
      <c r="AB697" s="113"/>
      <c r="AC697" s="113"/>
      <c r="AD697" s="113">
        <v>0</v>
      </c>
      <c r="AE697" s="113">
        <v>0</v>
      </c>
      <c r="AF697" s="113">
        <v>0</v>
      </c>
      <c r="AG697" s="113">
        <v>0</v>
      </c>
      <c r="AH697" s="113">
        <v>0</v>
      </c>
      <c r="AI697" s="113">
        <f t="shared" si="784"/>
        <v>0</v>
      </c>
      <c r="AJ697" s="113">
        <v>0</v>
      </c>
      <c r="AK697" s="113">
        <v>0</v>
      </c>
      <c r="AL697" s="113">
        <f t="shared" si="785"/>
        <v>0</v>
      </c>
      <c r="AM697" s="113">
        <f t="shared" si="806"/>
        <v>0</v>
      </c>
      <c r="AN697" s="113">
        <f t="shared" si="807"/>
        <v>0</v>
      </c>
      <c r="AO697" s="113">
        <f t="shared" si="808"/>
        <v>0</v>
      </c>
      <c r="AP697" s="113">
        <f t="shared" si="809"/>
        <v>0</v>
      </c>
      <c r="AQ697" s="113">
        <f t="shared" si="810"/>
        <v>0</v>
      </c>
      <c r="AR697" s="113">
        <f t="shared" si="810"/>
        <v>0</v>
      </c>
      <c r="AS697" s="113">
        <f t="shared" si="810"/>
        <v>0</v>
      </c>
      <c r="AT697" s="113">
        <f t="shared" si="811"/>
        <v>0</v>
      </c>
      <c r="AU697" s="113">
        <v>0</v>
      </c>
      <c r="AV697" s="113">
        <v>0</v>
      </c>
      <c r="AW697" s="113">
        <f t="shared" si="812"/>
        <v>0</v>
      </c>
      <c r="AX697" s="113" t="e">
        <f>#REF!</f>
        <v>#REF!</v>
      </c>
      <c r="AY697" s="113">
        <v>0</v>
      </c>
      <c r="AZ697" s="113">
        <v>0</v>
      </c>
      <c r="BA697" s="113">
        <v>0</v>
      </c>
      <c r="BB697" s="113">
        <v>0</v>
      </c>
    </row>
    <row r="698" spans="7:54" s="71" customFormat="1" ht="14.25" x14ac:dyDescent="0.2">
      <c r="G698" s="81" t="s">
        <v>1266</v>
      </c>
      <c r="H698" s="85" t="s">
        <v>1266</v>
      </c>
      <c r="I698" s="74" t="s">
        <v>1267</v>
      </c>
      <c r="J698" s="75">
        <v>0</v>
      </c>
      <c r="K698" s="75"/>
      <c r="L698" s="113">
        <v>0</v>
      </c>
      <c r="M698" s="113"/>
      <c r="N698" s="113"/>
      <c r="O698" s="113"/>
      <c r="P698" s="113"/>
      <c r="Q698" s="113">
        <v>0</v>
      </c>
      <c r="R698" s="113">
        <v>0</v>
      </c>
      <c r="S698" s="113">
        <v>0</v>
      </c>
      <c r="T698" s="113">
        <v>0</v>
      </c>
      <c r="U698" s="113">
        <v>0</v>
      </c>
      <c r="V698" s="113">
        <v>0</v>
      </c>
      <c r="W698" s="113">
        <v>0</v>
      </c>
      <c r="X698" s="113">
        <v>0</v>
      </c>
      <c r="Y698" s="113">
        <f t="shared" si="745"/>
        <v>0</v>
      </c>
      <c r="Z698" s="113"/>
      <c r="AA698" s="113"/>
      <c r="AB698" s="113"/>
      <c r="AC698" s="113"/>
      <c r="AD698" s="113">
        <v>0</v>
      </c>
      <c r="AE698" s="113">
        <v>0</v>
      </c>
      <c r="AF698" s="113">
        <v>0</v>
      </c>
      <c r="AG698" s="113">
        <v>0</v>
      </c>
      <c r="AH698" s="113">
        <v>0</v>
      </c>
      <c r="AI698" s="113">
        <f t="shared" si="784"/>
        <v>0</v>
      </c>
      <c r="AJ698" s="113">
        <v>0</v>
      </c>
      <c r="AK698" s="113">
        <v>0</v>
      </c>
      <c r="AL698" s="113">
        <f t="shared" si="785"/>
        <v>0</v>
      </c>
      <c r="AM698" s="113">
        <f t="shared" si="806"/>
        <v>0</v>
      </c>
      <c r="AN698" s="113">
        <f t="shared" si="807"/>
        <v>0</v>
      </c>
      <c r="AO698" s="113">
        <f t="shared" si="808"/>
        <v>0</v>
      </c>
      <c r="AP698" s="113">
        <f t="shared" si="809"/>
        <v>0</v>
      </c>
      <c r="AQ698" s="113">
        <f t="shared" si="810"/>
        <v>0</v>
      </c>
      <c r="AR698" s="113">
        <f t="shared" si="810"/>
        <v>0</v>
      </c>
      <c r="AS698" s="113">
        <f t="shared" si="810"/>
        <v>0</v>
      </c>
      <c r="AT698" s="113">
        <f t="shared" si="811"/>
        <v>0</v>
      </c>
      <c r="AU698" s="113">
        <v>0</v>
      </c>
      <c r="AV698" s="113">
        <v>0</v>
      </c>
      <c r="AW698" s="113">
        <f t="shared" si="812"/>
        <v>0</v>
      </c>
      <c r="AX698" s="113" t="e">
        <f>#REF!</f>
        <v>#REF!</v>
      </c>
      <c r="AY698" s="113">
        <v>0</v>
      </c>
      <c r="AZ698" s="113">
        <v>0</v>
      </c>
      <c r="BA698" s="113">
        <v>0</v>
      </c>
      <c r="BB698" s="113">
        <v>0</v>
      </c>
    </row>
    <row r="699" spans="7:54" s="71" customFormat="1" ht="14.25" x14ac:dyDescent="0.2">
      <c r="G699" s="81" t="s">
        <v>1268</v>
      </c>
      <c r="H699" s="85" t="s">
        <v>1268</v>
      </c>
      <c r="I699" s="74" t="s">
        <v>1269</v>
      </c>
      <c r="J699" s="75">
        <v>0</v>
      </c>
      <c r="K699" s="75"/>
      <c r="L699" s="113">
        <v>0</v>
      </c>
      <c r="M699" s="113"/>
      <c r="N699" s="113"/>
      <c r="O699" s="113"/>
      <c r="P699" s="113"/>
      <c r="Q699" s="113">
        <v>0</v>
      </c>
      <c r="R699" s="113">
        <v>0</v>
      </c>
      <c r="S699" s="113">
        <v>0</v>
      </c>
      <c r="T699" s="113">
        <v>0</v>
      </c>
      <c r="U699" s="113">
        <v>0</v>
      </c>
      <c r="V699" s="113">
        <v>0</v>
      </c>
      <c r="W699" s="113">
        <v>0</v>
      </c>
      <c r="X699" s="113">
        <v>0</v>
      </c>
      <c r="Y699" s="113">
        <f t="shared" si="745"/>
        <v>0</v>
      </c>
      <c r="Z699" s="113"/>
      <c r="AA699" s="113"/>
      <c r="AB699" s="113"/>
      <c r="AC699" s="113"/>
      <c r="AD699" s="113">
        <v>0</v>
      </c>
      <c r="AE699" s="113">
        <v>0</v>
      </c>
      <c r="AF699" s="113">
        <v>0</v>
      </c>
      <c r="AG699" s="113">
        <v>0</v>
      </c>
      <c r="AH699" s="113">
        <v>0</v>
      </c>
      <c r="AI699" s="113">
        <f t="shared" si="784"/>
        <v>0</v>
      </c>
      <c r="AJ699" s="113">
        <v>0</v>
      </c>
      <c r="AK699" s="113">
        <v>0</v>
      </c>
      <c r="AL699" s="113">
        <f t="shared" si="785"/>
        <v>0</v>
      </c>
      <c r="AM699" s="113">
        <f t="shared" si="806"/>
        <v>0</v>
      </c>
      <c r="AN699" s="113">
        <f t="shared" si="807"/>
        <v>0</v>
      </c>
      <c r="AO699" s="113">
        <f t="shared" si="808"/>
        <v>0</v>
      </c>
      <c r="AP699" s="113">
        <f t="shared" si="809"/>
        <v>0</v>
      </c>
      <c r="AQ699" s="113">
        <f t="shared" si="810"/>
        <v>0</v>
      </c>
      <c r="AR699" s="113">
        <f t="shared" si="810"/>
        <v>0</v>
      </c>
      <c r="AS699" s="113">
        <f t="shared" si="810"/>
        <v>0</v>
      </c>
      <c r="AT699" s="113">
        <f t="shared" si="811"/>
        <v>0</v>
      </c>
      <c r="AU699" s="113">
        <v>0</v>
      </c>
      <c r="AV699" s="113">
        <v>0</v>
      </c>
      <c r="AW699" s="113">
        <f t="shared" si="812"/>
        <v>0</v>
      </c>
      <c r="AX699" s="113" t="e">
        <f>#REF!</f>
        <v>#REF!</v>
      </c>
      <c r="AY699" s="113">
        <v>0</v>
      </c>
      <c r="AZ699" s="113">
        <v>0</v>
      </c>
      <c r="BA699" s="113">
        <v>0</v>
      </c>
      <c r="BB699" s="113">
        <v>0</v>
      </c>
    </row>
    <row r="700" spans="7:54" s="71" customFormat="1" ht="14.25" x14ac:dyDescent="0.2">
      <c r="G700" s="81" t="s">
        <v>1270</v>
      </c>
      <c r="H700" s="85" t="s">
        <v>1270</v>
      </c>
      <c r="I700" s="74" t="s">
        <v>1271</v>
      </c>
      <c r="J700" s="75">
        <v>0</v>
      </c>
      <c r="K700" s="75"/>
      <c r="L700" s="113">
        <v>0</v>
      </c>
      <c r="M700" s="113"/>
      <c r="N700" s="113"/>
      <c r="O700" s="113"/>
      <c r="P700" s="113"/>
      <c r="Q700" s="113">
        <v>0</v>
      </c>
      <c r="R700" s="113">
        <v>0</v>
      </c>
      <c r="S700" s="113">
        <v>0</v>
      </c>
      <c r="T700" s="113">
        <v>0</v>
      </c>
      <c r="U700" s="113">
        <v>0</v>
      </c>
      <c r="V700" s="113">
        <v>0</v>
      </c>
      <c r="W700" s="113">
        <v>0</v>
      </c>
      <c r="X700" s="113">
        <v>0</v>
      </c>
      <c r="Y700" s="113">
        <f t="shared" si="745"/>
        <v>0</v>
      </c>
      <c r="Z700" s="113"/>
      <c r="AA700" s="113"/>
      <c r="AB700" s="113"/>
      <c r="AC700" s="113"/>
      <c r="AD700" s="113">
        <v>0</v>
      </c>
      <c r="AE700" s="113">
        <v>0</v>
      </c>
      <c r="AF700" s="113">
        <v>0</v>
      </c>
      <c r="AG700" s="113">
        <v>0</v>
      </c>
      <c r="AH700" s="113">
        <v>0</v>
      </c>
      <c r="AI700" s="113">
        <f t="shared" si="784"/>
        <v>0</v>
      </c>
      <c r="AJ700" s="113">
        <v>0</v>
      </c>
      <c r="AK700" s="113">
        <v>0</v>
      </c>
      <c r="AL700" s="113">
        <f t="shared" si="785"/>
        <v>0</v>
      </c>
      <c r="AM700" s="113">
        <f t="shared" si="806"/>
        <v>0</v>
      </c>
      <c r="AN700" s="113">
        <f t="shared" si="807"/>
        <v>0</v>
      </c>
      <c r="AO700" s="113">
        <f t="shared" si="808"/>
        <v>0</v>
      </c>
      <c r="AP700" s="113">
        <f t="shared" si="809"/>
        <v>0</v>
      </c>
      <c r="AQ700" s="113">
        <f t="shared" si="810"/>
        <v>0</v>
      </c>
      <c r="AR700" s="113">
        <f t="shared" si="810"/>
        <v>0</v>
      </c>
      <c r="AS700" s="113">
        <f t="shared" si="810"/>
        <v>0</v>
      </c>
      <c r="AT700" s="113">
        <f t="shared" si="811"/>
        <v>0</v>
      </c>
      <c r="AU700" s="113">
        <v>0</v>
      </c>
      <c r="AV700" s="113">
        <v>0</v>
      </c>
      <c r="AW700" s="113">
        <f t="shared" si="812"/>
        <v>0</v>
      </c>
      <c r="AX700" s="113" t="e">
        <f>#REF!</f>
        <v>#REF!</v>
      </c>
      <c r="AY700" s="113">
        <v>0</v>
      </c>
      <c r="AZ700" s="113">
        <v>0</v>
      </c>
      <c r="BA700" s="113">
        <v>0</v>
      </c>
      <c r="BB700" s="113">
        <v>0</v>
      </c>
    </row>
    <row r="701" spans="7:54" s="71" customFormat="1" ht="14.25" x14ac:dyDescent="0.2">
      <c r="G701" s="81" t="s">
        <v>1272</v>
      </c>
      <c r="H701" s="82" t="s">
        <v>246</v>
      </c>
      <c r="I701" s="83" t="s">
        <v>247</v>
      </c>
      <c r="J701" s="84">
        <f>SUM(J702:J706)</f>
        <v>0</v>
      </c>
      <c r="K701" s="84">
        <f>SUM(K702:K706)</f>
        <v>0</v>
      </c>
      <c r="L701" s="115">
        <f>SUM(L702:L706)</f>
        <v>0</v>
      </c>
      <c r="M701" s="115">
        <f t="shared" ref="M701:X701" si="813">SUM(M702:M706)</f>
        <v>0</v>
      </c>
      <c r="N701" s="115">
        <f t="shared" si="813"/>
        <v>0</v>
      </c>
      <c r="O701" s="115">
        <f t="shared" si="813"/>
        <v>0</v>
      </c>
      <c r="P701" s="115">
        <f t="shared" si="813"/>
        <v>0</v>
      </c>
      <c r="Q701" s="115">
        <f t="shared" si="813"/>
        <v>0</v>
      </c>
      <c r="R701" s="115">
        <f t="shared" si="813"/>
        <v>0</v>
      </c>
      <c r="S701" s="115">
        <f t="shared" si="813"/>
        <v>0</v>
      </c>
      <c r="T701" s="115">
        <f t="shared" si="813"/>
        <v>0</v>
      </c>
      <c r="U701" s="115">
        <f t="shared" si="813"/>
        <v>0</v>
      </c>
      <c r="V701" s="115">
        <f t="shared" si="813"/>
        <v>0</v>
      </c>
      <c r="W701" s="115">
        <f t="shared" si="813"/>
        <v>0</v>
      </c>
      <c r="X701" s="115">
        <f t="shared" si="813"/>
        <v>0</v>
      </c>
      <c r="Y701" s="115">
        <f t="shared" si="745"/>
        <v>0</v>
      </c>
      <c r="Z701" s="115">
        <f t="shared" ref="Z701:AZ701" si="814">SUM(Z702:Z706)</f>
        <v>0</v>
      </c>
      <c r="AA701" s="115">
        <f t="shared" si="814"/>
        <v>0</v>
      </c>
      <c r="AB701" s="115">
        <f t="shared" si="814"/>
        <v>0</v>
      </c>
      <c r="AC701" s="115">
        <f t="shared" si="814"/>
        <v>0</v>
      </c>
      <c r="AD701" s="115">
        <f t="shared" si="814"/>
        <v>0</v>
      </c>
      <c r="AE701" s="115">
        <f>SUM(AE702:AE706)</f>
        <v>0</v>
      </c>
      <c r="AF701" s="115">
        <f t="shared" si="814"/>
        <v>0</v>
      </c>
      <c r="AG701" s="115">
        <v>0</v>
      </c>
      <c r="AH701" s="115">
        <v>0</v>
      </c>
      <c r="AI701" s="115">
        <f t="shared" si="814"/>
        <v>0</v>
      </c>
      <c r="AJ701" s="115">
        <f t="shared" si="814"/>
        <v>0</v>
      </c>
      <c r="AK701" s="115">
        <f t="shared" si="814"/>
        <v>0</v>
      </c>
      <c r="AL701" s="115">
        <f t="shared" si="814"/>
        <v>0</v>
      </c>
      <c r="AM701" s="115">
        <f t="shared" si="814"/>
        <v>0</v>
      </c>
      <c r="AN701" s="115">
        <f t="shared" si="814"/>
        <v>0</v>
      </c>
      <c r="AO701" s="115">
        <f t="shared" si="814"/>
        <v>0</v>
      </c>
      <c r="AP701" s="115">
        <f t="shared" si="814"/>
        <v>0</v>
      </c>
      <c r="AQ701" s="115">
        <f t="shared" si="814"/>
        <v>0</v>
      </c>
      <c r="AR701" s="115">
        <f t="shared" si="814"/>
        <v>0</v>
      </c>
      <c r="AS701" s="115">
        <f>SUM(AS702:AS706)</f>
        <v>0</v>
      </c>
      <c r="AT701" s="115">
        <f>SUM(AT702:AT706)</f>
        <v>0</v>
      </c>
      <c r="AU701" s="115">
        <f t="shared" si="814"/>
        <v>0</v>
      </c>
      <c r="AV701" s="115">
        <f t="shared" si="814"/>
        <v>0</v>
      </c>
      <c r="AW701" s="115">
        <f t="shared" si="814"/>
        <v>0</v>
      </c>
      <c r="AX701" s="115" t="e">
        <f t="shared" si="814"/>
        <v>#REF!</v>
      </c>
      <c r="AY701" s="115">
        <f t="shared" si="814"/>
        <v>0</v>
      </c>
      <c r="AZ701" s="115">
        <f t="shared" si="814"/>
        <v>0</v>
      </c>
      <c r="BA701" s="115">
        <f>SUM(BA702:BA706)</f>
        <v>0</v>
      </c>
      <c r="BB701" s="115">
        <f>SUM(BB702:BB706)</f>
        <v>0</v>
      </c>
    </row>
    <row r="702" spans="7:54" s="71" customFormat="1" ht="14.25" x14ac:dyDescent="0.2">
      <c r="G702" s="81" t="s">
        <v>1273</v>
      </c>
      <c r="H702" s="85" t="s">
        <v>1273</v>
      </c>
      <c r="I702" s="74" t="s">
        <v>1274</v>
      </c>
      <c r="J702" s="75">
        <v>0</v>
      </c>
      <c r="K702" s="75"/>
      <c r="L702" s="113">
        <v>0</v>
      </c>
      <c r="M702" s="113"/>
      <c r="N702" s="113"/>
      <c r="O702" s="113"/>
      <c r="P702" s="113"/>
      <c r="Q702" s="113">
        <v>0</v>
      </c>
      <c r="R702" s="113">
        <v>0</v>
      </c>
      <c r="S702" s="113">
        <v>0</v>
      </c>
      <c r="T702" s="113">
        <v>0</v>
      </c>
      <c r="U702" s="113">
        <v>0</v>
      </c>
      <c r="V702" s="113">
        <v>0</v>
      </c>
      <c r="W702" s="113">
        <v>0</v>
      </c>
      <c r="X702" s="113">
        <v>0</v>
      </c>
      <c r="Y702" s="113">
        <f t="shared" si="745"/>
        <v>0</v>
      </c>
      <c r="Z702" s="113"/>
      <c r="AA702" s="113"/>
      <c r="AB702" s="113"/>
      <c r="AC702" s="113"/>
      <c r="AD702" s="113">
        <v>0</v>
      </c>
      <c r="AE702" s="113">
        <v>0</v>
      </c>
      <c r="AF702" s="113">
        <v>0</v>
      </c>
      <c r="AG702" s="113">
        <v>0</v>
      </c>
      <c r="AH702" s="113">
        <v>0</v>
      </c>
      <c r="AI702" s="113">
        <f t="shared" si="784"/>
        <v>0</v>
      </c>
      <c r="AJ702" s="113">
        <v>0</v>
      </c>
      <c r="AK702" s="113">
        <v>0</v>
      </c>
      <c r="AL702" s="113">
        <f t="shared" si="785"/>
        <v>0</v>
      </c>
      <c r="AM702" s="113">
        <f>SUM(M702:R702)</f>
        <v>0</v>
      </c>
      <c r="AN702" s="113">
        <f>SUM(S702:U702)</f>
        <v>0</v>
      </c>
      <c r="AO702" s="113">
        <f>SUM(V702:X702)</f>
        <v>0</v>
      </c>
      <c r="AP702" s="113">
        <f>SUM(AM702:AO702)</f>
        <v>0</v>
      </c>
      <c r="AQ702" s="113">
        <f t="shared" ref="AQ702:AS706" si="815">AM702</f>
        <v>0</v>
      </c>
      <c r="AR702" s="113">
        <f t="shared" si="815"/>
        <v>0</v>
      </c>
      <c r="AS702" s="113">
        <f t="shared" si="815"/>
        <v>0</v>
      </c>
      <c r="AT702" s="113">
        <f>SUM(AQ702:AS702)</f>
        <v>0</v>
      </c>
      <c r="AU702" s="113">
        <v>0</v>
      </c>
      <c r="AV702" s="113">
        <v>0</v>
      </c>
      <c r="AW702" s="113">
        <f>SUM(AU702:AV702)</f>
        <v>0</v>
      </c>
      <c r="AX702" s="113" t="e">
        <f>#REF!</f>
        <v>#REF!</v>
      </c>
      <c r="AY702" s="113">
        <v>0</v>
      </c>
      <c r="AZ702" s="113">
        <v>0</v>
      </c>
      <c r="BA702" s="113">
        <v>0</v>
      </c>
      <c r="BB702" s="113">
        <v>0</v>
      </c>
    </row>
    <row r="703" spans="7:54" s="71" customFormat="1" ht="14.25" x14ac:dyDescent="0.2">
      <c r="G703" s="81" t="s">
        <v>1275</v>
      </c>
      <c r="H703" s="85" t="s">
        <v>1275</v>
      </c>
      <c r="I703" s="74" t="s">
        <v>1276</v>
      </c>
      <c r="J703" s="75">
        <v>0</v>
      </c>
      <c r="K703" s="75"/>
      <c r="L703" s="113">
        <v>0</v>
      </c>
      <c r="M703" s="113"/>
      <c r="N703" s="113"/>
      <c r="O703" s="113"/>
      <c r="P703" s="113"/>
      <c r="Q703" s="113">
        <v>0</v>
      </c>
      <c r="R703" s="113">
        <v>0</v>
      </c>
      <c r="S703" s="113">
        <v>0</v>
      </c>
      <c r="T703" s="113">
        <v>0</v>
      </c>
      <c r="U703" s="113">
        <v>0</v>
      </c>
      <c r="V703" s="113">
        <v>0</v>
      </c>
      <c r="W703" s="113">
        <v>0</v>
      </c>
      <c r="X703" s="113">
        <v>0</v>
      </c>
      <c r="Y703" s="113">
        <f t="shared" si="745"/>
        <v>0</v>
      </c>
      <c r="Z703" s="113"/>
      <c r="AA703" s="113"/>
      <c r="AB703" s="113"/>
      <c r="AC703" s="113"/>
      <c r="AD703" s="113">
        <v>0</v>
      </c>
      <c r="AE703" s="113">
        <v>0</v>
      </c>
      <c r="AF703" s="113">
        <v>0</v>
      </c>
      <c r="AG703" s="113">
        <v>0</v>
      </c>
      <c r="AH703" s="113">
        <v>0</v>
      </c>
      <c r="AI703" s="113">
        <f t="shared" si="784"/>
        <v>0</v>
      </c>
      <c r="AJ703" s="113">
        <v>0</v>
      </c>
      <c r="AK703" s="113">
        <v>0</v>
      </c>
      <c r="AL703" s="113">
        <f t="shared" si="785"/>
        <v>0</v>
      </c>
      <c r="AM703" s="113">
        <f>SUM(M703:R703)</f>
        <v>0</v>
      </c>
      <c r="AN703" s="113">
        <f>SUM(S703:U703)</f>
        <v>0</v>
      </c>
      <c r="AO703" s="113">
        <f>SUM(V703:X703)</f>
        <v>0</v>
      </c>
      <c r="AP703" s="113">
        <f>SUM(AM703:AO703)</f>
        <v>0</v>
      </c>
      <c r="AQ703" s="113">
        <f t="shared" si="815"/>
        <v>0</v>
      </c>
      <c r="AR703" s="113">
        <f t="shared" si="815"/>
        <v>0</v>
      </c>
      <c r="AS703" s="113">
        <f t="shared" si="815"/>
        <v>0</v>
      </c>
      <c r="AT703" s="113">
        <f>SUM(AQ703:AS703)</f>
        <v>0</v>
      </c>
      <c r="AU703" s="113">
        <v>0</v>
      </c>
      <c r="AV703" s="113">
        <v>0</v>
      </c>
      <c r="AW703" s="113">
        <f>SUM(AU703:AV703)</f>
        <v>0</v>
      </c>
      <c r="AX703" s="113" t="e">
        <f>#REF!</f>
        <v>#REF!</v>
      </c>
      <c r="AY703" s="113">
        <v>0</v>
      </c>
      <c r="AZ703" s="113">
        <v>0</v>
      </c>
      <c r="BA703" s="113">
        <v>0</v>
      </c>
      <c r="BB703" s="113">
        <v>0</v>
      </c>
    </row>
    <row r="704" spans="7:54" s="71" customFormat="1" ht="14.25" x14ac:dyDescent="0.2">
      <c r="G704" s="81" t="s">
        <v>1277</v>
      </c>
      <c r="H704" s="85" t="s">
        <v>1277</v>
      </c>
      <c r="I704" s="74" t="s">
        <v>1278</v>
      </c>
      <c r="J704" s="75">
        <v>0</v>
      </c>
      <c r="K704" s="75"/>
      <c r="L704" s="113">
        <v>0</v>
      </c>
      <c r="M704" s="113"/>
      <c r="N704" s="113"/>
      <c r="O704" s="113"/>
      <c r="P704" s="113"/>
      <c r="Q704" s="113">
        <v>0</v>
      </c>
      <c r="R704" s="113">
        <v>0</v>
      </c>
      <c r="S704" s="113">
        <v>0</v>
      </c>
      <c r="T704" s="113">
        <v>0</v>
      </c>
      <c r="U704" s="113">
        <v>0</v>
      </c>
      <c r="V704" s="113">
        <v>0</v>
      </c>
      <c r="W704" s="113">
        <v>0</v>
      </c>
      <c r="X704" s="113">
        <v>0</v>
      </c>
      <c r="Y704" s="113">
        <f t="shared" si="745"/>
        <v>0</v>
      </c>
      <c r="Z704" s="113"/>
      <c r="AA704" s="113"/>
      <c r="AB704" s="113"/>
      <c r="AC704" s="113"/>
      <c r="AD704" s="113">
        <v>0</v>
      </c>
      <c r="AE704" s="113">
        <v>0</v>
      </c>
      <c r="AF704" s="113">
        <v>0</v>
      </c>
      <c r="AG704" s="113">
        <v>0</v>
      </c>
      <c r="AH704" s="113">
        <v>0</v>
      </c>
      <c r="AI704" s="113">
        <f t="shared" si="784"/>
        <v>0</v>
      </c>
      <c r="AJ704" s="113">
        <v>0</v>
      </c>
      <c r="AK704" s="113">
        <v>0</v>
      </c>
      <c r="AL704" s="113">
        <f t="shared" si="785"/>
        <v>0</v>
      </c>
      <c r="AM704" s="113">
        <f>SUM(M704:R704)</f>
        <v>0</v>
      </c>
      <c r="AN704" s="113">
        <f>SUM(S704:U704)</f>
        <v>0</v>
      </c>
      <c r="AO704" s="113">
        <f>SUM(V704:X704)</f>
        <v>0</v>
      </c>
      <c r="AP704" s="113">
        <f>SUM(AM704:AO704)</f>
        <v>0</v>
      </c>
      <c r="AQ704" s="113">
        <f t="shared" si="815"/>
        <v>0</v>
      </c>
      <c r="AR704" s="113">
        <f t="shared" si="815"/>
        <v>0</v>
      </c>
      <c r="AS704" s="113">
        <f t="shared" si="815"/>
        <v>0</v>
      </c>
      <c r="AT704" s="113">
        <f>SUM(AQ704:AS704)</f>
        <v>0</v>
      </c>
      <c r="AU704" s="113">
        <v>0</v>
      </c>
      <c r="AV704" s="113">
        <v>0</v>
      </c>
      <c r="AW704" s="113">
        <f>SUM(AU704:AV704)</f>
        <v>0</v>
      </c>
      <c r="AX704" s="113" t="e">
        <f>#REF!</f>
        <v>#REF!</v>
      </c>
      <c r="AY704" s="113">
        <v>0</v>
      </c>
      <c r="AZ704" s="113">
        <v>0</v>
      </c>
      <c r="BA704" s="113">
        <v>0</v>
      </c>
      <c r="BB704" s="113">
        <v>0</v>
      </c>
    </row>
    <row r="705" spans="7:54" s="71" customFormat="1" ht="14.25" x14ac:dyDescent="0.2">
      <c r="G705" s="81" t="s">
        <v>1279</v>
      </c>
      <c r="H705" s="85" t="s">
        <v>1279</v>
      </c>
      <c r="I705" s="74" t="s">
        <v>1280</v>
      </c>
      <c r="J705" s="75">
        <v>0</v>
      </c>
      <c r="K705" s="75"/>
      <c r="L705" s="113">
        <v>0</v>
      </c>
      <c r="M705" s="113"/>
      <c r="N705" s="113"/>
      <c r="O705" s="113"/>
      <c r="P705" s="113"/>
      <c r="Q705" s="113">
        <v>0</v>
      </c>
      <c r="R705" s="113">
        <v>0</v>
      </c>
      <c r="S705" s="113">
        <v>0</v>
      </c>
      <c r="T705" s="113">
        <v>0</v>
      </c>
      <c r="U705" s="113">
        <v>0</v>
      </c>
      <c r="V705" s="113">
        <v>0</v>
      </c>
      <c r="W705" s="113">
        <v>0</v>
      </c>
      <c r="X705" s="113">
        <v>0</v>
      </c>
      <c r="Y705" s="113">
        <f t="shared" si="745"/>
        <v>0</v>
      </c>
      <c r="Z705" s="113"/>
      <c r="AA705" s="113"/>
      <c r="AB705" s="113"/>
      <c r="AC705" s="113"/>
      <c r="AD705" s="113">
        <v>0</v>
      </c>
      <c r="AE705" s="113">
        <v>0</v>
      </c>
      <c r="AF705" s="113">
        <v>0</v>
      </c>
      <c r="AG705" s="113">
        <v>0</v>
      </c>
      <c r="AH705" s="113">
        <v>0</v>
      </c>
      <c r="AI705" s="113">
        <f t="shared" si="784"/>
        <v>0</v>
      </c>
      <c r="AJ705" s="113">
        <v>0</v>
      </c>
      <c r="AK705" s="113">
        <v>0</v>
      </c>
      <c r="AL705" s="113">
        <f t="shared" si="785"/>
        <v>0</v>
      </c>
      <c r="AM705" s="113">
        <f>SUM(M705:R705)</f>
        <v>0</v>
      </c>
      <c r="AN705" s="113">
        <f>SUM(S705:U705)</f>
        <v>0</v>
      </c>
      <c r="AO705" s="113">
        <f>SUM(V705:X705)</f>
        <v>0</v>
      </c>
      <c r="AP705" s="113">
        <f>SUM(AM705:AO705)</f>
        <v>0</v>
      </c>
      <c r="AQ705" s="113">
        <f t="shared" si="815"/>
        <v>0</v>
      </c>
      <c r="AR705" s="113">
        <f t="shared" si="815"/>
        <v>0</v>
      </c>
      <c r="AS705" s="113">
        <f t="shared" si="815"/>
        <v>0</v>
      </c>
      <c r="AT705" s="113">
        <f>SUM(AQ705:AS705)</f>
        <v>0</v>
      </c>
      <c r="AU705" s="113">
        <v>0</v>
      </c>
      <c r="AV705" s="113">
        <v>0</v>
      </c>
      <c r="AW705" s="113">
        <f>SUM(AU705:AV705)</f>
        <v>0</v>
      </c>
      <c r="AX705" s="113" t="e">
        <f>#REF!</f>
        <v>#REF!</v>
      </c>
      <c r="AY705" s="113">
        <v>0</v>
      </c>
      <c r="AZ705" s="113">
        <v>0</v>
      </c>
      <c r="BA705" s="113">
        <v>0</v>
      </c>
      <c r="BB705" s="113">
        <v>0</v>
      </c>
    </row>
    <row r="706" spans="7:54" s="71" customFormat="1" ht="14.25" x14ac:dyDescent="0.2">
      <c r="G706" s="81" t="s">
        <v>1281</v>
      </c>
      <c r="H706" s="85" t="s">
        <v>1281</v>
      </c>
      <c r="I706" s="74" t="s">
        <v>1282</v>
      </c>
      <c r="J706" s="75">
        <v>0</v>
      </c>
      <c r="K706" s="75"/>
      <c r="L706" s="113">
        <v>0</v>
      </c>
      <c r="M706" s="125"/>
      <c r="N706" s="125"/>
      <c r="O706" s="125"/>
      <c r="P706" s="125"/>
      <c r="Q706" s="125">
        <v>0</v>
      </c>
      <c r="R706" s="125">
        <v>0</v>
      </c>
      <c r="S706" s="113">
        <v>0</v>
      </c>
      <c r="T706" s="113">
        <v>0</v>
      </c>
      <c r="U706" s="113">
        <v>0</v>
      </c>
      <c r="V706" s="113">
        <v>0</v>
      </c>
      <c r="W706" s="113">
        <v>0</v>
      </c>
      <c r="X706" s="113">
        <v>0</v>
      </c>
      <c r="Y706" s="113">
        <f>SUM(M706:X706)</f>
        <v>0</v>
      </c>
      <c r="Z706" s="113"/>
      <c r="AA706" s="113"/>
      <c r="AB706" s="113"/>
      <c r="AC706" s="113"/>
      <c r="AD706" s="113">
        <v>0</v>
      </c>
      <c r="AE706" s="113">
        <v>0</v>
      </c>
      <c r="AF706" s="113">
        <v>0</v>
      </c>
      <c r="AG706" s="113">
        <v>0</v>
      </c>
      <c r="AH706" s="113">
        <v>0</v>
      </c>
      <c r="AI706" s="113">
        <f t="shared" si="784"/>
        <v>0</v>
      </c>
      <c r="AJ706" s="113">
        <v>0</v>
      </c>
      <c r="AK706" s="113">
        <v>0</v>
      </c>
      <c r="AL706" s="113">
        <f t="shared" si="785"/>
        <v>0</v>
      </c>
      <c r="AM706" s="113">
        <f>SUM(M706:R706)</f>
        <v>0</v>
      </c>
      <c r="AN706" s="113">
        <f>SUM(S706:U706)</f>
        <v>0</v>
      </c>
      <c r="AO706" s="113">
        <f>SUM(V706:X706)</f>
        <v>0</v>
      </c>
      <c r="AP706" s="113">
        <f>SUM(AM706:AO706)</f>
        <v>0</v>
      </c>
      <c r="AQ706" s="113">
        <f t="shared" si="815"/>
        <v>0</v>
      </c>
      <c r="AR706" s="113">
        <f t="shared" si="815"/>
        <v>0</v>
      </c>
      <c r="AS706" s="113">
        <f t="shared" si="815"/>
        <v>0</v>
      </c>
      <c r="AT706" s="113">
        <f>SUM(AQ706:AS706)</f>
        <v>0</v>
      </c>
      <c r="AU706" s="113">
        <v>0</v>
      </c>
      <c r="AV706" s="113">
        <v>0</v>
      </c>
      <c r="AW706" s="113">
        <f>SUM(AU706:AV706)</f>
        <v>0</v>
      </c>
      <c r="AX706" s="113" t="e">
        <f>#REF!</f>
        <v>#REF!</v>
      </c>
      <c r="AY706" s="113">
        <v>0</v>
      </c>
      <c r="AZ706" s="113">
        <v>0</v>
      </c>
      <c r="BA706" s="113">
        <v>0</v>
      </c>
      <c r="BB706" s="113">
        <v>0</v>
      </c>
    </row>
    <row r="707" spans="7:54" s="71" customFormat="1" x14ac:dyDescent="0.2">
      <c r="G707" s="77" t="s">
        <v>1283</v>
      </c>
      <c r="H707" s="89" t="s">
        <v>77</v>
      </c>
      <c r="I707" s="89" t="s">
        <v>248</v>
      </c>
      <c r="J707" s="89">
        <f>J559+J569+J572+J583+J591+J598+J607+J609+J619+J640+J647+J650+J657+J660+J662+J665+J668+J670+J674+J676+J678+J680+J685+J688+J691+J693+J701+J655</f>
        <v>5298096982</v>
      </c>
      <c r="K707" s="89">
        <f>K559+K569+K572+K583+K591+K598+K607+K609+K619+K640+K647+K650+K657+K660+K662+K665+K668+K670+K674+K676+K678+K680+K685+K688+K691+K693+K701+K655</f>
        <v>4773552174</v>
      </c>
      <c r="L707" s="118">
        <f>L559+L569+L572+L583+L591+L598+L607+L609+L619+L640+L647+L650+L657+L660+L662+L665+L668+L670+L674+L676+L678+L680+L685+L688+L691+L693+L701+L655</f>
        <v>6162087760</v>
      </c>
      <c r="M707" s="118">
        <f t="shared" ref="M707:AZ707" si="816">M559+M569+M572+M583+M591+M598+M607+M609+M619+M631+M640+M647+M650+M657+M660+M662+M665+M668+M670+M674+M676+M678+M680+M685+M688+M691+M693+M701+M655</f>
        <v>416815735</v>
      </c>
      <c r="N707" s="118">
        <f t="shared" si="816"/>
        <v>354703286</v>
      </c>
      <c r="O707" s="118">
        <f t="shared" si="816"/>
        <v>398543521</v>
      </c>
      <c r="P707" s="118">
        <f t="shared" si="816"/>
        <v>380013830</v>
      </c>
      <c r="Q707" s="118">
        <f t="shared" si="816"/>
        <v>534974080</v>
      </c>
      <c r="R707" s="118">
        <f t="shared" si="816"/>
        <v>330582997</v>
      </c>
      <c r="S707" s="118">
        <f t="shared" si="816"/>
        <v>513507313.33333331</v>
      </c>
      <c r="T707" s="118">
        <f t="shared" si="816"/>
        <v>513507313.33333331</v>
      </c>
      <c r="U707" s="118">
        <f t="shared" si="816"/>
        <v>513507313.33333331</v>
      </c>
      <c r="V707" s="118">
        <f t="shared" si="816"/>
        <v>513507313.33333331</v>
      </c>
      <c r="W707" s="118">
        <f t="shared" si="816"/>
        <v>513507313.33333331</v>
      </c>
      <c r="X707" s="118">
        <f t="shared" si="816"/>
        <v>513507313.33333331</v>
      </c>
      <c r="Y707" s="118">
        <f t="shared" si="816"/>
        <v>5496677329</v>
      </c>
      <c r="Z707" s="118">
        <f t="shared" si="816"/>
        <v>513507313.33333331</v>
      </c>
      <c r="AA707" s="118">
        <f t="shared" si="816"/>
        <v>513507313.33333331</v>
      </c>
      <c r="AB707" s="118">
        <f t="shared" si="816"/>
        <v>513507313.33333331</v>
      </c>
      <c r="AC707" s="118">
        <f t="shared" si="816"/>
        <v>513507313.33333331</v>
      </c>
      <c r="AD707" s="118">
        <f t="shared" si="816"/>
        <v>513507313.33333331</v>
      </c>
      <c r="AE707" s="118">
        <f t="shared" si="816"/>
        <v>513507313.33333331</v>
      </c>
      <c r="AF707" s="118">
        <f t="shared" si="816"/>
        <v>513507313.33333331</v>
      </c>
      <c r="AG707" s="118">
        <f t="shared" si="816"/>
        <v>2348195760</v>
      </c>
      <c r="AH707" s="118">
        <f t="shared" si="816"/>
        <v>2124056414</v>
      </c>
      <c r="AI707" s="118">
        <f>AI559+AI569+AI572+AI583+AI591+AI598+AI607+AI609+AI619+AI631+AI640+AI647+AI650+AI657+AI660+AI662+AI665+AI668+AI670+AI674+AI676+AI678+AI680+AI685+AI688+AI691+AI693+AI701+AI655</f>
        <v>4773552174</v>
      </c>
      <c r="AJ707" s="118">
        <f>AJ559+AJ569+AJ572+AJ583+AJ591+AJ598+AJ607+AJ609+AJ619+AJ631+AJ640+AJ647+AJ650+AJ657+AJ660+AJ662+AJ665+AJ668+AJ670+AJ674+AJ676+AJ678+AJ680+AJ685+AJ688+AJ691+AJ693+AJ701+AJ655</f>
        <v>3081043880</v>
      </c>
      <c r="AK707" s="118">
        <f>AK559+AK569+AK572+AK583+AK591+AK598+AK607+AK609+AK619+AK631+AK640+AK647+AK650+AK657+AK660+AK662+AK665+AK668+AK670+AK674+AK676+AK678+AK680+AK685+AK688+AK691+AK693+AK701+AK655</f>
        <v>3081043880</v>
      </c>
      <c r="AL707" s="118">
        <f>AL559+AL569+AL572+AL583+AL591+AL598+AL607+AL609+AL619+AL631+AL640+AL647+AL650+AL657+AL660+AL662+AL665+AL668+AL670+AL674+AL676+AL678+AL680+AL685+AL688+AL691+AL693+AL701+AL655</f>
        <v>6162087760</v>
      </c>
      <c r="AM707" s="118">
        <f t="shared" si="816"/>
        <v>2415633449</v>
      </c>
      <c r="AN707" s="118">
        <f t="shared" si="816"/>
        <v>1562428732</v>
      </c>
      <c r="AO707" s="118">
        <f t="shared" si="816"/>
        <v>1854766776</v>
      </c>
      <c r="AP707" s="118">
        <f t="shared" si="816"/>
        <v>5832828957</v>
      </c>
      <c r="AQ707" s="118">
        <f t="shared" si="816"/>
        <v>2415633449</v>
      </c>
      <c r="AR707" s="118">
        <f t="shared" si="816"/>
        <v>1562428732</v>
      </c>
      <c r="AS707" s="118">
        <f t="shared" si="816"/>
        <v>1854766776</v>
      </c>
      <c r="AT707" s="118">
        <f t="shared" si="816"/>
        <v>5832828957</v>
      </c>
      <c r="AU707" s="118">
        <f t="shared" si="816"/>
        <v>2415633449</v>
      </c>
      <c r="AV707" s="118" t="e">
        <f t="shared" si="816"/>
        <v>#REF!</v>
      </c>
      <c r="AW707" s="118" t="e">
        <f t="shared" si="816"/>
        <v>#REF!</v>
      </c>
      <c r="AX707" s="118" t="e">
        <f t="shared" si="816"/>
        <v>#REF!</v>
      </c>
      <c r="AY707" s="118">
        <f t="shared" si="816"/>
        <v>5832828957</v>
      </c>
      <c r="AZ707" s="118">
        <f t="shared" si="816"/>
        <v>5061500000</v>
      </c>
      <c r="BA707" s="118">
        <f>BA559+BA569+BA572+BA583+BA591+BA598+BA607+BA609+BA619+BA631+BA640+BA647+BA650+BA657+BA660+BA662+BA665+BA668+BA670+BA674+BA676+BA678+BA680+BA685+BA688+BA691+BA693+BA701+BA655</f>
        <v>5832828957</v>
      </c>
      <c r="BB707" s="118">
        <f>BB559+BB569+BB572+BB583+BB591+BB598+BB607+BB609+BB619+BB631+BB640+BB647+BB650+BB657+BB660+BB662+BB665+BB668+BB670+BB674+BB676+BB678+BB680+BB685+BB688+BB691+BB693+BB701+BB655</f>
        <v>5061500000</v>
      </c>
    </row>
    <row r="708" spans="7:54" s="71" customFormat="1" x14ac:dyDescent="0.2">
      <c r="G708" s="77" t="s">
        <v>1284</v>
      </c>
      <c r="H708" s="89" t="s">
        <v>77</v>
      </c>
      <c r="I708" s="89" t="s">
        <v>249</v>
      </c>
      <c r="J708" s="89">
        <f t="shared" ref="J708:X708" si="817">J550+J556+J707</f>
        <v>17695568526</v>
      </c>
      <c r="K708" s="89">
        <f t="shared" si="817"/>
        <v>38462023817</v>
      </c>
      <c r="L708" s="118">
        <f t="shared" si="817"/>
        <v>115366838818.95337</v>
      </c>
      <c r="M708" s="118">
        <f t="shared" si="817"/>
        <v>2081259487</v>
      </c>
      <c r="N708" s="118">
        <f t="shared" si="817"/>
        <v>2978834715</v>
      </c>
      <c r="O708" s="118">
        <f t="shared" si="817"/>
        <v>6017880808</v>
      </c>
      <c r="P708" s="118">
        <f t="shared" si="817"/>
        <v>7039375792</v>
      </c>
      <c r="Q708" s="118">
        <f t="shared" si="817"/>
        <v>11845743093</v>
      </c>
      <c r="R708" s="118">
        <f t="shared" si="817"/>
        <v>8922723708</v>
      </c>
      <c r="S708" s="118">
        <f t="shared" si="817"/>
        <v>6761814080.6833334</v>
      </c>
      <c r="T708" s="118">
        <f t="shared" si="817"/>
        <v>6761814080.6833334</v>
      </c>
      <c r="U708" s="118">
        <f t="shared" si="817"/>
        <v>6761814080.6833334</v>
      </c>
      <c r="V708" s="118">
        <f t="shared" si="817"/>
        <v>6761814080.6833334</v>
      </c>
      <c r="W708" s="118">
        <f t="shared" si="817"/>
        <v>6761814080.6833334</v>
      </c>
      <c r="X708" s="118">
        <f t="shared" si="817"/>
        <v>6761814080.6833334</v>
      </c>
      <c r="Y708" s="118">
        <f t="shared" ref="Y708:Y758" si="818">SUM(M708:X708)</f>
        <v>79456702087.100006</v>
      </c>
      <c r="Z708" s="118">
        <f t="shared" ref="Z708:AH708" si="819">Z550+Z556+Z707</f>
        <v>9613903234.9127808</v>
      </c>
      <c r="AA708" s="118">
        <f t="shared" si="819"/>
        <v>9613903234.9127808</v>
      </c>
      <c r="AB708" s="118">
        <f t="shared" si="819"/>
        <v>9613903234.9127808</v>
      </c>
      <c r="AC708" s="118">
        <f t="shared" si="819"/>
        <v>9613903234.9127808</v>
      </c>
      <c r="AD708" s="118">
        <f t="shared" si="819"/>
        <v>9613903234.9127808</v>
      </c>
      <c r="AE708" s="118">
        <f t="shared" si="819"/>
        <v>9613903234.9127808</v>
      </c>
      <c r="AF708" s="118">
        <f t="shared" si="819"/>
        <v>9613903234.9127808</v>
      </c>
      <c r="AG708" s="118">
        <f t="shared" si="819"/>
        <v>16582320905</v>
      </c>
      <c r="AH708" s="118">
        <f t="shared" si="819"/>
        <v>21578402912</v>
      </c>
      <c r="AI708" s="118">
        <f>AI550+AI556+AI707</f>
        <v>38462023817</v>
      </c>
      <c r="AJ708" s="118">
        <f>AJ550+AJ556+AJ707</f>
        <v>57683419409.476685</v>
      </c>
      <c r="AK708" s="118">
        <f>AK550+AK556+AK707</f>
        <v>57683419409.476685</v>
      </c>
      <c r="AL708" s="118">
        <f>AL550+AL556+AL707</f>
        <v>115366838818.95337</v>
      </c>
      <c r="AM708" s="118">
        <f t="shared" ref="AM708:AZ708" si="820">AM550+AM556+AM707</f>
        <v>38885817603</v>
      </c>
      <c r="AN708" s="118">
        <f t="shared" si="820"/>
        <v>37032143534.742142</v>
      </c>
      <c r="AO708" s="118">
        <f t="shared" si="820"/>
        <v>39356028844.729706</v>
      </c>
      <c r="AP708" s="118">
        <f t="shared" si="820"/>
        <v>115273989982.47185</v>
      </c>
      <c r="AQ708" s="118">
        <f t="shared" si="820"/>
        <v>38885817603</v>
      </c>
      <c r="AR708" s="118">
        <f t="shared" si="820"/>
        <v>37032143534.742142</v>
      </c>
      <c r="AS708" s="118">
        <f t="shared" si="820"/>
        <v>39356028844.729706</v>
      </c>
      <c r="AT708" s="118">
        <f t="shared" si="820"/>
        <v>115273989982.47185</v>
      </c>
      <c r="AU708" s="118">
        <f t="shared" si="820"/>
        <v>38885817603</v>
      </c>
      <c r="AV708" s="118" t="e">
        <f t="shared" si="820"/>
        <v>#REF!</v>
      </c>
      <c r="AW708" s="118" t="e">
        <f t="shared" si="820"/>
        <v>#REF!</v>
      </c>
      <c r="AX708" s="118" t="e">
        <f t="shared" si="820"/>
        <v>#REF!</v>
      </c>
      <c r="AY708" s="118">
        <f t="shared" si="820"/>
        <v>116920205346.47183</v>
      </c>
      <c r="AZ708" s="118">
        <f t="shared" si="820"/>
        <v>146206308500.87109</v>
      </c>
      <c r="BA708" s="118">
        <f>BA550+BA556+BA707</f>
        <v>114154761049.47183</v>
      </c>
      <c r="BB708" s="118">
        <f>BB550+BB556+BB707</f>
        <v>169346472500.87109</v>
      </c>
    </row>
    <row r="709" spans="7:54" s="71" customFormat="1" x14ac:dyDescent="0.2">
      <c r="G709" s="77" t="s">
        <v>1285</v>
      </c>
      <c r="H709" s="89" t="s">
        <v>77</v>
      </c>
      <c r="I709" s="89" t="s">
        <v>250</v>
      </c>
      <c r="J709" s="89">
        <f t="shared" ref="J709:X709" si="821">J379-J708</f>
        <v>-17695568526</v>
      </c>
      <c r="K709" s="89">
        <f t="shared" si="821"/>
        <v>-38462023817</v>
      </c>
      <c r="L709" s="118">
        <f t="shared" si="821"/>
        <v>-68203838818.953369</v>
      </c>
      <c r="M709" s="118">
        <f t="shared" si="821"/>
        <v>-2081259487</v>
      </c>
      <c r="N709" s="118">
        <f t="shared" si="821"/>
        <v>-2978834715</v>
      </c>
      <c r="O709" s="118">
        <f t="shared" si="821"/>
        <v>-5834163338</v>
      </c>
      <c r="P709" s="118">
        <f t="shared" si="821"/>
        <v>-2851024672</v>
      </c>
      <c r="Q709" s="118">
        <f t="shared" si="821"/>
        <v>-7784253817</v>
      </c>
      <c r="R709" s="118">
        <f t="shared" si="821"/>
        <v>-4464731763</v>
      </c>
      <c r="S709" s="118">
        <f t="shared" si="821"/>
        <v>-2303822135.6833334</v>
      </c>
      <c r="T709" s="118">
        <f t="shared" si="821"/>
        <v>-2303822135.6833334</v>
      </c>
      <c r="U709" s="118">
        <f t="shared" si="821"/>
        <v>-2303822135.6833334</v>
      </c>
      <c r="V709" s="118">
        <f t="shared" si="821"/>
        <v>-2309555574.6833334</v>
      </c>
      <c r="W709" s="118">
        <f t="shared" si="821"/>
        <v>-2309555574.6833334</v>
      </c>
      <c r="X709" s="118">
        <f t="shared" si="821"/>
        <v>-2309555574.6833334</v>
      </c>
      <c r="Y709" s="118">
        <f t="shared" si="818"/>
        <v>-39834400923.100006</v>
      </c>
      <c r="Z709" s="118">
        <f t="shared" ref="Z709:AH709" si="822">Z379-Z708</f>
        <v>-5683653234.9127808</v>
      </c>
      <c r="AA709" s="118">
        <f t="shared" si="822"/>
        <v>-5683653234.9127808</v>
      </c>
      <c r="AB709" s="118">
        <f t="shared" si="822"/>
        <v>-5683653234.9127808</v>
      </c>
      <c r="AC709" s="118">
        <f t="shared" si="822"/>
        <v>-5683653234.9127808</v>
      </c>
      <c r="AD709" s="118">
        <f t="shared" si="822"/>
        <v>-5683653234.9127808</v>
      </c>
      <c r="AE709" s="118">
        <f t="shared" si="822"/>
        <v>-5683653234.9127808</v>
      </c>
      <c r="AF709" s="118">
        <f t="shared" si="822"/>
        <v>-5683653234.9127808</v>
      </c>
      <c r="AG709" s="118">
        <f t="shared" si="822"/>
        <v>-16582320905</v>
      </c>
      <c r="AH709" s="118">
        <f t="shared" si="822"/>
        <v>-21578402912</v>
      </c>
      <c r="AI709" s="118">
        <f>AI379-AI708</f>
        <v>-38462023817</v>
      </c>
      <c r="AJ709" s="118">
        <f>AJ379-AJ708</f>
        <v>-34101919409.476685</v>
      </c>
      <c r="AK709" s="118">
        <f>AK379-AK708</f>
        <v>-34101919409.476685</v>
      </c>
      <c r="AL709" s="118">
        <f>AL379-AL708</f>
        <v>-68203838818.953369</v>
      </c>
      <c r="AM709" s="118">
        <f t="shared" ref="AM709:AZ709" si="823">AM379-AM708</f>
        <v>-25994267792</v>
      </c>
      <c r="AN709" s="118">
        <f t="shared" si="823"/>
        <v>-12015609680.095451</v>
      </c>
      <c r="AO709" s="118">
        <f t="shared" si="823"/>
        <v>19736421695.661453</v>
      </c>
      <c r="AP709" s="118">
        <f t="shared" si="823"/>
        <v>-18273455776.43399</v>
      </c>
      <c r="AQ709" s="118">
        <f t="shared" si="823"/>
        <v>-25994267792</v>
      </c>
      <c r="AR709" s="118">
        <f t="shared" si="823"/>
        <v>-12015609680.095451</v>
      </c>
      <c r="AS709" s="118">
        <f t="shared" si="823"/>
        <v>19736421695.661453</v>
      </c>
      <c r="AT709" s="118">
        <f t="shared" si="823"/>
        <v>-18273455776.43399</v>
      </c>
      <c r="AU709" s="118">
        <f t="shared" si="823"/>
        <v>-25994267792</v>
      </c>
      <c r="AV709" s="118" t="e">
        <f t="shared" si="823"/>
        <v>#REF!</v>
      </c>
      <c r="AW709" s="118" t="e">
        <f t="shared" si="823"/>
        <v>#REF!</v>
      </c>
      <c r="AX709" s="118" t="e">
        <f t="shared" si="823"/>
        <v>#REF!</v>
      </c>
      <c r="AY709" s="118">
        <f t="shared" si="823"/>
        <v>-19919671209.433975</v>
      </c>
      <c r="AZ709" s="118">
        <f t="shared" si="823"/>
        <v>231657576324.88916</v>
      </c>
      <c r="BA709" s="118">
        <f>BA379-BA708</f>
        <v>-19595892912.433975</v>
      </c>
      <c r="BB709" s="118">
        <f>BB379-BB708</f>
        <v>247929715823.12891</v>
      </c>
    </row>
    <row r="710" spans="7:54" s="71" customFormat="1" ht="14.25" x14ac:dyDescent="0.2">
      <c r="G710" s="81" t="s">
        <v>77</v>
      </c>
      <c r="H710" s="85"/>
      <c r="I710" s="74"/>
      <c r="J710" s="75"/>
      <c r="K710" s="75"/>
      <c r="L710" s="113"/>
      <c r="M710" s="113"/>
      <c r="N710" s="113"/>
      <c r="O710" s="113"/>
      <c r="P710" s="113"/>
      <c r="Q710" s="113"/>
      <c r="R710" s="113"/>
      <c r="S710" s="113"/>
      <c r="T710" s="113"/>
      <c r="U710" s="113"/>
      <c r="V710" s="113"/>
      <c r="W710" s="113"/>
      <c r="X710" s="113"/>
      <c r="Y710" s="113">
        <f t="shared" si="818"/>
        <v>0</v>
      </c>
      <c r="Z710" s="113"/>
      <c r="AA710" s="113"/>
      <c r="AB710" s="113"/>
      <c r="AC710" s="113"/>
      <c r="AD710" s="113"/>
      <c r="AE710" s="113"/>
      <c r="AF710" s="113"/>
      <c r="AG710" s="113"/>
      <c r="AH710" s="113"/>
      <c r="AI710" s="113">
        <f t="shared" si="784"/>
        <v>0</v>
      </c>
      <c r="AJ710" s="113">
        <v>0</v>
      </c>
      <c r="AK710" s="113">
        <v>0</v>
      </c>
      <c r="AL710" s="113">
        <f t="shared" si="785"/>
        <v>0</v>
      </c>
      <c r="AM710" s="113"/>
      <c r="AN710" s="113"/>
      <c r="AO710" s="113"/>
      <c r="AP710" s="113"/>
      <c r="AQ710" s="113"/>
      <c r="AR710" s="113"/>
      <c r="AS710" s="113"/>
      <c r="AT710" s="113"/>
      <c r="AU710" s="113"/>
      <c r="AV710" s="113"/>
      <c r="AW710" s="113"/>
      <c r="AX710" s="113"/>
      <c r="AY710" s="113"/>
      <c r="AZ710" s="113"/>
      <c r="BA710" s="113"/>
      <c r="BB710" s="113"/>
    </row>
    <row r="711" spans="7:54" s="71" customFormat="1" x14ac:dyDescent="0.2">
      <c r="G711" s="77" t="s">
        <v>1286</v>
      </c>
      <c r="H711" s="78" t="s">
        <v>251</v>
      </c>
      <c r="I711" s="79" t="s">
        <v>252</v>
      </c>
      <c r="J711" s="80">
        <f>J712-J768-J803+J813</f>
        <v>9283614232</v>
      </c>
      <c r="K711" s="80">
        <f t="shared" ref="K711:AZ711" si="824">K712-K768-K803+K813</f>
        <v>40506305647</v>
      </c>
      <c r="L711" s="114">
        <f t="shared" si="824"/>
        <v>-27638387499.610455</v>
      </c>
      <c r="M711" s="114">
        <f t="shared" si="824"/>
        <v>-92947133</v>
      </c>
      <c r="N711" s="114">
        <f t="shared" si="824"/>
        <v>117289036</v>
      </c>
      <c r="O711" s="114">
        <f t="shared" si="824"/>
        <v>-26925153075</v>
      </c>
      <c r="P711" s="114">
        <f t="shared" si="824"/>
        <v>-14037489743</v>
      </c>
      <c r="Q711" s="114">
        <f t="shared" si="824"/>
        <v>-11187962938</v>
      </c>
      <c r="R711" s="114">
        <f t="shared" si="824"/>
        <v>-11208833161</v>
      </c>
      <c r="S711" s="114">
        <f t="shared" si="824"/>
        <v>-10646978257.333334</v>
      </c>
      <c r="T711" s="114">
        <f t="shared" si="824"/>
        <v>-10646978257.333334</v>
      </c>
      <c r="U711" s="114">
        <f t="shared" si="824"/>
        <v>-10646978257.333334</v>
      </c>
      <c r="V711" s="114">
        <f t="shared" si="824"/>
        <v>-10646978257.333334</v>
      </c>
      <c r="W711" s="114">
        <f t="shared" si="824"/>
        <v>-10646978257.333334</v>
      </c>
      <c r="X711" s="114">
        <f t="shared" si="824"/>
        <v>-10646978257.333334</v>
      </c>
      <c r="Y711" s="114">
        <f t="shared" si="824"/>
        <v>-113074159770</v>
      </c>
      <c r="Z711" s="114">
        <f t="shared" si="824"/>
        <v>-2303198958.3008709</v>
      </c>
      <c r="AA711" s="114">
        <f t="shared" si="824"/>
        <v>-2303198958.3008709</v>
      </c>
      <c r="AB711" s="114">
        <f t="shared" si="824"/>
        <v>-2303198958.3008709</v>
      </c>
      <c r="AC711" s="114">
        <f t="shared" si="824"/>
        <v>-2303198958.3008709</v>
      </c>
      <c r="AD711" s="114">
        <f t="shared" si="824"/>
        <v>-2303198958.3008709</v>
      </c>
      <c r="AE711" s="114">
        <f t="shared" si="824"/>
        <v>-2303198958.3008709</v>
      </c>
      <c r="AF711" s="114">
        <f t="shared" si="824"/>
        <v>-2303198958.3008709</v>
      </c>
      <c r="AG711" s="114">
        <f t="shared" si="824"/>
        <v>5744091145</v>
      </c>
      <c r="AH711" s="114">
        <f t="shared" si="824"/>
        <v>34762213663</v>
      </c>
      <c r="AI711" s="114">
        <f t="shared" si="824"/>
        <v>40506304808</v>
      </c>
      <c r="AJ711" s="114">
        <f t="shared" si="824"/>
        <v>-13819193749.805225</v>
      </c>
      <c r="AK711" s="114">
        <f t="shared" si="824"/>
        <v>-13819193749.805225</v>
      </c>
      <c r="AL711" s="114">
        <f t="shared" si="824"/>
        <v>-27638387499.610451</v>
      </c>
      <c r="AM711" s="114">
        <f t="shared" si="824"/>
        <v>-63335097014</v>
      </c>
      <c r="AN711" s="114">
        <f t="shared" si="824"/>
        <v>-35600112253.337898</v>
      </c>
      <c r="AO711" s="114">
        <f t="shared" si="824"/>
        <v>-36096460748.451019</v>
      </c>
      <c r="AP711" s="114">
        <f t="shared" si="824"/>
        <v>-135031670015.78893</v>
      </c>
      <c r="AQ711" s="114">
        <f t="shared" si="824"/>
        <v>-63335097014</v>
      </c>
      <c r="AR711" s="114">
        <f t="shared" si="824"/>
        <v>-35600112253.337898</v>
      </c>
      <c r="AS711" s="114">
        <f t="shared" si="824"/>
        <v>-36096460748.451019</v>
      </c>
      <c r="AT711" s="114">
        <f t="shared" si="824"/>
        <v>-135031670015.78893</v>
      </c>
      <c r="AU711" s="114">
        <f t="shared" si="824"/>
        <v>-63335097014</v>
      </c>
      <c r="AV711" s="114">
        <f t="shared" si="824"/>
        <v>-71696573001.788498</v>
      </c>
      <c r="AW711" s="114">
        <f t="shared" si="824"/>
        <v>-135031670015.7885</v>
      </c>
      <c r="AX711" s="114" t="e">
        <f t="shared" si="824"/>
        <v>#REF!</v>
      </c>
      <c r="AY711" s="114">
        <f t="shared" si="824"/>
        <v>-137395642015.7885</v>
      </c>
      <c r="AZ711" s="114">
        <f t="shared" si="824"/>
        <v>-106740215696.59061</v>
      </c>
      <c r="BA711" s="114">
        <f>BA712-BA768-BA803+BA813</f>
        <v>-137394379444.21445</v>
      </c>
      <c r="BB711" s="114">
        <f>BB712-BB768-BB803+BB813</f>
        <v>-132251945636.6906</v>
      </c>
    </row>
    <row r="712" spans="7:54" s="99" customFormat="1" x14ac:dyDescent="0.25">
      <c r="G712" s="98" t="s">
        <v>1287</v>
      </c>
      <c r="H712" s="78" t="s">
        <v>253</v>
      </c>
      <c r="I712" s="79" t="s">
        <v>254</v>
      </c>
      <c r="J712" s="80">
        <f>J713+J715+J717+J719+J723+J725+J728+J730+J732+J736+J741+J743+J745+J749+J753+J755+J757+J759+J761+J763+J766</f>
        <v>12111390355</v>
      </c>
      <c r="K712" s="80">
        <f t="shared" ref="K712:AZ712" si="825">K713+K715+K717+K719+K723+K725+K728+K730+K732+K736+K741+K743+K745+K749+K753+K755+K757+K759+K761+K763+K766</f>
        <v>49228393540</v>
      </c>
      <c r="L712" s="114">
        <f t="shared" si="825"/>
        <v>8150000000</v>
      </c>
      <c r="M712" s="114">
        <f t="shared" si="825"/>
        <v>43634807</v>
      </c>
      <c r="N712" s="114">
        <f t="shared" si="825"/>
        <v>121906113</v>
      </c>
      <c r="O712" s="114">
        <f t="shared" si="825"/>
        <v>545791913</v>
      </c>
      <c r="P712" s="114">
        <f t="shared" si="825"/>
        <v>53419154</v>
      </c>
      <c r="Q712" s="114">
        <f t="shared" si="825"/>
        <v>59351066</v>
      </c>
      <c r="R712" s="114">
        <f t="shared" si="825"/>
        <v>67563700</v>
      </c>
      <c r="S712" s="114">
        <f t="shared" si="825"/>
        <v>470697576.66666669</v>
      </c>
      <c r="T712" s="114">
        <f t="shared" si="825"/>
        <v>470697576.66666669</v>
      </c>
      <c r="U712" s="114">
        <f t="shared" si="825"/>
        <v>470697576.66666669</v>
      </c>
      <c r="V712" s="114">
        <f t="shared" si="825"/>
        <v>470697576.66666669</v>
      </c>
      <c r="W712" s="114">
        <f t="shared" si="825"/>
        <v>470697576.66666669</v>
      </c>
      <c r="X712" s="114">
        <f t="shared" si="825"/>
        <v>470697576.66666669</v>
      </c>
      <c r="Y712" s="114">
        <f t="shared" si="825"/>
        <v>3715852213</v>
      </c>
      <c r="Z712" s="114">
        <f t="shared" si="825"/>
        <v>679166666.66666675</v>
      </c>
      <c r="AA712" s="114">
        <f t="shared" si="825"/>
        <v>679166666.66666675</v>
      </c>
      <c r="AB712" s="114">
        <f t="shared" si="825"/>
        <v>679166666.66666675</v>
      </c>
      <c r="AC712" s="114">
        <f t="shared" si="825"/>
        <v>679166666.66666675</v>
      </c>
      <c r="AD712" s="114">
        <f t="shared" si="825"/>
        <v>679166666.66666675</v>
      </c>
      <c r="AE712" s="114">
        <f t="shared" si="825"/>
        <v>679166666.66666675</v>
      </c>
      <c r="AF712" s="114">
        <f t="shared" si="825"/>
        <v>679166666.66666675</v>
      </c>
      <c r="AG712" s="114">
        <f t="shared" si="825"/>
        <v>12385153617</v>
      </c>
      <c r="AH712" s="114">
        <f t="shared" si="825"/>
        <v>794987096995</v>
      </c>
      <c r="AI712" s="114">
        <f t="shared" si="825"/>
        <v>807372250612</v>
      </c>
      <c r="AJ712" s="114">
        <f t="shared" si="825"/>
        <v>4075000000</v>
      </c>
      <c r="AK712" s="114">
        <f t="shared" si="825"/>
        <v>4075000000</v>
      </c>
      <c r="AL712" s="114">
        <f t="shared" si="825"/>
        <v>8150000000</v>
      </c>
      <c r="AM712" s="114">
        <f t="shared" si="825"/>
        <v>891666753</v>
      </c>
      <c r="AN712" s="114">
        <f t="shared" si="825"/>
        <v>466100000</v>
      </c>
      <c r="AO712" s="114">
        <f t="shared" si="825"/>
        <v>466100000</v>
      </c>
      <c r="AP712" s="114">
        <f t="shared" si="825"/>
        <v>1823866753</v>
      </c>
      <c r="AQ712" s="114">
        <f t="shared" si="825"/>
        <v>891666753</v>
      </c>
      <c r="AR712" s="114">
        <f t="shared" si="825"/>
        <v>466100000</v>
      </c>
      <c r="AS712" s="114">
        <f t="shared" si="825"/>
        <v>466100000</v>
      </c>
      <c r="AT712" s="114">
        <f t="shared" si="825"/>
        <v>1823866753</v>
      </c>
      <c r="AU712" s="114">
        <f t="shared" si="825"/>
        <v>891666753</v>
      </c>
      <c r="AV712" s="114">
        <f t="shared" si="825"/>
        <v>932200000</v>
      </c>
      <c r="AW712" s="114">
        <f t="shared" si="825"/>
        <v>1823866753</v>
      </c>
      <c r="AX712" s="114" t="e">
        <f t="shared" si="825"/>
        <v>#REF!</v>
      </c>
      <c r="AY712" s="114">
        <f t="shared" si="825"/>
        <v>1823866753</v>
      </c>
      <c r="AZ712" s="114">
        <f t="shared" si="825"/>
        <v>3890400000</v>
      </c>
      <c r="BA712" s="114">
        <f>BA713+BA715+BA717+BA719+BA723+BA725+BA728+BA730+BA732+BA736+BA741+BA743+BA745+BA749+BA753+BA755+BA757+BA759+BA761+BA763+BA766</f>
        <v>1823866753</v>
      </c>
      <c r="BB712" s="114">
        <f>BB713+BB715+BB717+BB719+BB723+BB725+BB728+BB730+BB732+BB736+BB741+BB743+BB745+BB749+BB753+BB755+BB757+BB759+BB761+BB763+BB766</f>
        <v>3890400000</v>
      </c>
    </row>
    <row r="713" spans="7:54" s="71" customFormat="1" ht="14.25" x14ac:dyDescent="0.2">
      <c r="G713" s="81" t="s">
        <v>1288</v>
      </c>
      <c r="H713" s="82" t="s">
        <v>1289</v>
      </c>
      <c r="I713" s="83" t="s">
        <v>1290</v>
      </c>
      <c r="J713" s="84">
        <f>J714</f>
        <v>0</v>
      </c>
      <c r="K713" s="84">
        <f>K714</f>
        <v>0</v>
      </c>
      <c r="L713" s="115">
        <f>L714</f>
        <v>0</v>
      </c>
      <c r="M713" s="115">
        <f t="shared" ref="M713:X713" si="826">M714</f>
        <v>0</v>
      </c>
      <c r="N713" s="115">
        <f t="shared" si="826"/>
        <v>0</v>
      </c>
      <c r="O713" s="115">
        <f t="shared" si="826"/>
        <v>0</v>
      </c>
      <c r="P713" s="115">
        <f t="shared" si="826"/>
        <v>0</v>
      </c>
      <c r="Q713" s="115">
        <f t="shared" si="826"/>
        <v>0</v>
      </c>
      <c r="R713" s="115">
        <f t="shared" si="826"/>
        <v>0</v>
      </c>
      <c r="S713" s="115">
        <f t="shared" si="826"/>
        <v>0</v>
      </c>
      <c r="T713" s="115">
        <f t="shared" si="826"/>
        <v>0</v>
      </c>
      <c r="U713" s="115">
        <f t="shared" si="826"/>
        <v>0</v>
      </c>
      <c r="V713" s="115">
        <f t="shared" si="826"/>
        <v>0</v>
      </c>
      <c r="W713" s="115">
        <f t="shared" si="826"/>
        <v>0</v>
      </c>
      <c r="X713" s="115">
        <f t="shared" si="826"/>
        <v>0</v>
      </c>
      <c r="Y713" s="115">
        <f t="shared" si="818"/>
        <v>0</v>
      </c>
      <c r="Z713" s="115">
        <f t="shared" ref="Z713:BB713" si="827">Z714</f>
        <v>0</v>
      </c>
      <c r="AA713" s="115">
        <f t="shared" si="827"/>
        <v>0</v>
      </c>
      <c r="AB713" s="115">
        <f t="shared" si="827"/>
        <v>0</v>
      </c>
      <c r="AC713" s="115">
        <f t="shared" si="827"/>
        <v>0</v>
      </c>
      <c r="AD713" s="115">
        <f t="shared" si="827"/>
        <v>0</v>
      </c>
      <c r="AE713" s="115">
        <f t="shared" si="827"/>
        <v>0</v>
      </c>
      <c r="AF713" s="115">
        <f t="shared" si="827"/>
        <v>0</v>
      </c>
      <c r="AG713" s="115">
        <f t="shared" si="827"/>
        <v>0</v>
      </c>
      <c r="AH713" s="115">
        <f t="shared" si="827"/>
        <v>0</v>
      </c>
      <c r="AI713" s="115">
        <f t="shared" si="827"/>
        <v>0</v>
      </c>
      <c r="AJ713" s="115">
        <f t="shared" si="827"/>
        <v>0</v>
      </c>
      <c r="AK713" s="115">
        <f t="shared" si="827"/>
        <v>0</v>
      </c>
      <c r="AL713" s="115">
        <f t="shared" si="827"/>
        <v>0</v>
      </c>
      <c r="AM713" s="115">
        <f t="shared" si="827"/>
        <v>0</v>
      </c>
      <c r="AN713" s="115">
        <f t="shared" si="827"/>
        <v>0</v>
      </c>
      <c r="AO713" s="115">
        <f t="shared" si="827"/>
        <v>0</v>
      </c>
      <c r="AP713" s="115">
        <f t="shared" si="827"/>
        <v>0</v>
      </c>
      <c r="AQ713" s="115">
        <f t="shared" si="827"/>
        <v>0</v>
      </c>
      <c r="AR713" s="115">
        <f t="shared" si="827"/>
        <v>0</v>
      </c>
      <c r="AS713" s="115">
        <f t="shared" si="827"/>
        <v>0</v>
      </c>
      <c r="AT713" s="115">
        <f t="shared" si="827"/>
        <v>0</v>
      </c>
      <c r="AU713" s="115">
        <f t="shared" si="827"/>
        <v>0</v>
      </c>
      <c r="AV713" s="115">
        <f t="shared" si="827"/>
        <v>0</v>
      </c>
      <c r="AW713" s="115">
        <f t="shared" si="827"/>
        <v>0</v>
      </c>
      <c r="AX713" s="115" t="e">
        <f t="shared" si="827"/>
        <v>#REF!</v>
      </c>
      <c r="AY713" s="115">
        <f t="shared" si="827"/>
        <v>0</v>
      </c>
      <c r="AZ713" s="115">
        <f t="shared" si="827"/>
        <v>0</v>
      </c>
      <c r="BA713" s="115">
        <f t="shared" si="827"/>
        <v>0</v>
      </c>
      <c r="BB713" s="115">
        <f t="shared" si="827"/>
        <v>0</v>
      </c>
    </row>
    <row r="714" spans="7:54" s="71" customFormat="1" ht="14.25" x14ac:dyDescent="0.2">
      <c r="G714" s="81" t="s">
        <v>1289</v>
      </c>
      <c r="H714" s="85" t="s">
        <v>1289</v>
      </c>
      <c r="I714" s="74" t="s">
        <v>1290</v>
      </c>
      <c r="J714" s="75">
        <v>0</v>
      </c>
      <c r="K714" s="75"/>
      <c r="L714" s="113">
        <v>0</v>
      </c>
      <c r="M714" s="113">
        <v>0</v>
      </c>
      <c r="N714" s="113">
        <v>0</v>
      </c>
      <c r="O714" s="113">
        <v>0</v>
      </c>
      <c r="P714" s="113">
        <v>0</v>
      </c>
      <c r="Q714" s="113">
        <v>0</v>
      </c>
      <c r="R714" s="113">
        <v>0</v>
      </c>
      <c r="S714" s="113">
        <v>0</v>
      </c>
      <c r="T714" s="113">
        <v>0</v>
      </c>
      <c r="U714" s="113">
        <v>0</v>
      </c>
      <c r="V714" s="113">
        <v>0</v>
      </c>
      <c r="W714" s="113">
        <v>0</v>
      </c>
      <c r="X714" s="113">
        <v>0</v>
      </c>
      <c r="Y714" s="113">
        <f t="shared" si="818"/>
        <v>0</v>
      </c>
      <c r="Z714" s="113">
        <v>0</v>
      </c>
      <c r="AA714" s="113">
        <v>0</v>
      </c>
      <c r="AB714" s="113">
        <v>0</v>
      </c>
      <c r="AC714" s="113">
        <v>0</v>
      </c>
      <c r="AD714" s="113">
        <v>0</v>
      </c>
      <c r="AE714" s="113">
        <v>0</v>
      </c>
      <c r="AF714" s="113">
        <v>0</v>
      </c>
      <c r="AG714" s="113">
        <v>0</v>
      </c>
      <c r="AH714" s="113">
        <v>0</v>
      </c>
      <c r="AI714" s="113">
        <f t="shared" si="784"/>
        <v>0</v>
      </c>
      <c r="AJ714" s="113">
        <v>0</v>
      </c>
      <c r="AK714" s="113">
        <v>0</v>
      </c>
      <c r="AL714" s="113">
        <f t="shared" si="785"/>
        <v>0</v>
      </c>
      <c r="AM714" s="113">
        <f>SUM(M714:R714)</f>
        <v>0</v>
      </c>
      <c r="AN714" s="113">
        <f>SUM(S714:U714)</f>
        <v>0</v>
      </c>
      <c r="AO714" s="113">
        <f>SUM(V714:X714)</f>
        <v>0</v>
      </c>
      <c r="AP714" s="113">
        <f>SUM(AM714:AO714)</f>
        <v>0</v>
      </c>
      <c r="AQ714" s="113">
        <f>AM714</f>
        <v>0</v>
      </c>
      <c r="AR714" s="113">
        <f>AN714</f>
        <v>0</v>
      </c>
      <c r="AS714" s="113">
        <f>AO714</f>
        <v>0</v>
      </c>
      <c r="AT714" s="113">
        <f>SUM(AQ714:AS714)</f>
        <v>0</v>
      </c>
      <c r="AU714" s="113">
        <v>0</v>
      </c>
      <c r="AV714" s="113">
        <v>0</v>
      </c>
      <c r="AW714" s="113">
        <f>SUM(AU714:AV714)</f>
        <v>0</v>
      </c>
      <c r="AX714" s="113" t="e">
        <f>#REF!</f>
        <v>#REF!</v>
      </c>
      <c r="AY714" s="113">
        <v>0</v>
      </c>
      <c r="AZ714" s="113">
        <v>0</v>
      </c>
      <c r="BA714" s="113">
        <v>0</v>
      </c>
      <c r="BB714" s="113">
        <v>0</v>
      </c>
    </row>
    <row r="715" spans="7:54" s="71" customFormat="1" ht="14.25" x14ac:dyDescent="0.2">
      <c r="G715" s="81" t="s">
        <v>1291</v>
      </c>
      <c r="H715" s="82" t="s">
        <v>1292</v>
      </c>
      <c r="I715" s="83" t="s">
        <v>1293</v>
      </c>
      <c r="J715" s="84">
        <f>J716</f>
        <v>701481779</v>
      </c>
      <c r="K715" s="84">
        <f>K716</f>
        <v>570308493</v>
      </c>
      <c r="L715" s="115">
        <f>L716</f>
        <v>650000000</v>
      </c>
      <c r="M715" s="115">
        <f t="shared" ref="M715:X715" si="828">M716</f>
        <v>27302681</v>
      </c>
      <c r="N715" s="115">
        <f t="shared" si="828"/>
        <v>22156311</v>
      </c>
      <c r="O715" s="115">
        <f t="shared" si="828"/>
        <v>22093962</v>
      </c>
      <c r="P715" s="115">
        <f t="shared" si="828"/>
        <v>26064062</v>
      </c>
      <c r="Q715" s="115">
        <f t="shared" si="828"/>
        <v>17093520</v>
      </c>
      <c r="R715" s="115">
        <f t="shared" si="828"/>
        <v>10575173</v>
      </c>
      <c r="S715" s="115">
        <f t="shared" si="828"/>
        <v>54166666.666666664</v>
      </c>
      <c r="T715" s="115">
        <f t="shared" si="828"/>
        <v>54166666.666666664</v>
      </c>
      <c r="U715" s="115">
        <f t="shared" si="828"/>
        <v>54166666.666666664</v>
      </c>
      <c r="V715" s="115">
        <f t="shared" si="828"/>
        <v>54166666.666666664</v>
      </c>
      <c r="W715" s="115">
        <f t="shared" si="828"/>
        <v>54166666.666666664</v>
      </c>
      <c r="X715" s="115">
        <f t="shared" si="828"/>
        <v>54166666.666666664</v>
      </c>
      <c r="Y715" s="115">
        <f t="shared" si="818"/>
        <v>450285709.00000006</v>
      </c>
      <c r="Z715" s="115">
        <f t="shared" ref="Z715:BB715" si="829">Z716</f>
        <v>54166666.666666664</v>
      </c>
      <c r="AA715" s="115">
        <f t="shared" si="829"/>
        <v>54166666.666666664</v>
      </c>
      <c r="AB715" s="115">
        <f t="shared" si="829"/>
        <v>54166666.666666664</v>
      </c>
      <c r="AC715" s="115">
        <f t="shared" si="829"/>
        <v>54166666.666666664</v>
      </c>
      <c r="AD715" s="115">
        <f t="shared" si="829"/>
        <v>54166666.666666664</v>
      </c>
      <c r="AE715" s="115">
        <f t="shared" si="829"/>
        <v>54166666.666666664</v>
      </c>
      <c r="AF715" s="115">
        <f t="shared" si="829"/>
        <v>54166666.666666664</v>
      </c>
      <c r="AG715" s="115">
        <v>343746827</v>
      </c>
      <c r="AH715" s="115">
        <v>226561666</v>
      </c>
      <c r="AI715" s="115">
        <f t="shared" si="829"/>
        <v>570308493</v>
      </c>
      <c r="AJ715" s="115">
        <f t="shared" si="829"/>
        <v>325000000</v>
      </c>
      <c r="AK715" s="115">
        <f t="shared" si="829"/>
        <v>325000000</v>
      </c>
      <c r="AL715" s="115">
        <f t="shared" si="829"/>
        <v>650000000</v>
      </c>
      <c r="AM715" s="115">
        <f t="shared" si="829"/>
        <v>125285709</v>
      </c>
      <c r="AN715" s="115">
        <f t="shared" si="829"/>
        <v>65000000</v>
      </c>
      <c r="AO715" s="115">
        <f t="shared" si="829"/>
        <v>65000000</v>
      </c>
      <c r="AP715" s="115">
        <f t="shared" si="829"/>
        <v>255285709</v>
      </c>
      <c r="AQ715" s="115">
        <f t="shared" si="829"/>
        <v>125285709</v>
      </c>
      <c r="AR715" s="115">
        <f t="shared" si="829"/>
        <v>65000000</v>
      </c>
      <c r="AS715" s="115">
        <f t="shared" si="829"/>
        <v>65000000</v>
      </c>
      <c r="AT715" s="115">
        <f t="shared" si="829"/>
        <v>255285709</v>
      </c>
      <c r="AU715" s="115">
        <f t="shared" si="829"/>
        <v>125285709</v>
      </c>
      <c r="AV715" s="115">
        <f t="shared" si="829"/>
        <v>130000000</v>
      </c>
      <c r="AW715" s="115">
        <f t="shared" si="829"/>
        <v>255285709</v>
      </c>
      <c r="AX715" s="115" t="e">
        <f t="shared" si="829"/>
        <v>#REF!</v>
      </c>
      <c r="AY715" s="115">
        <f t="shared" si="829"/>
        <v>255285709</v>
      </c>
      <c r="AZ715" s="115">
        <f t="shared" si="829"/>
        <v>260000000</v>
      </c>
      <c r="BA715" s="115">
        <f t="shared" si="829"/>
        <v>255285709</v>
      </c>
      <c r="BB715" s="115">
        <f t="shared" si="829"/>
        <v>260000000</v>
      </c>
    </row>
    <row r="716" spans="7:54" s="71" customFormat="1" ht="14.25" x14ac:dyDescent="0.2">
      <c r="G716" s="81" t="s">
        <v>1292</v>
      </c>
      <c r="H716" s="85" t="s">
        <v>1292</v>
      </c>
      <c r="I716" s="74" t="s">
        <v>1294</v>
      </c>
      <c r="J716" s="75">
        <v>701481779</v>
      </c>
      <c r="K716" s="75">
        <v>570308493</v>
      </c>
      <c r="L716" s="113">
        <v>650000000</v>
      </c>
      <c r="M716" s="113">
        <v>27302681</v>
      </c>
      <c r="N716" s="113">
        <v>22156311</v>
      </c>
      <c r="O716" s="113">
        <v>22093962</v>
      </c>
      <c r="P716" s="113">
        <v>26064062</v>
      </c>
      <c r="Q716" s="113">
        <v>17093520</v>
      </c>
      <c r="R716" s="113">
        <v>10575173</v>
      </c>
      <c r="S716" s="113">
        <v>54166666.666666664</v>
      </c>
      <c r="T716" s="113">
        <v>54166666.666666664</v>
      </c>
      <c r="U716" s="113">
        <v>54166666.666666664</v>
      </c>
      <c r="V716" s="113">
        <v>54166666.666666664</v>
      </c>
      <c r="W716" s="113">
        <v>54166666.666666664</v>
      </c>
      <c r="X716" s="113">
        <v>54166666.666666664</v>
      </c>
      <c r="Y716" s="113">
        <f t="shared" si="818"/>
        <v>450285709.00000006</v>
      </c>
      <c r="Z716" s="113">
        <v>54166666.666666664</v>
      </c>
      <c r="AA716" s="113">
        <v>54166666.666666664</v>
      </c>
      <c r="AB716" s="113">
        <v>54166666.666666664</v>
      </c>
      <c r="AC716" s="113">
        <v>54166666.666666664</v>
      </c>
      <c r="AD716" s="113">
        <v>54166666.666666664</v>
      </c>
      <c r="AE716" s="113">
        <v>54166666.666666664</v>
      </c>
      <c r="AF716" s="113">
        <v>54166666.666666664</v>
      </c>
      <c r="AG716" s="113">
        <v>343746827</v>
      </c>
      <c r="AH716" s="113">
        <v>226561666</v>
      </c>
      <c r="AI716" s="113">
        <f t="shared" si="784"/>
        <v>570308493</v>
      </c>
      <c r="AJ716" s="113">
        <v>325000000</v>
      </c>
      <c r="AK716" s="113">
        <v>325000000</v>
      </c>
      <c r="AL716" s="113">
        <f t="shared" si="785"/>
        <v>650000000</v>
      </c>
      <c r="AM716" s="113">
        <f>SUM(M716:R716)</f>
        <v>125285709</v>
      </c>
      <c r="AN716" s="113">
        <v>65000000</v>
      </c>
      <c r="AO716" s="113">
        <v>65000000</v>
      </c>
      <c r="AP716" s="113">
        <f>SUM(AM716:AO716)</f>
        <v>255285709</v>
      </c>
      <c r="AQ716" s="113">
        <f>AM716</f>
        <v>125285709</v>
      </c>
      <c r="AR716" s="113">
        <f>AN716</f>
        <v>65000000</v>
      </c>
      <c r="AS716" s="113">
        <f>AO716</f>
        <v>65000000</v>
      </c>
      <c r="AT716" s="113">
        <f>SUM(AQ716:AS716)</f>
        <v>255285709</v>
      </c>
      <c r="AU716" s="113">
        <v>125285709</v>
      </c>
      <c r="AV716" s="113">
        <v>130000000</v>
      </c>
      <c r="AW716" s="113">
        <f>SUM(AU716:AV716)</f>
        <v>255285709</v>
      </c>
      <c r="AX716" s="113" t="e">
        <f>#REF!</f>
        <v>#REF!</v>
      </c>
      <c r="AY716" s="113">
        <f>255285.709*1000</f>
        <v>255285709</v>
      </c>
      <c r="AZ716" s="113">
        <f>260000*1000</f>
        <v>260000000</v>
      </c>
      <c r="BA716" s="113">
        <f>255285.709*1000</f>
        <v>255285709</v>
      </c>
      <c r="BB716" s="113">
        <f>260000*1000</f>
        <v>260000000</v>
      </c>
    </row>
    <row r="717" spans="7:54" s="71" customFormat="1" ht="14.25" x14ac:dyDescent="0.2">
      <c r="G717" s="81" t="s">
        <v>1295</v>
      </c>
      <c r="H717" s="82" t="s">
        <v>1296</v>
      </c>
      <c r="I717" s="83" t="s">
        <v>1297</v>
      </c>
      <c r="J717" s="84">
        <f>J718</f>
        <v>0</v>
      </c>
      <c r="K717" s="84">
        <f>K718</f>
        <v>0</v>
      </c>
      <c r="L717" s="115">
        <f>L718</f>
        <v>0</v>
      </c>
      <c r="M717" s="115">
        <f t="shared" ref="M717:X717" si="830">M718</f>
        <v>0</v>
      </c>
      <c r="N717" s="115">
        <f t="shared" si="830"/>
        <v>0</v>
      </c>
      <c r="O717" s="115">
        <f t="shared" si="830"/>
        <v>0</v>
      </c>
      <c r="P717" s="115">
        <f t="shared" si="830"/>
        <v>0</v>
      </c>
      <c r="Q717" s="115">
        <f t="shared" si="830"/>
        <v>0</v>
      </c>
      <c r="R717" s="115">
        <f t="shared" si="830"/>
        <v>0</v>
      </c>
      <c r="S717" s="115">
        <f t="shared" si="830"/>
        <v>0</v>
      </c>
      <c r="T717" s="115">
        <f t="shared" si="830"/>
        <v>0</v>
      </c>
      <c r="U717" s="115">
        <f t="shared" si="830"/>
        <v>0</v>
      </c>
      <c r="V717" s="115">
        <f t="shared" si="830"/>
        <v>0</v>
      </c>
      <c r="W717" s="115">
        <f t="shared" si="830"/>
        <v>0</v>
      </c>
      <c r="X717" s="115">
        <f t="shared" si="830"/>
        <v>0</v>
      </c>
      <c r="Y717" s="115">
        <f t="shared" si="818"/>
        <v>0</v>
      </c>
      <c r="Z717" s="115">
        <f t="shared" ref="Z717:BB717" si="831">Z718</f>
        <v>0</v>
      </c>
      <c r="AA717" s="115">
        <f t="shared" si="831"/>
        <v>0</v>
      </c>
      <c r="AB717" s="115">
        <f t="shared" si="831"/>
        <v>0</v>
      </c>
      <c r="AC717" s="115">
        <f t="shared" si="831"/>
        <v>0</v>
      </c>
      <c r="AD717" s="115">
        <f t="shared" si="831"/>
        <v>0</v>
      </c>
      <c r="AE717" s="115">
        <f t="shared" si="831"/>
        <v>0</v>
      </c>
      <c r="AF717" s="115">
        <f t="shared" si="831"/>
        <v>0</v>
      </c>
      <c r="AG717" s="115">
        <v>0</v>
      </c>
      <c r="AH717" s="115">
        <v>0</v>
      </c>
      <c r="AI717" s="115">
        <f t="shared" si="831"/>
        <v>0</v>
      </c>
      <c r="AJ717" s="115">
        <f t="shared" si="831"/>
        <v>0</v>
      </c>
      <c r="AK717" s="115">
        <f t="shared" si="831"/>
        <v>0</v>
      </c>
      <c r="AL717" s="115">
        <f t="shared" si="831"/>
        <v>0</v>
      </c>
      <c r="AM717" s="115">
        <f t="shared" si="831"/>
        <v>0</v>
      </c>
      <c r="AN717" s="115">
        <f t="shared" si="831"/>
        <v>0</v>
      </c>
      <c r="AO717" s="115">
        <f t="shared" si="831"/>
        <v>0</v>
      </c>
      <c r="AP717" s="115">
        <f t="shared" si="831"/>
        <v>0</v>
      </c>
      <c r="AQ717" s="115">
        <f t="shared" si="831"/>
        <v>0</v>
      </c>
      <c r="AR717" s="115">
        <f t="shared" si="831"/>
        <v>0</v>
      </c>
      <c r="AS717" s="115">
        <f t="shared" si="831"/>
        <v>0</v>
      </c>
      <c r="AT717" s="115">
        <f t="shared" si="831"/>
        <v>0</v>
      </c>
      <c r="AU717" s="115">
        <f t="shared" si="831"/>
        <v>0</v>
      </c>
      <c r="AV717" s="115">
        <f t="shared" si="831"/>
        <v>0</v>
      </c>
      <c r="AW717" s="115">
        <f t="shared" si="831"/>
        <v>0</v>
      </c>
      <c r="AX717" s="115" t="e">
        <f t="shared" si="831"/>
        <v>#REF!</v>
      </c>
      <c r="AY717" s="115">
        <f t="shared" si="831"/>
        <v>0</v>
      </c>
      <c r="AZ717" s="115">
        <f t="shared" si="831"/>
        <v>0</v>
      </c>
      <c r="BA717" s="115">
        <f t="shared" si="831"/>
        <v>0</v>
      </c>
      <c r="BB717" s="115">
        <f t="shared" si="831"/>
        <v>0</v>
      </c>
    </row>
    <row r="718" spans="7:54" s="71" customFormat="1" ht="14.25" x14ac:dyDescent="0.2">
      <c r="G718" s="81" t="s">
        <v>1296</v>
      </c>
      <c r="H718" s="85" t="s">
        <v>1296</v>
      </c>
      <c r="I718" s="74" t="s">
        <v>1297</v>
      </c>
      <c r="J718" s="75">
        <v>0</v>
      </c>
      <c r="K718" s="75"/>
      <c r="L718" s="113">
        <v>0</v>
      </c>
      <c r="M718" s="113"/>
      <c r="N718" s="113"/>
      <c r="O718" s="113"/>
      <c r="P718" s="113"/>
      <c r="Q718" s="113">
        <v>0</v>
      </c>
      <c r="R718" s="113">
        <v>0</v>
      </c>
      <c r="S718" s="113">
        <v>0</v>
      </c>
      <c r="T718" s="113">
        <v>0</v>
      </c>
      <c r="U718" s="113">
        <v>0</v>
      </c>
      <c r="V718" s="113">
        <v>0</v>
      </c>
      <c r="W718" s="113">
        <v>0</v>
      </c>
      <c r="X718" s="113">
        <v>0</v>
      </c>
      <c r="Y718" s="113">
        <f t="shared" si="818"/>
        <v>0</v>
      </c>
      <c r="Z718" s="113"/>
      <c r="AA718" s="113"/>
      <c r="AB718" s="113"/>
      <c r="AC718" s="113"/>
      <c r="AD718" s="113">
        <v>0</v>
      </c>
      <c r="AE718" s="113">
        <v>0</v>
      </c>
      <c r="AF718" s="113">
        <v>0</v>
      </c>
      <c r="AG718" s="113">
        <v>0</v>
      </c>
      <c r="AH718" s="113">
        <v>0</v>
      </c>
      <c r="AI718" s="113">
        <f t="shared" si="784"/>
        <v>0</v>
      </c>
      <c r="AJ718" s="113">
        <v>0</v>
      </c>
      <c r="AK718" s="113">
        <v>0</v>
      </c>
      <c r="AL718" s="113">
        <f t="shared" si="785"/>
        <v>0</v>
      </c>
      <c r="AM718" s="113">
        <f>SUM(M718:R718)</f>
        <v>0</v>
      </c>
      <c r="AN718" s="113">
        <f>SUM(S718:U718)</f>
        <v>0</v>
      </c>
      <c r="AO718" s="113">
        <f>SUM(V718:X718)</f>
        <v>0</v>
      </c>
      <c r="AP718" s="113">
        <f>SUM(AM718:AO718)</f>
        <v>0</v>
      </c>
      <c r="AQ718" s="113">
        <f>AM718</f>
        <v>0</v>
      </c>
      <c r="AR718" s="113">
        <f>AN718</f>
        <v>0</v>
      </c>
      <c r="AS718" s="113">
        <f>AO718</f>
        <v>0</v>
      </c>
      <c r="AT718" s="113">
        <f>SUM(AQ718:AS718)</f>
        <v>0</v>
      </c>
      <c r="AU718" s="113">
        <v>0</v>
      </c>
      <c r="AV718" s="113">
        <v>0</v>
      </c>
      <c r="AW718" s="113">
        <f>SUM(AU718:AV718)</f>
        <v>0</v>
      </c>
      <c r="AX718" s="113" t="e">
        <f>#REF!</f>
        <v>#REF!</v>
      </c>
      <c r="AY718" s="113">
        <v>0</v>
      </c>
      <c r="AZ718" s="113">
        <v>0</v>
      </c>
      <c r="BA718" s="113">
        <v>0</v>
      </c>
      <c r="BB718" s="113">
        <v>0</v>
      </c>
    </row>
    <row r="719" spans="7:54" s="71" customFormat="1" ht="14.25" x14ac:dyDescent="0.2">
      <c r="G719" s="81" t="s">
        <v>1298</v>
      </c>
      <c r="H719" s="82" t="s">
        <v>1299</v>
      </c>
      <c r="I719" s="83" t="s">
        <v>1300</v>
      </c>
      <c r="J719" s="84">
        <f>SUM(J720:J722)</f>
        <v>0</v>
      </c>
      <c r="K719" s="84">
        <f>SUM(K720:K722)</f>
        <v>0</v>
      </c>
      <c r="L719" s="115">
        <f>SUM(L720:L722)</f>
        <v>0</v>
      </c>
      <c r="M719" s="115">
        <f t="shared" ref="M719:X719" si="832">SUM(M720:M722)</f>
        <v>0</v>
      </c>
      <c r="N719" s="115">
        <f t="shared" si="832"/>
        <v>0</v>
      </c>
      <c r="O719" s="115">
        <f t="shared" si="832"/>
        <v>0</v>
      </c>
      <c r="P719" s="115">
        <f t="shared" si="832"/>
        <v>0</v>
      </c>
      <c r="Q719" s="115">
        <f t="shared" si="832"/>
        <v>0</v>
      </c>
      <c r="R719" s="115">
        <f t="shared" si="832"/>
        <v>0</v>
      </c>
      <c r="S719" s="115">
        <f t="shared" si="832"/>
        <v>0</v>
      </c>
      <c r="T719" s="115">
        <f t="shared" si="832"/>
        <v>0</v>
      </c>
      <c r="U719" s="115">
        <f t="shared" si="832"/>
        <v>0</v>
      </c>
      <c r="V719" s="115">
        <f t="shared" si="832"/>
        <v>0</v>
      </c>
      <c r="W719" s="115">
        <f t="shared" si="832"/>
        <v>0</v>
      </c>
      <c r="X719" s="115">
        <f t="shared" si="832"/>
        <v>0</v>
      </c>
      <c r="Y719" s="115">
        <f t="shared" si="818"/>
        <v>0</v>
      </c>
      <c r="Z719" s="115">
        <f t="shared" ref="Z719:AZ719" si="833">SUM(Z720:Z722)</f>
        <v>0</v>
      </c>
      <c r="AA719" s="115">
        <f t="shared" si="833"/>
        <v>0</v>
      </c>
      <c r="AB719" s="115">
        <f t="shared" si="833"/>
        <v>0</v>
      </c>
      <c r="AC719" s="115">
        <f t="shared" si="833"/>
        <v>0</v>
      </c>
      <c r="AD719" s="115">
        <f t="shared" si="833"/>
        <v>0</v>
      </c>
      <c r="AE719" s="115">
        <f t="shared" si="833"/>
        <v>0</v>
      </c>
      <c r="AF719" s="115">
        <f t="shared" si="833"/>
        <v>0</v>
      </c>
      <c r="AG719" s="115">
        <f t="shared" si="833"/>
        <v>0</v>
      </c>
      <c r="AH719" s="115">
        <f t="shared" si="833"/>
        <v>0</v>
      </c>
      <c r="AI719" s="115">
        <f t="shared" si="833"/>
        <v>0</v>
      </c>
      <c r="AJ719" s="115">
        <f t="shared" si="833"/>
        <v>0</v>
      </c>
      <c r="AK719" s="115">
        <f t="shared" si="833"/>
        <v>0</v>
      </c>
      <c r="AL719" s="115">
        <f t="shared" si="833"/>
        <v>0</v>
      </c>
      <c r="AM719" s="115">
        <f t="shared" si="833"/>
        <v>0</v>
      </c>
      <c r="AN719" s="115">
        <f t="shared" si="833"/>
        <v>0</v>
      </c>
      <c r="AO719" s="115">
        <f t="shared" si="833"/>
        <v>0</v>
      </c>
      <c r="AP719" s="115">
        <f t="shared" si="833"/>
        <v>0</v>
      </c>
      <c r="AQ719" s="115">
        <f t="shared" si="833"/>
        <v>0</v>
      </c>
      <c r="AR719" s="115">
        <f t="shared" si="833"/>
        <v>0</v>
      </c>
      <c r="AS719" s="115">
        <f>SUM(AS720:AS722)</f>
        <v>0</v>
      </c>
      <c r="AT719" s="115">
        <f>SUM(AT720:AT722)</f>
        <v>0</v>
      </c>
      <c r="AU719" s="115">
        <f t="shared" si="833"/>
        <v>0</v>
      </c>
      <c r="AV719" s="115">
        <f t="shared" si="833"/>
        <v>0</v>
      </c>
      <c r="AW719" s="115">
        <f t="shared" si="833"/>
        <v>0</v>
      </c>
      <c r="AX719" s="115" t="e">
        <f t="shared" si="833"/>
        <v>#REF!</v>
      </c>
      <c r="AY719" s="115">
        <f t="shared" si="833"/>
        <v>0</v>
      </c>
      <c r="AZ719" s="115">
        <f t="shared" si="833"/>
        <v>0</v>
      </c>
      <c r="BA719" s="115">
        <f>SUM(BA720:BA722)</f>
        <v>0</v>
      </c>
      <c r="BB719" s="115">
        <f>SUM(BB720:BB722)</f>
        <v>0</v>
      </c>
    </row>
    <row r="720" spans="7:54" s="71" customFormat="1" ht="14.25" x14ac:dyDescent="0.2">
      <c r="G720" s="81" t="s">
        <v>1301</v>
      </c>
      <c r="H720" s="85" t="s">
        <v>1301</v>
      </c>
      <c r="I720" s="74" t="s">
        <v>1302</v>
      </c>
      <c r="J720" s="75">
        <v>0</v>
      </c>
      <c r="K720" s="75"/>
      <c r="L720" s="113">
        <v>0</v>
      </c>
      <c r="M720" s="113">
        <v>0</v>
      </c>
      <c r="N720" s="113">
        <v>0</v>
      </c>
      <c r="O720" s="113">
        <v>0</v>
      </c>
      <c r="P720" s="113">
        <v>0</v>
      </c>
      <c r="Q720" s="113">
        <v>0</v>
      </c>
      <c r="R720" s="113">
        <v>0</v>
      </c>
      <c r="S720" s="113">
        <v>0</v>
      </c>
      <c r="T720" s="113">
        <v>0</v>
      </c>
      <c r="U720" s="113">
        <v>0</v>
      </c>
      <c r="V720" s="113">
        <v>0</v>
      </c>
      <c r="W720" s="113">
        <v>0</v>
      </c>
      <c r="X720" s="113">
        <v>0</v>
      </c>
      <c r="Y720" s="113">
        <f t="shared" si="818"/>
        <v>0</v>
      </c>
      <c r="Z720" s="113"/>
      <c r="AA720" s="113"/>
      <c r="AB720" s="113"/>
      <c r="AC720" s="113"/>
      <c r="AD720" s="113">
        <v>0</v>
      </c>
      <c r="AE720" s="113">
        <v>0</v>
      </c>
      <c r="AF720" s="113">
        <v>0</v>
      </c>
      <c r="AG720" s="113">
        <v>0</v>
      </c>
      <c r="AH720" s="113">
        <v>0</v>
      </c>
      <c r="AI720" s="113">
        <f t="shared" si="784"/>
        <v>0</v>
      </c>
      <c r="AJ720" s="113">
        <v>0</v>
      </c>
      <c r="AK720" s="113">
        <v>0</v>
      </c>
      <c r="AL720" s="113">
        <f t="shared" si="785"/>
        <v>0</v>
      </c>
      <c r="AM720" s="113">
        <f>SUM(M720:R720)</f>
        <v>0</v>
      </c>
      <c r="AN720" s="113">
        <f>SUM(S720:U720)</f>
        <v>0</v>
      </c>
      <c r="AO720" s="113">
        <f>SUM(V720:X720)</f>
        <v>0</v>
      </c>
      <c r="AP720" s="113">
        <f>SUM(AM720:AO720)</f>
        <v>0</v>
      </c>
      <c r="AQ720" s="113">
        <f t="shared" ref="AQ720:AS722" si="834">AM720</f>
        <v>0</v>
      </c>
      <c r="AR720" s="113">
        <f t="shared" si="834"/>
        <v>0</v>
      </c>
      <c r="AS720" s="113">
        <f t="shared" si="834"/>
        <v>0</v>
      </c>
      <c r="AT720" s="113">
        <f>SUM(AQ720:AS720)</f>
        <v>0</v>
      </c>
      <c r="AU720" s="113">
        <v>0</v>
      </c>
      <c r="AV720" s="113">
        <v>0</v>
      </c>
      <c r="AW720" s="113">
        <f>SUM(AU720:AV720)</f>
        <v>0</v>
      </c>
      <c r="AX720" s="113" t="e">
        <f>#REF!</f>
        <v>#REF!</v>
      </c>
      <c r="AY720" s="113">
        <v>0</v>
      </c>
      <c r="AZ720" s="113">
        <v>0</v>
      </c>
      <c r="BA720" s="113">
        <v>0</v>
      </c>
      <c r="BB720" s="113">
        <v>0</v>
      </c>
    </row>
    <row r="721" spans="7:54" s="71" customFormat="1" ht="14.25" x14ac:dyDescent="0.2">
      <c r="G721" s="81" t="s">
        <v>1303</v>
      </c>
      <c r="H721" s="85" t="s">
        <v>1303</v>
      </c>
      <c r="I721" s="74" t="s">
        <v>1304</v>
      </c>
      <c r="J721" s="75">
        <v>0</v>
      </c>
      <c r="K721" s="75"/>
      <c r="L721" s="113">
        <v>0</v>
      </c>
      <c r="M721" s="113">
        <v>0</v>
      </c>
      <c r="N721" s="113">
        <v>0</v>
      </c>
      <c r="O721" s="113">
        <v>0</v>
      </c>
      <c r="P721" s="113">
        <v>0</v>
      </c>
      <c r="Q721" s="113">
        <v>0</v>
      </c>
      <c r="R721" s="113">
        <v>0</v>
      </c>
      <c r="S721" s="113">
        <v>0</v>
      </c>
      <c r="T721" s="113">
        <v>0</v>
      </c>
      <c r="U721" s="113">
        <v>0</v>
      </c>
      <c r="V721" s="113">
        <v>0</v>
      </c>
      <c r="W721" s="113">
        <v>0</v>
      </c>
      <c r="X721" s="113">
        <v>0</v>
      </c>
      <c r="Y721" s="113">
        <f t="shared" si="818"/>
        <v>0</v>
      </c>
      <c r="Z721" s="113"/>
      <c r="AA721" s="113"/>
      <c r="AB721" s="113"/>
      <c r="AC721" s="113"/>
      <c r="AD721" s="113">
        <v>0</v>
      </c>
      <c r="AE721" s="113">
        <v>0</v>
      </c>
      <c r="AF721" s="113">
        <v>0</v>
      </c>
      <c r="AG721" s="113">
        <v>0</v>
      </c>
      <c r="AH721" s="113">
        <v>0</v>
      </c>
      <c r="AI721" s="113">
        <f t="shared" si="784"/>
        <v>0</v>
      </c>
      <c r="AJ721" s="113">
        <v>0</v>
      </c>
      <c r="AK721" s="113">
        <v>0</v>
      </c>
      <c r="AL721" s="113">
        <f t="shared" si="785"/>
        <v>0</v>
      </c>
      <c r="AM721" s="113">
        <f>SUM(M721:R721)</f>
        <v>0</v>
      </c>
      <c r="AN721" s="113">
        <f>SUM(S721:U721)</f>
        <v>0</v>
      </c>
      <c r="AO721" s="113">
        <f>SUM(V721:X721)</f>
        <v>0</v>
      </c>
      <c r="AP721" s="113">
        <f>SUM(AM721:AO721)</f>
        <v>0</v>
      </c>
      <c r="AQ721" s="113">
        <f t="shared" si="834"/>
        <v>0</v>
      </c>
      <c r="AR721" s="113">
        <f t="shared" si="834"/>
        <v>0</v>
      </c>
      <c r="AS721" s="113">
        <f t="shared" si="834"/>
        <v>0</v>
      </c>
      <c r="AT721" s="113">
        <f>SUM(AQ721:AS721)</f>
        <v>0</v>
      </c>
      <c r="AU721" s="113">
        <v>0</v>
      </c>
      <c r="AV721" s="113">
        <v>0</v>
      </c>
      <c r="AW721" s="113">
        <f>SUM(AU721:AV721)</f>
        <v>0</v>
      </c>
      <c r="AX721" s="113" t="e">
        <f>#REF!</f>
        <v>#REF!</v>
      </c>
      <c r="AY721" s="113">
        <v>0</v>
      </c>
      <c r="AZ721" s="113">
        <v>0</v>
      </c>
      <c r="BA721" s="113">
        <v>0</v>
      </c>
      <c r="BB721" s="113">
        <v>0</v>
      </c>
    </row>
    <row r="722" spans="7:54" s="71" customFormat="1" ht="14.25" x14ac:dyDescent="0.2">
      <c r="G722" s="81" t="s">
        <v>1305</v>
      </c>
      <c r="H722" s="85" t="s">
        <v>1305</v>
      </c>
      <c r="I722" s="74" t="s">
        <v>1306</v>
      </c>
      <c r="J722" s="75">
        <v>0</v>
      </c>
      <c r="K722" s="75"/>
      <c r="L722" s="113">
        <v>0</v>
      </c>
      <c r="M722" s="113">
        <v>0</v>
      </c>
      <c r="N722" s="113">
        <v>0</v>
      </c>
      <c r="O722" s="113">
        <v>0</v>
      </c>
      <c r="P722" s="113">
        <v>0</v>
      </c>
      <c r="Q722" s="113">
        <v>0</v>
      </c>
      <c r="R722" s="113">
        <v>0</v>
      </c>
      <c r="S722" s="113">
        <v>0</v>
      </c>
      <c r="T722" s="113">
        <v>0</v>
      </c>
      <c r="U722" s="113">
        <v>0</v>
      </c>
      <c r="V722" s="113">
        <v>0</v>
      </c>
      <c r="W722" s="113">
        <v>0</v>
      </c>
      <c r="X722" s="113">
        <v>0</v>
      </c>
      <c r="Y722" s="113">
        <f t="shared" si="818"/>
        <v>0</v>
      </c>
      <c r="Z722" s="113">
        <v>0</v>
      </c>
      <c r="AA722" s="113">
        <v>0</v>
      </c>
      <c r="AB722" s="113">
        <v>0</v>
      </c>
      <c r="AC722" s="113">
        <v>0</v>
      </c>
      <c r="AD722" s="113">
        <v>0</v>
      </c>
      <c r="AE722" s="113">
        <v>0</v>
      </c>
      <c r="AF722" s="113">
        <v>0</v>
      </c>
      <c r="AG722" s="113">
        <v>0</v>
      </c>
      <c r="AH722" s="113">
        <v>0</v>
      </c>
      <c r="AI722" s="113">
        <f t="shared" si="784"/>
        <v>0</v>
      </c>
      <c r="AJ722" s="113">
        <v>0</v>
      </c>
      <c r="AK722" s="113">
        <v>0</v>
      </c>
      <c r="AL722" s="113">
        <f t="shared" si="785"/>
        <v>0</v>
      </c>
      <c r="AM722" s="113">
        <f>SUM(M722:R722)</f>
        <v>0</v>
      </c>
      <c r="AN722" s="113">
        <f>SUM(S722:U722)</f>
        <v>0</v>
      </c>
      <c r="AO722" s="113">
        <f>SUM(V722:X722)</f>
        <v>0</v>
      </c>
      <c r="AP722" s="113">
        <f>SUM(AM722:AO722)</f>
        <v>0</v>
      </c>
      <c r="AQ722" s="113">
        <f t="shared" si="834"/>
        <v>0</v>
      </c>
      <c r="AR722" s="113">
        <f t="shared" si="834"/>
        <v>0</v>
      </c>
      <c r="AS722" s="113">
        <f t="shared" si="834"/>
        <v>0</v>
      </c>
      <c r="AT722" s="113">
        <f>SUM(AQ722:AS722)</f>
        <v>0</v>
      </c>
      <c r="AU722" s="113">
        <v>0</v>
      </c>
      <c r="AV722" s="113">
        <v>0</v>
      </c>
      <c r="AW722" s="113">
        <f>SUM(AU722:AV722)</f>
        <v>0</v>
      </c>
      <c r="AX722" s="113" t="e">
        <f>#REF!</f>
        <v>#REF!</v>
      </c>
      <c r="AY722" s="113">
        <v>0</v>
      </c>
      <c r="AZ722" s="113">
        <v>0</v>
      </c>
      <c r="BA722" s="113">
        <v>0</v>
      </c>
      <c r="BB722" s="113">
        <v>0</v>
      </c>
    </row>
    <row r="723" spans="7:54" s="71" customFormat="1" ht="14.25" x14ac:dyDescent="0.2">
      <c r="G723" s="81" t="s">
        <v>1307</v>
      </c>
      <c r="H723" s="82" t="s">
        <v>1308</v>
      </c>
      <c r="I723" s="83" t="s">
        <v>1309</v>
      </c>
      <c r="J723" s="84">
        <f>J724</f>
        <v>8335156079</v>
      </c>
      <c r="K723" s="84">
        <f>K724</f>
        <v>1863919087</v>
      </c>
      <c r="L723" s="115">
        <f>L724</f>
        <v>4500000000</v>
      </c>
      <c r="M723" s="115">
        <f t="shared" ref="M723:X723" si="835">M724</f>
        <v>16332057</v>
      </c>
      <c r="N723" s="115">
        <f t="shared" si="835"/>
        <v>0</v>
      </c>
      <c r="O723" s="115">
        <f t="shared" si="835"/>
        <v>0</v>
      </c>
      <c r="P723" s="115">
        <f t="shared" si="835"/>
        <v>22728768</v>
      </c>
      <c r="Q723" s="115">
        <f t="shared" si="835"/>
        <v>14958912</v>
      </c>
      <c r="R723" s="115">
        <f t="shared" si="835"/>
        <v>15457542</v>
      </c>
      <c r="S723" s="115">
        <f t="shared" si="835"/>
        <v>375000000</v>
      </c>
      <c r="T723" s="115">
        <f t="shared" si="835"/>
        <v>375000000</v>
      </c>
      <c r="U723" s="115">
        <f t="shared" si="835"/>
        <v>375000000</v>
      </c>
      <c r="V723" s="115">
        <f t="shared" si="835"/>
        <v>375000000</v>
      </c>
      <c r="W723" s="115">
        <f t="shared" si="835"/>
        <v>375000000</v>
      </c>
      <c r="X723" s="115">
        <f t="shared" si="835"/>
        <v>375000000</v>
      </c>
      <c r="Y723" s="115">
        <f t="shared" si="818"/>
        <v>2319477279</v>
      </c>
      <c r="Z723" s="115">
        <f t="shared" ref="Z723:BB723" si="836">Z724</f>
        <v>375000000</v>
      </c>
      <c r="AA723" s="115">
        <f t="shared" si="836"/>
        <v>375000000</v>
      </c>
      <c r="AB723" s="115">
        <f t="shared" si="836"/>
        <v>375000000</v>
      </c>
      <c r="AC723" s="115">
        <f t="shared" si="836"/>
        <v>375000000</v>
      </c>
      <c r="AD723" s="115">
        <f t="shared" si="836"/>
        <v>375000000</v>
      </c>
      <c r="AE723" s="115">
        <f t="shared" si="836"/>
        <v>375000000</v>
      </c>
      <c r="AF723" s="115">
        <f t="shared" si="836"/>
        <v>375000000</v>
      </c>
      <c r="AG723" s="115">
        <v>140854294</v>
      </c>
      <c r="AH723" s="115">
        <v>1723064793</v>
      </c>
      <c r="AI723" s="115">
        <f t="shared" si="836"/>
        <v>1863919087</v>
      </c>
      <c r="AJ723" s="115">
        <f t="shared" si="836"/>
        <v>2250000000</v>
      </c>
      <c r="AK723" s="115">
        <f t="shared" si="836"/>
        <v>2250000000</v>
      </c>
      <c r="AL723" s="115">
        <f t="shared" si="836"/>
        <v>4500000000</v>
      </c>
      <c r="AM723" s="115">
        <f t="shared" si="836"/>
        <v>69477279</v>
      </c>
      <c r="AN723" s="115">
        <f t="shared" si="836"/>
        <v>51000000</v>
      </c>
      <c r="AO723" s="115">
        <f t="shared" si="836"/>
        <v>51000000</v>
      </c>
      <c r="AP723" s="115">
        <f t="shared" si="836"/>
        <v>171477279</v>
      </c>
      <c r="AQ723" s="115">
        <f t="shared" si="836"/>
        <v>69477279</v>
      </c>
      <c r="AR723" s="115">
        <f t="shared" si="836"/>
        <v>51000000</v>
      </c>
      <c r="AS723" s="115">
        <f t="shared" si="836"/>
        <v>51000000</v>
      </c>
      <c r="AT723" s="115">
        <f t="shared" si="836"/>
        <v>171477279</v>
      </c>
      <c r="AU723" s="115">
        <f t="shared" si="836"/>
        <v>69477279</v>
      </c>
      <c r="AV723" s="115">
        <f t="shared" si="836"/>
        <v>102000000</v>
      </c>
      <c r="AW723" s="115">
        <f t="shared" si="836"/>
        <v>171477279</v>
      </c>
      <c r="AX723" s="115" t="e">
        <f t="shared" si="836"/>
        <v>#REF!</v>
      </c>
      <c r="AY723" s="115">
        <f t="shared" si="836"/>
        <v>171477279</v>
      </c>
      <c r="AZ723" s="115">
        <f t="shared" si="836"/>
        <v>1630000000</v>
      </c>
      <c r="BA723" s="115">
        <f t="shared" si="836"/>
        <v>171477279</v>
      </c>
      <c r="BB723" s="115">
        <f t="shared" si="836"/>
        <v>1630000000</v>
      </c>
    </row>
    <row r="724" spans="7:54" s="71" customFormat="1" ht="14.25" x14ac:dyDescent="0.2">
      <c r="G724" s="81" t="s">
        <v>1308</v>
      </c>
      <c r="H724" s="85" t="s">
        <v>1308</v>
      </c>
      <c r="I724" s="74" t="s">
        <v>1310</v>
      </c>
      <c r="J724" s="75">
        <v>8335156079</v>
      </c>
      <c r="K724" s="75">
        <v>1863919087</v>
      </c>
      <c r="L724" s="113">
        <v>4500000000</v>
      </c>
      <c r="M724" s="113">
        <v>16332057</v>
      </c>
      <c r="N724" s="113">
        <v>0</v>
      </c>
      <c r="O724" s="113">
        <v>0</v>
      </c>
      <c r="P724" s="113">
        <v>22728768</v>
      </c>
      <c r="Q724" s="113">
        <v>14958912</v>
      </c>
      <c r="R724" s="113">
        <v>15457542</v>
      </c>
      <c r="S724" s="113">
        <v>375000000</v>
      </c>
      <c r="T724" s="113">
        <v>375000000</v>
      </c>
      <c r="U724" s="113">
        <v>375000000</v>
      </c>
      <c r="V724" s="113">
        <v>375000000</v>
      </c>
      <c r="W724" s="113">
        <v>375000000</v>
      </c>
      <c r="X724" s="113">
        <v>375000000</v>
      </c>
      <c r="Y724" s="113">
        <f t="shared" si="818"/>
        <v>2319477279</v>
      </c>
      <c r="Z724" s="113">
        <v>375000000</v>
      </c>
      <c r="AA724" s="113">
        <v>375000000</v>
      </c>
      <c r="AB724" s="113">
        <v>375000000</v>
      </c>
      <c r="AC724" s="113">
        <v>375000000</v>
      </c>
      <c r="AD724" s="113">
        <v>375000000</v>
      </c>
      <c r="AE724" s="113">
        <v>375000000</v>
      </c>
      <c r="AF724" s="113">
        <v>375000000</v>
      </c>
      <c r="AG724" s="113">
        <v>140854294</v>
      </c>
      <c r="AH724" s="113">
        <v>1723064793</v>
      </c>
      <c r="AI724" s="113">
        <f t="shared" si="784"/>
        <v>1863919087</v>
      </c>
      <c r="AJ724" s="113">
        <v>2250000000</v>
      </c>
      <c r="AK724" s="113">
        <v>2250000000</v>
      </c>
      <c r="AL724" s="113">
        <f t="shared" si="785"/>
        <v>4500000000</v>
      </c>
      <c r="AM724" s="113">
        <f>SUM(M724:R724)</f>
        <v>69477279</v>
      </c>
      <c r="AN724" s="113">
        <v>51000000</v>
      </c>
      <c r="AO724" s="113">
        <v>51000000</v>
      </c>
      <c r="AP724" s="113">
        <f>SUM(AM724:AO724)</f>
        <v>171477279</v>
      </c>
      <c r="AQ724" s="113">
        <f>AM724</f>
        <v>69477279</v>
      </c>
      <c r="AR724" s="113">
        <f>AN724</f>
        <v>51000000</v>
      </c>
      <c r="AS724" s="113">
        <f>AO724</f>
        <v>51000000</v>
      </c>
      <c r="AT724" s="113">
        <f>SUM(AQ724:AS724)</f>
        <v>171477279</v>
      </c>
      <c r="AU724" s="113">
        <v>69477279</v>
      </c>
      <c r="AV724" s="113">
        <v>102000000</v>
      </c>
      <c r="AW724" s="113">
        <f>SUM(AU724:AV724)</f>
        <v>171477279</v>
      </c>
      <c r="AX724" s="113" t="e">
        <f>#REF!</f>
        <v>#REF!</v>
      </c>
      <c r="AY724" s="113">
        <f>171477.279*1000</f>
        <v>171477279</v>
      </c>
      <c r="AZ724" s="113">
        <f>1630000*1000</f>
        <v>1630000000</v>
      </c>
      <c r="BA724" s="113">
        <f>171477.279*1000</f>
        <v>171477279</v>
      </c>
      <c r="BB724" s="113">
        <f>1630000*1000</f>
        <v>1630000000</v>
      </c>
    </row>
    <row r="725" spans="7:54" s="71" customFormat="1" ht="14.25" x14ac:dyDescent="0.2">
      <c r="G725" s="81" t="s">
        <v>1311</v>
      </c>
      <c r="H725" s="82" t="s">
        <v>1312</v>
      </c>
      <c r="I725" s="83" t="s">
        <v>1313</v>
      </c>
      <c r="J725" s="84">
        <f>SUM(J726:J727)</f>
        <v>0</v>
      </c>
      <c r="K725" s="84">
        <f>SUM(K726:K727)</f>
        <v>0</v>
      </c>
      <c r="L725" s="115">
        <f>SUM(L726:L727)</f>
        <v>0</v>
      </c>
      <c r="M725" s="115">
        <f t="shared" ref="M725:X725" si="837">SUM(M726:M727)</f>
        <v>0</v>
      </c>
      <c r="N725" s="115">
        <f t="shared" si="837"/>
        <v>0</v>
      </c>
      <c r="O725" s="115">
        <f t="shared" si="837"/>
        <v>0</v>
      </c>
      <c r="P725" s="115">
        <f t="shared" si="837"/>
        <v>0</v>
      </c>
      <c r="Q725" s="115">
        <f t="shared" si="837"/>
        <v>0</v>
      </c>
      <c r="R725" s="115">
        <f t="shared" si="837"/>
        <v>0</v>
      </c>
      <c r="S725" s="115">
        <f t="shared" si="837"/>
        <v>0</v>
      </c>
      <c r="T725" s="115">
        <f t="shared" si="837"/>
        <v>0</v>
      </c>
      <c r="U725" s="115">
        <f t="shared" si="837"/>
        <v>0</v>
      </c>
      <c r="V725" s="115">
        <f t="shared" si="837"/>
        <v>0</v>
      </c>
      <c r="W725" s="115">
        <f t="shared" si="837"/>
        <v>0</v>
      </c>
      <c r="X725" s="115">
        <f t="shared" si="837"/>
        <v>0</v>
      </c>
      <c r="Y725" s="115">
        <f t="shared" si="818"/>
        <v>0</v>
      </c>
      <c r="Z725" s="115">
        <f t="shared" ref="Z725:AZ725" si="838">SUM(Z726:Z727)</f>
        <v>0</v>
      </c>
      <c r="AA725" s="115">
        <f t="shared" si="838"/>
        <v>0</v>
      </c>
      <c r="AB725" s="115">
        <f t="shared" si="838"/>
        <v>0</v>
      </c>
      <c r="AC725" s="115">
        <f t="shared" si="838"/>
        <v>0</v>
      </c>
      <c r="AD725" s="115">
        <f t="shared" si="838"/>
        <v>0</v>
      </c>
      <c r="AE725" s="115">
        <f t="shared" si="838"/>
        <v>0</v>
      </c>
      <c r="AF725" s="115">
        <f t="shared" si="838"/>
        <v>0</v>
      </c>
      <c r="AG725" s="115">
        <v>0</v>
      </c>
      <c r="AH725" s="115">
        <v>0</v>
      </c>
      <c r="AI725" s="115">
        <f t="shared" si="838"/>
        <v>0</v>
      </c>
      <c r="AJ725" s="115">
        <f t="shared" si="838"/>
        <v>0</v>
      </c>
      <c r="AK725" s="115">
        <f t="shared" si="838"/>
        <v>0</v>
      </c>
      <c r="AL725" s="115">
        <f t="shared" si="838"/>
        <v>0</v>
      </c>
      <c r="AM725" s="115">
        <f t="shared" si="838"/>
        <v>0</v>
      </c>
      <c r="AN725" s="115">
        <f t="shared" si="838"/>
        <v>0</v>
      </c>
      <c r="AO725" s="115">
        <f t="shared" si="838"/>
        <v>0</v>
      </c>
      <c r="AP725" s="115">
        <f t="shared" si="838"/>
        <v>0</v>
      </c>
      <c r="AQ725" s="115">
        <f t="shared" si="838"/>
        <v>0</v>
      </c>
      <c r="AR725" s="115">
        <f t="shared" si="838"/>
        <v>0</v>
      </c>
      <c r="AS725" s="115">
        <f t="shared" si="838"/>
        <v>0</v>
      </c>
      <c r="AT725" s="115">
        <f t="shared" si="838"/>
        <v>0</v>
      </c>
      <c r="AU725" s="115">
        <f t="shared" si="838"/>
        <v>0</v>
      </c>
      <c r="AV725" s="115">
        <f t="shared" si="838"/>
        <v>0</v>
      </c>
      <c r="AW725" s="115">
        <f t="shared" si="838"/>
        <v>0</v>
      </c>
      <c r="AX725" s="115" t="e">
        <f t="shared" si="838"/>
        <v>#REF!</v>
      </c>
      <c r="AY725" s="115">
        <f t="shared" si="838"/>
        <v>0</v>
      </c>
      <c r="AZ725" s="115">
        <f t="shared" si="838"/>
        <v>0</v>
      </c>
      <c r="BA725" s="115">
        <f>SUM(BA726:BA727)</f>
        <v>0</v>
      </c>
      <c r="BB725" s="115">
        <f>SUM(BB726:BB727)</f>
        <v>0</v>
      </c>
    </row>
    <row r="726" spans="7:54" s="71" customFormat="1" ht="14.25" x14ac:dyDescent="0.2">
      <c r="G726" s="81" t="s">
        <v>1314</v>
      </c>
      <c r="H726" s="85" t="s">
        <v>1314</v>
      </c>
      <c r="I726" s="74" t="s">
        <v>1315</v>
      </c>
      <c r="J726" s="75">
        <v>0</v>
      </c>
      <c r="K726" s="75"/>
      <c r="L726" s="113">
        <v>0</v>
      </c>
      <c r="M726" s="113"/>
      <c r="N726" s="113"/>
      <c r="O726" s="113"/>
      <c r="P726" s="113"/>
      <c r="Q726" s="113">
        <v>0</v>
      </c>
      <c r="R726" s="113">
        <v>0</v>
      </c>
      <c r="S726" s="113">
        <v>0</v>
      </c>
      <c r="T726" s="113">
        <v>0</v>
      </c>
      <c r="U726" s="113">
        <v>0</v>
      </c>
      <c r="V726" s="113">
        <v>0</v>
      </c>
      <c r="W726" s="113">
        <v>0</v>
      </c>
      <c r="X726" s="113">
        <v>0</v>
      </c>
      <c r="Y726" s="113">
        <f t="shared" si="818"/>
        <v>0</v>
      </c>
      <c r="Z726" s="113"/>
      <c r="AA726" s="113"/>
      <c r="AB726" s="113"/>
      <c r="AC726" s="113"/>
      <c r="AD726" s="113">
        <v>0</v>
      </c>
      <c r="AE726" s="113">
        <v>0</v>
      </c>
      <c r="AF726" s="113">
        <v>0</v>
      </c>
      <c r="AG726" s="113">
        <v>0</v>
      </c>
      <c r="AH726" s="113">
        <v>0</v>
      </c>
      <c r="AI726" s="113">
        <f t="shared" si="784"/>
        <v>0</v>
      </c>
      <c r="AJ726" s="113">
        <v>0</v>
      </c>
      <c r="AK726" s="113">
        <v>0</v>
      </c>
      <c r="AL726" s="113">
        <f t="shared" si="785"/>
        <v>0</v>
      </c>
      <c r="AM726" s="113">
        <f>SUM(M726:R726)</f>
        <v>0</v>
      </c>
      <c r="AN726" s="113">
        <f>SUM(S726:U726)</f>
        <v>0</v>
      </c>
      <c r="AO726" s="113">
        <f>SUM(V726:X726)</f>
        <v>0</v>
      </c>
      <c r="AP726" s="113">
        <f>SUM(AM726:AO726)</f>
        <v>0</v>
      </c>
      <c r="AQ726" s="113">
        <f t="shared" ref="AQ726:AS727" si="839">AM726</f>
        <v>0</v>
      </c>
      <c r="AR726" s="113">
        <f t="shared" si="839"/>
        <v>0</v>
      </c>
      <c r="AS726" s="113">
        <f t="shared" si="839"/>
        <v>0</v>
      </c>
      <c r="AT726" s="113">
        <f>SUM(AQ726:AS726)</f>
        <v>0</v>
      </c>
      <c r="AU726" s="113">
        <v>0</v>
      </c>
      <c r="AV726" s="113">
        <v>0</v>
      </c>
      <c r="AW726" s="113">
        <f>SUM(AU726:AV726)</f>
        <v>0</v>
      </c>
      <c r="AX726" s="113" t="e">
        <f>#REF!</f>
        <v>#REF!</v>
      </c>
      <c r="AY726" s="113">
        <v>0</v>
      </c>
      <c r="AZ726" s="113">
        <v>0</v>
      </c>
      <c r="BA726" s="113">
        <v>0</v>
      </c>
      <c r="BB726" s="113">
        <v>0</v>
      </c>
    </row>
    <row r="727" spans="7:54" s="71" customFormat="1" ht="14.25" x14ac:dyDescent="0.2">
      <c r="G727" s="81" t="s">
        <v>1316</v>
      </c>
      <c r="H727" s="85" t="s">
        <v>1316</v>
      </c>
      <c r="I727" s="74" t="s">
        <v>1317</v>
      </c>
      <c r="J727" s="75">
        <v>0</v>
      </c>
      <c r="K727" s="75"/>
      <c r="L727" s="113">
        <v>0</v>
      </c>
      <c r="M727" s="113"/>
      <c r="N727" s="113"/>
      <c r="O727" s="113"/>
      <c r="P727" s="113"/>
      <c r="Q727" s="113">
        <v>0</v>
      </c>
      <c r="R727" s="113">
        <v>0</v>
      </c>
      <c r="S727" s="113">
        <v>0</v>
      </c>
      <c r="T727" s="113">
        <v>0</v>
      </c>
      <c r="U727" s="113">
        <v>0</v>
      </c>
      <c r="V727" s="113">
        <v>0</v>
      </c>
      <c r="W727" s="113">
        <v>0</v>
      </c>
      <c r="X727" s="113">
        <v>0</v>
      </c>
      <c r="Y727" s="113">
        <f t="shared" si="818"/>
        <v>0</v>
      </c>
      <c r="Z727" s="113"/>
      <c r="AA727" s="113"/>
      <c r="AB727" s="113"/>
      <c r="AC727" s="113"/>
      <c r="AD727" s="113">
        <v>0</v>
      </c>
      <c r="AE727" s="113">
        <v>0</v>
      </c>
      <c r="AF727" s="113">
        <v>0</v>
      </c>
      <c r="AG727" s="113">
        <v>0</v>
      </c>
      <c r="AH727" s="113">
        <v>0</v>
      </c>
      <c r="AI727" s="113">
        <f t="shared" si="784"/>
        <v>0</v>
      </c>
      <c r="AJ727" s="113">
        <v>0</v>
      </c>
      <c r="AK727" s="113">
        <v>0</v>
      </c>
      <c r="AL727" s="113">
        <f t="shared" si="785"/>
        <v>0</v>
      </c>
      <c r="AM727" s="113">
        <f>SUM(M727:R727)</f>
        <v>0</v>
      </c>
      <c r="AN727" s="113">
        <f>SUM(S727:U727)</f>
        <v>0</v>
      </c>
      <c r="AO727" s="113">
        <f>SUM(V727:X727)</f>
        <v>0</v>
      </c>
      <c r="AP727" s="113">
        <f>SUM(AM727:AO727)</f>
        <v>0</v>
      </c>
      <c r="AQ727" s="113">
        <f t="shared" si="839"/>
        <v>0</v>
      </c>
      <c r="AR727" s="113">
        <f t="shared" si="839"/>
        <v>0</v>
      </c>
      <c r="AS727" s="113">
        <f t="shared" si="839"/>
        <v>0</v>
      </c>
      <c r="AT727" s="113">
        <f>SUM(AQ727:AS727)</f>
        <v>0</v>
      </c>
      <c r="AU727" s="113">
        <v>0</v>
      </c>
      <c r="AV727" s="113">
        <v>0</v>
      </c>
      <c r="AW727" s="113">
        <f>SUM(AU727:AV727)</f>
        <v>0</v>
      </c>
      <c r="AX727" s="113" t="e">
        <f>#REF!</f>
        <v>#REF!</v>
      </c>
      <c r="AY727" s="113">
        <v>0</v>
      </c>
      <c r="AZ727" s="113">
        <v>0</v>
      </c>
      <c r="BA727" s="113">
        <v>0</v>
      </c>
      <c r="BB727" s="113">
        <v>0</v>
      </c>
    </row>
    <row r="728" spans="7:54" s="71" customFormat="1" ht="14.25" x14ac:dyDescent="0.2">
      <c r="G728" s="81" t="s">
        <v>1318</v>
      </c>
      <c r="H728" s="82" t="s">
        <v>1319</v>
      </c>
      <c r="I728" s="83" t="s">
        <v>1320</v>
      </c>
      <c r="J728" s="84">
        <f>J729</f>
        <v>0</v>
      </c>
      <c r="K728" s="84">
        <f>K729</f>
        <v>0</v>
      </c>
      <c r="L728" s="115">
        <f>L729</f>
        <v>0</v>
      </c>
      <c r="M728" s="115">
        <f t="shared" ref="M728:X728" si="840">M729</f>
        <v>0</v>
      </c>
      <c r="N728" s="115">
        <f t="shared" si="840"/>
        <v>0</v>
      </c>
      <c r="O728" s="115">
        <f t="shared" si="840"/>
        <v>0</v>
      </c>
      <c r="P728" s="115">
        <f t="shared" si="840"/>
        <v>0</v>
      </c>
      <c r="Q728" s="115">
        <f t="shared" si="840"/>
        <v>0</v>
      </c>
      <c r="R728" s="115">
        <f t="shared" si="840"/>
        <v>0</v>
      </c>
      <c r="S728" s="115">
        <f t="shared" si="840"/>
        <v>0</v>
      </c>
      <c r="T728" s="115">
        <f t="shared" si="840"/>
        <v>0</v>
      </c>
      <c r="U728" s="115">
        <f t="shared" si="840"/>
        <v>0</v>
      </c>
      <c r="V728" s="115">
        <f t="shared" si="840"/>
        <v>0</v>
      </c>
      <c r="W728" s="115">
        <f t="shared" si="840"/>
        <v>0</v>
      </c>
      <c r="X728" s="115">
        <f t="shared" si="840"/>
        <v>0</v>
      </c>
      <c r="Y728" s="115">
        <f t="shared" si="818"/>
        <v>0</v>
      </c>
      <c r="Z728" s="115">
        <f t="shared" ref="Z728:BB728" si="841">Z729</f>
        <v>0</v>
      </c>
      <c r="AA728" s="115">
        <f t="shared" si="841"/>
        <v>0</v>
      </c>
      <c r="AB728" s="115">
        <f t="shared" si="841"/>
        <v>0</v>
      </c>
      <c r="AC728" s="115">
        <f t="shared" si="841"/>
        <v>0</v>
      </c>
      <c r="AD728" s="115">
        <f t="shared" si="841"/>
        <v>0</v>
      </c>
      <c r="AE728" s="115">
        <f t="shared" si="841"/>
        <v>0</v>
      </c>
      <c r="AF728" s="115">
        <f t="shared" si="841"/>
        <v>0</v>
      </c>
      <c r="AG728" s="115">
        <v>0</v>
      </c>
      <c r="AH728" s="115">
        <v>0</v>
      </c>
      <c r="AI728" s="115">
        <f t="shared" si="841"/>
        <v>0</v>
      </c>
      <c r="AJ728" s="115">
        <f t="shared" si="841"/>
        <v>0</v>
      </c>
      <c r="AK728" s="115">
        <f t="shared" si="841"/>
        <v>0</v>
      </c>
      <c r="AL728" s="115">
        <f t="shared" si="841"/>
        <v>0</v>
      </c>
      <c r="AM728" s="115">
        <f t="shared" si="841"/>
        <v>0</v>
      </c>
      <c r="AN728" s="115">
        <f t="shared" si="841"/>
        <v>0</v>
      </c>
      <c r="AO728" s="115">
        <f t="shared" si="841"/>
        <v>0</v>
      </c>
      <c r="AP728" s="115">
        <f t="shared" si="841"/>
        <v>0</v>
      </c>
      <c r="AQ728" s="115">
        <f t="shared" si="841"/>
        <v>0</v>
      </c>
      <c r="AR728" s="115">
        <f t="shared" si="841"/>
        <v>0</v>
      </c>
      <c r="AS728" s="115">
        <f t="shared" si="841"/>
        <v>0</v>
      </c>
      <c r="AT728" s="115">
        <f t="shared" si="841"/>
        <v>0</v>
      </c>
      <c r="AU728" s="115">
        <f t="shared" si="841"/>
        <v>0</v>
      </c>
      <c r="AV728" s="115">
        <f t="shared" si="841"/>
        <v>0</v>
      </c>
      <c r="AW728" s="115">
        <f t="shared" si="841"/>
        <v>0</v>
      </c>
      <c r="AX728" s="115" t="e">
        <f t="shared" si="841"/>
        <v>#REF!</v>
      </c>
      <c r="AY728" s="115">
        <f t="shared" si="841"/>
        <v>0</v>
      </c>
      <c r="AZ728" s="115">
        <f t="shared" si="841"/>
        <v>0</v>
      </c>
      <c r="BA728" s="115">
        <f t="shared" si="841"/>
        <v>0</v>
      </c>
      <c r="BB728" s="115">
        <f t="shared" si="841"/>
        <v>0</v>
      </c>
    </row>
    <row r="729" spans="7:54" s="71" customFormat="1" ht="14.25" x14ac:dyDescent="0.2">
      <c r="G729" s="81" t="s">
        <v>1319</v>
      </c>
      <c r="H729" s="85" t="s">
        <v>1319</v>
      </c>
      <c r="I729" s="74" t="s">
        <v>1320</v>
      </c>
      <c r="J729" s="75">
        <v>0</v>
      </c>
      <c r="K729" s="75"/>
      <c r="L729" s="113">
        <v>0</v>
      </c>
      <c r="M729" s="113">
        <v>0</v>
      </c>
      <c r="N729" s="113">
        <v>0</v>
      </c>
      <c r="O729" s="113">
        <v>0</v>
      </c>
      <c r="P729" s="113">
        <v>0</v>
      </c>
      <c r="Q729" s="113">
        <v>0</v>
      </c>
      <c r="R729" s="113">
        <v>0</v>
      </c>
      <c r="S729" s="113">
        <v>0</v>
      </c>
      <c r="T729" s="113">
        <v>0</v>
      </c>
      <c r="U729" s="113">
        <v>0</v>
      </c>
      <c r="V729" s="113">
        <v>0</v>
      </c>
      <c r="W729" s="113">
        <v>0</v>
      </c>
      <c r="X729" s="113">
        <v>0</v>
      </c>
      <c r="Y729" s="113">
        <f t="shared" si="818"/>
        <v>0</v>
      </c>
      <c r="Z729" s="113">
        <v>0</v>
      </c>
      <c r="AA729" s="113">
        <v>0</v>
      </c>
      <c r="AB729" s="113">
        <v>0</v>
      </c>
      <c r="AC729" s="113">
        <v>0</v>
      </c>
      <c r="AD729" s="113">
        <v>0</v>
      </c>
      <c r="AE729" s="113">
        <v>0</v>
      </c>
      <c r="AF729" s="113">
        <v>0</v>
      </c>
      <c r="AG729" s="113">
        <v>0</v>
      </c>
      <c r="AH729" s="113">
        <v>0</v>
      </c>
      <c r="AI729" s="113">
        <f t="shared" si="784"/>
        <v>0</v>
      </c>
      <c r="AJ729" s="113">
        <v>0</v>
      </c>
      <c r="AK729" s="113">
        <v>0</v>
      </c>
      <c r="AL729" s="113">
        <f t="shared" si="785"/>
        <v>0</v>
      </c>
      <c r="AM729" s="113">
        <f>SUM(M729:R729)</f>
        <v>0</v>
      </c>
      <c r="AN729" s="113">
        <f>SUM(S729:U729)</f>
        <v>0</v>
      </c>
      <c r="AO729" s="113">
        <f>SUM(V729:X729)</f>
        <v>0</v>
      </c>
      <c r="AP729" s="113">
        <f>SUM(AM729:AO729)</f>
        <v>0</v>
      </c>
      <c r="AQ729" s="113">
        <f>AM729</f>
        <v>0</v>
      </c>
      <c r="AR729" s="113">
        <f>AN729</f>
        <v>0</v>
      </c>
      <c r="AS729" s="113">
        <f>AO729</f>
        <v>0</v>
      </c>
      <c r="AT729" s="113">
        <f>SUM(AQ729:AS729)</f>
        <v>0</v>
      </c>
      <c r="AU729" s="113">
        <v>0</v>
      </c>
      <c r="AV729" s="113">
        <v>0</v>
      </c>
      <c r="AW729" s="113">
        <f>SUM(AU729:AV729)</f>
        <v>0</v>
      </c>
      <c r="AX729" s="113" t="e">
        <f>#REF!</f>
        <v>#REF!</v>
      </c>
      <c r="AY729" s="113">
        <v>0</v>
      </c>
      <c r="AZ729" s="113">
        <v>0</v>
      </c>
      <c r="BA729" s="113">
        <v>0</v>
      </c>
      <c r="BB729" s="113">
        <v>0</v>
      </c>
    </row>
    <row r="730" spans="7:54" s="71" customFormat="1" ht="14.25" x14ac:dyDescent="0.2">
      <c r="G730" s="81" t="s">
        <v>1321</v>
      </c>
      <c r="H730" s="82" t="s">
        <v>1322</v>
      </c>
      <c r="I730" s="83" t="s">
        <v>1323</v>
      </c>
      <c r="J730" s="84">
        <f>J731</f>
        <v>0</v>
      </c>
      <c r="K730" s="84">
        <f>K731</f>
        <v>0</v>
      </c>
      <c r="L730" s="115">
        <f>L731</f>
        <v>0</v>
      </c>
      <c r="M730" s="115">
        <f t="shared" ref="M730:X730" si="842">M731</f>
        <v>0</v>
      </c>
      <c r="N730" s="115">
        <f t="shared" si="842"/>
        <v>0</v>
      </c>
      <c r="O730" s="115">
        <f t="shared" si="842"/>
        <v>0</v>
      </c>
      <c r="P730" s="115">
        <f t="shared" si="842"/>
        <v>0</v>
      </c>
      <c r="Q730" s="115">
        <f t="shared" si="842"/>
        <v>0</v>
      </c>
      <c r="R730" s="115">
        <f t="shared" si="842"/>
        <v>0</v>
      </c>
      <c r="S730" s="115">
        <f t="shared" si="842"/>
        <v>0</v>
      </c>
      <c r="T730" s="115">
        <f t="shared" si="842"/>
        <v>0</v>
      </c>
      <c r="U730" s="115">
        <f t="shared" si="842"/>
        <v>0</v>
      </c>
      <c r="V730" s="115">
        <f t="shared" si="842"/>
        <v>0</v>
      </c>
      <c r="W730" s="115">
        <f t="shared" si="842"/>
        <v>0</v>
      </c>
      <c r="X730" s="115">
        <f t="shared" si="842"/>
        <v>0</v>
      </c>
      <c r="Y730" s="115">
        <f t="shared" si="818"/>
        <v>0</v>
      </c>
      <c r="Z730" s="115">
        <f t="shared" ref="Z730:BB730" si="843">Z731</f>
        <v>0</v>
      </c>
      <c r="AA730" s="115">
        <f t="shared" si="843"/>
        <v>0</v>
      </c>
      <c r="AB730" s="115">
        <f t="shared" si="843"/>
        <v>0</v>
      </c>
      <c r="AC730" s="115">
        <f t="shared" si="843"/>
        <v>0</v>
      </c>
      <c r="AD730" s="115">
        <f t="shared" si="843"/>
        <v>0</v>
      </c>
      <c r="AE730" s="115">
        <f t="shared" si="843"/>
        <v>0</v>
      </c>
      <c r="AF730" s="115">
        <f t="shared" si="843"/>
        <v>0</v>
      </c>
      <c r="AG730" s="115">
        <v>0</v>
      </c>
      <c r="AH730" s="115">
        <v>0</v>
      </c>
      <c r="AI730" s="115">
        <f t="shared" si="843"/>
        <v>0</v>
      </c>
      <c r="AJ730" s="115">
        <f t="shared" si="843"/>
        <v>0</v>
      </c>
      <c r="AK730" s="115">
        <f t="shared" si="843"/>
        <v>0</v>
      </c>
      <c r="AL730" s="115">
        <f t="shared" si="843"/>
        <v>0</v>
      </c>
      <c r="AM730" s="115">
        <f t="shared" si="843"/>
        <v>0</v>
      </c>
      <c r="AN730" s="115">
        <f t="shared" si="843"/>
        <v>0</v>
      </c>
      <c r="AO730" s="115">
        <f t="shared" si="843"/>
        <v>0</v>
      </c>
      <c r="AP730" s="115">
        <f t="shared" si="843"/>
        <v>0</v>
      </c>
      <c r="AQ730" s="115">
        <f t="shared" si="843"/>
        <v>0</v>
      </c>
      <c r="AR730" s="115">
        <f t="shared" si="843"/>
        <v>0</v>
      </c>
      <c r="AS730" s="115">
        <f t="shared" si="843"/>
        <v>0</v>
      </c>
      <c r="AT730" s="115">
        <f t="shared" si="843"/>
        <v>0</v>
      </c>
      <c r="AU730" s="115">
        <f t="shared" si="843"/>
        <v>0</v>
      </c>
      <c r="AV730" s="115">
        <f t="shared" si="843"/>
        <v>0</v>
      </c>
      <c r="AW730" s="115">
        <f t="shared" si="843"/>
        <v>0</v>
      </c>
      <c r="AX730" s="115" t="e">
        <f t="shared" si="843"/>
        <v>#REF!</v>
      </c>
      <c r="AY730" s="115">
        <f t="shared" si="843"/>
        <v>0</v>
      </c>
      <c r="AZ730" s="115">
        <f t="shared" si="843"/>
        <v>0</v>
      </c>
      <c r="BA730" s="115">
        <f t="shared" si="843"/>
        <v>0</v>
      </c>
      <c r="BB730" s="115">
        <f t="shared" si="843"/>
        <v>0</v>
      </c>
    </row>
    <row r="731" spans="7:54" s="71" customFormat="1" ht="14.25" x14ac:dyDescent="0.2">
      <c r="G731" s="81" t="s">
        <v>1322</v>
      </c>
      <c r="H731" s="85" t="s">
        <v>1322</v>
      </c>
      <c r="I731" s="74" t="s">
        <v>1324</v>
      </c>
      <c r="J731" s="75">
        <v>0</v>
      </c>
      <c r="K731" s="75"/>
      <c r="L731" s="113">
        <v>0</v>
      </c>
      <c r="M731" s="113">
        <v>0</v>
      </c>
      <c r="N731" s="113">
        <v>0</v>
      </c>
      <c r="O731" s="113">
        <v>0</v>
      </c>
      <c r="P731" s="113">
        <v>0</v>
      </c>
      <c r="Q731" s="113">
        <v>0</v>
      </c>
      <c r="R731" s="113">
        <v>0</v>
      </c>
      <c r="S731" s="113">
        <v>0</v>
      </c>
      <c r="T731" s="113">
        <v>0</v>
      </c>
      <c r="U731" s="113">
        <v>0</v>
      </c>
      <c r="V731" s="113">
        <v>0</v>
      </c>
      <c r="W731" s="113">
        <v>0</v>
      </c>
      <c r="X731" s="113">
        <v>0</v>
      </c>
      <c r="Y731" s="113">
        <f t="shared" si="818"/>
        <v>0</v>
      </c>
      <c r="Z731" s="113">
        <v>0</v>
      </c>
      <c r="AA731" s="113">
        <v>0</v>
      </c>
      <c r="AB731" s="113">
        <v>0</v>
      </c>
      <c r="AC731" s="113">
        <v>0</v>
      </c>
      <c r="AD731" s="113">
        <v>0</v>
      </c>
      <c r="AE731" s="113">
        <v>0</v>
      </c>
      <c r="AF731" s="113">
        <v>0</v>
      </c>
      <c r="AG731" s="113">
        <v>0</v>
      </c>
      <c r="AH731" s="113">
        <v>0</v>
      </c>
      <c r="AI731" s="113">
        <f t="shared" si="784"/>
        <v>0</v>
      </c>
      <c r="AJ731" s="113">
        <v>0</v>
      </c>
      <c r="AK731" s="113">
        <v>0</v>
      </c>
      <c r="AL731" s="113">
        <f t="shared" si="785"/>
        <v>0</v>
      </c>
      <c r="AM731" s="113">
        <f>SUM(M731:R731)</f>
        <v>0</v>
      </c>
      <c r="AN731" s="113">
        <f>SUM(S731:U731)</f>
        <v>0</v>
      </c>
      <c r="AO731" s="113">
        <f>SUM(V731:X731)</f>
        <v>0</v>
      </c>
      <c r="AP731" s="113">
        <f>SUM(AM731:AO731)</f>
        <v>0</v>
      </c>
      <c r="AQ731" s="113">
        <f>AM731</f>
        <v>0</v>
      </c>
      <c r="AR731" s="113">
        <f>AN731</f>
        <v>0</v>
      </c>
      <c r="AS731" s="113">
        <f>AO731</f>
        <v>0</v>
      </c>
      <c r="AT731" s="113">
        <f>SUM(AQ731:AS731)</f>
        <v>0</v>
      </c>
      <c r="AU731" s="113">
        <v>0</v>
      </c>
      <c r="AV731" s="113">
        <v>0</v>
      </c>
      <c r="AW731" s="113">
        <f>SUM(AU731:AV731)</f>
        <v>0</v>
      </c>
      <c r="AX731" s="113" t="e">
        <f>#REF!</f>
        <v>#REF!</v>
      </c>
      <c r="AY731" s="113">
        <v>0</v>
      </c>
      <c r="AZ731" s="113">
        <v>0</v>
      </c>
      <c r="BA731" s="113">
        <v>0</v>
      </c>
      <c r="BB731" s="113">
        <v>0</v>
      </c>
    </row>
    <row r="732" spans="7:54" s="71" customFormat="1" ht="14.25" x14ac:dyDescent="0.2">
      <c r="G732" s="81" t="s">
        <v>1325</v>
      </c>
      <c r="H732" s="82" t="s">
        <v>1326</v>
      </c>
      <c r="I732" s="83" t="s">
        <v>1327</v>
      </c>
      <c r="J732" s="84">
        <f>SUM(J733:J735)</f>
        <v>0</v>
      </c>
      <c r="K732" s="84">
        <f>SUM(K733:K735)</f>
        <v>0</v>
      </c>
      <c r="L732" s="115">
        <f>SUM(L733:L735)</f>
        <v>0</v>
      </c>
      <c r="M732" s="115">
        <f t="shared" ref="M732:X732" si="844">SUM(M733:M735)</f>
        <v>0</v>
      </c>
      <c r="N732" s="115">
        <f t="shared" si="844"/>
        <v>0</v>
      </c>
      <c r="O732" s="115">
        <f t="shared" si="844"/>
        <v>0</v>
      </c>
      <c r="P732" s="115">
        <f t="shared" si="844"/>
        <v>0</v>
      </c>
      <c r="Q732" s="115">
        <f t="shared" si="844"/>
        <v>0</v>
      </c>
      <c r="R732" s="115">
        <f t="shared" si="844"/>
        <v>0</v>
      </c>
      <c r="S732" s="115">
        <f t="shared" si="844"/>
        <v>0</v>
      </c>
      <c r="T732" s="115">
        <f t="shared" si="844"/>
        <v>0</v>
      </c>
      <c r="U732" s="115">
        <f t="shared" si="844"/>
        <v>0</v>
      </c>
      <c r="V732" s="115">
        <f t="shared" si="844"/>
        <v>0</v>
      </c>
      <c r="W732" s="115">
        <f t="shared" si="844"/>
        <v>0</v>
      </c>
      <c r="X732" s="115">
        <f t="shared" si="844"/>
        <v>0</v>
      </c>
      <c r="Y732" s="115">
        <f t="shared" si="818"/>
        <v>0</v>
      </c>
      <c r="Z732" s="115">
        <f t="shared" ref="Z732:AZ732" si="845">SUM(Z733:Z735)</f>
        <v>0</v>
      </c>
      <c r="AA732" s="115">
        <f t="shared" si="845"/>
        <v>0</v>
      </c>
      <c r="AB732" s="115">
        <f t="shared" si="845"/>
        <v>0</v>
      </c>
      <c r="AC732" s="115">
        <f t="shared" si="845"/>
        <v>0</v>
      </c>
      <c r="AD732" s="115">
        <f t="shared" si="845"/>
        <v>0</v>
      </c>
      <c r="AE732" s="115">
        <f t="shared" si="845"/>
        <v>0</v>
      </c>
      <c r="AF732" s="115">
        <f t="shared" si="845"/>
        <v>0</v>
      </c>
      <c r="AG732" s="115">
        <v>0</v>
      </c>
      <c r="AH732" s="115">
        <v>0</v>
      </c>
      <c r="AI732" s="115">
        <f t="shared" si="845"/>
        <v>0</v>
      </c>
      <c r="AJ732" s="115">
        <f t="shared" si="845"/>
        <v>0</v>
      </c>
      <c r="AK732" s="115">
        <f t="shared" si="845"/>
        <v>0</v>
      </c>
      <c r="AL732" s="115">
        <f t="shared" si="845"/>
        <v>0</v>
      </c>
      <c r="AM732" s="115">
        <f t="shared" si="845"/>
        <v>0</v>
      </c>
      <c r="AN732" s="115">
        <f t="shared" si="845"/>
        <v>0</v>
      </c>
      <c r="AO732" s="115">
        <f t="shared" si="845"/>
        <v>0</v>
      </c>
      <c r="AP732" s="115">
        <f t="shared" si="845"/>
        <v>0</v>
      </c>
      <c r="AQ732" s="115">
        <f t="shared" si="845"/>
        <v>0</v>
      </c>
      <c r="AR732" s="115">
        <f t="shared" si="845"/>
        <v>0</v>
      </c>
      <c r="AS732" s="115">
        <f t="shared" si="845"/>
        <v>0</v>
      </c>
      <c r="AT732" s="115">
        <f t="shared" si="845"/>
        <v>0</v>
      </c>
      <c r="AU732" s="115">
        <f t="shared" si="845"/>
        <v>0</v>
      </c>
      <c r="AV732" s="115">
        <f t="shared" si="845"/>
        <v>0</v>
      </c>
      <c r="AW732" s="115">
        <f t="shared" si="845"/>
        <v>0</v>
      </c>
      <c r="AX732" s="115" t="e">
        <f t="shared" si="845"/>
        <v>#REF!</v>
      </c>
      <c r="AY732" s="115">
        <f t="shared" si="845"/>
        <v>0</v>
      </c>
      <c r="AZ732" s="115">
        <f t="shared" si="845"/>
        <v>0</v>
      </c>
      <c r="BA732" s="115">
        <f>SUM(BA733:BA735)</f>
        <v>0</v>
      </c>
      <c r="BB732" s="115">
        <f>SUM(BB733:BB735)</f>
        <v>0</v>
      </c>
    </row>
    <row r="733" spans="7:54" s="71" customFormat="1" ht="14.25" x14ac:dyDescent="0.2">
      <c r="G733" s="81" t="s">
        <v>1328</v>
      </c>
      <c r="H733" s="85" t="s">
        <v>1328</v>
      </c>
      <c r="I733" s="74" t="s">
        <v>1329</v>
      </c>
      <c r="J733" s="75">
        <v>0</v>
      </c>
      <c r="K733" s="75"/>
      <c r="L733" s="113">
        <v>0</v>
      </c>
      <c r="M733" s="113">
        <v>0</v>
      </c>
      <c r="N733" s="113">
        <v>0</v>
      </c>
      <c r="O733" s="113">
        <v>0</v>
      </c>
      <c r="P733" s="113">
        <v>0</v>
      </c>
      <c r="Q733" s="113">
        <v>0</v>
      </c>
      <c r="R733" s="113">
        <v>0</v>
      </c>
      <c r="S733" s="113">
        <v>0</v>
      </c>
      <c r="T733" s="113">
        <v>0</v>
      </c>
      <c r="U733" s="113">
        <v>0</v>
      </c>
      <c r="V733" s="113">
        <v>0</v>
      </c>
      <c r="W733" s="113">
        <v>0</v>
      </c>
      <c r="X733" s="113">
        <v>0</v>
      </c>
      <c r="Y733" s="113">
        <f t="shared" si="818"/>
        <v>0</v>
      </c>
      <c r="Z733" s="113">
        <v>0</v>
      </c>
      <c r="AA733" s="113">
        <v>0</v>
      </c>
      <c r="AB733" s="113">
        <v>0</v>
      </c>
      <c r="AC733" s="113">
        <v>0</v>
      </c>
      <c r="AD733" s="113">
        <v>0</v>
      </c>
      <c r="AE733" s="113">
        <v>0</v>
      </c>
      <c r="AF733" s="113">
        <v>0</v>
      </c>
      <c r="AG733" s="113">
        <v>0</v>
      </c>
      <c r="AH733" s="113">
        <v>0</v>
      </c>
      <c r="AI733" s="113">
        <f t="shared" si="784"/>
        <v>0</v>
      </c>
      <c r="AJ733" s="113">
        <v>0</v>
      </c>
      <c r="AK733" s="113">
        <v>0</v>
      </c>
      <c r="AL733" s="113">
        <f t="shared" si="785"/>
        <v>0</v>
      </c>
      <c r="AM733" s="113">
        <f>SUM(M733:R733)</f>
        <v>0</v>
      </c>
      <c r="AN733" s="113">
        <f>SUM(S733:U733)</f>
        <v>0</v>
      </c>
      <c r="AO733" s="113">
        <f>SUM(V733:X733)</f>
        <v>0</v>
      </c>
      <c r="AP733" s="113">
        <f>SUM(AM733:AO733)</f>
        <v>0</v>
      </c>
      <c r="AQ733" s="113">
        <f t="shared" ref="AQ733:AS735" si="846">AM733</f>
        <v>0</v>
      </c>
      <c r="AR733" s="113">
        <f t="shared" si="846"/>
        <v>0</v>
      </c>
      <c r="AS733" s="113">
        <f t="shared" si="846"/>
        <v>0</v>
      </c>
      <c r="AT733" s="113">
        <f>SUM(AQ733:AS733)</f>
        <v>0</v>
      </c>
      <c r="AU733" s="113">
        <v>0</v>
      </c>
      <c r="AV733" s="113">
        <v>0</v>
      </c>
      <c r="AW733" s="113">
        <f>SUM(AU733:AV733)</f>
        <v>0</v>
      </c>
      <c r="AX733" s="113" t="e">
        <f>#REF!</f>
        <v>#REF!</v>
      </c>
      <c r="AY733" s="113">
        <v>0</v>
      </c>
      <c r="AZ733" s="113">
        <v>0</v>
      </c>
      <c r="BA733" s="113">
        <v>0</v>
      </c>
      <c r="BB733" s="113">
        <v>0</v>
      </c>
    </row>
    <row r="734" spans="7:54" s="71" customFormat="1" ht="14.25" x14ac:dyDescent="0.2">
      <c r="G734" s="81" t="s">
        <v>1330</v>
      </c>
      <c r="H734" s="85" t="s">
        <v>1330</v>
      </c>
      <c r="I734" s="74" t="s">
        <v>1331</v>
      </c>
      <c r="J734" s="75">
        <v>0</v>
      </c>
      <c r="K734" s="75"/>
      <c r="L734" s="113">
        <v>0</v>
      </c>
      <c r="M734" s="113">
        <v>0</v>
      </c>
      <c r="N734" s="113">
        <v>0</v>
      </c>
      <c r="O734" s="113">
        <v>0</v>
      </c>
      <c r="P734" s="113">
        <v>0</v>
      </c>
      <c r="Q734" s="113">
        <v>0</v>
      </c>
      <c r="R734" s="113">
        <v>0</v>
      </c>
      <c r="S734" s="113">
        <v>0</v>
      </c>
      <c r="T734" s="113">
        <v>0</v>
      </c>
      <c r="U734" s="113">
        <v>0</v>
      </c>
      <c r="V734" s="113">
        <v>0</v>
      </c>
      <c r="W734" s="113">
        <v>0</v>
      </c>
      <c r="X734" s="113">
        <v>0</v>
      </c>
      <c r="Y734" s="113">
        <f t="shared" si="818"/>
        <v>0</v>
      </c>
      <c r="Z734" s="113">
        <v>0</v>
      </c>
      <c r="AA734" s="113">
        <v>0</v>
      </c>
      <c r="AB734" s="113">
        <v>0</v>
      </c>
      <c r="AC734" s="113">
        <v>0</v>
      </c>
      <c r="AD734" s="113">
        <v>0</v>
      </c>
      <c r="AE734" s="113">
        <v>0</v>
      </c>
      <c r="AF734" s="113">
        <v>0</v>
      </c>
      <c r="AG734" s="113">
        <v>0</v>
      </c>
      <c r="AH734" s="113">
        <v>0</v>
      </c>
      <c r="AI734" s="113">
        <f t="shared" ref="AI734:AI797" si="847">SUM(AG734:AH734)</f>
        <v>0</v>
      </c>
      <c r="AJ734" s="113">
        <v>0</v>
      </c>
      <c r="AK734" s="113">
        <v>0</v>
      </c>
      <c r="AL734" s="113">
        <f t="shared" ref="AL734:AL797" si="848">SUM(AJ734:AK734)</f>
        <v>0</v>
      </c>
      <c r="AM734" s="113">
        <f>SUM(M734:R734)</f>
        <v>0</v>
      </c>
      <c r="AN734" s="113">
        <f>SUM(S734:U734)</f>
        <v>0</v>
      </c>
      <c r="AO734" s="113">
        <f>SUM(V734:X734)</f>
        <v>0</v>
      </c>
      <c r="AP734" s="113">
        <f>SUM(AM734:AO734)</f>
        <v>0</v>
      </c>
      <c r="AQ734" s="113">
        <f t="shared" si="846"/>
        <v>0</v>
      </c>
      <c r="AR734" s="113">
        <f t="shared" si="846"/>
        <v>0</v>
      </c>
      <c r="AS734" s="113">
        <f t="shared" si="846"/>
        <v>0</v>
      </c>
      <c r="AT734" s="113">
        <f>SUM(AQ734:AS734)</f>
        <v>0</v>
      </c>
      <c r="AU734" s="113">
        <v>0</v>
      </c>
      <c r="AV734" s="113">
        <v>0</v>
      </c>
      <c r="AW734" s="113">
        <f>SUM(AU734:AV734)</f>
        <v>0</v>
      </c>
      <c r="AX734" s="113" t="e">
        <f>#REF!</f>
        <v>#REF!</v>
      </c>
      <c r="AY734" s="113">
        <v>0</v>
      </c>
      <c r="AZ734" s="113">
        <v>0</v>
      </c>
      <c r="BA734" s="113">
        <v>0</v>
      </c>
      <c r="BB734" s="113">
        <v>0</v>
      </c>
    </row>
    <row r="735" spans="7:54" s="71" customFormat="1" ht="14.25" x14ac:dyDescent="0.2">
      <c r="G735" s="81" t="s">
        <v>1332</v>
      </c>
      <c r="H735" s="85" t="s">
        <v>1332</v>
      </c>
      <c r="I735" s="74" t="s">
        <v>1333</v>
      </c>
      <c r="J735" s="75">
        <v>0</v>
      </c>
      <c r="K735" s="75"/>
      <c r="L735" s="113">
        <v>0</v>
      </c>
      <c r="M735" s="113">
        <v>0</v>
      </c>
      <c r="N735" s="113">
        <v>0</v>
      </c>
      <c r="O735" s="113">
        <v>0</v>
      </c>
      <c r="P735" s="113">
        <v>0</v>
      </c>
      <c r="Q735" s="113">
        <v>0</v>
      </c>
      <c r="R735" s="113">
        <v>0</v>
      </c>
      <c r="S735" s="113">
        <v>0</v>
      </c>
      <c r="T735" s="113">
        <v>0</v>
      </c>
      <c r="U735" s="113">
        <v>0</v>
      </c>
      <c r="V735" s="113">
        <v>0</v>
      </c>
      <c r="W735" s="113">
        <v>0</v>
      </c>
      <c r="X735" s="113">
        <v>0</v>
      </c>
      <c r="Y735" s="113">
        <f t="shared" si="818"/>
        <v>0</v>
      </c>
      <c r="Z735" s="113">
        <v>0</v>
      </c>
      <c r="AA735" s="113">
        <v>0</v>
      </c>
      <c r="AB735" s="113">
        <v>0</v>
      </c>
      <c r="AC735" s="113">
        <v>0</v>
      </c>
      <c r="AD735" s="113">
        <v>0</v>
      </c>
      <c r="AE735" s="113">
        <v>0</v>
      </c>
      <c r="AF735" s="113">
        <v>0</v>
      </c>
      <c r="AG735" s="113">
        <v>0</v>
      </c>
      <c r="AH735" s="113">
        <v>0</v>
      </c>
      <c r="AI735" s="113">
        <f t="shared" si="847"/>
        <v>0</v>
      </c>
      <c r="AJ735" s="113">
        <v>0</v>
      </c>
      <c r="AK735" s="113">
        <v>0</v>
      </c>
      <c r="AL735" s="113">
        <f t="shared" si="848"/>
        <v>0</v>
      </c>
      <c r="AM735" s="113">
        <f>SUM(M735:R735)</f>
        <v>0</v>
      </c>
      <c r="AN735" s="113">
        <f>SUM(S735:U735)</f>
        <v>0</v>
      </c>
      <c r="AO735" s="113">
        <f>SUM(V735:X735)</f>
        <v>0</v>
      </c>
      <c r="AP735" s="113">
        <f>SUM(AM735:AO735)</f>
        <v>0</v>
      </c>
      <c r="AQ735" s="113">
        <f t="shared" si="846"/>
        <v>0</v>
      </c>
      <c r="AR735" s="113">
        <f t="shared" si="846"/>
        <v>0</v>
      </c>
      <c r="AS735" s="113">
        <f t="shared" si="846"/>
        <v>0</v>
      </c>
      <c r="AT735" s="113">
        <f>SUM(AQ735:AS735)</f>
        <v>0</v>
      </c>
      <c r="AU735" s="113">
        <v>0</v>
      </c>
      <c r="AV735" s="113">
        <v>0</v>
      </c>
      <c r="AW735" s="113">
        <f>SUM(AU735:AV735)</f>
        <v>0</v>
      </c>
      <c r="AX735" s="113" t="e">
        <f>#REF!</f>
        <v>#REF!</v>
      </c>
      <c r="AY735" s="113">
        <v>0</v>
      </c>
      <c r="AZ735" s="113">
        <v>0</v>
      </c>
      <c r="BA735" s="113">
        <v>0</v>
      </c>
      <c r="BB735" s="113">
        <v>0</v>
      </c>
    </row>
    <row r="736" spans="7:54" s="71" customFormat="1" ht="14.25" x14ac:dyDescent="0.2">
      <c r="G736" s="81" t="s">
        <v>1334</v>
      </c>
      <c r="H736" s="82" t="s">
        <v>1335</v>
      </c>
      <c r="I736" s="83" t="s">
        <v>1336</v>
      </c>
      <c r="J736" s="84">
        <f>SUM(J737:J740)</f>
        <v>0</v>
      </c>
      <c r="K736" s="84">
        <f>SUM(K737:K740)</f>
        <v>0</v>
      </c>
      <c r="L736" s="115">
        <f>SUM(L737:L740)</f>
        <v>0</v>
      </c>
      <c r="M736" s="115">
        <f>SUM(M737:M740)</f>
        <v>0</v>
      </c>
      <c r="N736" s="115">
        <f t="shared" ref="N736:X736" si="849">SUM(N737:N740)</f>
        <v>0</v>
      </c>
      <c r="O736" s="115">
        <f t="shared" si="849"/>
        <v>0</v>
      </c>
      <c r="P736" s="115">
        <f t="shared" si="849"/>
        <v>0</v>
      </c>
      <c r="Q736" s="115">
        <f t="shared" si="849"/>
        <v>0</v>
      </c>
      <c r="R736" s="115">
        <f t="shared" si="849"/>
        <v>0</v>
      </c>
      <c r="S736" s="115">
        <f t="shared" si="849"/>
        <v>0</v>
      </c>
      <c r="T736" s="115">
        <f t="shared" si="849"/>
        <v>0</v>
      </c>
      <c r="U736" s="115">
        <f t="shared" si="849"/>
        <v>0</v>
      </c>
      <c r="V736" s="115">
        <f t="shared" si="849"/>
        <v>0</v>
      </c>
      <c r="W736" s="115">
        <f t="shared" si="849"/>
        <v>0</v>
      </c>
      <c r="X736" s="115">
        <f t="shared" si="849"/>
        <v>0</v>
      </c>
      <c r="Y736" s="115">
        <f t="shared" si="818"/>
        <v>0</v>
      </c>
      <c r="Z736" s="115">
        <f t="shared" ref="Z736:AZ736" si="850">SUM(Z737:Z740)</f>
        <v>0</v>
      </c>
      <c r="AA736" s="115">
        <f t="shared" si="850"/>
        <v>0</v>
      </c>
      <c r="AB736" s="115">
        <f t="shared" si="850"/>
        <v>0</v>
      </c>
      <c r="AC736" s="115">
        <f t="shared" si="850"/>
        <v>0</v>
      </c>
      <c r="AD736" s="115">
        <f t="shared" si="850"/>
        <v>0</v>
      </c>
      <c r="AE736" s="115">
        <f t="shared" si="850"/>
        <v>0</v>
      </c>
      <c r="AF736" s="115">
        <f t="shared" si="850"/>
        <v>0</v>
      </c>
      <c r="AG736" s="115">
        <v>0</v>
      </c>
      <c r="AH736" s="115">
        <v>0</v>
      </c>
      <c r="AI736" s="115">
        <f t="shared" si="850"/>
        <v>0</v>
      </c>
      <c r="AJ736" s="115">
        <f t="shared" si="850"/>
        <v>0</v>
      </c>
      <c r="AK736" s="115">
        <f t="shared" si="850"/>
        <v>0</v>
      </c>
      <c r="AL736" s="115">
        <f t="shared" si="850"/>
        <v>0</v>
      </c>
      <c r="AM736" s="115">
        <f t="shared" si="850"/>
        <v>0</v>
      </c>
      <c r="AN736" s="115">
        <f t="shared" si="850"/>
        <v>0</v>
      </c>
      <c r="AO736" s="115">
        <f t="shared" si="850"/>
        <v>0</v>
      </c>
      <c r="AP736" s="115">
        <f t="shared" si="850"/>
        <v>0</v>
      </c>
      <c r="AQ736" s="115">
        <f t="shared" si="850"/>
        <v>0</v>
      </c>
      <c r="AR736" s="115">
        <f t="shared" si="850"/>
        <v>0</v>
      </c>
      <c r="AS736" s="115">
        <f t="shared" si="850"/>
        <v>0</v>
      </c>
      <c r="AT736" s="115">
        <f t="shared" si="850"/>
        <v>0</v>
      </c>
      <c r="AU736" s="115">
        <f t="shared" si="850"/>
        <v>0</v>
      </c>
      <c r="AV736" s="115">
        <f t="shared" si="850"/>
        <v>0</v>
      </c>
      <c r="AW736" s="115">
        <f t="shared" si="850"/>
        <v>0</v>
      </c>
      <c r="AX736" s="115" t="e">
        <f t="shared" si="850"/>
        <v>#REF!</v>
      </c>
      <c r="AY736" s="115">
        <f t="shared" si="850"/>
        <v>0</v>
      </c>
      <c r="AZ736" s="115">
        <f t="shared" si="850"/>
        <v>0</v>
      </c>
      <c r="BA736" s="115">
        <f>SUM(BA737:BA740)</f>
        <v>0</v>
      </c>
      <c r="BB736" s="115">
        <f>SUM(BB737:BB740)</f>
        <v>0</v>
      </c>
    </row>
    <row r="737" spans="7:54" s="71" customFormat="1" ht="14.25" x14ac:dyDescent="0.2">
      <c r="G737" s="81" t="s">
        <v>1337</v>
      </c>
      <c r="H737" s="85" t="s">
        <v>1337</v>
      </c>
      <c r="I737" s="74" t="s">
        <v>1338</v>
      </c>
      <c r="J737" s="75">
        <v>0</v>
      </c>
      <c r="K737" s="75"/>
      <c r="L737" s="113">
        <v>0</v>
      </c>
      <c r="M737" s="113">
        <v>0</v>
      </c>
      <c r="N737" s="113">
        <v>0</v>
      </c>
      <c r="O737" s="113">
        <v>0</v>
      </c>
      <c r="P737" s="113">
        <v>0</v>
      </c>
      <c r="Q737" s="113">
        <v>0</v>
      </c>
      <c r="R737" s="113">
        <v>0</v>
      </c>
      <c r="S737" s="113">
        <v>0</v>
      </c>
      <c r="T737" s="113">
        <v>0</v>
      </c>
      <c r="U737" s="113">
        <v>0</v>
      </c>
      <c r="V737" s="113">
        <v>0</v>
      </c>
      <c r="W737" s="113">
        <v>0</v>
      </c>
      <c r="X737" s="113">
        <v>0</v>
      </c>
      <c r="Y737" s="113">
        <f t="shared" si="818"/>
        <v>0</v>
      </c>
      <c r="Z737" s="113">
        <v>0</v>
      </c>
      <c r="AA737" s="113">
        <v>0</v>
      </c>
      <c r="AB737" s="113">
        <v>0</v>
      </c>
      <c r="AC737" s="113">
        <v>0</v>
      </c>
      <c r="AD737" s="113">
        <v>0</v>
      </c>
      <c r="AE737" s="113">
        <v>0</v>
      </c>
      <c r="AF737" s="113">
        <v>0</v>
      </c>
      <c r="AG737" s="113">
        <v>0</v>
      </c>
      <c r="AH737" s="113">
        <v>0</v>
      </c>
      <c r="AI737" s="113">
        <f t="shared" si="847"/>
        <v>0</v>
      </c>
      <c r="AJ737" s="113">
        <v>0</v>
      </c>
      <c r="AK737" s="113">
        <v>0</v>
      </c>
      <c r="AL737" s="113">
        <f t="shared" si="848"/>
        <v>0</v>
      </c>
      <c r="AM737" s="113">
        <f>SUM(M737:R737)</f>
        <v>0</v>
      </c>
      <c r="AN737" s="113">
        <f>SUM(S737:U737)</f>
        <v>0</v>
      </c>
      <c r="AO737" s="113">
        <f>SUM(V737:X737)</f>
        <v>0</v>
      </c>
      <c r="AP737" s="113">
        <f>SUM(AM737:AO737)</f>
        <v>0</v>
      </c>
      <c r="AQ737" s="113">
        <f t="shared" ref="AQ737:AS740" si="851">AM737</f>
        <v>0</v>
      </c>
      <c r="AR737" s="113">
        <f t="shared" si="851"/>
        <v>0</v>
      </c>
      <c r="AS737" s="113">
        <f t="shared" si="851"/>
        <v>0</v>
      </c>
      <c r="AT737" s="113">
        <f>SUM(AQ737:AS737)</f>
        <v>0</v>
      </c>
      <c r="AU737" s="113">
        <v>0</v>
      </c>
      <c r="AV737" s="113">
        <v>0</v>
      </c>
      <c r="AW737" s="113">
        <f>SUM(AU737:AV737)</f>
        <v>0</v>
      </c>
      <c r="AX737" s="113" t="e">
        <f>#REF!</f>
        <v>#REF!</v>
      </c>
      <c r="AY737" s="113">
        <v>0</v>
      </c>
      <c r="AZ737" s="113">
        <v>0</v>
      </c>
      <c r="BA737" s="113">
        <v>0</v>
      </c>
      <c r="BB737" s="113">
        <v>0</v>
      </c>
    </row>
    <row r="738" spans="7:54" s="71" customFormat="1" ht="14.25" x14ac:dyDescent="0.2">
      <c r="G738" s="81" t="s">
        <v>1339</v>
      </c>
      <c r="H738" s="85" t="s">
        <v>1339</v>
      </c>
      <c r="I738" s="74" t="s">
        <v>1340</v>
      </c>
      <c r="J738" s="75">
        <v>0</v>
      </c>
      <c r="K738" s="75"/>
      <c r="L738" s="113">
        <v>0</v>
      </c>
      <c r="M738" s="113">
        <v>0</v>
      </c>
      <c r="N738" s="113">
        <v>0</v>
      </c>
      <c r="O738" s="113">
        <v>0</v>
      </c>
      <c r="P738" s="113">
        <v>0</v>
      </c>
      <c r="Q738" s="113">
        <v>0</v>
      </c>
      <c r="R738" s="113">
        <v>0</v>
      </c>
      <c r="S738" s="113">
        <v>0</v>
      </c>
      <c r="T738" s="113">
        <v>0</v>
      </c>
      <c r="U738" s="113">
        <v>0</v>
      </c>
      <c r="V738" s="113">
        <v>0</v>
      </c>
      <c r="W738" s="113">
        <v>0</v>
      </c>
      <c r="X738" s="113">
        <v>0</v>
      </c>
      <c r="Y738" s="113">
        <f t="shared" si="818"/>
        <v>0</v>
      </c>
      <c r="Z738" s="113">
        <v>0</v>
      </c>
      <c r="AA738" s="113">
        <v>0</v>
      </c>
      <c r="AB738" s="113">
        <v>0</v>
      </c>
      <c r="AC738" s="113">
        <v>0</v>
      </c>
      <c r="AD738" s="113">
        <v>0</v>
      </c>
      <c r="AE738" s="113">
        <v>0</v>
      </c>
      <c r="AF738" s="113">
        <v>0</v>
      </c>
      <c r="AG738" s="113">
        <v>0</v>
      </c>
      <c r="AH738" s="113">
        <v>0</v>
      </c>
      <c r="AI738" s="113">
        <f t="shared" si="847"/>
        <v>0</v>
      </c>
      <c r="AJ738" s="113">
        <v>0</v>
      </c>
      <c r="AK738" s="113">
        <v>0</v>
      </c>
      <c r="AL738" s="113">
        <f t="shared" si="848"/>
        <v>0</v>
      </c>
      <c r="AM738" s="113">
        <f>SUM(M738:R738)</f>
        <v>0</v>
      </c>
      <c r="AN738" s="113">
        <f>SUM(S738:U738)</f>
        <v>0</v>
      </c>
      <c r="AO738" s="113">
        <f>SUM(V738:X738)</f>
        <v>0</v>
      </c>
      <c r="AP738" s="113">
        <f>SUM(AM738:AO738)</f>
        <v>0</v>
      </c>
      <c r="AQ738" s="113">
        <f t="shared" si="851"/>
        <v>0</v>
      </c>
      <c r="AR738" s="113">
        <f t="shared" si="851"/>
        <v>0</v>
      </c>
      <c r="AS738" s="113">
        <f t="shared" si="851"/>
        <v>0</v>
      </c>
      <c r="AT738" s="113">
        <f>SUM(AQ738:AS738)</f>
        <v>0</v>
      </c>
      <c r="AU738" s="113">
        <v>0</v>
      </c>
      <c r="AV738" s="113">
        <v>0</v>
      </c>
      <c r="AW738" s="113">
        <f>SUM(AU738:AV738)</f>
        <v>0</v>
      </c>
      <c r="AX738" s="113" t="e">
        <f>#REF!</f>
        <v>#REF!</v>
      </c>
      <c r="AY738" s="113">
        <v>0</v>
      </c>
      <c r="AZ738" s="113">
        <v>0</v>
      </c>
      <c r="BA738" s="113">
        <v>0</v>
      </c>
      <c r="BB738" s="113">
        <v>0</v>
      </c>
    </row>
    <row r="739" spans="7:54" s="71" customFormat="1" ht="14.25" x14ac:dyDescent="0.2">
      <c r="G739" s="81" t="s">
        <v>1341</v>
      </c>
      <c r="H739" s="85" t="s">
        <v>1341</v>
      </c>
      <c r="I739" s="74" t="s">
        <v>1342</v>
      </c>
      <c r="J739" s="75">
        <v>0</v>
      </c>
      <c r="K739" s="75"/>
      <c r="L739" s="113">
        <v>0</v>
      </c>
      <c r="M739" s="113">
        <v>0</v>
      </c>
      <c r="N739" s="113">
        <v>0</v>
      </c>
      <c r="O739" s="113">
        <v>0</v>
      </c>
      <c r="P739" s="113">
        <v>0</v>
      </c>
      <c r="Q739" s="113">
        <v>0</v>
      </c>
      <c r="R739" s="113">
        <v>0</v>
      </c>
      <c r="S739" s="113">
        <v>0</v>
      </c>
      <c r="T739" s="113">
        <v>0</v>
      </c>
      <c r="U739" s="113">
        <v>0</v>
      </c>
      <c r="V739" s="113">
        <v>0</v>
      </c>
      <c r="W739" s="113">
        <v>0</v>
      </c>
      <c r="X739" s="113">
        <v>0</v>
      </c>
      <c r="Y739" s="113">
        <f t="shared" si="818"/>
        <v>0</v>
      </c>
      <c r="Z739" s="113">
        <v>0</v>
      </c>
      <c r="AA739" s="113">
        <v>0</v>
      </c>
      <c r="AB739" s="113">
        <v>0</v>
      </c>
      <c r="AC739" s="113">
        <v>0</v>
      </c>
      <c r="AD739" s="113">
        <v>0</v>
      </c>
      <c r="AE739" s="113">
        <v>0</v>
      </c>
      <c r="AF739" s="113">
        <v>0</v>
      </c>
      <c r="AG739" s="113">
        <v>0</v>
      </c>
      <c r="AH739" s="113">
        <v>0</v>
      </c>
      <c r="AI739" s="113">
        <f t="shared" si="847"/>
        <v>0</v>
      </c>
      <c r="AJ739" s="113">
        <v>0</v>
      </c>
      <c r="AK739" s="113">
        <v>0</v>
      </c>
      <c r="AL739" s="113">
        <f t="shared" si="848"/>
        <v>0</v>
      </c>
      <c r="AM739" s="113">
        <f>SUM(M739:R739)</f>
        <v>0</v>
      </c>
      <c r="AN739" s="113">
        <f>SUM(S739:U739)</f>
        <v>0</v>
      </c>
      <c r="AO739" s="113">
        <f>SUM(V739:X739)</f>
        <v>0</v>
      </c>
      <c r="AP739" s="113">
        <f>SUM(AM739:AO739)</f>
        <v>0</v>
      </c>
      <c r="AQ739" s="113">
        <f t="shared" si="851"/>
        <v>0</v>
      </c>
      <c r="AR739" s="113">
        <f t="shared" si="851"/>
        <v>0</v>
      </c>
      <c r="AS739" s="113">
        <f t="shared" si="851"/>
        <v>0</v>
      </c>
      <c r="AT739" s="113">
        <f>SUM(AQ739:AS739)</f>
        <v>0</v>
      </c>
      <c r="AU739" s="113">
        <v>0</v>
      </c>
      <c r="AV739" s="113">
        <v>0</v>
      </c>
      <c r="AW739" s="113">
        <f>SUM(AU739:AV739)</f>
        <v>0</v>
      </c>
      <c r="AX739" s="113" t="e">
        <f>#REF!</f>
        <v>#REF!</v>
      </c>
      <c r="AY739" s="113">
        <v>0</v>
      </c>
      <c r="AZ739" s="113">
        <v>0</v>
      </c>
      <c r="BA739" s="113">
        <v>0</v>
      </c>
      <c r="BB739" s="113">
        <v>0</v>
      </c>
    </row>
    <row r="740" spans="7:54" s="71" customFormat="1" ht="14.25" x14ac:dyDescent="0.2">
      <c r="G740" s="81" t="s">
        <v>1343</v>
      </c>
      <c r="H740" s="85" t="s">
        <v>1343</v>
      </c>
      <c r="I740" s="74" t="s">
        <v>1344</v>
      </c>
      <c r="J740" s="75">
        <v>0</v>
      </c>
      <c r="K740" s="75"/>
      <c r="L740" s="113">
        <v>0</v>
      </c>
      <c r="M740" s="113">
        <v>0</v>
      </c>
      <c r="N740" s="113">
        <v>0</v>
      </c>
      <c r="O740" s="113">
        <v>0</v>
      </c>
      <c r="P740" s="113">
        <v>0</v>
      </c>
      <c r="Q740" s="113">
        <v>0</v>
      </c>
      <c r="R740" s="113">
        <v>0</v>
      </c>
      <c r="S740" s="113">
        <v>0</v>
      </c>
      <c r="T740" s="113">
        <v>0</v>
      </c>
      <c r="U740" s="113">
        <v>0</v>
      </c>
      <c r="V740" s="113">
        <v>0</v>
      </c>
      <c r="W740" s="113">
        <v>0</v>
      </c>
      <c r="X740" s="113">
        <v>0</v>
      </c>
      <c r="Y740" s="113">
        <f t="shared" si="818"/>
        <v>0</v>
      </c>
      <c r="Z740" s="113">
        <v>0</v>
      </c>
      <c r="AA740" s="113">
        <v>0</v>
      </c>
      <c r="AB740" s="113">
        <v>0</v>
      </c>
      <c r="AC740" s="113">
        <v>0</v>
      </c>
      <c r="AD740" s="113">
        <v>0</v>
      </c>
      <c r="AE740" s="113">
        <v>0</v>
      </c>
      <c r="AF740" s="113">
        <v>0</v>
      </c>
      <c r="AG740" s="113">
        <v>0</v>
      </c>
      <c r="AH740" s="113">
        <v>0</v>
      </c>
      <c r="AI740" s="113">
        <f t="shared" si="847"/>
        <v>0</v>
      </c>
      <c r="AJ740" s="113">
        <v>0</v>
      </c>
      <c r="AK740" s="113">
        <v>0</v>
      </c>
      <c r="AL740" s="113">
        <f t="shared" si="848"/>
        <v>0</v>
      </c>
      <c r="AM740" s="113">
        <f>SUM(M740:R740)</f>
        <v>0</v>
      </c>
      <c r="AN740" s="113">
        <f>SUM(S740:U740)</f>
        <v>0</v>
      </c>
      <c r="AO740" s="113">
        <f>SUM(V740:X740)</f>
        <v>0</v>
      </c>
      <c r="AP740" s="113">
        <f>SUM(AM740:AO740)</f>
        <v>0</v>
      </c>
      <c r="AQ740" s="113">
        <f t="shared" si="851"/>
        <v>0</v>
      </c>
      <c r="AR740" s="113">
        <f t="shared" si="851"/>
        <v>0</v>
      </c>
      <c r="AS740" s="113">
        <f t="shared" si="851"/>
        <v>0</v>
      </c>
      <c r="AT740" s="113">
        <f>SUM(AQ740:AS740)</f>
        <v>0</v>
      </c>
      <c r="AU740" s="113">
        <v>0</v>
      </c>
      <c r="AV740" s="113">
        <v>0</v>
      </c>
      <c r="AW740" s="113">
        <f>SUM(AU740:AV740)</f>
        <v>0</v>
      </c>
      <c r="AX740" s="113" t="e">
        <f>#REF!</f>
        <v>#REF!</v>
      </c>
      <c r="AY740" s="113">
        <v>0</v>
      </c>
      <c r="AZ740" s="113">
        <v>0</v>
      </c>
      <c r="BA740" s="113">
        <v>0</v>
      </c>
      <c r="BB740" s="113">
        <v>0</v>
      </c>
    </row>
    <row r="741" spans="7:54" s="71" customFormat="1" ht="14.25" x14ac:dyDescent="0.2">
      <c r="G741" s="81" t="s">
        <v>1345</v>
      </c>
      <c r="H741" s="82" t="s">
        <v>1346</v>
      </c>
      <c r="I741" s="83" t="s">
        <v>1347</v>
      </c>
      <c r="J741" s="84">
        <f>J742</f>
        <v>0</v>
      </c>
      <c r="K741" s="84">
        <f>K742</f>
        <v>0</v>
      </c>
      <c r="L741" s="115">
        <f>L742</f>
        <v>0</v>
      </c>
      <c r="M741" s="115">
        <f t="shared" ref="M741:X741" si="852">M742</f>
        <v>0</v>
      </c>
      <c r="N741" s="115">
        <f t="shared" si="852"/>
        <v>0</v>
      </c>
      <c r="O741" s="115">
        <f t="shared" si="852"/>
        <v>0</v>
      </c>
      <c r="P741" s="115">
        <f t="shared" si="852"/>
        <v>0</v>
      </c>
      <c r="Q741" s="115">
        <f t="shared" si="852"/>
        <v>0</v>
      </c>
      <c r="R741" s="115">
        <f t="shared" si="852"/>
        <v>0</v>
      </c>
      <c r="S741" s="115">
        <f t="shared" si="852"/>
        <v>0</v>
      </c>
      <c r="T741" s="115">
        <f t="shared" si="852"/>
        <v>0</v>
      </c>
      <c r="U741" s="115">
        <f t="shared" si="852"/>
        <v>0</v>
      </c>
      <c r="V741" s="115">
        <f t="shared" si="852"/>
        <v>0</v>
      </c>
      <c r="W741" s="115">
        <f t="shared" si="852"/>
        <v>0</v>
      </c>
      <c r="X741" s="115">
        <f t="shared" si="852"/>
        <v>0</v>
      </c>
      <c r="Y741" s="115">
        <f t="shared" si="818"/>
        <v>0</v>
      </c>
      <c r="Z741" s="115">
        <f t="shared" ref="Z741:BB741" si="853">Z742</f>
        <v>0</v>
      </c>
      <c r="AA741" s="115">
        <f t="shared" si="853"/>
        <v>0</v>
      </c>
      <c r="AB741" s="115">
        <f t="shared" si="853"/>
        <v>0</v>
      </c>
      <c r="AC741" s="115">
        <f t="shared" si="853"/>
        <v>0</v>
      </c>
      <c r="AD741" s="115">
        <f t="shared" si="853"/>
        <v>0</v>
      </c>
      <c r="AE741" s="115">
        <f t="shared" si="853"/>
        <v>0</v>
      </c>
      <c r="AF741" s="115">
        <f t="shared" si="853"/>
        <v>0</v>
      </c>
      <c r="AG741" s="115">
        <v>0</v>
      </c>
      <c r="AH741" s="115">
        <v>0</v>
      </c>
      <c r="AI741" s="115">
        <f t="shared" si="853"/>
        <v>0</v>
      </c>
      <c r="AJ741" s="115">
        <f t="shared" si="853"/>
        <v>0</v>
      </c>
      <c r="AK741" s="115">
        <f t="shared" si="853"/>
        <v>0</v>
      </c>
      <c r="AL741" s="115">
        <f t="shared" si="853"/>
        <v>0</v>
      </c>
      <c r="AM741" s="115">
        <f t="shared" si="853"/>
        <v>0</v>
      </c>
      <c r="AN741" s="115">
        <f t="shared" si="853"/>
        <v>0</v>
      </c>
      <c r="AO741" s="115">
        <f t="shared" si="853"/>
        <v>0</v>
      </c>
      <c r="AP741" s="115">
        <f t="shared" si="853"/>
        <v>0</v>
      </c>
      <c r="AQ741" s="115">
        <f t="shared" si="853"/>
        <v>0</v>
      </c>
      <c r="AR741" s="115">
        <f t="shared" si="853"/>
        <v>0</v>
      </c>
      <c r="AS741" s="115">
        <f t="shared" si="853"/>
        <v>0</v>
      </c>
      <c r="AT741" s="115">
        <f t="shared" si="853"/>
        <v>0</v>
      </c>
      <c r="AU741" s="115">
        <f t="shared" si="853"/>
        <v>0</v>
      </c>
      <c r="AV741" s="115">
        <f t="shared" si="853"/>
        <v>0</v>
      </c>
      <c r="AW741" s="115">
        <f t="shared" si="853"/>
        <v>0</v>
      </c>
      <c r="AX741" s="115" t="e">
        <f t="shared" si="853"/>
        <v>#REF!</v>
      </c>
      <c r="AY741" s="115">
        <f t="shared" si="853"/>
        <v>0</v>
      </c>
      <c r="AZ741" s="115">
        <f t="shared" si="853"/>
        <v>0</v>
      </c>
      <c r="BA741" s="115">
        <f t="shared" si="853"/>
        <v>0</v>
      </c>
      <c r="BB741" s="115">
        <f t="shared" si="853"/>
        <v>0</v>
      </c>
    </row>
    <row r="742" spans="7:54" s="71" customFormat="1" ht="14.25" x14ac:dyDescent="0.2">
      <c r="G742" s="81" t="s">
        <v>1346</v>
      </c>
      <c r="H742" s="85" t="s">
        <v>1346</v>
      </c>
      <c r="I742" s="74" t="s">
        <v>1347</v>
      </c>
      <c r="J742" s="75">
        <v>0</v>
      </c>
      <c r="K742" s="75"/>
      <c r="L742" s="113">
        <v>0</v>
      </c>
      <c r="M742" s="113">
        <v>0</v>
      </c>
      <c r="N742" s="113">
        <v>0</v>
      </c>
      <c r="O742" s="113">
        <v>0</v>
      </c>
      <c r="P742" s="113">
        <v>0</v>
      </c>
      <c r="Q742" s="113">
        <v>0</v>
      </c>
      <c r="R742" s="113">
        <v>0</v>
      </c>
      <c r="S742" s="113">
        <v>0</v>
      </c>
      <c r="T742" s="113">
        <v>0</v>
      </c>
      <c r="U742" s="113">
        <v>0</v>
      </c>
      <c r="V742" s="113">
        <v>0</v>
      </c>
      <c r="W742" s="113">
        <v>0</v>
      </c>
      <c r="X742" s="113">
        <v>0</v>
      </c>
      <c r="Y742" s="113">
        <f t="shared" si="818"/>
        <v>0</v>
      </c>
      <c r="Z742" s="113">
        <v>0</v>
      </c>
      <c r="AA742" s="113">
        <v>0</v>
      </c>
      <c r="AB742" s="113">
        <v>0</v>
      </c>
      <c r="AC742" s="113">
        <v>0</v>
      </c>
      <c r="AD742" s="113">
        <v>0</v>
      </c>
      <c r="AE742" s="113">
        <v>0</v>
      </c>
      <c r="AF742" s="113">
        <v>0</v>
      </c>
      <c r="AG742" s="113">
        <v>0</v>
      </c>
      <c r="AH742" s="113">
        <v>0</v>
      </c>
      <c r="AI742" s="113">
        <f t="shared" si="847"/>
        <v>0</v>
      </c>
      <c r="AJ742" s="113">
        <v>0</v>
      </c>
      <c r="AK742" s="113">
        <v>0</v>
      </c>
      <c r="AL742" s="113">
        <f t="shared" si="848"/>
        <v>0</v>
      </c>
      <c r="AM742" s="113">
        <f>SUM(M742:R742)</f>
        <v>0</v>
      </c>
      <c r="AN742" s="113">
        <f>SUM(S742:U742)</f>
        <v>0</v>
      </c>
      <c r="AO742" s="113">
        <f>SUM(V742:X742)</f>
        <v>0</v>
      </c>
      <c r="AP742" s="113">
        <f>SUM(AM742:AO742)</f>
        <v>0</v>
      </c>
      <c r="AQ742" s="113">
        <f>AM742</f>
        <v>0</v>
      </c>
      <c r="AR742" s="113">
        <f>AN742</f>
        <v>0</v>
      </c>
      <c r="AS742" s="113">
        <f>AO742</f>
        <v>0</v>
      </c>
      <c r="AT742" s="113">
        <f>SUM(AQ742:AS742)</f>
        <v>0</v>
      </c>
      <c r="AU742" s="113">
        <v>0</v>
      </c>
      <c r="AV742" s="113">
        <v>0</v>
      </c>
      <c r="AW742" s="113">
        <f>SUM(AU742:AV742)</f>
        <v>0</v>
      </c>
      <c r="AX742" s="113" t="e">
        <f>#REF!</f>
        <v>#REF!</v>
      </c>
      <c r="AY742" s="113">
        <v>0</v>
      </c>
      <c r="AZ742" s="113">
        <v>0</v>
      </c>
      <c r="BA742" s="113">
        <v>0</v>
      </c>
      <c r="BB742" s="113">
        <v>0</v>
      </c>
    </row>
    <row r="743" spans="7:54" s="71" customFormat="1" ht="14.25" x14ac:dyDescent="0.2">
      <c r="G743" s="81" t="s">
        <v>1348</v>
      </c>
      <c r="H743" s="82" t="s">
        <v>1349</v>
      </c>
      <c r="I743" s="83" t="s">
        <v>1350</v>
      </c>
      <c r="J743" s="84">
        <f>J744</f>
        <v>0</v>
      </c>
      <c r="K743" s="84">
        <f>K744</f>
        <v>0</v>
      </c>
      <c r="L743" s="115">
        <f>L744</f>
        <v>0</v>
      </c>
      <c r="M743" s="115">
        <f t="shared" ref="M743:X743" si="854">M744</f>
        <v>0</v>
      </c>
      <c r="N743" s="115">
        <f t="shared" si="854"/>
        <v>0</v>
      </c>
      <c r="O743" s="115">
        <f t="shared" si="854"/>
        <v>0</v>
      </c>
      <c r="P743" s="115">
        <f t="shared" si="854"/>
        <v>0</v>
      </c>
      <c r="Q743" s="115">
        <f t="shared" si="854"/>
        <v>0</v>
      </c>
      <c r="R743" s="115">
        <f t="shared" si="854"/>
        <v>0</v>
      </c>
      <c r="S743" s="115">
        <f t="shared" si="854"/>
        <v>0</v>
      </c>
      <c r="T743" s="115">
        <f t="shared" si="854"/>
        <v>0</v>
      </c>
      <c r="U743" s="115">
        <f t="shared" si="854"/>
        <v>0</v>
      </c>
      <c r="V743" s="115">
        <f t="shared" si="854"/>
        <v>0</v>
      </c>
      <c r="W743" s="115">
        <f t="shared" si="854"/>
        <v>0</v>
      </c>
      <c r="X743" s="115">
        <f t="shared" si="854"/>
        <v>0</v>
      </c>
      <c r="Y743" s="115">
        <f t="shared" si="818"/>
        <v>0</v>
      </c>
      <c r="Z743" s="115">
        <f t="shared" ref="Z743:BB743" si="855">Z744</f>
        <v>0</v>
      </c>
      <c r="AA743" s="115">
        <f t="shared" si="855"/>
        <v>0</v>
      </c>
      <c r="AB743" s="115">
        <f t="shared" si="855"/>
        <v>0</v>
      </c>
      <c r="AC743" s="115">
        <f t="shared" si="855"/>
        <v>0</v>
      </c>
      <c r="AD743" s="115">
        <f t="shared" si="855"/>
        <v>0</v>
      </c>
      <c r="AE743" s="115">
        <f t="shared" si="855"/>
        <v>0</v>
      </c>
      <c r="AF743" s="115">
        <f t="shared" si="855"/>
        <v>0</v>
      </c>
      <c r="AG743" s="115">
        <v>0</v>
      </c>
      <c r="AH743" s="115">
        <v>0</v>
      </c>
      <c r="AI743" s="115">
        <f t="shared" si="855"/>
        <v>0</v>
      </c>
      <c r="AJ743" s="115">
        <f t="shared" si="855"/>
        <v>0</v>
      </c>
      <c r="AK743" s="115">
        <f t="shared" si="855"/>
        <v>0</v>
      </c>
      <c r="AL743" s="115">
        <f t="shared" si="855"/>
        <v>0</v>
      </c>
      <c r="AM743" s="115">
        <f t="shared" si="855"/>
        <v>0</v>
      </c>
      <c r="AN743" s="115">
        <f t="shared" si="855"/>
        <v>0</v>
      </c>
      <c r="AO743" s="115">
        <f t="shared" si="855"/>
        <v>0</v>
      </c>
      <c r="AP743" s="115">
        <f t="shared" si="855"/>
        <v>0</v>
      </c>
      <c r="AQ743" s="115">
        <f t="shared" si="855"/>
        <v>0</v>
      </c>
      <c r="AR743" s="115">
        <f t="shared" si="855"/>
        <v>0</v>
      </c>
      <c r="AS743" s="115">
        <f t="shared" si="855"/>
        <v>0</v>
      </c>
      <c r="AT743" s="115">
        <f t="shared" si="855"/>
        <v>0</v>
      </c>
      <c r="AU743" s="115">
        <f t="shared" si="855"/>
        <v>0</v>
      </c>
      <c r="AV743" s="115">
        <f t="shared" si="855"/>
        <v>0</v>
      </c>
      <c r="AW743" s="115">
        <f t="shared" si="855"/>
        <v>0</v>
      </c>
      <c r="AX743" s="115" t="e">
        <f t="shared" si="855"/>
        <v>#REF!</v>
      </c>
      <c r="AY743" s="115">
        <f t="shared" si="855"/>
        <v>0</v>
      </c>
      <c r="AZ743" s="115">
        <f t="shared" si="855"/>
        <v>0</v>
      </c>
      <c r="BA743" s="115">
        <f t="shared" si="855"/>
        <v>0</v>
      </c>
      <c r="BB743" s="115">
        <f t="shared" si="855"/>
        <v>0</v>
      </c>
    </row>
    <row r="744" spans="7:54" s="71" customFormat="1" ht="14.25" x14ac:dyDescent="0.2">
      <c r="G744" s="81" t="s">
        <v>1349</v>
      </c>
      <c r="H744" s="85" t="s">
        <v>1349</v>
      </c>
      <c r="I744" s="74" t="s">
        <v>1350</v>
      </c>
      <c r="J744" s="75">
        <v>0</v>
      </c>
      <c r="K744" s="75"/>
      <c r="L744" s="113">
        <v>0</v>
      </c>
      <c r="M744" s="113">
        <v>0</v>
      </c>
      <c r="N744" s="113">
        <v>0</v>
      </c>
      <c r="O744" s="113">
        <v>0</v>
      </c>
      <c r="P744" s="113">
        <v>0</v>
      </c>
      <c r="Q744" s="113">
        <v>0</v>
      </c>
      <c r="R744" s="113">
        <v>0</v>
      </c>
      <c r="S744" s="113">
        <v>0</v>
      </c>
      <c r="T744" s="113">
        <v>0</v>
      </c>
      <c r="U744" s="113">
        <v>0</v>
      </c>
      <c r="V744" s="113">
        <v>0</v>
      </c>
      <c r="W744" s="113">
        <v>0</v>
      </c>
      <c r="X744" s="113">
        <v>0</v>
      </c>
      <c r="Y744" s="113">
        <f t="shared" si="818"/>
        <v>0</v>
      </c>
      <c r="Z744" s="113">
        <v>0</v>
      </c>
      <c r="AA744" s="113">
        <v>0</v>
      </c>
      <c r="AB744" s="113">
        <v>0</v>
      </c>
      <c r="AC744" s="113">
        <v>0</v>
      </c>
      <c r="AD744" s="113">
        <v>0</v>
      </c>
      <c r="AE744" s="113">
        <v>0</v>
      </c>
      <c r="AF744" s="113">
        <v>0</v>
      </c>
      <c r="AG744" s="113">
        <v>0</v>
      </c>
      <c r="AH744" s="113">
        <v>0</v>
      </c>
      <c r="AI744" s="113">
        <f t="shared" si="847"/>
        <v>0</v>
      </c>
      <c r="AJ744" s="113">
        <v>0</v>
      </c>
      <c r="AK744" s="113">
        <v>0</v>
      </c>
      <c r="AL744" s="113">
        <f t="shared" si="848"/>
        <v>0</v>
      </c>
      <c r="AM744" s="113">
        <f>SUM(M744:R744)</f>
        <v>0</v>
      </c>
      <c r="AN744" s="113">
        <f>SUM(S744:U744)</f>
        <v>0</v>
      </c>
      <c r="AO744" s="113">
        <f>SUM(V744:X744)</f>
        <v>0</v>
      </c>
      <c r="AP744" s="113">
        <f>SUM(AM744:AO744)</f>
        <v>0</v>
      </c>
      <c r="AQ744" s="113">
        <f>AM744</f>
        <v>0</v>
      </c>
      <c r="AR744" s="113">
        <f>AN744</f>
        <v>0</v>
      </c>
      <c r="AS744" s="113">
        <f>AO744</f>
        <v>0</v>
      </c>
      <c r="AT744" s="113">
        <f>SUM(AQ744:AS744)</f>
        <v>0</v>
      </c>
      <c r="AU744" s="113">
        <v>0</v>
      </c>
      <c r="AV744" s="113">
        <v>0</v>
      </c>
      <c r="AW744" s="113">
        <f>SUM(AU744:AV744)</f>
        <v>0</v>
      </c>
      <c r="AX744" s="113" t="e">
        <f>#REF!</f>
        <v>#REF!</v>
      </c>
      <c r="AY744" s="113">
        <v>0</v>
      </c>
      <c r="AZ744" s="113">
        <v>0</v>
      </c>
      <c r="BA744" s="113">
        <v>0</v>
      </c>
      <c r="BB744" s="113">
        <v>0</v>
      </c>
    </row>
    <row r="745" spans="7:54" s="71" customFormat="1" ht="14.25" x14ac:dyDescent="0.2">
      <c r="G745" s="81" t="s">
        <v>1351</v>
      </c>
      <c r="H745" s="82" t="s">
        <v>1352</v>
      </c>
      <c r="I745" s="83" t="s">
        <v>1353</v>
      </c>
      <c r="J745" s="84">
        <f>SUM(J746:J748)</f>
        <v>0</v>
      </c>
      <c r="K745" s="84">
        <f>SUM(K746:K748)</f>
        <v>0</v>
      </c>
      <c r="L745" s="115">
        <f>SUM(L746:L748)</f>
        <v>0</v>
      </c>
      <c r="M745" s="115">
        <f t="shared" ref="M745:X745" si="856">SUM(M746:M748)</f>
        <v>0</v>
      </c>
      <c r="N745" s="115">
        <f t="shared" si="856"/>
        <v>0</v>
      </c>
      <c r="O745" s="115">
        <f t="shared" si="856"/>
        <v>0</v>
      </c>
      <c r="P745" s="115">
        <f t="shared" si="856"/>
        <v>0</v>
      </c>
      <c r="Q745" s="115">
        <f t="shared" si="856"/>
        <v>0</v>
      </c>
      <c r="R745" s="115">
        <f t="shared" si="856"/>
        <v>0</v>
      </c>
      <c r="S745" s="115">
        <f t="shared" si="856"/>
        <v>0</v>
      </c>
      <c r="T745" s="115">
        <f t="shared" si="856"/>
        <v>0</v>
      </c>
      <c r="U745" s="115">
        <f t="shared" si="856"/>
        <v>0</v>
      </c>
      <c r="V745" s="115">
        <f t="shared" si="856"/>
        <v>0</v>
      </c>
      <c r="W745" s="115">
        <f t="shared" si="856"/>
        <v>0</v>
      </c>
      <c r="X745" s="115">
        <f t="shared" si="856"/>
        <v>0</v>
      </c>
      <c r="Y745" s="115">
        <f t="shared" si="818"/>
        <v>0</v>
      </c>
      <c r="Z745" s="115">
        <f t="shared" ref="Z745:AZ745" si="857">SUM(Z746:Z748)</f>
        <v>0</v>
      </c>
      <c r="AA745" s="115">
        <f t="shared" si="857"/>
        <v>0</v>
      </c>
      <c r="AB745" s="115">
        <f t="shared" si="857"/>
        <v>0</v>
      </c>
      <c r="AC745" s="115">
        <f t="shared" si="857"/>
        <v>0</v>
      </c>
      <c r="AD745" s="115">
        <f t="shared" si="857"/>
        <v>0</v>
      </c>
      <c r="AE745" s="115">
        <f t="shared" si="857"/>
        <v>0</v>
      </c>
      <c r="AF745" s="115">
        <f t="shared" si="857"/>
        <v>0</v>
      </c>
      <c r="AG745" s="115">
        <v>0</v>
      </c>
      <c r="AH745" s="115">
        <v>0</v>
      </c>
      <c r="AI745" s="115">
        <f t="shared" si="857"/>
        <v>0</v>
      </c>
      <c r="AJ745" s="115">
        <f t="shared" si="857"/>
        <v>0</v>
      </c>
      <c r="AK745" s="115">
        <f t="shared" si="857"/>
        <v>0</v>
      </c>
      <c r="AL745" s="115">
        <f t="shared" si="857"/>
        <v>0</v>
      </c>
      <c r="AM745" s="115">
        <f t="shared" si="857"/>
        <v>0</v>
      </c>
      <c r="AN745" s="115">
        <f t="shared" si="857"/>
        <v>0</v>
      </c>
      <c r="AO745" s="115">
        <f t="shared" si="857"/>
        <v>0</v>
      </c>
      <c r="AP745" s="115">
        <f t="shared" si="857"/>
        <v>0</v>
      </c>
      <c r="AQ745" s="115">
        <f t="shared" si="857"/>
        <v>0</v>
      </c>
      <c r="AR745" s="115">
        <f t="shared" si="857"/>
        <v>0</v>
      </c>
      <c r="AS745" s="115">
        <f t="shared" si="857"/>
        <v>0</v>
      </c>
      <c r="AT745" s="115">
        <f>SUM(AT746:AT748)</f>
        <v>0</v>
      </c>
      <c r="AU745" s="115">
        <f t="shared" si="857"/>
        <v>0</v>
      </c>
      <c r="AV745" s="115">
        <f t="shared" si="857"/>
        <v>0</v>
      </c>
      <c r="AW745" s="115">
        <f t="shared" si="857"/>
        <v>0</v>
      </c>
      <c r="AX745" s="115" t="e">
        <f t="shared" si="857"/>
        <v>#REF!</v>
      </c>
      <c r="AY745" s="115">
        <f t="shared" si="857"/>
        <v>0</v>
      </c>
      <c r="AZ745" s="115">
        <f t="shared" si="857"/>
        <v>0</v>
      </c>
      <c r="BA745" s="115">
        <f>SUM(BA746:BA748)</f>
        <v>0</v>
      </c>
      <c r="BB745" s="115">
        <f>SUM(BB746:BB748)</f>
        <v>0</v>
      </c>
    </row>
    <row r="746" spans="7:54" s="71" customFormat="1" ht="14.25" x14ac:dyDescent="0.2">
      <c r="G746" s="81" t="s">
        <v>1354</v>
      </c>
      <c r="H746" s="85" t="s">
        <v>1354</v>
      </c>
      <c r="I746" s="74" t="s">
        <v>1355</v>
      </c>
      <c r="J746" s="75">
        <v>0</v>
      </c>
      <c r="K746" s="75"/>
      <c r="L746" s="113">
        <v>0</v>
      </c>
      <c r="M746" s="113">
        <v>0</v>
      </c>
      <c r="N746" s="113">
        <v>0</v>
      </c>
      <c r="O746" s="113">
        <v>0</v>
      </c>
      <c r="P746" s="113">
        <v>0</v>
      </c>
      <c r="Q746" s="113">
        <v>0</v>
      </c>
      <c r="R746" s="113">
        <v>0</v>
      </c>
      <c r="S746" s="113">
        <v>0</v>
      </c>
      <c r="T746" s="113">
        <v>0</v>
      </c>
      <c r="U746" s="113">
        <v>0</v>
      </c>
      <c r="V746" s="113">
        <v>0</v>
      </c>
      <c r="W746" s="113">
        <v>0</v>
      </c>
      <c r="X746" s="113">
        <v>0</v>
      </c>
      <c r="Y746" s="113">
        <f t="shared" si="818"/>
        <v>0</v>
      </c>
      <c r="Z746" s="113">
        <v>0</v>
      </c>
      <c r="AA746" s="113">
        <v>0</v>
      </c>
      <c r="AB746" s="113">
        <v>0</v>
      </c>
      <c r="AC746" s="113">
        <v>0</v>
      </c>
      <c r="AD746" s="113">
        <v>0</v>
      </c>
      <c r="AE746" s="113">
        <v>0</v>
      </c>
      <c r="AF746" s="113">
        <v>0</v>
      </c>
      <c r="AG746" s="113">
        <v>0</v>
      </c>
      <c r="AH746" s="113">
        <v>0</v>
      </c>
      <c r="AI746" s="113">
        <f t="shared" si="847"/>
        <v>0</v>
      </c>
      <c r="AJ746" s="113">
        <v>0</v>
      </c>
      <c r="AK746" s="113">
        <v>0</v>
      </c>
      <c r="AL746" s="113">
        <f t="shared" si="848"/>
        <v>0</v>
      </c>
      <c r="AM746" s="113">
        <f>SUM(M746:R746)</f>
        <v>0</v>
      </c>
      <c r="AN746" s="113">
        <f>SUM(S746:U746)</f>
        <v>0</v>
      </c>
      <c r="AO746" s="113">
        <f>SUM(V746:X746)</f>
        <v>0</v>
      </c>
      <c r="AP746" s="113">
        <f>SUM(AM746:AO746)</f>
        <v>0</v>
      </c>
      <c r="AQ746" s="113">
        <f t="shared" ref="AQ746:AS748" si="858">AM746</f>
        <v>0</v>
      </c>
      <c r="AR746" s="113">
        <f t="shared" si="858"/>
        <v>0</v>
      </c>
      <c r="AS746" s="113">
        <f t="shared" si="858"/>
        <v>0</v>
      </c>
      <c r="AT746" s="113">
        <f>SUM(AQ746:AS746)</f>
        <v>0</v>
      </c>
      <c r="AU746" s="113">
        <v>0</v>
      </c>
      <c r="AV746" s="113">
        <v>0</v>
      </c>
      <c r="AW746" s="113">
        <f>SUM(AU746:AV746)</f>
        <v>0</v>
      </c>
      <c r="AX746" s="113" t="e">
        <f>#REF!</f>
        <v>#REF!</v>
      </c>
      <c r="AY746" s="113">
        <v>0</v>
      </c>
      <c r="AZ746" s="113">
        <v>0</v>
      </c>
      <c r="BA746" s="113">
        <v>0</v>
      </c>
      <c r="BB746" s="113">
        <v>0</v>
      </c>
    </row>
    <row r="747" spans="7:54" s="71" customFormat="1" ht="14.25" x14ac:dyDescent="0.2">
      <c r="G747" s="81" t="s">
        <v>1356</v>
      </c>
      <c r="H747" s="85" t="s">
        <v>1356</v>
      </c>
      <c r="I747" s="74" t="s">
        <v>1357</v>
      </c>
      <c r="J747" s="75">
        <v>0</v>
      </c>
      <c r="K747" s="75"/>
      <c r="L747" s="113">
        <v>0</v>
      </c>
      <c r="M747" s="113">
        <v>0</v>
      </c>
      <c r="N747" s="113">
        <v>0</v>
      </c>
      <c r="O747" s="113">
        <v>0</v>
      </c>
      <c r="P747" s="113">
        <v>0</v>
      </c>
      <c r="Q747" s="113">
        <v>0</v>
      </c>
      <c r="R747" s="113">
        <v>0</v>
      </c>
      <c r="S747" s="113">
        <v>0</v>
      </c>
      <c r="T747" s="113">
        <v>0</v>
      </c>
      <c r="U747" s="113">
        <v>0</v>
      </c>
      <c r="V747" s="113">
        <v>0</v>
      </c>
      <c r="W747" s="113">
        <v>0</v>
      </c>
      <c r="X747" s="113">
        <v>0</v>
      </c>
      <c r="Y747" s="113">
        <f t="shared" si="818"/>
        <v>0</v>
      </c>
      <c r="Z747" s="113">
        <v>0</v>
      </c>
      <c r="AA747" s="113">
        <v>0</v>
      </c>
      <c r="AB747" s="113">
        <v>0</v>
      </c>
      <c r="AC747" s="113">
        <v>0</v>
      </c>
      <c r="AD747" s="113">
        <v>0</v>
      </c>
      <c r="AE747" s="113">
        <v>0</v>
      </c>
      <c r="AF747" s="113">
        <v>0</v>
      </c>
      <c r="AG747" s="113">
        <v>0</v>
      </c>
      <c r="AH747" s="113">
        <v>0</v>
      </c>
      <c r="AI747" s="113">
        <f t="shared" si="847"/>
        <v>0</v>
      </c>
      <c r="AJ747" s="113">
        <v>0</v>
      </c>
      <c r="AK747" s="113">
        <v>0</v>
      </c>
      <c r="AL747" s="113">
        <f t="shared" si="848"/>
        <v>0</v>
      </c>
      <c r="AM747" s="113">
        <f>SUM(M747:R747)</f>
        <v>0</v>
      </c>
      <c r="AN747" s="113">
        <f>SUM(S747:U747)</f>
        <v>0</v>
      </c>
      <c r="AO747" s="113">
        <f>SUM(V747:X747)</f>
        <v>0</v>
      </c>
      <c r="AP747" s="113">
        <f>SUM(AM747:AO747)</f>
        <v>0</v>
      </c>
      <c r="AQ747" s="113">
        <f t="shared" si="858"/>
        <v>0</v>
      </c>
      <c r="AR747" s="113">
        <f t="shared" si="858"/>
        <v>0</v>
      </c>
      <c r="AS747" s="113">
        <f t="shared" si="858"/>
        <v>0</v>
      </c>
      <c r="AT747" s="113">
        <f>SUM(AQ747:AS747)</f>
        <v>0</v>
      </c>
      <c r="AU747" s="113">
        <v>0</v>
      </c>
      <c r="AV747" s="113">
        <v>0</v>
      </c>
      <c r="AW747" s="113">
        <f>SUM(AU747:AV747)</f>
        <v>0</v>
      </c>
      <c r="AX747" s="113" t="e">
        <f>#REF!</f>
        <v>#REF!</v>
      </c>
      <c r="AY747" s="113">
        <v>0</v>
      </c>
      <c r="AZ747" s="113">
        <v>0</v>
      </c>
      <c r="BA747" s="113">
        <v>0</v>
      </c>
      <c r="BB747" s="113">
        <v>0</v>
      </c>
    </row>
    <row r="748" spans="7:54" s="71" customFormat="1" ht="14.25" x14ac:dyDescent="0.2">
      <c r="G748" s="81" t="s">
        <v>1358</v>
      </c>
      <c r="H748" s="85" t="s">
        <v>1358</v>
      </c>
      <c r="I748" s="74" t="s">
        <v>1359</v>
      </c>
      <c r="J748" s="75">
        <v>0</v>
      </c>
      <c r="K748" s="75"/>
      <c r="L748" s="113">
        <v>0</v>
      </c>
      <c r="M748" s="113">
        <v>0</v>
      </c>
      <c r="N748" s="113">
        <v>0</v>
      </c>
      <c r="O748" s="113">
        <v>0</v>
      </c>
      <c r="P748" s="113">
        <v>0</v>
      </c>
      <c r="Q748" s="113">
        <v>0</v>
      </c>
      <c r="R748" s="113">
        <v>0</v>
      </c>
      <c r="S748" s="113">
        <v>0</v>
      </c>
      <c r="T748" s="113">
        <v>0</v>
      </c>
      <c r="U748" s="113">
        <v>0</v>
      </c>
      <c r="V748" s="113">
        <v>0</v>
      </c>
      <c r="W748" s="113">
        <v>0</v>
      </c>
      <c r="X748" s="113">
        <v>0</v>
      </c>
      <c r="Y748" s="113">
        <f t="shared" si="818"/>
        <v>0</v>
      </c>
      <c r="Z748" s="113">
        <v>0</v>
      </c>
      <c r="AA748" s="113">
        <v>0</v>
      </c>
      <c r="AB748" s="113">
        <v>0</v>
      </c>
      <c r="AC748" s="113">
        <v>0</v>
      </c>
      <c r="AD748" s="113">
        <v>0</v>
      </c>
      <c r="AE748" s="113">
        <v>0</v>
      </c>
      <c r="AF748" s="113">
        <v>0</v>
      </c>
      <c r="AG748" s="113">
        <v>0</v>
      </c>
      <c r="AH748" s="113">
        <v>0</v>
      </c>
      <c r="AI748" s="113">
        <f t="shared" si="847"/>
        <v>0</v>
      </c>
      <c r="AJ748" s="113">
        <v>0</v>
      </c>
      <c r="AK748" s="113">
        <v>0</v>
      </c>
      <c r="AL748" s="113">
        <f t="shared" si="848"/>
        <v>0</v>
      </c>
      <c r="AM748" s="113">
        <f>SUM(M748:R748)</f>
        <v>0</v>
      </c>
      <c r="AN748" s="113">
        <f>SUM(S748:U748)</f>
        <v>0</v>
      </c>
      <c r="AO748" s="113">
        <f>SUM(V748:X748)</f>
        <v>0</v>
      </c>
      <c r="AP748" s="113">
        <f>SUM(AM748:AO748)</f>
        <v>0</v>
      </c>
      <c r="AQ748" s="113">
        <f t="shared" si="858"/>
        <v>0</v>
      </c>
      <c r="AR748" s="113">
        <f t="shared" si="858"/>
        <v>0</v>
      </c>
      <c r="AS748" s="113">
        <f t="shared" si="858"/>
        <v>0</v>
      </c>
      <c r="AT748" s="113">
        <f>SUM(AQ748:AS748)</f>
        <v>0</v>
      </c>
      <c r="AU748" s="113">
        <v>0</v>
      </c>
      <c r="AV748" s="113">
        <v>0</v>
      </c>
      <c r="AW748" s="113">
        <f>SUM(AU748:AV748)</f>
        <v>0</v>
      </c>
      <c r="AX748" s="113" t="e">
        <f>#REF!</f>
        <v>#REF!</v>
      </c>
      <c r="AY748" s="113">
        <v>0</v>
      </c>
      <c r="AZ748" s="113">
        <v>0</v>
      </c>
      <c r="BA748" s="113">
        <v>0</v>
      </c>
      <c r="BB748" s="113">
        <v>0</v>
      </c>
    </row>
    <row r="749" spans="7:54" s="71" customFormat="1" ht="14.25" x14ac:dyDescent="0.2">
      <c r="G749" s="81" t="s">
        <v>1360</v>
      </c>
      <c r="H749" s="82" t="s">
        <v>1361</v>
      </c>
      <c r="I749" s="83" t="s">
        <v>1362</v>
      </c>
      <c r="J749" s="84">
        <f>SUM(J750:J752)</f>
        <v>0</v>
      </c>
      <c r="K749" s="84">
        <f>SUM(K750:K752)</f>
        <v>0</v>
      </c>
      <c r="L749" s="115">
        <f>SUM(L750:L752)</f>
        <v>0</v>
      </c>
      <c r="M749" s="115">
        <f t="shared" ref="M749:X749" si="859">SUM(M750:M752)</f>
        <v>0</v>
      </c>
      <c r="N749" s="115">
        <f t="shared" si="859"/>
        <v>0</v>
      </c>
      <c r="O749" s="115">
        <f t="shared" si="859"/>
        <v>0</v>
      </c>
      <c r="P749" s="115">
        <f t="shared" si="859"/>
        <v>0</v>
      </c>
      <c r="Q749" s="115">
        <f t="shared" si="859"/>
        <v>0</v>
      </c>
      <c r="R749" s="115">
        <f t="shared" si="859"/>
        <v>0</v>
      </c>
      <c r="S749" s="115">
        <f t="shared" si="859"/>
        <v>0</v>
      </c>
      <c r="T749" s="115">
        <f t="shared" si="859"/>
        <v>0</v>
      </c>
      <c r="U749" s="115">
        <f t="shared" si="859"/>
        <v>0</v>
      </c>
      <c r="V749" s="115">
        <f t="shared" si="859"/>
        <v>0</v>
      </c>
      <c r="W749" s="115">
        <f t="shared" si="859"/>
        <v>0</v>
      </c>
      <c r="X749" s="115">
        <f t="shared" si="859"/>
        <v>0</v>
      </c>
      <c r="Y749" s="115">
        <f t="shared" si="818"/>
        <v>0</v>
      </c>
      <c r="Z749" s="115">
        <f t="shared" ref="Z749:AZ749" si="860">SUM(Z750:Z752)</f>
        <v>0</v>
      </c>
      <c r="AA749" s="115">
        <f t="shared" si="860"/>
        <v>0</v>
      </c>
      <c r="AB749" s="115">
        <f t="shared" si="860"/>
        <v>0</v>
      </c>
      <c r="AC749" s="115">
        <f t="shared" si="860"/>
        <v>0</v>
      </c>
      <c r="AD749" s="115">
        <f t="shared" si="860"/>
        <v>0</v>
      </c>
      <c r="AE749" s="115">
        <f t="shared" si="860"/>
        <v>0</v>
      </c>
      <c r="AF749" s="115">
        <f t="shared" si="860"/>
        <v>0</v>
      </c>
      <c r="AG749" s="115">
        <v>0</v>
      </c>
      <c r="AH749" s="115">
        <v>0</v>
      </c>
      <c r="AI749" s="115">
        <f t="shared" si="860"/>
        <v>0</v>
      </c>
      <c r="AJ749" s="115">
        <f t="shared" si="860"/>
        <v>0</v>
      </c>
      <c r="AK749" s="115">
        <f t="shared" si="860"/>
        <v>0</v>
      </c>
      <c r="AL749" s="115">
        <f t="shared" si="860"/>
        <v>0</v>
      </c>
      <c r="AM749" s="115">
        <f t="shared" si="860"/>
        <v>0</v>
      </c>
      <c r="AN749" s="115">
        <f t="shared" si="860"/>
        <v>0</v>
      </c>
      <c r="AO749" s="115">
        <f t="shared" si="860"/>
        <v>0</v>
      </c>
      <c r="AP749" s="115">
        <f t="shared" si="860"/>
        <v>0</v>
      </c>
      <c r="AQ749" s="115">
        <f t="shared" si="860"/>
        <v>0</v>
      </c>
      <c r="AR749" s="115">
        <f t="shared" si="860"/>
        <v>0</v>
      </c>
      <c r="AS749" s="115">
        <f t="shared" si="860"/>
        <v>0</v>
      </c>
      <c r="AT749" s="115">
        <f t="shared" si="860"/>
        <v>0</v>
      </c>
      <c r="AU749" s="115">
        <f t="shared" si="860"/>
        <v>0</v>
      </c>
      <c r="AV749" s="115">
        <f t="shared" si="860"/>
        <v>0</v>
      </c>
      <c r="AW749" s="115">
        <f t="shared" si="860"/>
        <v>0</v>
      </c>
      <c r="AX749" s="115" t="e">
        <f t="shared" si="860"/>
        <v>#REF!</v>
      </c>
      <c r="AY749" s="115">
        <f t="shared" si="860"/>
        <v>0</v>
      </c>
      <c r="AZ749" s="115">
        <f t="shared" si="860"/>
        <v>0</v>
      </c>
      <c r="BA749" s="115">
        <f>SUM(BA750:BA752)</f>
        <v>0</v>
      </c>
      <c r="BB749" s="115">
        <f>SUM(BB750:BB752)</f>
        <v>0</v>
      </c>
    </row>
    <row r="750" spans="7:54" s="71" customFormat="1" ht="14.25" x14ac:dyDescent="0.2">
      <c r="G750" s="81" t="s">
        <v>1363</v>
      </c>
      <c r="H750" s="85" t="s">
        <v>1363</v>
      </c>
      <c r="I750" s="74" t="s">
        <v>1364</v>
      </c>
      <c r="J750" s="75">
        <v>0</v>
      </c>
      <c r="K750" s="75"/>
      <c r="L750" s="113">
        <v>0</v>
      </c>
      <c r="M750" s="113"/>
      <c r="N750" s="113"/>
      <c r="O750" s="113"/>
      <c r="P750" s="113"/>
      <c r="Q750" s="113">
        <v>0</v>
      </c>
      <c r="R750" s="113">
        <v>0</v>
      </c>
      <c r="S750" s="113">
        <v>0</v>
      </c>
      <c r="T750" s="113">
        <f t="shared" ref="T750:X751" si="861">T751</f>
        <v>0</v>
      </c>
      <c r="U750" s="113">
        <f t="shared" si="861"/>
        <v>0</v>
      </c>
      <c r="V750" s="113">
        <f t="shared" si="861"/>
        <v>0</v>
      </c>
      <c r="W750" s="113">
        <f t="shared" si="861"/>
        <v>0</v>
      </c>
      <c r="X750" s="113">
        <f t="shared" si="861"/>
        <v>0</v>
      </c>
      <c r="Y750" s="113">
        <f t="shared" si="818"/>
        <v>0</v>
      </c>
      <c r="Z750" s="113"/>
      <c r="AA750" s="113"/>
      <c r="AB750" s="113"/>
      <c r="AC750" s="113"/>
      <c r="AD750" s="113">
        <v>0</v>
      </c>
      <c r="AE750" s="113">
        <v>0</v>
      </c>
      <c r="AF750" s="113">
        <v>0</v>
      </c>
      <c r="AG750" s="113">
        <v>0</v>
      </c>
      <c r="AH750" s="113">
        <v>0</v>
      </c>
      <c r="AI750" s="113">
        <f t="shared" si="847"/>
        <v>0</v>
      </c>
      <c r="AJ750" s="113">
        <v>0</v>
      </c>
      <c r="AK750" s="113">
        <v>0</v>
      </c>
      <c r="AL750" s="113">
        <f t="shared" si="848"/>
        <v>0</v>
      </c>
      <c r="AM750" s="113">
        <f>SUM(M750:R750)</f>
        <v>0</v>
      </c>
      <c r="AN750" s="113">
        <f>SUM(S750:U750)</f>
        <v>0</v>
      </c>
      <c r="AO750" s="113">
        <f>SUM(V750:X750)</f>
        <v>0</v>
      </c>
      <c r="AP750" s="113">
        <f>SUM(AM750:AO750)</f>
        <v>0</v>
      </c>
      <c r="AQ750" s="113">
        <f t="shared" ref="AQ750:AS752" si="862">AM750</f>
        <v>0</v>
      </c>
      <c r="AR750" s="113">
        <f t="shared" si="862"/>
        <v>0</v>
      </c>
      <c r="AS750" s="113">
        <f t="shared" si="862"/>
        <v>0</v>
      </c>
      <c r="AT750" s="113">
        <f>SUM(AQ750:AS750)</f>
        <v>0</v>
      </c>
      <c r="AU750" s="113">
        <v>0</v>
      </c>
      <c r="AV750" s="113">
        <v>0</v>
      </c>
      <c r="AW750" s="113">
        <f>SUM(AU750:AV750)</f>
        <v>0</v>
      </c>
      <c r="AX750" s="113" t="e">
        <f>#REF!</f>
        <v>#REF!</v>
      </c>
      <c r="AY750" s="113">
        <v>0</v>
      </c>
      <c r="AZ750" s="113">
        <v>0</v>
      </c>
      <c r="BA750" s="113">
        <v>0</v>
      </c>
      <c r="BB750" s="113">
        <v>0</v>
      </c>
    </row>
    <row r="751" spans="7:54" s="71" customFormat="1" ht="14.25" x14ac:dyDescent="0.2">
      <c r="G751" s="81" t="s">
        <v>1365</v>
      </c>
      <c r="H751" s="85" t="s">
        <v>1365</v>
      </c>
      <c r="I751" s="74" t="s">
        <v>1366</v>
      </c>
      <c r="J751" s="75">
        <v>0</v>
      </c>
      <c r="K751" s="75"/>
      <c r="L751" s="113">
        <v>0</v>
      </c>
      <c r="M751" s="113"/>
      <c r="N751" s="113"/>
      <c r="O751" s="113"/>
      <c r="P751" s="113"/>
      <c r="Q751" s="113">
        <v>0</v>
      </c>
      <c r="R751" s="113">
        <v>0</v>
      </c>
      <c r="S751" s="113">
        <v>0</v>
      </c>
      <c r="T751" s="113">
        <f t="shared" si="861"/>
        <v>0</v>
      </c>
      <c r="U751" s="113">
        <f t="shared" si="861"/>
        <v>0</v>
      </c>
      <c r="V751" s="113">
        <f t="shared" si="861"/>
        <v>0</v>
      </c>
      <c r="W751" s="113">
        <f t="shared" si="861"/>
        <v>0</v>
      </c>
      <c r="X751" s="113">
        <f t="shared" si="861"/>
        <v>0</v>
      </c>
      <c r="Y751" s="113">
        <f t="shared" si="818"/>
        <v>0</v>
      </c>
      <c r="Z751" s="113"/>
      <c r="AA751" s="113"/>
      <c r="AB751" s="113"/>
      <c r="AC751" s="113"/>
      <c r="AD751" s="113">
        <v>0</v>
      </c>
      <c r="AE751" s="113">
        <v>0</v>
      </c>
      <c r="AF751" s="113">
        <v>0</v>
      </c>
      <c r="AG751" s="113">
        <v>0</v>
      </c>
      <c r="AH751" s="113">
        <v>0</v>
      </c>
      <c r="AI751" s="113">
        <f t="shared" si="847"/>
        <v>0</v>
      </c>
      <c r="AJ751" s="113">
        <v>0</v>
      </c>
      <c r="AK751" s="113">
        <v>0</v>
      </c>
      <c r="AL751" s="113">
        <f t="shared" si="848"/>
        <v>0</v>
      </c>
      <c r="AM751" s="113">
        <f>SUM(M751:R751)</f>
        <v>0</v>
      </c>
      <c r="AN751" s="113">
        <f>SUM(S751:U751)</f>
        <v>0</v>
      </c>
      <c r="AO751" s="113">
        <f>SUM(V751:X751)</f>
        <v>0</v>
      </c>
      <c r="AP751" s="113">
        <f>SUM(AM751:AO751)</f>
        <v>0</v>
      </c>
      <c r="AQ751" s="113">
        <f t="shared" si="862"/>
        <v>0</v>
      </c>
      <c r="AR751" s="113">
        <f t="shared" si="862"/>
        <v>0</v>
      </c>
      <c r="AS751" s="113">
        <f t="shared" si="862"/>
        <v>0</v>
      </c>
      <c r="AT751" s="113">
        <f>SUM(AQ751:AS751)</f>
        <v>0</v>
      </c>
      <c r="AU751" s="113">
        <v>0</v>
      </c>
      <c r="AV751" s="113">
        <v>0</v>
      </c>
      <c r="AW751" s="113">
        <f>SUM(AU751:AV751)</f>
        <v>0</v>
      </c>
      <c r="AX751" s="113" t="e">
        <f>#REF!</f>
        <v>#REF!</v>
      </c>
      <c r="AY751" s="113">
        <v>0</v>
      </c>
      <c r="AZ751" s="113">
        <v>0</v>
      </c>
      <c r="BA751" s="113">
        <v>0</v>
      </c>
      <c r="BB751" s="113">
        <v>0</v>
      </c>
    </row>
    <row r="752" spans="7:54" s="71" customFormat="1" ht="14.25" x14ac:dyDescent="0.2">
      <c r="G752" s="81" t="s">
        <v>1367</v>
      </c>
      <c r="H752" s="85" t="s">
        <v>1367</v>
      </c>
      <c r="I752" s="74" t="s">
        <v>1368</v>
      </c>
      <c r="J752" s="75">
        <v>0</v>
      </c>
      <c r="K752" s="75"/>
      <c r="L752" s="113">
        <v>0</v>
      </c>
      <c r="M752" s="113">
        <v>0</v>
      </c>
      <c r="N752" s="113">
        <v>0</v>
      </c>
      <c r="O752" s="113">
        <v>0</v>
      </c>
      <c r="P752" s="113">
        <v>0</v>
      </c>
      <c r="Q752" s="113">
        <v>0</v>
      </c>
      <c r="R752" s="113">
        <v>0</v>
      </c>
      <c r="S752" s="113">
        <v>0</v>
      </c>
      <c r="T752" s="113">
        <v>0</v>
      </c>
      <c r="U752" s="113">
        <v>0</v>
      </c>
      <c r="V752" s="113">
        <v>0</v>
      </c>
      <c r="W752" s="113">
        <v>0</v>
      </c>
      <c r="X752" s="113">
        <v>0</v>
      </c>
      <c r="Y752" s="113">
        <f t="shared" si="818"/>
        <v>0</v>
      </c>
      <c r="Z752" s="113">
        <v>0</v>
      </c>
      <c r="AA752" s="113">
        <v>0</v>
      </c>
      <c r="AB752" s="113">
        <v>0</v>
      </c>
      <c r="AC752" s="113">
        <v>0</v>
      </c>
      <c r="AD752" s="113">
        <v>0</v>
      </c>
      <c r="AE752" s="113">
        <v>0</v>
      </c>
      <c r="AF752" s="113">
        <v>0</v>
      </c>
      <c r="AG752" s="113">
        <v>0</v>
      </c>
      <c r="AH752" s="113">
        <v>0</v>
      </c>
      <c r="AI752" s="113">
        <f t="shared" si="847"/>
        <v>0</v>
      </c>
      <c r="AJ752" s="113">
        <v>0</v>
      </c>
      <c r="AK752" s="113">
        <v>0</v>
      </c>
      <c r="AL752" s="113">
        <f t="shared" si="848"/>
        <v>0</v>
      </c>
      <c r="AM752" s="113">
        <f>SUM(M752:R752)</f>
        <v>0</v>
      </c>
      <c r="AN752" s="113">
        <f>SUM(S752:U752)</f>
        <v>0</v>
      </c>
      <c r="AO752" s="113">
        <f>SUM(V752:X752)</f>
        <v>0</v>
      </c>
      <c r="AP752" s="113">
        <f>SUM(AM752:AO752)</f>
        <v>0</v>
      </c>
      <c r="AQ752" s="113">
        <f t="shared" si="862"/>
        <v>0</v>
      </c>
      <c r="AR752" s="113">
        <f t="shared" si="862"/>
        <v>0</v>
      </c>
      <c r="AS752" s="113">
        <f t="shared" si="862"/>
        <v>0</v>
      </c>
      <c r="AT752" s="113">
        <f>SUM(AQ752:AS752)</f>
        <v>0</v>
      </c>
      <c r="AU752" s="113">
        <v>0</v>
      </c>
      <c r="AV752" s="113">
        <v>0</v>
      </c>
      <c r="AW752" s="113">
        <f>SUM(AU752:AV752)</f>
        <v>0</v>
      </c>
      <c r="AX752" s="113" t="e">
        <f>#REF!</f>
        <v>#REF!</v>
      </c>
      <c r="AY752" s="113">
        <v>0</v>
      </c>
      <c r="AZ752" s="113">
        <v>0</v>
      </c>
      <c r="BA752" s="113">
        <v>0</v>
      </c>
      <c r="BB752" s="113">
        <v>0</v>
      </c>
    </row>
    <row r="753" spans="7:54" s="71" customFormat="1" ht="14.25" x14ac:dyDescent="0.2">
      <c r="G753" s="81" t="s">
        <v>1369</v>
      </c>
      <c r="H753" s="82" t="s">
        <v>1370</v>
      </c>
      <c r="I753" s="83" t="s">
        <v>1371</v>
      </c>
      <c r="J753" s="84">
        <f>J754</f>
        <v>0</v>
      </c>
      <c r="K753" s="84">
        <f>K754</f>
        <v>0</v>
      </c>
      <c r="L753" s="115">
        <f>L754</f>
        <v>0</v>
      </c>
      <c r="M753" s="115">
        <f t="shared" ref="M753:X753" si="863">M754</f>
        <v>0</v>
      </c>
      <c r="N753" s="115">
        <f t="shared" si="863"/>
        <v>0</v>
      </c>
      <c r="O753" s="115">
        <f t="shared" si="863"/>
        <v>0</v>
      </c>
      <c r="P753" s="115">
        <f t="shared" si="863"/>
        <v>0</v>
      </c>
      <c r="Q753" s="115">
        <f t="shared" si="863"/>
        <v>0</v>
      </c>
      <c r="R753" s="115">
        <f t="shared" si="863"/>
        <v>0</v>
      </c>
      <c r="S753" s="115">
        <f t="shared" si="863"/>
        <v>0</v>
      </c>
      <c r="T753" s="115">
        <f t="shared" si="863"/>
        <v>0</v>
      </c>
      <c r="U753" s="115">
        <f t="shared" si="863"/>
        <v>0</v>
      </c>
      <c r="V753" s="115">
        <f t="shared" si="863"/>
        <v>0</v>
      </c>
      <c r="W753" s="115">
        <f t="shared" si="863"/>
        <v>0</v>
      </c>
      <c r="X753" s="115">
        <f t="shared" si="863"/>
        <v>0</v>
      </c>
      <c r="Y753" s="115">
        <f t="shared" si="818"/>
        <v>0</v>
      </c>
      <c r="Z753" s="115">
        <f t="shared" ref="Z753:BB753" si="864">Z754</f>
        <v>0</v>
      </c>
      <c r="AA753" s="115">
        <f t="shared" si="864"/>
        <v>0</v>
      </c>
      <c r="AB753" s="115">
        <f t="shared" si="864"/>
        <v>0</v>
      </c>
      <c r="AC753" s="115">
        <f t="shared" si="864"/>
        <v>0</v>
      </c>
      <c r="AD753" s="115">
        <f t="shared" si="864"/>
        <v>0</v>
      </c>
      <c r="AE753" s="115">
        <f t="shared" si="864"/>
        <v>0</v>
      </c>
      <c r="AF753" s="115">
        <f t="shared" si="864"/>
        <v>0</v>
      </c>
      <c r="AG753" s="115">
        <v>0</v>
      </c>
      <c r="AH753" s="115">
        <v>0</v>
      </c>
      <c r="AI753" s="115">
        <f t="shared" si="864"/>
        <v>0</v>
      </c>
      <c r="AJ753" s="115">
        <f t="shared" si="864"/>
        <v>0</v>
      </c>
      <c r="AK753" s="115">
        <f t="shared" si="864"/>
        <v>0</v>
      </c>
      <c r="AL753" s="115">
        <f t="shared" si="864"/>
        <v>0</v>
      </c>
      <c r="AM753" s="115">
        <f t="shared" si="864"/>
        <v>0</v>
      </c>
      <c r="AN753" s="115">
        <f t="shared" si="864"/>
        <v>0</v>
      </c>
      <c r="AO753" s="115">
        <f t="shared" si="864"/>
        <v>0</v>
      </c>
      <c r="AP753" s="115">
        <f t="shared" si="864"/>
        <v>0</v>
      </c>
      <c r="AQ753" s="115">
        <f t="shared" si="864"/>
        <v>0</v>
      </c>
      <c r="AR753" s="115">
        <f t="shared" si="864"/>
        <v>0</v>
      </c>
      <c r="AS753" s="115">
        <f t="shared" si="864"/>
        <v>0</v>
      </c>
      <c r="AT753" s="115">
        <f t="shared" si="864"/>
        <v>0</v>
      </c>
      <c r="AU753" s="115">
        <f t="shared" si="864"/>
        <v>0</v>
      </c>
      <c r="AV753" s="115">
        <f t="shared" si="864"/>
        <v>0</v>
      </c>
      <c r="AW753" s="115">
        <f t="shared" si="864"/>
        <v>0</v>
      </c>
      <c r="AX753" s="115" t="e">
        <f t="shared" si="864"/>
        <v>#REF!</v>
      </c>
      <c r="AY753" s="115">
        <f t="shared" si="864"/>
        <v>0</v>
      </c>
      <c r="AZ753" s="115">
        <f t="shared" si="864"/>
        <v>0</v>
      </c>
      <c r="BA753" s="115">
        <f t="shared" si="864"/>
        <v>0</v>
      </c>
      <c r="BB753" s="115">
        <f t="shared" si="864"/>
        <v>0</v>
      </c>
    </row>
    <row r="754" spans="7:54" s="71" customFormat="1" ht="14.25" x14ac:dyDescent="0.2">
      <c r="G754" s="81" t="s">
        <v>1370</v>
      </c>
      <c r="H754" s="85" t="s">
        <v>1370</v>
      </c>
      <c r="I754" s="74" t="s">
        <v>1371</v>
      </c>
      <c r="J754" s="75">
        <v>0</v>
      </c>
      <c r="K754" s="75"/>
      <c r="L754" s="113">
        <v>0</v>
      </c>
      <c r="M754" s="113">
        <v>0</v>
      </c>
      <c r="N754" s="113">
        <v>0</v>
      </c>
      <c r="O754" s="113">
        <v>0</v>
      </c>
      <c r="P754" s="113">
        <v>0</v>
      </c>
      <c r="Q754" s="113">
        <v>0</v>
      </c>
      <c r="R754" s="113">
        <v>0</v>
      </c>
      <c r="S754" s="113">
        <v>0</v>
      </c>
      <c r="T754" s="113">
        <v>0</v>
      </c>
      <c r="U754" s="113">
        <v>0</v>
      </c>
      <c r="V754" s="113">
        <v>0</v>
      </c>
      <c r="W754" s="113">
        <v>0</v>
      </c>
      <c r="X754" s="113">
        <v>0</v>
      </c>
      <c r="Y754" s="113">
        <f t="shared" si="818"/>
        <v>0</v>
      </c>
      <c r="Z754" s="113">
        <v>0</v>
      </c>
      <c r="AA754" s="113">
        <v>0</v>
      </c>
      <c r="AB754" s="113">
        <v>0</v>
      </c>
      <c r="AC754" s="113">
        <v>0</v>
      </c>
      <c r="AD754" s="113">
        <v>0</v>
      </c>
      <c r="AE754" s="113">
        <v>0</v>
      </c>
      <c r="AF754" s="113">
        <v>0</v>
      </c>
      <c r="AG754" s="113">
        <v>0</v>
      </c>
      <c r="AH754" s="113">
        <v>0</v>
      </c>
      <c r="AI754" s="113">
        <f t="shared" si="847"/>
        <v>0</v>
      </c>
      <c r="AJ754" s="113">
        <v>0</v>
      </c>
      <c r="AK754" s="113">
        <v>0</v>
      </c>
      <c r="AL754" s="113">
        <f t="shared" si="848"/>
        <v>0</v>
      </c>
      <c r="AM754" s="113">
        <f>SUM(M754:R754)</f>
        <v>0</v>
      </c>
      <c r="AN754" s="113">
        <f>SUM(S754:U754)</f>
        <v>0</v>
      </c>
      <c r="AO754" s="113">
        <f>SUM(V754:X754)</f>
        <v>0</v>
      </c>
      <c r="AP754" s="113">
        <f>SUM(AM754:AO754)</f>
        <v>0</v>
      </c>
      <c r="AQ754" s="113">
        <f>AM754</f>
        <v>0</v>
      </c>
      <c r="AR754" s="113">
        <f>AN754</f>
        <v>0</v>
      </c>
      <c r="AS754" s="113">
        <f>AO754</f>
        <v>0</v>
      </c>
      <c r="AT754" s="113">
        <f>SUM(AQ754:AS754)</f>
        <v>0</v>
      </c>
      <c r="AU754" s="113">
        <v>0</v>
      </c>
      <c r="AV754" s="113">
        <v>0</v>
      </c>
      <c r="AW754" s="113">
        <f>SUM(AU754:AV754)</f>
        <v>0</v>
      </c>
      <c r="AX754" s="113" t="e">
        <f>#REF!</f>
        <v>#REF!</v>
      </c>
      <c r="AY754" s="113">
        <v>0</v>
      </c>
      <c r="AZ754" s="113">
        <v>0</v>
      </c>
      <c r="BA754" s="113">
        <v>0</v>
      </c>
      <c r="BB754" s="113">
        <v>0</v>
      </c>
    </row>
    <row r="755" spans="7:54" s="71" customFormat="1" ht="14.25" x14ac:dyDescent="0.2">
      <c r="G755" s="81" t="s">
        <v>1372</v>
      </c>
      <c r="H755" s="82" t="s">
        <v>1373</v>
      </c>
      <c r="I755" s="83" t="s">
        <v>1374</v>
      </c>
      <c r="J755" s="84">
        <f>J756</f>
        <v>0</v>
      </c>
      <c r="K755" s="84">
        <f>K756</f>
        <v>0</v>
      </c>
      <c r="L755" s="115">
        <f>L756</f>
        <v>0</v>
      </c>
      <c r="M755" s="115">
        <f t="shared" ref="M755:X755" si="865">M756</f>
        <v>0</v>
      </c>
      <c r="N755" s="115">
        <f t="shared" si="865"/>
        <v>0</v>
      </c>
      <c r="O755" s="115">
        <f t="shared" si="865"/>
        <v>0</v>
      </c>
      <c r="P755" s="115">
        <f t="shared" si="865"/>
        <v>0</v>
      </c>
      <c r="Q755" s="115">
        <f t="shared" si="865"/>
        <v>0</v>
      </c>
      <c r="R755" s="115">
        <f t="shared" si="865"/>
        <v>0</v>
      </c>
      <c r="S755" s="115">
        <f t="shared" si="865"/>
        <v>0</v>
      </c>
      <c r="T755" s="115">
        <f t="shared" si="865"/>
        <v>0</v>
      </c>
      <c r="U755" s="115">
        <f t="shared" si="865"/>
        <v>0</v>
      </c>
      <c r="V755" s="115">
        <f t="shared" si="865"/>
        <v>0</v>
      </c>
      <c r="W755" s="115">
        <f t="shared" si="865"/>
        <v>0</v>
      </c>
      <c r="X755" s="115">
        <f t="shared" si="865"/>
        <v>0</v>
      </c>
      <c r="Y755" s="115">
        <f t="shared" si="818"/>
        <v>0</v>
      </c>
      <c r="Z755" s="115">
        <f t="shared" ref="Z755:BB755" si="866">Z756</f>
        <v>0</v>
      </c>
      <c r="AA755" s="115">
        <f t="shared" si="866"/>
        <v>0</v>
      </c>
      <c r="AB755" s="115">
        <f t="shared" si="866"/>
        <v>0</v>
      </c>
      <c r="AC755" s="115">
        <f t="shared" si="866"/>
        <v>0</v>
      </c>
      <c r="AD755" s="115">
        <f t="shared" si="866"/>
        <v>0</v>
      </c>
      <c r="AE755" s="115">
        <f t="shared" si="866"/>
        <v>0</v>
      </c>
      <c r="AF755" s="115">
        <f t="shared" si="866"/>
        <v>0</v>
      </c>
      <c r="AG755" s="115">
        <v>0</v>
      </c>
      <c r="AH755" s="115">
        <v>0</v>
      </c>
      <c r="AI755" s="115">
        <f t="shared" si="866"/>
        <v>0</v>
      </c>
      <c r="AJ755" s="115">
        <f t="shared" si="866"/>
        <v>0</v>
      </c>
      <c r="AK755" s="115">
        <f t="shared" si="866"/>
        <v>0</v>
      </c>
      <c r="AL755" s="115">
        <f t="shared" si="866"/>
        <v>0</v>
      </c>
      <c r="AM755" s="115">
        <f t="shared" si="866"/>
        <v>0</v>
      </c>
      <c r="AN755" s="115">
        <f t="shared" si="866"/>
        <v>0</v>
      </c>
      <c r="AO755" s="115">
        <f t="shared" si="866"/>
        <v>0</v>
      </c>
      <c r="AP755" s="115">
        <f t="shared" si="866"/>
        <v>0</v>
      </c>
      <c r="AQ755" s="115">
        <f t="shared" si="866"/>
        <v>0</v>
      </c>
      <c r="AR755" s="115">
        <f t="shared" si="866"/>
        <v>0</v>
      </c>
      <c r="AS755" s="115">
        <f t="shared" si="866"/>
        <v>0</v>
      </c>
      <c r="AT755" s="115">
        <f t="shared" si="866"/>
        <v>0</v>
      </c>
      <c r="AU755" s="115">
        <f t="shared" si="866"/>
        <v>0</v>
      </c>
      <c r="AV755" s="115">
        <f t="shared" si="866"/>
        <v>0</v>
      </c>
      <c r="AW755" s="115">
        <f t="shared" si="866"/>
        <v>0</v>
      </c>
      <c r="AX755" s="115" t="e">
        <f t="shared" si="866"/>
        <v>#REF!</v>
      </c>
      <c r="AY755" s="115">
        <f t="shared" si="866"/>
        <v>0</v>
      </c>
      <c r="AZ755" s="115">
        <f t="shared" si="866"/>
        <v>0</v>
      </c>
      <c r="BA755" s="115">
        <f t="shared" si="866"/>
        <v>0</v>
      </c>
      <c r="BB755" s="115">
        <f t="shared" si="866"/>
        <v>0</v>
      </c>
    </row>
    <row r="756" spans="7:54" s="71" customFormat="1" ht="14.25" x14ac:dyDescent="0.2">
      <c r="G756" s="81" t="s">
        <v>1373</v>
      </c>
      <c r="H756" s="85" t="s">
        <v>1373</v>
      </c>
      <c r="I756" s="74" t="s">
        <v>1375</v>
      </c>
      <c r="J756" s="75">
        <v>0</v>
      </c>
      <c r="K756" s="75"/>
      <c r="L756" s="113">
        <v>0</v>
      </c>
      <c r="M756" s="113">
        <v>0</v>
      </c>
      <c r="N756" s="113">
        <v>0</v>
      </c>
      <c r="O756" s="113">
        <v>0</v>
      </c>
      <c r="P756" s="113">
        <v>0</v>
      </c>
      <c r="Q756" s="113">
        <v>0</v>
      </c>
      <c r="R756" s="113">
        <v>0</v>
      </c>
      <c r="S756" s="113">
        <v>0</v>
      </c>
      <c r="T756" s="113">
        <v>0</v>
      </c>
      <c r="U756" s="113">
        <v>0</v>
      </c>
      <c r="V756" s="113">
        <v>0</v>
      </c>
      <c r="W756" s="113">
        <v>0</v>
      </c>
      <c r="X756" s="113">
        <v>0</v>
      </c>
      <c r="Y756" s="113">
        <f t="shared" si="818"/>
        <v>0</v>
      </c>
      <c r="Z756" s="113">
        <v>0</v>
      </c>
      <c r="AA756" s="113">
        <v>0</v>
      </c>
      <c r="AB756" s="113">
        <v>0</v>
      </c>
      <c r="AC756" s="113">
        <v>0</v>
      </c>
      <c r="AD756" s="113">
        <v>0</v>
      </c>
      <c r="AE756" s="113">
        <v>0</v>
      </c>
      <c r="AF756" s="113">
        <v>0</v>
      </c>
      <c r="AG756" s="113">
        <v>0</v>
      </c>
      <c r="AH756" s="113">
        <v>0</v>
      </c>
      <c r="AI756" s="113">
        <f t="shared" si="847"/>
        <v>0</v>
      </c>
      <c r="AJ756" s="113">
        <v>0</v>
      </c>
      <c r="AK756" s="113">
        <v>0</v>
      </c>
      <c r="AL756" s="113">
        <f t="shared" si="848"/>
        <v>0</v>
      </c>
      <c r="AM756" s="113">
        <f>SUM(M756:R756)</f>
        <v>0</v>
      </c>
      <c r="AN756" s="113">
        <f>SUM(S756:U756)</f>
        <v>0</v>
      </c>
      <c r="AO756" s="113">
        <f>SUM(V756:X756)</f>
        <v>0</v>
      </c>
      <c r="AP756" s="113">
        <f>SUM(AM756:AO756)</f>
        <v>0</v>
      </c>
      <c r="AQ756" s="113">
        <f>AM756</f>
        <v>0</v>
      </c>
      <c r="AR756" s="113">
        <f>AN756</f>
        <v>0</v>
      </c>
      <c r="AS756" s="113">
        <f>AO756</f>
        <v>0</v>
      </c>
      <c r="AT756" s="113">
        <f>SUM(AQ756:AS756)</f>
        <v>0</v>
      </c>
      <c r="AU756" s="113">
        <v>0</v>
      </c>
      <c r="AV756" s="113">
        <v>0</v>
      </c>
      <c r="AW756" s="113">
        <f>SUM(AU756:AV756)</f>
        <v>0</v>
      </c>
      <c r="AX756" s="113" t="e">
        <f>#REF!</f>
        <v>#REF!</v>
      </c>
      <c r="AY756" s="113">
        <v>0</v>
      </c>
      <c r="AZ756" s="113">
        <v>0</v>
      </c>
      <c r="BA756" s="113">
        <v>0</v>
      </c>
      <c r="BB756" s="113">
        <v>0</v>
      </c>
    </row>
    <row r="757" spans="7:54" s="71" customFormat="1" ht="14.25" x14ac:dyDescent="0.2">
      <c r="G757" s="81" t="s">
        <v>1376</v>
      </c>
      <c r="H757" s="82" t="s">
        <v>1377</v>
      </c>
      <c r="I757" s="83" t="s">
        <v>1378</v>
      </c>
      <c r="J757" s="84">
        <f>J758</f>
        <v>0</v>
      </c>
      <c r="K757" s="84">
        <f>K758</f>
        <v>0</v>
      </c>
      <c r="L757" s="115">
        <f>L758</f>
        <v>0</v>
      </c>
      <c r="M757" s="115">
        <f t="shared" ref="M757:X757" si="867">M758</f>
        <v>0</v>
      </c>
      <c r="N757" s="115">
        <f t="shared" si="867"/>
        <v>0</v>
      </c>
      <c r="O757" s="115">
        <f t="shared" si="867"/>
        <v>0</v>
      </c>
      <c r="P757" s="115">
        <f t="shared" si="867"/>
        <v>0</v>
      </c>
      <c r="Q757" s="115">
        <f t="shared" si="867"/>
        <v>0</v>
      </c>
      <c r="R757" s="115">
        <f t="shared" si="867"/>
        <v>0</v>
      </c>
      <c r="S757" s="115">
        <f t="shared" si="867"/>
        <v>0</v>
      </c>
      <c r="T757" s="115">
        <f t="shared" si="867"/>
        <v>0</v>
      </c>
      <c r="U757" s="115">
        <f t="shared" si="867"/>
        <v>0</v>
      </c>
      <c r="V757" s="115">
        <f t="shared" si="867"/>
        <v>0</v>
      </c>
      <c r="W757" s="115">
        <f t="shared" si="867"/>
        <v>0</v>
      </c>
      <c r="X757" s="115">
        <f t="shared" si="867"/>
        <v>0</v>
      </c>
      <c r="Y757" s="115">
        <f t="shared" si="818"/>
        <v>0</v>
      </c>
      <c r="Z757" s="115">
        <f t="shared" ref="Z757:AL757" si="868">Z758</f>
        <v>0</v>
      </c>
      <c r="AA757" s="115">
        <f t="shared" si="868"/>
        <v>0</v>
      </c>
      <c r="AB757" s="115">
        <f t="shared" si="868"/>
        <v>0</v>
      </c>
      <c r="AC757" s="115">
        <f t="shared" si="868"/>
        <v>0</v>
      </c>
      <c r="AD757" s="115">
        <f t="shared" si="868"/>
        <v>0</v>
      </c>
      <c r="AE757" s="115">
        <f t="shared" si="868"/>
        <v>0</v>
      </c>
      <c r="AF757" s="115">
        <f t="shared" si="868"/>
        <v>0</v>
      </c>
      <c r="AG757" s="115">
        <v>0</v>
      </c>
      <c r="AH757" s="115">
        <v>0</v>
      </c>
      <c r="AI757" s="115">
        <f t="shared" si="868"/>
        <v>0</v>
      </c>
      <c r="AJ757" s="115">
        <f t="shared" si="868"/>
        <v>0</v>
      </c>
      <c r="AK757" s="115">
        <f t="shared" si="868"/>
        <v>0</v>
      </c>
      <c r="AL757" s="115">
        <f t="shared" si="868"/>
        <v>0</v>
      </c>
      <c r="AM757" s="115">
        <v>0</v>
      </c>
      <c r="AN757" s="115">
        <v>0</v>
      </c>
      <c r="AO757" s="115">
        <v>0</v>
      </c>
      <c r="AP757" s="115">
        <v>0</v>
      </c>
      <c r="AQ757" s="115">
        <v>0</v>
      </c>
      <c r="AR757" s="115">
        <v>0</v>
      </c>
      <c r="AS757" s="115">
        <v>0</v>
      </c>
      <c r="AT757" s="115">
        <v>0</v>
      </c>
      <c r="AU757" s="115">
        <v>0</v>
      </c>
      <c r="AV757" s="115">
        <v>0</v>
      </c>
      <c r="AW757" s="115">
        <v>0</v>
      </c>
      <c r="AX757" s="115">
        <v>0</v>
      </c>
      <c r="AY757" s="115">
        <v>0</v>
      </c>
      <c r="AZ757" s="115">
        <v>0</v>
      </c>
      <c r="BA757" s="115">
        <v>0</v>
      </c>
      <c r="BB757" s="115">
        <v>0</v>
      </c>
    </row>
    <row r="758" spans="7:54" s="71" customFormat="1" ht="14.25" x14ac:dyDescent="0.2">
      <c r="G758" s="81" t="s">
        <v>1377</v>
      </c>
      <c r="H758" s="85" t="s">
        <v>1377</v>
      </c>
      <c r="I758" s="74" t="s">
        <v>1379</v>
      </c>
      <c r="J758" s="75">
        <v>0</v>
      </c>
      <c r="K758" s="75"/>
      <c r="L758" s="113">
        <v>0</v>
      </c>
      <c r="M758" s="113">
        <v>0</v>
      </c>
      <c r="N758" s="113">
        <v>0</v>
      </c>
      <c r="O758" s="113">
        <v>0</v>
      </c>
      <c r="P758" s="113">
        <v>0</v>
      </c>
      <c r="Q758" s="113">
        <v>0</v>
      </c>
      <c r="R758" s="113">
        <v>0</v>
      </c>
      <c r="S758" s="113">
        <v>0</v>
      </c>
      <c r="T758" s="113">
        <v>0</v>
      </c>
      <c r="U758" s="113">
        <v>0</v>
      </c>
      <c r="V758" s="113">
        <v>0</v>
      </c>
      <c r="W758" s="113">
        <v>0</v>
      </c>
      <c r="X758" s="113">
        <v>0</v>
      </c>
      <c r="Y758" s="113">
        <f t="shared" si="818"/>
        <v>0</v>
      </c>
      <c r="Z758" s="113">
        <v>0</v>
      </c>
      <c r="AA758" s="113">
        <v>0</v>
      </c>
      <c r="AB758" s="113">
        <v>0</v>
      </c>
      <c r="AC758" s="113">
        <v>0</v>
      </c>
      <c r="AD758" s="113">
        <v>0</v>
      </c>
      <c r="AE758" s="113">
        <v>0</v>
      </c>
      <c r="AF758" s="113">
        <v>0</v>
      </c>
      <c r="AG758" s="113">
        <v>0</v>
      </c>
      <c r="AH758" s="113">
        <v>0</v>
      </c>
      <c r="AI758" s="113">
        <f t="shared" si="847"/>
        <v>0</v>
      </c>
      <c r="AJ758" s="113">
        <v>0</v>
      </c>
      <c r="AK758" s="113">
        <v>0</v>
      </c>
      <c r="AL758" s="113">
        <f t="shared" si="848"/>
        <v>0</v>
      </c>
      <c r="AM758" s="113">
        <f>SUM(M758:R758)</f>
        <v>0</v>
      </c>
      <c r="AN758" s="113">
        <f>SUM(S758:U758)</f>
        <v>0</v>
      </c>
      <c r="AO758" s="113">
        <f>SUM(V758:X758)</f>
        <v>0</v>
      </c>
      <c r="AP758" s="113">
        <f>SUM(AM758:AO758)</f>
        <v>0</v>
      </c>
      <c r="AQ758" s="113">
        <f>AM758</f>
        <v>0</v>
      </c>
      <c r="AR758" s="113">
        <f>AN758</f>
        <v>0</v>
      </c>
      <c r="AS758" s="113">
        <f>AO758</f>
        <v>0</v>
      </c>
      <c r="AT758" s="113">
        <f>SUM(AQ758:AS758)</f>
        <v>0</v>
      </c>
      <c r="AU758" s="113">
        <v>0</v>
      </c>
      <c r="AV758" s="113">
        <v>0</v>
      </c>
      <c r="AW758" s="113">
        <f>SUM(AU758:AV758)</f>
        <v>0</v>
      </c>
      <c r="AX758" s="113" t="e">
        <f>#REF!</f>
        <v>#REF!</v>
      </c>
      <c r="AY758" s="113">
        <v>0</v>
      </c>
      <c r="AZ758" s="113">
        <v>0</v>
      </c>
      <c r="BA758" s="113">
        <v>0</v>
      </c>
      <c r="BB758" s="113">
        <v>0</v>
      </c>
    </row>
    <row r="759" spans="7:54" s="71" customFormat="1" ht="14.25" x14ac:dyDescent="0.2">
      <c r="G759" s="81" t="s">
        <v>1380</v>
      </c>
      <c r="H759" s="82" t="s">
        <v>1381</v>
      </c>
      <c r="I759" s="83" t="s">
        <v>1382</v>
      </c>
      <c r="J759" s="84">
        <f>J760</f>
        <v>0</v>
      </c>
      <c r="K759" s="84">
        <f>K760</f>
        <v>0</v>
      </c>
      <c r="L759" s="115">
        <f>L760</f>
        <v>0</v>
      </c>
      <c r="M759" s="115">
        <f t="shared" ref="M759:X759" si="869">M760</f>
        <v>0</v>
      </c>
      <c r="N759" s="115">
        <f t="shared" si="869"/>
        <v>0</v>
      </c>
      <c r="O759" s="115">
        <f t="shared" si="869"/>
        <v>0</v>
      </c>
      <c r="P759" s="115">
        <f t="shared" si="869"/>
        <v>0</v>
      </c>
      <c r="Q759" s="115">
        <f t="shared" si="869"/>
        <v>0</v>
      </c>
      <c r="R759" s="115">
        <f t="shared" si="869"/>
        <v>0</v>
      </c>
      <c r="S759" s="115">
        <f t="shared" si="869"/>
        <v>0</v>
      </c>
      <c r="T759" s="115">
        <f t="shared" si="869"/>
        <v>0</v>
      </c>
      <c r="U759" s="115">
        <f t="shared" si="869"/>
        <v>0</v>
      </c>
      <c r="V759" s="115">
        <f t="shared" si="869"/>
        <v>0</v>
      </c>
      <c r="W759" s="115">
        <f t="shared" si="869"/>
        <v>0</v>
      </c>
      <c r="X759" s="115">
        <f t="shared" si="869"/>
        <v>0</v>
      </c>
      <c r="Y759" s="115">
        <f t="shared" ref="Y759:Y767" si="870">SUM(M759:X759)</f>
        <v>0</v>
      </c>
      <c r="Z759" s="115">
        <f t="shared" ref="Z759:BB759" si="871">Z760</f>
        <v>0</v>
      </c>
      <c r="AA759" s="115">
        <f t="shared" si="871"/>
        <v>0</v>
      </c>
      <c r="AB759" s="115">
        <f t="shared" si="871"/>
        <v>0</v>
      </c>
      <c r="AC759" s="115">
        <f t="shared" si="871"/>
        <v>0</v>
      </c>
      <c r="AD759" s="115">
        <f t="shared" si="871"/>
        <v>0</v>
      </c>
      <c r="AE759" s="115">
        <f t="shared" si="871"/>
        <v>0</v>
      </c>
      <c r="AF759" s="115">
        <f t="shared" si="871"/>
        <v>0</v>
      </c>
      <c r="AG759" s="115">
        <v>0</v>
      </c>
      <c r="AH759" s="115">
        <v>0</v>
      </c>
      <c r="AI759" s="115">
        <f t="shared" si="871"/>
        <v>0</v>
      </c>
      <c r="AJ759" s="115">
        <f t="shared" si="871"/>
        <v>0</v>
      </c>
      <c r="AK759" s="115">
        <f t="shared" si="871"/>
        <v>0</v>
      </c>
      <c r="AL759" s="115">
        <f t="shared" si="871"/>
        <v>0</v>
      </c>
      <c r="AM759" s="115">
        <f t="shared" si="871"/>
        <v>0</v>
      </c>
      <c r="AN759" s="115">
        <f t="shared" si="871"/>
        <v>0</v>
      </c>
      <c r="AO759" s="115">
        <f t="shared" si="871"/>
        <v>0</v>
      </c>
      <c r="AP759" s="115">
        <f t="shared" si="871"/>
        <v>0</v>
      </c>
      <c r="AQ759" s="115">
        <f t="shared" si="871"/>
        <v>0</v>
      </c>
      <c r="AR759" s="115">
        <f t="shared" si="871"/>
        <v>0</v>
      </c>
      <c r="AS759" s="115">
        <f t="shared" si="871"/>
        <v>0</v>
      </c>
      <c r="AT759" s="115">
        <f t="shared" si="871"/>
        <v>0</v>
      </c>
      <c r="AU759" s="115">
        <f t="shared" si="871"/>
        <v>0</v>
      </c>
      <c r="AV759" s="115">
        <f t="shared" si="871"/>
        <v>0</v>
      </c>
      <c r="AW759" s="115">
        <f t="shared" si="871"/>
        <v>0</v>
      </c>
      <c r="AX759" s="115" t="e">
        <f t="shared" si="871"/>
        <v>#REF!</v>
      </c>
      <c r="AY759" s="115">
        <f t="shared" si="871"/>
        <v>0</v>
      </c>
      <c r="AZ759" s="115">
        <f t="shared" si="871"/>
        <v>0</v>
      </c>
      <c r="BA759" s="115">
        <f t="shared" si="871"/>
        <v>0</v>
      </c>
      <c r="BB759" s="115">
        <f t="shared" si="871"/>
        <v>0</v>
      </c>
    </row>
    <row r="760" spans="7:54" s="71" customFormat="1" ht="14.25" x14ac:dyDescent="0.2">
      <c r="G760" s="81" t="s">
        <v>1381</v>
      </c>
      <c r="H760" s="85" t="s">
        <v>1381</v>
      </c>
      <c r="I760" s="74" t="s">
        <v>1383</v>
      </c>
      <c r="J760" s="75">
        <v>0</v>
      </c>
      <c r="K760" s="75"/>
      <c r="L760" s="113">
        <v>0</v>
      </c>
      <c r="M760" s="113">
        <v>0</v>
      </c>
      <c r="N760" s="113">
        <v>0</v>
      </c>
      <c r="O760" s="113">
        <v>0</v>
      </c>
      <c r="P760" s="113">
        <v>0</v>
      </c>
      <c r="Q760" s="113">
        <v>0</v>
      </c>
      <c r="R760" s="113">
        <v>0</v>
      </c>
      <c r="S760" s="113">
        <v>0</v>
      </c>
      <c r="T760" s="113">
        <v>0</v>
      </c>
      <c r="U760" s="113">
        <v>0</v>
      </c>
      <c r="V760" s="113">
        <v>0</v>
      </c>
      <c r="W760" s="113">
        <v>0</v>
      </c>
      <c r="X760" s="113">
        <v>0</v>
      </c>
      <c r="Y760" s="113">
        <f t="shared" si="870"/>
        <v>0</v>
      </c>
      <c r="Z760" s="113">
        <v>0</v>
      </c>
      <c r="AA760" s="113">
        <v>0</v>
      </c>
      <c r="AB760" s="113">
        <v>0</v>
      </c>
      <c r="AC760" s="113">
        <v>0</v>
      </c>
      <c r="AD760" s="113">
        <v>0</v>
      </c>
      <c r="AE760" s="113">
        <v>0</v>
      </c>
      <c r="AF760" s="113">
        <v>0</v>
      </c>
      <c r="AG760" s="113">
        <v>0</v>
      </c>
      <c r="AH760" s="113">
        <v>0</v>
      </c>
      <c r="AI760" s="113">
        <f t="shared" si="847"/>
        <v>0</v>
      </c>
      <c r="AJ760" s="113">
        <v>0</v>
      </c>
      <c r="AK760" s="113">
        <v>0</v>
      </c>
      <c r="AL760" s="113">
        <f t="shared" si="848"/>
        <v>0</v>
      </c>
      <c r="AM760" s="113">
        <f>SUM(M760:R760)</f>
        <v>0</v>
      </c>
      <c r="AN760" s="113">
        <f>SUM(S760:U760)</f>
        <v>0</v>
      </c>
      <c r="AO760" s="113">
        <f>SUM(V760:X760)</f>
        <v>0</v>
      </c>
      <c r="AP760" s="113">
        <f>SUM(AM760:AO760)</f>
        <v>0</v>
      </c>
      <c r="AQ760" s="113">
        <f>AM760</f>
        <v>0</v>
      </c>
      <c r="AR760" s="113">
        <f>AN760</f>
        <v>0</v>
      </c>
      <c r="AS760" s="113">
        <f>AO760</f>
        <v>0</v>
      </c>
      <c r="AT760" s="113">
        <f>SUM(AQ760:AS760)</f>
        <v>0</v>
      </c>
      <c r="AU760" s="113">
        <v>0</v>
      </c>
      <c r="AV760" s="113">
        <v>0</v>
      </c>
      <c r="AW760" s="113">
        <f>SUM(AU760:AV760)</f>
        <v>0</v>
      </c>
      <c r="AX760" s="113" t="e">
        <f>#REF!</f>
        <v>#REF!</v>
      </c>
      <c r="AY760" s="113">
        <v>0</v>
      </c>
      <c r="AZ760" s="113">
        <v>0</v>
      </c>
      <c r="BA760" s="113">
        <v>0</v>
      </c>
      <c r="BB760" s="113">
        <v>0</v>
      </c>
    </row>
    <row r="761" spans="7:54" s="71" customFormat="1" ht="14.25" x14ac:dyDescent="0.2">
      <c r="G761" s="81" t="s">
        <v>1384</v>
      </c>
      <c r="H761" s="82" t="s">
        <v>1385</v>
      </c>
      <c r="I761" s="83" t="s">
        <v>1386</v>
      </c>
      <c r="J761" s="84">
        <f>J762</f>
        <v>0</v>
      </c>
      <c r="K761" s="84">
        <f>K762</f>
        <v>0</v>
      </c>
      <c r="L761" s="115">
        <f>L762</f>
        <v>0</v>
      </c>
      <c r="M761" s="115">
        <f t="shared" ref="M761:X761" si="872">M762</f>
        <v>0</v>
      </c>
      <c r="N761" s="115">
        <f t="shared" si="872"/>
        <v>0</v>
      </c>
      <c r="O761" s="115">
        <f t="shared" si="872"/>
        <v>0</v>
      </c>
      <c r="P761" s="115">
        <f t="shared" si="872"/>
        <v>0</v>
      </c>
      <c r="Q761" s="115">
        <f t="shared" si="872"/>
        <v>0</v>
      </c>
      <c r="R761" s="115">
        <f t="shared" si="872"/>
        <v>0</v>
      </c>
      <c r="S761" s="115">
        <f t="shared" si="872"/>
        <v>0</v>
      </c>
      <c r="T761" s="115">
        <f t="shared" si="872"/>
        <v>0</v>
      </c>
      <c r="U761" s="115">
        <f t="shared" si="872"/>
        <v>0</v>
      </c>
      <c r="V761" s="115">
        <f t="shared" si="872"/>
        <v>0</v>
      </c>
      <c r="W761" s="115">
        <f t="shared" si="872"/>
        <v>0</v>
      </c>
      <c r="X761" s="115">
        <f t="shared" si="872"/>
        <v>0</v>
      </c>
      <c r="Y761" s="115">
        <f t="shared" si="870"/>
        <v>0</v>
      </c>
      <c r="Z761" s="115">
        <f t="shared" ref="Z761:BB761" si="873">Z762</f>
        <v>0</v>
      </c>
      <c r="AA761" s="115">
        <f t="shared" si="873"/>
        <v>0</v>
      </c>
      <c r="AB761" s="115">
        <f t="shared" si="873"/>
        <v>0</v>
      </c>
      <c r="AC761" s="115">
        <f t="shared" si="873"/>
        <v>0</v>
      </c>
      <c r="AD761" s="115">
        <f t="shared" si="873"/>
        <v>0</v>
      </c>
      <c r="AE761" s="115">
        <f t="shared" si="873"/>
        <v>0</v>
      </c>
      <c r="AF761" s="115">
        <f t="shared" si="873"/>
        <v>0</v>
      </c>
      <c r="AG761" s="115">
        <v>0</v>
      </c>
      <c r="AH761" s="115">
        <v>0</v>
      </c>
      <c r="AI761" s="115">
        <f t="shared" si="873"/>
        <v>0</v>
      </c>
      <c r="AJ761" s="115">
        <f t="shared" si="873"/>
        <v>0</v>
      </c>
      <c r="AK761" s="115">
        <f t="shared" si="873"/>
        <v>0</v>
      </c>
      <c r="AL761" s="115">
        <f t="shared" si="873"/>
        <v>0</v>
      </c>
      <c r="AM761" s="115">
        <f t="shared" si="873"/>
        <v>0</v>
      </c>
      <c r="AN761" s="115">
        <f t="shared" si="873"/>
        <v>0</v>
      </c>
      <c r="AO761" s="115">
        <f t="shared" si="873"/>
        <v>0</v>
      </c>
      <c r="AP761" s="115">
        <f t="shared" si="873"/>
        <v>0</v>
      </c>
      <c r="AQ761" s="115">
        <f t="shared" si="873"/>
        <v>0</v>
      </c>
      <c r="AR761" s="115">
        <f t="shared" si="873"/>
        <v>0</v>
      </c>
      <c r="AS761" s="115">
        <f t="shared" si="873"/>
        <v>0</v>
      </c>
      <c r="AT761" s="115">
        <f t="shared" si="873"/>
        <v>0</v>
      </c>
      <c r="AU761" s="115">
        <f t="shared" si="873"/>
        <v>0</v>
      </c>
      <c r="AV761" s="115">
        <f t="shared" si="873"/>
        <v>0</v>
      </c>
      <c r="AW761" s="115">
        <f t="shared" si="873"/>
        <v>0</v>
      </c>
      <c r="AX761" s="115" t="e">
        <f t="shared" si="873"/>
        <v>#REF!</v>
      </c>
      <c r="AY761" s="115">
        <f t="shared" si="873"/>
        <v>0</v>
      </c>
      <c r="AZ761" s="115">
        <f t="shared" si="873"/>
        <v>0</v>
      </c>
      <c r="BA761" s="115">
        <f t="shared" si="873"/>
        <v>0</v>
      </c>
      <c r="BB761" s="115">
        <f t="shared" si="873"/>
        <v>0</v>
      </c>
    </row>
    <row r="762" spans="7:54" s="71" customFormat="1" ht="14.25" x14ac:dyDescent="0.2">
      <c r="G762" s="81" t="s">
        <v>1385</v>
      </c>
      <c r="H762" s="85" t="s">
        <v>1385</v>
      </c>
      <c r="I762" s="74" t="s">
        <v>1386</v>
      </c>
      <c r="J762" s="75">
        <v>0</v>
      </c>
      <c r="K762" s="75"/>
      <c r="L762" s="113">
        <v>0</v>
      </c>
      <c r="M762" s="113"/>
      <c r="N762" s="113"/>
      <c r="O762" s="113"/>
      <c r="P762" s="113"/>
      <c r="Q762" s="113">
        <v>0</v>
      </c>
      <c r="R762" s="113">
        <v>0</v>
      </c>
      <c r="S762" s="113">
        <v>0</v>
      </c>
      <c r="T762" s="113">
        <v>0</v>
      </c>
      <c r="U762" s="113">
        <v>0</v>
      </c>
      <c r="V762" s="113">
        <v>0</v>
      </c>
      <c r="W762" s="113">
        <v>0</v>
      </c>
      <c r="X762" s="113">
        <v>0</v>
      </c>
      <c r="Y762" s="113">
        <f t="shared" si="870"/>
        <v>0</v>
      </c>
      <c r="Z762" s="113"/>
      <c r="AA762" s="113"/>
      <c r="AB762" s="113"/>
      <c r="AC762" s="113"/>
      <c r="AD762" s="113">
        <v>0</v>
      </c>
      <c r="AE762" s="113">
        <v>0</v>
      </c>
      <c r="AF762" s="113">
        <v>0</v>
      </c>
      <c r="AG762" s="113">
        <v>0</v>
      </c>
      <c r="AH762" s="113">
        <v>0</v>
      </c>
      <c r="AI762" s="113">
        <f t="shared" si="847"/>
        <v>0</v>
      </c>
      <c r="AJ762" s="113">
        <v>0</v>
      </c>
      <c r="AK762" s="113">
        <v>0</v>
      </c>
      <c r="AL762" s="113">
        <f t="shared" si="848"/>
        <v>0</v>
      </c>
      <c r="AM762" s="113">
        <f>SUM(M762:R762)</f>
        <v>0</v>
      </c>
      <c r="AN762" s="113">
        <f>SUM(S762:U762)</f>
        <v>0</v>
      </c>
      <c r="AO762" s="113">
        <f>SUM(V762:X762)</f>
        <v>0</v>
      </c>
      <c r="AP762" s="113">
        <f>SUM(AM762:AO762)</f>
        <v>0</v>
      </c>
      <c r="AQ762" s="113">
        <f>AM762</f>
        <v>0</v>
      </c>
      <c r="AR762" s="113">
        <f>AN762</f>
        <v>0</v>
      </c>
      <c r="AS762" s="113">
        <f>AO762</f>
        <v>0</v>
      </c>
      <c r="AT762" s="113">
        <f>SUM(AQ762:AS762)</f>
        <v>0</v>
      </c>
      <c r="AU762" s="113">
        <v>0</v>
      </c>
      <c r="AV762" s="113">
        <v>0</v>
      </c>
      <c r="AW762" s="113">
        <f>SUM(AU762:AV762)</f>
        <v>0</v>
      </c>
      <c r="AX762" s="113" t="e">
        <f>#REF!</f>
        <v>#REF!</v>
      </c>
      <c r="AY762" s="113">
        <v>0</v>
      </c>
      <c r="AZ762" s="113">
        <v>0</v>
      </c>
      <c r="BA762" s="113">
        <v>0</v>
      </c>
      <c r="BB762" s="113">
        <v>0</v>
      </c>
    </row>
    <row r="763" spans="7:54" s="71" customFormat="1" ht="14.25" x14ac:dyDescent="0.2">
      <c r="G763" s="81" t="s">
        <v>1387</v>
      </c>
      <c r="H763" s="82" t="s">
        <v>1388</v>
      </c>
      <c r="I763" s="83" t="s">
        <v>1389</v>
      </c>
      <c r="J763" s="84">
        <f>SUM(J764:J765)</f>
        <v>3074742201</v>
      </c>
      <c r="K763" s="84">
        <f>SUM(K764:K765)</f>
        <v>46794165960</v>
      </c>
      <c r="L763" s="115">
        <f>SUM(L764:L765)</f>
        <v>3000000000</v>
      </c>
      <c r="M763" s="115">
        <f t="shared" ref="M763:X763" si="874">SUM(M764:M765)</f>
        <v>0</v>
      </c>
      <c r="N763" s="115">
        <f t="shared" si="874"/>
        <v>99749802</v>
      </c>
      <c r="O763" s="115">
        <f t="shared" si="874"/>
        <v>523520385</v>
      </c>
      <c r="P763" s="115">
        <f t="shared" si="874"/>
        <v>4516324</v>
      </c>
      <c r="Q763" s="115">
        <f t="shared" si="874"/>
        <v>27407707</v>
      </c>
      <c r="R763" s="115">
        <f t="shared" si="874"/>
        <v>41530910</v>
      </c>
      <c r="S763" s="115">
        <f t="shared" si="874"/>
        <v>41530910</v>
      </c>
      <c r="T763" s="115">
        <f t="shared" si="874"/>
        <v>41530910</v>
      </c>
      <c r="U763" s="115">
        <f t="shared" si="874"/>
        <v>41530910</v>
      </c>
      <c r="V763" s="115">
        <f t="shared" si="874"/>
        <v>41530910</v>
      </c>
      <c r="W763" s="115">
        <f t="shared" si="874"/>
        <v>41530910</v>
      </c>
      <c r="X763" s="115">
        <f t="shared" si="874"/>
        <v>41530910</v>
      </c>
      <c r="Y763" s="115">
        <f t="shared" si="870"/>
        <v>945910588</v>
      </c>
      <c r="Z763" s="115">
        <f t="shared" ref="Z763:AZ763" si="875">SUM(Z764:Z765)</f>
        <v>250000000</v>
      </c>
      <c r="AA763" s="115">
        <f t="shared" si="875"/>
        <v>250000000</v>
      </c>
      <c r="AB763" s="115">
        <f t="shared" si="875"/>
        <v>250000000</v>
      </c>
      <c r="AC763" s="115">
        <f t="shared" si="875"/>
        <v>250000000</v>
      </c>
      <c r="AD763" s="115">
        <f t="shared" si="875"/>
        <v>250000000</v>
      </c>
      <c r="AE763" s="115">
        <f t="shared" si="875"/>
        <v>250000000</v>
      </c>
      <c r="AF763" s="115">
        <f t="shared" si="875"/>
        <v>250000000</v>
      </c>
      <c r="AG763" s="115">
        <v>11900552331</v>
      </c>
      <c r="AH763" s="115">
        <v>34893613629</v>
      </c>
      <c r="AI763" s="115">
        <f t="shared" si="875"/>
        <v>46794165960</v>
      </c>
      <c r="AJ763" s="115">
        <f t="shared" si="875"/>
        <v>1500000000</v>
      </c>
      <c r="AK763" s="115">
        <f t="shared" si="875"/>
        <v>1500000000</v>
      </c>
      <c r="AL763" s="115">
        <f t="shared" si="875"/>
        <v>3000000000</v>
      </c>
      <c r="AM763" s="115">
        <f t="shared" si="875"/>
        <v>696725128</v>
      </c>
      <c r="AN763" s="115">
        <f t="shared" si="875"/>
        <v>350000000</v>
      </c>
      <c r="AO763" s="115">
        <f t="shared" si="875"/>
        <v>350000000</v>
      </c>
      <c r="AP763" s="115">
        <f t="shared" si="875"/>
        <v>1396725128</v>
      </c>
      <c r="AQ763" s="115">
        <f t="shared" si="875"/>
        <v>696725128</v>
      </c>
      <c r="AR763" s="115">
        <f t="shared" si="875"/>
        <v>350000000</v>
      </c>
      <c r="AS763" s="115">
        <f t="shared" si="875"/>
        <v>350000000</v>
      </c>
      <c r="AT763" s="115">
        <f t="shared" si="875"/>
        <v>1396725128</v>
      </c>
      <c r="AU763" s="115">
        <f t="shared" si="875"/>
        <v>696725128</v>
      </c>
      <c r="AV763" s="115">
        <f t="shared" si="875"/>
        <v>700000000</v>
      </c>
      <c r="AW763" s="115">
        <f t="shared" si="875"/>
        <v>1396725128</v>
      </c>
      <c r="AX763" s="115" t="e">
        <f t="shared" si="875"/>
        <v>#REF!</v>
      </c>
      <c r="AY763" s="115">
        <f t="shared" si="875"/>
        <v>1396725128</v>
      </c>
      <c r="AZ763" s="115">
        <f t="shared" si="875"/>
        <v>2000000000</v>
      </c>
      <c r="BA763" s="115">
        <f>SUM(BA764:BA765)</f>
        <v>1396725128</v>
      </c>
      <c r="BB763" s="115">
        <f>SUM(BB764:BB765)</f>
        <v>2000000000</v>
      </c>
    </row>
    <row r="764" spans="7:54" s="71" customFormat="1" ht="14.25" x14ac:dyDescent="0.2">
      <c r="G764" s="81" t="s">
        <v>1390</v>
      </c>
      <c r="H764" s="85" t="s">
        <v>1390</v>
      </c>
      <c r="I764" s="74" t="s">
        <v>1391</v>
      </c>
      <c r="J764" s="75">
        <v>3074742201</v>
      </c>
      <c r="K764" s="75">
        <v>46794165960</v>
      </c>
      <c r="L764" s="113">
        <v>3000000000</v>
      </c>
      <c r="M764" s="113">
        <v>0</v>
      </c>
      <c r="N764" s="113">
        <v>99749802</v>
      </c>
      <c r="O764" s="113">
        <v>523520385</v>
      </c>
      <c r="P764" s="113">
        <v>4516324</v>
      </c>
      <c r="Q764" s="113">
        <v>27407707</v>
      </c>
      <c r="R764" s="113">
        <v>41530910</v>
      </c>
      <c r="S764" s="113">
        <v>41530910</v>
      </c>
      <c r="T764" s="113">
        <v>41530910</v>
      </c>
      <c r="U764" s="113">
        <v>41530910</v>
      </c>
      <c r="V764" s="113">
        <v>41530910</v>
      </c>
      <c r="W764" s="113">
        <v>41530910</v>
      </c>
      <c r="X764" s="113">
        <v>41530910</v>
      </c>
      <c r="Y764" s="113">
        <f t="shared" si="870"/>
        <v>945910588</v>
      </c>
      <c r="Z764" s="113">
        <v>250000000</v>
      </c>
      <c r="AA764" s="113">
        <v>250000000</v>
      </c>
      <c r="AB764" s="113">
        <v>250000000</v>
      </c>
      <c r="AC764" s="113">
        <v>250000000</v>
      </c>
      <c r="AD764" s="113">
        <v>250000000</v>
      </c>
      <c r="AE764" s="113">
        <v>250000000</v>
      </c>
      <c r="AF764" s="113">
        <v>250000000</v>
      </c>
      <c r="AG764" s="113">
        <v>11900552331</v>
      </c>
      <c r="AH764" s="113">
        <v>34893613629</v>
      </c>
      <c r="AI764" s="113">
        <f t="shared" si="847"/>
        <v>46794165960</v>
      </c>
      <c r="AJ764" s="113">
        <v>1500000000</v>
      </c>
      <c r="AK764" s="113">
        <v>1500000000</v>
      </c>
      <c r="AL764" s="113">
        <f t="shared" si="848"/>
        <v>3000000000</v>
      </c>
      <c r="AM764" s="113">
        <f>SUM(M764:R764)</f>
        <v>696725128</v>
      </c>
      <c r="AN764" s="113">
        <v>350000000</v>
      </c>
      <c r="AO764" s="113">
        <v>350000000</v>
      </c>
      <c r="AP764" s="113">
        <f>SUM(AM764:AO764)</f>
        <v>1396725128</v>
      </c>
      <c r="AQ764" s="113">
        <f t="shared" ref="AQ764:AS765" si="876">AM764</f>
        <v>696725128</v>
      </c>
      <c r="AR764" s="113">
        <f t="shared" si="876"/>
        <v>350000000</v>
      </c>
      <c r="AS764" s="113">
        <f t="shared" si="876"/>
        <v>350000000</v>
      </c>
      <c r="AT764" s="113">
        <f>SUM(AQ764:AS764)</f>
        <v>1396725128</v>
      </c>
      <c r="AU764" s="113">
        <v>696725128</v>
      </c>
      <c r="AV764" s="113">
        <v>700000000</v>
      </c>
      <c r="AW764" s="113">
        <f>SUM(AU764:AV764)</f>
        <v>1396725128</v>
      </c>
      <c r="AX764" s="113" t="e">
        <f>#REF!</f>
        <v>#REF!</v>
      </c>
      <c r="AY764" s="113">
        <f>1396725.128*1000</f>
        <v>1396725128</v>
      </c>
      <c r="AZ764" s="113">
        <f>2000000*1000</f>
        <v>2000000000</v>
      </c>
      <c r="BA764" s="113">
        <f>1396725.128*1000</f>
        <v>1396725128</v>
      </c>
      <c r="BB764" s="113">
        <f>2000000*1000</f>
        <v>2000000000</v>
      </c>
    </row>
    <row r="765" spans="7:54" s="71" customFormat="1" ht="14.25" x14ac:dyDescent="0.2">
      <c r="G765" s="81" t="s">
        <v>1392</v>
      </c>
      <c r="H765" s="85" t="s">
        <v>1392</v>
      </c>
      <c r="I765" s="74" t="s">
        <v>1393</v>
      </c>
      <c r="J765" s="75">
        <v>0</v>
      </c>
      <c r="K765" s="75"/>
      <c r="L765" s="113">
        <v>0</v>
      </c>
      <c r="M765" s="113">
        <v>0</v>
      </c>
      <c r="N765" s="113">
        <v>0</v>
      </c>
      <c r="O765" s="113">
        <v>0</v>
      </c>
      <c r="P765" s="113">
        <v>0</v>
      </c>
      <c r="Q765" s="113">
        <v>0</v>
      </c>
      <c r="R765" s="113">
        <v>0</v>
      </c>
      <c r="S765" s="113">
        <v>0</v>
      </c>
      <c r="T765" s="113">
        <v>0</v>
      </c>
      <c r="U765" s="113">
        <v>0</v>
      </c>
      <c r="V765" s="113">
        <v>0</v>
      </c>
      <c r="W765" s="113">
        <v>0</v>
      </c>
      <c r="X765" s="113">
        <v>0</v>
      </c>
      <c r="Y765" s="113">
        <f t="shared" si="870"/>
        <v>0</v>
      </c>
      <c r="Z765" s="113">
        <v>0</v>
      </c>
      <c r="AA765" s="113">
        <v>0</v>
      </c>
      <c r="AB765" s="113">
        <v>0</v>
      </c>
      <c r="AC765" s="113">
        <v>0</v>
      </c>
      <c r="AD765" s="113">
        <v>0</v>
      </c>
      <c r="AE765" s="113">
        <v>0</v>
      </c>
      <c r="AF765" s="113">
        <v>0</v>
      </c>
      <c r="AG765" s="113">
        <v>0</v>
      </c>
      <c r="AH765" s="113">
        <v>0</v>
      </c>
      <c r="AI765" s="113">
        <f t="shared" si="847"/>
        <v>0</v>
      </c>
      <c r="AJ765" s="113">
        <v>0</v>
      </c>
      <c r="AK765" s="113">
        <v>0</v>
      </c>
      <c r="AL765" s="113">
        <f t="shared" si="848"/>
        <v>0</v>
      </c>
      <c r="AM765" s="113">
        <f>SUM(M765:R765)</f>
        <v>0</v>
      </c>
      <c r="AN765" s="113">
        <v>0</v>
      </c>
      <c r="AO765" s="113">
        <v>0</v>
      </c>
      <c r="AP765" s="113">
        <f>SUM(AM765:AO765)</f>
        <v>0</v>
      </c>
      <c r="AQ765" s="113">
        <f t="shared" si="876"/>
        <v>0</v>
      </c>
      <c r="AR765" s="113">
        <f t="shared" si="876"/>
        <v>0</v>
      </c>
      <c r="AS765" s="113">
        <f t="shared" si="876"/>
        <v>0</v>
      </c>
      <c r="AT765" s="113">
        <f>SUM(AQ765:AS765)</f>
        <v>0</v>
      </c>
      <c r="AU765" s="113">
        <v>0</v>
      </c>
      <c r="AV765" s="113">
        <v>0</v>
      </c>
      <c r="AW765" s="113">
        <f>SUM(AU765:AV765)</f>
        <v>0</v>
      </c>
      <c r="AX765" s="113" t="e">
        <f>#REF!</f>
        <v>#REF!</v>
      </c>
      <c r="AY765" s="113">
        <v>0</v>
      </c>
      <c r="AZ765" s="113">
        <v>0</v>
      </c>
      <c r="BA765" s="113">
        <v>0</v>
      </c>
      <c r="BB765" s="113">
        <v>0</v>
      </c>
    </row>
    <row r="766" spans="7:54" s="71" customFormat="1" ht="14.25" x14ac:dyDescent="0.2">
      <c r="G766" s="81" t="s">
        <v>1394</v>
      </c>
      <c r="H766" s="82" t="s">
        <v>1395</v>
      </c>
      <c r="I766" s="83" t="s">
        <v>1396</v>
      </c>
      <c r="J766" s="84">
        <f>J767</f>
        <v>10296</v>
      </c>
      <c r="K766" s="84">
        <f>K767</f>
        <v>0</v>
      </c>
      <c r="L766" s="115">
        <f>L767</f>
        <v>0</v>
      </c>
      <c r="M766" s="115">
        <f t="shared" ref="M766:X766" si="877">M767</f>
        <v>69</v>
      </c>
      <c r="N766" s="115">
        <f t="shared" si="877"/>
        <v>0</v>
      </c>
      <c r="O766" s="115">
        <f t="shared" si="877"/>
        <v>177566</v>
      </c>
      <c r="P766" s="115">
        <f t="shared" si="877"/>
        <v>110000</v>
      </c>
      <c r="Q766" s="115">
        <f t="shared" si="877"/>
        <v>-109073</v>
      </c>
      <c r="R766" s="115">
        <f t="shared" si="877"/>
        <v>75</v>
      </c>
      <c r="S766" s="115">
        <f t="shared" si="877"/>
        <v>0</v>
      </c>
      <c r="T766" s="115">
        <f t="shared" si="877"/>
        <v>0</v>
      </c>
      <c r="U766" s="115">
        <f t="shared" si="877"/>
        <v>0</v>
      </c>
      <c r="V766" s="115">
        <f t="shared" si="877"/>
        <v>0</v>
      </c>
      <c r="W766" s="115">
        <f t="shared" si="877"/>
        <v>0</v>
      </c>
      <c r="X766" s="115">
        <f t="shared" si="877"/>
        <v>0</v>
      </c>
      <c r="Y766" s="115">
        <f t="shared" si="870"/>
        <v>178637</v>
      </c>
      <c r="Z766" s="115">
        <f t="shared" ref="Z766:BB766" si="878">Z767</f>
        <v>0</v>
      </c>
      <c r="AA766" s="115">
        <f t="shared" si="878"/>
        <v>0</v>
      </c>
      <c r="AB766" s="115">
        <f t="shared" si="878"/>
        <v>0</v>
      </c>
      <c r="AC766" s="115">
        <f t="shared" si="878"/>
        <v>0</v>
      </c>
      <c r="AD766" s="115">
        <f t="shared" si="878"/>
        <v>0</v>
      </c>
      <c r="AE766" s="115">
        <f t="shared" si="878"/>
        <v>0</v>
      </c>
      <c r="AF766" s="115">
        <f t="shared" si="878"/>
        <v>0</v>
      </c>
      <c r="AG766" s="115">
        <f t="shared" si="878"/>
        <v>165</v>
      </c>
      <c r="AH766" s="115">
        <f t="shared" si="878"/>
        <v>758143856907</v>
      </c>
      <c r="AI766" s="115">
        <f t="shared" si="878"/>
        <v>758143857072</v>
      </c>
      <c r="AJ766" s="115">
        <f t="shared" si="878"/>
        <v>0</v>
      </c>
      <c r="AK766" s="115">
        <f t="shared" si="878"/>
        <v>0</v>
      </c>
      <c r="AL766" s="115">
        <f t="shared" si="878"/>
        <v>0</v>
      </c>
      <c r="AM766" s="115">
        <f t="shared" si="878"/>
        <v>178637</v>
      </c>
      <c r="AN766" s="115">
        <f t="shared" si="878"/>
        <v>100000</v>
      </c>
      <c r="AO766" s="115">
        <f t="shared" si="878"/>
        <v>100000</v>
      </c>
      <c r="AP766" s="115">
        <f t="shared" si="878"/>
        <v>378637</v>
      </c>
      <c r="AQ766" s="115">
        <f t="shared" si="878"/>
        <v>178637</v>
      </c>
      <c r="AR766" s="115">
        <f t="shared" si="878"/>
        <v>100000</v>
      </c>
      <c r="AS766" s="115">
        <f t="shared" si="878"/>
        <v>100000</v>
      </c>
      <c r="AT766" s="115">
        <f t="shared" si="878"/>
        <v>378637</v>
      </c>
      <c r="AU766" s="115">
        <f t="shared" si="878"/>
        <v>178637</v>
      </c>
      <c r="AV766" s="115">
        <f t="shared" si="878"/>
        <v>200000</v>
      </c>
      <c r="AW766" s="115">
        <f t="shared" si="878"/>
        <v>378637</v>
      </c>
      <c r="AX766" s="115" t="e">
        <f t="shared" si="878"/>
        <v>#REF!</v>
      </c>
      <c r="AY766" s="115">
        <f t="shared" si="878"/>
        <v>378637</v>
      </c>
      <c r="AZ766" s="115">
        <f t="shared" si="878"/>
        <v>400000</v>
      </c>
      <c r="BA766" s="115">
        <f t="shared" si="878"/>
        <v>378637</v>
      </c>
      <c r="BB766" s="115">
        <f t="shared" si="878"/>
        <v>400000</v>
      </c>
    </row>
    <row r="767" spans="7:54" s="71" customFormat="1" ht="14.25" x14ac:dyDescent="0.2">
      <c r="G767" s="81" t="s">
        <v>1395</v>
      </c>
      <c r="H767" s="85" t="s">
        <v>1395</v>
      </c>
      <c r="I767" s="74" t="s">
        <v>1396</v>
      </c>
      <c r="J767" s="75">
        <v>10296</v>
      </c>
      <c r="K767" s="92">
        <f>758143857911*0</f>
        <v>0</v>
      </c>
      <c r="L767" s="113">
        <v>0</v>
      </c>
      <c r="M767" s="113">
        <v>69</v>
      </c>
      <c r="N767" s="113">
        <v>0</v>
      </c>
      <c r="O767" s="113">
        <v>177566</v>
      </c>
      <c r="P767" s="113">
        <v>110000</v>
      </c>
      <c r="Q767" s="113">
        <v>-109073</v>
      </c>
      <c r="R767" s="113">
        <v>75</v>
      </c>
      <c r="S767" s="113">
        <v>0</v>
      </c>
      <c r="T767" s="113">
        <v>0</v>
      </c>
      <c r="U767" s="113">
        <v>0</v>
      </c>
      <c r="V767" s="113">
        <v>0</v>
      </c>
      <c r="W767" s="113">
        <v>0</v>
      </c>
      <c r="X767" s="113">
        <v>0</v>
      </c>
      <c r="Y767" s="113">
        <f t="shared" si="870"/>
        <v>178637</v>
      </c>
      <c r="Z767" s="113">
        <v>0</v>
      </c>
      <c r="AA767" s="113">
        <v>0</v>
      </c>
      <c r="AB767" s="113">
        <v>0</v>
      </c>
      <c r="AC767" s="113">
        <v>0</v>
      </c>
      <c r="AD767" s="113">
        <v>0</v>
      </c>
      <c r="AE767" s="113">
        <v>0</v>
      </c>
      <c r="AF767" s="113">
        <v>0</v>
      </c>
      <c r="AG767" s="113">
        <v>165</v>
      </c>
      <c r="AH767" s="113">
        <v>758143856907</v>
      </c>
      <c r="AI767" s="113">
        <f t="shared" si="847"/>
        <v>758143857072</v>
      </c>
      <c r="AJ767" s="113">
        <v>0</v>
      </c>
      <c r="AK767" s="113">
        <v>0</v>
      </c>
      <c r="AL767" s="113">
        <f t="shared" si="848"/>
        <v>0</v>
      </c>
      <c r="AM767" s="113">
        <f>SUM(M767:R767)</f>
        <v>178637</v>
      </c>
      <c r="AN767" s="113">
        <v>100000</v>
      </c>
      <c r="AO767" s="113">
        <v>100000</v>
      </c>
      <c r="AP767" s="113">
        <f>SUM(AM767:AO767)</f>
        <v>378637</v>
      </c>
      <c r="AQ767" s="113">
        <f>AM767</f>
        <v>178637</v>
      </c>
      <c r="AR767" s="113">
        <f>AN767</f>
        <v>100000</v>
      </c>
      <c r="AS767" s="113">
        <f>AO767</f>
        <v>100000</v>
      </c>
      <c r="AT767" s="113">
        <f>SUM(AQ767:AS767)</f>
        <v>378637</v>
      </c>
      <c r="AU767" s="123">
        <v>178637</v>
      </c>
      <c r="AV767" s="113">
        <v>200000</v>
      </c>
      <c r="AW767" s="113">
        <f>SUM(AU767:AV767)</f>
        <v>378637</v>
      </c>
      <c r="AX767" s="113" t="e">
        <f>#REF!</f>
        <v>#REF!</v>
      </c>
      <c r="AY767" s="113">
        <f>378.637*1000</f>
        <v>378637</v>
      </c>
      <c r="AZ767" s="113">
        <f>400*1000</f>
        <v>400000</v>
      </c>
      <c r="BA767" s="113">
        <f>378.637*1000</f>
        <v>378637</v>
      </c>
      <c r="BB767" s="113">
        <f>400*1000</f>
        <v>400000</v>
      </c>
    </row>
    <row r="768" spans="7:54" s="99" customFormat="1" x14ac:dyDescent="0.25">
      <c r="G768" s="98" t="s">
        <v>1397</v>
      </c>
      <c r="H768" s="78" t="s">
        <v>255</v>
      </c>
      <c r="I768" s="79" t="s">
        <v>256</v>
      </c>
      <c r="J768" s="80">
        <f t="shared" ref="J768:AZ768" si="879">J769+J771+J773+J775+J777+J779+J782+J786+J789+J791+J793+J795+J798+J801</f>
        <v>2827776123</v>
      </c>
      <c r="K768" s="80">
        <f t="shared" si="879"/>
        <v>8722087893</v>
      </c>
      <c r="L768" s="114">
        <f t="shared" si="879"/>
        <v>2124000000</v>
      </c>
      <c r="M768" s="114">
        <f t="shared" si="879"/>
        <v>136581940</v>
      </c>
      <c r="N768" s="114">
        <f t="shared" si="879"/>
        <v>4617077</v>
      </c>
      <c r="O768" s="114">
        <f t="shared" si="879"/>
        <v>4696643</v>
      </c>
      <c r="P768" s="114">
        <f t="shared" si="879"/>
        <v>3706647234</v>
      </c>
      <c r="Q768" s="114">
        <f t="shared" si="879"/>
        <v>1206998107</v>
      </c>
      <c r="R768" s="114">
        <f t="shared" si="879"/>
        <v>1958153116</v>
      </c>
      <c r="S768" s="114">
        <f t="shared" si="879"/>
        <v>1799432089</v>
      </c>
      <c r="T768" s="114">
        <f t="shared" si="879"/>
        <v>1799432089</v>
      </c>
      <c r="U768" s="114">
        <f t="shared" si="879"/>
        <v>1799432089</v>
      </c>
      <c r="V768" s="114">
        <f t="shared" si="879"/>
        <v>1799432089</v>
      </c>
      <c r="W768" s="114">
        <f t="shared" si="879"/>
        <v>1799432089</v>
      </c>
      <c r="X768" s="114">
        <f t="shared" si="879"/>
        <v>1799432089</v>
      </c>
      <c r="Y768" s="114">
        <f t="shared" si="879"/>
        <v>3671479863.0000005</v>
      </c>
      <c r="Z768" s="114">
        <f t="shared" si="879"/>
        <v>177000000</v>
      </c>
      <c r="AA768" s="114">
        <f t="shared" si="879"/>
        <v>177000000</v>
      </c>
      <c r="AB768" s="114">
        <f t="shared" si="879"/>
        <v>177000000</v>
      </c>
      <c r="AC768" s="114">
        <f t="shared" si="879"/>
        <v>177000000</v>
      </c>
      <c r="AD768" s="114">
        <f t="shared" si="879"/>
        <v>177000000</v>
      </c>
      <c r="AE768" s="114">
        <f t="shared" si="879"/>
        <v>177000000</v>
      </c>
      <c r="AF768" s="114">
        <f t="shared" si="879"/>
        <v>177000000</v>
      </c>
      <c r="AG768" s="114">
        <f t="shared" si="879"/>
        <v>6641062472</v>
      </c>
      <c r="AH768" s="114">
        <f t="shared" si="879"/>
        <v>760224883332</v>
      </c>
      <c r="AI768" s="114">
        <f t="shared" si="879"/>
        <v>766865945804</v>
      </c>
      <c r="AJ768" s="114">
        <f t="shared" si="879"/>
        <v>1061999999.9999999</v>
      </c>
      <c r="AK768" s="114">
        <f t="shared" si="879"/>
        <v>1061999999.9999999</v>
      </c>
      <c r="AL768" s="114">
        <f t="shared" si="879"/>
        <v>2123999999.9999998</v>
      </c>
      <c r="AM768" s="114">
        <f t="shared" si="879"/>
        <v>7017694117</v>
      </c>
      <c r="AN768" s="114">
        <f t="shared" si="879"/>
        <v>3628220641.5</v>
      </c>
      <c r="AO768" s="114">
        <f t="shared" si="879"/>
        <v>4628220641.5</v>
      </c>
      <c r="AP768" s="114">
        <f t="shared" si="879"/>
        <v>15274135400</v>
      </c>
      <c r="AQ768" s="114">
        <f t="shared" si="879"/>
        <v>7017694117</v>
      </c>
      <c r="AR768" s="114">
        <f t="shared" si="879"/>
        <v>3628220641.5</v>
      </c>
      <c r="AS768" s="114">
        <f t="shared" si="879"/>
        <v>4628220641.5</v>
      </c>
      <c r="AT768" s="114">
        <f t="shared" si="879"/>
        <v>15274135400</v>
      </c>
      <c r="AU768" s="114">
        <f t="shared" si="879"/>
        <v>7017694117</v>
      </c>
      <c r="AV768" s="114">
        <f t="shared" si="879"/>
        <v>17975301773.762501</v>
      </c>
      <c r="AW768" s="114">
        <f t="shared" si="879"/>
        <v>24992995890.762501</v>
      </c>
      <c r="AX768" s="114" t="e">
        <f t="shared" si="879"/>
        <v>#REF!</v>
      </c>
      <c r="AY768" s="114">
        <f t="shared" si="879"/>
        <v>27356967890.762497</v>
      </c>
      <c r="AZ768" s="114">
        <f t="shared" si="879"/>
        <v>36217546696.590599</v>
      </c>
      <c r="BA768" s="114">
        <f>BA769+BA771+BA773+BA775+BA777+BA779+BA782+BA786+BA789+BA791+BA793+BA795+BA798+BA801</f>
        <v>27355705319.188446</v>
      </c>
      <c r="BB768" s="114">
        <f>BB769+BB771+BB773+BB775+BB777+BB779+BB782+BB786+BB789+BB791+BB793+BB795+BB798+BB801</f>
        <v>37196371904.690598</v>
      </c>
    </row>
    <row r="769" spans="7:54" s="71" customFormat="1" ht="14.25" x14ac:dyDescent="0.2">
      <c r="G769" s="81" t="s">
        <v>1398</v>
      </c>
      <c r="H769" s="82" t="s">
        <v>1399</v>
      </c>
      <c r="I769" s="83" t="s">
        <v>1400</v>
      </c>
      <c r="J769" s="84">
        <f>J770</f>
        <v>3002401</v>
      </c>
      <c r="K769" s="84">
        <f>K770</f>
        <v>3418233</v>
      </c>
      <c r="L769" s="115">
        <f>L770</f>
        <v>4000000</v>
      </c>
      <c r="M769" s="115">
        <f t="shared" ref="M769:X769" si="880">M770</f>
        <v>243320</v>
      </c>
      <c r="N769" s="115">
        <f t="shared" si="880"/>
        <v>185845</v>
      </c>
      <c r="O769" s="115">
        <f t="shared" si="880"/>
        <v>277860</v>
      </c>
      <c r="P769" s="115">
        <f t="shared" si="880"/>
        <v>3797666</v>
      </c>
      <c r="Q769" s="115">
        <f t="shared" si="880"/>
        <v>386850</v>
      </c>
      <c r="R769" s="115">
        <f t="shared" si="880"/>
        <v>272660</v>
      </c>
      <c r="S769" s="115">
        <f t="shared" si="880"/>
        <v>333333.33333333331</v>
      </c>
      <c r="T769" s="115">
        <f t="shared" si="880"/>
        <v>333333.33333333331</v>
      </c>
      <c r="U769" s="115">
        <f t="shared" si="880"/>
        <v>333333.33333333331</v>
      </c>
      <c r="V769" s="115">
        <f t="shared" si="880"/>
        <v>333333.33333333331</v>
      </c>
      <c r="W769" s="115">
        <f t="shared" si="880"/>
        <v>333333.33333333331</v>
      </c>
      <c r="X769" s="115">
        <f t="shared" si="880"/>
        <v>333333.33333333331</v>
      </c>
      <c r="Y769" s="115">
        <f t="shared" ref="Y769:Y802" si="881">SUM(M769:X769)</f>
        <v>7164200.9999999981</v>
      </c>
      <c r="Z769" s="115">
        <f t="shared" ref="Z769:BB769" si="882">Z770</f>
        <v>333333.33333333331</v>
      </c>
      <c r="AA769" s="115">
        <f t="shared" si="882"/>
        <v>333333.33333333331</v>
      </c>
      <c r="AB769" s="115">
        <f t="shared" si="882"/>
        <v>333333.33333333331</v>
      </c>
      <c r="AC769" s="115">
        <f t="shared" si="882"/>
        <v>333333.33333333331</v>
      </c>
      <c r="AD769" s="115">
        <f t="shared" si="882"/>
        <v>333333.33333333331</v>
      </c>
      <c r="AE769" s="115">
        <f t="shared" si="882"/>
        <v>333333.33333333331</v>
      </c>
      <c r="AF769" s="115">
        <f t="shared" si="882"/>
        <v>333333.33333333331</v>
      </c>
      <c r="AG769" s="115">
        <f t="shared" si="882"/>
        <v>1701198</v>
      </c>
      <c r="AH769" s="115">
        <f t="shared" si="882"/>
        <v>1717035</v>
      </c>
      <c r="AI769" s="115">
        <f t="shared" si="882"/>
        <v>3418233</v>
      </c>
      <c r="AJ769" s="115">
        <f t="shared" si="882"/>
        <v>1999999.9999999998</v>
      </c>
      <c r="AK769" s="115">
        <f t="shared" si="882"/>
        <v>1999999.9999999998</v>
      </c>
      <c r="AL769" s="115">
        <f t="shared" si="882"/>
        <v>3999999.9999999995</v>
      </c>
      <c r="AM769" s="115">
        <f t="shared" si="882"/>
        <v>5164201</v>
      </c>
      <c r="AN769" s="115">
        <f t="shared" si="882"/>
        <v>5000000</v>
      </c>
      <c r="AO769" s="115">
        <f t="shared" si="882"/>
        <v>5000000</v>
      </c>
      <c r="AP769" s="115">
        <f t="shared" si="882"/>
        <v>15164201</v>
      </c>
      <c r="AQ769" s="115">
        <f t="shared" si="882"/>
        <v>5164201</v>
      </c>
      <c r="AR769" s="115">
        <f t="shared" si="882"/>
        <v>5000000</v>
      </c>
      <c r="AS769" s="115">
        <f t="shared" si="882"/>
        <v>5000000</v>
      </c>
      <c r="AT769" s="115">
        <f t="shared" si="882"/>
        <v>15164201</v>
      </c>
      <c r="AU769" s="115">
        <f t="shared" si="882"/>
        <v>5164201</v>
      </c>
      <c r="AV769" s="115">
        <f t="shared" si="882"/>
        <v>10000000</v>
      </c>
      <c r="AW769" s="115">
        <f t="shared" si="882"/>
        <v>15164201</v>
      </c>
      <c r="AX769" s="115" t="e">
        <f t="shared" si="882"/>
        <v>#REF!</v>
      </c>
      <c r="AY769" s="115">
        <f t="shared" si="882"/>
        <v>15164201</v>
      </c>
      <c r="AZ769" s="115">
        <f t="shared" si="882"/>
        <v>20000000</v>
      </c>
      <c r="BA769" s="115">
        <f t="shared" si="882"/>
        <v>15164201</v>
      </c>
      <c r="BB769" s="115">
        <f t="shared" si="882"/>
        <v>20000000</v>
      </c>
    </row>
    <row r="770" spans="7:54" s="71" customFormat="1" ht="14.25" x14ac:dyDescent="0.2">
      <c r="G770" s="81" t="s">
        <v>1399</v>
      </c>
      <c r="H770" s="85" t="s">
        <v>1399</v>
      </c>
      <c r="I770" s="74" t="s">
        <v>1400</v>
      </c>
      <c r="J770" s="75">
        <v>3002401</v>
      </c>
      <c r="K770" s="75">
        <v>3418233</v>
      </c>
      <c r="L770" s="113">
        <v>4000000</v>
      </c>
      <c r="M770" s="113">
        <v>243320</v>
      </c>
      <c r="N770" s="113">
        <v>185845</v>
      </c>
      <c r="O770" s="113">
        <v>277860</v>
      </c>
      <c r="P770" s="113">
        <v>3797666</v>
      </c>
      <c r="Q770" s="113">
        <v>386850</v>
      </c>
      <c r="R770" s="113">
        <v>272660</v>
      </c>
      <c r="S770" s="113">
        <v>333333.33333333331</v>
      </c>
      <c r="T770" s="113">
        <v>333333.33333333331</v>
      </c>
      <c r="U770" s="113">
        <v>333333.33333333331</v>
      </c>
      <c r="V770" s="113">
        <v>333333.33333333331</v>
      </c>
      <c r="W770" s="113">
        <v>333333.33333333331</v>
      </c>
      <c r="X770" s="113">
        <v>333333.33333333331</v>
      </c>
      <c r="Y770" s="113">
        <f t="shared" si="881"/>
        <v>7164200.9999999981</v>
      </c>
      <c r="Z770" s="113">
        <v>333333.33333333331</v>
      </c>
      <c r="AA770" s="113">
        <v>333333.33333333331</v>
      </c>
      <c r="AB770" s="113">
        <v>333333.33333333331</v>
      </c>
      <c r="AC770" s="113">
        <v>333333.33333333331</v>
      </c>
      <c r="AD770" s="113">
        <v>333333.33333333331</v>
      </c>
      <c r="AE770" s="113">
        <v>333333.33333333331</v>
      </c>
      <c r="AF770" s="113">
        <v>333333.33333333331</v>
      </c>
      <c r="AG770" s="113">
        <v>1701198</v>
      </c>
      <c r="AH770" s="113">
        <v>1717035</v>
      </c>
      <c r="AI770" s="113">
        <f t="shared" si="847"/>
        <v>3418233</v>
      </c>
      <c r="AJ770" s="113">
        <v>1999999.9999999998</v>
      </c>
      <c r="AK770" s="113">
        <v>1999999.9999999998</v>
      </c>
      <c r="AL770" s="113">
        <f t="shared" si="848"/>
        <v>3999999.9999999995</v>
      </c>
      <c r="AM770" s="113">
        <f>SUM(M770:R770)</f>
        <v>5164201</v>
      </c>
      <c r="AN770" s="113">
        <v>5000000</v>
      </c>
      <c r="AO770" s="113">
        <v>5000000</v>
      </c>
      <c r="AP770" s="113">
        <f>SUM(AM770:AO770)</f>
        <v>15164201</v>
      </c>
      <c r="AQ770" s="113">
        <f>AM770</f>
        <v>5164201</v>
      </c>
      <c r="AR770" s="113">
        <f>AN770</f>
        <v>5000000</v>
      </c>
      <c r="AS770" s="113">
        <f>AO770</f>
        <v>5000000</v>
      </c>
      <c r="AT770" s="113">
        <f>SUM(AQ770:AS770)</f>
        <v>15164201</v>
      </c>
      <c r="AU770" s="113">
        <v>5164201</v>
      </c>
      <c r="AV770" s="113">
        <v>10000000</v>
      </c>
      <c r="AW770" s="113">
        <f>SUM(AU770:AV770)</f>
        <v>15164201</v>
      </c>
      <c r="AX770" s="113" t="e">
        <f>#REF!</f>
        <v>#REF!</v>
      </c>
      <c r="AY770" s="113">
        <f>15164.201*1000</f>
        <v>15164201</v>
      </c>
      <c r="AZ770" s="113">
        <f>20000*1000</f>
        <v>20000000</v>
      </c>
      <c r="BA770" s="113">
        <f>15164.201*1000</f>
        <v>15164201</v>
      </c>
      <c r="BB770" s="113">
        <f>20000*1000</f>
        <v>20000000</v>
      </c>
    </row>
    <row r="771" spans="7:54" s="71" customFormat="1" ht="14.25" x14ac:dyDescent="0.2">
      <c r="G771" s="81" t="s">
        <v>1401</v>
      </c>
      <c r="H771" s="82" t="s">
        <v>1402</v>
      </c>
      <c r="I771" s="83" t="s">
        <v>1403</v>
      </c>
      <c r="J771" s="84">
        <f>J772</f>
        <v>140295816</v>
      </c>
      <c r="K771" s="84">
        <f>K772</f>
        <v>118566680</v>
      </c>
      <c r="L771" s="115">
        <f>L772</f>
        <v>120000000</v>
      </c>
      <c r="M771" s="115">
        <f t="shared" ref="M771:X771" si="883">M772</f>
        <v>5460451</v>
      </c>
      <c r="N771" s="115">
        <f t="shared" si="883"/>
        <v>4431203</v>
      </c>
      <c r="O771" s="115">
        <f t="shared" si="883"/>
        <v>4418733</v>
      </c>
      <c r="P771" s="115">
        <f t="shared" si="883"/>
        <v>5212868</v>
      </c>
      <c r="Q771" s="115">
        <f t="shared" si="883"/>
        <v>3418732</v>
      </c>
      <c r="R771" s="115">
        <f t="shared" si="883"/>
        <v>2115034</v>
      </c>
      <c r="S771" s="115">
        <f t="shared" si="883"/>
        <v>10000000</v>
      </c>
      <c r="T771" s="115">
        <f t="shared" si="883"/>
        <v>10000000</v>
      </c>
      <c r="U771" s="115">
        <f t="shared" si="883"/>
        <v>10000000</v>
      </c>
      <c r="V771" s="115">
        <f t="shared" si="883"/>
        <v>10000000</v>
      </c>
      <c r="W771" s="115">
        <f t="shared" si="883"/>
        <v>10000000</v>
      </c>
      <c r="X771" s="115">
        <f t="shared" si="883"/>
        <v>10000000</v>
      </c>
      <c r="Y771" s="115">
        <f t="shared" si="881"/>
        <v>85057021</v>
      </c>
      <c r="Z771" s="115">
        <f t="shared" ref="Z771:BB771" si="884">Z772</f>
        <v>10000000</v>
      </c>
      <c r="AA771" s="115">
        <f t="shared" si="884"/>
        <v>10000000</v>
      </c>
      <c r="AB771" s="115">
        <f t="shared" si="884"/>
        <v>10000000</v>
      </c>
      <c r="AC771" s="115">
        <f t="shared" si="884"/>
        <v>10000000</v>
      </c>
      <c r="AD771" s="115">
        <f t="shared" si="884"/>
        <v>10000000</v>
      </c>
      <c r="AE771" s="115">
        <f t="shared" si="884"/>
        <v>10000000</v>
      </c>
      <c r="AF771" s="115">
        <f t="shared" si="884"/>
        <v>10000000</v>
      </c>
      <c r="AG771" s="115">
        <f t="shared" si="884"/>
        <v>68641547</v>
      </c>
      <c r="AH771" s="115">
        <f t="shared" si="884"/>
        <v>49925133</v>
      </c>
      <c r="AI771" s="115">
        <f t="shared" si="884"/>
        <v>118566680</v>
      </c>
      <c r="AJ771" s="115">
        <f t="shared" si="884"/>
        <v>60000000</v>
      </c>
      <c r="AK771" s="115">
        <f t="shared" si="884"/>
        <v>60000000</v>
      </c>
      <c r="AL771" s="115">
        <f t="shared" si="884"/>
        <v>120000000</v>
      </c>
      <c r="AM771" s="115">
        <f t="shared" si="884"/>
        <v>25057021</v>
      </c>
      <c r="AN771" s="115">
        <f t="shared" si="884"/>
        <v>13000000</v>
      </c>
      <c r="AO771" s="115">
        <f t="shared" si="884"/>
        <v>13000000</v>
      </c>
      <c r="AP771" s="115">
        <f t="shared" si="884"/>
        <v>51057021</v>
      </c>
      <c r="AQ771" s="115">
        <f t="shared" si="884"/>
        <v>25057021</v>
      </c>
      <c r="AR771" s="115">
        <f t="shared" si="884"/>
        <v>13000000</v>
      </c>
      <c r="AS771" s="115">
        <f t="shared" si="884"/>
        <v>13000000</v>
      </c>
      <c r="AT771" s="115">
        <f t="shared" si="884"/>
        <v>51057021</v>
      </c>
      <c r="AU771" s="115">
        <f t="shared" si="884"/>
        <v>25057021</v>
      </c>
      <c r="AV771" s="115">
        <f t="shared" si="884"/>
        <v>26000000</v>
      </c>
      <c r="AW771" s="115">
        <f t="shared" si="884"/>
        <v>51057021</v>
      </c>
      <c r="AX771" s="115" t="e">
        <f t="shared" si="884"/>
        <v>#REF!</v>
      </c>
      <c r="AY771" s="115">
        <f t="shared" si="884"/>
        <v>51057021</v>
      </c>
      <c r="AZ771" s="115">
        <f t="shared" si="884"/>
        <v>2600000</v>
      </c>
      <c r="BA771" s="115">
        <f t="shared" si="884"/>
        <v>51057021</v>
      </c>
      <c r="BB771" s="115">
        <f t="shared" si="884"/>
        <v>2600000</v>
      </c>
    </row>
    <row r="772" spans="7:54" s="71" customFormat="1" ht="14.25" x14ac:dyDescent="0.2">
      <c r="G772" s="81" t="s">
        <v>1402</v>
      </c>
      <c r="H772" s="85" t="s">
        <v>1402</v>
      </c>
      <c r="I772" s="74" t="s">
        <v>1403</v>
      </c>
      <c r="J772" s="75">
        <v>140295816</v>
      </c>
      <c r="K772" s="75">
        <v>118566680</v>
      </c>
      <c r="L772" s="120">
        <v>120000000</v>
      </c>
      <c r="M772" s="113">
        <v>5460451</v>
      </c>
      <c r="N772" s="113">
        <v>4431203</v>
      </c>
      <c r="O772" s="113">
        <v>4418733</v>
      </c>
      <c r="P772" s="113">
        <v>5212868</v>
      </c>
      <c r="Q772" s="113">
        <v>3418732</v>
      </c>
      <c r="R772" s="113">
        <v>2115034</v>
      </c>
      <c r="S772" s="113">
        <v>10000000</v>
      </c>
      <c r="T772" s="113">
        <v>10000000</v>
      </c>
      <c r="U772" s="113">
        <v>10000000</v>
      </c>
      <c r="V772" s="113">
        <v>10000000</v>
      </c>
      <c r="W772" s="113">
        <v>10000000</v>
      </c>
      <c r="X772" s="113">
        <v>10000000</v>
      </c>
      <c r="Y772" s="113">
        <f t="shared" si="881"/>
        <v>85057021</v>
      </c>
      <c r="Z772" s="113">
        <v>10000000</v>
      </c>
      <c r="AA772" s="113">
        <v>10000000</v>
      </c>
      <c r="AB772" s="113">
        <v>10000000</v>
      </c>
      <c r="AC772" s="113">
        <v>10000000</v>
      </c>
      <c r="AD772" s="113">
        <v>10000000</v>
      </c>
      <c r="AE772" s="113">
        <v>10000000</v>
      </c>
      <c r="AF772" s="113">
        <v>10000000</v>
      </c>
      <c r="AG772" s="113">
        <v>68641547</v>
      </c>
      <c r="AH772" s="113">
        <v>49925133</v>
      </c>
      <c r="AI772" s="113">
        <f t="shared" si="847"/>
        <v>118566680</v>
      </c>
      <c r="AJ772" s="113">
        <v>60000000</v>
      </c>
      <c r="AK772" s="113">
        <v>60000000</v>
      </c>
      <c r="AL772" s="113">
        <f t="shared" si="848"/>
        <v>120000000</v>
      </c>
      <c r="AM772" s="113">
        <f>SUM(M772:R772)</f>
        <v>25057021</v>
      </c>
      <c r="AN772" s="113">
        <v>13000000</v>
      </c>
      <c r="AO772" s="113">
        <v>13000000</v>
      </c>
      <c r="AP772" s="113">
        <f>SUM(AM772:AO772)</f>
        <v>51057021</v>
      </c>
      <c r="AQ772" s="113">
        <f>AM772</f>
        <v>25057021</v>
      </c>
      <c r="AR772" s="113">
        <f>AN772</f>
        <v>13000000</v>
      </c>
      <c r="AS772" s="113">
        <f>AO772</f>
        <v>13000000</v>
      </c>
      <c r="AT772" s="113">
        <f>SUM(AQ772:AS772)</f>
        <v>51057021</v>
      </c>
      <c r="AU772" s="113">
        <v>25057021</v>
      </c>
      <c r="AV772" s="113">
        <v>26000000</v>
      </c>
      <c r="AW772" s="113">
        <f>SUM(AU772:AV772)</f>
        <v>51057021</v>
      </c>
      <c r="AX772" s="113" t="e">
        <f>#REF!</f>
        <v>#REF!</v>
      </c>
      <c r="AY772" s="113">
        <f>51057.021*1000</f>
        <v>51057021</v>
      </c>
      <c r="AZ772" s="113">
        <f>2600*1000</f>
        <v>2600000</v>
      </c>
      <c r="BA772" s="113">
        <f>51057.021*1000</f>
        <v>51057021</v>
      </c>
      <c r="BB772" s="113">
        <f>2600*1000</f>
        <v>2600000</v>
      </c>
    </row>
    <row r="773" spans="7:54" s="71" customFormat="1" ht="14.25" x14ac:dyDescent="0.2">
      <c r="G773" s="81" t="s">
        <v>1404</v>
      </c>
      <c r="H773" s="82" t="s">
        <v>1405</v>
      </c>
      <c r="I773" s="83" t="s">
        <v>1406</v>
      </c>
      <c r="J773" s="84">
        <f>J774</f>
        <v>0</v>
      </c>
      <c r="K773" s="84">
        <f>K774</f>
        <v>0</v>
      </c>
      <c r="L773" s="115">
        <f>L774</f>
        <v>0</v>
      </c>
      <c r="M773" s="115">
        <f t="shared" ref="M773:X773" si="885">M774</f>
        <v>0</v>
      </c>
      <c r="N773" s="115">
        <f t="shared" si="885"/>
        <v>0</v>
      </c>
      <c r="O773" s="115">
        <f t="shared" si="885"/>
        <v>0</v>
      </c>
      <c r="P773" s="115">
        <f t="shared" si="885"/>
        <v>0</v>
      </c>
      <c r="Q773" s="115">
        <f t="shared" si="885"/>
        <v>0</v>
      </c>
      <c r="R773" s="115">
        <f t="shared" si="885"/>
        <v>0</v>
      </c>
      <c r="S773" s="115">
        <f t="shared" si="885"/>
        <v>0</v>
      </c>
      <c r="T773" s="115">
        <f t="shared" si="885"/>
        <v>0</v>
      </c>
      <c r="U773" s="115">
        <f t="shared" si="885"/>
        <v>0</v>
      </c>
      <c r="V773" s="115">
        <f t="shared" si="885"/>
        <v>0</v>
      </c>
      <c r="W773" s="115">
        <f t="shared" si="885"/>
        <v>0</v>
      </c>
      <c r="X773" s="115">
        <f t="shared" si="885"/>
        <v>0</v>
      </c>
      <c r="Y773" s="115">
        <f t="shared" si="881"/>
        <v>0</v>
      </c>
      <c r="Z773" s="115">
        <f t="shared" ref="Z773:BB773" si="886">Z774</f>
        <v>0</v>
      </c>
      <c r="AA773" s="115">
        <f t="shared" si="886"/>
        <v>0</v>
      </c>
      <c r="AB773" s="115">
        <f t="shared" si="886"/>
        <v>0</v>
      </c>
      <c r="AC773" s="115">
        <f t="shared" si="886"/>
        <v>0</v>
      </c>
      <c r="AD773" s="115">
        <f t="shared" si="886"/>
        <v>0</v>
      </c>
      <c r="AE773" s="115">
        <f t="shared" si="886"/>
        <v>0</v>
      </c>
      <c r="AF773" s="115">
        <f t="shared" si="886"/>
        <v>0</v>
      </c>
      <c r="AG773" s="115">
        <f t="shared" si="886"/>
        <v>0</v>
      </c>
      <c r="AH773" s="115">
        <f t="shared" si="886"/>
        <v>0</v>
      </c>
      <c r="AI773" s="115">
        <f t="shared" si="886"/>
        <v>0</v>
      </c>
      <c r="AJ773" s="115">
        <f t="shared" si="886"/>
        <v>0</v>
      </c>
      <c r="AK773" s="115">
        <f t="shared" si="886"/>
        <v>0</v>
      </c>
      <c r="AL773" s="115">
        <f t="shared" si="886"/>
        <v>0</v>
      </c>
      <c r="AM773" s="115">
        <f t="shared" si="886"/>
        <v>0</v>
      </c>
      <c r="AN773" s="115">
        <f t="shared" si="886"/>
        <v>0</v>
      </c>
      <c r="AO773" s="115">
        <f t="shared" si="886"/>
        <v>0</v>
      </c>
      <c r="AP773" s="115">
        <f t="shared" si="886"/>
        <v>0</v>
      </c>
      <c r="AQ773" s="115">
        <f t="shared" si="886"/>
        <v>0</v>
      </c>
      <c r="AR773" s="115">
        <f t="shared" si="886"/>
        <v>0</v>
      </c>
      <c r="AS773" s="115">
        <f t="shared" si="886"/>
        <v>0</v>
      </c>
      <c r="AT773" s="115">
        <f t="shared" si="886"/>
        <v>0</v>
      </c>
      <c r="AU773" s="115">
        <f t="shared" si="886"/>
        <v>0</v>
      </c>
      <c r="AV773" s="115">
        <f t="shared" si="886"/>
        <v>0</v>
      </c>
      <c r="AW773" s="115">
        <f t="shared" si="886"/>
        <v>0</v>
      </c>
      <c r="AX773" s="115" t="e">
        <f t="shared" si="886"/>
        <v>#REF!</v>
      </c>
      <c r="AY773" s="115">
        <f t="shared" si="886"/>
        <v>0</v>
      </c>
      <c r="AZ773" s="115">
        <f t="shared" si="886"/>
        <v>0</v>
      </c>
      <c r="BA773" s="115">
        <f t="shared" si="886"/>
        <v>0</v>
      </c>
      <c r="BB773" s="115">
        <f t="shared" si="886"/>
        <v>0</v>
      </c>
    </row>
    <row r="774" spans="7:54" s="71" customFormat="1" ht="14.25" x14ac:dyDescent="0.2">
      <c r="G774" s="81" t="s">
        <v>1405</v>
      </c>
      <c r="H774" s="85" t="s">
        <v>1405</v>
      </c>
      <c r="I774" s="74" t="s">
        <v>1406</v>
      </c>
      <c r="J774" s="75">
        <v>0</v>
      </c>
      <c r="K774" s="75"/>
      <c r="L774" s="113">
        <v>0</v>
      </c>
      <c r="M774" s="113"/>
      <c r="N774" s="113"/>
      <c r="O774" s="113"/>
      <c r="P774" s="113"/>
      <c r="Q774" s="113">
        <v>0</v>
      </c>
      <c r="R774" s="113">
        <v>0</v>
      </c>
      <c r="S774" s="113">
        <v>0</v>
      </c>
      <c r="T774" s="113">
        <v>0</v>
      </c>
      <c r="U774" s="113">
        <v>0</v>
      </c>
      <c r="V774" s="113">
        <v>0</v>
      </c>
      <c r="W774" s="113">
        <v>0</v>
      </c>
      <c r="X774" s="113">
        <v>0</v>
      </c>
      <c r="Y774" s="113">
        <f t="shared" si="881"/>
        <v>0</v>
      </c>
      <c r="Z774" s="113"/>
      <c r="AA774" s="113"/>
      <c r="AB774" s="113"/>
      <c r="AC774" s="113"/>
      <c r="AD774" s="113">
        <v>0</v>
      </c>
      <c r="AE774" s="113">
        <v>0</v>
      </c>
      <c r="AF774" s="113">
        <v>0</v>
      </c>
      <c r="AG774" s="113">
        <v>0</v>
      </c>
      <c r="AH774" s="113">
        <v>0</v>
      </c>
      <c r="AI774" s="113">
        <f t="shared" si="847"/>
        <v>0</v>
      </c>
      <c r="AJ774" s="113">
        <v>0</v>
      </c>
      <c r="AK774" s="113">
        <v>0</v>
      </c>
      <c r="AL774" s="113">
        <f t="shared" si="848"/>
        <v>0</v>
      </c>
      <c r="AM774" s="113">
        <f>SUM(M774:R774)</f>
        <v>0</v>
      </c>
      <c r="AN774" s="113">
        <f>SUM(S774:U774)</f>
        <v>0</v>
      </c>
      <c r="AO774" s="113">
        <f>SUM(V774:X774)</f>
        <v>0</v>
      </c>
      <c r="AP774" s="113">
        <f>SUM(AM774:AO774)</f>
        <v>0</v>
      </c>
      <c r="AQ774" s="113">
        <f>AM774</f>
        <v>0</v>
      </c>
      <c r="AR774" s="113">
        <f>AN774</f>
        <v>0</v>
      </c>
      <c r="AS774" s="113">
        <f>AO774</f>
        <v>0</v>
      </c>
      <c r="AT774" s="113">
        <f>SUM(AQ774:AS774)</f>
        <v>0</v>
      </c>
      <c r="AU774" s="113">
        <v>0</v>
      </c>
      <c r="AV774" s="113">
        <v>0</v>
      </c>
      <c r="AW774" s="113">
        <f>SUM(AU774:AV774)</f>
        <v>0</v>
      </c>
      <c r="AX774" s="113" t="e">
        <f>#REF!</f>
        <v>#REF!</v>
      </c>
      <c r="AY774" s="113">
        <v>0</v>
      </c>
      <c r="AZ774" s="113">
        <v>0</v>
      </c>
      <c r="BA774" s="113">
        <v>0</v>
      </c>
      <c r="BB774" s="113">
        <v>0</v>
      </c>
    </row>
    <row r="775" spans="7:54" s="71" customFormat="1" ht="14.25" x14ac:dyDescent="0.2">
      <c r="G775" s="81" t="s">
        <v>1407</v>
      </c>
      <c r="H775" s="82" t="s">
        <v>1408</v>
      </c>
      <c r="I775" s="83" t="s">
        <v>1409</v>
      </c>
      <c r="J775" s="84">
        <f>J776</f>
        <v>285145</v>
      </c>
      <c r="K775" s="84">
        <f>K776</f>
        <v>264058</v>
      </c>
      <c r="L775" s="115">
        <f>L776</f>
        <v>0</v>
      </c>
      <c r="M775" s="115">
        <f t="shared" ref="M775:X775" si="887">M776</f>
        <v>6000</v>
      </c>
      <c r="N775" s="115">
        <f t="shared" si="887"/>
        <v>0</v>
      </c>
      <c r="O775" s="115">
        <f t="shared" si="887"/>
        <v>0</v>
      </c>
      <c r="P775" s="115">
        <f t="shared" si="887"/>
        <v>0</v>
      </c>
      <c r="Q775" s="115">
        <f t="shared" si="887"/>
        <v>0</v>
      </c>
      <c r="R775" s="115">
        <f t="shared" si="887"/>
        <v>0</v>
      </c>
      <c r="S775" s="115">
        <f t="shared" si="887"/>
        <v>0</v>
      </c>
      <c r="T775" s="115">
        <f t="shared" si="887"/>
        <v>0</v>
      </c>
      <c r="U775" s="115">
        <f t="shared" si="887"/>
        <v>0</v>
      </c>
      <c r="V775" s="115">
        <f t="shared" si="887"/>
        <v>0</v>
      </c>
      <c r="W775" s="115">
        <f t="shared" si="887"/>
        <v>0</v>
      </c>
      <c r="X775" s="115">
        <f t="shared" si="887"/>
        <v>0</v>
      </c>
      <c r="Y775" s="115">
        <f t="shared" si="881"/>
        <v>6000</v>
      </c>
      <c r="Z775" s="115">
        <f t="shared" ref="Z775:BB775" si="888">Z776</f>
        <v>0</v>
      </c>
      <c r="AA775" s="115">
        <f t="shared" si="888"/>
        <v>0</v>
      </c>
      <c r="AB775" s="115">
        <f t="shared" si="888"/>
        <v>0</v>
      </c>
      <c r="AC775" s="115">
        <f t="shared" si="888"/>
        <v>0</v>
      </c>
      <c r="AD775" s="115">
        <f t="shared" si="888"/>
        <v>0</v>
      </c>
      <c r="AE775" s="115">
        <f t="shared" si="888"/>
        <v>0</v>
      </c>
      <c r="AF775" s="115">
        <f t="shared" si="888"/>
        <v>0</v>
      </c>
      <c r="AG775" s="115">
        <f t="shared" si="888"/>
        <v>156152</v>
      </c>
      <c r="AH775" s="115">
        <f t="shared" si="888"/>
        <v>107906</v>
      </c>
      <c r="AI775" s="115">
        <f t="shared" si="888"/>
        <v>264058</v>
      </c>
      <c r="AJ775" s="115">
        <f t="shared" si="888"/>
        <v>0</v>
      </c>
      <c r="AK775" s="115">
        <f t="shared" si="888"/>
        <v>0</v>
      </c>
      <c r="AL775" s="115">
        <f t="shared" si="888"/>
        <v>0</v>
      </c>
      <c r="AM775" s="115">
        <f t="shared" si="888"/>
        <v>6000</v>
      </c>
      <c r="AN775" s="115">
        <f t="shared" si="888"/>
        <v>3000</v>
      </c>
      <c r="AO775" s="115">
        <f t="shared" si="888"/>
        <v>3000</v>
      </c>
      <c r="AP775" s="115">
        <f t="shared" si="888"/>
        <v>12000</v>
      </c>
      <c r="AQ775" s="115">
        <f t="shared" si="888"/>
        <v>6000</v>
      </c>
      <c r="AR775" s="115">
        <f t="shared" si="888"/>
        <v>3000</v>
      </c>
      <c r="AS775" s="115">
        <f t="shared" si="888"/>
        <v>3000</v>
      </c>
      <c r="AT775" s="115">
        <f t="shared" si="888"/>
        <v>12000</v>
      </c>
      <c r="AU775" s="115">
        <f t="shared" si="888"/>
        <v>6000</v>
      </c>
      <c r="AV775" s="115">
        <f t="shared" si="888"/>
        <v>6000</v>
      </c>
      <c r="AW775" s="115">
        <f t="shared" si="888"/>
        <v>12000</v>
      </c>
      <c r="AX775" s="115" t="e">
        <f t="shared" si="888"/>
        <v>#REF!</v>
      </c>
      <c r="AY775" s="115">
        <f t="shared" si="888"/>
        <v>12000</v>
      </c>
      <c r="AZ775" s="115">
        <f t="shared" si="888"/>
        <v>15000</v>
      </c>
      <c r="BA775" s="115">
        <f t="shared" si="888"/>
        <v>12000</v>
      </c>
      <c r="BB775" s="115">
        <f t="shared" si="888"/>
        <v>15000</v>
      </c>
    </row>
    <row r="776" spans="7:54" s="71" customFormat="1" ht="14.25" x14ac:dyDescent="0.2">
      <c r="G776" s="81" t="s">
        <v>1408</v>
      </c>
      <c r="H776" s="85" t="s">
        <v>1408</v>
      </c>
      <c r="I776" s="74" t="s">
        <v>1409</v>
      </c>
      <c r="J776" s="75">
        <v>285145</v>
      </c>
      <c r="K776" s="75">
        <v>264058</v>
      </c>
      <c r="L776" s="113">
        <v>0</v>
      </c>
      <c r="M776" s="113">
        <v>6000</v>
      </c>
      <c r="N776" s="113">
        <v>0</v>
      </c>
      <c r="O776" s="113">
        <v>0</v>
      </c>
      <c r="P776" s="113">
        <v>0</v>
      </c>
      <c r="Q776" s="113">
        <v>0</v>
      </c>
      <c r="R776" s="113">
        <v>0</v>
      </c>
      <c r="S776" s="113">
        <v>0</v>
      </c>
      <c r="T776" s="113">
        <v>0</v>
      </c>
      <c r="U776" s="113">
        <v>0</v>
      </c>
      <c r="V776" s="113">
        <v>0</v>
      </c>
      <c r="W776" s="113">
        <v>0</v>
      </c>
      <c r="X776" s="113">
        <v>0</v>
      </c>
      <c r="Y776" s="113">
        <f t="shared" si="881"/>
        <v>6000</v>
      </c>
      <c r="Z776" s="113">
        <v>0</v>
      </c>
      <c r="AA776" s="113">
        <v>0</v>
      </c>
      <c r="AB776" s="113">
        <v>0</v>
      </c>
      <c r="AC776" s="113">
        <v>0</v>
      </c>
      <c r="AD776" s="113">
        <v>0</v>
      </c>
      <c r="AE776" s="113">
        <v>0</v>
      </c>
      <c r="AF776" s="113">
        <v>0</v>
      </c>
      <c r="AG776" s="113">
        <v>156152</v>
      </c>
      <c r="AH776" s="113">
        <v>107906</v>
      </c>
      <c r="AI776" s="113">
        <f t="shared" si="847"/>
        <v>264058</v>
      </c>
      <c r="AJ776" s="113">
        <v>0</v>
      </c>
      <c r="AK776" s="113">
        <v>0</v>
      </c>
      <c r="AL776" s="113">
        <f t="shared" si="848"/>
        <v>0</v>
      </c>
      <c r="AM776" s="113">
        <f>SUM(M776:R776)</f>
        <v>6000</v>
      </c>
      <c r="AN776" s="113">
        <v>3000</v>
      </c>
      <c r="AO776" s="113">
        <v>3000</v>
      </c>
      <c r="AP776" s="113">
        <f>SUM(AM776:AO776)</f>
        <v>12000</v>
      </c>
      <c r="AQ776" s="113">
        <f>AM776</f>
        <v>6000</v>
      </c>
      <c r="AR776" s="113">
        <f>AN776</f>
        <v>3000</v>
      </c>
      <c r="AS776" s="113">
        <f>AO776</f>
        <v>3000</v>
      </c>
      <c r="AT776" s="113">
        <f>SUM(AQ776:AS776)</f>
        <v>12000</v>
      </c>
      <c r="AU776" s="113">
        <v>6000</v>
      </c>
      <c r="AV776" s="113">
        <v>6000</v>
      </c>
      <c r="AW776" s="113">
        <f>SUM(AU776:AV776)</f>
        <v>12000</v>
      </c>
      <c r="AX776" s="113" t="e">
        <f>#REF!</f>
        <v>#REF!</v>
      </c>
      <c r="AY776" s="113">
        <f>12*1000</f>
        <v>12000</v>
      </c>
      <c r="AZ776" s="113">
        <f>15*1000</f>
        <v>15000</v>
      </c>
      <c r="BA776" s="113">
        <f>12*1000</f>
        <v>12000</v>
      </c>
      <c r="BB776" s="113">
        <f>15*1000</f>
        <v>15000</v>
      </c>
    </row>
    <row r="777" spans="7:54" s="71" customFormat="1" ht="14.25" x14ac:dyDescent="0.2">
      <c r="G777" s="81" t="s">
        <v>1410</v>
      </c>
      <c r="H777" s="82" t="s">
        <v>1411</v>
      </c>
      <c r="I777" s="83" t="s">
        <v>1412</v>
      </c>
      <c r="J777" s="84">
        <f>J778</f>
        <v>0</v>
      </c>
      <c r="K777" s="84">
        <f>K778</f>
        <v>0</v>
      </c>
      <c r="L777" s="115">
        <f>L778</f>
        <v>0</v>
      </c>
      <c r="M777" s="115">
        <f t="shared" ref="M777:X777" si="889">M778</f>
        <v>0</v>
      </c>
      <c r="N777" s="115">
        <f t="shared" si="889"/>
        <v>0</v>
      </c>
      <c r="O777" s="115">
        <f t="shared" si="889"/>
        <v>0</v>
      </c>
      <c r="P777" s="115">
        <f t="shared" si="889"/>
        <v>0</v>
      </c>
      <c r="Q777" s="115">
        <f t="shared" si="889"/>
        <v>0</v>
      </c>
      <c r="R777" s="115">
        <f t="shared" si="889"/>
        <v>0</v>
      </c>
      <c r="S777" s="115">
        <f t="shared" si="889"/>
        <v>0</v>
      </c>
      <c r="T777" s="115">
        <f t="shared" si="889"/>
        <v>0</v>
      </c>
      <c r="U777" s="115">
        <f t="shared" si="889"/>
        <v>0</v>
      </c>
      <c r="V777" s="115">
        <f t="shared" si="889"/>
        <v>0</v>
      </c>
      <c r="W777" s="115">
        <f t="shared" si="889"/>
        <v>0</v>
      </c>
      <c r="X777" s="115">
        <f t="shared" si="889"/>
        <v>0</v>
      </c>
      <c r="Y777" s="115">
        <f t="shared" si="881"/>
        <v>0</v>
      </c>
      <c r="Z777" s="115">
        <f t="shared" ref="Z777:BB777" si="890">Z778</f>
        <v>0</v>
      </c>
      <c r="AA777" s="115">
        <f t="shared" si="890"/>
        <v>0</v>
      </c>
      <c r="AB777" s="115">
        <f t="shared" si="890"/>
        <v>0</v>
      </c>
      <c r="AC777" s="115">
        <f t="shared" si="890"/>
        <v>0</v>
      </c>
      <c r="AD777" s="115">
        <f t="shared" si="890"/>
        <v>0</v>
      </c>
      <c r="AE777" s="115">
        <f t="shared" si="890"/>
        <v>0</v>
      </c>
      <c r="AF777" s="115">
        <f t="shared" si="890"/>
        <v>0</v>
      </c>
      <c r="AG777" s="115">
        <f t="shared" si="890"/>
        <v>0</v>
      </c>
      <c r="AH777" s="115">
        <f t="shared" si="890"/>
        <v>0</v>
      </c>
      <c r="AI777" s="115">
        <f t="shared" si="890"/>
        <v>0</v>
      </c>
      <c r="AJ777" s="115">
        <f t="shared" si="890"/>
        <v>0</v>
      </c>
      <c r="AK777" s="115">
        <f t="shared" si="890"/>
        <v>0</v>
      </c>
      <c r="AL777" s="115">
        <f t="shared" si="890"/>
        <v>0</v>
      </c>
      <c r="AM777" s="115">
        <f t="shared" si="890"/>
        <v>0</v>
      </c>
      <c r="AN777" s="115">
        <f t="shared" si="890"/>
        <v>0</v>
      </c>
      <c r="AO777" s="115">
        <f t="shared" si="890"/>
        <v>0</v>
      </c>
      <c r="AP777" s="115">
        <f t="shared" si="890"/>
        <v>0</v>
      </c>
      <c r="AQ777" s="115">
        <f t="shared" si="890"/>
        <v>0</v>
      </c>
      <c r="AR777" s="115">
        <f t="shared" si="890"/>
        <v>0</v>
      </c>
      <c r="AS777" s="115">
        <f t="shared" si="890"/>
        <v>0</v>
      </c>
      <c r="AT777" s="115">
        <f t="shared" si="890"/>
        <v>0</v>
      </c>
      <c r="AU777" s="115">
        <f t="shared" si="890"/>
        <v>0</v>
      </c>
      <c r="AV777" s="115">
        <f t="shared" si="890"/>
        <v>0</v>
      </c>
      <c r="AW777" s="115">
        <f t="shared" si="890"/>
        <v>0</v>
      </c>
      <c r="AX777" s="115" t="e">
        <f t="shared" si="890"/>
        <v>#REF!</v>
      </c>
      <c r="AY777" s="115">
        <f t="shared" si="890"/>
        <v>0</v>
      </c>
      <c r="AZ777" s="115">
        <f t="shared" si="890"/>
        <v>0</v>
      </c>
      <c r="BA777" s="115">
        <f t="shared" si="890"/>
        <v>0</v>
      </c>
      <c r="BB777" s="115">
        <f t="shared" si="890"/>
        <v>0</v>
      </c>
    </row>
    <row r="778" spans="7:54" s="71" customFormat="1" ht="14.25" x14ac:dyDescent="0.2">
      <c r="G778" s="81" t="s">
        <v>1411</v>
      </c>
      <c r="H778" s="85" t="s">
        <v>1411</v>
      </c>
      <c r="I778" s="74" t="s">
        <v>1412</v>
      </c>
      <c r="J778" s="75">
        <v>0</v>
      </c>
      <c r="K778" s="75"/>
      <c r="L778" s="113">
        <v>0</v>
      </c>
      <c r="M778" s="113">
        <v>0</v>
      </c>
      <c r="N778" s="113">
        <v>0</v>
      </c>
      <c r="O778" s="113">
        <v>0</v>
      </c>
      <c r="P778" s="113"/>
      <c r="Q778" s="113">
        <v>0</v>
      </c>
      <c r="R778" s="113">
        <v>0</v>
      </c>
      <c r="S778" s="113">
        <v>0</v>
      </c>
      <c r="T778" s="113">
        <v>0</v>
      </c>
      <c r="U778" s="113">
        <v>0</v>
      </c>
      <c r="V778" s="113">
        <v>0</v>
      </c>
      <c r="W778" s="113">
        <v>0</v>
      </c>
      <c r="X778" s="113">
        <v>0</v>
      </c>
      <c r="Y778" s="113">
        <f t="shared" si="881"/>
        <v>0</v>
      </c>
      <c r="Z778" s="113">
        <v>0</v>
      </c>
      <c r="AA778" s="113">
        <v>0</v>
      </c>
      <c r="AB778" s="113">
        <v>0</v>
      </c>
      <c r="AC778" s="113"/>
      <c r="AD778" s="113">
        <v>0</v>
      </c>
      <c r="AE778" s="113">
        <v>0</v>
      </c>
      <c r="AF778" s="113">
        <v>0</v>
      </c>
      <c r="AG778" s="113">
        <v>0</v>
      </c>
      <c r="AH778" s="113">
        <v>0</v>
      </c>
      <c r="AI778" s="113">
        <f t="shared" si="847"/>
        <v>0</v>
      </c>
      <c r="AJ778" s="113">
        <v>0</v>
      </c>
      <c r="AK778" s="113">
        <v>0</v>
      </c>
      <c r="AL778" s="113">
        <f t="shared" si="848"/>
        <v>0</v>
      </c>
      <c r="AM778" s="113">
        <f>SUM(M778:R778)</f>
        <v>0</v>
      </c>
      <c r="AN778" s="113">
        <f>SUM(S778:U778)</f>
        <v>0</v>
      </c>
      <c r="AO778" s="113">
        <f>SUM(V778:X778)</f>
        <v>0</v>
      </c>
      <c r="AP778" s="113">
        <f>SUM(AM778:AO778)</f>
        <v>0</v>
      </c>
      <c r="AQ778" s="113">
        <f>AM778</f>
        <v>0</v>
      </c>
      <c r="AR778" s="113">
        <f>AN778</f>
        <v>0</v>
      </c>
      <c r="AS778" s="113">
        <f>AO778</f>
        <v>0</v>
      </c>
      <c r="AT778" s="113">
        <f>SUM(AQ778:AS778)</f>
        <v>0</v>
      </c>
      <c r="AU778" s="113">
        <v>0</v>
      </c>
      <c r="AV778" s="113">
        <v>0</v>
      </c>
      <c r="AW778" s="113">
        <f>SUM(AU778:AV778)</f>
        <v>0</v>
      </c>
      <c r="AX778" s="113" t="e">
        <f>#REF!</f>
        <v>#REF!</v>
      </c>
      <c r="AY778" s="113">
        <v>0</v>
      </c>
      <c r="AZ778" s="113">
        <v>0</v>
      </c>
      <c r="BA778" s="113">
        <v>0</v>
      </c>
      <c r="BB778" s="113">
        <v>0</v>
      </c>
    </row>
    <row r="779" spans="7:54" s="71" customFormat="1" ht="14.25" x14ac:dyDescent="0.2">
      <c r="G779" s="81" t="s">
        <v>1413</v>
      </c>
      <c r="H779" s="82" t="s">
        <v>1414</v>
      </c>
      <c r="I779" s="83" t="s">
        <v>1415</v>
      </c>
      <c r="J779" s="84">
        <f>SUM(J780:J781)</f>
        <v>0</v>
      </c>
      <c r="K779" s="84">
        <f>SUM(K780:K781)</f>
        <v>0</v>
      </c>
      <c r="L779" s="115">
        <f>SUM(L780:L781)</f>
        <v>0</v>
      </c>
      <c r="M779" s="115">
        <f t="shared" ref="M779:X779" si="891">SUM(M780:M781)</f>
        <v>0</v>
      </c>
      <c r="N779" s="115">
        <f t="shared" si="891"/>
        <v>0</v>
      </c>
      <c r="O779" s="115">
        <f t="shared" si="891"/>
        <v>0</v>
      </c>
      <c r="P779" s="115">
        <f t="shared" si="891"/>
        <v>0</v>
      </c>
      <c r="Q779" s="115">
        <f t="shared" si="891"/>
        <v>0</v>
      </c>
      <c r="R779" s="115">
        <f t="shared" si="891"/>
        <v>0</v>
      </c>
      <c r="S779" s="115">
        <f t="shared" si="891"/>
        <v>0</v>
      </c>
      <c r="T779" s="115">
        <f t="shared" si="891"/>
        <v>0</v>
      </c>
      <c r="U779" s="115">
        <f t="shared" si="891"/>
        <v>0</v>
      </c>
      <c r="V779" s="115">
        <f t="shared" si="891"/>
        <v>0</v>
      </c>
      <c r="W779" s="115">
        <f t="shared" si="891"/>
        <v>0</v>
      </c>
      <c r="X779" s="115">
        <f t="shared" si="891"/>
        <v>0</v>
      </c>
      <c r="Y779" s="115">
        <f t="shared" si="881"/>
        <v>0</v>
      </c>
      <c r="Z779" s="115">
        <f t="shared" ref="Z779:AZ779" si="892">SUM(Z780:Z781)</f>
        <v>0</v>
      </c>
      <c r="AA779" s="115">
        <f t="shared" si="892"/>
        <v>0</v>
      </c>
      <c r="AB779" s="115">
        <f t="shared" si="892"/>
        <v>0</v>
      </c>
      <c r="AC779" s="115">
        <f t="shared" si="892"/>
        <v>0</v>
      </c>
      <c r="AD779" s="115">
        <f t="shared" si="892"/>
        <v>0</v>
      </c>
      <c r="AE779" s="115">
        <f t="shared" si="892"/>
        <v>0</v>
      </c>
      <c r="AF779" s="115">
        <f t="shared" si="892"/>
        <v>0</v>
      </c>
      <c r="AG779" s="115">
        <f t="shared" si="892"/>
        <v>0</v>
      </c>
      <c r="AH779" s="115">
        <f t="shared" si="892"/>
        <v>0</v>
      </c>
      <c r="AI779" s="115">
        <f t="shared" si="892"/>
        <v>0</v>
      </c>
      <c r="AJ779" s="115">
        <f t="shared" si="892"/>
        <v>0</v>
      </c>
      <c r="AK779" s="115">
        <f t="shared" si="892"/>
        <v>0</v>
      </c>
      <c r="AL779" s="115">
        <f t="shared" si="892"/>
        <v>0</v>
      </c>
      <c r="AM779" s="115">
        <f t="shared" si="892"/>
        <v>0</v>
      </c>
      <c r="AN779" s="115">
        <f t="shared" si="892"/>
        <v>0</v>
      </c>
      <c r="AO779" s="115">
        <f t="shared" si="892"/>
        <v>0</v>
      </c>
      <c r="AP779" s="115">
        <f t="shared" si="892"/>
        <v>0</v>
      </c>
      <c r="AQ779" s="115">
        <f t="shared" si="892"/>
        <v>0</v>
      </c>
      <c r="AR779" s="115">
        <f t="shared" si="892"/>
        <v>0</v>
      </c>
      <c r="AS779" s="115">
        <f t="shared" si="892"/>
        <v>0</v>
      </c>
      <c r="AT779" s="115">
        <f t="shared" si="892"/>
        <v>0</v>
      </c>
      <c r="AU779" s="115">
        <f t="shared" si="892"/>
        <v>0</v>
      </c>
      <c r="AV779" s="115">
        <f t="shared" si="892"/>
        <v>0</v>
      </c>
      <c r="AW779" s="115">
        <f t="shared" si="892"/>
        <v>0</v>
      </c>
      <c r="AX779" s="115" t="e">
        <f t="shared" si="892"/>
        <v>#REF!</v>
      </c>
      <c r="AY779" s="115">
        <f t="shared" si="892"/>
        <v>0</v>
      </c>
      <c r="AZ779" s="115">
        <f t="shared" si="892"/>
        <v>0</v>
      </c>
      <c r="BA779" s="115">
        <f>SUM(BA780:BA781)</f>
        <v>0</v>
      </c>
      <c r="BB779" s="115">
        <f>SUM(BB780:BB781)</f>
        <v>0</v>
      </c>
    </row>
    <row r="780" spans="7:54" s="71" customFormat="1" ht="14.25" x14ac:dyDescent="0.2">
      <c r="G780" s="81" t="s">
        <v>1416</v>
      </c>
      <c r="H780" s="85" t="s">
        <v>1416</v>
      </c>
      <c r="I780" s="74" t="s">
        <v>1417</v>
      </c>
      <c r="J780" s="75">
        <v>0</v>
      </c>
      <c r="K780" s="75"/>
      <c r="L780" s="113">
        <v>0</v>
      </c>
      <c r="M780" s="113">
        <v>0</v>
      </c>
      <c r="N780" s="113">
        <v>0</v>
      </c>
      <c r="O780" s="113">
        <v>0</v>
      </c>
      <c r="P780" s="113">
        <v>0</v>
      </c>
      <c r="Q780" s="113">
        <v>0</v>
      </c>
      <c r="R780" s="113">
        <v>0</v>
      </c>
      <c r="S780" s="113">
        <v>0</v>
      </c>
      <c r="T780" s="113">
        <v>0</v>
      </c>
      <c r="U780" s="113">
        <v>0</v>
      </c>
      <c r="V780" s="113">
        <v>0</v>
      </c>
      <c r="W780" s="113">
        <v>0</v>
      </c>
      <c r="X780" s="113">
        <v>0</v>
      </c>
      <c r="Y780" s="113">
        <f t="shared" si="881"/>
        <v>0</v>
      </c>
      <c r="Z780" s="113">
        <v>0</v>
      </c>
      <c r="AA780" s="113">
        <v>0</v>
      </c>
      <c r="AB780" s="113">
        <v>0</v>
      </c>
      <c r="AC780" s="113">
        <v>0</v>
      </c>
      <c r="AD780" s="113">
        <v>0</v>
      </c>
      <c r="AE780" s="113">
        <v>0</v>
      </c>
      <c r="AF780" s="113">
        <v>0</v>
      </c>
      <c r="AG780" s="113">
        <v>0</v>
      </c>
      <c r="AH780" s="113">
        <v>0</v>
      </c>
      <c r="AI780" s="113">
        <f t="shared" si="847"/>
        <v>0</v>
      </c>
      <c r="AJ780" s="113">
        <v>0</v>
      </c>
      <c r="AK780" s="113">
        <v>0</v>
      </c>
      <c r="AL780" s="113">
        <f t="shared" si="848"/>
        <v>0</v>
      </c>
      <c r="AM780" s="113">
        <f>SUM(M780:R780)</f>
        <v>0</v>
      </c>
      <c r="AN780" s="113">
        <f>SUM(S780:U780)</f>
        <v>0</v>
      </c>
      <c r="AO780" s="113">
        <f>SUM(V780:X780)</f>
        <v>0</v>
      </c>
      <c r="AP780" s="113">
        <f>SUM(AM780:AO780)</f>
        <v>0</v>
      </c>
      <c r="AQ780" s="113">
        <f t="shared" ref="AQ780:AS781" si="893">AM780</f>
        <v>0</v>
      </c>
      <c r="AR780" s="113">
        <f t="shared" si="893"/>
        <v>0</v>
      </c>
      <c r="AS780" s="113">
        <f t="shared" si="893"/>
        <v>0</v>
      </c>
      <c r="AT780" s="113">
        <f>SUM(AQ780:AS780)</f>
        <v>0</v>
      </c>
      <c r="AU780" s="113">
        <v>0</v>
      </c>
      <c r="AV780" s="113">
        <v>0</v>
      </c>
      <c r="AW780" s="113">
        <f>SUM(AU780:AV780)</f>
        <v>0</v>
      </c>
      <c r="AX780" s="113" t="e">
        <f>#REF!</f>
        <v>#REF!</v>
      </c>
      <c r="AY780" s="113">
        <v>0</v>
      </c>
      <c r="AZ780" s="113">
        <v>0</v>
      </c>
      <c r="BA780" s="113">
        <v>0</v>
      </c>
      <c r="BB780" s="113">
        <v>0</v>
      </c>
    </row>
    <row r="781" spans="7:54" s="71" customFormat="1" ht="14.25" x14ac:dyDescent="0.2">
      <c r="G781" s="81" t="s">
        <v>1418</v>
      </c>
      <c r="H781" s="85" t="s">
        <v>1418</v>
      </c>
      <c r="I781" s="74" t="s">
        <v>1419</v>
      </c>
      <c r="J781" s="75">
        <v>0</v>
      </c>
      <c r="K781" s="75"/>
      <c r="L781" s="113">
        <v>0</v>
      </c>
      <c r="M781" s="113">
        <v>0</v>
      </c>
      <c r="N781" s="113">
        <v>0</v>
      </c>
      <c r="O781" s="113">
        <v>0</v>
      </c>
      <c r="P781" s="113">
        <v>0</v>
      </c>
      <c r="Q781" s="113">
        <v>0</v>
      </c>
      <c r="R781" s="113">
        <v>0</v>
      </c>
      <c r="S781" s="113">
        <v>0</v>
      </c>
      <c r="T781" s="113">
        <v>0</v>
      </c>
      <c r="U781" s="113">
        <v>0</v>
      </c>
      <c r="V781" s="113">
        <v>0</v>
      </c>
      <c r="W781" s="113">
        <v>0</v>
      </c>
      <c r="X781" s="113">
        <v>0</v>
      </c>
      <c r="Y781" s="113">
        <f t="shared" si="881"/>
        <v>0</v>
      </c>
      <c r="Z781" s="113">
        <v>0</v>
      </c>
      <c r="AA781" s="113">
        <v>0</v>
      </c>
      <c r="AB781" s="113">
        <v>0</v>
      </c>
      <c r="AC781" s="113">
        <v>0</v>
      </c>
      <c r="AD781" s="113">
        <v>0</v>
      </c>
      <c r="AE781" s="113">
        <v>0</v>
      </c>
      <c r="AF781" s="113">
        <v>0</v>
      </c>
      <c r="AG781" s="113">
        <v>0</v>
      </c>
      <c r="AH781" s="113">
        <v>0</v>
      </c>
      <c r="AI781" s="113">
        <f t="shared" si="847"/>
        <v>0</v>
      </c>
      <c r="AJ781" s="113">
        <v>0</v>
      </c>
      <c r="AK781" s="113">
        <v>0</v>
      </c>
      <c r="AL781" s="113">
        <f t="shared" si="848"/>
        <v>0</v>
      </c>
      <c r="AM781" s="113">
        <f>SUM(M781:R781)</f>
        <v>0</v>
      </c>
      <c r="AN781" s="113">
        <f>SUM(S781:U781)</f>
        <v>0</v>
      </c>
      <c r="AO781" s="113">
        <f>SUM(V781:X781)</f>
        <v>0</v>
      </c>
      <c r="AP781" s="113">
        <f>SUM(AM781:AO781)</f>
        <v>0</v>
      </c>
      <c r="AQ781" s="113">
        <f t="shared" si="893"/>
        <v>0</v>
      </c>
      <c r="AR781" s="113">
        <f t="shared" si="893"/>
        <v>0</v>
      </c>
      <c r="AS781" s="113">
        <f t="shared" si="893"/>
        <v>0</v>
      </c>
      <c r="AT781" s="113">
        <f>SUM(AQ781:AS781)</f>
        <v>0</v>
      </c>
      <c r="AU781" s="113">
        <v>0</v>
      </c>
      <c r="AV781" s="113">
        <v>0</v>
      </c>
      <c r="AW781" s="113">
        <f>SUM(AU781:AV781)</f>
        <v>0</v>
      </c>
      <c r="AX781" s="113" t="e">
        <f>#REF!</f>
        <v>#REF!</v>
      </c>
      <c r="AY781" s="113">
        <v>0</v>
      </c>
      <c r="AZ781" s="113">
        <v>0</v>
      </c>
      <c r="BA781" s="113">
        <v>0</v>
      </c>
      <c r="BB781" s="113">
        <v>0</v>
      </c>
    </row>
    <row r="782" spans="7:54" s="71" customFormat="1" ht="14.25" x14ac:dyDescent="0.2">
      <c r="G782" s="81" t="s">
        <v>1420</v>
      </c>
      <c r="H782" s="82" t="s">
        <v>1421</v>
      </c>
      <c r="I782" s="83" t="s">
        <v>1422</v>
      </c>
      <c r="J782" s="84">
        <f>SUM(J783:J785)</f>
        <v>0</v>
      </c>
      <c r="K782" s="84">
        <f>SUM(K783:K785)</f>
        <v>0</v>
      </c>
      <c r="L782" s="115">
        <f>SUM(L783:L785)</f>
        <v>0</v>
      </c>
      <c r="M782" s="115">
        <f t="shared" ref="M782:X782" si="894">SUM(M783:M785)</f>
        <v>0</v>
      </c>
      <c r="N782" s="115">
        <f t="shared" si="894"/>
        <v>0</v>
      </c>
      <c r="O782" s="115">
        <f t="shared" si="894"/>
        <v>0</v>
      </c>
      <c r="P782" s="115">
        <f t="shared" si="894"/>
        <v>0</v>
      </c>
      <c r="Q782" s="115">
        <f t="shared" si="894"/>
        <v>0</v>
      </c>
      <c r="R782" s="115">
        <f t="shared" si="894"/>
        <v>0</v>
      </c>
      <c r="S782" s="115">
        <f t="shared" si="894"/>
        <v>0</v>
      </c>
      <c r="T782" s="115">
        <f t="shared" si="894"/>
        <v>0</v>
      </c>
      <c r="U782" s="115">
        <f t="shared" si="894"/>
        <v>0</v>
      </c>
      <c r="V782" s="115">
        <f t="shared" si="894"/>
        <v>0</v>
      </c>
      <c r="W782" s="115">
        <f t="shared" si="894"/>
        <v>0</v>
      </c>
      <c r="X782" s="115">
        <f t="shared" si="894"/>
        <v>0</v>
      </c>
      <c r="Y782" s="115">
        <f t="shared" si="881"/>
        <v>0</v>
      </c>
      <c r="Z782" s="115">
        <f t="shared" ref="Z782:AZ782" si="895">SUM(Z783:Z785)</f>
        <v>0</v>
      </c>
      <c r="AA782" s="115">
        <f t="shared" si="895"/>
        <v>0</v>
      </c>
      <c r="AB782" s="115">
        <f t="shared" si="895"/>
        <v>0</v>
      </c>
      <c r="AC782" s="115">
        <f t="shared" si="895"/>
        <v>0</v>
      </c>
      <c r="AD782" s="115">
        <f t="shared" si="895"/>
        <v>0</v>
      </c>
      <c r="AE782" s="115">
        <f t="shared" si="895"/>
        <v>0</v>
      </c>
      <c r="AF782" s="115">
        <f t="shared" si="895"/>
        <v>0</v>
      </c>
      <c r="AG782" s="115">
        <f t="shared" si="895"/>
        <v>0</v>
      </c>
      <c r="AH782" s="115">
        <f t="shared" si="895"/>
        <v>0</v>
      </c>
      <c r="AI782" s="115">
        <f t="shared" si="895"/>
        <v>0</v>
      </c>
      <c r="AJ782" s="115">
        <f t="shared" si="895"/>
        <v>0</v>
      </c>
      <c r="AK782" s="115">
        <f t="shared" si="895"/>
        <v>0</v>
      </c>
      <c r="AL782" s="115">
        <f t="shared" si="895"/>
        <v>0</v>
      </c>
      <c r="AM782" s="115">
        <f t="shared" si="895"/>
        <v>0</v>
      </c>
      <c r="AN782" s="115">
        <f t="shared" si="895"/>
        <v>0</v>
      </c>
      <c r="AO782" s="115">
        <f t="shared" si="895"/>
        <v>0</v>
      </c>
      <c r="AP782" s="115">
        <f t="shared" si="895"/>
        <v>0</v>
      </c>
      <c r="AQ782" s="115">
        <f t="shared" si="895"/>
        <v>0</v>
      </c>
      <c r="AR782" s="115">
        <f t="shared" si="895"/>
        <v>0</v>
      </c>
      <c r="AS782" s="115">
        <f t="shared" si="895"/>
        <v>0</v>
      </c>
      <c r="AT782" s="115">
        <f t="shared" si="895"/>
        <v>0</v>
      </c>
      <c r="AU782" s="115">
        <f t="shared" si="895"/>
        <v>0</v>
      </c>
      <c r="AV782" s="115">
        <f t="shared" si="895"/>
        <v>0</v>
      </c>
      <c r="AW782" s="115">
        <f t="shared" si="895"/>
        <v>0</v>
      </c>
      <c r="AX782" s="115" t="e">
        <f t="shared" si="895"/>
        <v>#REF!</v>
      </c>
      <c r="AY782" s="115">
        <f t="shared" si="895"/>
        <v>0</v>
      </c>
      <c r="AZ782" s="115">
        <f t="shared" si="895"/>
        <v>0</v>
      </c>
      <c r="BA782" s="115">
        <f>SUM(BA783:BA785)</f>
        <v>0</v>
      </c>
      <c r="BB782" s="115">
        <f>SUM(BB783:BB785)</f>
        <v>0</v>
      </c>
    </row>
    <row r="783" spans="7:54" s="71" customFormat="1" ht="14.25" x14ac:dyDescent="0.2">
      <c r="G783" s="81" t="s">
        <v>1423</v>
      </c>
      <c r="H783" s="85" t="s">
        <v>1423</v>
      </c>
      <c r="I783" s="74" t="s">
        <v>1424</v>
      </c>
      <c r="J783" s="75">
        <v>0</v>
      </c>
      <c r="K783" s="75"/>
      <c r="L783" s="113">
        <v>0</v>
      </c>
      <c r="M783" s="113">
        <v>0</v>
      </c>
      <c r="N783" s="113">
        <v>0</v>
      </c>
      <c r="O783" s="113">
        <v>0</v>
      </c>
      <c r="P783" s="113">
        <v>0</v>
      </c>
      <c r="Q783" s="113">
        <v>0</v>
      </c>
      <c r="R783" s="113">
        <v>0</v>
      </c>
      <c r="S783" s="113">
        <v>0</v>
      </c>
      <c r="T783" s="113">
        <v>0</v>
      </c>
      <c r="U783" s="113">
        <v>0</v>
      </c>
      <c r="V783" s="113">
        <v>0</v>
      </c>
      <c r="W783" s="113">
        <v>0</v>
      </c>
      <c r="X783" s="113">
        <v>0</v>
      </c>
      <c r="Y783" s="113">
        <f t="shared" si="881"/>
        <v>0</v>
      </c>
      <c r="Z783" s="113">
        <v>0</v>
      </c>
      <c r="AA783" s="113">
        <v>0</v>
      </c>
      <c r="AB783" s="113">
        <v>0</v>
      </c>
      <c r="AC783" s="113">
        <v>0</v>
      </c>
      <c r="AD783" s="113">
        <v>0</v>
      </c>
      <c r="AE783" s="113">
        <v>0</v>
      </c>
      <c r="AF783" s="113">
        <v>0</v>
      </c>
      <c r="AG783" s="113">
        <v>0</v>
      </c>
      <c r="AH783" s="113">
        <v>0</v>
      </c>
      <c r="AI783" s="113">
        <f t="shared" si="847"/>
        <v>0</v>
      </c>
      <c r="AJ783" s="113">
        <v>0</v>
      </c>
      <c r="AK783" s="113">
        <v>0</v>
      </c>
      <c r="AL783" s="113">
        <f t="shared" si="848"/>
        <v>0</v>
      </c>
      <c r="AM783" s="113">
        <f>SUM(M783:R783)</f>
        <v>0</v>
      </c>
      <c r="AN783" s="113">
        <f>SUM(S783:U783)</f>
        <v>0</v>
      </c>
      <c r="AO783" s="113">
        <f>SUM(V783:X783)</f>
        <v>0</v>
      </c>
      <c r="AP783" s="113">
        <f>SUM(AM783:AO783)</f>
        <v>0</v>
      </c>
      <c r="AQ783" s="113">
        <f t="shared" ref="AQ783:AS785" si="896">AM783</f>
        <v>0</v>
      </c>
      <c r="AR783" s="113">
        <f t="shared" si="896"/>
        <v>0</v>
      </c>
      <c r="AS783" s="113">
        <f t="shared" si="896"/>
        <v>0</v>
      </c>
      <c r="AT783" s="113">
        <f>SUM(AQ783:AS783)</f>
        <v>0</v>
      </c>
      <c r="AU783" s="113">
        <v>0</v>
      </c>
      <c r="AV783" s="113">
        <v>0</v>
      </c>
      <c r="AW783" s="113">
        <f>SUM(AU783:AV783)</f>
        <v>0</v>
      </c>
      <c r="AX783" s="113" t="e">
        <f>#REF!</f>
        <v>#REF!</v>
      </c>
      <c r="AY783" s="113">
        <v>0</v>
      </c>
      <c r="AZ783" s="113">
        <v>0</v>
      </c>
      <c r="BA783" s="113">
        <v>0</v>
      </c>
      <c r="BB783" s="113">
        <v>0</v>
      </c>
    </row>
    <row r="784" spans="7:54" s="71" customFormat="1" ht="14.25" x14ac:dyDescent="0.2">
      <c r="G784" s="81" t="s">
        <v>1425</v>
      </c>
      <c r="H784" s="85" t="s">
        <v>1425</v>
      </c>
      <c r="I784" s="74" t="s">
        <v>1426</v>
      </c>
      <c r="J784" s="75">
        <v>0</v>
      </c>
      <c r="K784" s="75"/>
      <c r="L784" s="113">
        <v>0</v>
      </c>
      <c r="M784" s="113">
        <v>0</v>
      </c>
      <c r="N784" s="113">
        <v>0</v>
      </c>
      <c r="O784" s="113">
        <v>0</v>
      </c>
      <c r="P784" s="113">
        <v>0</v>
      </c>
      <c r="Q784" s="113">
        <v>0</v>
      </c>
      <c r="R784" s="113">
        <v>0</v>
      </c>
      <c r="S784" s="113">
        <v>0</v>
      </c>
      <c r="T784" s="113">
        <v>0</v>
      </c>
      <c r="U784" s="113">
        <v>0</v>
      </c>
      <c r="V784" s="113">
        <v>0</v>
      </c>
      <c r="W784" s="113">
        <v>0</v>
      </c>
      <c r="X784" s="113">
        <v>0</v>
      </c>
      <c r="Y784" s="113">
        <f t="shared" si="881"/>
        <v>0</v>
      </c>
      <c r="Z784" s="113">
        <v>0</v>
      </c>
      <c r="AA784" s="113">
        <v>0</v>
      </c>
      <c r="AB784" s="113">
        <v>0</v>
      </c>
      <c r="AC784" s="113">
        <v>0</v>
      </c>
      <c r="AD784" s="113">
        <v>0</v>
      </c>
      <c r="AE784" s="113">
        <v>0</v>
      </c>
      <c r="AF784" s="113">
        <v>0</v>
      </c>
      <c r="AG784" s="113">
        <v>0</v>
      </c>
      <c r="AH784" s="113">
        <v>0</v>
      </c>
      <c r="AI784" s="113">
        <f t="shared" si="847"/>
        <v>0</v>
      </c>
      <c r="AJ784" s="113">
        <v>0</v>
      </c>
      <c r="AK784" s="113">
        <v>0</v>
      </c>
      <c r="AL784" s="113">
        <f t="shared" si="848"/>
        <v>0</v>
      </c>
      <c r="AM784" s="113">
        <f>SUM(M784:R784)</f>
        <v>0</v>
      </c>
      <c r="AN784" s="113">
        <f>SUM(S784:U784)</f>
        <v>0</v>
      </c>
      <c r="AO784" s="113">
        <f>SUM(V784:X784)</f>
        <v>0</v>
      </c>
      <c r="AP784" s="113">
        <f>SUM(AM784:AO784)</f>
        <v>0</v>
      </c>
      <c r="AQ784" s="113">
        <f t="shared" si="896"/>
        <v>0</v>
      </c>
      <c r="AR784" s="113">
        <f t="shared" si="896"/>
        <v>0</v>
      </c>
      <c r="AS784" s="113">
        <f t="shared" si="896"/>
        <v>0</v>
      </c>
      <c r="AT784" s="113">
        <f>SUM(AQ784:AS784)</f>
        <v>0</v>
      </c>
      <c r="AU784" s="113">
        <v>0</v>
      </c>
      <c r="AV784" s="113">
        <v>0</v>
      </c>
      <c r="AW784" s="113">
        <f>SUM(AU784:AV784)</f>
        <v>0</v>
      </c>
      <c r="AX784" s="113" t="e">
        <f>#REF!</f>
        <v>#REF!</v>
      </c>
      <c r="AY784" s="113">
        <v>0</v>
      </c>
      <c r="AZ784" s="113">
        <v>0</v>
      </c>
      <c r="BA784" s="113">
        <v>0</v>
      </c>
      <c r="BB784" s="113">
        <v>0</v>
      </c>
    </row>
    <row r="785" spans="7:54" s="71" customFormat="1" ht="14.25" x14ac:dyDescent="0.2">
      <c r="G785" s="81" t="s">
        <v>1427</v>
      </c>
      <c r="H785" s="85" t="s">
        <v>1427</v>
      </c>
      <c r="I785" s="74" t="s">
        <v>1428</v>
      </c>
      <c r="J785" s="75">
        <v>0</v>
      </c>
      <c r="K785" s="75"/>
      <c r="L785" s="113">
        <v>0</v>
      </c>
      <c r="M785" s="113">
        <v>0</v>
      </c>
      <c r="N785" s="113">
        <v>0</v>
      </c>
      <c r="O785" s="113">
        <v>0</v>
      </c>
      <c r="P785" s="113">
        <v>0</v>
      </c>
      <c r="Q785" s="113">
        <v>0</v>
      </c>
      <c r="R785" s="113">
        <v>0</v>
      </c>
      <c r="S785" s="113">
        <v>0</v>
      </c>
      <c r="T785" s="113">
        <v>0</v>
      </c>
      <c r="U785" s="113">
        <v>0</v>
      </c>
      <c r="V785" s="113">
        <v>0</v>
      </c>
      <c r="W785" s="113">
        <v>0</v>
      </c>
      <c r="X785" s="113">
        <v>0</v>
      </c>
      <c r="Y785" s="113">
        <f t="shared" si="881"/>
        <v>0</v>
      </c>
      <c r="Z785" s="113">
        <v>0</v>
      </c>
      <c r="AA785" s="113">
        <v>0</v>
      </c>
      <c r="AB785" s="113">
        <v>0</v>
      </c>
      <c r="AC785" s="113">
        <v>0</v>
      </c>
      <c r="AD785" s="113">
        <v>0</v>
      </c>
      <c r="AE785" s="113">
        <v>0</v>
      </c>
      <c r="AF785" s="113">
        <v>0</v>
      </c>
      <c r="AG785" s="113">
        <v>0</v>
      </c>
      <c r="AH785" s="113">
        <v>0</v>
      </c>
      <c r="AI785" s="113">
        <f t="shared" si="847"/>
        <v>0</v>
      </c>
      <c r="AJ785" s="113">
        <v>0</v>
      </c>
      <c r="AK785" s="113">
        <v>0</v>
      </c>
      <c r="AL785" s="113">
        <f t="shared" si="848"/>
        <v>0</v>
      </c>
      <c r="AM785" s="113">
        <f>SUM(M785:R785)</f>
        <v>0</v>
      </c>
      <c r="AN785" s="113">
        <f>SUM(S785:U785)</f>
        <v>0</v>
      </c>
      <c r="AO785" s="113">
        <f>SUM(V785:X785)</f>
        <v>0</v>
      </c>
      <c r="AP785" s="113">
        <f>SUM(AM785:AO785)</f>
        <v>0</v>
      </c>
      <c r="AQ785" s="113">
        <f t="shared" si="896"/>
        <v>0</v>
      </c>
      <c r="AR785" s="113">
        <f t="shared" si="896"/>
        <v>0</v>
      </c>
      <c r="AS785" s="113">
        <f t="shared" si="896"/>
        <v>0</v>
      </c>
      <c r="AT785" s="113">
        <f>SUM(AQ785:AS785)</f>
        <v>0</v>
      </c>
      <c r="AU785" s="113">
        <v>0</v>
      </c>
      <c r="AV785" s="113">
        <v>0</v>
      </c>
      <c r="AW785" s="113">
        <f>SUM(AU785:AV785)</f>
        <v>0</v>
      </c>
      <c r="AX785" s="113" t="e">
        <f>#REF!</f>
        <v>#REF!</v>
      </c>
      <c r="AY785" s="113">
        <v>0</v>
      </c>
      <c r="AZ785" s="113">
        <v>0</v>
      </c>
      <c r="BA785" s="113">
        <v>0</v>
      </c>
      <c r="BB785" s="113">
        <v>0</v>
      </c>
    </row>
    <row r="786" spans="7:54" s="71" customFormat="1" ht="14.25" x14ac:dyDescent="0.2">
      <c r="G786" s="81" t="s">
        <v>1429</v>
      </c>
      <c r="H786" s="82" t="s">
        <v>1430</v>
      </c>
      <c r="I786" s="83" t="s">
        <v>1431</v>
      </c>
      <c r="J786" s="84">
        <f>SUM(J787:J788)</f>
        <v>0</v>
      </c>
      <c r="K786" s="84">
        <f>SUM(K787:K788)</f>
        <v>0</v>
      </c>
      <c r="L786" s="115">
        <f>SUM(L787:L788)</f>
        <v>0</v>
      </c>
      <c r="M786" s="115">
        <f t="shared" ref="M786:X786" si="897">SUM(M787:M788)</f>
        <v>0</v>
      </c>
      <c r="N786" s="115">
        <f t="shared" si="897"/>
        <v>0</v>
      </c>
      <c r="O786" s="115">
        <f t="shared" si="897"/>
        <v>0</v>
      </c>
      <c r="P786" s="115">
        <f t="shared" si="897"/>
        <v>0</v>
      </c>
      <c r="Q786" s="115">
        <f t="shared" si="897"/>
        <v>0</v>
      </c>
      <c r="R786" s="115">
        <f t="shared" si="897"/>
        <v>0</v>
      </c>
      <c r="S786" s="115">
        <f t="shared" si="897"/>
        <v>0</v>
      </c>
      <c r="T786" s="115">
        <f t="shared" si="897"/>
        <v>0</v>
      </c>
      <c r="U786" s="115">
        <f t="shared" si="897"/>
        <v>0</v>
      </c>
      <c r="V786" s="115">
        <f t="shared" si="897"/>
        <v>0</v>
      </c>
      <c r="W786" s="115">
        <f t="shared" si="897"/>
        <v>0</v>
      </c>
      <c r="X786" s="115">
        <f t="shared" si="897"/>
        <v>0</v>
      </c>
      <c r="Y786" s="115">
        <f t="shared" si="881"/>
        <v>0</v>
      </c>
      <c r="Z786" s="115">
        <f t="shared" ref="Z786:AZ786" si="898">SUM(Z787:Z788)</f>
        <v>0</v>
      </c>
      <c r="AA786" s="115">
        <f t="shared" si="898"/>
        <v>0</v>
      </c>
      <c r="AB786" s="115">
        <f t="shared" si="898"/>
        <v>0</v>
      </c>
      <c r="AC786" s="115">
        <f t="shared" si="898"/>
        <v>0</v>
      </c>
      <c r="AD786" s="115">
        <f t="shared" si="898"/>
        <v>0</v>
      </c>
      <c r="AE786" s="115">
        <f t="shared" si="898"/>
        <v>0</v>
      </c>
      <c r="AF786" s="115">
        <f t="shared" si="898"/>
        <v>0</v>
      </c>
      <c r="AG786" s="115">
        <f t="shared" si="898"/>
        <v>0</v>
      </c>
      <c r="AH786" s="115">
        <f t="shared" si="898"/>
        <v>0</v>
      </c>
      <c r="AI786" s="115">
        <f t="shared" si="898"/>
        <v>0</v>
      </c>
      <c r="AJ786" s="115">
        <f t="shared" si="898"/>
        <v>0</v>
      </c>
      <c r="AK786" s="115">
        <f t="shared" si="898"/>
        <v>0</v>
      </c>
      <c r="AL786" s="115">
        <f t="shared" si="898"/>
        <v>0</v>
      </c>
      <c r="AM786" s="115">
        <f t="shared" si="898"/>
        <v>0</v>
      </c>
      <c r="AN786" s="115">
        <f t="shared" si="898"/>
        <v>0</v>
      </c>
      <c r="AO786" s="115">
        <f t="shared" si="898"/>
        <v>0</v>
      </c>
      <c r="AP786" s="115">
        <f t="shared" si="898"/>
        <v>0</v>
      </c>
      <c r="AQ786" s="115">
        <f t="shared" si="898"/>
        <v>0</v>
      </c>
      <c r="AR786" s="115">
        <f t="shared" si="898"/>
        <v>0</v>
      </c>
      <c r="AS786" s="115">
        <f t="shared" si="898"/>
        <v>0</v>
      </c>
      <c r="AT786" s="115">
        <f t="shared" si="898"/>
        <v>0</v>
      </c>
      <c r="AU786" s="115">
        <f t="shared" si="898"/>
        <v>0</v>
      </c>
      <c r="AV786" s="115">
        <f t="shared" si="898"/>
        <v>0</v>
      </c>
      <c r="AW786" s="115">
        <f t="shared" si="898"/>
        <v>0</v>
      </c>
      <c r="AX786" s="115" t="e">
        <f t="shared" si="898"/>
        <v>#REF!</v>
      </c>
      <c r="AY786" s="115">
        <f t="shared" si="898"/>
        <v>0</v>
      </c>
      <c r="AZ786" s="115">
        <f t="shared" si="898"/>
        <v>0</v>
      </c>
      <c r="BA786" s="115">
        <f>SUM(BA787:BA788)</f>
        <v>0</v>
      </c>
      <c r="BB786" s="115">
        <f>SUM(BB787:BB788)</f>
        <v>0</v>
      </c>
    </row>
    <row r="787" spans="7:54" s="71" customFormat="1" ht="14.25" x14ac:dyDescent="0.2">
      <c r="G787" s="81" t="s">
        <v>1432</v>
      </c>
      <c r="H787" s="85" t="s">
        <v>1432</v>
      </c>
      <c r="I787" s="74" t="s">
        <v>1433</v>
      </c>
      <c r="J787" s="75">
        <v>0</v>
      </c>
      <c r="K787" s="75"/>
      <c r="L787" s="113">
        <v>0</v>
      </c>
      <c r="M787" s="113"/>
      <c r="N787" s="113"/>
      <c r="O787" s="113"/>
      <c r="P787" s="113"/>
      <c r="Q787" s="113">
        <v>0</v>
      </c>
      <c r="R787" s="113">
        <v>0</v>
      </c>
      <c r="S787" s="113">
        <v>0</v>
      </c>
      <c r="T787" s="113">
        <v>0</v>
      </c>
      <c r="U787" s="113">
        <v>0</v>
      </c>
      <c r="V787" s="113">
        <v>0</v>
      </c>
      <c r="W787" s="113">
        <v>0</v>
      </c>
      <c r="X787" s="113">
        <v>0</v>
      </c>
      <c r="Y787" s="113">
        <f t="shared" si="881"/>
        <v>0</v>
      </c>
      <c r="Z787" s="113"/>
      <c r="AA787" s="113"/>
      <c r="AB787" s="113"/>
      <c r="AC787" s="113"/>
      <c r="AD787" s="113">
        <v>0</v>
      </c>
      <c r="AE787" s="113">
        <v>0</v>
      </c>
      <c r="AF787" s="113">
        <v>0</v>
      </c>
      <c r="AG787" s="113">
        <v>0</v>
      </c>
      <c r="AH787" s="113">
        <v>0</v>
      </c>
      <c r="AI787" s="113">
        <f t="shared" si="847"/>
        <v>0</v>
      </c>
      <c r="AJ787" s="113">
        <v>0</v>
      </c>
      <c r="AK787" s="113">
        <v>0</v>
      </c>
      <c r="AL787" s="113">
        <f t="shared" si="848"/>
        <v>0</v>
      </c>
      <c r="AM787" s="113">
        <f>SUM(M787:R787)</f>
        <v>0</v>
      </c>
      <c r="AN787" s="113">
        <f>SUM(S787:U787)</f>
        <v>0</v>
      </c>
      <c r="AO787" s="113">
        <f>SUM(V787:X787)</f>
        <v>0</v>
      </c>
      <c r="AP787" s="113">
        <f>SUM(AM787:AO787)</f>
        <v>0</v>
      </c>
      <c r="AQ787" s="113">
        <f t="shared" ref="AQ787:AS788" si="899">AM787</f>
        <v>0</v>
      </c>
      <c r="AR787" s="113">
        <f t="shared" si="899"/>
        <v>0</v>
      </c>
      <c r="AS787" s="113">
        <f t="shared" si="899"/>
        <v>0</v>
      </c>
      <c r="AT787" s="113">
        <f>SUM(AQ787:AS787)</f>
        <v>0</v>
      </c>
      <c r="AU787" s="113">
        <v>0</v>
      </c>
      <c r="AV787" s="113">
        <v>0</v>
      </c>
      <c r="AW787" s="113">
        <f>SUM(AU787:AV787)</f>
        <v>0</v>
      </c>
      <c r="AX787" s="113" t="e">
        <f>#REF!</f>
        <v>#REF!</v>
      </c>
      <c r="AY787" s="113">
        <v>0</v>
      </c>
      <c r="AZ787" s="113">
        <v>0</v>
      </c>
      <c r="BA787" s="113">
        <v>0</v>
      </c>
      <c r="BB787" s="113">
        <v>0</v>
      </c>
    </row>
    <row r="788" spans="7:54" s="71" customFormat="1" ht="14.25" x14ac:dyDescent="0.2">
      <c r="G788" s="81" t="s">
        <v>1434</v>
      </c>
      <c r="H788" s="85" t="s">
        <v>1434</v>
      </c>
      <c r="I788" s="74" t="s">
        <v>1435</v>
      </c>
      <c r="J788" s="75">
        <v>0</v>
      </c>
      <c r="K788" s="75"/>
      <c r="L788" s="113">
        <v>0</v>
      </c>
      <c r="M788" s="113"/>
      <c r="N788" s="113"/>
      <c r="O788" s="113"/>
      <c r="P788" s="113"/>
      <c r="Q788" s="113">
        <v>0</v>
      </c>
      <c r="R788" s="113">
        <v>0</v>
      </c>
      <c r="S788" s="113">
        <v>0</v>
      </c>
      <c r="T788" s="113">
        <v>0</v>
      </c>
      <c r="U788" s="113">
        <v>0</v>
      </c>
      <c r="V788" s="113">
        <v>0</v>
      </c>
      <c r="W788" s="113">
        <v>0</v>
      </c>
      <c r="X788" s="113">
        <v>0</v>
      </c>
      <c r="Y788" s="113">
        <f t="shared" si="881"/>
        <v>0</v>
      </c>
      <c r="Z788" s="113"/>
      <c r="AA788" s="113"/>
      <c r="AB788" s="113"/>
      <c r="AC788" s="113"/>
      <c r="AD788" s="113">
        <v>0</v>
      </c>
      <c r="AE788" s="113">
        <v>0</v>
      </c>
      <c r="AF788" s="113">
        <v>0</v>
      </c>
      <c r="AG788" s="113">
        <v>0</v>
      </c>
      <c r="AH788" s="113">
        <v>0</v>
      </c>
      <c r="AI788" s="113">
        <f t="shared" si="847"/>
        <v>0</v>
      </c>
      <c r="AJ788" s="113">
        <v>0</v>
      </c>
      <c r="AK788" s="113">
        <v>0</v>
      </c>
      <c r="AL788" s="113">
        <f t="shared" si="848"/>
        <v>0</v>
      </c>
      <c r="AM788" s="113">
        <f>SUM(M788:R788)</f>
        <v>0</v>
      </c>
      <c r="AN788" s="113">
        <f>SUM(S788:U788)</f>
        <v>0</v>
      </c>
      <c r="AO788" s="113">
        <f>SUM(V788:X788)</f>
        <v>0</v>
      </c>
      <c r="AP788" s="113">
        <f>SUM(AM788:AO788)</f>
        <v>0</v>
      </c>
      <c r="AQ788" s="113">
        <f t="shared" si="899"/>
        <v>0</v>
      </c>
      <c r="AR788" s="113">
        <f t="shared" si="899"/>
        <v>0</v>
      </c>
      <c r="AS788" s="113">
        <f t="shared" si="899"/>
        <v>0</v>
      </c>
      <c r="AT788" s="113">
        <f>SUM(AQ788:AS788)</f>
        <v>0</v>
      </c>
      <c r="AU788" s="113">
        <v>0</v>
      </c>
      <c r="AV788" s="113">
        <v>0</v>
      </c>
      <c r="AW788" s="113">
        <f>SUM(AU788:AV788)</f>
        <v>0</v>
      </c>
      <c r="AX788" s="113" t="e">
        <f>#REF!</f>
        <v>#REF!</v>
      </c>
      <c r="AY788" s="113">
        <v>0</v>
      </c>
      <c r="AZ788" s="113">
        <v>0</v>
      </c>
      <c r="BA788" s="113">
        <v>0</v>
      </c>
      <c r="BB788" s="113">
        <v>0</v>
      </c>
    </row>
    <row r="789" spans="7:54" s="71" customFormat="1" ht="14.25" x14ac:dyDescent="0.2">
      <c r="G789" s="81" t="s">
        <v>1436</v>
      </c>
      <c r="H789" s="82" t="s">
        <v>1437</v>
      </c>
      <c r="I789" s="83" t="s">
        <v>1438</v>
      </c>
      <c r="J789" s="84">
        <f>J790</f>
        <v>0</v>
      </c>
      <c r="K789" s="84">
        <f>K790</f>
        <v>0</v>
      </c>
      <c r="L789" s="115">
        <f>L790</f>
        <v>0</v>
      </c>
      <c r="M789" s="115">
        <f t="shared" ref="M789:X789" si="900">M790</f>
        <v>0</v>
      </c>
      <c r="N789" s="115">
        <f t="shared" si="900"/>
        <v>0</v>
      </c>
      <c r="O789" s="115">
        <f t="shared" si="900"/>
        <v>0</v>
      </c>
      <c r="P789" s="115">
        <f t="shared" si="900"/>
        <v>0</v>
      </c>
      <c r="Q789" s="115">
        <f t="shared" si="900"/>
        <v>0</v>
      </c>
      <c r="R789" s="115">
        <f t="shared" si="900"/>
        <v>0</v>
      </c>
      <c r="S789" s="115">
        <f t="shared" si="900"/>
        <v>0</v>
      </c>
      <c r="T789" s="115">
        <f t="shared" si="900"/>
        <v>0</v>
      </c>
      <c r="U789" s="115">
        <f t="shared" si="900"/>
        <v>0</v>
      </c>
      <c r="V789" s="115">
        <f t="shared" si="900"/>
        <v>0</v>
      </c>
      <c r="W789" s="115">
        <f t="shared" si="900"/>
        <v>0</v>
      </c>
      <c r="X789" s="115">
        <f t="shared" si="900"/>
        <v>0</v>
      </c>
      <c r="Y789" s="115">
        <f t="shared" si="881"/>
        <v>0</v>
      </c>
      <c r="Z789" s="115">
        <f t="shared" ref="Z789:BB789" si="901">Z790</f>
        <v>0</v>
      </c>
      <c r="AA789" s="115">
        <f t="shared" si="901"/>
        <v>0</v>
      </c>
      <c r="AB789" s="115">
        <f t="shared" si="901"/>
        <v>0</v>
      </c>
      <c r="AC789" s="115">
        <f t="shared" si="901"/>
        <v>0</v>
      </c>
      <c r="AD789" s="115">
        <f t="shared" si="901"/>
        <v>0</v>
      </c>
      <c r="AE789" s="115">
        <f t="shared" si="901"/>
        <v>0</v>
      </c>
      <c r="AF789" s="115">
        <f t="shared" si="901"/>
        <v>0</v>
      </c>
      <c r="AG789" s="115">
        <f t="shared" si="901"/>
        <v>0</v>
      </c>
      <c r="AH789" s="115">
        <f t="shared" si="901"/>
        <v>0</v>
      </c>
      <c r="AI789" s="115">
        <f t="shared" si="901"/>
        <v>0</v>
      </c>
      <c r="AJ789" s="115">
        <f t="shared" si="901"/>
        <v>0</v>
      </c>
      <c r="AK789" s="115">
        <f t="shared" si="901"/>
        <v>0</v>
      </c>
      <c r="AL789" s="115">
        <f t="shared" si="901"/>
        <v>0</v>
      </c>
      <c r="AM789" s="115">
        <f t="shared" si="901"/>
        <v>0</v>
      </c>
      <c r="AN789" s="115">
        <f t="shared" si="901"/>
        <v>0</v>
      </c>
      <c r="AO789" s="115">
        <f t="shared" si="901"/>
        <v>0</v>
      </c>
      <c r="AP789" s="115">
        <f t="shared" si="901"/>
        <v>0</v>
      </c>
      <c r="AQ789" s="115">
        <f t="shared" si="901"/>
        <v>0</v>
      </c>
      <c r="AR789" s="115">
        <f t="shared" si="901"/>
        <v>0</v>
      </c>
      <c r="AS789" s="115">
        <f t="shared" si="901"/>
        <v>0</v>
      </c>
      <c r="AT789" s="115">
        <f t="shared" si="901"/>
        <v>0</v>
      </c>
      <c r="AU789" s="115">
        <f t="shared" si="901"/>
        <v>0</v>
      </c>
      <c r="AV789" s="115">
        <f t="shared" si="901"/>
        <v>0</v>
      </c>
      <c r="AW789" s="115">
        <f t="shared" si="901"/>
        <v>0</v>
      </c>
      <c r="AX789" s="115" t="e">
        <f t="shared" si="901"/>
        <v>#REF!</v>
      </c>
      <c r="AY789" s="115">
        <f t="shared" si="901"/>
        <v>0</v>
      </c>
      <c r="AZ789" s="115">
        <f t="shared" si="901"/>
        <v>0</v>
      </c>
      <c r="BA789" s="115">
        <f t="shared" si="901"/>
        <v>0</v>
      </c>
      <c r="BB789" s="115">
        <f t="shared" si="901"/>
        <v>0</v>
      </c>
    </row>
    <row r="790" spans="7:54" s="71" customFormat="1" ht="14.25" x14ac:dyDescent="0.2">
      <c r="G790" s="81" t="s">
        <v>1437</v>
      </c>
      <c r="H790" s="85" t="s">
        <v>1437</v>
      </c>
      <c r="I790" s="74" t="s">
        <v>1439</v>
      </c>
      <c r="J790" s="75">
        <v>0</v>
      </c>
      <c r="K790" s="75"/>
      <c r="L790" s="113">
        <v>0</v>
      </c>
      <c r="M790" s="113">
        <v>0</v>
      </c>
      <c r="N790" s="113">
        <v>0</v>
      </c>
      <c r="O790" s="113">
        <v>0</v>
      </c>
      <c r="P790" s="113">
        <v>0</v>
      </c>
      <c r="Q790" s="113">
        <v>0</v>
      </c>
      <c r="R790" s="113">
        <v>0</v>
      </c>
      <c r="S790" s="113">
        <v>0</v>
      </c>
      <c r="T790" s="113">
        <v>0</v>
      </c>
      <c r="U790" s="113">
        <v>0</v>
      </c>
      <c r="V790" s="113">
        <v>0</v>
      </c>
      <c r="W790" s="113">
        <v>0</v>
      </c>
      <c r="X790" s="113">
        <v>0</v>
      </c>
      <c r="Y790" s="113">
        <f t="shared" si="881"/>
        <v>0</v>
      </c>
      <c r="Z790" s="113">
        <v>0</v>
      </c>
      <c r="AA790" s="113">
        <v>0</v>
      </c>
      <c r="AB790" s="113">
        <v>0</v>
      </c>
      <c r="AC790" s="113">
        <v>0</v>
      </c>
      <c r="AD790" s="113">
        <v>0</v>
      </c>
      <c r="AE790" s="113">
        <v>0</v>
      </c>
      <c r="AF790" s="113">
        <v>0</v>
      </c>
      <c r="AG790" s="113">
        <v>0</v>
      </c>
      <c r="AH790" s="113">
        <v>0</v>
      </c>
      <c r="AI790" s="113">
        <f t="shared" si="847"/>
        <v>0</v>
      </c>
      <c r="AJ790" s="113">
        <v>0</v>
      </c>
      <c r="AK790" s="113">
        <v>0</v>
      </c>
      <c r="AL790" s="113">
        <f t="shared" si="848"/>
        <v>0</v>
      </c>
      <c r="AM790" s="113">
        <f>SUM(M790:R790)</f>
        <v>0</v>
      </c>
      <c r="AN790" s="113">
        <f>SUM(S790:U790)</f>
        <v>0</v>
      </c>
      <c r="AO790" s="113">
        <f>SUM(V790:X790)</f>
        <v>0</v>
      </c>
      <c r="AP790" s="113">
        <f>SUM(AM790:AO790)</f>
        <v>0</v>
      </c>
      <c r="AQ790" s="113">
        <f>AM790</f>
        <v>0</v>
      </c>
      <c r="AR790" s="113">
        <f>AN790</f>
        <v>0</v>
      </c>
      <c r="AS790" s="113">
        <f>AO790</f>
        <v>0</v>
      </c>
      <c r="AT790" s="113">
        <f>SUM(AQ790:AS790)</f>
        <v>0</v>
      </c>
      <c r="AU790" s="113">
        <v>0</v>
      </c>
      <c r="AV790" s="113">
        <v>0</v>
      </c>
      <c r="AW790" s="113">
        <f>SUM(AU790:AV790)</f>
        <v>0</v>
      </c>
      <c r="AX790" s="113" t="e">
        <f>#REF!</f>
        <v>#REF!</v>
      </c>
      <c r="AY790" s="113">
        <v>0</v>
      </c>
      <c r="AZ790" s="113">
        <v>0</v>
      </c>
      <c r="BA790" s="113">
        <v>0</v>
      </c>
      <c r="BB790" s="113">
        <v>0</v>
      </c>
    </row>
    <row r="791" spans="7:54" s="71" customFormat="1" ht="14.25" x14ac:dyDescent="0.2">
      <c r="G791" s="81" t="s">
        <v>1440</v>
      </c>
      <c r="H791" s="82" t="s">
        <v>1441</v>
      </c>
      <c r="I791" s="83" t="s">
        <v>1442</v>
      </c>
      <c r="J791" s="84">
        <f>J792</f>
        <v>0</v>
      </c>
      <c r="K791" s="84">
        <f>K792</f>
        <v>0</v>
      </c>
      <c r="L791" s="115">
        <f>L792</f>
        <v>0</v>
      </c>
      <c r="M791" s="115">
        <f t="shared" ref="M791:X791" si="902">M792</f>
        <v>0</v>
      </c>
      <c r="N791" s="115">
        <f t="shared" si="902"/>
        <v>0</v>
      </c>
      <c r="O791" s="115">
        <f t="shared" si="902"/>
        <v>0</v>
      </c>
      <c r="P791" s="115">
        <f t="shared" si="902"/>
        <v>0</v>
      </c>
      <c r="Q791" s="115">
        <f t="shared" si="902"/>
        <v>0</v>
      </c>
      <c r="R791" s="115">
        <f t="shared" si="902"/>
        <v>0</v>
      </c>
      <c r="S791" s="115">
        <f t="shared" si="902"/>
        <v>0</v>
      </c>
      <c r="T791" s="115">
        <f t="shared" si="902"/>
        <v>0</v>
      </c>
      <c r="U791" s="115">
        <f t="shared" si="902"/>
        <v>0</v>
      </c>
      <c r="V791" s="115">
        <f t="shared" si="902"/>
        <v>0</v>
      </c>
      <c r="W791" s="115">
        <f t="shared" si="902"/>
        <v>0</v>
      </c>
      <c r="X791" s="115">
        <f t="shared" si="902"/>
        <v>0</v>
      </c>
      <c r="Y791" s="115">
        <f t="shared" si="881"/>
        <v>0</v>
      </c>
      <c r="Z791" s="115">
        <f t="shared" ref="Z791:BB791" si="903">Z792</f>
        <v>0</v>
      </c>
      <c r="AA791" s="115">
        <f t="shared" si="903"/>
        <v>0</v>
      </c>
      <c r="AB791" s="115">
        <f t="shared" si="903"/>
        <v>0</v>
      </c>
      <c r="AC791" s="115">
        <f t="shared" si="903"/>
        <v>0</v>
      </c>
      <c r="AD791" s="115">
        <f t="shared" si="903"/>
        <v>0</v>
      </c>
      <c r="AE791" s="115">
        <f t="shared" si="903"/>
        <v>0</v>
      </c>
      <c r="AF791" s="115">
        <f t="shared" si="903"/>
        <v>0</v>
      </c>
      <c r="AG791" s="115">
        <f t="shared" si="903"/>
        <v>0</v>
      </c>
      <c r="AH791" s="115">
        <f t="shared" si="903"/>
        <v>0</v>
      </c>
      <c r="AI791" s="115">
        <f t="shared" si="903"/>
        <v>0</v>
      </c>
      <c r="AJ791" s="115">
        <f t="shared" si="903"/>
        <v>0</v>
      </c>
      <c r="AK791" s="115">
        <f t="shared" si="903"/>
        <v>0</v>
      </c>
      <c r="AL791" s="115">
        <f t="shared" si="903"/>
        <v>0</v>
      </c>
      <c r="AM791" s="115">
        <f t="shared" si="903"/>
        <v>0</v>
      </c>
      <c r="AN791" s="115">
        <f t="shared" si="903"/>
        <v>0</v>
      </c>
      <c r="AO791" s="115">
        <f t="shared" si="903"/>
        <v>0</v>
      </c>
      <c r="AP791" s="115">
        <f t="shared" si="903"/>
        <v>0</v>
      </c>
      <c r="AQ791" s="115">
        <f t="shared" si="903"/>
        <v>0</v>
      </c>
      <c r="AR791" s="115">
        <f t="shared" si="903"/>
        <v>0</v>
      </c>
      <c r="AS791" s="115">
        <f t="shared" si="903"/>
        <v>0</v>
      </c>
      <c r="AT791" s="115">
        <f t="shared" si="903"/>
        <v>0</v>
      </c>
      <c r="AU791" s="115">
        <f t="shared" si="903"/>
        <v>0</v>
      </c>
      <c r="AV791" s="115">
        <f t="shared" si="903"/>
        <v>0</v>
      </c>
      <c r="AW791" s="115">
        <f t="shared" si="903"/>
        <v>0</v>
      </c>
      <c r="AX791" s="115" t="e">
        <f t="shared" si="903"/>
        <v>#REF!</v>
      </c>
      <c r="AY791" s="115">
        <f t="shared" si="903"/>
        <v>2363972000</v>
      </c>
      <c r="AZ791" s="115">
        <f t="shared" si="903"/>
        <v>6479972000</v>
      </c>
      <c r="BA791" s="115">
        <f t="shared" si="903"/>
        <v>2362709428.4259467</v>
      </c>
      <c r="BB791" s="115">
        <f t="shared" si="903"/>
        <v>7458797208.1000004</v>
      </c>
    </row>
    <row r="792" spans="7:54" s="71" customFormat="1" ht="14.25" x14ac:dyDescent="0.2">
      <c r="G792" s="81" t="s">
        <v>1441</v>
      </c>
      <c r="H792" s="85" t="s">
        <v>1441</v>
      </c>
      <c r="I792" s="74" t="s">
        <v>1442</v>
      </c>
      <c r="J792" s="75">
        <v>0</v>
      </c>
      <c r="K792" s="75"/>
      <c r="L792" s="113">
        <v>0</v>
      </c>
      <c r="M792" s="113">
        <v>0</v>
      </c>
      <c r="N792" s="113">
        <v>0</v>
      </c>
      <c r="O792" s="113">
        <v>0</v>
      </c>
      <c r="P792" s="113">
        <v>0</v>
      </c>
      <c r="Q792" s="113">
        <v>0</v>
      </c>
      <c r="R792" s="113">
        <v>0</v>
      </c>
      <c r="S792" s="113">
        <v>0</v>
      </c>
      <c r="T792" s="113">
        <v>0</v>
      </c>
      <c r="U792" s="113">
        <v>0</v>
      </c>
      <c r="V792" s="113">
        <v>0</v>
      </c>
      <c r="W792" s="113">
        <v>0</v>
      </c>
      <c r="X792" s="113">
        <v>0</v>
      </c>
      <c r="Y792" s="113">
        <f t="shared" si="881"/>
        <v>0</v>
      </c>
      <c r="Z792" s="113">
        <v>0</v>
      </c>
      <c r="AA792" s="113">
        <v>0</v>
      </c>
      <c r="AB792" s="113">
        <v>0</v>
      </c>
      <c r="AC792" s="113">
        <v>0</v>
      </c>
      <c r="AD792" s="113">
        <v>0</v>
      </c>
      <c r="AE792" s="113">
        <v>0</v>
      </c>
      <c r="AF792" s="113">
        <v>0</v>
      </c>
      <c r="AG792" s="113">
        <v>0</v>
      </c>
      <c r="AH792" s="113">
        <v>0</v>
      </c>
      <c r="AI792" s="113">
        <f t="shared" si="847"/>
        <v>0</v>
      </c>
      <c r="AJ792" s="113">
        <v>0</v>
      </c>
      <c r="AK792" s="113">
        <v>0</v>
      </c>
      <c r="AL792" s="113">
        <f t="shared" si="848"/>
        <v>0</v>
      </c>
      <c r="AM792" s="113">
        <f>SUM(M792:R792)</f>
        <v>0</v>
      </c>
      <c r="AN792" s="113">
        <f>SUM(S792:U792)</f>
        <v>0</v>
      </c>
      <c r="AO792" s="113">
        <f>SUM(V792:X792)</f>
        <v>0</v>
      </c>
      <c r="AP792" s="113">
        <f>SUM(AM792:AO792)</f>
        <v>0</v>
      </c>
      <c r="AQ792" s="113">
        <f>AM792</f>
        <v>0</v>
      </c>
      <c r="AR792" s="113">
        <f>AN792</f>
        <v>0</v>
      </c>
      <c r="AS792" s="113">
        <f>AO792</f>
        <v>0</v>
      </c>
      <c r="AT792" s="113">
        <f>SUM(AQ792:AS792)</f>
        <v>0</v>
      </c>
      <c r="AU792" s="113">
        <v>0</v>
      </c>
      <c r="AV792" s="113">
        <v>0</v>
      </c>
      <c r="AW792" s="113">
        <f>SUM(AU792:AV792)</f>
        <v>0</v>
      </c>
      <c r="AX792" s="113" t="e">
        <f>#REF!</f>
        <v>#REF!</v>
      </c>
      <c r="AY792" s="113">
        <v>2363972000</v>
      </c>
      <c r="AZ792" s="113">
        <v>6479972000</v>
      </c>
      <c r="BA792" s="117">
        <f>(BA162+BA169)*2.5%</f>
        <v>2362709428.4259467</v>
      </c>
      <c r="BB792" s="113">
        <f>(BB162+BB169)*2.5%</f>
        <v>7458797208.1000004</v>
      </c>
    </row>
    <row r="793" spans="7:54" s="71" customFormat="1" ht="14.25" x14ac:dyDescent="0.2">
      <c r="G793" s="81" t="s">
        <v>1443</v>
      </c>
      <c r="H793" s="82" t="s">
        <v>1444</v>
      </c>
      <c r="I793" s="83" t="s">
        <v>1445</v>
      </c>
      <c r="J793" s="84">
        <f>J794</f>
        <v>0</v>
      </c>
      <c r="K793" s="84">
        <f>K794</f>
        <v>0</v>
      </c>
      <c r="L793" s="115">
        <f>L794</f>
        <v>0</v>
      </c>
      <c r="M793" s="115">
        <f t="shared" ref="M793:X793" si="904">M794</f>
        <v>0</v>
      </c>
      <c r="N793" s="115">
        <f t="shared" si="904"/>
        <v>0</v>
      </c>
      <c r="O793" s="115">
        <f t="shared" si="904"/>
        <v>0</v>
      </c>
      <c r="P793" s="115">
        <f t="shared" si="904"/>
        <v>0</v>
      </c>
      <c r="Q793" s="115">
        <f t="shared" si="904"/>
        <v>0</v>
      </c>
      <c r="R793" s="115">
        <f t="shared" si="904"/>
        <v>0</v>
      </c>
      <c r="S793" s="115">
        <f t="shared" si="904"/>
        <v>0</v>
      </c>
      <c r="T793" s="115">
        <f t="shared" si="904"/>
        <v>0</v>
      </c>
      <c r="U793" s="115">
        <f t="shared" si="904"/>
        <v>0</v>
      </c>
      <c r="V793" s="115">
        <f t="shared" si="904"/>
        <v>0</v>
      </c>
      <c r="W793" s="115">
        <f t="shared" si="904"/>
        <v>0</v>
      </c>
      <c r="X793" s="115">
        <f t="shared" si="904"/>
        <v>0</v>
      </c>
      <c r="Y793" s="115">
        <f t="shared" si="881"/>
        <v>0</v>
      </c>
      <c r="Z793" s="115">
        <f t="shared" ref="Z793:BB793" si="905">Z794</f>
        <v>0</v>
      </c>
      <c r="AA793" s="115">
        <f t="shared" si="905"/>
        <v>0</v>
      </c>
      <c r="AB793" s="115">
        <f t="shared" si="905"/>
        <v>0</v>
      </c>
      <c r="AC793" s="115">
        <f t="shared" si="905"/>
        <v>0</v>
      </c>
      <c r="AD793" s="115">
        <f t="shared" si="905"/>
        <v>0</v>
      </c>
      <c r="AE793" s="115">
        <f t="shared" si="905"/>
        <v>0</v>
      </c>
      <c r="AF793" s="115">
        <f t="shared" si="905"/>
        <v>0</v>
      </c>
      <c r="AG793" s="115">
        <f t="shared" si="905"/>
        <v>0</v>
      </c>
      <c r="AH793" s="115">
        <f t="shared" si="905"/>
        <v>0</v>
      </c>
      <c r="AI793" s="115">
        <f t="shared" si="905"/>
        <v>0</v>
      </c>
      <c r="AJ793" s="115">
        <f t="shared" si="905"/>
        <v>0</v>
      </c>
      <c r="AK793" s="115">
        <f t="shared" si="905"/>
        <v>0</v>
      </c>
      <c r="AL793" s="115">
        <f t="shared" si="905"/>
        <v>0</v>
      </c>
      <c r="AM793" s="115">
        <f t="shared" si="905"/>
        <v>0</v>
      </c>
      <c r="AN793" s="115">
        <f t="shared" si="905"/>
        <v>0</v>
      </c>
      <c r="AO793" s="115">
        <f t="shared" si="905"/>
        <v>0</v>
      </c>
      <c r="AP793" s="115">
        <f t="shared" si="905"/>
        <v>0</v>
      </c>
      <c r="AQ793" s="115">
        <f t="shared" si="905"/>
        <v>0</v>
      </c>
      <c r="AR793" s="115">
        <f t="shared" si="905"/>
        <v>0</v>
      </c>
      <c r="AS793" s="115">
        <f t="shared" si="905"/>
        <v>0</v>
      </c>
      <c r="AT793" s="115">
        <f t="shared" si="905"/>
        <v>0</v>
      </c>
      <c r="AU793" s="115">
        <f t="shared" si="905"/>
        <v>0</v>
      </c>
      <c r="AV793" s="115">
        <f t="shared" si="905"/>
        <v>0</v>
      </c>
      <c r="AW793" s="115">
        <f t="shared" si="905"/>
        <v>0</v>
      </c>
      <c r="AX793" s="115" t="e">
        <f t="shared" si="905"/>
        <v>#REF!</v>
      </c>
      <c r="AY793" s="115">
        <f t="shared" si="905"/>
        <v>0</v>
      </c>
      <c r="AZ793" s="115">
        <f t="shared" si="905"/>
        <v>0</v>
      </c>
      <c r="BA793" s="115">
        <f t="shared" si="905"/>
        <v>0</v>
      </c>
      <c r="BB793" s="115">
        <f t="shared" si="905"/>
        <v>0</v>
      </c>
    </row>
    <row r="794" spans="7:54" s="71" customFormat="1" ht="14.25" x14ac:dyDescent="0.2">
      <c r="G794" s="81" t="s">
        <v>1444</v>
      </c>
      <c r="H794" s="85" t="s">
        <v>1444</v>
      </c>
      <c r="I794" s="74" t="s">
        <v>1445</v>
      </c>
      <c r="J794" s="75">
        <v>0</v>
      </c>
      <c r="K794" s="75"/>
      <c r="L794" s="113">
        <v>0</v>
      </c>
      <c r="M794" s="113">
        <v>0</v>
      </c>
      <c r="N794" s="113">
        <v>0</v>
      </c>
      <c r="O794" s="113">
        <v>0</v>
      </c>
      <c r="P794" s="113">
        <v>0</v>
      </c>
      <c r="Q794" s="113">
        <v>0</v>
      </c>
      <c r="R794" s="113">
        <v>0</v>
      </c>
      <c r="S794" s="113">
        <v>0</v>
      </c>
      <c r="T794" s="113">
        <v>0</v>
      </c>
      <c r="U794" s="113">
        <v>0</v>
      </c>
      <c r="V794" s="113">
        <v>0</v>
      </c>
      <c r="W794" s="113">
        <v>0</v>
      </c>
      <c r="X794" s="113">
        <v>0</v>
      </c>
      <c r="Y794" s="113">
        <f t="shared" si="881"/>
        <v>0</v>
      </c>
      <c r="Z794" s="113"/>
      <c r="AA794" s="113"/>
      <c r="AB794" s="113"/>
      <c r="AC794" s="113"/>
      <c r="AD794" s="113">
        <v>0</v>
      </c>
      <c r="AE794" s="113">
        <v>0</v>
      </c>
      <c r="AF794" s="113">
        <v>0</v>
      </c>
      <c r="AG794" s="113">
        <v>0</v>
      </c>
      <c r="AH794" s="113">
        <v>0</v>
      </c>
      <c r="AI794" s="113">
        <f t="shared" si="847"/>
        <v>0</v>
      </c>
      <c r="AJ794" s="113">
        <v>0</v>
      </c>
      <c r="AK794" s="113">
        <v>0</v>
      </c>
      <c r="AL794" s="113">
        <f t="shared" si="848"/>
        <v>0</v>
      </c>
      <c r="AM794" s="113">
        <f>SUM(M794:R794)</f>
        <v>0</v>
      </c>
      <c r="AN794" s="113">
        <f>SUM(S794:U794)</f>
        <v>0</v>
      </c>
      <c r="AO794" s="113">
        <f>SUM(V794:X794)</f>
        <v>0</v>
      </c>
      <c r="AP794" s="113">
        <f>SUM(AM794:AO794)</f>
        <v>0</v>
      </c>
      <c r="AQ794" s="113">
        <f>AM794</f>
        <v>0</v>
      </c>
      <c r="AR794" s="113">
        <f>AN794</f>
        <v>0</v>
      </c>
      <c r="AS794" s="113">
        <f>AO794</f>
        <v>0</v>
      </c>
      <c r="AT794" s="113">
        <f>SUM(AQ794:AS794)</f>
        <v>0</v>
      </c>
      <c r="AU794" s="113">
        <v>0</v>
      </c>
      <c r="AV794" s="113">
        <v>0</v>
      </c>
      <c r="AW794" s="113">
        <f>SUM(AU794:AV794)</f>
        <v>0</v>
      </c>
      <c r="AX794" s="113" t="e">
        <f>#REF!</f>
        <v>#REF!</v>
      </c>
      <c r="AY794" s="113">
        <v>0</v>
      </c>
      <c r="AZ794" s="113">
        <v>0</v>
      </c>
      <c r="BA794" s="113">
        <v>0</v>
      </c>
      <c r="BB794" s="113">
        <v>0</v>
      </c>
    </row>
    <row r="795" spans="7:54" s="91" customFormat="1" ht="14.25" x14ac:dyDescent="0.2">
      <c r="G795" s="90"/>
      <c r="H795" s="100" t="s">
        <v>1446</v>
      </c>
      <c r="I795" s="83" t="s">
        <v>1447</v>
      </c>
      <c r="J795" s="84">
        <f>SUM(J796:J797)</f>
        <v>0</v>
      </c>
      <c r="K795" s="84">
        <f>SUM(K796:K797)</f>
        <v>73122794</v>
      </c>
      <c r="L795" s="115">
        <f t="shared" ref="L795:AZ795" si="906">SUM(L796:L797)</f>
        <v>0</v>
      </c>
      <c r="M795" s="115">
        <f t="shared" si="906"/>
        <v>0</v>
      </c>
      <c r="N795" s="115">
        <f t="shared" si="906"/>
        <v>0</v>
      </c>
      <c r="O795" s="115">
        <f t="shared" si="906"/>
        <v>0</v>
      </c>
      <c r="P795" s="115">
        <f t="shared" si="906"/>
        <v>2818634963</v>
      </c>
      <c r="Q795" s="115">
        <f t="shared" si="906"/>
        <v>438798477</v>
      </c>
      <c r="R795" s="115">
        <f t="shared" si="906"/>
        <v>1622432089</v>
      </c>
      <c r="S795" s="115">
        <f t="shared" si="906"/>
        <v>1622432089</v>
      </c>
      <c r="T795" s="115">
        <f t="shared" si="906"/>
        <v>1622432089</v>
      </c>
      <c r="U795" s="115">
        <f t="shared" si="906"/>
        <v>1622432089</v>
      </c>
      <c r="V795" s="115">
        <f t="shared" si="906"/>
        <v>1622432089</v>
      </c>
      <c r="W795" s="115">
        <f t="shared" si="906"/>
        <v>1622432089</v>
      </c>
      <c r="X795" s="115">
        <f t="shared" si="906"/>
        <v>1622432089</v>
      </c>
      <c r="Y795" s="115">
        <f t="shared" si="906"/>
        <v>471651275</v>
      </c>
      <c r="Z795" s="115">
        <f t="shared" si="906"/>
        <v>0</v>
      </c>
      <c r="AA795" s="115">
        <f t="shared" si="906"/>
        <v>0</v>
      </c>
      <c r="AB795" s="115">
        <f t="shared" si="906"/>
        <v>0</v>
      </c>
      <c r="AC795" s="115">
        <f t="shared" si="906"/>
        <v>0</v>
      </c>
      <c r="AD795" s="115">
        <f t="shared" si="906"/>
        <v>0</v>
      </c>
      <c r="AE795" s="115">
        <f t="shared" si="906"/>
        <v>0</v>
      </c>
      <c r="AF795" s="115">
        <f t="shared" si="906"/>
        <v>0</v>
      </c>
      <c r="AG795" s="115">
        <f t="shared" si="906"/>
        <v>0</v>
      </c>
      <c r="AH795" s="115">
        <f t="shared" si="906"/>
        <v>73122794</v>
      </c>
      <c r="AI795" s="115">
        <f t="shared" si="906"/>
        <v>73122794</v>
      </c>
      <c r="AJ795" s="115">
        <f t="shared" si="906"/>
        <v>0</v>
      </c>
      <c r="AK795" s="115">
        <f t="shared" si="906"/>
        <v>0</v>
      </c>
      <c r="AL795" s="115">
        <f t="shared" si="906"/>
        <v>0</v>
      </c>
      <c r="AM795" s="115">
        <f t="shared" si="906"/>
        <v>4879865529</v>
      </c>
      <c r="AN795" s="115">
        <f t="shared" si="906"/>
        <v>10217641.5</v>
      </c>
      <c r="AO795" s="115">
        <f t="shared" si="906"/>
        <v>10217641.5</v>
      </c>
      <c r="AP795" s="115">
        <f t="shared" si="906"/>
        <v>4900300812</v>
      </c>
      <c r="AQ795" s="115">
        <f t="shared" si="906"/>
        <v>4879865529</v>
      </c>
      <c r="AR795" s="115">
        <f t="shared" si="906"/>
        <v>10217641.5</v>
      </c>
      <c r="AS795" s="115">
        <f t="shared" si="906"/>
        <v>10217641.5</v>
      </c>
      <c r="AT795" s="115">
        <f t="shared" si="906"/>
        <v>4900300812</v>
      </c>
      <c r="AU795" s="115">
        <f t="shared" si="906"/>
        <v>4879865529</v>
      </c>
      <c r="AV795" s="115">
        <f t="shared" si="906"/>
        <v>9739295773.7625008</v>
      </c>
      <c r="AW795" s="115">
        <f t="shared" si="906"/>
        <v>14619161302.762501</v>
      </c>
      <c r="AX795" s="115" t="e">
        <f t="shared" si="906"/>
        <v>#REF!</v>
      </c>
      <c r="AY795" s="115">
        <f t="shared" si="906"/>
        <v>14619161302.762499</v>
      </c>
      <c r="AZ795" s="115">
        <f t="shared" si="906"/>
        <v>19314959696.590599</v>
      </c>
      <c r="BA795" s="115">
        <f>SUM(BA796:BA797)</f>
        <v>14619161302.762499</v>
      </c>
      <c r="BB795" s="115">
        <f>SUM(BB796:BB797)</f>
        <v>19314959696.590599</v>
      </c>
    </row>
    <row r="796" spans="7:54" s="71" customFormat="1" ht="14.25" x14ac:dyDescent="0.2">
      <c r="G796" s="81"/>
      <c r="H796" s="101" t="s">
        <v>1446</v>
      </c>
      <c r="I796" s="74" t="s">
        <v>1447</v>
      </c>
      <c r="J796" s="75"/>
      <c r="K796" s="75">
        <v>73122794</v>
      </c>
      <c r="L796" s="113">
        <v>0</v>
      </c>
      <c r="M796" s="113">
        <v>0</v>
      </c>
      <c r="N796" s="113">
        <v>0</v>
      </c>
      <c r="O796" s="113">
        <v>0</v>
      </c>
      <c r="P796" s="113">
        <v>14498749</v>
      </c>
      <c r="Q796" s="113">
        <v>438798477</v>
      </c>
      <c r="R796" s="113">
        <v>2622007</v>
      </c>
      <c r="S796" s="126">
        <v>2622007</v>
      </c>
      <c r="T796" s="126">
        <v>2622007</v>
      </c>
      <c r="U796" s="126">
        <v>2622007</v>
      </c>
      <c r="V796" s="126">
        <v>2622007</v>
      </c>
      <c r="W796" s="126">
        <v>2622007</v>
      </c>
      <c r="X796" s="126">
        <v>2622007</v>
      </c>
      <c r="Y796" s="113">
        <f t="shared" si="881"/>
        <v>471651275</v>
      </c>
      <c r="Z796" s="113"/>
      <c r="AA796" s="113"/>
      <c r="AB796" s="113"/>
      <c r="AC796" s="113"/>
      <c r="AD796" s="113"/>
      <c r="AE796" s="113"/>
      <c r="AF796" s="113">
        <v>0</v>
      </c>
      <c r="AG796" s="113">
        <v>0</v>
      </c>
      <c r="AH796" s="113">
        <v>73122794</v>
      </c>
      <c r="AI796" s="113">
        <f t="shared" si="847"/>
        <v>73122794</v>
      </c>
      <c r="AJ796" s="113">
        <v>0</v>
      </c>
      <c r="AK796" s="113">
        <v>0</v>
      </c>
      <c r="AL796" s="113">
        <f t="shared" si="848"/>
        <v>0</v>
      </c>
      <c r="AM796" s="113">
        <f>SUM(M796:R796)</f>
        <v>455919233</v>
      </c>
      <c r="AN796" s="113">
        <v>10217641.5</v>
      </c>
      <c r="AO796" s="113">
        <v>10217641.5</v>
      </c>
      <c r="AP796" s="113">
        <f>SUM(AM796:AO796)</f>
        <v>476354516</v>
      </c>
      <c r="AQ796" s="113">
        <f t="shared" ref="AQ796:AS797" si="907">AM796</f>
        <v>455919233</v>
      </c>
      <c r="AR796" s="113">
        <f t="shared" si="907"/>
        <v>10217641.5</v>
      </c>
      <c r="AS796" s="113">
        <f t="shared" si="907"/>
        <v>10217641.5</v>
      </c>
      <c r="AT796" s="113">
        <f>SUM(AQ796:AS796)</f>
        <v>476354516</v>
      </c>
      <c r="AU796" s="113">
        <v>20435283</v>
      </c>
      <c r="AV796" s="113">
        <v>-415048667</v>
      </c>
      <c r="AW796" s="113">
        <f>SUM(AU796:AV796)</f>
        <v>-394613384</v>
      </c>
      <c r="AX796" s="113" t="e">
        <f>#REF!</f>
        <v>#REF!</v>
      </c>
      <c r="AY796" s="113">
        <f>40870.566*1000</f>
        <v>40870566</v>
      </c>
      <c r="AZ796" s="113">
        <v>30653000</v>
      </c>
      <c r="BA796" s="113">
        <f>40870.566*1000</f>
        <v>40870566</v>
      </c>
      <c r="BB796" s="113">
        <v>30653000</v>
      </c>
    </row>
    <row r="797" spans="7:54" s="71" customFormat="1" ht="14.25" x14ac:dyDescent="0.2">
      <c r="G797" s="81"/>
      <c r="H797" s="85"/>
      <c r="I797" s="74" t="s">
        <v>1448</v>
      </c>
      <c r="J797" s="75"/>
      <c r="K797" s="75"/>
      <c r="L797" s="113"/>
      <c r="M797" s="113"/>
      <c r="N797" s="113"/>
      <c r="O797" s="113"/>
      <c r="P797" s="113">
        <v>2804136214</v>
      </c>
      <c r="Q797" s="113"/>
      <c r="R797" s="113">
        <v>1619810082</v>
      </c>
      <c r="S797" s="113">
        <v>1619810082</v>
      </c>
      <c r="T797" s="113">
        <v>1619810082</v>
      </c>
      <c r="U797" s="113">
        <v>1619810082</v>
      </c>
      <c r="V797" s="113">
        <v>1619810082</v>
      </c>
      <c r="W797" s="113">
        <v>1619810082</v>
      </c>
      <c r="X797" s="113">
        <v>1619810082</v>
      </c>
      <c r="Y797" s="113"/>
      <c r="Z797" s="113"/>
      <c r="AA797" s="113"/>
      <c r="AB797" s="113"/>
      <c r="AC797" s="113"/>
      <c r="AD797" s="113"/>
      <c r="AE797" s="113"/>
      <c r="AF797" s="113"/>
      <c r="AG797" s="113"/>
      <c r="AH797" s="113"/>
      <c r="AI797" s="113">
        <f t="shared" si="847"/>
        <v>0</v>
      </c>
      <c r="AJ797" s="113">
        <v>0</v>
      </c>
      <c r="AK797" s="113">
        <v>0</v>
      </c>
      <c r="AL797" s="113">
        <f t="shared" si="848"/>
        <v>0</v>
      </c>
      <c r="AM797" s="113">
        <f>SUM(M797:R797)</f>
        <v>4423946296</v>
      </c>
      <c r="AN797" s="113">
        <v>0</v>
      </c>
      <c r="AO797" s="113">
        <v>0</v>
      </c>
      <c r="AP797" s="113">
        <f>SUM(AM797:AO797)</f>
        <v>4423946296</v>
      </c>
      <c r="AQ797" s="113">
        <f t="shared" si="907"/>
        <v>4423946296</v>
      </c>
      <c r="AR797" s="113">
        <f t="shared" si="907"/>
        <v>0</v>
      </c>
      <c r="AS797" s="113">
        <f t="shared" si="907"/>
        <v>0</v>
      </c>
      <c r="AT797" s="113">
        <f>SUM(AQ797:AS797)</f>
        <v>4423946296</v>
      </c>
      <c r="AU797" s="113">
        <v>4859430246</v>
      </c>
      <c r="AV797" s="127">
        <v>10154344440.762501</v>
      </c>
      <c r="AW797" s="127">
        <f>SUM(AU797:AV797)</f>
        <v>15013774686.762501</v>
      </c>
      <c r="AX797" s="127">
        <v>19284306696.590599</v>
      </c>
      <c r="AY797" s="128">
        <v>14578290736.762499</v>
      </c>
      <c r="AZ797" s="128">
        <v>19284306696.590599</v>
      </c>
      <c r="BA797" s="128">
        <v>14578290736.762499</v>
      </c>
      <c r="BB797" s="128">
        <v>19284306696.590599</v>
      </c>
    </row>
    <row r="798" spans="7:54" s="71" customFormat="1" ht="14.25" x14ac:dyDescent="0.2">
      <c r="G798" s="81" t="s">
        <v>1449</v>
      </c>
      <c r="H798" s="82" t="s">
        <v>1450</v>
      </c>
      <c r="I798" s="83" t="s">
        <v>1451</v>
      </c>
      <c r="J798" s="84">
        <f>SUM(J799:J800)</f>
        <v>2684192575</v>
      </c>
      <c r="K798" s="84">
        <f>SUM(K799:K800)</f>
        <v>8526716128</v>
      </c>
      <c r="L798" s="115">
        <f>SUM(L799:L800)</f>
        <v>2000000000</v>
      </c>
      <c r="M798" s="115">
        <f t="shared" ref="M798:X798" si="908">SUM(M799:M800)</f>
        <v>130872167</v>
      </c>
      <c r="N798" s="115">
        <f t="shared" si="908"/>
        <v>0</v>
      </c>
      <c r="O798" s="115">
        <f t="shared" si="908"/>
        <v>0</v>
      </c>
      <c r="P798" s="115">
        <f t="shared" si="908"/>
        <v>879001659</v>
      </c>
      <c r="Q798" s="115">
        <f t="shared" si="908"/>
        <v>97727314</v>
      </c>
      <c r="R798" s="115">
        <f t="shared" si="908"/>
        <v>0</v>
      </c>
      <c r="S798" s="115">
        <f t="shared" si="908"/>
        <v>166666666.66666666</v>
      </c>
      <c r="T798" s="115">
        <f t="shared" si="908"/>
        <v>166666666.66666666</v>
      </c>
      <c r="U798" s="115">
        <f t="shared" si="908"/>
        <v>166666666.66666666</v>
      </c>
      <c r="V798" s="115">
        <f t="shared" si="908"/>
        <v>166666666.66666666</v>
      </c>
      <c r="W798" s="115">
        <f t="shared" si="908"/>
        <v>166666666.66666666</v>
      </c>
      <c r="X798" s="115">
        <f t="shared" si="908"/>
        <v>166666666.66666666</v>
      </c>
      <c r="Y798" s="115">
        <f t="shared" si="881"/>
        <v>2107601140.0000005</v>
      </c>
      <c r="Z798" s="115">
        <f t="shared" ref="Z798:AR798" si="909">SUM(Z799:Z800)</f>
        <v>166666666.66666666</v>
      </c>
      <c r="AA798" s="115">
        <f t="shared" si="909"/>
        <v>166666666.66666666</v>
      </c>
      <c r="AB798" s="115">
        <f t="shared" si="909"/>
        <v>166666666.66666666</v>
      </c>
      <c r="AC798" s="115">
        <f t="shared" si="909"/>
        <v>166666666.66666666</v>
      </c>
      <c r="AD798" s="115">
        <f t="shared" si="909"/>
        <v>166666666.66666666</v>
      </c>
      <c r="AE798" s="115">
        <f t="shared" si="909"/>
        <v>166666666.66666666</v>
      </c>
      <c r="AF798" s="115">
        <f t="shared" si="909"/>
        <v>166666666.66666666</v>
      </c>
      <c r="AG798" s="115">
        <f t="shared" si="909"/>
        <v>6570563427</v>
      </c>
      <c r="AH798" s="115">
        <f t="shared" si="909"/>
        <v>1956152701</v>
      </c>
      <c r="AI798" s="115">
        <f t="shared" si="909"/>
        <v>8526716128</v>
      </c>
      <c r="AJ798" s="115">
        <f t="shared" si="909"/>
        <v>999999999.99999988</v>
      </c>
      <c r="AK798" s="115">
        <f t="shared" si="909"/>
        <v>999999999.99999988</v>
      </c>
      <c r="AL798" s="115">
        <f t="shared" si="909"/>
        <v>1999999999.9999998</v>
      </c>
      <c r="AM798" s="115">
        <f t="shared" si="909"/>
        <v>1107601140</v>
      </c>
      <c r="AN798" s="115">
        <f t="shared" si="909"/>
        <v>600000000</v>
      </c>
      <c r="AO798" s="115">
        <f t="shared" si="909"/>
        <v>600000000</v>
      </c>
      <c r="AP798" s="115">
        <f t="shared" si="909"/>
        <v>2307601140</v>
      </c>
      <c r="AQ798" s="115">
        <f t="shared" si="909"/>
        <v>1107601140</v>
      </c>
      <c r="AR798" s="115">
        <f t="shared" si="909"/>
        <v>600000000</v>
      </c>
      <c r="AS798" s="115">
        <f>SUM(AS799:AS800)</f>
        <v>600000000</v>
      </c>
      <c r="AT798" s="115">
        <f>SUM(AT799:AT800)</f>
        <v>2307601140</v>
      </c>
      <c r="AU798" s="115">
        <f t="shared" ref="AU798:AZ798" si="910">SUM(AU799:AU800)</f>
        <v>1107601140</v>
      </c>
      <c r="AV798" s="115">
        <f t="shared" si="910"/>
        <v>1200000000</v>
      </c>
      <c r="AW798" s="115">
        <f t="shared" si="910"/>
        <v>2307601140</v>
      </c>
      <c r="AX798" s="115" t="e">
        <f t="shared" si="910"/>
        <v>#REF!</v>
      </c>
      <c r="AY798" s="115">
        <f t="shared" si="910"/>
        <v>2307601140</v>
      </c>
      <c r="AZ798" s="115">
        <f t="shared" si="910"/>
        <v>2400000000</v>
      </c>
      <c r="BA798" s="115">
        <f>SUM(BA799:BA800)</f>
        <v>2307601140</v>
      </c>
      <c r="BB798" s="115">
        <f>SUM(BB799:BB800)</f>
        <v>2400000000</v>
      </c>
    </row>
    <row r="799" spans="7:54" s="71" customFormat="1" ht="14.25" x14ac:dyDescent="0.2">
      <c r="G799" s="81" t="s">
        <v>1452</v>
      </c>
      <c r="H799" s="85" t="s">
        <v>1452</v>
      </c>
      <c r="I799" s="74" t="s">
        <v>1453</v>
      </c>
      <c r="J799" s="75">
        <v>2684192575</v>
      </c>
      <c r="K799" s="75">
        <v>8526716128</v>
      </c>
      <c r="L799" s="113">
        <v>2000000000</v>
      </c>
      <c r="M799" s="113">
        <v>130872167</v>
      </c>
      <c r="N799" s="113">
        <v>0</v>
      </c>
      <c r="O799" s="113">
        <v>0</v>
      </c>
      <c r="P799" s="113">
        <v>879001659</v>
      </c>
      <c r="Q799" s="113">
        <v>97727314</v>
      </c>
      <c r="R799" s="113">
        <v>0</v>
      </c>
      <c r="S799" s="113">
        <v>166666666.66666666</v>
      </c>
      <c r="T799" s="113">
        <v>166666666.66666666</v>
      </c>
      <c r="U799" s="113">
        <v>166666666.66666666</v>
      </c>
      <c r="V799" s="113">
        <v>166666666.66666666</v>
      </c>
      <c r="W799" s="113">
        <v>166666666.66666666</v>
      </c>
      <c r="X799" s="113">
        <v>166666666.66666666</v>
      </c>
      <c r="Y799" s="113">
        <f t="shared" si="881"/>
        <v>2107601140.0000005</v>
      </c>
      <c r="Z799" s="113">
        <v>166666666.66666666</v>
      </c>
      <c r="AA799" s="113">
        <v>166666666.66666666</v>
      </c>
      <c r="AB799" s="113">
        <v>166666666.66666666</v>
      </c>
      <c r="AC799" s="113">
        <v>166666666.66666666</v>
      </c>
      <c r="AD799" s="113">
        <v>166666666.66666666</v>
      </c>
      <c r="AE799" s="113">
        <v>166666666.66666666</v>
      </c>
      <c r="AF799" s="113">
        <v>166666666.66666666</v>
      </c>
      <c r="AG799" s="113">
        <v>6570563427</v>
      </c>
      <c r="AH799" s="113">
        <v>1956152701</v>
      </c>
      <c r="AI799" s="113">
        <f t="shared" ref="AI799:AI828" si="911">SUM(AG799:AH799)</f>
        <v>8526716128</v>
      </c>
      <c r="AJ799" s="113">
        <v>999999999.99999988</v>
      </c>
      <c r="AK799" s="113">
        <v>999999999.99999988</v>
      </c>
      <c r="AL799" s="113">
        <f t="shared" ref="AL799:AL828" si="912">SUM(AJ799:AK799)</f>
        <v>1999999999.9999998</v>
      </c>
      <c r="AM799" s="113">
        <f>SUM(M799:R799)</f>
        <v>1107601140</v>
      </c>
      <c r="AN799" s="113">
        <v>600000000</v>
      </c>
      <c r="AO799" s="113">
        <v>600000000</v>
      </c>
      <c r="AP799" s="113">
        <f>SUM(AM799:AO799)</f>
        <v>2307601140</v>
      </c>
      <c r="AQ799" s="113">
        <f t="shared" ref="AQ799:AS800" si="913">AM799</f>
        <v>1107601140</v>
      </c>
      <c r="AR799" s="113">
        <f t="shared" si="913"/>
        <v>600000000</v>
      </c>
      <c r="AS799" s="113">
        <f t="shared" si="913"/>
        <v>600000000</v>
      </c>
      <c r="AT799" s="113">
        <f>SUM(AQ799:AS799)</f>
        <v>2307601140</v>
      </c>
      <c r="AU799" s="113">
        <v>1107601140</v>
      </c>
      <c r="AV799" s="113">
        <v>1200000000</v>
      </c>
      <c r="AW799" s="113">
        <f>SUM(AU799:AV799)</f>
        <v>2307601140</v>
      </c>
      <c r="AX799" s="113" t="e">
        <f>#REF!</f>
        <v>#REF!</v>
      </c>
      <c r="AY799" s="113">
        <f>2307601.14*1000</f>
        <v>2307601140</v>
      </c>
      <c r="AZ799" s="113">
        <f>2400000*1000</f>
        <v>2400000000</v>
      </c>
      <c r="BA799" s="113">
        <f>2307601.14*1000</f>
        <v>2307601140</v>
      </c>
      <c r="BB799" s="113">
        <f>2400000*1000</f>
        <v>2400000000</v>
      </c>
    </row>
    <row r="800" spans="7:54" s="71" customFormat="1" ht="14.25" x14ac:dyDescent="0.2">
      <c r="G800" s="81" t="s">
        <v>1454</v>
      </c>
      <c r="H800" s="85" t="s">
        <v>1454</v>
      </c>
      <c r="I800" s="74" t="s">
        <v>1455</v>
      </c>
      <c r="J800" s="75">
        <v>0</v>
      </c>
      <c r="K800" s="75"/>
      <c r="L800" s="113">
        <v>0</v>
      </c>
      <c r="M800" s="113">
        <v>0</v>
      </c>
      <c r="N800" s="113">
        <v>0</v>
      </c>
      <c r="O800" s="113">
        <v>0</v>
      </c>
      <c r="P800" s="113">
        <v>0</v>
      </c>
      <c r="Q800" s="113">
        <v>0</v>
      </c>
      <c r="R800" s="113">
        <v>0</v>
      </c>
      <c r="S800" s="113">
        <v>0</v>
      </c>
      <c r="T800" s="113">
        <v>0</v>
      </c>
      <c r="U800" s="113">
        <v>0</v>
      </c>
      <c r="V800" s="113">
        <v>0</v>
      </c>
      <c r="W800" s="113">
        <v>0</v>
      </c>
      <c r="X800" s="113">
        <v>0</v>
      </c>
      <c r="Y800" s="113">
        <f t="shared" si="881"/>
        <v>0</v>
      </c>
      <c r="Z800" s="113">
        <v>0</v>
      </c>
      <c r="AA800" s="113">
        <v>0</v>
      </c>
      <c r="AB800" s="113">
        <v>0</v>
      </c>
      <c r="AC800" s="113">
        <v>0</v>
      </c>
      <c r="AD800" s="113">
        <v>0</v>
      </c>
      <c r="AE800" s="113">
        <v>0</v>
      </c>
      <c r="AF800" s="113">
        <v>0</v>
      </c>
      <c r="AG800" s="113">
        <v>0</v>
      </c>
      <c r="AH800" s="113">
        <v>0</v>
      </c>
      <c r="AI800" s="113">
        <f t="shared" si="911"/>
        <v>0</v>
      </c>
      <c r="AJ800" s="113">
        <v>0</v>
      </c>
      <c r="AK800" s="113">
        <v>0</v>
      </c>
      <c r="AL800" s="113">
        <f t="shared" si="912"/>
        <v>0</v>
      </c>
      <c r="AM800" s="113">
        <f>SUM(M800:R800)</f>
        <v>0</v>
      </c>
      <c r="AN800" s="113">
        <f>SUM(S800:U800)</f>
        <v>0</v>
      </c>
      <c r="AO800" s="113">
        <f>SUM(V800:X800)</f>
        <v>0</v>
      </c>
      <c r="AP800" s="113">
        <f>SUM(AM800:AO800)</f>
        <v>0</v>
      </c>
      <c r="AQ800" s="113">
        <f t="shared" si="913"/>
        <v>0</v>
      </c>
      <c r="AR800" s="113">
        <f t="shared" si="913"/>
        <v>0</v>
      </c>
      <c r="AS800" s="113">
        <f t="shared" si="913"/>
        <v>0</v>
      </c>
      <c r="AT800" s="113">
        <f>SUM(AQ800:AS800)</f>
        <v>0</v>
      </c>
      <c r="AU800" s="113">
        <v>0</v>
      </c>
      <c r="AV800" s="113">
        <v>0</v>
      </c>
      <c r="AW800" s="113">
        <f>SUM(AU800:AV800)</f>
        <v>0</v>
      </c>
      <c r="AX800" s="113" t="e">
        <f>#REF!</f>
        <v>#REF!</v>
      </c>
      <c r="AY800" s="113">
        <v>0</v>
      </c>
      <c r="AZ800" s="113">
        <v>0</v>
      </c>
      <c r="BA800" s="113">
        <v>0</v>
      </c>
      <c r="BB800" s="113">
        <v>0</v>
      </c>
    </row>
    <row r="801" spans="7:54" s="71" customFormat="1" ht="14.25" x14ac:dyDescent="0.2">
      <c r="G801" s="81" t="s">
        <v>1456</v>
      </c>
      <c r="H801" s="82" t="s">
        <v>1457</v>
      </c>
      <c r="I801" s="83" t="s">
        <v>1458</v>
      </c>
      <c r="J801" s="84">
        <f>J802</f>
        <v>186</v>
      </c>
      <c r="K801" s="84">
        <f>K802</f>
        <v>0</v>
      </c>
      <c r="L801" s="115">
        <f>L802</f>
        <v>0</v>
      </c>
      <c r="M801" s="115">
        <f t="shared" ref="M801:X801" si="914">M802</f>
        <v>2</v>
      </c>
      <c r="N801" s="115">
        <f t="shared" si="914"/>
        <v>29</v>
      </c>
      <c r="O801" s="115">
        <f t="shared" si="914"/>
        <v>50</v>
      </c>
      <c r="P801" s="115">
        <f t="shared" si="914"/>
        <v>78</v>
      </c>
      <c r="Q801" s="115">
        <f t="shared" si="914"/>
        <v>666666734</v>
      </c>
      <c r="R801" s="115">
        <f t="shared" si="914"/>
        <v>333333333</v>
      </c>
      <c r="S801" s="115">
        <f t="shared" si="914"/>
        <v>0</v>
      </c>
      <c r="T801" s="115">
        <f t="shared" si="914"/>
        <v>0</v>
      </c>
      <c r="U801" s="115">
        <f t="shared" si="914"/>
        <v>0</v>
      </c>
      <c r="V801" s="115">
        <f t="shared" si="914"/>
        <v>0</v>
      </c>
      <c r="W801" s="115">
        <f t="shared" si="914"/>
        <v>0</v>
      </c>
      <c r="X801" s="115">
        <f t="shared" si="914"/>
        <v>0</v>
      </c>
      <c r="Y801" s="115">
        <f t="shared" si="881"/>
        <v>1000000226</v>
      </c>
      <c r="Z801" s="115">
        <f t="shared" ref="Z801:BB801" si="915">Z802</f>
        <v>0</v>
      </c>
      <c r="AA801" s="115">
        <f t="shared" si="915"/>
        <v>0</v>
      </c>
      <c r="AB801" s="115">
        <f t="shared" si="915"/>
        <v>0</v>
      </c>
      <c r="AC801" s="115">
        <f t="shared" si="915"/>
        <v>0</v>
      </c>
      <c r="AD801" s="115">
        <f t="shared" si="915"/>
        <v>0</v>
      </c>
      <c r="AE801" s="115">
        <f t="shared" si="915"/>
        <v>0</v>
      </c>
      <c r="AF801" s="115">
        <f t="shared" si="915"/>
        <v>0</v>
      </c>
      <c r="AG801" s="115">
        <f t="shared" si="915"/>
        <v>148</v>
      </c>
      <c r="AH801" s="115">
        <f t="shared" si="915"/>
        <v>758143857763</v>
      </c>
      <c r="AI801" s="115">
        <f t="shared" si="915"/>
        <v>758143857911</v>
      </c>
      <c r="AJ801" s="115">
        <f t="shared" si="915"/>
        <v>0</v>
      </c>
      <c r="AK801" s="115">
        <f t="shared" si="915"/>
        <v>0</v>
      </c>
      <c r="AL801" s="115">
        <f t="shared" si="915"/>
        <v>0</v>
      </c>
      <c r="AM801" s="115">
        <f t="shared" si="915"/>
        <v>1000000226</v>
      </c>
      <c r="AN801" s="115">
        <f t="shared" si="915"/>
        <v>3000000000</v>
      </c>
      <c r="AO801" s="115">
        <f t="shared" si="915"/>
        <v>4000000000</v>
      </c>
      <c r="AP801" s="115">
        <f t="shared" si="915"/>
        <v>8000000226</v>
      </c>
      <c r="AQ801" s="115">
        <f t="shared" si="915"/>
        <v>1000000226</v>
      </c>
      <c r="AR801" s="115">
        <f t="shared" si="915"/>
        <v>3000000000</v>
      </c>
      <c r="AS801" s="115">
        <f t="shared" si="915"/>
        <v>4000000000</v>
      </c>
      <c r="AT801" s="115">
        <f t="shared" si="915"/>
        <v>8000000226</v>
      </c>
      <c r="AU801" s="115">
        <f t="shared" si="915"/>
        <v>1000000226</v>
      </c>
      <c r="AV801" s="115">
        <f t="shared" si="915"/>
        <v>7000000000</v>
      </c>
      <c r="AW801" s="115">
        <f t="shared" si="915"/>
        <v>8000000226</v>
      </c>
      <c r="AX801" s="115" t="e">
        <f t="shared" si="915"/>
        <v>#REF!</v>
      </c>
      <c r="AY801" s="115">
        <f t="shared" si="915"/>
        <v>8000000226</v>
      </c>
      <c r="AZ801" s="115">
        <f t="shared" si="915"/>
        <v>8000000000</v>
      </c>
      <c r="BA801" s="115">
        <f t="shared" si="915"/>
        <v>8000000226</v>
      </c>
      <c r="BB801" s="115">
        <f t="shared" si="915"/>
        <v>8000000000</v>
      </c>
    </row>
    <row r="802" spans="7:54" s="71" customFormat="1" ht="14.25" x14ac:dyDescent="0.2">
      <c r="G802" s="81" t="s">
        <v>1457</v>
      </c>
      <c r="H802" s="85" t="s">
        <v>1457</v>
      </c>
      <c r="I802" s="74" t="s">
        <v>1458</v>
      </c>
      <c r="J802" s="75">
        <v>186</v>
      </c>
      <c r="K802" s="92">
        <f>758143857911*0</f>
        <v>0</v>
      </c>
      <c r="L802" s="113">
        <v>0</v>
      </c>
      <c r="M802" s="113">
        <v>2</v>
      </c>
      <c r="N802" s="113">
        <v>29</v>
      </c>
      <c r="O802" s="113">
        <v>50</v>
      </c>
      <c r="P802" s="113">
        <v>78</v>
      </c>
      <c r="Q802" s="113">
        <v>666666734</v>
      </c>
      <c r="R802" s="113">
        <v>333333333</v>
      </c>
      <c r="S802" s="113">
        <v>0</v>
      </c>
      <c r="T802" s="113">
        <v>0</v>
      </c>
      <c r="U802" s="113">
        <v>0</v>
      </c>
      <c r="V802" s="113">
        <v>0</v>
      </c>
      <c r="W802" s="113">
        <v>0</v>
      </c>
      <c r="X802" s="113">
        <v>0</v>
      </c>
      <c r="Y802" s="113">
        <f t="shared" si="881"/>
        <v>1000000226</v>
      </c>
      <c r="Z802" s="113">
        <v>0</v>
      </c>
      <c r="AA802" s="113">
        <v>0</v>
      </c>
      <c r="AB802" s="113">
        <v>0</v>
      </c>
      <c r="AC802" s="113">
        <v>0</v>
      </c>
      <c r="AD802" s="113">
        <v>0</v>
      </c>
      <c r="AE802" s="113">
        <v>0</v>
      </c>
      <c r="AF802" s="113">
        <v>0</v>
      </c>
      <c r="AG802" s="113">
        <v>148</v>
      </c>
      <c r="AH802" s="113">
        <v>758143857763</v>
      </c>
      <c r="AI802" s="113">
        <f t="shared" si="911"/>
        <v>758143857911</v>
      </c>
      <c r="AJ802" s="113">
        <v>0</v>
      </c>
      <c r="AK802" s="113">
        <v>0</v>
      </c>
      <c r="AL802" s="113">
        <f t="shared" si="912"/>
        <v>0</v>
      </c>
      <c r="AM802" s="113">
        <f>SUM(M802:R802)</f>
        <v>1000000226</v>
      </c>
      <c r="AN802" s="113">
        <v>3000000000</v>
      </c>
      <c r="AO802" s="113">
        <v>4000000000</v>
      </c>
      <c r="AP802" s="113">
        <f>SUM(AM802:AO802)</f>
        <v>8000000226</v>
      </c>
      <c r="AQ802" s="113">
        <f>AM802</f>
        <v>1000000226</v>
      </c>
      <c r="AR802" s="113">
        <f>AN802</f>
        <v>3000000000</v>
      </c>
      <c r="AS802" s="113">
        <f>AO802</f>
        <v>4000000000</v>
      </c>
      <c r="AT802" s="113">
        <f>SUM(AQ802:AS802)</f>
        <v>8000000226</v>
      </c>
      <c r="AU802" s="113">
        <v>1000000226</v>
      </c>
      <c r="AV802" s="113">
        <v>7000000000</v>
      </c>
      <c r="AW802" s="113">
        <f>SUM(AU802:AV802)</f>
        <v>8000000226</v>
      </c>
      <c r="AX802" s="113" t="e">
        <f>#REF!</f>
        <v>#REF!</v>
      </c>
      <c r="AY802" s="113">
        <f>8000000.226*1000</f>
        <v>8000000226</v>
      </c>
      <c r="AZ802" s="113">
        <f>8000000*1000</f>
        <v>8000000000</v>
      </c>
      <c r="BA802" s="113">
        <f>8000000.226*1000</f>
        <v>8000000226</v>
      </c>
      <c r="BB802" s="113">
        <f>8000000*1000</f>
        <v>8000000000</v>
      </c>
    </row>
    <row r="803" spans="7:54" s="99" customFormat="1" x14ac:dyDescent="0.25">
      <c r="G803" s="98" t="s">
        <v>1459</v>
      </c>
      <c r="H803" s="78" t="s">
        <v>257</v>
      </c>
      <c r="I803" s="79" t="s">
        <v>258</v>
      </c>
      <c r="J803" s="80">
        <f>J804+J809+J811</f>
        <v>0</v>
      </c>
      <c r="K803" s="80">
        <f>K804+K809+K811</f>
        <v>0</v>
      </c>
      <c r="L803" s="114">
        <f t="shared" ref="L803:AZ803" si="916">L804+L809+L811</f>
        <v>33664387499.610455</v>
      </c>
      <c r="M803" s="114">
        <f t="shared" si="916"/>
        <v>0</v>
      </c>
      <c r="N803" s="114">
        <f t="shared" si="916"/>
        <v>0</v>
      </c>
      <c r="O803" s="114">
        <f t="shared" si="916"/>
        <v>27466248345</v>
      </c>
      <c r="P803" s="114">
        <f t="shared" si="916"/>
        <v>10384261663</v>
      </c>
      <c r="Q803" s="114">
        <f t="shared" si="916"/>
        <v>10040315897</v>
      </c>
      <c r="R803" s="114">
        <f t="shared" si="916"/>
        <v>9318243745</v>
      </c>
      <c r="S803" s="114">
        <f t="shared" si="916"/>
        <v>9318243745</v>
      </c>
      <c r="T803" s="114">
        <f t="shared" si="916"/>
        <v>9318243745</v>
      </c>
      <c r="U803" s="114">
        <f t="shared" si="916"/>
        <v>9318243745</v>
      </c>
      <c r="V803" s="114">
        <f t="shared" si="916"/>
        <v>9318243745</v>
      </c>
      <c r="W803" s="114">
        <f t="shared" si="916"/>
        <v>9318243745</v>
      </c>
      <c r="X803" s="114">
        <f t="shared" si="916"/>
        <v>9318243745</v>
      </c>
      <c r="Y803" s="114">
        <f t="shared" si="916"/>
        <v>113118532120</v>
      </c>
      <c r="Z803" s="114">
        <f t="shared" si="916"/>
        <v>2805365624.9675379</v>
      </c>
      <c r="AA803" s="114">
        <f t="shared" si="916"/>
        <v>2805365624.9675379</v>
      </c>
      <c r="AB803" s="114">
        <f t="shared" si="916"/>
        <v>2805365624.9675379</v>
      </c>
      <c r="AC803" s="114">
        <f t="shared" si="916"/>
        <v>2805365624.9675379</v>
      </c>
      <c r="AD803" s="114">
        <f t="shared" si="916"/>
        <v>2805365624.9675379</v>
      </c>
      <c r="AE803" s="114">
        <f t="shared" si="916"/>
        <v>2805365624.9675379</v>
      </c>
      <c r="AF803" s="114">
        <f t="shared" si="916"/>
        <v>2805365624.9675379</v>
      </c>
      <c r="AG803" s="114">
        <f t="shared" si="916"/>
        <v>0</v>
      </c>
      <c r="AH803" s="114">
        <f t="shared" si="916"/>
        <v>0</v>
      </c>
      <c r="AI803" s="114">
        <f t="shared" si="916"/>
        <v>0</v>
      </c>
      <c r="AJ803" s="114">
        <f t="shared" si="916"/>
        <v>16832193749.805225</v>
      </c>
      <c r="AK803" s="114">
        <f t="shared" si="916"/>
        <v>16832193749.805225</v>
      </c>
      <c r="AL803" s="114">
        <f t="shared" si="916"/>
        <v>33664387499.610451</v>
      </c>
      <c r="AM803" s="114">
        <f t="shared" si="916"/>
        <v>57209069650</v>
      </c>
      <c r="AN803" s="114">
        <f t="shared" si="916"/>
        <v>32437991611.837898</v>
      </c>
      <c r="AO803" s="114">
        <f t="shared" si="916"/>
        <v>31934340106.951023</v>
      </c>
      <c r="AP803" s="114">
        <f t="shared" si="916"/>
        <v>121581401368.78893</v>
      </c>
      <c r="AQ803" s="114">
        <f t="shared" si="916"/>
        <v>57209069650</v>
      </c>
      <c r="AR803" s="114">
        <f t="shared" si="916"/>
        <v>32437991611.837898</v>
      </c>
      <c r="AS803" s="114">
        <f t="shared" si="916"/>
        <v>31934340106.951023</v>
      </c>
      <c r="AT803" s="114">
        <f t="shared" si="916"/>
        <v>121581401368.78893</v>
      </c>
      <c r="AU803" s="114">
        <f t="shared" si="916"/>
        <v>57209069650</v>
      </c>
      <c r="AV803" s="114">
        <f t="shared" si="916"/>
        <v>54653471228.026001</v>
      </c>
      <c r="AW803" s="114">
        <f t="shared" si="916"/>
        <v>111862540878.026</v>
      </c>
      <c r="AX803" s="114" t="e">
        <f t="shared" si="916"/>
        <v>#REF!</v>
      </c>
      <c r="AY803" s="114">
        <f t="shared" si="916"/>
        <v>111862540878.026</v>
      </c>
      <c r="AZ803" s="114">
        <f t="shared" si="916"/>
        <v>74413069000</v>
      </c>
      <c r="BA803" s="114">
        <f>BA804+BA809+BA811</f>
        <v>111862540878.026</v>
      </c>
      <c r="BB803" s="114">
        <f>BB804+BB809+BB811</f>
        <v>98945973732</v>
      </c>
    </row>
    <row r="804" spans="7:54" s="71" customFormat="1" ht="14.25" x14ac:dyDescent="0.2">
      <c r="G804" s="81" t="s">
        <v>1460</v>
      </c>
      <c r="H804" s="82" t="s">
        <v>1461</v>
      </c>
      <c r="I804" s="83" t="s">
        <v>1462</v>
      </c>
      <c r="J804" s="84">
        <f>SUM(J805:J808)</f>
        <v>0</v>
      </c>
      <c r="K804" s="84">
        <f>SUM(K805:K808)</f>
        <v>0</v>
      </c>
      <c r="L804" s="115">
        <f>SUM(L805:L808)</f>
        <v>33664387499.610455</v>
      </c>
      <c r="M804" s="115">
        <f t="shared" ref="M804:X804" si="917">SUM(M805:M808)</f>
        <v>0</v>
      </c>
      <c r="N804" s="115">
        <f t="shared" si="917"/>
        <v>0</v>
      </c>
      <c r="O804" s="115">
        <f t="shared" si="917"/>
        <v>0</v>
      </c>
      <c r="P804" s="115">
        <f t="shared" si="917"/>
        <v>37850510008</v>
      </c>
      <c r="Q804" s="115">
        <f t="shared" si="917"/>
        <v>10040315897</v>
      </c>
      <c r="R804" s="115">
        <f t="shared" si="917"/>
        <v>9318243745</v>
      </c>
      <c r="S804" s="115">
        <f>SUM(S805:S808)</f>
        <v>9318243745</v>
      </c>
      <c r="T804" s="115">
        <f>SUM(T805:T808)</f>
        <v>9318243745</v>
      </c>
      <c r="U804" s="115">
        <f>SUM(U805:U808)</f>
        <v>9318243745</v>
      </c>
      <c r="V804" s="115">
        <f t="shared" si="917"/>
        <v>9318243745</v>
      </c>
      <c r="W804" s="115">
        <f t="shared" si="917"/>
        <v>9318243745</v>
      </c>
      <c r="X804" s="115">
        <f t="shared" si="917"/>
        <v>9318243745</v>
      </c>
      <c r="Y804" s="115">
        <f t="shared" ref="Y804:Y827" si="918">SUM(M804:X804)</f>
        <v>113118532120</v>
      </c>
      <c r="Z804" s="115">
        <f t="shared" ref="Z804:AZ804" si="919">SUM(Z805:Z808)</f>
        <v>2805365624.9675379</v>
      </c>
      <c r="AA804" s="115">
        <f t="shared" si="919"/>
        <v>2805365624.9675379</v>
      </c>
      <c r="AB804" s="115">
        <f t="shared" si="919"/>
        <v>2805365624.9675379</v>
      </c>
      <c r="AC804" s="115">
        <f t="shared" si="919"/>
        <v>2805365624.9675379</v>
      </c>
      <c r="AD804" s="115">
        <f t="shared" si="919"/>
        <v>2805365624.9675379</v>
      </c>
      <c r="AE804" s="115">
        <f t="shared" si="919"/>
        <v>2805365624.9675379</v>
      </c>
      <c r="AF804" s="115">
        <f t="shared" si="919"/>
        <v>2805365624.9675379</v>
      </c>
      <c r="AG804" s="115">
        <f t="shared" si="919"/>
        <v>0</v>
      </c>
      <c r="AH804" s="115">
        <f t="shared" si="919"/>
        <v>0</v>
      </c>
      <c r="AI804" s="115">
        <f t="shared" si="919"/>
        <v>0</v>
      </c>
      <c r="AJ804" s="115">
        <f t="shared" si="919"/>
        <v>16832193749.805225</v>
      </c>
      <c r="AK804" s="115">
        <f t="shared" si="919"/>
        <v>16832193749.805225</v>
      </c>
      <c r="AL804" s="115">
        <f t="shared" si="919"/>
        <v>33664387499.610451</v>
      </c>
      <c r="AM804" s="115">
        <f t="shared" si="919"/>
        <v>57209069650</v>
      </c>
      <c r="AN804" s="115">
        <f t="shared" si="919"/>
        <v>27578561366.45665</v>
      </c>
      <c r="AO804" s="115">
        <f t="shared" si="919"/>
        <v>27074909861.569775</v>
      </c>
      <c r="AP804" s="115">
        <f t="shared" si="919"/>
        <v>111862540878.02643</v>
      </c>
      <c r="AQ804" s="115">
        <f t="shared" si="919"/>
        <v>57209069650</v>
      </c>
      <c r="AR804" s="115">
        <f t="shared" si="919"/>
        <v>27578561366.45665</v>
      </c>
      <c r="AS804" s="115">
        <f t="shared" si="919"/>
        <v>27074909861.569775</v>
      </c>
      <c r="AT804" s="115">
        <f>SUM(AT805:AT808)</f>
        <v>111862540878.02643</v>
      </c>
      <c r="AU804" s="115">
        <f t="shared" si="919"/>
        <v>57209069650</v>
      </c>
      <c r="AV804" s="115">
        <f t="shared" si="919"/>
        <v>54653471228.026001</v>
      </c>
      <c r="AW804" s="115">
        <f t="shared" si="919"/>
        <v>111862540878.026</v>
      </c>
      <c r="AX804" s="115" t="e">
        <f t="shared" si="919"/>
        <v>#REF!</v>
      </c>
      <c r="AY804" s="115">
        <f t="shared" si="919"/>
        <v>111862540878.026</v>
      </c>
      <c r="AZ804" s="115">
        <f t="shared" si="919"/>
        <v>74413069000</v>
      </c>
      <c r="BA804" s="115">
        <f>SUM(BA805:BA808)</f>
        <v>111862540878.026</v>
      </c>
      <c r="BB804" s="115">
        <f>SUM(BB805:BB808)</f>
        <v>98945973732</v>
      </c>
    </row>
    <row r="805" spans="7:54" s="71" customFormat="1" ht="14.25" x14ac:dyDescent="0.2">
      <c r="G805" s="81" t="s">
        <v>1463</v>
      </c>
      <c r="H805" s="85" t="s">
        <v>1463</v>
      </c>
      <c r="I805" s="74" t="s">
        <v>1464</v>
      </c>
      <c r="J805" s="75"/>
      <c r="K805" s="75"/>
      <c r="L805" s="113">
        <v>0</v>
      </c>
      <c r="M805" s="113"/>
      <c r="N805" s="113"/>
      <c r="O805" s="113"/>
      <c r="P805" s="113"/>
      <c r="Q805" s="113"/>
      <c r="R805" s="113"/>
      <c r="S805" s="113"/>
      <c r="T805" s="113"/>
      <c r="U805" s="113"/>
      <c r="V805" s="113"/>
      <c r="W805" s="113"/>
      <c r="X805" s="113"/>
      <c r="Y805" s="113">
        <f t="shared" si="918"/>
        <v>0</v>
      </c>
      <c r="Z805" s="113"/>
      <c r="AA805" s="113"/>
      <c r="AB805" s="113"/>
      <c r="AC805" s="113"/>
      <c r="AD805" s="113"/>
      <c r="AE805" s="113"/>
      <c r="AF805" s="113"/>
      <c r="AG805" s="113">
        <v>0</v>
      </c>
      <c r="AH805" s="113">
        <v>0</v>
      </c>
      <c r="AI805" s="113">
        <f t="shared" si="911"/>
        <v>0</v>
      </c>
      <c r="AJ805" s="113">
        <v>0</v>
      </c>
      <c r="AK805" s="113">
        <v>0</v>
      </c>
      <c r="AL805" s="113">
        <f t="shared" si="912"/>
        <v>0</v>
      </c>
      <c r="AM805" s="113">
        <f>SUM(M805:R805)</f>
        <v>0</v>
      </c>
      <c r="AN805" s="113">
        <f>SUM(S805:U805)</f>
        <v>0</v>
      </c>
      <c r="AO805" s="113">
        <f>SUM(V805:X805)</f>
        <v>0</v>
      </c>
      <c r="AP805" s="113">
        <f>SUM(AM805:AO805)</f>
        <v>0</v>
      </c>
      <c r="AQ805" s="113">
        <f t="shared" ref="AQ805:AS808" si="920">AM805</f>
        <v>0</v>
      </c>
      <c r="AR805" s="113">
        <f t="shared" si="920"/>
        <v>0</v>
      </c>
      <c r="AS805" s="113">
        <f t="shared" si="920"/>
        <v>0</v>
      </c>
      <c r="AT805" s="113">
        <f>SUM(AQ805:AS805)</f>
        <v>0</v>
      </c>
      <c r="AU805" s="113">
        <v>0</v>
      </c>
      <c r="AV805" s="113">
        <v>0</v>
      </c>
      <c r="AW805" s="113">
        <f>SUM(AU805:AV805)</f>
        <v>0</v>
      </c>
      <c r="AX805" s="113" t="e">
        <f>#REF!</f>
        <v>#REF!</v>
      </c>
      <c r="AY805" s="113">
        <v>0</v>
      </c>
      <c r="AZ805" s="113">
        <v>0</v>
      </c>
      <c r="BA805" s="113">
        <v>0</v>
      </c>
      <c r="BB805" s="113">
        <v>0</v>
      </c>
    </row>
    <row r="806" spans="7:54" s="71" customFormat="1" ht="14.25" x14ac:dyDescent="0.2">
      <c r="G806" s="81" t="s">
        <v>1465</v>
      </c>
      <c r="H806" s="85" t="s">
        <v>1465</v>
      </c>
      <c r="I806" s="74" t="s">
        <v>1466</v>
      </c>
      <c r="J806" s="75">
        <v>0</v>
      </c>
      <c r="K806" s="75"/>
      <c r="L806" s="113">
        <v>33664387499.610455</v>
      </c>
      <c r="M806" s="113">
        <v>0</v>
      </c>
      <c r="N806" s="113">
        <v>0</v>
      </c>
      <c r="O806" s="113">
        <v>0</v>
      </c>
      <c r="P806" s="113">
        <v>37850510008</v>
      </c>
      <c r="Q806" s="113">
        <v>10040315897</v>
      </c>
      <c r="R806" s="113">
        <v>9318243745</v>
      </c>
      <c r="S806" s="113">
        <v>9318243745</v>
      </c>
      <c r="T806" s="113">
        <v>9318243745</v>
      </c>
      <c r="U806" s="113">
        <v>9318243745</v>
      </c>
      <c r="V806" s="113">
        <v>9318243745</v>
      </c>
      <c r="W806" s="113">
        <v>9318243745</v>
      </c>
      <c r="X806" s="113">
        <v>9318243745</v>
      </c>
      <c r="Y806" s="113">
        <f t="shared" si="918"/>
        <v>113118532120</v>
      </c>
      <c r="Z806" s="113">
        <v>2805365624.9675379</v>
      </c>
      <c r="AA806" s="113">
        <v>2805365624.9675379</v>
      </c>
      <c r="AB806" s="113">
        <v>2805365624.9675379</v>
      </c>
      <c r="AC806" s="113">
        <v>2805365624.9675379</v>
      </c>
      <c r="AD806" s="113">
        <v>2805365624.9675379</v>
      </c>
      <c r="AE806" s="113">
        <v>2805365624.9675379</v>
      </c>
      <c r="AF806" s="113">
        <v>2805365624.9675379</v>
      </c>
      <c r="AG806" s="113">
        <v>0</v>
      </c>
      <c r="AH806" s="113">
        <v>0</v>
      </c>
      <c r="AI806" s="113">
        <f t="shared" si="911"/>
        <v>0</v>
      </c>
      <c r="AJ806" s="113">
        <v>16832193749.805225</v>
      </c>
      <c r="AK806" s="113">
        <v>16832193749.805225</v>
      </c>
      <c r="AL806" s="113">
        <f t="shared" si="912"/>
        <v>33664387499.610451</v>
      </c>
      <c r="AM806" s="113">
        <f>SUM(M806:R806)</f>
        <v>57209069650</v>
      </c>
      <c r="AN806" s="113">
        <v>27578561366.45665</v>
      </c>
      <c r="AO806" s="113">
        <v>27074909861.569775</v>
      </c>
      <c r="AP806" s="113">
        <f>SUM(AM806:AO806)</f>
        <v>111862540878.02643</v>
      </c>
      <c r="AQ806" s="113">
        <f t="shared" si="920"/>
        <v>57209069650</v>
      </c>
      <c r="AR806" s="113">
        <f t="shared" si="920"/>
        <v>27578561366.45665</v>
      </c>
      <c r="AS806" s="113">
        <f t="shared" si="920"/>
        <v>27074909861.569775</v>
      </c>
      <c r="AT806" s="113">
        <f>SUM(AQ806:AS806)</f>
        <v>111862540878.02643</v>
      </c>
      <c r="AU806" s="113">
        <v>57209069650</v>
      </c>
      <c r="AV806" s="113">
        <v>54653471228.026001</v>
      </c>
      <c r="AW806" s="113">
        <f>SUM(AU806:AV806)</f>
        <v>111862540878.026</v>
      </c>
      <c r="AX806" s="113" t="e">
        <f>#REF!</f>
        <v>#REF!</v>
      </c>
      <c r="AY806" s="113">
        <f>111862540.878026*1000</f>
        <v>111862540878.026</v>
      </c>
      <c r="AZ806" s="113">
        <v>74413069000</v>
      </c>
      <c r="BA806" s="113">
        <f>111862540.878026*1000</f>
        <v>111862540878.026</v>
      </c>
      <c r="BB806" s="117">
        <f>74413069045+35360068687-9684000000-1143164000</f>
        <v>98945973732</v>
      </c>
    </row>
    <row r="807" spans="7:54" s="71" customFormat="1" ht="14.25" x14ac:dyDescent="0.2">
      <c r="G807" s="81" t="s">
        <v>1467</v>
      </c>
      <c r="H807" s="85" t="s">
        <v>1467</v>
      </c>
      <c r="I807" s="74" t="s">
        <v>1468</v>
      </c>
      <c r="J807" s="75">
        <v>0</v>
      </c>
      <c r="K807" s="75"/>
      <c r="L807" s="113">
        <v>0</v>
      </c>
      <c r="M807" s="113"/>
      <c r="N807" s="113"/>
      <c r="O807" s="113"/>
      <c r="P807" s="113"/>
      <c r="Q807" s="113"/>
      <c r="R807" s="113"/>
      <c r="S807" s="113"/>
      <c r="T807" s="113"/>
      <c r="U807" s="113"/>
      <c r="V807" s="113"/>
      <c r="W807" s="113"/>
      <c r="X807" s="113"/>
      <c r="Y807" s="113">
        <f t="shared" si="918"/>
        <v>0</v>
      </c>
      <c r="Z807" s="113"/>
      <c r="AA807" s="113"/>
      <c r="AB807" s="113"/>
      <c r="AC807" s="113"/>
      <c r="AD807" s="113"/>
      <c r="AE807" s="113"/>
      <c r="AF807" s="113">
        <v>0</v>
      </c>
      <c r="AG807" s="113">
        <v>0</v>
      </c>
      <c r="AH807" s="113">
        <v>0</v>
      </c>
      <c r="AI807" s="113">
        <f t="shared" si="911"/>
        <v>0</v>
      </c>
      <c r="AJ807" s="113">
        <v>0</v>
      </c>
      <c r="AK807" s="113">
        <v>0</v>
      </c>
      <c r="AL807" s="113">
        <f t="shared" si="912"/>
        <v>0</v>
      </c>
      <c r="AM807" s="113">
        <f>SUM(M807:R807)</f>
        <v>0</v>
      </c>
      <c r="AN807" s="113">
        <f>SUM(S807:U807)</f>
        <v>0</v>
      </c>
      <c r="AO807" s="113">
        <f>SUM(V807:X807)</f>
        <v>0</v>
      </c>
      <c r="AP807" s="113">
        <f>SUM(AM807:AO807)</f>
        <v>0</v>
      </c>
      <c r="AQ807" s="113">
        <f t="shared" si="920"/>
        <v>0</v>
      </c>
      <c r="AR807" s="113">
        <f t="shared" si="920"/>
        <v>0</v>
      </c>
      <c r="AS807" s="113">
        <f t="shared" si="920"/>
        <v>0</v>
      </c>
      <c r="AT807" s="113">
        <f>SUM(AQ807:AS807)</f>
        <v>0</v>
      </c>
      <c r="AU807" s="113">
        <v>0</v>
      </c>
      <c r="AV807" s="113">
        <v>0</v>
      </c>
      <c r="AW807" s="113">
        <f>SUM(AU807:AV807)</f>
        <v>0</v>
      </c>
      <c r="AX807" s="113" t="e">
        <f>#REF!</f>
        <v>#REF!</v>
      </c>
      <c r="AY807" s="113">
        <v>0</v>
      </c>
      <c r="AZ807" s="113">
        <v>0</v>
      </c>
      <c r="BA807" s="113">
        <v>0</v>
      </c>
      <c r="BB807" s="113">
        <v>0</v>
      </c>
    </row>
    <row r="808" spans="7:54" s="71" customFormat="1" ht="14.25" x14ac:dyDescent="0.2">
      <c r="G808" s="81" t="s">
        <v>1469</v>
      </c>
      <c r="H808" s="85" t="s">
        <v>1469</v>
      </c>
      <c r="I808" s="74" t="s">
        <v>1470</v>
      </c>
      <c r="J808" s="75"/>
      <c r="K808" s="75"/>
      <c r="L808" s="113">
        <v>0</v>
      </c>
      <c r="M808" s="113"/>
      <c r="N808" s="113"/>
      <c r="O808" s="113"/>
      <c r="P808" s="113"/>
      <c r="Q808" s="113"/>
      <c r="R808" s="113"/>
      <c r="S808" s="113"/>
      <c r="T808" s="113"/>
      <c r="U808" s="113"/>
      <c r="V808" s="113"/>
      <c r="W808" s="113"/>
      <c r="X808" s="113"/>
      <c r="Y808" s="113">
        <f t="shared" si="918"/>
        <v>0</v>
      </c>
      <c r="Z808" s="113"/>
      <c r="AA808" s="113"/>
      <c r="AB808" s="113"/>
      <c r="AC808" s="113"/>
      <c r="AD808" s="113"/>
      <c r="AE808" s="113"/>
      <c r="AF808" s="113"/>
      <c r="AG808" s="113">
        <v>0</v>
      </c>
      <c r="AH808" s="113">
        <v>0</v>
      </c>
      <c r="AI808" s="113">
        <f t="shared" si="911"/>
        <v>0</v>
      </c>
      <c r="AJ808" s="113">
        <v>0</v>
      </c>
      <c r="AK808" s="113">
        <v>0</v>
      </c>
      <c r="AL808" s="113">
        <f t="shared" si="912"/>
        <v>0</v>
      </c>
      <c r="AM808" s="113">
        <f>SUM(M808:R808)</f>
        <v>0</v>
      </c>
      <c r="AN808" s="113">
        <f>SUM(S808:U808)</f>
        <v>0</v>
      </c>
      <c r="AO808" s="113">
        <f>SUM(V808:X808)</f>
        <v>0</v>
      </c>
      <c r="AP808" s="113">
        <f>SUM(AM808:AO808)</f>
        <v>0</v>
      </c>
      <c r="AQ808" s="113">
        <f t="shared" si="920"/>
        <v>0</v>
      </c>
      <c r="AR808" s="113">
        <f t="shared" si="920"/>
        <v>0</v>
      </c>
      <c r="AS808" s="113">
        <f t="shared" si="920"/>
        <v>0</v>
      </c>
      <c r="AT808" s="113">
        <f>SUM(AQ808:AS808)</f>
        <v>0</v>
      </c>
      <c r="AU808" s="113">
        <v>0</v>
      </c>
      <c r="AV808" s="113">
        <v>0</v>
      </c>
      <c r="AW808" s="113">
        <f>SUM(AU808:AV808)</f>
        <v>0</v>
      </c>
      <c r="AX808" s="113" t="e">
        <f>#REF!</f>
        <v>#REF!</v>
      </c>
      <c r="AY808" s="113">
        <v>0</v>
      </c>
      <c r="AZ808" s="113">
        <v>0</v>
      </c>
      <c r="BA808" s="113">
        <v>0</v>
      </c>
      <c r="BB808" s="113">
        <v>0</v>
      </c>
    </row>
    <row r="809" spans="7:54" s="71" customFormat="1" ht="14.25" x14ac:dyDescent="0.2">
      <c r="G809" s="81" t="s">
        <v>1471</v>
      </c>
      <c r="H809" s="82" t="s">
        <v>1472</v>
      </c>
      <c r="I809" s="83" t="s">
        <v>1473</v>
      </c>
      <c r="J809" s="84">
        <f>J810</f>
        <v>0</v>
      </c>
      <c r="K809" s="84">
        <f>K810</f>
        <v>0</v>
      </c>
      <c r="L809" s="115">
        <f>L810</f>
        <v>0</v>
      </c>
      <c r="M809" s="115">
        <f t="shared" ref="M809:X809" si="921">M810</f>
        <v>0</v>
      </c>
      <c r="N809" s="115">
        <f t="shared" si="921"/>
        <v>0</v>
      </c>
      <c r="O809" s="115">
        <f t="shared" si="921"/>
        <v>27466248345</v>
      </c>
      <c r="P809" s="115">
        <f t="shared" si="921"/>
        <v>-27466248345</v>
      </c>
      <c r="Q809" s="115">
        <f t="shared" si="921"/>
        <v>0</v>
      </c>
      <c r="R809" s="115">
        <f t="shared" si="921"/>
        <v>0</v>
      </c>
      <c r="S809" s="115">
        <f t="shared" si="921"/>
        <v>0</v>
      </c>
      <c r="T809" s="115">
        <f t="shared" si="921"/>
        <v>0</v>
      </c>
      <c r="U809" s="115">
        <f t="shared" si="921"/>
        <v>0</v>
      </c>
      <c r="V809" s="115">
        <f t="shared" si="921"/>
        <v>0</v>
      </c>
      <c r="W809" s="115">
        <f t="shared" si="921"/>
        <v>0</v>
      </c>
      <c r="X809" s="115">
        <f t="shared" si="921"/>
        <v>0</v>
      </c>
      <c r="Y809" s="115">
        <f t="shared" si="918"/>
        <v>0</v>
      </c>
      <c r="Z809" s="115">
        <f t="shared" ref="Z809:BB809" si="922">Z810</f>
        <v>0</v>
      </c>
      <c r="AA809" s="115">
        <f t="shared" si="922"/>
        <v>0</v>
      </c>
      <c r="AB809" s="115">
        <f t="shared" si="922"/>
        <v>0</v>
      </c>
      <c r="AC809" s="115">
        <f t="shared" si="922"/>
        <v>0</v>
      </c>
      <c r="AD809" s="115">
        <f t="shared" si="922"/>
        <v>0</v>
      </c>
      <c r="AE809" s="115">
        <f t="shared" si="922"/>
        <v>0</v>
      </c>
      <c r="AF809" s="115">
        <f t="shared" si="922"/>
        <v>0</v>
      </c>
      <c r="AG809" s="115">
        <f t="shared" si="922"/>
        <v>0</v>
      </c>
      <c r="AH809" s="115">
        <f t="shared" si="922"/>
        <v>0</v>
      </c>
      <c r="AI809" s="115">
        <f t="shared" si="922"/>
        <v>0</v>
      </c>
      <c r="AJ809" s="115">
        <f t="shared" si="922"/>
        <v>0</v>
      </c>
      <c r="AK809" s="115">
        <f t="shared" si="922"/>
        <v>0</v>
      </c>
      <c r="AL809" s="115">
        <f t="shared" si="922"/>
        <v>0</v>
      </c>
      <c r="AM809" s="115">
        <f t="shared" si="922"/>
        <v>0</v>
      </c>
      <c r="AN809" s="115">
        <f t="shared" si="922"/>
        <v>4859430245.3812494</v>
      </c>
      <c r="AO809" s="115">
        <f t="shared" si="922"/>
        <v>4859430245.3812494</v>
      </c>
      <c r="AP809" s="115">
        <f t="shared" si="922"/>
        <v>9718860490.7624989</v>
      </c>
      <c r="AQ809" s="115">
        <f t="shared" si="922"/>
        <v>0</v>
      </c>
      <c r="AR809" s="115">
        <f t="shared" si="922"/>
        <v>4859430245.3812494</v>
      </c>
      <c r="AS809" s="115">
        <f t="shared" si="922"/>
        <v>4859430245.3812494</v>
      </c>
      <c r="AT809" s="115">
        <f t="shared" si="922"/>
        <v>9718860490.7624989</v>
      </c>
      <c r="AU809" s="115">
        <f t="shared" si="922"/>
        <v>0</v>
      </c>
      <c r="AV809" s="115">
        <f t="shared" si="922"/>
        <v>0</v>
      </c>
      <c r="AW809" s="115">
        <f t="shared" si="922"/>
        <v>0</v>
      </c>
      <c r="AX809" s="115">
        <f t="shared" si="922"/>
        <v>0</v>
      </c>
      <c r="AY809" s="115">
        <f t="shared" si="922"/>
        <v>0</v>
      </c>
      <c r="AZ809" s="115">
        <f t="shared" si="922"/>
        <v>0</v>
      </c>
      <c r="BA809" s="115">
        <f t="shared" si="922"/>
        <v>0</v>
      </c>
      <c r="BB809" s="115">
        <f t="shared" si="922"/>
        <v>0</v>
      </c>
    </row>
    <row r="810" spans="7:54" s="71" customFormat="1" ht="14.25" x14ac:dyDescent="0.2">
      <c r="G810" s="81" t="s">
        <v>1474</v>
      </c>
      <c r="H810" s="85" t="s">
        <v>1474</v>
      </c>
      <c r="I810" s="74" t="s">
        <v>1475</v>
      </c>
      <c r="J810" s="75"/>
      <c r="K810" s="75"/>
      <c r="L810" s="113">
        <v>0</v>
      </c>
      <c r="M810" s="113"/>
      <c r="N810" s="113"/>
      <c r="O810" s="113">
        <v>27466248345</v>
      </c>
      <c r="P810" s="113">
        <v>-27466248345</v>
      </c>
      <c r="Q810" s="113"/>
      <c r="R810" s="113"/>
      <c r="S810" s="113"/>
      <c r="T810" s="113"/>
      <c r="U810" s="113"/>
      <c r="V810" s="113"/>
      <c r="W810" s="113"/>
      <c r="X810" s="113"/>
      <c r="Y810" s="113">
        <f t="shared" si="918"/>
        <v>0</v>
      </c>
      <c r="Z810" s="113"/>
      <c r="AA810" s="113"/>
      <c r="AB810" s="113"/>
      <c r="AC810" s="113"/>
      <c r="AD810" s="113"/>
      <c r="AE810" s="113"/>
      <c r="AF810" s="113"/>
      <c r="AG810" s="113">
        <v>0</v>
      </c>
      <c r="AH810" s="113">
        <v>0</v>
      </c>
      <c r="AI810" s="113">
        <f t="shared" si="911"/>
        <v>0</v>
      </c>
      <c r="AJ810" s="113">
        <v>0</v>
      </c>
      <c r="AK810" s="113">
        <v>0</v>
      </c>
      <c r="AL810" s="113">
        <f t="shared" si="912"/>
        <v>0</v>
      </c>
      <c r="AM810" s="113">
        <f>SUM(M810:R810)</f>
        <v>0</v>
      </c>
      <c r="AN810" s="113">
        <v>4859430245.3812494</v>
      </c>
      <c r="AO810" s="113">
        <v>4859430245.3812494</v>
      </c>
      <c r="AP810" s="113">
        <f>SUM(AM810:AO810)</f>
        <v>9718860490.7624989</v>
      </c>
      <c r="AQ810" s="113">
        <f>AM810</f>
        <v>0</v>
      </c>
      <c r="AR810" s="113">
        <f>AN810</f>
        <v>4859430245.3812494</v>
      </c>
      <c r="AS810" s="113">
        <f>AO810</f>
        <v>4859430245.3812494</v>
      </c>
      <c r="AT810" s="113">
        <f>SUM(AQ810:AS810)</f>
        <v>9718860490.7624989</v>
      </c>
      <c r="AU810" s="113">
        <v>0</v>
      </c>
      <c r="AV810" s="113"/>
      <c r="AW810" s="113">
        <f>SUM(AU810:AV810)</f>
        <v>0</v>
      </c>
      <c r="AX810" s="113"/>
      <c r="AY810" s="113"/>
      <c r="AZ810" s="113"/>
      <c r="BA810" s="113"/>
      <c r="BB810" s="113"/>
    </row>
    <row r="811" spans="7:54" s="71" customFormat="1" ht="14.25" x14ac:dyDescent="0.2">
      <c r="G811" s="81" t="s">
        <v>1476</v>
      </c>
      <c r="H811" s="82" t="s">
        <v>1477</v>
      </c>
      <c r="I811" s="83" t="s">
        <v>1478</v>
      </c>
      <c r="J811" s="84">
        <f>J812</f>
        <v>0</v>
      </c>
      <c r="K811" s="84">
        <f>K812</f>
        <v>0</v>
      </c>
      <c r="L811" s="115">
        <f>L812</f>
        <v>0</v>
      </c>
      <c r="M811" s="115">
        <f t="shared" ref="M811:X811" si="923">M812</f>
        <v>0</v>
      </c>
      <c r="N811" s="115">
        <f t="shared" si="923"/>
        <v>0</v>
      </c>
      <c r="O811" s="115">
        <f t="shared" si="923"/>
        <v>0</v>
      </c>
      <c r="P811" s="115">
        <f t="shared" si="923"/>
        <v>0</v>
      </c>
      <c r="Q811" s="115">
        <f t="shared" si="923"/>
        <v>0</v>
      </c>
      <c r="R811" s="115">
        <f t="shared" si="923"/>
        <v>0</v>
      </c>
      <c r="S811" s="115">
        <f t="shared" si="923"/>
        <v>0</v>
      </c>
      <c r="T811" s="115">
        <f t="shared" si="923"/>
        <v>0</v>
      </c>
      <c r="U811" s="115">
        <f t="shared" si="923"/>
        <v>0</v>
      </c>
      <c r="V811" s="115">
        <f t="shared" si="923"/>
        <v>0</v>
      </c>
      <c r="W811" s="115">
        <f t="shared" si="923"/>
        <v>0</v>
      </c>
      <c r="X811" s="115">
        <f t="shared" si="923"/>
        <v>0</v>
      </c>
      <c r="Y811" s="115">
        <f t="shared" si="918"/>
        <v>0</v>
      </c>
      <c r="Z811" s="115">
        <f t="shared" ref="Z811:BB811" si="924">Z812</f>
        <v>0</v>
      </c>
      <c r="AA811" s="115">
        <f t="shared" si="924"/>
        <v>0</v>
      </c>
      <c r="AB811" s="115">
        <f t="shared" si="924"/>
        <v>0</v>
      </c>
      <c r="AC811" s="115">
        <f t="shared" si="924"/>
        <v>0</v>
      </c>
      <c r="AD811" s="115">
        <f t="shared" si="924"/>
        <v>0</v>
      </c>
      <c r="AE811" s="115">
        <f t="shared" si="924"/>
        <v>0</v>
      </c>
      <c r="AF811" s="115">
        <f t="shared" si="924"/>
        <v>0</v>
      </c>
      <c r="AG811" s="115">
        <f t="shared" si="924"/>
        <v>0</v>
      </c>
      <c r="AH811" s="115">
        <f t="shared" si="924"/>
        <v>0</v>
      </c>
      <c r="AI811" s="115">
        <f t="shared" si="924"/>
        <v>0</v>
      </c>
      <c r="AJ811" s="115">
        <f t="shared" si="924"/>
        <v>0</v>
      </c>
      <c r="AK811" s="115">
        <f t="shared" si="924"/>
        <v>0</v>
      </c>
      <c r="AL811" s="115">
        <f t="shared" si="924"/>
        <v>0</v>
      </c>
      <c r="AM811" s="115">
        <f t="shared" si="924"/>
        <v>0</v>
      </c>
      <c r="AN811" s="115">
        <f t="shared" si="924"/>
        <v>0</v>
      </c>
      <c r="AO811" s="115">
        <f t="shared" si="924"/>
        <v>0</v>
      </c>
      <c r="AP811" s="115">
        <f t="shared" si="924"/>
        <v>0</v>
      </c>
      <c r="AQ811" s="115">
        <f t="shared" si="924"/>
        <v>0</v>
      </c>
      <c r="AR811" s="115">
        <f t="shared" si="924"/>
        <v>0</v>
      </c>
      <c r="AS811" s="115">
        <f t="shared" si="924"/>
        <v>0</v>
      </c>
      <c r="AT811" s="115">
        <f t="shared" si="924"/>
        <v>0</v>
      </c>
      <c r="AU811" s="115">
        <f t="shared" si="924"/>
        <v>0</v>
      </c>
      <c r="AV811" s="115">
        <f t="shared" si="924"/>
        <v>0</v>
      </c>
      <c r="AW811" s="115">
        <f t="shared" si="924"/>
        <v>0</v>
      </c>
      <c r="AX811" s="115" t="e">
        <f t="shared" si="924"/>
        <v>#REF!</v>
      </c>
      <c r="AY811" s="115">
        <f t="shared" si="924"/>
        <v>0</v>
      </c>
      <c r="AZ811" s="115">
        <f t="shared" si="924"/>
        <v>0</v>
      </c>
      <c r="BA811" s="115">
        <f t="shared" si="924"/>
        <v>0</v>
      </c>
      <c r="BB811" s="115">
        <f t="shared" si="924"/>
        <v>0</v>
      </c>
    </row>
    <row r="812" spans="7:54" s="71" customFormat="1" ht="14.25" x14ac:dyDescent="0.2">
      <c r="G812" s="81" t="s">
        <v>1479</v>
      </c>
      <c r="H812" s="85" t="s">
        <v>1479</v>
      </c>
      <c r="I812" s="74" t="s">
        <v>1480</v>
      </c>
      <c r="J812" s="75">
        <v>0</v>
      </c>
      <c r="K812" s="75"/>
      <c r="L812" s="113">
        <v>0</v>
      </c>
      <c r="M812" s="113">
        <v>0</v>
      </c>
      <c r="N812" s="113">
        <v>0</v>
      </c>
      <c r="O812" s="113">
        <v>0</v>
      </c>
      <c r="P812" s="113">
        <v>0</v>
      </c>
      <c r="Q812" s="113">
        <v>0</v>
      </c>
      <c r="R812" s="113">
        <v>0</v>
      </c>
      <c r="S812" s="113">
        <v>0</v>
      </c>
      <c r="T812" s="113">
        <v>0</v>
      </c>
      <c r="U812" s="113">
        <v>0</v>
      </c>
      <c r="V812" s="113">
        <v>0</v>
      </c>
      <c r="W812" s="113">
        <v>0</v>
      </c>
      <c r="X812" s="113">
        <v>0</v>
      </c>
      <c r="Y812" s="113">
        <f t="shared" si="918"/>
        <v>0</v>
      </c>
      <c r="Z812" s="113">
        <v>0</v>
      </c>
      <c r="AA812" s="113">
        <v>0</v>
      </c>
      <c r="AB812" s="113">
        <v>0</v>
      </c>
      <c r="AC812" s="113">
        <v>0</v>
      </c>
      <c r="AD812" s="113">
        <v>0</v>
      </c>
      <c r="AE812" s="113">
        <v>0</v>
      </c>
      <c r="AF812" s="113">
        <v>0</v>
      </c>
      <c r="AG812" s="113">
        <v>0</v>
      </c>
      <c r="AH812" s="113">
        <v>0</v>
      </c>
      <c r="AI812" s="113">
        <f t="shared" si="911"/>
        <v>0</v>
      </c>
      <c r="AJ812" s="113">
        <v>0</v>
      </c>
      <c r="AK812" s="113">
        <v>0</v>
      </c>
      <c r="AL812" s="113">
        <f t="shared" si="912"/>
        <v>0</v>
      </c>
      <c r="AM812" s="113">
        <f>SUM(M812:R812)</f>
        <v>0</v>
      </c>
      <c r="AN812" s="113">
        <f>SUM(S812:U812)</f>
        <v>0</v>
      </c>
      <c r="AO812" s="113">
        <f>SUM(V812:X812)</f>
        <v>0</v>
      </c>
      <c r="AP812" s="113">
        <f>SUM(AM812:AO812)</f>
        <v>0</v>
      </c>
      <c r="AQ812" s="113">
        <f t="shared" ref="AQ812:AS817" si="925">AM812</f>
        <v>0</v>
      </c>
      <c r="AR812" s="113">
        <f t="shared" si="925"/>
        <v>0</v>
      </c>
      <c r="AS812" s="113">
        <f t="shared" si="925"/>
        <v>0</v>
      </c>
      <c r="AT812" s="113">
        <f t="shared" ref="AT812:AT817" si="926">SUM(AQ812:AS812)</f>
        <v>0</v>
      </c>
      <c r="AU812" s="113">
        <v>0</v>
      </c>
      <c r="AV812" s="113">
        <v>0</v>
      </c>
      <c r="AW812" s="113">
        <f t="shared" ref="AW812:AW817" si="927">SUM(AU812:AV812)</f>
        <v>0</v>
      </c>
      <c r="AX812" s="113" t="e">
        <f>#REF!</f>
        <v>#REF!</v>
      </c>
      <c r="AY812" s="113">
        <v>0</v>
      </c>
      <c r="AZ812" s="113">
        <v>0</v>
      </c>
      <c r="BA812" s="113">
        <v>0</v>
      </c>
      <c r="BB812" s="113">
        <v>0</v>
      </c>
    </row>
    <row r="813" spans="7:54" s="99" customFormat="1" x14ac:dyDescent="0.25">
      <c r="G813" s="98" t="s">
        <v>1481</v>
      </c>
      <c r="H813" s="78" t="s">
        <v>259</v>
      </c>
      <c r="I813" s="79" t="s">
        <v>260</v>
      </c>
      <c r="J813" s="80">
        <f>J814+J816</f>
        <v>0</v>
      </c>
      <c r="K813" s="80">
        <f>K814+K816</f>
        <v>0</v>
      </c>
      <c r="L813" s="114">
        <f>L814+L816</f>
        <v>0</v>
      </c>
      <c r="M813" s="114">
        <f t="shared" ref="M813:X813" si="928">M814+M816</f>
        <v>0</v>
      </c>
      <c r="N813" s="114">
        <f t="shared" si="928"/>
        <v>0</v>
      </c>
      <c r="O813" s="114">
        <f t="shared" si="928"/>
        <v>0</v>
      </c>
      <c r="P813" s="114">
        <f t="shared" si="928"/>
        <v>0</v>
      </c>
      <c r="Q813" s="114">
        <f t="shared" si="928"/>
        <v>0</v>
      </c>
      <c r="R813" s="114">
        <f t="shared" si="928"/>
        <v>0</v>
      </c>
      <c r="S813" s="114">
        <f t="shared" si="928"/>
        <v>0</v>
      </c>
      <c r="T813" s="114">
        <f t="shared" si="928"/>
        <v>0</v>
      </c>
      <c r="U813" s="114">
        <f t="shared" si="928"/>
        <v>0</v>
      </c>
      <c r="V813" s="114">
        <f t="shared" si="928"/>
        <v>0</v>
      </c>
      <c r="W813" s="114">
        <f t="shared" si="928"/>
        <v>0</v>
      </c>
      <c r="X813" s="114">
        <f t="shared" si="928"/>
        <v>0</v>
      </c>
      <c r="Y813" s="114">
        <f t="shared" si="918"/>
        <v>0</v>
      </c>
      <c r="Z813" s="114">
        <f t="shared" ref="Z813:AF813" si="929">Z814+Z816</f>
        <v>0</v>
      </c>
      <c r="AA813" s="114">
        <f t="shared" si="929"/>
        <v>0</v>
      </c>
      <c r="AB813" s="114">
        <f t="shared" si="929"/>
        <v>0</v>
      </c>
      <c r="AC813" s="114">
        <f t="shared" si="929"/>
        <v>0</v>
      </c>
      <c r="AD813" s="114">
        <f t="shared" si="929"/>
        <v>0</v>
      </c>
      <c r="AE813" s="114">
        <f t="shared" si="929"/>
        <v>0</v>
      </c>
      <c r="AF813" s="114">
        <f t="shared" si="929"/>
        <v>0</v>
      </c>
      <c r="AG813" s="113">
        <f>SUM(AE813:AF813)</f>
        <v>0</v>
      </c>
      <c r="AH813" s="113">
        <f>SUM(AF813:AG813)</f>
        <v>0</v>
      </c>
      <c r="AI813" s="113">
        <f t="shared" si="911"/>
        <v>0</v>
      </c>
      <c r="AJ813" s="113">
        <v>0</v>
      </c>
      <c r="AK813" s="113">
        <v>0</v>
      </c>
      <c r="AL813" s="113">
        <f t="shared" si="912"/>
        <v>0</v>
      </c>
      <c r="AM813" s="114">
        <f>AM814+AM816</f>
        <v>0</v>
      </c>
      <c r="AN813" s="114">
        <f>AN814+AN816</f>
        <v>0</v>
      </c>
      <c r="AO813" s="114">
        <f>AO814+AO816</f>
        <v>0</v>
      </c>
      <c r="AP813" s="114">
        <f>AP814+AP816</f>
        <v>0</v>
      </c>
      <c r="AQ813" s="113">
        <f t="shared" si="925"/>
        <v>0</v>
      </c>
      <c r="AR813" s="113">
        <f t="shared" si="925"/>
        <v>0</v>
      </c>
      <c r="AS813" s="113">
        <f t="shared" si="925"/>
        <v>0</v>
      </c>
      <c r="AT813" s="113">
        <f t="shared" si="926"/>
        <v>0</v>
      </c>
      <c r="AU813" s="114">
        <f>AU814+AU816</f>
        <v>0</v>
      </c>
      <c r="AV813" s="113">
        <f>AR813+AS813</f>
        <v>0</v>
      </c>
      <c r="AW813" s="113">
        <f t="shared" si="927"/>
        <v>0</v>
      </c>
      <c r="AX813" s="114" t="e">
        <f>AX814+AX816</f>
        <v>#REF!</v>
      </c>
      <c r="AY813" s="114">
        <f>AY814+AY816</f>
        <v>0</v>
      </c>
      <c r="AZ813" s="114">
        <f>AZ814+AZ816</f>
        <v>0</v>
      </c>
      <c r="BA813" s="114">
        <f>BA814+BA816</f>
        <v>0</v>
      </c>
      <c r="BB813" s="114">
        <f>BB814+BB816</f>
        <v>0</v>
      </c>
    </row>
    <row r="814" spans="7:54" s="71" customFormat="1" ht="14.25" x14ac:dyDescent="0.2">
      <c r="G814" s="81" t="s">
        <v>1482</v>
      </c>
      <c r="H814" s="85" t="s">
        <v>1483</v>
      </c>
      <c r="I814" s="74" t="s">
        <v>1484</v>
      </c>
      <c r="J814" s="75">
        <f>J815</f>
        <v>0</v>
      </c>
      <c r="K814" s="75">
        <f>K815</f>
        <v>0</v>
      </c>
      <c r="L814" s="113">
        <v>0</v>
      </c>
      <c r="M814" s="113">
        <f t="shared" ref="M814:X814" si="930">M815</f>
        <v>0</v>
      </c>
      <c r="N814" s="113">
        <f t="shared" si="930"/>
        <v>0</v>
      </c>
      <c r="O814" s="113">
        <f t="shared" si="930"/>
        <v>0</v>
      </c>
      <c r="P814" s="113">
        <f t="shared" si="930"/>
        <v>0</v>
      </c>
      <c r="Q814" s="113">
        <f t="shared" si="930"/>
        <v>0</v>
      </c>
      <c r="R814" s="113">
        <f t="shared" si="930"/>
        <v>0</v>
      </c>
      <c r="S814" s="113">
        <f t="shared" si="930"/>
        <v>0</v>
      </c>
      <c r="T814" s="113">
        <f t="shared" si="930"/>
        <v>0</v>
      </c>
      <c r="U814" s="113">
        <f t="shared" si="930"/>
        <v>0</v>
      </c>
      <c r="V814" s="113">
        <f t="shared" si="930"/>
        <v>0</v>
      </c>
      <c r="W814" s="113">
        <f t="shared" si="930"/>
        <v>0</v>
      </c>
      <c r="X814" s="113">
        <f t="shared" si="930"/>
        <v>0</v>
      </c>
      <c r="Y814" s="113">
        <f t="shared" si="918"/>
        <v>0</v>
      </c>
      <c r="Z814" s="113">
        <f t="shared" ref="Z814:AF814" si="931">Z815</f>
        <v>0</v>
      </c>
      <c r="AA814" s="113">
        <f t="shared" si="931"/>
        <v>0</v>
      </c>
      <c r="AB814" s="113">
        <f t="shared" si="931"/>
        <v>0</v>
      </c>
      <c r="AC814" s="113">
        <f t="shared" si="931"/>
        <v>0</v>
      </c>
      <c r="AD814" s="113">
        <f t="shared" si="931"/>
        <v>0</v>
      </c>
      <c r="AE814" s="113">
        <f t="shared" si="931"/>
        <v>0</v>
      </c>
      <c r="AF814" s="113">
        <f t="shared" si="931"/>
        <v>0</v>
      </c>
      <c r="AG814" s="113">
        <f>AG815+AG817</f>
        <v>0</v>
      </c>
      <c r="AH814" s="113">
        <f>AH815+AH817</f>
        <v>0</v>
      </c>
      <c r="AI814" s="113">
        <f>AI815+AI817</f>
        <v>0</v>
      </c>
      <c r="AJ814" s="113">
        <v>0</v>
      </c>
      <c r="AK814" s="113">
        <v>0</v>
      </c>
      <c r="AL814" s="113">
        <f t="shared" si="912"/>
        <v>0</v>
      </c>
      <c r="AM814" s="113">
        <f>SUM(M814:R814)</f>
        <v>0</v>
      </c>
      <c r="AN814" s="113">
        <f>SUM(S814:U814)</f>
        <v>0</v>
      </c>
      <c r="AO814" s="113">
        <f>SUM(V814:X814)</f>
        <v>0</v>
      </c>
      <c r="AP814" s="113">
        <f>SUM(AM814:AO814)</f>
        <v>0</v>
      </c>
      <c r="AQ814" s="113">
        <f t="shared" si="925"/>
        <v>0</v>
      </c>
      <c r="AR814" s="113">
        <f t="shared" si="925"/>
        <v>0</v>
      </c>
      <c r="AS814" s="113">
        <f t="shared" si="925"/>
        <v>0</v>
      </c>
      <c r="AT814" s="113">
        <f t="shared" si="926"/>
        <v>0</v>
      </c>
      <c r="AU814" s="113">
        <f>AU815</f>
        <v>0</v>
      </c>
      <c r="AV814" s="113" t="e">
        <f>#REF!-AU814</f>
        <v>#REF!</v>
      </c>
      <c r="AW814" s="113" t="e">
        <f t="shared" si="927"/>
        <v>#REF!</v>
      </c>
      <c r="AX814" s="113" t="e">
        <f>#REF!</f>
        <v>#REF!</v>
      </c>
      <c r="AY814" s="113">
        <f>AY815</f>
        <v>0</v>
      </c>
      <c r="AZ814" s="113">
        <f>AZ815</f>
        <v>0</v>
      </c>
      <c r="BA814" s="113">
        <f>BA815</f>
        <v>0</v>
      </c>
      <c r="BB814" s="113">
        <f>BB815</f>
        <v>0</v>
      </c>
    </row>
    <row r="815" spans="7:54" s="71" customFormat="1" ht="14.25" x14ac:dyDescent="0.2">
      <c r="G815" s="81" t="s">
        <v>1483</v>
      </c>
      <c r="H815" s="85" t="s">
        <v>1483</v>
      </c>
      <c r="I815" s="74" t="s">
        <v>1485</v>
      </c>
      <c r="J815" s="75">
        <v>0</v>
      </c>
      <c r="K815" s="75"/>
      <c r="L815" s="113">
        <v>0</v>
      </c>
      <c r="M815" s="113"/>
      <c r="N815" s="113"/>
      <c r="O815" s="113"/>
      <c r="P815" s="113"/>
      <c r="Q815" s="113"/>
      <c r="R815" s="113"/>
      <c r="S815" s="113">
        <v>0</v>
      </c>
      <c r="T815" s="113">
        <v>0</v>
      </c>
      <c r="U815" s="113">
        <v>0</v>
      </c>
      <c r="V815" s="113">
        <v>0</v>
      </c>
      <c r="W815" s="113">
        <v>0</v>
      </c>
      <c r="X815" s="113">
        <v>0</v>
      </c>
      <c r="Y815" s="113">
        <f t="shared" si="918"/>
        <v>0</v>
      </c>
      <c r="Z815" s="113"/>
      <c r="AA815" s="113"/>
      <c r="AB815" s="113"/>
      <c r="AC815" s="113"/>
      <c r="AD815" s="113"/>
      <c r="AE815" s="113"/>
      <c r="AF815" s="113">
        <v>0</v>
      </c>
      <c r="AG815" s="113">
        <v>0</v>
      </c>
      <c r="AH815" s="113">
        <v>0</v>
      </c>
      <c r="AI815" s="113">
        <f t="shared" si="911"/>
        <v>0</v>
      </c>
      <c r="AJ815" s="113">
        <v>0</v>
      </c>
      <c r="AK815" s="113">
        <v>0</v>
      </c>
      <c r="AL815" s="113">
        <f t="shared" si="912"/>
        <v>0</v>
      </c>
      <c r="AM815" s="113">
        <f>SUM(M815:R815)</f>
        <v>0</v>
      </c>
      <c r="AN815" s="113">
        <f>SUM(S815:U815)</f>
        <v>0</v>
      </c>
      <c r="AO815" s="113">
        <f>SUM(V815:X815)</f>
        <v>0</v>
      </c>
      <c r="AP815" s="113">
        <f>SUM(AM815:AO815)</f>
        <v>0</v>
      </c>
      <c r="AQ815" s="113">
        <f t="shared" si="925"/>
        <v>0</v>
      </c>
      <c r="AR815" s="113">
        <f t="shared" si="925"/>
        <v>0</v>
      </c>
      <c r="AS815" s="113">
        <f t="shared" si="925"/>
        <v>0</v>
      </c>
      <c r="AT815" s="113">
        <f t="shared" si="926"/>
        <v>0</v>
      </c>
      <c r="AU815" s="113">
        <v>0</v>
      </c>
      <c r="AV815" s="113">
        <v>0</v>
      </c>
      <c r="AW815" s="113">
        <f t="shared" si="927"/>
        <v>0</v>
      </c>
      <c r="AX815" s="113" t="e">
        <f>#REF!</f>
        <v>#REF!</v>
      </c>
      <c r="AY815" s="113">
        <v>0</v>
      </c>
      <c r="AZ815" s="113">
        <v>0</v>
      </c>
      <c r="BA815" s="113">
        <v>0</v>
      </c>
      <c r="BB815" s="113">
        <v>0</v>
      </c>
    </row>
    <row r="816" spans="7:54" s="71" customFormat="1" ht="14.25" x14ac:dyDescent="0.2">
      <c r="G816" s="81" t="s">
        <v>1486</v>
      </c>
      <c r="H816" s="85" t="s">
        <v>1487</v>
      </c>
      <c r="I816" s="74" t="s">
        <v>1488</v>
      </c>
      <c r="J816" s="75"/>
      <c r="K816" s="75"/>
      <c r="L816" s="113">
        <v>0</v>
      </c>
      <c r="M816" s="113"/>
      <c r="N816" s="113"/>
      <c r="O816" s="113"/>
      <c r="P816" s="113"/>
      <c r="Q816" s="113"/>
      <c r="R816" s="113"/>
      <c r="S816" s="113"/>
      <c r="T816" s="113"/>
      <c r="U816" s="113"/>
      <c r="V816" s="113"/>
      <c r="W816" s="113"/>
      <c r="X816" s="113"/>
      <c r="Y816" s="113">
        <f t="shared" si="918"/>
        <v>0</v>
      </c>
      <c r="Z816" s="113"/>
      <c r="AA816" s="113"/>
      <c r="AB816" s="113"/>
      <c r="AC816" s="113"/>
      <c r="AD816" s="113"/>
      <c r="AE816" s="113"/>
      <c r="AF816" s="113"/>
      <c r="AG816" s="113">
        <v>0</v>
      </c>
      <c r="AH816" s="113">
        <v>0</v>
      </c>
      <c r="AI816" s="113">
        <f t="shared" si="911"/>
        <v>0</v>
      </c>
      <c r="AJ816" s="113">
        <v>0</v>
      </c>
      <c r="AK816" s="113">
        <v>0</v>
      </c>
      <c r="AL816" s="113">
        <f t="shared" si="912"/>
        <v>0</v>
      </c>
      <c r="AM816" s="113">
        <f>SUM(M816:R816)</f>
        <v>0</v>
      </c>
      <c r="AN816" s="113">
        <f>SUM(S816:U816)</f>
        <v>0</v>
      </c>
      <c r="AO816" s="113">
        <f>SUM(V816:X816)</f>
        <v>0</v>
      </c>
      <c r="AP816" s="113">
        <f>SUM(AM816:AO816)</f>
        <v>0</v>
      </c>
      <c r="AQ816" s="113">
        <f t="shared" si="925"/>
        <v>0</v>
      </c>
      <c r="AR816" s="113">
        <f t="shared" si="925"/>
        <v>0</v>
      </c>
      <c r="AS816" s="113">
        <f t="shared" si="925"/>
        <v>0</v>
      </c>
      <c r="AT816" s="113">
        <f t="shared" si="926"/>
        <v>0</v>
      </c>
      <c r="AU816" s="113">
        <v>0</v>
      </c>
      <c r="AV816" s="113" t="e">
        <f>#REF!-AU816</f>
        <v>#REF!</v>
      </c>
      <c r="AW816" s="113" t="e">
        <f t="shared" si="927"/>
        <v>#REF!</v>
      </c>
      <c r="AX816" s="113" t="e">
        <f>#REF!</f>
        <v>#REF!</v>
      </c>
      <c r="AY816" s="113"/>
      <c r="AZ816" s="113"/>
      <c r="BA816" s="113"/>
      <c r="BB816" s="113"/>
    </row>
    <row r="817" spans="7:54" s="71" customFormat="1" ht="14.25" x14ac:dyDescent="0.2">
      <c r="G817" s="81" t="s">
        <v>1487</v>
      </c>
      <c r="H817" s="85" t="s">
        <v>1487</v>
      </c>
      <c r="I817" s="74" t="s">
        <v>1489</v>
      </c>
      <c r="J817" s="75"/>
      <c r="K817" s="75"/>
      <c r="L817" s="113">
        <v>0</v>
      </c>
      <c r="M817" s="113"/>
      <c r="N817" s="113"/>
      <c r="O817" s="113"/>
      <c r="P817" s="113"/>
      <c r="Q817" s="113"/>
      <c r="R817" s="113"/>
      <c r="S817" s="113"/>
      <c r="T817" s="113"/>
      <c r="U817" s="113"/>
      <c r="V817" s="113"/>
      <c r="W817" s="113"/>
      <c r="X817" s="113"/>
      <c r="Y817" s="113">
        <f t="shared" si="918"/>
        <v>0</v>
      </c>
      <c r="Z817" s="113"/>
      <c r="AA817" s="113"/>
      <c r="AB817" s="113"/>
      <c r="AC817" s="113"/>
      <c r="AD817" s="113"/>
      <c r="AE817" s="113"/>
      <c r="AF817" s="113"/>
      <c r="AG817" s="113">
        <v>0</v>
      </c>
      <c r="AH817" s="113">
        <v>0</v>
      </c>
      <c r="AI817" s="113">
        <f t="shared" si="911"/>
        <v>0</v>
      </c>
      <c r="AJ817" s="113">
        <v>0</v>
      </c>
      <c r="AK817" s="113">
        <v>0</v>
      </c>
      <c r="AL817" s="113">
        <f t="shared" si="912"/>
        <v>0</v>
      </c>
      <c r="AM817" s="113">
        <f>SUM(M817:R817)</f>
        <v>0</v>
      </c>
      <c r="AN817" s="113">
        <f>SUM(S817:U817)</f>
        <v>0</v>
      </c>
      <c r="AO817" s="113">
        <f>SUM(V817:X817)</f>
        <v>0</v>
      </c>
      <c r="AP817" s="113">
        <f>SUM(AM817:AO817)</f>
        <v>0</v>
      </c>
      <c r="AQ817" s="113">
        <f t="shared" si="925"/>
        <v>0</v>
      </c>
      <c r="AR817" s="113">
        <f t="shared" si="925"/>
        <v>0</v>
      </c>
      <c r="AS817" s="113">
        <f t="shared" si="925"/>
        <v>0</v>
      </c>
      <c r="AT817" s="113">
        <f t="shared" si="926"/>
        <v>0</v>
      </c>
      <c r="AU817" s="113">
        <v>0</v>
      </c>
      <c r="AV817" s="113" t="e">
        <f>#REF!-AU817</f>
        <v>#REF!</v>
      </c>
      <c r="AW817" s="113" t="e">
        <f t="shared" si="927"/>
        <v>#REF!</v>
      </c>
      <c r="AX817" s="113" t="e">
        <f>#REF!</f>
        <v>#REF!</v>
      </c>
      <c r="AY817" s="113"/>
      <c r="AZ817" s="113"/>
      <c r="BA817" s="113"/>
      <c r="BB817" s="113"/>
    </row>
    <row r="818" spans="7:54" s="71" customFormat="1" x14ac:dyDescent="0.2">
      <c r="G818" s="77" t="s">
        <v>1490</v>
      </c>
      <c r="H818" s="89" t="s">
        <v>77</v>
      </c>
      <c r="I818" s="89" t="s">
        <v>261</v>
      </c>
      <c r="J818" s="89">
        <f>J709+J711</f>
        <v>-8411954294</v>
      </c>
      <c r="K818" s="89">
        <f t="shared" ref="K818:AZ818" si="932">K709+K711</f>
        <v>2044281830</v>
      </c>
      <c r="L818" s="118">
        <f t="shared" si="932"/>
        <v>-95842226318.563828</v>
      </c>
      <c r="M818" s="118">
        <f t="shared" si="932"/>
        <v>-2174206620</v>
      </c>
      <c r="N818" s="118">
        <f t="shared" si="932"/>
        <v>-2861545679</v>
      </c>
      <c r="O818" s="118">
        <f t="shared" si="932"/>
        <v>-32759316413</v>
      </c>
      <c r="P818" s="118">
        <f t="shared" si="932"/>
        <v>-16888514415</v>
      </c>
      <c r="Q818" s="118">
        <f t="shared" si="932"/>
        <v>-18972216755</v>
      </c>
      <c r="R818" s="118">
        <f t="shared" si="932"/>
        <v>-15673564924</v>
      </c>
      <c r="S818" s="118">
        <f t="shared" si="932"/>
        <v>-12950800393.016666</v>
      </c>
      <c r="T818" s="118">
        <f t="shared" si="932"/>
        <v>-12950800393.016666</v>
      </c>
      <c r="U818" s="118">
        <f t="shared" si="932"/>
        <v>-12950800393.016666</v>
      </c>
      <c r="V818" s="118">
        <f t="shared" si="932"/>
        <v>-12956533832.016666</v>
      </c>
      <c r="W818" s="118">
        <f t="shared" si="932"/>
        <v>-12956533832.016666</v>
      </c>
      <c r="X818" s="118">
        <f t="shared" si="932"/>
        <v>-12956533832.016666</v>
      </c>
      <c r="Y818" s="118">
        <f t="shared" si="932"/>
        <v>-152908560693.10001</v>
      </c>
      <c r="Z818" s="118">
        <f t="shared" si="932"/>
        <v>-7986852193.2136517</v>
      </c>
      <c r="AA818" s="118">
        <f t="shared" si="932"/>
        <v>-7986852193.2136517</v>
      </c>
      <c r="AB818" s="118">
        <f t="shared" si="932"/>
        <v>-7986852193.2136517</v>
      </c>
      <c r="AC818" s="118">
        <f t="shared" si="932"/>
        <v>-7986852193.2136517</v>
      </c>
      <c r="AD818" s="118">
        <f t="shared" si="932"/>
        <v>-7986852193.2136517</v>
      </c>
      <c r="AE818" s="118">
        <f t="shared" si="932"/>
        <v>-7986852193.2136517</v>
      </c>
      <c r="AF818" s="118">
        <f t="shared" si="932"/>
        <v>-7986852193.2136517</v>
      </c>
      <c r="AG818" s="118">
        <f t="shared" si="932"/>
        <v>-10838229760</v>
      </c>
      <c r="AH818" s="118">
        <f t="shared" si="932"/>
        <v>13183810751</v>
      </c>
      <c r="AI818" s="118">
        <f t="shared" si="932"/>
        <v>2044280991</v>
      </c>
      <c r="AJ818" s="118">
        <f t="shared" si="932"/>
        <v>-47921113159.281906</v>
      </c>
      <c r="AK818" s="118">
        <f t="shared" si="932"/>
        <v>-47921113159.281906</v>
      </c>
      <c r="AL818" s="118">
        <f t="shared" si="932"/>
        <v>-95842226318.563812</v>
      </c>
      <c r="AM818" s="118">
        <f t="shared" si="932"/>
        <v>-89329364806</v>
      </c>
      <c r="AN818" s="118">
        <f t="shared" si="932"/>
        <v>-47615721933.43335</v>
      </c>
      <c r="AO818" s="118">
        <f t="shared" si="932"/>
        <v>-16360039052.789566</v>
      </c>
      <c r="AP818" s="118">
        <f t="shared" si="932"/>
        <v>-153305125792.2229</v>
      </c>
      <c r="AQ818" s="118">
        <f t="shared" si="932"/>
        <v>-89329364806</v>
      </c>
      <c r="AR818" s="118">
        <f t="shared" si="932"/>
        <v>-47615721933.43335</v>
      </c>
      <c r="AS818" s="118">
        <f t="shared" si="932"/>
        <v>-16360039052.789566</v>
      </c>
      <c r="AT818" s="118">
        <f t="shared" si="932"/>
        <v>-153305125792.2229</v>
      </c>
      <c r="AU818" s="118">
        <f t="shared" si="932"/>
        <v>-89329364806</v>
      </c>
      <c r="AV818" s="118" t="e">
        <f t="shared" si="932"/>
        <v>#REF!</v>
      </c>
      <c r="AW818" s="118" t="e">
        <f t="shared" si="932"/>
        <v>#REF!</v>
      </c>
      <c r="AX818" s="118" t="e">
        <f t="shared" si="932"/>
        <v>#REF!</v>
      </c>
      <c r="AY818" s="118">
        <f t="shared" si="932"/>
        <v>-157315313225.22247</v>
      </c>
      <c r="AZ818" s="118">
        <f t="shared" si="932"/>
        <v>124917360628.29855</v>
      </c>
      <c r="BA818" s="118">
        <f>BA709+BA711</f>
        <v>-156990272356.64844</v>
      </c>
      <c r="BB818" s="118">
        <f>BB709+BB711</f>
        <v>115677770186.43831</v>
      </c>
    </row>
    <row r="819" spans="7:54" s="71" customFormat="1" ht="14.25" x14ac:dyDescent="0.2">
      <c r="G819" s="81" t="s">
        <v>77</v>
      </c>
      <c r="H819" s="85"/>
      <c r="I819" s="74"/>
      <c r="J819" s="75"/>
      <c r="K819" s="75"/>
      <c r="L819" s="113"/>
      <c r="M819" s="113"/>
      <c r="N819" s="113"/>
      <c r="O819" s="113"/>
      <c r="P819" s="113"/>
      <c r="Q819" s="113"/>
      <c r="R819" s="113"/>
      <c r="S819" s="113"/>
      <c r="T819" s="113"/>
      <c r="U819" s="113"/>
      <c r="V819" s="113"/>
      <c r="W819" s="113"/>
      <c r="X819" s="113"/>
      <c r="Y819" s="113">
        <f t="shared" si="918"/>
        <v>0</v>
      </c>
      <c r="Z819" s="113"/>
      <c r="AA819" s="113"/>
      <c r="AB819" s="113"/>
      <c r="AC819" s="113"/>
      <c r="AD819" s="113"/>
      <c r="AE819" s="113"/>
      <c r="AF819" s="113"/>
      <c r="AG819" s="113"/>
      <c r="AH819" s="113"/>
      <c r="AI819" s="113"/>
      <c r="AJ819" s="113">
        <v>0</v>
      </c>
      <c r="AK819" s="113">
        <v>0</v>
      </c>
      <c r="AL819" s="113">
        <f t="shared" si="912"/>
        <v>0</v>
      </c>
      <c r="AM819" s="113"/>
      <c r="AN819" s="113"/>
      <c r="AO819" s="113"/>
      <c r="AP819" s="113"/>
      <c r="AQ819" s="113"/>
      <c r="AR819" s="113"/>
      <c r="AS819" s="113"/>
      <c r="AT819" s="113"/>
      <c r="AU819" s="113"/>
      <c r="AV819" s="113"/>
      <c r="AW819" s="113"/>
      <c r="AX819" s="113"/>
      <c r="AY819" s="113"/>
      <c r="AZ819" s="113"/>
      <c r="BA819" s="113"/>
      <c r="BB819" s="113"/>
    </row>
    <row r="820" spans="7:54" s="71" customFormat="1" x14ac:dyDescent="0.2">
      <c r="G820" s="77" t="s">
        <v>1491</v>
      </c>
      <c r="H820" s="78" t="s">
        <v>262</v>
      </c>
      <c r="I820" s="79" t="s">
        <v>263</v>
      </c>
      <c r="J820" s="80">
        <f>J821+J825</f>
        <v>0</v>
      </c>
      <c r="K820" s="80">
        <f>K821+K825</f>
        <v>409865296</v>
      </c>
      <c r="L820" s="114">
        <f>L821+L825</f>
        <v>0</v>
      </c>
      <c r="M820" s="114">
        <f t="shared" ref="M820:X820" si="933">M821+M825</f>
        <v>0</v>
      </c>
      <c r="N820" s="114">
        <f t="shared" si="933"/>
        <v>0</v>
      </c>
      <c r="O820" s="114">
        <f t="shared" si="933"/>
        <v>0</v>
      </c>
      <c r="P820" s="114">
        <f t="shared" si="933"/>
        <v>0</v>
      </c>
      <c r="Q820" s="114">
        <f t="shared" si="933"/>
        <v>0</v>
      </c>
      <c r="R820" s="114">
        <f t="shared" si="933"/>
        <v>-28881701760</v>
      </c>
      <c r="S820" s="114">
        <f t="shared" si="933"/>
        <v>0</v>
      </c>
      <c r="T820" s="114">
        <f t="shared" si="933"/>
        <v>0</v>
      </c>
      <c r="U820" s="114">
        <f t="shared" si="933"/>
        <v>0</v>
      </c>
      <c r="V820" s="114">
        <f t="shared" si="933"/>
        <v>0</v>
      </c>
      <c r="W820" s="114">
        <f t="shared" si="933"/>
        <v>0</v>
      </c>
      <c r="X820" s="114">
        <f t="shared" si="933"/>
        <v>0</v>
      </c>
      <c r="Y820" s="114">
        <f t="shared" si="918"/>
        <v>-28881701760</v>
      </c>
      <c r="Z820" s="114">
        <f t="shared" ref="Z820:AX820" si="934">Z821+Z825</f>
        <v>0</v>
      </c>
      <c r="AA820" s="114">
        <f t="shared" si="934"/>
        <v>0</v>
      </c>
      <c r="AB820" s="114">
        <f t="shared" si="934"/>
        <v>0</v>
      </c>
      <c r="AC820" s="114">
        <f t="shared" si="934"/>
        <v>0</v>
      </c>
      <c r="AD820" s="114">
        <f t="shared" si="934"/>
        <v>0</v>
      </c>
      <c r="AE820" s="114">
        <f t="shared" si="934"/>
        <v>0</v>
      </c>
      <c r="AF820" s="114">
        <f t="shared" si="934"/>
        <v>0</v>
      </c>
      <c r="AG820" s="114">
        <f t="shared" si="934"/>
        <v>0</v>
      </c>
      <c r="AH820" s="114">
        <f t="shared" si="934"/>
        <v>409865296</v>
      </c>
      <c r="AI820" s="114">
        <f t="shared" si="934"/>
        <v>409865296</v>
      </c>
      <c r="AJ820" s="114">
        <f t="shared" si="934"/>
        <v>0</v>
      </c>
      <c r="AK820" s="114">
        <f t="shared" si="934"/>
        <v>0</v>
      </c>
      <c r="AL820" s="114">
        <f t="shared" si="934"/>
        <v>0</v>
      </c>
      <c r="AM820" s="114">
        <f t="shared" si="934"/>
        <v>-28881701760</v>
      </c>
      <c r="AN820" s="114">
        <f t="shared" si="934"/>
        <v>0</v>
      </c>
      <c r="AO820" s="114">
        <f t="shared" si="934"/>
        <v>244167000</v>
      </c>
      <c r="AP820" s="114">
        <f t="shared" si="934"/>
        <v>-28637534760</v>
      </c>
      <c r="AQ820" s="114">
        <f t="shared" si="934"/>
        <v>-28881701760</v>
      </c>
      <c r="AR820" s="114">
        <f t="shared" si="934"/>
        <v>0</v>
      </c>
      <c r="AS820" s="114">
        <f t="shared" si="934"/>
        <v>244167000</v>
      </c>
      <c r="AT820" s="114">
        <f t="shared" si="934"/>
        <v>-28637534760</v>
      </c>
      <c r="AU820" s="114">
        <f t="shared" si="934"/>
        <v>-28881701760</v>
      </c>
      <c r="AV820" s="114">
        <f t="shared" si="934"/>
        <v>0</v>
      </c>
      <c r="AW820" s="114">
        <f t="shared" si="934"/>
        <v>-28881701760</v>
      </c>
      <c r="AX820" s="114" t="e">
        <f t="shared" si="934"/>
        <v>#REF!</v>
      </c>
      <c r="AY820" s="114">
        <f>AY821+AY825</f>
        <v>-28388318760</v>
      </c>
      <c r="AZ820" s="114">
        <f>AZ821+AZ825</f>
        <v>56442243125.659714</v>
      </c>
      <c r="BA820" s="114">
        <f>BA821+BA825</f>
        <v>-28881701760</v>
      </c>
      <c r="BB820" s="114">
        <f>BB821+BB825</f>
        <v>23135554037.287663</v>
      </c>
    </row>
    <row r="821" spans="7:54" s="71" customFormat="1" ht="14.25" x14ac:dyDescent="0.2">
      <c r="G821" s="81" t="s">
        <v>1492</v>
      </c>
      <c r="H821" s="85" t="s">
        <v>264</v>
      </c>
      <c r="I821" s="74" t="s">
        <v>265</v>
      </c>
      <c r="J821" s="75">
        <f>J822</f>
        <v>0</v>
      </c>
      <c r="K821" s="75">
        <f>K822</f>
        <v>393721614</v>
      </c>
      <c r="L821" s="113">
        <f>L822</f>
        <v>0</v>
      </c>
      <c r="M821" s="113">
        <f t="shared" ref="M821:W821" si="935">M822</f>
        <v>0</v>
      </c>
      <c r="N821" s="113">
        <f t="shared" si="935"/>
        <v>0</v>
      </c>
      <c r="O821" s="113">
        <f t="shared" si="935"/>
        <v>0</v>
      </c>
      <c r="P821" s="113">
        <f t="shared" si="935"/>
        <v>0</v>
      </c>
      <c r="Q821" s="113">
        <f t="shared" si="935"/>
        <v>0</v>
      </c>
      <c r="R821" s="113">
        <f t="shared" si="935"/>
        <v>0</v>
      </c>
      <c r="S821" s="113">
        <f t="shared" si="935"/>
        <v>0</v>
      </c>
      <c r="T821" s="113">
        <f t="shared" si="935"/>
        <v>0</v>
      </c>
      <c r="U821" s="113">
        <f t="shared" si="935"/>
        <v>0</v>
      </c>
      <c r="V821" s="113">
        <f t="shared" si="935"/>
        <v>0</v>
      </c>
      <c r="W821" s="113">
        <f t="shared" si="935"/>
        <v>0</v>
      </c>
      <c r="X821" s="113">
        <v>0</v>
      </c>
      <c r="Y821" s="113">
        <f t="shared" si="918"/>
        <v>0</v>
      </c>
      <c r="Z821" s="113">
        <f t="shared" ref="Z821:BB821" si="936">Z822</f>
        <v>0</v>
      </c>
      <c r="AA821" s="113">
        <f t="shared" si="936"/>
        <v>0</v>
      </c>
      <c r="AB821" s="113">
        <f t="shared" si="936"/>
        <v>0</v>
      </c>
      <c r="AC821" s="113">
        <f t="shared" si="936"/>
        <v>0</v>
      </c>
      <c r="AD821" s="113">
        <f t="shared" si="936"/>
        <v>0</v>
      </c>
      <c r="AE821" s="113">
        <f t="shared" si="936"/>
        <v>0</v>
      </c>
      <c r="AF821" s="113">
        <f t="shared" si="936"/>
        <v>0</v>
      </c>
      <c r="AG821" s="113">
        <f t="shared" si="936"/>
        <v>0</v>
      </c>
      <c r="AH821" s="113">
        <f t="shared" si="936"/>
        <v>393721614</v>
      </c>
      <c r="AI821" s="113">
        <f t="shared" si="936"/>
        <v>393721614</v>
      </c>
      <c r="AJ821" s="113">
        <f t="shared" si="936"/>
        <v>0</v>
      </c>
      <c r="AK821" s="113">
        <f t="shared" si="936"/>
        <v>0</v>
      </c>
      <c r="AL821" s="113">
        <f t="shared" si="936"/>
        <v>0</v>
      </c>
      <c r="AM821" s="113">
        <f t="shared" si="936"/>
        <v>0</v>
      </c>
      <c r="AN821" s="113">
        <f t="shared" si="936"/>
        <v>0</v>
      </c>
      <c r="AO821" s="113">
        <f t="shared" si="936"/>
        <v>0</v>
      </c>
      <c r="AP821" s="113">
        <f t="shared" si="936"/>
        <v>0</v>
      </c>
      <c r="AQ821" s="113">
        <f t="shared" ref="AQ821:AS828" si="937">AM821</f>
        <v>0</v>
      </c>
      <c r="AR821" s="113">
        <f t="shared" si="937"/>
        <v>0</v>
      </c>
      <c r="AS821" s="113">
        <f t="shared" si="937"/>
        <v>0</v>
      </c>
      <c r="AT821" s="113">
        <f t="shared" ref="AT821:AT827" si="938">SUM(AQ821:AS821)</f>
        <v>0</v>
      </c>
      <c r="AU821" s="113">
        <v>0</v>
      </c>
      <c r="AV821" s="113">
        <f t="shared" si="936"/>
        <v>0</v>
      </c>
      <c r="AW821" s="113">
        <f t="shared" si="936"/>
        <v>0</v>
      </c>
      <c r="AX821" s="113" t="e">
        <f t="shared" si="936"/>
        <v>#REF!</v>
      </c>
      <c r="AY821" s="113">
        <f t="shared" si="936"/>
        <v>249216000</v>
      </c>
      <c r="AZ821" s="113">
        <f t="shared" si="936"/>
        <v>24983472125.659714</v>
      </c>
      <c r="BA821" s="113">
        <f t="shared" si="936"/>
        <v>0</v>
      </c>
      <c r="BB821" s="113">
        <f t="shared" si="936"/>
        <v>23135554037.287663</v>
      </c>
    </row>
    <row r="822" spans="7:54" s="94" customFormat="1" ht="14.25" x14ac:dyDescent="0.2">
      <c r="G822" s="93" t="s">
        <v>1493</v>
      </c>
      <c r="H822" s="85" t="s">
        <v>1494</v>
      </c>
      <c r="I822" s="74" t="s">
        <v>1495</v>
      </c>
      <c r="J822" s="75">
        <f>SUM(J823:J824)</f>
        <v>0</v>
      </c>
      <c r="K822" s="75">
        <f>SUM(K823:K824)</f>
        <v>393721614</v>
      </c>
      <c r="L822" s="113">
        <f>SUM(L823:L824)</f>
        <v>0</v>
      </c>
      <c r="M822" s="113">
        <f t="shared" ref="M822:W822" si="939">SUM(M823:M824)</f>
        <v>0</v>
      </c>
      <c r="N822" s="113">
        <f t="shared" si="939"/>
        <v>0</v>
      </c>
      <c r="O822" s="113">
        <f t="shared" si="939"/>
        <v>0</v>
      </c>
      <c r="P822" s="113">
        <f t="shared" si="939"/>
        <v>0</v>
      </c>
      <c r="Q822" s="113">
        <f t="shared" si="939"/>
        <v>0</v>
      </c>
      <c r="R822" s="113">
        <f t="shared" si="939"/>
        <v>0</v>
      </c>
      <c r="S822" s="113">
        <f t="shared" si="939"/>
        <v>0</v>
      </c>
      <c r="T822" s="113">
        <f t="shared" si="939"/>
        <v>0</v>
      </c>
      <c r="U822" s="113">
        <f t="shared" si="939"/>
        <v>0</v>
      </c>
      <c r="V822" s="113">
        <f t="shared" si="939"/>
        <v>0</v>
      </c>
      <c r="W822" s="113">
        <f t="shared" si="939"/>
        <v>0</v>
      </c>
      <c r="X822" s="113">
        <v>0</v>
      </c>
      <c r="Y822" s="113">
        <f t="shared" si="918"/>
        <v>0</v>
      </c>
      <c r="Z822" s="113">
        <f t="shared" ref="Z822:AL822" si="940">SUM(Z823:Z824)</f>
        <v>0</v>
      </c>
      <c r="AA822" s="113">
        <f t="shared" si="940"/>
        <v>0</v>
      </c>
      <c r="AB822" s="113">
        <f t="shared" si="940"/>
        <v>0</v>
      </c>
      <c r="AC822" s="113">
        <f t="shared" si="940"/>
        <v>0</v>
      </c>
      <c r="AD822" s="113">
        <f t="shared" si="940"/>
        <v>0</v>
      </c>
      <c r="AE822" s="113">
        <f t="shared" si="940"/>
        <v>0</v>
      </c>
      <c r="AF822" s="113">
        <f t="shared" si="940"/>
        <v>0</v>
      </c>
      <c r="AG822" s="113">
        <f t="shared" si="940"/>
        <v>0</v>
      </c>
      <c r="AH822" s="113">
        <f t="shared" si="940"/>
        <v>393721614</v>
      </c>
      <c r="AI822" s="113">
        <f t="shared" si="940"/>
        <v>393721614</v>
      </c>
      <c r="AJ822" s="113">
        <f t="shared" si="940"/>
        <v>0</v>
      </c>
      <c r="AK822" s="113">
        <f t="shared" si="940"/>
        <v>0</v>
      </c>
      <c r="AL822" s="113">
        <f t="shared" si="940"/>
        <v>0</v>
      </c>
      <c r="AM822" s="113">
        <f>SUM(AM823:AM824)</f>
        <v>0</v>
      </c>
      <c r="AN822" s="113">
        <f>SUM(AN823:AN824)</f>
        <v>0</v>
      </c>
      <c r="AO822" s="113">
        <f>SUM(AO823:AO824)</f>
        <v>0</v>
      </c>
      <c r="AP822" s="113">
        <f>SUM(AP823:AP824)</f>
        <v>0</v>
      </c>
      <c r="AQ822" s="113">
        <f t="shared" si="937"/>
        <v>0</v>
      </c>
      <c r="AR822" s="113">
        <f t="shared" si="937"/>
        <v>0</v>
      </c>
      <c r="AS822" s="113">
        <f t="shared" si="937"/>
        <v>0</v>
      </c>
      <c r="AT822" s="113">
        <f t="shared" si="938"/>
        <v>0</v>
      </c>
      <c r="AU822" s="113">
        <v>0</v>
      </c>
      <c r="AV822" s="113">
        <f>AT822*25%</f>
        <v>0</v>
      </c>
      <c r="AW822" s="113">
        <f>AT822*25%</f>
        <v>0</v>
      </c>
      <c r="AX822" s="113" t="e">
        <f>SUM(AX823:AX824)</f>
        <v>#REF!</v>
      </c>
      <c r="AY822" s="113">
        <f>SUM(AY823:AY824)</f>
        <v>249216000</v>
      </c>
      <c r="AZ822" s="113">
        <f>SUM(AZ823:AZ824)</f>
        <v>24983472125.659714</v>
      </c>
      <c r="BA822" s="113">
        <f>SUM(BA823:BA824)</f>
        <v>0</v>
      </c>
      <c r="BB822" s="113">
        <f>SUM(BB823:BB824)</f>
        <v>23135554037.287663</v>
      </c>
    </row>
    <row r="823" spans="7:54" s="94" customFormat="1" ht="14.25" x14ac:dyDescent="0.2">
      <c r="G823" s="93" t="s">
        <v>1496</v>
      </c>
      <c r="H823" s="85" t="s">
        <v>1496</v>
      </c>
      <c r="I823" s="74" t="s">
        <v>1497</v>
      </c>
      <c r="J823" s="75">
        <v>0</v>
      </c>
      <c r="K823" s="75">
        <v>393721614</v>
      </c>
      <c r="L823" s="113">
        <v>0</v>
      </c>
      <c r="M823" s="113"/>
      <c r="N823" s="113"/>
      <c r="O823" s="113"/>
      <c r="P823" s="113"/>
      <c r="Q823" s="113">
        <v>0</v>
      </c>
      <c r="R823" s="113">
        <v>0</v>
      </c>
      <c r="S823" s="113">
        <v>0</v>
      </c>
      <c r="T823" s="113">
        <v>0</v>
      </c>
      <c r="U823" s="113">
        <v>0</v>
      </c>
      <c r="V823" s="113">
        <v>0</v>
      </c>
      <c r="W823" s="113">
        <v>0</v>
      </c>
      <c r="X823" s="113">
        <v>0</v>
      </c>
      <c r="Y823" s="113">
        <f t="shared" si="918"/>
        <v>0</v>
      </c>
      <c r="Z823" s="113"/>
      <c r="AA823" s="113"/>
      <c r="AB823" s="113"/>
      <c r="AC823" s="113"/>
      <c r="AD823" s="113">
        <v>0</v>
      </c>
      <c r="AE823" s="113">
        <v>0</v>
      </c>
      <c r="AF823" s="113">
        <v>0</v>
      </c>
      <c r="AG823" s="113">
        <v>0</v>
      </c>
      <c r="AH823" s="113">
        <v>393721614</v>
      </c>
      <c r="AI823" s="113">
        <f t="shared" si="911"/>
        <v>393721614</v>
      </c>
      <c r="AJ823" s="113">
        <v>0</v>
      </c>
      <c r="AK823" s="113">
        <v>0</v>
      </c>
      <c r="AL823" s="113">
        <f t="shared" si="912"/>
        <v>0</v>
      </c>
      <c r="AM823" s="113">
        <f>SUM(M823:R823)</f>
        <v>0</v>
      </c>
      <c r="AN823" s="113">
        <f>IF(AN818&gt;0,22%*AN818,0)</f>
        <v>0</v>
      </c>
      <c r="AO823" s="113">
        <f>IF(AO818&gt;0,22%*AO818,0)</f>
        <v>0</v>
      </c>
      <c r="AP823" s="113">
        <f>SUM(AM823:AO823)</f>
        <v>0</v>
      </c>
      <c r="AQ823" s="113">
        <f t="shared" si="937"/>
        <v>0</v>
      </c>
      <c r="AR823" s="113">
        <f>IF(AR818&gt;0,22%*AR818,0)</f>
        <v>0</v>
      </c>
      <c r="AS823" s="113">
        <f>IF(AS818&gt;0,22%*AS818,0)</f>
        <v>0</v>
      </c>
      <c r="AT823" s="113">
        <f t="shared" si="938"/>
        <v>0</v>
      </c>
      <c r="AU823" s="113">
        <v>0</v>
      </c>
      <c r="AV823" s="113" t="s">
        <v>1498</v>
      </c>
      <c r="AW823" s="113" t="e">
        <f>IF(AW818&gt;0,22%*AW818,0)</f>
        <v>#REF!</v>
      </c>
      <c r="AX823" s="113" t="e">
        <f>IF(AX818&gt;0,22%*AX818,0)</f>
        <v>#REF!</v>
      </c>
      <c r="AY823" s="113">
        <v>249216000</v>
      </c>
      <c r="AZ823" s="113">
        <f>IF(AZ818&gt;0,20%*AZ818,0)</f>
        <v>24983472125.659714</v>
      </c>
      <c r="BA823" s="113">
        <f>IF(BA818&gt;0,22%*BA818,0)</f>
        <v>0</v>
      </c>
      <c r="BB823" s="113">
        <f>IF(BB818&gt;0,20%*BB818,0)</f>
        <v>23135554037.287663</v>
      </c>
    </row>
    <row r="824" spans="7:54" s="71" customFormat="1" ht="14.25" x14ac:dyDescent="0.2">
      <c r="G824" s="81" t="s">
        <v>1499</v>
      </c>
      <c r="H824" s="85" t="s">
        <v>1499</v>
      </c>
      <c r="I824" s="74" t="s">
        <v>1500</v>
      </c>
      <c r="J824" s="75">
        <v>0</v>
      </c>
      <c r="K824" s="75">
        <v>0</v>
      </c>
      <c r="L824" s="113">
        <v>0</v>
      </c>
      <c r="M824" s="113">
        <v>0</v>
      </c>
      <c r="N824" s="113">
        <v>0</v>
      </c>
      <c r="O824" s="113">
        <v>0</v>
      </c>
      <c r="P824" s="113">
        <v>0</v>
      </c>
      <c r="Q824" s="113">
        <v>0</v>
      </c>
      <c r="R824" s="113">
        <v>0</v>
      </c>
      <c r="S824" s="113">
        <v>0</v>
      </c>
      <c r="T824" s="113">
        <v>0</v>
      </c>
      <c r="U824" s="113">
        <v>0</v>
      </c>
      <c r="V824" s="113">
        <v>0</v>
      </c>
      <c r="W824" s="113">
        <v>0</v>
      </c>
      <c r="X824" s="113">
        <v>0</v>
      </c>
      <c r="Y824" s="113">
        <f t="shared" si="918"/>
        <v>0</v>
      </c>
      <c r="Z824" s="113">
        <v>0</v>
      </c>
      <c r="AA824" s="113">
        <v>0</v>
      </c>
      <c r="AB824" s="113">
        <v>0</v>
      </c>
      <c r="AC824" s="113">
        <v>0</v>
      </c>
      <c r="AD824" s="113">
        <v>0</v>
      </c>
      <c r="AE824" s="113">
        <v>0</v>
      </c>
      <c r="AF824" s="113">
        <v>0</v>
      </c>
      <c r="AG824" s="113">
        <v>0</v>
      </c>
      <c r="AH824" s="113">
        <v>0</v>
      </c>
      <c r="AI824" s="113">
        <f t="shared" si="911"/>
        <v>0</v>
      </c>
      <c r="AJ824" s="113">
        <v>0</v>
      </c>
      <c r="AK824" s="113">
        <v>0</v>
      </c>
      <c r="AL824" s="113">
        <f t="shared" si="912"/>
        <v>0</v>
      </c>
      <c r="AM824" s="113">
        <f>SUM(M824:R824)</f>
        <v>0</v>
      </c>
      <c r="AN824" s="113">
        <f>SUM(S824:U824)</f>
        <v>0</v>
      </c>
      <c r="AO824" s="113">
        <f>SUM(V824:X824)</f>
        <v>0</v>
      </c>
      <c r="AP824" s="113">
        <f>SUM(AM824:AO824)</f>
        <v>0</v>
      </c>
      <c r="AQ824" s="113">
        <f t="shared" si="937"/>
        <v>0</v>
      </c>
      <c r="AR824" s="113">
        <f t="shared" si="937"/>
        <v>0</v>
      </c>
      <c r="AS824" s="113">
        <f t="shared" si="937"/>
        <v>0</v>
      </c>
      <c r="AT824" s="113">
        <f t="shared" si="938"/>
        <v>0</v>
      </c>
      <c r="AU824" s="113"/>
      <c r="AV824" s="113"/>
      <c r="AW824" s="113"/>
      <c r="AX824" s="113">
        <v>0</v>
      </c>
      <c r="AY824" s="113"/>
      <c r="AZ824" s="113">
        <v>0</v>
      </c>
      <c r="BA824" s="113"/>
      <c r="BB824" s="113">
        <v>0</v>
      </c>
    </row>
    <row r="825" spans="7:54" s="71" customFormat="1" ht="14.25" x14ac:dyDescent="0.2">
      <c r="G825" s="81" t="s">
        <v>1501</v>
      </c>
      <c r="H825" s="85" t="s">
        <v>266</v>
      </c>
      <c r="I825" s="74" t="s">
        <v>267</v>
      </c>
      <c r="J825" s="75">
        <f t="shared" ref="J825:X826" si="941">J826</f>
        <v>0</v>
      </c>
      <c r="K825" s="75">
        <f t="shared" si="941"/>
        <v>16143682</v>
      </c>
      <c r="L825" s="113">
        <f t="shared" si="941"/>
        <v>0</v>
      </c>
      <c r="M825" s="113">
        <f t="shared" si="941"/>
        <v>0</v>
      </c>
      <c r="N825" s="113">
        <f t="shared" si="941"/>
        <v>0</v>
      </c>
      <c r="O825" s="113">
        <f t="shared" si="941"/>
        <v>0</v>
      </c>
      <c r="P825" s="113">
        <f t="shared" si="941"/>
        <v>0</v>
      </c>
      <c r="Q825" s="113">
        <f t="shared" si="941"/>
        <v>0</v>
      </c>
      <c r="R825" s="113">
        <f t="shared" si="941"/>
        <v>-28881701760</v>
      </c>
      <c r="S825" s="113">
        <f t="shared" si="941"/>
        <v>0</v>
      </c>
      <c r="T825" s="113">
        <f t="shared" si="941"/>
        <v>0</v>
      </c>
      <c r="U825" s="113">
        <f t="shared" si="941"/>
        <v>0</v>
      </c>
      <c r="V825" s="113">
        <f t="shared" si="941"/>
        <v>0</v>
      </c>
      <c r="W825" s="113">
        <f t="shared" si="941"/>
        <v>0</v>
      </c>
      <c r="X825" s="113">
        <f t="shared" si="941"/>
        <v>0</v>
      </c>
      <c r="Y825" s="113">
        <f t="shared" si="918"/>
        <v>-28881701760</v>
      </c>
      <c r="Z825" s="113">
        <f t="shared" ref="Z825:AO826" si="942">Z826</f>
        <v>0</v>
      </c>
      <c r="AA825" s="113">
        <f t="shared" si="942"/>
        <v>0</v>
      </c>
      <c r="AB825" s="113">
        <f t="shared" si="942"/>
        <v>0</v>
      </c>
      <c r="AC825" s="113">
        <f t="shared" si="942"/>
        <v>0</v>
      </c>
      <c r="AD825" s="113">
        <f t="shared" si="942"/>
        <v>0</v>
      </c>
      <c r="AE825" s="113">
        <f t="shared" si="942"/>
        <v>0</v>
      </c>
      <c r="AF825" s="113">
        <f t="shared" si="942"/>
        <v>0</v>
      </c>
      <c r="AG825" s="113">
        <f t="shared" si="942"/>
        <v>0</v>
      </c>
      <c r="AH825" s="113">
        <f t="shared" si="942"/>
        <v>16143682</v>
      </c>
      <c r="AI825" s="113">
        <f t="shared" si="942"/>
        <v>16143682</v>
      </c>
      <c r="AJ825" s="113">
        <f t="shared" si="942"/>
        <v>0</v>
      </c>
      <c r="AK825" s="113">
        <f t="shared" si="942"/>
        <v>0</v>
      </c>
      <c r="AL825" s="113">
        <f t="shared" si="942"/>
        <v>0</v>
      </c>
      <c r="AM825" s="113">
        <f t="shared" si="942"/>
        <v>-28881701760</v>
      </c>
      <c r="AN825" s="113">
        <f t="shared" si="942"/>
        <v>0</v>
      </c>
      <c r="AO825" s="113">
        <f t="shared" si="942"/>
        <v>244167000</v>
      </c>
      <c r="AP825" s="113">
        <f t="shared" ref="AM825:AP826" si="943">AP826</f>
        <v>-28637534760</v>
      </c>
      <c r="AQ825" s="113">
        <f t="shared" si="937"/>
        <v>-28881701760</v>
      </c>
      <c r="AR825" s="113">
        <f t="shared" si="937"/>
        <v>0</v>
      </c>
      <c r="AS825" s="113">
        <f t="shared" si="937"/>
        <v>244167000</v>
      </c>
      <c r="AT825" s="113">
        <f t="shared" si="938"/>
        <v>-28637534760</v>
      </c>
      <c r="AU825" s="113">
        <v>-28881701760</v>
      </c>
      <c r="AV825" s="113">
        <v>0</v>
      </c>
      <c r="AW825" s="113">
        <f>SUM(AU825:AV825)</f>
        <v>-28881701760</v>
      </c>
      <c r="AX825" s="113">
        <f t="shared" ref="AX825:BB826" si="944">AX826</f>
        <v>35892500000</v>
      </c>
      <c r="AY825" s="113">
        <f t="shared" si="944"/>
        <v>-28637534760</v>
      </c>
      <c r="AZ825" s="113">
        <f t="shared" si="944"/>
        <v>31458771000</v>
      </c>
      <c r="BA825" s="113">
        <f t="shared" si="944"/>
        <v>-28881701760</v>
      </c>
      <c r="BB825" s="113">
        <f t="shared" si="944"/>
        <v>0</v>
      </c>
    </row>
    <row r="826" spans="7:54" s="71" customFormat="1" ht="14.25" x14ac:dyDescent="0.2">
      <c r="G826" s="81" t="s">
        <v>1502</v>
      </c>
      <c r="H826" s="85" t="s">
        <v>1503</v>
      </c>
      <c r="I826" s="74" t="s">
        <v>1504</v>
      </c>
      <c r="J826" s="75">
        <f>J827</f>
        <v>0</v>
      </c>
      <c r="K826" s="75">
        <f>K827</f>
        <v>16143682</v>
      </c>
      <c r="L826" s="113">
        <v>0</v>
      </c>
      <c r="M826" s="113">
        <f t="shared" si="941"/>
        <v>0</v>
      </c>
      <c r="N826" s="113">
        <f t="shared" si="941"/>
        <v>0</v>
      </c>
      <c r="O826" s="113">
        <f t="shared" si="941"/>
        <v>0</v>
      </c>
      <c r="P826" s="113">
        <f t="shared" si="941"/>
        <v>0</v>
      </c>
      <c r="Q826" s="113">
        <f t="shared" si="941"/>
        <v>0</v>
      </c>
      <c r="R826" s="113">
        <f t="shared" si="941"/>
        <v>-28881701760</v>
      </c>
      <c r="S826" s="113">
        <f t="shared" si="941"/>
        <v>0</v>
      </c>
      <c r="T826" s="113">
        <f t="shared" si="941"/>
        <v>0</v>
      </c>
      <c r="U826" s="113">
        <f t="shared" si="941"/>
        <v>0</v>
      </c>
      <c r="V826" s="113">
        <f t="shared" si="941"/>
        <v>0</v>
      </c>
      <c r="W826" s="113">
        <f t="shared" si="941"/>
        <v>0</v>
      </c>
      <c r="X826" s="113">
        <f t="shared" si="941"/>
        <v>0</v>
      </c>
      <c r="Y826" s="113">
        <f t="shared" si="918"/>
        <v>-28881701760</v>
      </c>
      <c r="Z826" s="113">
        <f t="shared" si="942"/>
        <v>0</v>
      </c>
      <c r="AA826" s="113">
        <f t="shared" si="942"/>
        <v>0</v>
      </c>
      <c r="AB826" s="113">
        <f t="shared" si="942"/>
        <v>0</v>
      </c>
      <c r="AC826" s="113">
        <f t="shared" si="942"/>
        <v>0</v>
      </c>
      <c r="AD826" s="113">
        <f t="shared" si="942"/>
        <v>0</v>
      </c>
      <c r="AE826" s="113">
        <f t="shared" si="942"/>
        <v>0</v>
      </c>
      <c r="AF826" s="113">
        <f t="shared" si="942"/>
        <v>0</v>
      </c>
      <c r="AG826" s="113">
        <f t="shared" si="942"/>
        <v>0</v>
      </c>
      <c r="AH826" s="113">
        <f t="shared" si="942"/>
        <v>16143682</v>
      </c>
      <c r="AI826" s="113">
        <f t="shared" si="942"/>
        <v>16143682</v>
      </c>
      <c r="AJ826" s="113">
        <f t="shared" si="942"/>
        <v>0</v>
      </c>
      <c r="AK826" s="113">
        <f t="shared" si="942"/>
        <v>0</v>
      </c>
      <c r="AL826" s="113">
        <f t="shared" si="942"/>
        <v>0</v>
      </c>
      <c r="AM826" s="113">
        <f t="shared" si="943"/>
        <v>-28881701760</v>
      </c>
      <c r="AN826" s="113">
        <f t="shared" si="943"/>
        <v>0</v>
      </c>
      <c r="AO826" s="113">
        <f t="shared" si="943"/>
        <v>244167000</v>
      </c>
      <c r="AP826" s="113">
        <f t="shared" si="943"/>
        <v>-28637534760</v>
      </c>
      <c r="AQ826" s="113">
        <f t="shared" si="937"/>
        <v>-28881701760</v>
      </c>
      <c r="AR826" s="113">
        <f t="shared" si="937"/>
        <v>0</v>
      </c>
      <c r="AS826" s="113">
        <f t="shared" si="937"/>
        <v>244167000</v>
      </c>
      <c r="AT826" s="113">
        <f t="shared" si="938"/>
        <v>-28637534760</v>
      </c>
      <c r="AU826" s="113">
        <v>-28881701760</v>
      </c>
      <c r="AV826" s="113">
        <v>0</v>
      </c>
      <c r="AW826" s="113">
        <f>SUM(AU826:AV826)</f>
        <v>-28881701760</v>
      </c>
      <c r="AX826" s="113">
        <f t="shared" si="944"/>
        <v>35892500000</v>
      </c>
      <c r="AY826" s="113">
        <f t="shared" si="944"/>
        <v>-28637534760</v>
      </c>
      <c r="AZ826" s="113">
        <f t="shared" si="944"/>
        <v>31458771000</v>
      </c>
      <c r="BA826" s="113">
        <f t="shared" si="944"/>
        <v>-28881701760</v>
      </c>
      <c r="BB826" s="113">
        <f t="shared" si="944"/>
        <v>0</v>
      </c>
    </row>
    <row r="827" spans="7:54" s="71" customFormat="1" ht="14.25" x14ac:dyDescent="0.2">
      <c r="G827" s="81" t="s">
        <v>1505</v>
      </c>
      <c r="H827" s="85" t="s">
        <v>1505</v>
      </c>
      <c r="I827" s="74" t="s">
        <v>1506</v>
      </c>
      <c r="J827" s="75">
        <v>0</v>
      </c>
      <c r="K827" s="75">
        <v>16143682</v>
      </c>
      <c r="L827" s="113">
        <v>0</v>
      </c>
      <c r="M827" s="113">
        <v>0</v>
      </c>
      <c r="N827" s="113">
        <v>0</v>
      </c>
      <c r="O827" s="113">
        <v>0</v>
      </c>
      <c r="P827" s="113">
        <v>0</v>
      </c>
      <c r="Q827" s="113">
        <v>0</v>
      </c>
      <c r="R827" s="113">
        <v>-28881701760</v>
      </c>
      <c r="S827" s="113">
        <v>0</v>
      </c>
      <c r="T827" s="113">
        <v>0</v>
      </c>
      <c r="U827" s="113">
        <v>0</v>
      </c>
      <c r="V827" s="113">
        <v>0</v>
      </c>
      <c r="W827" s="113">
        <v>0</v>
      </c>
      <c r="X827" s="113">
        <v>0</v>
      </c>
      <c r="Y827" s="113">
        <f t="shared" si="918"/>
        <v>-28881701760</v>
      </c>
      <c r="Z827" s="113">
        <v>0</v>
      </c>
      <c r="AA827" s="113">
        <v>0</v>
      </c>
      <c r="AB827" s="113">
        <v>0</v>
      </c>
      <c r="AC827" s="113">
        <v>0</v>
      </c>
      <c r="AD827" s="113">
        <v>0</v>
      </c>
      <c r="AE827" s="113">
        <v>0</v>
      </c>
      <c r="AF827" s="113">
        <v>0</v>
      </c>
      <c r="AG827" s="113">
        <v>0</v>
      </c>
      <c r="AH827" s="113">
        <v>16143682</v>
      </c>
      <c r="AI827" s="113">
        <f t="shared" si="911"/>
        <v>16143682</v>
      </c>
      <c r="AJ827" s="113">
        <v>0</v>
      </c>
      <c r="AK827" s="113">
        <v>0</v>
      </c>
      <c r="AL827" s="113">
        <f t="shared" si="912"/>
        <v>0</v>
      </c>
      <c r="AM827" s="113">
        <f>SUM(M827:R827)</f>
        <v>-28881701760</v>
      </c>
      <c r="AN827" s="113">
        <v>0</v>
      </c>
      <c r="AO827" s="113">
        <v>244167000</v>
      </c>
      <c r="AP827" s="113">
        <f>SUM(AM827:AO827)</f>
        <v>-28637534760</v>
      </c>
      <c r="AQ827" s="113">
        <f t="shared" si="937"/>
        <v>-28881701760</v>
      </c>
      <c r="AR827" s="113">
        <f t="shared" si="937"/>
        <v>0</v>
      </c>
      <c r="AS827" s="113">
        <f t="shared" si="937"/>
        <v>244167000</v>
      </c>
      <c r="AT827" s="113">
        <f t="shared" si="938"/>
        <v>-28637534760</v>
      </c>
      <c r="AU827" s="113">
        <v>-28881701760</v>
      </c>
      <c r="AV827" s="113">
        <v>0</v>
      </c>
      <c r="AW827" s="113">
        <f>SUM(AU827:AV827)</f>
        <v>-28881701760</v>
      </c>
      <c r="AX827" s="113">
        <v>35892500000</v>
      </c>
      <c r="AY827" s="113">
        <f>-28881701760+244167000</f>
        <v>-28637534760</v>
      </c>
      <c r="AZ827" s="113">
        <v>31458771000</v>
      </c>
      <c r="BA827" s="113">
        <v>-28881701760</v>
      </c>
      <c r="BB827" s="113"/>
    </row>
    <row r="828" spans="7:54" s="71" customFormat="1" x14ac:dyDescent="0.2">
      <c r="G828" s="77" t="s">
        <v>1507</v>
      </c>
      <c r="H828" s="78" t="s">
        <v>268</v>
      </c>
      <c r="I828" s="79" t="s">
        <v>1508</v>
      </c>
      <c r="J828" s="75">
        <f>30%*(J818-J820)</f>
        <v>-2523586288.1999998</v>
      </c>
      <c r="K828" s="75">
        <v>0</v>
      </c>
      <c r="L828" s="113">
        <v>0</v>
      </c>
      <c r="M828" s="113">
        <f>30%*(M818-M820)</f>
        <v>-652261986</v>
      </c>
      <c r="N828" s="113">
        <f>30%*(N818-N820)</f>
        <v>-858463703.69999993</v>
      </c>
      <c r="O828" s="113">
        <f>30%*(O818-O820)*0</f>
        <v>0</v>
      </c>
      <c r="P828" s="113">
        <f>30%*(P818-P820)*0</f>
        <v>0</v>
      </c>
      <c r="Q828" s="113">
        <f>30%*(Q818-Q820)*0</f>
        <v>0</v>
      </c>
      <c r="R828" s="113">
        <f>30%*(R818-R820)*0</f>
        <v>0</v>
      </c>
      <c r="S828" s="113">
        <f t="shared" ref="S828:X828" si="945">1%*(S818-S820)*0</f>
        <v>0</v>
      </c>
      <c r="T828" s="113">
        <f t="shared" si="945"/>
        <v>0</v>
      </c>
      <c r="U828" s="113">
        <f t="shared" si="945"/>
        <v>0</v>
      </c>
      <c r="V828" s="113">
        <f t="shared" si="945"/>
        <v>0</v>
      </c>
      <c r="W828" s="113">
        <f t="shared" si="945"/>
        <v>0</v>
      </c>
      <c r="X828" s="113">
        <f t="shared" si="945"/>
        <v>0</v>
      </c>
      <c r="Y828" s="114">
        <f>SUM(M828:X828)</f>
        <v>-1510725689.6999998</v>
      </c>
      <c r="Z828" s="113">
        <f>1%*(Z818-Z820)*0</f>
        <v>0</v>
      </c>
      <c r="AA828" s="113">
        <f t="shared" ref="AA828:AH828" si="946">1%*(AA818-AA820)*0</f>
        <v>0</v>
      </c>
      <c r="AB828" s="113">
        <f t="shared" si="946"/>
        <v>0</v>
      </c>
      <c r="AC828" s="113">
        <f t="shared" si="946"/>
        <v>0</v>
      </c>
      <c r="AD828" s="113">
        <f t="shared" si="946"/>
        <v>0</v>
      </c>
      <c r="AE828" s="113">
        <f t="shared" si="946"/>
        <v>0</v>
      </c>
      <c r="AF828" s="113">
        <f t="shared" si="946"/>
        <v>0</v>
      </c>
      <c r="AG828" s="113">
        <f t="shared" si="946"/>
        <v>0</v>
      </c>
      <c r="AH828" s="113">
        <f t="shared" si="946"/>
        <v>0</v>
      </c>
      <c r="AI828" s="113">
        <f t="shared" si="911"/>
        <v>0</v>
      </c>
      <c r="AJ828" s="113">
        <v>0</v>
      </c>
      <c r="AK828" s="113">
        <v>0</v>
      </c>
      <c r="AL828" s="113">
        <f t="shared" si="912"/>
        <v>0</v>
      </c>
      <c r="AM828" s="113"/>
      <c r="AN828" s="113"/>
      <c r="AO828" s="113"/>
      <c r="AP828" s="113"/>
      <c r="AQ828" s="113">
        <f t="shared" si="937"/>
        <v>0</v>
      </c>
      <c r="AR828" s="113"/>
      <c r="AS828" s="113"/>
      <c r="AT828" s="113"/>
      <c r="AU828" s="113"/>
      <c r="AV828" s="113"/>
      <c r="AW828" s="113"/>
      <c r="AX828" s="113"/>
      <c r="AY828" s="113"/>
      <c r="AZ828" s="113"/>
      <c r="BA828" s="113"/>
      <c r="BB828" s="113"/>
    </row>
    <row r="829" spans="7:54" s="71" customFormat="1" x14ac:dyDescent="0.2">
      <c r="G829" s="77" t="s">
        <v>1509</v>
      </c>
      <c r="H829" s="89" t="s">
        <v>77</v>
      </c>
      <c r="I829" s="89" t="s">
        <v>270</v>
      </c>
      <c r="J829" s="89">
        <f>J818-J820-J828</f>
        <v>-5888368005.8000002</v>
      </c>
      <c r="K829" s="89">
        <f t="shared" ref="K829:BB829" si="947">K818-K820-K828</f>
        <v>1634416534</v>
      </c>
      <c r="L829" s="118">
        <f t="shared" si="947"/>
        <v>-95842226318.563828</v>
      </c>
      <c r="M829" s="118">
        <f t="shared" si="947"/>
        <v>-1521944634</v>
      </c>
      <c r="N829" s="118">
        <f t="shared" si="947"/>
        <v>-2003081975.3000002</v>
      </c>
      <c r="O829" s="118">
        <f t="shared" si="947"/>
        <v>-32759316413</v>
      </c>
      <c r="P829" s="118">
        <f t="shared" si="947"/>
        <v>-16888514415</v>
      </c>
      <c r="Q829" s="118">
        <f t="shared" si="947"/>
        <v>-18972216755</v>
      </c>
      <c r="R829" s="118">
        <f t="shared" si="947"/>
        <v>13208136836</v>
      </c>
      <c r="S829" s="118">
        <f t="shared" si="947"/>
        <v>-12950800393.016666</v>
      </c>
      <c r="T829" s="118">
        <f t="shared" si="947"/>
        <v>-12950800393.016666</v>
      </c>
      <c r="U829" s="118">
        <f t="shared" si="947"/>
        <v>-12950800393.016666</v>
      </c>
      <c r="V829" s="118">
        <f t="shared" si="947"/>
        <v>-12956533832.016666</v>
      </c>
      <c r="W829" s="118">
        <f t="shared" si="947"/>
        <v>-12956533832.016666</v>
      </c>
      <c r="X829" s="118">
        <f t="shared" si="947"/>
        <v>-12956533832.016666</v>
      </c>
      <c r="Y829" s="118">
        <f t="shared" si="947"/>
        <v>-122516133243.40001</v>
      </c>
      <c r="Z829" s="118">
        <f t="shared" si="947"/>
        <v>-7986852193.2136517</v>
      </c>
      <c r="AA829" s="118">
        <f t="shared" si="947"/>
        <v>-7986852193.2136517</v>
      </c>
      <c r="AB829" s="118">
        <f t="shared" si="947"/>
        <v>-7986852193.2136517</v>
      </c>
      <c r="AC829" s="118">
        <f t="shared" si="947"/>
        <v>-7986852193.2136517</v>
      </c>
      <c r="AD829" s="118">
        <f t="shared" si="947"/>
        <v>-7986852193.2136517</v>
      </c>
      <c r="AE829" s="118">
        <f t="shared" si="947"/>
        <v>-7986852193.2136517</v>
      </c>
      <c r="AF829" s="118">
        <f t="shared" si="947"/>
        <v>-7986852193.2136517</v>
      </c>
      <c r="AG829" s="118">
        <f t="shared" si="947"/>
        <v>-10838229760</v>
      </c>
      <c r="AH829" s="118">
        <f t="shared" si="947"/>
        <v>12773945455</v>
      </c>
      <c r="AI829" s="118">
        <f t="shared" si="947"/>
        <v>1634415695</v>
      </c>
      <c r="AJ829" s="118">
        <f t="shared" si="947"/>
        <v>-47921113159.281906</v>
      </c>
      <c r="AK829" s="118">
        <f t="shared" si="947"/>
        <v>-47921113159.281906</v>
      </c>
      <c r="AL829" s="118">
        <f t="shared" si="947"/>
        <v>-95842226318.563812</v>
      </c>
      <c r="AM829" s="118">
        <f t="shared" si="947"/>
        <v>-60447663046</v>
      </c>
      <c r="AN829" s="118">
        <f t="shared" si="947"/>
        <v>-47615721933.43335</v>
      </c>
      <c r="AO829" s="118">
        <f t="shared" si="947"/>
        <v>-16604206052.789566</v>
      </c>
      <c r="AP829" s="118">
        <f t="shared" si="947"/>
        <v>-124667591032.2229</v>
      </c>
      <c r="AQ829" s="118">
        <f t="shared" si="947"/>
        <v>-60447663046</v>
      </c>
      <c r="AR829" s="118">
        <f t="shared" si="947"/>
        <v>-47615721933.43335</v>
      </c>
      <c r="AS829" s="118">
        <f t="shared" si="947"/>
        <v>-16604206052.789566</v>
      </c>
      <c r="AT829" s="118">
        <f t="shared" si="947"/>
        <v>-124667591032.2229</v>
      </c>
      <c r="AU829" s="118">
        <f t="shared" si="947"/>
        <v>-60447663046</v>
      </c>
      <c r="AV829" s="118" t="e">
        <f t="shared" si="947"/>
        <v>#REF!</v>
      </c>
      <c r="AW829" s="118" t="e">
        <f t="shared" si="947"/>
        <v>#REF!</v>
      </c>
      <c r="AX829" s="118" t="e">
        <f t="shared" si="947"/>
        <v>#REF!</v>
      </c>
      <c r="AY829" s="118">
        <f t="shared" si="947"/>
        <v>-128926994465.22247</v>
      </c>
      <c r="AZ829" s="118">
        <f t="shared" si="947"/>
        <v>68475117502.63884</v>
      </c>
      <c r="BA829" s="118">
        <f t="shared" si="947"/>
        <v>-128108570596.64844</v>
      </c>
      <c r="BB829" s="118">
        <f t="shared" si="947"/>
        <v>92542216149.15065</v>
      </c>
    </row>
    <row r="830" spans="7:54" s="71" customFormat="1" ht="14.25" x14ac:dyDescent="0.2">
      <c r="G830" s="81" t="s">
        <v>77</v>
      </c>
      <c r="H830" s="85"/>
      <c r="I830" s="74"/>
      <c r="J830" s="75"/>
      <c r="K830" s="75"/>
      <c r="L830" s="113"/>
      <c r="M830" s="113"/>
      <c r="N830" s="113"/>
      <c r="O830" s="113"/>
      <c r="P830" s="113"/>
      <c r="Q830" s="113"/>
      <c r="R830" s="113"/>
      <c r="S830" s="113"/>
      <c r="T830" s="113"/>
      <c r="U830" s="113"/>
      <c r="V830" s="113"/>
      <c r="W830" s="113"/>
      <c r="X830" s="113"/>
      <c r="Y830" s="113">
        <f t="shared" ref="Y830:Y849" si="948">SUM(M830:X830)</f>
        <v>0</v>
      </c>
      <c r="Z830" s="113"/>
      <c r="AA830" s="113"/>
      <c r="AB830" s="113"/>
      <c r="AC830" s="113"/>
      <c r="AD830" s="113"/>
      <c r="AE830" s="113"/>
      <c r="AF830" s="113"/>
      <c r="AG830" s="113"/>
      <c r="AH830" s="113"/>
      <c r="AI830" s="113"/>
      <c r="AJ830" s="113">
        <v>0</v>
      </c>
      <c r="AK830" s="113">
        <v>0</v>
      </c>
      <c r="AL830" s="113">
        <f t="shared" ref="AL830:AL849" si="949">SUM(Z830:AK830)</f>
        <v>0</v>
      </c>
      <c r="AM830" s="113"/>
      <c r="AN830" s="113"/>
      <c r="AO830" s="113"/>
      <c r="AP830" s="113"/>
      <c r="AQ830" s="113"/>
      <c r="AR830" s="113"/>
      <c r="AS830" s="113"/>
      <c r="AT830" s="113"/>
      <c r="AU830" s="113"/>
      <c r="AV830" s="113"/>
      <c r="AW830" s="113"/>
      <c r="AX830" s="113"/>
      <c r="AY830" s="113"/>
      <c r="AZ830" s="113"/>
      <c r="BA830" s="113"/>
      <c r="BB830" s="113"/>
    </row>
    <row r="831" spans="7:54" s="71" customFormat="1" x14ac:dyDescent="0.2">
      <c r="G831" s="77" t="s">
        <v>1510</v>
      </c>
      <c r="H831" s="78" t="s">
        <v>271</v>
      </c>
      <c r="I831" s="79" t="s">
        <v>272</v>
      </c>
      <c r="J831" s="80">
        <f>J832</f>
        <v>0</v>
      </c>
      <c r="K831" s="80">
        <f>K832</f>
        <v>0</v>
      </c>
      <c r="L831" s="114">
        <f>L832</f>
        <v>0</v>
      </c>
      <c r="M831" s="114"/>
      <c r="N831" s="114"/>
      <c r="O831" s="114"/>
      <c r="P831" s="114"/>
      <c r="Q831" s="114"/>
      <c r="R831" s="114"/>
      <c r="S831" s="114"/>
      <c r="T831" s="114"/>
      <c r="U831" s="114"/>
      <c r="V831" s="114"/>
      <c r="W831" s="114"/>
      <c r="X831" s="114"/>
      <c r="Y831" s="114">
        <f t="shared" si="948"/>
        <v>0</v>
      </c>
      <c r="Z831" s="114"/>
      <c r="AA831" s="114"/>
      <c r="AB831" s="114"/>
      <c r="AC831" s="114"/>
      <c r="AD831" s="114"/>
      <c r="AE831" s="114"/>
      <c r="AF831" s="114"/>
      <c r="AG831" s="114">
        <v>0</v>
      </c>
      <c r="AH831" s="114">
        <v>0</v>
      </c>
      <c r="AI831" s="114">
        <v>0</v>
      </c>
      <c r="AJ831" s="114">
        <v>0</v>
      </c>
      <c r="AK831" s="114">
        <v>0</v>
      </c>
      <c r="AL831" s="114">
        <v>0</v>
      </c>
      <c r="AM831" s="114"/>
      <c r="AN831" s="114"/>
      <c r="AO831" s="114"/>
      <c r="AP831" s="114"/>
      <c r="AQ831" s="114"/>
      <c r="AR831" s="114"/>
      <c r="AS831" s="114"/>
      <c r="AT831" s="114"/>
      <c r="AU831" s="114"/>
      <c r="AV831" s="114"/>
      <c r="AW831" s="114"/>
      <c r="AX831" s="114"/>
      <c r="AY831" s="114"/>
      <c r="AZ831" s="114"/>
      <c r="BA831" s="114"/>
      <c r="BB831" s="114"/>
    </row>
    <row r="832" spans="7:54" s="71" customFormat="1" ht="14.25" x14ac:dyDescent="0.2">
      <c r="G832" s="81" t="s">
        <v>1511</v>
      </c>
      <c r="H832" s="85" t="s">
        <v>273</v>
      </c>
      <c r="I832" s="74" t="s">
        <v>274</v>
      </c>
      <c r="J832" s="75">
        <f>J835</f>
        <v>0</v>
      </c>
      <c r="K832" s="75">
        <f>K835</f>
        <v>0</v>
      </c>
      <c r="L832" s="113">
        <v>0</v>
      </c>
      <c r="M832" s="113"/>
      <c r="N832" s="113"/>
      <c r="O832" s="113"/>
      <c r="P832" s="113"/>
      <c r="Q832" s="113"/>
      <c r="R832" s="113"/>
      <c r="S832" s="113"/>
      <c r="T832" s="113"/>
      <c r="U832" s="113"/>
      <c r="V832" s="113"/>
      <c r="W832" s="113"/>
      <c r="X832" s="113"/>
      <c r="Y832" s="113">
        <f t="shared" si="948"/>
        <v>0</v>
      </c>
      <c r="Z832" s="113"/>
      <c r="AA832" s="113"/>
      <c r="AB832" s="113"/>
      <c r="AC832" s="113"/>
      <c r="AD832" s="113"/>
      <c r="AE832" s="113"/>
      <c r="AF832" s="113"/>
      <c r="AG832" s="113">
        <v>0</v>
      </c>
      <c r="AH832" s="113">
        <v>0</v>
      </c>
      <c r="AI832" s="113">
        <v>0</v>
      </c>
      <c r="AJ832" s="113">
        <v>0</v>
      </c>
      <c r="AK832" s="113">
        <v>0</v>
      </c>
      <c r="AL832" s="113">
        <v>0</v>
      </c>
      <c r="AM832" s="113">
        <f t="shared" ref="AM832:AM849" si="950">SUM(M832:R832)</f>
        <v>0</v>
      </c>
      <c r="AN832" s="113">
        <f t="shared" ref="AN832:AN849" si="951">SUM(S832:U832)</f>
        <v>0</v>
      </c>
      <c r="AO832" s="113">
        <f t="shared" ref="AO832:AO849" si="952">SUM(V832:X832)</f>
        <v>0</v>
      </c>
      <c r="AP832" s="113">
        <f t="shared" ref="AP832:AP849" si="953">SUM(AM832:AO832)</f>
        <v>0</v>
      </c>
      <c r="AQ832" s="113"/>
      <c r="AR832" s="113"/>
      <c r="AS832" s="113"/>
      <c r="AT832" s="113"/>
      <c r="AU832" s="113"/>
      <c r="AV832" s="113"/>
      <c r="AW832" s="113"/>
      <c r="AX832" s="113"/>
      <c r="AY832" s="113"/>
      <c r="AZ832" s="113"/>
      <c r="BA832" s="113"/>
      <c r="BB832" s="113"/>
    </row>
    <row r="833" spans="7:54" s="71" customFormat="1" ht="14.25" x14ac:dyDescent="0.2">
      <c r="G833" s="81" t="s">
        <v>1512</v>
      </c>
      <c r="H833" s="85" t="s">
        <v>1513</v>
      </c>
      <c r="I833" s="74" t="s">
        <v>1514</v>
      </c>
      <c r="J833" s="75"/>
      <c r="K833" s="75"/>
      <c r="L833" s="113">
        <v>0</v>
      </c>
      <c r="M833" s="113"/>
      <c r="N833" s="113"/>
      <c r="O833" s="113"/>
      <c r="P833" s="113"/>
      <c r="Q833" s="113"/>
      <c r="R833" s="113"/>
      <c r="S833" s="113"/>
      <c r="T833" s="113"/>
      <c r="U833" s="113"/>
      <c r="V833" s="113"/>
      <c r="W833" s="113"/>
      <c r="X833" s="113"/>
      <c r="Y833" s="113">
        <f t="shared" si="948"/>
        <v>0</v>
      </c>
      <c r="Z833" s="113"/>
      <c r="AA833" s="113"/>
      <c r="AB833" s="113"/>
      <c r="AC833" s="113"/>
      <c r="AD833" s="113"/>
      <c r="AE833" s="113"/>
      <c r="AF833" s="113"/>
      <c r="AG833" s="113"/>
      <c r="AH833" s="113"/>
      <c r="AI833" s="113"/>
      <c r="AJ833" s="113">
        <v>0</v>
      </c>
      <c r="AK833" s="113">
        <v>0</v>
      </c>
      <c r="AL833" s="113">
        <f t="shared" si="949"/>
        <v>0</v>
      </c>
      <c r="AM833" s="113">
        <f t="shared" si="950"/>
        <v>0</v>
      </c>
      <c r="AN833" s="113">
        <f t="shared" si="951"/>
        <v>0</v>
      </c>
      <c r="AO833" s="113">
        <f t="shared" si="952"/>
        <v>0</v>
      </c>
      <c r="AP833" s="113">
        <f t="shared" si="953"/>
        <v>0</v>
      </c>
      <c r="AQ833" s="113"/>
      <c r="AR833" s="113"/>
      <c r="AS833" s="113"/>
      <c r="AT833" s="113"/>
      <c r="AU833" s="113"/>
      <c r="AV833" s="113"/>
      <c r="AW833" s="113"/>
      <c r="AX833" s="113"/>
      <c r="AY833" s="113"/>
      <c r="AZ833" s="113"/>
      <c r="BA833" s="113"/>
      <c r="BB833" s="113"/>
    </row>
    <row r="834" spans="7:54" s="71" customFormat="1" ht="14.25" x14ac:dyDescent="0.2">
      <c r="G834" s="81" t="s">
        <v>1513</v>
      </c>
      <c r="H834" s="85" t="s">
        <v>1513</v>
      </c>
      <c r="I834" s="74" t="s">
        <v>1514</v>
      </c>
      <c r="J834" s="75"/>
      <c r="K834" s="75"/>
      <c r="L834" s="113">
        <v>0</v>
      </c>
      <c r="M834" s="113"/>
      <c r="N834" s="113"/>
      <c r="O834" s="113"/>
      <c r="P834" s="113"/>
      <c r="Q834" s="113"/>
      <c r="R834" s="113"/>
      <c r="S834" s="113"/>
      <c r="T834" s="113"/>
      <c r="U834" s="113"/>
      <c r="V834" s="113"/>
      <c r="W834" s="113"/>
      <c r="X834" s="113"/>
      <c r="Y834" s="113">
        <f t="shared" si="948"/>
        <v>0</v>
      </c>
      <c r="Z834" s="113"/>
      <c r="AA834" s="113"/>
      <c r="AB834" s="113"/>
      <c r="AC834" s="113"/>
      <c r="AD834" s="113"/>
      <c r="AE834" s="113"/>
      <c r="AF834" s="113"/>
      <c r="AG834" s="113"/>
      <c r="AH834" s="113"/>
      <c r="AI834" s="113"/>
      <c r="AJ834" s="113">
        <v>0</v>
      </c>
      <c r="AK834" s="113">
        <v>0</v>
      </c>
      <c r="AL834" s="113">
        <f t="shared" si="949"/>
        <v>0</v>
      </c>
      <c r="AM834" s="113">
        <f t="shared" si="950"/>
        <v>0</v>
      </c>
      <c r="AN834" s="113">
        <f t="shared" si="951"/>
        <v>0</v>
      </c>
      <c r="AO834" s="113">
        <f t="shared" si="952"/>
        <v>0</v>
      </c>
      <c r="AP834" s="113">
        <f t="shared" si="953"/>
        <v>0</v>
      </c>
      <c r="AQ834" s="113"/>
      <c r="AR834" s="113"/>
      <c r="AS834" s="113"/>
      <c r="AT834" s="113"/>
      <c r="AU834" s="113"/>
      <c r="AV834" s="113"/>
      <c r="AW834" s="113"/>
      <c r="AX834" s="113"/>
      <c r="AY834" s="113"/>
      <c r="AZ834" s="113"/>
      <c r="BA834" s="113"/>
      <c r="BB834" s="113"/>
    </row>
    <row r="835" spans="7:54" s="71" customFormat="1" ht="14.25" x14ac:dyDescent="0.2">
      <c r="G835" s="81" t="s">
        <v>1515</v>
      </c>
      <c r="H835" s="85" t="s">
        <v>1516</v>
      </c>
      <c r="I835" s="74" t="s">
        <v>1517</v>
      </c>
      <c r="J835" s="75">
        <f>J836</f>
        <v>0</v>
      </c>
      <c r="K835" s="75">
        <f>K836</f>
        <v>0</v>
      </c>
      <c r="L835" s="113">
        <v>0</v>
      </c>
      <c r="M835" s="113"/>
      <c r="N835" s="113"/>
      <c r="O835" s="113"/>
      <c r="P835" s="113"/>
      <c r="Q835" s="113"/>
      <c r="R835" s="113"/>
      <c r="S835" s="113"/>
      <c r="T835" s="113"/>
      <c r="U835" s="113"/>
      <c r="V835" s="113"/>
      <c r="W835" s="113"/>
      <c r="X835" s="113"/>
      <c r="Y835" s="113">
        <f t="shared" si="948"/>
        <v>0</v>
      </c>
      <c r="Z835" s="113"/>
      <c r="AA835" s="113"/>
      <c r="AB835" s="113"/>
      <c r="AC835" s="113"/>
      <c r="AD835" s="113"/>
      <c r="AE835" s="113"/>
      <c r="AF835" s="113"/>
      <c r="AG835" s="113">
        <v>0</v>
      </c>
      <c r="AH835" s="113">
        <v>0</v>
      </c>
      <c r="AI835" s="113">
        <f>SUM(AG835:AH835)</f>
        <v>0</v>
      </c>
      <c r="AJ835" s="113">
        <v>0</v>
      </c>
      <c r="AK835" s="113">
        <v>0</v>
      </c>
      <c r="AL835" s="113">
        <v>0</v>
      </c>
      <c r="AM835" s="113">
        <f t="shared" si="950"/>
        <v>0</v>
      </c>
      <c r="AN835" s="113">
        <f t="shared" si="951"/>
        <v>0</v>
      </c>
      <c r="AO835" s="113">
        <f t="shared" si="952"/>
        <v>0</v>
      </c>
      <c r="AP835" s="113">
        <f t="shared" si="953"/>
        <v>0</v>
      </c>
      <c r="AQ835" s="113"/>
      <c r="AR835" s="113"/>
      <c r="AS835" s="113"/>
      <c r="AT835" s="113"/>
      <c r="AU835" s="113"/>
      <c r="AV835" s="113"/>
      <c r="AW835" s="113"/>
      <c r="AX835" s="113"/>
      <c r="AY835" s="113"/>
      <c r="AZ835" s="113"/>
      <c r="BA835" s="113"/>
      <c r="BB835" s="113"/>
    </row>
    <row r="836" spans="7:54" s="71" customFormat="1" ht="14.25" x14ac:dyDescent="0.2">
      <c r="G836" s="81" t="s">
        <v>1516</v>
      </c>
      <c r="H836" s="85" t="s">
        <v>1516</v>
      </c>
      <c r="I836" s="74" t="s">
        <v>1517</v>
      </c>
      <c r="J836" s="75">
        <v>0</v>
      </c>
      <c r="K836" s="75"/>
      <c r="L836" s="113">
        <v>0</v>
      </c>
      <c r="M836" s="113"/>
      <c r="N836" s="113"/>
      <c r="O836" s="113"/>
      <c r="P836" s="113"/>
      <c r="Q836" s="113"/>
      <c r="R836" s="113"/>
      <c r="S836" s="113"/>
      <c r="T836" s="113"/>
      <c r="U836" s="113"/>
      <c r="V836" s="113"/>
      <c r="W836" s="113"/>
      <c r="X836" s="113"/>
      <c r="Y836" s="113">
        <f t="shared" si="948"/>
        <v>0</v>
      </c>
      <c r="Z836" s="113"/>
      <c r="AA836" s="113"/>
      <c r="AB836" s="113"/>
      <c r="AC836" s="113"/>
      <c r="AD836" s="113"/>
      <c r="AE836" s="113"/>
      <c r="AF836" s="113"/>
      <c r="AG836" s="113">
        <v>0</v>
      </c>
      <c r="AH836" s="113">
        <v>0</v>
      </c>
      <c r="AI836" s="113">
        <f>SUM(AG836:AH836)</f>
        <v>0</v>
      </c>
      <c r="AJ836" s="113">
        <v>0</v>
      </c>
      <c r="AK836" s="113">
        <v>0</v>
      </c>
      <c r="AL836" s="113">
        <v>0</v>
      </c>
      <c r="AM836" s="113">
        <f t="shared" si="950"/>
        <v>0</v>
      </c>
      <c r="AN836" s="113">
        <f t="shared" si="951"/>
        <v>0</v>
      </c>
      <c r="AO836" s="113">
        <f t="shared" si="952"/>
        <v>0</v>
      </c>
      <c r="AP836" s="113">
        <f t="shared" si="953"/>
        <v>0</v>
      </c>
      <c r="AQ836" s="113"/>
      <c r="AR836" s="113"/>
      <c r="AS836" s="113"/>
      <c r="AT836" s="113"/>
      <c r="AU836" s="113"/>
      <c r="AV836" s="113"/>
      <c r="AW836" s="113"/>
      <c r="AX836" s="113"/>
      <c r="AY836" s="113"/>
      <c r="AZ836" s="113"/>
      <c r="BA836" s="113"/>
      <c r="BB836" s="113"/>
    </row>
    <row r="837" spans="7:54" s="71" customFormat="1" ht="14.25" x14ac:dyDescent="0.2">
      <c r="G837" s="81" t="s">
        <v>1518</v>
      </c>
      <c r="H837" s="85" t="s">
        <v>1519</v>
      </c>
      <c r="I837" s="74" t="s">
        <v>1520</v>
      </c>
      <c r="J837" s="75"/>
      <c r="K837" s="75"/>
      <c r="L837" s="113">
        <v>0</v>
      </c>
      <c r="M837" s="113"/>
      <c r="N837" s="113"/>
      <c r="O837" s="113"/>
      <c r="P837" s="113"/>
      <c r="Q837" s="113"/>
      <c r="R837" s="113"/>
      <c r="S837" s="113"/>
      <c r="T837" s="113"/>
      <c r="U837" s="113"/>
      <c r="V837" s="113"/>
      <c r="W837" s="113"/>
      <c r="X837" s="113"/>
      <c r="Y837" s="113">
        <f t="shared" si="948"/>
        <v>0</v>
      </c>
      <c r="Z837" s="113"/>
      <c r="AA837" s="113"/>
      <c r="AB837" s="113"/>
      <c r="AC837" s="113"/>
      <c r="AD837" s="113"/>
      <c r="AE837" s="113"/>
      <c r="AF837" s="113"/>
      <c r="AG837" s="113">
        <v>0</v>
      </c>
      <c r="AH837" s="113">
        <v>0</v>
      </c>
      <c r="AI837" s="113">
        <f>SUM(AG837:AH837)</f>
        <v>0</v>
      </c>
      <c r="AJ837" s="113">
        <v>0</v>
      </c>
      <c r="AK837" s="113">
        <v>0</v>
      </c>
      <c r="AL837" s="113">
        <f t="shared" si="949"/>
        <v>0</v>
      </c>
      <c r="AM837" s="113">
        <f t="shared" si="950"/>
        <v>0</v>
      </c>
      <c r="AN837" s="113">
        <f t="shared" si="951"/>
        <v>0</v>
      </c>
      <c r="AO837" s="113">
        <f t="shared" si="952"/>
        <v>0</v>
      </c>
      <c r="AP837" s="113">
        <f t="shared" si="953"/>
        <v>0</v>
      </c>
      <c r="AQ837" s="113"/>
      <c r="AR837" s="113"/>
      <c r="AS837" s="113"/>
      <c r="AT837" s="113"/>
      <c r="AU837" s="113"/>
      <c r="AV837" s="113"/>
      <c r="AW837" s="113"/>
      <c r="AX837" s="113"/>
      <c r="AY837" s="113"/>
      <c r="AZ837" s="113"/>
      <c r="BA837" s="113"/>
      <c r="BB837" s="113"/>
    </row>
    <row r="838" spans="7:54" s="71" customFormat="1" ht="14.25" x14ac:dyDescent="0.2">
      <c r="G838" s="81" t="s">
        <v>1519</v>
      </c>
      <c r="H838" s="85" t="s">
        <v>1519</v>
      </c>
      <c r="I838" s="74" t="s">
        <v>1521</v>
      </c>
      <c r="J838" s="75"/>
      <c r="K838" s="75"/>
      <c r="L838" s="113">
        <v>0</v>
      </c>
      <c r="M838" s="113"/>
      <c r="N838" s="113"/>
      <c r="O838" s="113"/>
      <c r="P838" s="113"/>
      <c r="Q838" s="113"/>
      <c r="R838" s="113"/>
      <c r="S838" s="113"/>
      <c r="T838" s="113"/>
      <c r="U838" s="113"/>
      <c r="V838" s="113"/>
      <c r="W838" s="113"/>
      <c r="X838" s="113"/>
      <c r="Y838" s="113">
        <f t="shared" si="948"/>
        <v>0</v>
      </c>
      <c r="Z838" s="113"/>
      <c r="AA838" s="113"/>
      <c r="AB838" s="113"/>
      <c r="AC838" s="113"/>
      <c r="AD838" s="113"/>
      <c r="AE838" s="113"/>
      <c r="AF838" s="113"/>
      <c r="AG838" s="113"/>
      <c r="AH838" s="113"/>
      <c r="AI838" s="113"/>
      <c r="AJ838" s="113">
        <v>0</v>
      </c>
      <c r="AK838" s="113">
        <v>0</v>
      </c>
      <c r="AL838" s="113">
        <f t="shared" si="949"/>
        <v>0</v>
      </c>
      <c r="AM838" s="113">
        <f t="shared" si="950"/>
        <v>0</v>
      </c>
      <c r="AN838" s="113">
        <f t="shared" si="951"/>
        <v>0</v>
      </c>
      <c r="AO838" s="113">
        <f t="shared" si="952"/>
        <v>0</v>
      </c>
      <c r="AP838" s="113">
        <f t="shared" si="953"/>
        <v>0</v>
      </c>
      <c r="AQ838" s="113"/>
      <c r="AR838" s="113"/>
      <c r="AS838" s="113"/>
      <c r="AT838" s="113"/>
      <c r="AU838" s="113"/>
      <c r="AV838" s="113"/>
      <c r="AW838" s="113"/>
      <c r="AX838" s="113"/>
      <c r="AY838" s="113"/>
      <c r="AZ838" s="113"/>
      <c r="BA838" s="113"/>
      <c r="BB838" s="113"/>
    </row>
    <row r="839" spans="7:54" s="71" customFormat="1" ht="14.25" x14ac:dyDescent="0.2">
      <c r="G839" s="81" t="s">
        <v>1522</v>
      </c>
      <c r="H839" s="85" t="s">
        <v>1523</v>
      </c>
      <c r="I839" s="74" t="s">
        <v>1524</v>
      </c>
      <c r="J839" s="75"/>
      <c r="K839" s="75"/>
      <c r="L839" s="113">
        <v>0</v>
      </c>
      <c r="M839" s="113"/>
      <c r="N839" s="113"/>
      <c r="O839" s="113"/>
      <c r="P839" s="113"/>
      <c r="Q839" s="113"/>
      <c r="R839" s="113"/>
      <c r="S839" s="113"/>
      <c r="T839" s="113"/>
      <c r="U839" s="113"/>
      <c r="V839" s="113"/>
      <c r="W839" s="113"/>
      <c r="X839" s="113"/>
      <c r="Y839" s="113">
        <f t="shared" si="948"/>
        <v>0</v>
      </c>
      <c r="Z839" s="113"/>
      <c r="AA839" s="113"/>
      <c r="AB839" s="113"/>
      <c r="AC839" s="113"/>
      <c r="AD839" s="113"/>
      <c r="AE839" s="113"/>
      <c r="AF839" s="113"/>
      <c r="AG839" s="113"/>
      <c r="AH839" s="113"/>
      <c r="AI839" s="113"/>
      <c r="AJ839" s="113">
        <v>0</v>
      </c>
      <c r="AK839" s="113">
        <v>0</v>
      </c>
      <c r="AL839" s="113">
        <f t="shared" si="949"/>
        <v>0</v>
      </c>
      <c r="AM839" s="113">
        <f t="shared" si="950"/>
        <v>0</v>
      </c>
      <c r="AN839" s="113">
        <f t="shared" si="951"/>
        <v>0</v>
      </c>
      <c r="AO839" s="113">
        <f t="shared" si="952"/>
        <v>0</v>
      </c>
      <c r="AP839" s="113">
        <f t="shared" si="953"/>
        <v>0</v>
      </c>
      <c r="AQ839" s="113"/>
      <c r="AR839" s="113"/>
      <c r="AS839" s="113"/>
      <c r="AT839" s="113"/>
      <c r="AU839" s="113"/>
      <c r="AV839" s="113"/>
      <c r="AW839" s="113"/>
      <c r="AX839" s="113"/>
      <c r="AY839" s="113"/>
      <c r="AZ839" s="113"/>
      <c r="BA839" s="113"/>
      <c r="BB839" s="113"/>
    </row>
    <row r="840" spans="7:54" s="71" customFormat="1" ht="14.25" x14ac:dyDescent="0.2">
      <c r="G840" s="81" t="s">
        <v>1523</v>
      </c>
      <c r="H840" s="85" t="s">
        <v>1523</v>
      </c>
      <c r="I840" s="74" t="s">
        <v>1525</v>
      </c>
      <c r="J840" s="75"/>
      <c r="K840" s="75"/>
      <c r="L840" s="113">
        <v>0</v>
      </c>
      <c r="M840" s="113"/>
      <c r="N840" s="113"/>
      <c r="O840" s="113"/>
      <c r="P840" s="113"/>
      <c r="Q840" s="113"/>
      <c r="R840" s="113"/>
      <c r="S840" s="113"/>
      <c r="T840" s="113"/>
      <c r="U840" s="113"/>
      <c r="V840" s="113"/>
      <c r="W840" s="113"/>
      <c r="X840" s="113"/>
      <c r="Y840" s="113">
        <f t="shared" si="948"/>
        <v>0</v>
      </c>
      <c r="Z840" s="113"/>
      <c r="AA840" s="113"/>
      <c r="AB840" s="113"/>
      <c r="AC840" s="113"/>
      <c r="AD840" s="113"/>
      <c r="AE840" s="113"/>
      <c r="AF840" s="113"/>
      <c r="AG840" s="113"/>
      <c r="AH840" s="113"/>
      <c r="AI840" s="113"/>
      <c r="AJ840" s="113"/>
      <c r="AK840" s="113"/>
      <c r="AL840" s="113">
        <f t="shared" si="949"/>
        <v>0</v>
      </c>
      <c r="AM840" s="113">
        <f t="shared" si="950"/>
        <v>0</v>
      </c>
      <c r="AN840" s="113">
        <f t="shared" si="951"/>
        <v>0</v>
      </c>
      <c r="AO840" s="113">
        <f t="shared" si="952"/>
        <v>0</v>
      </c>
      <c r="AP840" s="113">
        <f t="shared" si="953"/>
        <v>0</v>
      </c>
      <c r="AQ840" s="113"/>
      <c r="AR840" s="113"/>
      <c r="AS840" s="113"/>
      <c r="AT840" s="113"/>
      <c r="AU840" s="113"/>
      <c r="AV840" s="113"/>
      <c r="AW840" s="113"/>
      <c r="AX840" s="113"/>
      <c r="AY840" s="113"/>
      <c r="AZ840" s="113"/>
      <c r="BA840" s="113"/>
      <c r="BB840" s="113"/>
    </row>
    <row r="841" spans="7:54" s="71" customFormat="1" ht="14.25" x14ac:dyDescent="0.2">
      <c r="G841" s="81" t="s">
        <v>1526</v>
      </c>
      <c r="H841" s="85" t="s">
        <v>275</v>
      </c>
      <c r="I841" s="74" t="s">
        <v>276</v>
      </c>
      <c r="J841" s="75"/>
      <c r="K841" s="75"/>
      <c r="L841" s="113"/>
      <c r="M841" s="113"/>
      <c r="N841" s="113"/>
      <c r="O841" s="113"/>
      <c r="P841" s="113"/>
      <c r="Q841" s="113"/>
      <c r="R841" s="113"/>
      <c r="S841" s="113"/>
      <c r="T841" s="113"/>
      <c r="U841" s="113"/>
      <c r="V841" s="113"/>
      <c r="W841" s="113"/>
      <c r="X841" s="113"/>
      <c r="Y841" s="113">
        <f t="shared" si="948"/>
        <v>0</v>
      </c>
      <c r="Z841" s="113"/>
      <c r="AA841" s="113"/>
      <c r="AB841" s="113"/>
      <c r="AC841" s="113"/>
      <c r="AD841" s="113"/>
      <c r="AE841" s="113"/>
      <c r="AF841" s="113"/>
      <c r="AG841" s="113"/>
      <c r="AH841" s="113"/>
      <c r="AI841" s="113"/>
      <c r="AJ841" s="113"/>
      <c r="AK841" s="113"/>
      <c r="AL841" s="113">
        <f t="shared" si="949"/>
        <v>0</v>
      </c>
      <c r="AM841" s="113">
        <f t="shared" si="950"/>
        <v>0</v>
      </c>
      <c r="AN841" s="113">
        <f t="shared" si="951"/>
        <v>0</v>
      </c>
      <c r="AO841" s="113">
        <f t="shared" si="952"/>
        <v>0</v>
      </c>
      <c r="AP841" s="113">
        <f t="shared" si="953"/>
        <v>0</v>
      </c>
      <c r="AQ841" s="113"/>
      <c r="AR841" s="113"/>
      <c r="AS841" s="113"/>
      <c r="AT841" s="113"/>
      <c r="AU841" s="113"/>
      <c r="AV841" s="113"/>
      <c r="AW841" s="113"/>
      <c r="AX841" s="113"/>
      <c r="AY841" s="113"/>
      <c r="AZ841" s="113"/>
      <c r="BA841" s="113"/>
      <c r="BB841" s="113"/>
    </row>
    <row r="842" spans="7:54" s="71" customFormat="1" ht="14.25" x14ac:dyDescent="0.2">
      <c r="G842" s="81" t="s">
        <v>1527</v>
      </c>
      <c r="H842" s="85" t="s">
        <v>1528</v>
      </c>
      <c r="I842" s="74" t="s">
        <v>1529</v>
      </c>
      <c r="J842" s="75"/>
      <c r="K842" s="75"/>
      <c r="L842" s="113">
        <v>0</v>
      </c>
      <c r="M842" s="113"/>
      <c r="N842" s="113"/>
      <c r="O842" s="113"/>
      <c r="P842" s="113"/>
      <c r="Q842" s="113"/>
      <c r="R842" s="113"/>
      <c r="S842" s="113"/>
      <c r="T842" s="113"/>
      <c r="U842" s="113"/>
      <c r="V842" s="113"/>
      <c r="W842" s="113"/>
      <c r="X842" s="113"/>
      <c r="Y842" s="113">
        <f t="shared" si="948"/>
        <v>0</v>
      </c>
      <c r="Z842" s="113"/>
      <c r="AA842" s="113"/>
      <c r="AB842" s="113"/>
      <c r="AC842" s="113"/>
      <c r="AD842" s="113"/>
      <c r="AE842" s="113"/>
      <c r="AF842" s="113"/>
      <c r="AG842" s="113"/>
      <c r="AH842" s="113"/>
      <c r="AI842" s="113"/>
      <c r="AJ842" s="113"/>
      <c r="AK842" s="113"/>
      <c r="AL842" s="113">
        <f t="shared" si="949"/>
        <v>0</v>
      </c>
      <c r="AM842" s="113">
        <f t="shared" si="950"/>
        <v>0</v>
      </c>
      <c r="AN842" s="113">
        <f t="shared" si="951"/>
        <v>0</v>
      </c>
      <c r="AO842" s="113">
        <f t="shared" si="952"/>
        <v>0</v>
      </c>
      <c r="AP842" s="113">
        <f t="shared" si="953"/>
        <v>0</v>
      </c>
      <c r="AQ842" s="113"/>
      <c r="AR842" s="113"/>
      <c r="AS842" s="113"/>
      <c r="AT842" s="113"/>
      <c r="AU842" s="113"/>
      <c r="AV842" s="113"/>
      <c r="AW842" s="113"/>
      <c r="AX842" s="113"/>
      <c r="AY842" s="113"/>
      <c r="AZ842" s="113"/>
      <c r="BA842" s="113"/>
      <c r="BB842" s="113"/>
    </row>
    <row r="843" spans="7:54" s="71" customFormat="1" ht="14.25" x14ac:dyDescent="0.2">
      <c r="G843" s="81" t="s">
        <v>1528</v>
      </c>
      <c r="H843" s="85" t="s">
        <v>1528</v>
      </c>
      <c r="I843" s="74" t="s">
        <v>1530</v>
      </c>
      <c r="J843" s="75"/>
      <c r="K843" s="75"/>
      <c r="L843" s="113">
        <v>0</v>
      </c>
      <c r="M843" s="113"/>
      <c r="N843" s="113"/>
      <c r="O843" s="113"/>
      <c r="P843" s="113"/>
      <c r="Q843" s="113"/>
      <c r="R843" s="113"/>
      <c r="S843" s="113"/>
      <c r="T843" s="113"/>
      <c r="U843" s="113"/>
      <c r="V843" s="113"/>
      <c r="W843" s="113"/>
      <c r="X843" s="113"/>
      <c r="Y843" s="113">
        <f t="shared" si="948"/>
        <v>0</v>
      </c>
      <c r="Z843" s="113"/>
      <c r="AA843" s="113"/>
      <c r="AB843" s="113"/>
      <c r="AC843" s="113"/>
      <c r="AD843" s="113"/>
      <c r="AE843" s="113"/>
      <c r="AF843" s="113"/>
      <c r="AG843" s="113"/>
      <c r="AH843" s="113"/>
      <c r="AI843" s="113"/>
      <c r="AJ843" s="113"/>
      <c r="AK843" s="113"/>
      <c r="AL843" s="113">
        <f t="shared" si="949"/>
        <v>0</v>
      </c>
      <c r="AM843" s="113">
        <f t="shared" si="950"/>
        <v>0</v>
      </c>
      <c r="AN843" s="113">
        <f t="shared" si="951"/>
        <v>0</v>
      </c>
      <c r="AO843" s="113">
        <f t="shared" si="952"/>
        <v>0</v>
      </c>
      <c r="AP843" s="113">
        <f t="shared" si="953"/>
        <v>0</v>
      </c>
      <c r="AQ843" s="113"/>
      <c r="AR843" s="113"/>
      <c r="AS843" s="113"/>
      <c r="AT843" s="113"/>
      <c r="AU843" s="113"/>
      <c r="AV843" s="113"/>
      <c r="AW843" s="113"/>
      <c r="AX843" s="113"/>
      <c r="AY843" s="113"/>
      <c r="AZ843" s="113"/>
      <c r="BA843" s="113"/>
      <c r="BB843" s="113"/>
    </row>
    <row r="844" spans="7:54" s="71" customFormat="1" ht="14.25" x14ac:dyDescent="0.2">
      <c r="G844" s="81" t="s">
        <v>1531</v>
      </c>
      <c r="H844" s="85" t="s">
        <v>1532</v>
      </c>
      <c r="I844" s="74" t="s">
        <v>1533</v>
      </c>
      <c r="J844" s="75"/>
      <c r="K844" s="75"/>
      <c r="L844" s="113">
        <v>0</v>
      </c>
      <c r="M844" s="113"/>
      <c r="N844" s="113"/>
      <c r="O844" s="113"/>
      <c r="P844" s="113"/>
      <c r="Q844" s="113"/>
      <c r="R844" s="113"/>
      <c r="S844" s="113"/>
      <c r="T844" s="113"/>
      <c r="U844" s="113"/>
      <c r="V844" s="113"/>
      <c r="W844" s="113"/>
      <c r="X844" s="113"/>
      <c r="Y844" s="113">
        <f t="shared" si="948"/>
        <v>0</v>
      </c>
      <c r="Z844" s="113"/>
      <c r="AA844" s="113"/>
      <c r="AB844" s="113"/>
      <c r="AC844" s="113"/>
      <c r="AD844" s="113"/>
      <c r="AE844" s="113"/>
      <c r="AF844" s="113"/>
      <c r="AG844" s="113"/>
      <c r="AH844" s="113"/>
      <c r="AI844" s="113"/>
      <c r="AJ844" s="113"/>
      <c r="AK844" s="113"/>
      <c r="AL844" s="113">
        <f t="shared" si="949"/>
        <v>0</v>
      </c>
      <c r="AM844" s="113">
        <f t="shared" si="950"/>
        <v>0</v>
      </c>
      <c r="AN844" s="113">
        <f t="shared" si="951"/>
        <v>0</v>
      </c>
      <c r="AO844" s="113">
        <f t="shared" si="952"/>
        <v>0</v>
      </c>
      <c r="AP844" s="113">
        <f t="shared" si="953"/>
        <v>0</v>
      </c>
      <c r="AQ844" s="113"/>
      <c r="AR844" s="113"/>
      <c r="AS844" s="113"/>
      <c r="AT844" s="113"/>
      <c r="AU844" s="113"/>
      <c r="AV844" s="113"/>
      <c r="AW844" s="113"/>
      <c r="AX844" s="113"/>
      <c r="AY844" s="113"/>
      <c r="AZ844" s="113"/>
      <c r="BA844" s="113"/>
      <c r="BB844" s="113"/>
    </row>
    <row r="845" spans="7:54" s="71" customFormat="1" ht="14.25" x14ac:dyDescent="0.2">
      <c r="G845" s="81" t="s">
        <v>1532</v>
      </c>
      <c r="H845" s="85" t="s">
        <v>1532</v>
      </c>
      <c r="I845" s="74" t="s">
        <v>1533</v>
      </c>
      <c r="J845" s="75"/>
      <c r="K845" s="75"/>
      <c r="L845" s="113">
        <v>0</v>
      </c>
      <c r="M845" s="113"/>
      <c r="N845" s="113"/>
      <c r="O845" s="113"/>
      <c r="P845" s="113"/>
      <c r="Q845" s="113"/>
      <c r="R845" s="113"/>
      <c r="S845" s="113"/>
      <c r="T845" s="113"/>
      <c r="U845" s="113"/>
      <c r="V845" s="113"/>
      <c r="W845" s="113"/>
      <c r="X845" s="113"/>
      <c r="Y845" s="113">
        <f t="shared" si="948"/>
        <v>0</v>
      </c>
      <c r="Z845" s="113"/>
      <c r="AA845" s="113"/>
      <c r="AB845" s="113"/>
      <c r="AC845" s="113"/>
      <c r="AD845" s="113"/>
      <c r="AE845" s="113"/>
      <c r="AF845" s="113"/>
      <c r="AG845" s="113"/>
      <c r="AH845" s="113"/>
      <c r="AI845" s="113"/>
      <c r="AJ845" s="113"/>
      <c r="AK845" s="113"/>
      <c r="AL845" s="113">
        <f t="shared" si="949"/>
        <v>0</v>
      </c>
      <c r="AM845" s="113">
        <f t="shared" si="950"/>
        <v>0</v>
      </c>
      <c r="AN845" s="113">
        <f t="shared" si="951"/>
        <v>0</v>
      </c>
      <c r="AO845" s="113">
        <f t="shared" si="952"/>
        <v>0</v>
      </c>
      <c r="AP845" s="113">
        <f t="shared" si="953"/>
        <v>0</v>
      </c>
      <c r="AQ845" s="113"/>
      <c r="AR845" s="113"/>
      <c r="AS845" s="113"/>
      <c r="AT845" s="113"/>
      <c r="AU845" s="113"/>
      <c r="AV845" s="113"/>
      <c r="AW845" s="113"/>
      <c r="AX845" s="113"/>
      <c r="AY845" s="113"/>
      <c r="AZ845" s="113"/>
      <c r="BA845" s="113"/>
      <c r="BB845" s="113"/>
    </row>
    <row r="846" spans="7:54" s="71" customFormat="1" ht="14.25" x14ac:dyDescent="0.2">
      <c r="G846" s="81" t="s">
        <v>1534</v>
      </c>
      <c r="H846" s="85" t="s">
        <v>1535</v>
      </c>
      <c r="I846" s="74" t="s">
        <v>1536</v>
      </c>
      <c r="J846" s="75"/>
      <c r="K846" s="75"/>
      <c r="L846" s="113">
        <v>0</v>
      </c>
      <c r="M846" s="113"/>
      <c r="N846" s="113"/>
      <c r="O846" s="113"/>
      <c r="P846" s="113"/>
      <c r="Q846" s="113"/>
      <c r="R846" s="113"/>
      <c r="S846" s="113"/>
      <c r="T846" s="113"/>
      <c r="U846" s="113"/>
      <c r="V846" s="113"/>
      <c r="W846" s="113"/>
      <c r="X846" s="113"/>
      <c r="Y846" s="113">
        <f t="shared" si="948"/>
        <v>0</v>
      </c>
      <c r="Z846" s="113"/>
      <c r="AA846" s="113"/>
      <c r="AB846" s="113"/>
      <c r="AC846" s="113"/>
      <c r="AD846" s="113"/>
      <c r="AE846" s="113"/>
      <c r="AF846" s="113"/>
      <c r="AG846" s="113"/>
      <c r="AH846" s="113"/>
      <c r="AI846" s="113"/>
      <c r="AJ846" s="113"/>
      <c r="AK846" s="113"/>
      <c r="AL846" s="113">
        <f t="shared" si="949"/>
        <v>0</v>
      </c>
      <c r="AM846" s="113">
        <f t="shared" si="950"/>
        <v>0</v>
      </c>
      <c r="AN846" s="113">
        <f t="shared" si="951"/>
        <v>0</v>
      </c>
      <c r="AO846" s="113">
        <f t="shared" si="952"/>
        <v>0</v>
      </c>
      <c r="AP846" s="113">
        <f t="shared" si="953"/>
        <v>0</v>
      </c>
      <c r="AQ846" s="113"/>
      <c r="AR846" s="113"/>
      <c r="AS846" s="113"/>
      <c r="AT846" s="113"/>
      <c r="AU846" s="113"/>
      <c r="AV846" s="113"/>
      <c r="AW846" s="113"/>
      <c r="AX846" s="113"/>
      <c r="AY846" s="113"/>
      <c r="AZ846" s="113"/>
      <c r="BA846" s="113"/>
      <c r="BB846" s="113"/>
    </row>
    <row r="847" spans="7:54" s="71" customFormat="1" ht="14.25" x14ac:dyDescent="0.2">
      <c r="G847" s="81" t="s">
        <v>1535</v>
      </c>
      <c r="H847" s="85" t="s">
        <v>1535</v>
      </c>
      <c r="I847" s="74" t="s">
        <v>1536</v>
      </c>
      <c r="J847" s="75"/>
      <c r="K847" s="75"/>
      <c r="L847" s="113">
        <v>0</v>
      </c>
      <c r="M847" s="113"/>
      <c r="N847" s="113"/>
      <c r="O847" s="113"/>
      <c r="P847" s="113"/>
      <c r="Q847" s="113"/>
      <c r="R847" s="113"/>
      <c r="S847" s="113"/>
      <c r="T847" s="113"/>
      <c r="U847" s="113"/>
      <c r="V847" s="113"/>
      <c r="W847" s="113"/>
      <c r="X847" s="113"/>
      <c r="Y847" s="113">
        <f t="shared" si="948"/>
        <v>0</v>
      </c>
      <c r="Z847" s="113"/>
      <c r="AA847" s="113"/>
      <c r="AB847" s="113"/>
      <c r="AC847" s="113"/>
      <c r="AD847" s="113"/>
      <c r="AE847" s="113"/>
      <c r="AF847" s="113"/>
      <c r="AG847" s="113"/>
      <c r="AH847" s="113"/>
      <c r="AI847" s="113"/>
      <c r="AJ847" s="113"/>
      <c r="AK847" s="113"/>
      <c r="AL847" s="113">
        <f t="shared" si="949"/>
        <v>0</v>
      </c>
      <c r="AM847" s="113">
        <f t="shared" si="950"/>
        <v>0</v>
      </c>
      <c r="AN847" s="113">
        <f t="shared" si="951"/>
        <v>0</v>
      </c>
      <c r="AO847" s="113">
        <f t="shared" si="952"/>
        <v>0</v>
      </c>
      <c r="AP847" s="113">
        <f t="shared" si="953"/>
        <v>0</v>
      </c>
      <c r="AQ847" s="113"/>
      <c r="AR847" s="113"/>
      <c r="AS847" s="113"/>
      <c r="AT847" s="113"/>
      <c r="AU847" s="113"/>
      <c r="AV847" s="113"/>
      <c r="AW847" s="113"/>
      <c r="AX847" s="113"/>
      <c r="AY847" s="113"/>
      <c r="AZ847" s="113"/>
      <c r="BA847" s="113"/>
      <c r="BB847" s="113"/>
    </row>
    <row r="848" spans="7:54" s="71" customFormat="1" ht="14.25" x14ac:dyDescent="0.2">
      <c r="G848" s="81" t="s">
        <v>1537</v>
      </c>
      <c r="H848" s="85" t="s">
        <v>1538</v>
      </c>
      <c r="I848" s="74" t="s">
        <v>1539</v>
      </c>
      <c r="J848" s="75"/>
      <c r="K848" s="75"/>
      <c r="L848" s="113">
        <v>0</v>
      </c>
      <c r="M848" s="113"/>
      <c r="N848" s="113"/>
      <c r="O848" s="113"/>
      <c r="P848" s="113"/>
      <c r="Q848" s="113"/>
      <c r="R848" s="113"/>
      <c r="S848" s="113"/>
      <c r="T848" s="113"/>
      <c r="U848" s="113"/>
      <c r="V848" s="113"/>
      <c r="W848" s="113"/>
      <c r="X848" s="113"/>
      <c r="Y848" s="113">
        <f t="shared" si="948"/>
        <v>0</v>
      </c>
      <c r="Z848" s="113"/>
      <c r="AA848" s="113"/>
      <c r="AB848" s="113"/>
      <c r="AC848" s="113"/>
      <c r="AD848" s="113"/>
      <c r="AE848" s="113"/>
      <c r="AF848" s="113"/>
      <c r="AG848" s="113"/>
      <c r="AH848" s="113"/>
      <c r="AI848" s="113"/>
      <c r="AJ848" s="113"/>
      <c r="AK848" s="113"/>
      <c r="AL848" s="113">
        <f t="shared" si="949"/>
        <v>0</v>
      </c>
      <c r="AM848" s="113">
        <f t="shared" si="950"/>
        <v>0</v>
      </c>
      <c r="AN848" s="113">
        <f t="shared" si="951"/>
        <v>0</v>
      </c>
      <c r="AO848" s="113">
        <f t="shared" si="952"/>
        <v>0</v>
      </c>
      <c r="AP848" s="113">
        <f t="shared" si="953"/>
        <v>0</v>
      </c>
      <c r="AQ848" s="113"/>
      <c r="AR848" s="113"/>
      <c r="AS848" s="113"/>
      <c r="AT848" s="113"/>
      <c r="AU848" s="113"/>
      <c r="AV848" s="113"/>
      <c r="AW848" s="113"/>
      <c r="AX848" s="113"/>
      <c r="AY848" s="113"/>
      <c r="AZ848" s="113"/>
      <c r="BA848" s="113"/>
      <c r="BB848" s="113"/>
    </row>
    <row r="849" spans="7:54" s="71" customFormat="1" ht="14.25" x14ac:dyDescent="0.2">
      <c r="G849" s="81" t="s">
        <v>1538</v>
      </c>
      <c r="H849" s="85" t="s">
        <v>1538</v>
      </c>
      <c r="I849" s="74" t="s">
        <v>1540</v>
      </c>
      <c r="J849" s="75"/>
      <c r="K849" s="75"/>
      <c r="L849" s="113">
        <v>0</v>
      </c>
      <c r="M849" s="113"/>
      <c r="N849" s="113"/>
      <c r="O849" s="113"/>
      <c r="P849" s="113"/>
      <c r="Q849" s="113"/>
      <c r="R849" s="113"/>
      <c r="S849" s="113"/>
      <c r="T849" s="113"/>
      <c r="U849" s="113"/>
      <c r="V849" s="113"/>
      <c r="W849" s="113"/>
      <c r="X849" s="113"/>
      <c r="Y849" s="113">
        <f t="shared" si="948"/>
        <v>0</v>
      </c>
      <c r="Z849" s="113"/>
      <c r="AA849" s="113"/>
      <c r="AB849" s="113"/>
      <c r="AC849" s="113"/>
      <c r="AD849" s="113"/>
      <c r="AE849" s="113"/>
      <c r="AF849" s="113"/>
      <c r="AG849" s="113"/>
      <c r="AH849" s="113"/>
      <c r="AI849" s="113"/>
      <c r="AJ849" s="113"/>
      <c r="AK849" s="113"/>
      <c r="AL849" s="113">
        <f t="shared" si="949"/>
        <v>0</v>
      </c>
      <c r="AM849" s="113">
        <f t="shared" si="950"/>
        <v>0</v>
      </c>
      <c r="AN849" s="113">
        <f t="shared" si="951"/>
        <v>0</v>
      </c>
      <c r="AO849" s="113">
        <f t="shared" si="952"/>
        <v>0</v>
      </c>
      <c r="AP849" s="113">
        <f t="shared" si="953"/>
        <v>0</v>
      </c>
      <c r="AQ849" s="113"/>
      <c r="AR849" s="113"/>
      <c r="AS849" s="113"/>
      <c r="AT849" s="113"/>
      <c r="AU849" s="113"/>
      <c r="AV849" s="113"/>
      <c r="AW849" s="113"/>
      <c r="AX849" s="113"/>
      <c r="AY849" s="113"/>
      <c r="AZ849" s="113"/>
      <c r="BA849" s="113"/>
      <c r="BB849" s="113"/>
    </row>
    <row r="850" spans="7:54" s="71" customFormat="1" x14ac:dyDescent="0.2">
      <c r="G850" s="77" t="s">
        <v>1541</v>
      </c>
      <c r="H850" s="89" t="s">
        <v>77</v>
      </c>
      <c r="I850" s="89" t="s">
        <v>277</v>
      </c>
      <c r="J850" s="89">
        <f>J829+J831</f>
        <v>-5888368005.8000002</v>
      </c>
      <c r="K850" s="89">
        <f t="shared" ref="K850:AZ850" si="954">K829+K831</f>
        <v>1634416534</v>
      </c>
      <c r="L850" s="118">
        <f t="shared" si="954"/>
        <v>-95842226318.563828</v>
      </c>
      <c r="M850" s="118">
        <f t="shared" si="954"/>
        <v>-1521944634</v>
      </c>
      <c r="N850" s="118">
        <f t="shared" si="954"/>
        <v>-2003081975.3000002</v>
      </c>
      <c r="O850" s="118">
        <f t="shared" si="954"/>
        <v>-32759316413</v>
      </c>
      <c r="P850" s="118">
        <f t="shared" si="954"/>
        <v>-16888514415</v>
      </c>
      <c r="Q850" s="118">
        <f t="shared" si="954"/>
        <v>-18972216755</v>
      </c>
      <c r="R850" s="118">
        <f t="shared" si="954"/>
        <v>13208136836</v>
      </c>
      <c r="S850" s="118">
        <f t="shared" si="954"/>
        <v>-12950800393.016666</v>
      </c>
      <c r="T850" s="118">
        <f t="shared" si="954"/>
        <v>-12950800393.016666</v>
      </c>
      <c r="U850" s="118">
        <f t="shared" si="954"/>
        <v>-12950800393.016666</v>
      </c>
      <c r="V850" s="118">
        <f t="shared" si="954"/>
        <v>-12956533832.016666</v>
      </c>
      <c r="W850" s="118">
        <f t="shared" si="954"/>
        <v>-12956533832.016666</v>
      </c>
      <c r="X850" s="118">
        <f t="shared" si="954"/>
        <v>-12956533832.016666</v>
      </c>
      <c r="Y850" s="118">
        <f t="shared" si="954"/>
        <v>-122516133243.40001</v>
      </c>
      <c r="Z850" s="118">
        <f t="shared" si="954"/>
        <v>-7986852193.2136517</v>
      </c>
      <c r="AA850" s="118">
        <f t="shared" si="954"/>
        <v>-7986852193.2136517</v>
      </c>
      <c r="AB850" s="118">
        <f t="shared" si="954"/>
        <v>-7986852193.2136517</v>
      </c>
      <c r="AC850" s="118">
        <f t="shared" si="954"/>
        <v>-7986852193.2136517</v>
      </c>
      <c r="AD850" s="118">
        <f t="shared" si="954"/>
        <v>-7986852193.2136517</v>
      </c>
      <c r="AE850" s="118">
        <f t="shared" si="954"/>
        <v>-7986852193.2136517</v>
      </c>
      <c r="AF850" s="118">
        <f t="shared" si="954"/>
        <v>-7986852193.2136517</v>
      </c>
      <c r="AG850" s="118">
        <f t="shared" si="954"/>
        <v>-10838229760</v>
      </c>
      <c r="AH850" s="118">
        <f t="shared" si="954"/>
        <v>12773945455</v>
      </c>
      <c r="AI850" s="118">
        <f t="shared" si="954"/>
        <v>1634415695</v>
      </c>
      <c r="AJ850" s="118">
        <f t="shared" si="954"/>
        <v>-47921113159.281906</v>
      </c>
      <c r="AK850" s="118">
        <f t="shared" si="954"/>
        <v>-47921113159.281906</v>
      </c>
      <c r="AL850" s="118">
        <f t="shared" si="954"/>
        <v>-95842226318.563812</v>
      </c>
      <c r="AM850" s="118">
        <f t="shared" si="954"/>
        <v>-60447663046</v>
      </c>
      <c r="AN850" s="118">
        <f t="shared" si="954"/>
        <v>-47615721933.43335</v>
      </c>
      <c r="AO850" s="118">
        <f t="shared" si="954"/>
        <v>-16604206052.789566</v>
      </c>
      <c r="AP850" s="118">
        <f t="shared" si="954"/>
        <v>-124667591032.2229</v>
      </c>
      <c r="AQ850" s="118">
        <f t="shared" si="954"/>
        <v>-60447663046</v>
      </c>
      <c r="AR850" s="118">
        <f t="shared" si="954"/>
        <v>-47615721933.43335</v>
      </c>
      <c r="AS850" s="118">
        <f t="shared" si="954"/>
        <v>-16604206052.789566</v>
      </c>
      <c r="AT850" s="118">
        <f t="shared" si="954"/>
        <v>-124667591032.2229</v>
      </c>
      <c r="AU850" s="118">
        <f t="shared" si="954"/>
        <v>-60447663046</v>
      </c>
      <c r="AV850" s="118" t="e">
        <f t="shared" si="954"/>
        <v>#REF!</v>
      </c>
      <c r="AW850" s="118" t="e">
        <f t="shared" si="954"/>
        <v>#REF!</v>
      </c>
      <c r="AX850" s="118" t="e">
        <f t="shared" si="954"/>
        <v>#REF!</v>
      </c>
      <c r="AY850" s="118">
        <f t="shared" si="954"/>
        <v>-128926994465.22247</v>
      </c>
      <c r="AZ850" s="118">
        <f t="shared" si="954"/>
        <v>68475117502.63884</v>
      </c>
      <c r="BA850" s="118">
        <f>BA829+BA831</f>
        <v>-128108570596.64844</v>
      </c>
      <c r="BB850" s="118">
        <f>BB829+BB831</f>
        <v>92542216149.15065</v>
      </c>
    </row>
    <row r="851" spans="7:54" s="71" customFormat="1" ht="14.25" x14ac:dyDescent="0.2">
      <c r="M851" s="102">
        <v>1260281017.0999999</v>
      </c>
      <c r="N851" s="102">
        <v>-96874547</v>
      </c>
      <c r="O851" s="102">
        <v>-1198196147.4000001</v>
      </c>
      <c r="P851" s="102">
        <v>-5931753692.2000008</v>
      </c>
      <c r="Q851" s="102">
        <v>-3369321182.5</v>
      </c>
      <c r="R851" s="102">
        <v>-2506703047.1000004</v>
      </c>
      <c r="Z851" s="102">
        <v>1260281017.0999999</v>
      </c>
      <c r="AA851" s="102">
        <v>-96874547</v>
      </c>
      <c r="AB851" s="102">
        <v>-1198196147.4000001</v>
      </c>
      <c r="AC851" s="102"/>
      <c r="AD851" s="102"/>
      <c r="AE851" s="102"/>
    </row>
    <row r="852" spans="7:54" s="71" customFormat="1" ht="14.25" x14ac:dyDescent="0.2"/>
    <row r="853" spans="7:54" s="94" customFormat="1" ht="14.25" x14ac:dyDescent="0.2"/>
    <row r="854" spans="7:54" s="94" customFormat="1" ht="14.25" x14ac:dyDescent="0.2"/>
    <row r="855" spans="7:54" s="94" customFormat="1" ht="14.25" x14ac:dyDescent="0.2">
      <c r="I855" s="94" t="s">
        <v>1542</v>
      </c>
      <c r="J855" s="103">
        <f>J709+J442+J444+J458+J607+J609+J619+J466+J631</f>
        <v>-17695568526</v>
      </c>
      <c r="K855" s="103">
        <f t="shared" ref="K855:AX855" si="955">K709+K442+K444+K458+K607+K609+K619+K466+K631</f>
        <v>-37632161339</v>
      </c>
      <c r="L855" s="103">
        <f t="shared" si="955"/>
        <v>5304411012.1999969</v>
      </c>
      <c r="M855" s="103">
        <f t="shared" si="955"/>
        <v>-2081259487</v>
      </c>
      <c r="N855" s="103">
        <f t="shared" si="955"/>
        <v>-2978834715</v>
      </c>
      <c r="O855" s="103">
        <f t="shared" si="955"/>
        <v>-2228358255</v>
      </c>
      <c r="P855" s="103">
        <f t="shared" si="955"/>
        <v>-2407573083</v>
      </c>
      <c r="Q855" s="103">
        <f t="shared" si="955"/>
        <v>-4242044999</v>
      </c>
      <c r="R855" s="103">
        <f t="shared" si="955"/>
        <v>-782921561</v>
      </c>
      <c r="S855" s="103">
        <f t="shared" si="955"/>
        <v>1377988066.3166666</v>
      </c>
      <c r="T855" s="103">
        <f t="shared" si="955"/>
        <v>1377988066.3166666</v>
      </c>
      <c r="U855" s="103">
        <f t="shared" si="955"/>
        <v>1377988066.3166666</v>
      </c>
      <c r="V855" s="103">
        <f t="shared" si="955"/>
        <v>1372254627.3166666</v>
      </c>
      <c r="W855" s="103">
        <f t="shared" si="955"/>
        <v>1372254627.3166666</v>
      </c>
      <c r="X855" s="103">
        <f t="shared" si="955"/>
        <v>1372254627.3166666</v>
      </c>
      <c r="Y855" s="103">
        <f t="shared" si="955"/>
        <v>-6470264019.1000061</v>
      </c>
      <c r="Z855" s="103">
        <f t="shared" si="955"/>
        <v>442034251.01666546</v>
      </c>
      <c r="AA855" s="103">
        <f t="shared" si="955"/>
        <v>442034251.01666546</v>
      </c>
      <c r="AB855" s="103">
        <f t="shared" si="955"/>
        <v>442034251.01666546</v>
      </c>
      <c r="AC855" s="103">
        <f t="shared" si="955"/>
        <v>442034251.01666546</v>
      </c>
      <c r="AD855" s="103">
        <f t="shared" si="955"/>
        <v>442034251.01666546</v>
      </c>
      <c r="AE855" s="103">
        <f t="shared" si="955"/>
        <v>442034251.01666546</v>
      </c>
      <c r="AF855" s="103">
        <f t="shared" si="955"/>
        <v>442034251.01666546</v>
      </c>
      <c r="AG855" s="103">
        <f t="shared" si="955"/>
        <v>-16582320905</v>
      </c>
      <c r="AH855" s="103">
        <f t="shared" si="955"/>
        <v>-20748540434</v>
      </c>
      <c r="AI855" s="103">
        <f t="shared" si="955"/>
        <v>-37632161339</v>
      </c>
      <c r="AJ855" s="103">
        <f t="shared" si="955"/>
        <v>2652205506.0999985</v>
      </c>
      <c r="AK855" s="103">
        <f t="shared" si="955"/>
        <v>2652205506.0999985</v>
      </c>
      <c r="AL855" s="103">
        <f t="shared" si="955"/>
        <v>5304411012.1999969</v>
      </c>
      <c r="AM855" s="103">
        <f t="shared" si="955"/>
        <v>-14720992100</v>
      </c>
      <c r="AN855" s="103">
        <f t="shared" si="955"/>
        <v>-970179076.38271141</v>
      </c>
      <c r="AO855" s="103">
        <f t="shared" si="955"/>
        <v>30783459441.847401</v>
      </c>
      <c r="AP855" s="103">
        <f t="shared" si="955"/>
        <v>15092288265.464699</v>
      </c>
      <c r="AQ855" s="103">
        <f t="shared" si="955"/>
        <v>-14720992100</v>
      </c>
      <c r="AR855" s="103">
        <f t="shared" si="955"/>
        <v>-970179076.38271141</v>
      </c>
      <c r="AS855" s="103">
        <f t="shared" si="955"/>
        <v>30783459441.847401</v>
      </c>
      <c r="AT855" s="103">
        <f t="shared" si="955"/>
        <v>15092288265.464699</v>
      </c>
      <c r="AU855" s="103">
        <f t="shared" si="955"/>
        <v>-14720992100</v>
      </c>
      <c r="AV855" s="103" t="e">
        <f t="shared" si="955"/>
        <v>#REF!</v>
      </c>
      <c r="AW855" s="103" t="e">
        <f t="shared" si="955"/>
        <v>#REF!</v>
      </c>
      <c r="AX855" s="103" t="e">
        <f t="shared" si="955"/>
        <v>#REF!</v>
      </c>
      <c r="AY855" s="103">
        <f>AY709+AY442+AY444+AY458+AY607+AY609+AY619+AY466+AY631</f>
        <v>13446072832.464703</v>
      </c>
      <c r="AZ855" s="103">
        <f>AZ709+AZ442+AZ444+AZ458+AZ607+AZ609+AZ619+AZ466+AZ631</f>
        <v>276425545812.40082</v>
      </c>
      <c r="BA855" s="103">
        <f>BA709+BA442+BA444+BA458+BA607+BA609+BA619+BA466+BA631</f>
        <v>13769851129.464703</v>
      </c>
      <c r="BB855" s="103">
        <f>BB709+BB442+BB444+BB458+BB607+BB609+BB619+BB466+BB631</f>
        <v>292697685310.64056</v>
      </c>
    </row>
    <row r="856" spans="7:54" s="94" customFormat="1" ht="14.25" x14ac:dyDescent="0.2">
      <c r="I856" s="94" t="s">
        <v>1543</v>
      </c>
      <c r="J856" s="103">
        <f>J818+J803</f>
        <v>-8411954294</v>
      </c>
      <c r="K856" s="103">
        <f t="shared" ref="K856:AX856" si="956">K818+K803</f>
        <v>2044281830</v>
      </c>
      <c r="L856" s="103">
        <f t="shared" si="956"/>
        <v>-62177838818.953369</v>
      </c>
      <c r="M856" s="103">
        <f t="shared" si="956"/>
        <v>-2174206620</v>
      </c>
      <c r="N856" s="103">
        <f t="shared" si="956"/>
        <v>-2861545679</v>
      </c>
      <c r="O856" s="103">
        <f t="shared" si="956"/>
        <v>-5293068068</v>
      </c>
      <c r="P856" s="103">
        <f t="shared" si="956"/>
        <v>-6504252752</v>
      </c>
      <c r="Q856" s="103">
        <f t="shared" si="956"/>
        <v>-8931900858</v>
      </c>
      <c r="R856" s="103">
        <f t="shared" si="956"/>
        <v>-6355321179</v>
      </c>
      <c r="S856" s="103">
        <f t="shared" si="956"/>
        <v>-3632556648.0166664</v>
      </c>
      <c r="T856" s="103">
        <f t="shared" si="956"/>
        <v>-3632556648.0166664</v>
      </c>
      <c r="U856" s="103">
        <f t="shared" si="956"/>
        <v>-3632556648.0166664</v>
      </c>
      <c r="V856" s="103">
        <f t="shared" si="956"/>
        <v>-3638290087.0166664</v>
      </c>
      <c r="W856" s="103">
        <f t="shared" si="956"/>
        <v>-3638290087.0166664</v>
      </c>
      <c r="X856" s="103">
        <f t="shared" si="956"/>
        <v>-3638290087.0166664</v>
      </c>
      <c r="Y856" s="103">
        <f t="shared" si="956"/>
        <v>-39790028573.100006</v>
      </c>
      <c r="Z856" s="103">
        <f t="shared" si="956"/>
        <v>-5181486568.2461138</v>
      </c>
      <c r="AA856" s="103">
        <f t="shared" si="956"/>
        <v>-5181486568.2461138</v>
      </c>
      <c r="AB856" s="103">
        <f t="shared" si="956"/>
        <v>-5181486568.2461138</v>
      </c>
      <c r="AC856" s="103">
        <f t="shared" si="956"/>
        <v>-5181486568.2461138</v>
      </c>
      <c r="AD856" s="103">
        <f t="shared" si="956"/>
        <v>-5181486568.2461138</v>
      </c>
      <c r="AE856" s="103">
        <f t="shared" si="956"/>
        <v>-5181486568.2461138</v>
      </c>
      <c r="AF856" s="103">
        <f t="shared" si="956"/>
        <v>-5181486568.2461138</v>
      </c>
      <c r="AG856" s="103">
        <f t="shared" si="956"/>
        <v>-10838229760</v>
      </c>
      <c r="AH856" s="103">
        <f t="shared" si="956"/>
        <v>13183810751</v>
      </c>
      <c r="AI856" s="103">
        <f t="shared" si="956"/>
        <v>2044280991</v>
      </c>
      <c r="AJ856" s="103">
        <f t="shared" si="956"/>
        <v>-31088919409.476681</v>
      </c>
      <c r="AK856" s="103">
        <f t="shared" si="956"/>
        <v>-31088919409.476681</v>
      </c>
      <c r="AL856" s="103">
        <f t="shared" si="956"/>
        <v>-62177838818.953362</v>
      </c>
      <c r="AM856" s="103">
        <f t="shared" si="956"/>
        <v>-32120295156</v>
      </c>
      <c r="AN856" s="103">
        <f t="shared" si="956"/>
        <v>-15177730321.595451</v>
      </c>
      <c r="AO856" s="103">
        <f t="shared" si="956"/>
        <v>15574301054.161457</v>
      </c>
      <c r="AP856" s="103">
        <f t="shared" si="956"/>
        <v>-31723724423.433975</v>
      </c>
      <c r="AQ856" s="103">
        <f t="shared" si="956"/>
        <v>-32120295156</v>
      </c>
      <c r="AR856" s="103">
        <f t="shared" si="956"/>
        <v>-15177730321.595451</v>
      </c>
      <c r="AS856" s="103">
        <f t="shared" si="956"/>
        <v>15574301054.161457</v>
      </c>
      <c r="AT856" s="103">
        <f t="shared" si="956"/>
        <v>-31723724423.433975</v>
      </c>
      <c r="AU856" s="103">
        <f t="shared" si="956"/>
        <v>-32120295156</v>
      </c>
      <c r="AV856" s="103" t="e">
        <f t="shared" si="956"/>
        <v>#REF!</v>
      </c>
      <c r="AW856" s="103" t="e">
        <f t="shared" si="956"/>
        <v>#REF!</v>
      </c>
      <c r="AX856" s="103" t="e">
        <f t="shared" si="956"/>
        <v>#REF!</v>
      </c>
      <c r="AY856" s="103">
        <f>AY818+AY803</f>
        <v>-45452772347.196472</v>
      </c>
      <c r="AZ856" s="103">
        <f>AZ818+AZ803</f>
        <v>199330429628.29855</v>
      </c>
      <c r="BA856" s="103">
        <f>BA818+BA803</f>
        <v>-45127731478.622437</v>
      </c>
      <c r="BB856" s="103">
        <f>BB818+BB803</f>
        <v>214623743918.43829</v>
      </c>
    </row>
    <row r="857" spans="7:54" s="94" customFormat="1" ht="14.25" x14ac:dyDescent="0.2">
      <c r="I857" s="94" t="s">
        <v>1544</v>
      </c>
      <c r="J857" s="104" t="e">
        <f>J855/J379</f>
        <v>#DIV/0!</v>
      </c>
      <c r="K857" s="104" t="e">
        <f t="shared" ref="K857:AX857" si="957">K855/K379</f>
        <v>#DIV/0!</v>
      </c>
      <c r="L857" s="104">
        <f t="shared" si="957"/>
        <v>0.11246975409113069</v>
      </c>
      <c r="M857" s="104" t="e">
        <f t="shared" si="957"/>
        <v>#DIV/0!</v>
      </c>
      <c r="N857" s="104" t="e">
        <f t="shared" si="957"/>
        <v>#DIV/0!</v>
      </c>
      <c r="O857" s="104">
        <f t="shared" si="957"/>
        <v>-12.129267047929629</v>
      </c>
      <c r="P857" s="104">
        <f t="shared" si="957"/>
        <v>-0.57482599094987052</v>
      </c>
      <c r="Q857" s="104">
        <f t="shared" si="957"/>
        <v>-1.044455545916847</v>
      </c>
      <c r="R857" s="104">
        <f t="shared" si="957"/>
        <v>-0.17562202234979588</v>
      </c>
      <c r="S857" s="104">
        <f t="shared" si="957"/>
        <v>0.3091051045666855</v>
      </c>
      <c r="T857" s="104">
        <f t="shared" si="957"/>
        <v>0.3091051045666855</v>
      </c>
      <c r="U857" s="104">
        <f t="shared" si="957"/>
        <v>0.3091051045666855</v>
      </c>
      <c r="V857" s="104">
        <f t="shared" si="957"/>
        <v>0.30821539797551606</v>
      </c>
      <c r="W857" s="104">
        <f t="shared" si="957"/>
        <v>0.30821539797551606</v>
      </c>
      <c r="X857" s="104">
        <f t="shared" si="957"/>
        <v>0.30821539797551606</v>
      </c>
      <c r="Y857" s="104">
        <f t="shared" si="957"/>
        <v>-0.16329854221033366</v>
      </c>
      <c r="Z857" s="104">
        <f t="shared" si="957"/>
        <v>0.11246975409113046</v>
      </c>
      <c r="AA857" s="104">
        <f t="shared" si="957"/>
        <v>0.11246975409113046</v>
      </c>
      <c r="AB857" s="104">
        <f t="shared" si="957"/>
        <v>0.11246975409113046</v>
      </c>
      <c r="AC857" s="104">
        <f t="shared" si="957"/>
        <v>0.11246975409113046</v>
      </c>
      <c r="AD857" s="104">
        <f t="shared" si="957"/>
        <v>0.11246975409113046</v>
      </c>
      <c r="AE857" s="104">
        <f t="shared" si="957"/>
        <v>0.11246975409113046</v>
      </c>
      <c r="AF857" s="104">
        <f t="shared" si="957"/>
        <v>0.11246975409113046</v>
      </c>
      <c r="AG857" s="104" t="e">
        <f t="shared" si="957"/>
        <v>#DIV/0!</v>
      </c>
      <c r="AH857" s="104" t="e">
        <f t="shared" si="957"/>
        <v>#DIV/0!</v>
      </c>
      <c r="AI857" s="104" t="e">
        <f t="shared" si="957"/>
        <v>#DIV/0!</v>
      </c>
      <c r="AJ857" s="104">
        <f t="shared" si="957"/>
        <v>0.11246975409113069</v>
      </c>
      <c r="AK857" s="104">
        <f t="shared" si="957"/>
        <v>0.11246975409113069</v>
      </c>
      <c r="AL857" s="104">
        <f t="shared" si="957"/>
        <v>0.11246975409113069</v>
      </c>
      <c r="AM857" s="104">
        <f t="shared" si="957"/>
        <v>-1.1419101904597218</v>
      </c>
      <c r="AN857" s="104">
        <f t="shared" si="957"/>
        <v>-3.8781514738202058E-2</v>
      </c>
      <c r="AO857" s="104">
        <f t="shared" si="957"/>
        <v>0.52093726288785636</v>
      </c>
      <c r="AP857" s="104">
        <f t="shared" si="957"/>
        <v>0.1555897437988055</v>
      </c>
      <c r="AQ857" s="104">
        <f t="shared" si="957"/>
        <v>-1.1419101904597218</v>
      </c>
      <c r="AR857" s="104">
        <f t="shared" si="957"/>
        <v>-3.8781514738202058E-2</v>
      </c>
      <c r="AS857" s="104">
        <f t="shared" si="957"/>
        <v>0.52093726288785636</v>
      </c>
      <c r="AT857" s="104">
        <f t="shared" si="957"/>
        <v>0.1555897437988055</v>
      </c>
      <c r="AU857" s="104">
        <f t="shared" si="957"/>
        <v>-1.1419101904597218</v>
      </c>
      <c r="AV857" s="104" t="e">
        <f t="shared" si="957"/>
        <v>#REF!</v>
      </c>
      <c r="AW857" s="104" t="e">
        <f t="shared" si="957"/>
        <v>#REF!</v>
      </c>
      <c r="AX857" s="104" t="e">
        <f t="shared" si="957"/>
        <v>#REF!</v>
      </c>
      <c r="AY857" s="104">
        <f>AY855/AY379</f>
        <v>0.13861854423882569</v>
      </c>
      <c r="AZ857" s="104">
        <f>AZ855/AZ379</f>
        <v>0.73154793806204987</v>
      </c>
      <c r="BA857" s="104">
        <f>BA855/BA379</f>
        <v>0.14562199612530236</v>
      </c>
      <c r="BB857" s="104">
        <f>BB855/BB379</f>
        <v>0.70144832966929638</v>
      </c>
    </row>
    <row r="858" spans="7:54" s="94" customFormat="1" ht="14.25" x14ac:dyDescent="0.2">
      <c r="I858" s="94" t="s">
        <v>1545</v>
      </c>
      <c r="J858" s="104" t="e">
        <f>J856/J379</f>
        <v>#DIV/0!</v>
      </c>
      <c r="K858" s="104" t="e">
        <f t="shared" ref="K858:AX858" si="958">K856/K379</f>
        <v>#DIV/0!</v>
      </c>
      <c r="L858" s="104">
        <f t="shared" si="958"/>
        <v>-1.3183605542258416</v>
      </c>
      <c r="M858" s="104" t="e">
        <f t="shared" si="958"/>
        <v>#DIV/0!</v>
      </c>
      <c r="N858" s="104" t="e">
        <f t="shared" si="958"/>
        <v>#DIV/0!</v>
      </c>
      <c r="O858" s="104">
        <f t="shared" si="958"/>
        <v>-28.810913126552418</v>
      </c>
      <c r="P858" s="104">
        <f t="shared" si="958"/>
        <v>-1.5529387497961251</v>
      </c>
      <c r="Q858" s="104">
        <f t="shared" si="958"/>
        <v>-2.1991688888063927</v>
      </c>
      <c r="R858" s="104">
        <f t="shared" si="958"/>
        <v>-1.4256017636209524</v>
      </c>
      <c r="S858" s="104">
        <f t="shared" si="958"/>
        <v>-0.81484145616074377</v>
      </c>
      <c r="T858" s="104">
        <f t="shared" si="958"/>
        <v>-0.81484145616074377</v>
      </c>
      <c r="U858" s="104">
        <f t="shared" si="958"/>
        <v>-0.81484145616074377</v>
      </c>
      <c r="V858" s="104">
        <f t="shared" si="958"/>
        <v>-0.81717853581807864</v>
      </c>
      <c r="W858" s="104">
        <f t="shared" si="958"/>
        <v>-0.81717853581807864</v>
      </c>
      <c r="X858" s="104">
        <f t="shared" si="958"/>
        <v>-0.81717853581807864</v>
      </c>
      <c r="Y858" s="104">
        <f t="shared" si="958"/>
        <v>-1.0042331566863258</v>
      </c>
      <c r="Z858" s="104">
        <f t="shared" si="958"/>
        <v>-1.3183605542258416</v>
      </c>
      <c r="AA858" s="104">
        <f t="shared" si="958"/>
        <v>-1.3183605542258416</v>
      </c>
      <c r="AB858" s="104">
        <f t="shared" si="958"/>
        <v>-1.3183605542258416</v>
      </c>
      <c r="AC858" s="104">
        <f t="shared" si="958"/>
        <v>-1.3183605542258416</v>
      </c>
      <c r="AD858" s="104">
        <f t="shared" si="958"/>
        <v>-1.3183605542258416</v>
      </c>
      <c r="AE858" s="104">
        <f t="shared" si="958"/>
        <v>-1.3183605542258416</v>
      </c>
      <c r="AF858" s="104">
        <f t="shared" si="958"/>
        <v>-1.3183605542258416</v>
      </c>
      <c r="AG858" s="104" t="e">
        <f t="shared" si="958"/>
        <v>#DIV/0!</v>
      </c>
      <c r="AH858" s="104" t="e">
        <f t="shared" si="958"/>
        <v>#DIV/0!</v>
      </c>
      <c r="AI858" s="104" t="e">
        <f t="shared" si="958"/>
        <v>#DIV/0!</v>
      </c>
      <c r="AJ858" s="104">
        <f t="shared" si="958"/>
        <v>-1.3183605542258414</v>
      </c>
      <c r="AK858" s="104">
        <f t="shared" si="958"/>
        <v>-1.3183605542258414</v>
      </c>
      <c r="AL858" s="104">
        <f t="shared" si="958"/>
        <v>-1.3183605542258414</v>
      </c>
      <c r="AM858" s="104">
        <f t="shared" si="958"/>
        <v>-2.4915774772551122</v>
      </c>
      <c r="AN858" s="104">
        <f t="shared" si="958"/>
        <v>-0.60670796401221938</v>
      </c>
      <c r="AO858" s="104">
        <f t="shared" si="958"/>
        <v>0.26355821956505315</v>
      </c>
      <c r="AP858" s="104">
        <f t="shared" si="958"/>
        <v>-0.3270469042577635</v>
      </c>
      <c r="AQ858" s="104">
        <f t="shared" si="958"/>
        <v>-2.4915774772551122</v>
      </c>
      <c r="AR858" s="104">
        <f t="shared" si="958"/>
        <v>-0.60670796401221938</v>
      </c>
      <c r="AS858" s="104">
        <f t="shared" si="958"/>
        <v>0.26355821956505315</v>
      </c>
      <c r="AT858" s="104">
        <f t="shared" si="958"/>
        <v>-0.3270469042577635</v>
      </c>
      <c r="AU858" s="104">
        <f t="shared" si="958"/>
        <v>-2.4915774772551122</v>
      </c>
      <c r="AV858" s="104" t="e">
        <f t="shared" si="958"/>
        <v>#REF!</v>
      </c>
      <c r="AW858" s="104" t="e">
        <f t="shared" si="958"/>
        <v>#REF!</v>
      </c>
      <c r="AX858" s="104" t="e">
        <f t="shared" si="958"/>
        <v>#REF!</v>
      </c>
      <c r="AY858" s="104">
        <f>AY856/AY379</f>
        <v>-0.46858270164763116</v>
      </c>
      <c r="AZ858" s="104">
        <f>AZ856/AZ379</f>
        <v>0.52751913488692725</v>
      </c>
      <c r="BA858" s="104">
        <f>BA856/BA379</f>
        <v>-0.47724483560042014</v>
      </c>
      <c r="BB858" s="104">
        <f>BB856/BB379</f>
        <v>0.51434457542492373</v>
      </c>
    </row>
    <row r="859" spans="7:54" s="94" customFormat="1" ht="14.25" x14ac:dyDescent="0.2">
      <c r="I859" s="94" t="s">
        <v>1546</v>
      </c>
      <c r="J859" s="104" t="e">
        <f>J850/J379</f>
        <v>#DIV/0!</v>
      </c>
      <c r="K859" s="104" t="e">
        <f t="shared" ref="K859:AX859" si="959">K850/K379</f>
        <v>#DIV/0!</v>
      </c>
      <c r="L859" s="104">
        <f t="shared" si="959"/>
        <v>-2.0321486402172004</v>
      </c>
      <c r="M859" s="104" t="e">
        <f t="shared" si="959"/>
        <v>#DIV/0!</v>
      </c>
      <c r="N859" s="104" t="e">
        <f t="shared" si="959"/>
        <v>#DIV/0!</v>
      </c>
      <c r="O859" s="104">
        <f t="shared" si="959"/>
        <v>-178.31356164985289</v>
      </c>
      <c r="P859" s="104">
        <f t="shared" si="959"/>
        <v>-4.0322585024819979</v>
      </c>
      <c r="Q859" s="104">
        <f t="shared" si="959"/>
        <v>-4.6712463004912781</v>
      </c>
      <c r="R859" s="104">
        <f t="shared" si="959"/>
        <v>2.962799618966113</v>
      </c>
      <c r="S859" s="104">
        <f t="shared" si="959"/>
        <v>-2.9050748751446358</v>
      </c>
      <c r="T859" s="104">
        <f t="shared" si="959"/>
        <v>-2.9050748751446358</v>
      </c>
      <c r="U859" s="104">
        <f t="shared" si="959"/>
        <v>-2.9050748751446358</v>
      </c>
      <c r="V859" s="104">
        <f t="shared" si="959"/>
        <v>-2.9101036731259078</v>
      </c>
      <c r="W859" s="104">
        <f t="shared" si="959"/>
        <v>-2.9101036731259078</v>
      </c>
      <c r="X859" s="104">
        <f t="shared" si="959"/>
        <v>-2.9101036731259078</v>
      </c>
      <c r="Y859" s="104">
        <f t="shared" si="959"/>
        <v>-3.0921003991236033</v>
      </c>
      <c r="Z859" s="104">
        <f t="shared" si="959"/>
        <v>-2.0321486402172004</v>
      </c>
      <c r="AA859" s="104">
        <f t="shared" si="959"/>
        <v>-2.0321486402172004</v>
      </c>
      <c r="AB859" s="104">
        <f t="shared" si="959"/>
        <v>-2.0321486402172004</v>
      </c>
      <c r="AC859" s="104">
        <f t="shared" si="959"/>
        <v>-2.0321486402172004</v>
      </c>
      <c r="AD859" s="104">
        <f t="shared" si="959"/>
        <v>-2.0321486402172004</v>
      </c>
      <c r="AE859" s="104">
        <f t="shared" si="959"/>
        <v>-2.0321486402172004</v>
      </c>
      <c r="AF859" s="104">
        <f t="shared" si="959"/>
        <v>-2.0321486402172004</v>
      </c>
      <c r="AG859" s="104" t="e">
        <f t="shared" si="959"/>
        <v>#DIV/0!</v>
      </c>
      <c r="AH859" s="104" t="e">
        <f t="shared" si="959"/>
        <v>#DIV/0!</v>
      </c>
      <c r="AI859" s="104" t="e">
        <f t="shared" si="959"/>
        <v>#DIV/0!</v>
      </c>
      <c r="AJ859" s="104">
        <f t="shared" si="959"/>
        <v>-2.0321486402172</v>
      </c>
      <c r="AK859" s="104">
        <f t="shared" si="959"/>
        <v>-2.0321486402172</v>
      </c>
      <c r="AL859" s="104">
        <f t="shared" si="959"/>
        <v>-2.0321486402172</v>
      </c>
      <c r="AM859" s="104">
        <f t="shared" si="959"/>
        <v>-4.6889368564842133</v>
      </c>
      <c r="AN859" s="104">
        <f t="shared" si="959"/>
        <v>-1.9033700755706002</v>
      </c>
      <c r="AO859" s="104">
        <f t="shared" si="959"/>
        <v>-0.2809869264338628</v>
      </c>
      <c r="AP859" s="104">
        <f t="shared" si="959"/>
        <v>-1.2852258191425805</v>
      </c>
      <c r="AQ859" s="104">
        <f t="shared" si="959"/>
        <v>-4.6889368564842133</v>
      </c>
      <c r="AR859" s="104">
        <f t="shared" si="959"/>
        <v>-1.9033700755706002</v>
      </c>
      <c r="AS859" s="104">
        <f t="shared" si="959"/>
        <v>-0.2809869264338628</v>
      </c>
      <c r="AT859" s="104">
        <f t="shared" si="959"/>
        <v>-1.2852258191425805</v>
      </c>
      <c r="AU859" s="104">
        <f t="shared" si="959"/>
        <v>-4.6889368564842133</v>
      </c>
      <c r="AV859" s="104" t="e">
        <f t="shared" si="959"/>
        <v>#REF!</v>
      </c>
      <c r="AW859" s="104" t="e">
        <f t="shared" si="959"/>
        <v>#REF!</v>
      </c>
      <c r="AX859" s="104" t="e">
        <f t="shared" si="959"/>
        <v>#REF!</v>
      </c>
      <c r="AY859" s="104">
        <f>AY850/AY379</f>
        <v>-1.3291369538551241</v>
      </c>
      <c r="AZ859" s="104">
        <f>AZ850/AZ379</f>
        <v>0.1812163592564924</v>
      </c>
      <c r="BA859" s="104">
        <f>BA850/BA379</f>
        <v>-1.3548022847628551</v>
      </c>
      <c r="BB859" s="104">
        <f>BB850/BB379</f>
        <v>0.22177689199292372</v>
      </c>
    </row>
    <row r="860" spans="7:54" s="94" customFormat="1" ht="14.25" x14ac:dyDescent="0.2"/>
    <row r="861" spans="7:54" s="94" customFormat="1" ht="14.25" x14ac:dyDescent="0.2"/>
    <row r="862" spans="7:54" s="94" customFormat="1" ht="14.25" x14ac:dyDescent="0.2"/>
    <row r="863" spans="7:54" s="94" customFormat="1" ht="14.25" x14ac:dyDescent="0.2">
      <c r="I863" s="94" t="s">
        <v>1547</v>
      </c>
      <c r="J863" s="103">
        <f>J379</f>
        <v>0</v>
      </c>
      <c r="K863" s="103">
        <f t="shared" ref="K863:AX863" si="960">K379</f>
        <v>0</v>
      </c>
      <c r="L863" s="103">
        <f t="shared" si="960"/>
        <v>47163000000</v>
      </c>
      <c r="M863" s="103">
        <f t="shared" si="960"/>
        <v>0</v>
      </c>
      <c r="N863" s="103">
        <f t="shared" si="960"/>
        <v>0</v>
      </c>
      <c r="O863" s="103">
        <f t="shared" si="960"/>
        <v>183717470</v>
      </c>
      <c r="P863" s="103">
        <f t="shared" si="960"/>
        <v>4188351120</v>
      </c>
      <c r="Q863" s="103">
        <f t="shared" si="960"/>
        <v>4061489276</v>
      </c>
      <c r="R863" s="103">
        <f t="shared" si="960"/>
        <v>4457991945</v>
      </c>
      <c r="S863" s="103">
        <f t="shared" si="960"/>
        <v>4457991945</v>
      </c>
      <c r="T863" s="103">
        <f t="shared" si="960"/>
        <v>4457991945</v>
      </c>
      <c r="U863" s="103">
        <f t="shared" si="960"/>
        <v>4457991945</v>
      </c>
      <c r="V863" s="103">
        <f t="shared" si="960"/>
        <v>4452258506</v>
      </c>
      <c r="W863" s="103">
        <f t="shared" si="960"/>
        <v>4452258506</v>
      </c>
      <c r="X863" s="103">
        <f t="shared" si="960"/>
        <v>4452258506</v>
      </c>
      <c r="Y863" s="103">
        <f t="shared" si="960"/>
        <v>39622301164</v>
      </c>
      <c r="Z863" s="103">
        <f t="shared" si="960"/>
        <v>3930250000</v>
      </c>
      <c r="AA863" s="103">
        <f t="shared" si="960"/>
        <v>3930250000</v>
      </c>
      <c r="AB863" s="103">
        <f t="shared" si="960"/>
        <v>3930250000</v>
      </c>
      <c r="AC863" s="103">
        <f t="shared" si="960"/>
        <v>3930250000</v>
      </c>
      <c r="AD863" s="103">
        <f t="shared" si="960"/>
        <v>3930250000</v>
      </c>
      <c r="AE863" s="103">
        <f t="shared" si="960"/>
        <v>3930250000</v>
      </c>
      <c r="AF863" s="103">
        <f t="shared" si="960"/>
        <v>3930250000</v>
      </c>
      <c r="AG863" s="103">
        <f t="shared" si="960"/>
        <v>0</v>
      </c>
      <c r="AH863" s="103">
        <f t="shared" si="960"/>
        <v>0</v>
      </c>
      <c r="AI863" s="103">
        <f t="shared" si="960"/>
        <v>0</v>
      </c>
      <c r="AJ863" s="103">
        <f t="shared" si="960"/>
        <v>23581500000</v>
      </c>
      <c r="AK863" s="103">
        <f t="shared" si="960"/>
        <v>23581500000</v>
      </c>
      <c r="AL863" s="103">
        <f t="shared" si="960"/>
        <v>47163000000</v>
      </c>
      <c r="AM863" s="103">
        <f t="shared" si="960"/>
        <v>12891549811</v>
      </c>
      <c r="AN863" s="103">
        <f t="shared" si="960"/>
        <v>25016533854.64669</v>
      </c>
      <c r="AO863" s="103">
        <f t="shared" si="960"/>
        <v>59092450540.391159</v>
      </c>
      <c r="AP863" s="103">
        <f t="shared" si="960"/>
        <v>97000534206.037857</v>
      </c>
      <c r="AQ863" s="103">
        <f t="shared" si="960"/>
        <v>12891549811</v>
      </c>
      <c r="AR863" s="103">
        <f t="shared" si="960"/>
        <v>25016533854.64669</v>
      </c>
      <c r="AS863" s="103">
        <f t="shared" si="960"/>
        <v>59092450540.391159</v>
      </c>
      <c r="AT863" s="103">
        <f t="shared" si="960"/>
        <v>97000534206.037857</v>
      </c>
      <c r="AU863" s="103">
        <f t="shared" si="960"/>
        <v>12891549811</v>
      </c>
      <c r="AV863" s="103">
        <f t="shared" si="960"/>
        <v>81667318395.037857</v>
      </c>
      <c r="AW863" s="103">
        <f t="shared" si="960"/>
        <v>94558868206.037857</v>
      </c>
      <c r="AX863" s="103" t="e">
        <f t="shared" si="960"/>
        <v>#REF!</v>
      </c>
      <c r="AY863" s="103">
        <f>AY379</f>
        <v>97000534137.037857</v>
      </c>
      <c r="AZ863" s="103">
        <f>AZ379</f>
        <v>377863884825.76025</v>
      </c>
      <c r="BA863" s="103">
        <f>BA379</f>
        <v>94558868137.037857</v>
      </c>
      <c r="BB863" s="103">
        <f>BB379</f>
        <v>417276188324</v>
      </c>
    </row>
    <row r="864" spans="7:54" s="71" customFormat="1" ht="14.25" x14ac:dyDescent="0.2">
      <c r="I864" s="71" t="s">
        <v>1548</v>
      </c>
      <c r="J864" s="103">
        <f>J708</f>
        <v>17695568526</v>
      </c>
      <c r="K864" s="103">
        <f t="shared" ref="K864:AX864" si="961">K708</f>
        <v>38462023817</v>
      </c>
      <c r="L864" s="103">
        <f t="shared" si="961"/>
        <v>115366838818.95337</v>
      </c>
      <c r="M864" s="103">
        <f t="shared" si="961"/>
        <v>2081259487</v>
      </c>
      <c r="N864" s="103">
        <f t="shared" si="961"/>
        <v>2978834715</v>
      </c>
      <c r="O864" s="103">
        <f t="shared" si="961"/>
        <v>6017880808</v>
      </c>
      <c r="P864" s="103">
        <f t="shared" si="961"/>
        <v>7039375792</v>
      </c>
      <c r="Q864" s="103">
        <f t="shared" si="961"/>
        <v>11845743093</v>
      </c>
      <c r="R864" s="103">
        <f t="shared" si="961"/>
        <v>8922723708</v>
      </c>
      <c r="S864" s="103">
        <f t="shared" si="961"/>
        <v>6761814080.6833334</v>
      </c>
      <c r="T864" s="103">
        <f t="shared" si="961"/>
        <v>6761814080.6833334</v>
      </c>
      <c r="U864" s="103">
        <f t="shared" si="961"/>
        <v>6761814080.6833334</v>
      </c>
      <c r="V864" s="103">
        <f t="shared" si="961"/>
        <v>6761814080.6833334</v>
      </c>
      <c r="W864" s="103">
        <f t="shared" si="961"/>
        <v>6761814080.6833334</v>
      </c>
      <c r="X864" s="103">
        <f t="shared" si="961"/>
        <v>6761814080.6833334</v>
      </c>
      <c r="Y864" s="103">
        <f t="shared" si="961"/>
        <v>79456702087.100006</v>
      </c>
      <c r="Z864" s="103">
        <f t="shared" si="961"/>
        <v>9613903234.9127808</v>
      </c>
      <c r="AA864" s="103">
        <f t="shared" si="961"/>
        <v>9613903234.9127808</v>
      </c>
      <c r="AB864" s="103">
        <f t="shared" si="961"/>
        <v>9613903234.9127808</v>
      </c>
      <c r="AC864" s="103">
        <f t="shared" si="961"/>
        <v>9613903234.9127808</v>
      </c>
      <c r="AD864" s="103">
        <f t="shared" si="961"/>
        <v>9613903234.9127808</v>
      </c>
      <c r="AE864" s="103">
        <f t="shared" si="961"/>
        <v>9613903234.9127808</v>
      </c>
      <c r="AF864" s="103">
        <f t="shared" si="961"/>
        <v>9613903234.9127808</v>
      </c>
      <c r="AG864" s="103">
        <f t="shared" si="961"/>
        <v>16582320905</v>
      </c>
      <c r="AH864" s="103">
        <f t="shared" si="961"/>
        <v>21578402912</v>
      </c>
      <c r="AI864" s="103">
        <f t="shared" si="961"/>
        <v>38462023817</v>
      </c>
      <c r="AJ864" s="103">
        <f t="shared" si="961"/>
        <v>57683419409.476685</v>
      </c>
      <c r="AK864" s="103">
        <f t="shared" si="961"/>
        <v>57683419409.476685</v>
      </c>
      <c r="AL864" s="103">
        <f t="shared" si="961"/>
        <v>115366838818.95337</v>
      </c>
      <c r="AM864" s="103">
        <f t="shared" si="961"/>
        <v>38885817603</v>
      </c>
      <c r="AN864" s="103">
        <f t="shared" si="961"/>
        <v>37032143534.742142</v>
      </c>
      <c r="AO864" s="103">
        <f t="shared" si="961"/>
        <v>39356028844.729706</v>
      </c>
      <c r="AP864" s="103">
        <f t="shared" si="961"/>
        <v>115273989982.47185</v>
      </c>
      <c r="AQ864" s="103">
        <f t="shared" si="961"/>
        <v>38885817603</v>
      </c>
      <c r="AR864" s="103">
        <f t="shared" si="961"/>
        <v>37032143534.742142</v>
      </c>
      <c r="AS864" s="103">
        <f t="shared" si="961"/>
        <v>39356028844.729706</v>
      </c>
      <c r="AT864" s="103">
        <f t="shared" si="961"/>
        <v>115273989982.47185</v>
      </c>
      <c r="AU864" s="103">
        <f t="shared" si="961"/>
        <v>38885817603</v>
      </c>
      <c r="AV864" s="103" t="e">
        <f t="shared" si="961"/>
        <v>#REF!</v>
      </c>
      <c r="AW864" s="103" t="e">
        <f t="shared" si="961"/>
        <v>#REF!</v>
      </c>
      <c r="AX864" s="103" t="e">
        <f t="shared" si="961"/>
        <v>#REF!</v>
      </c>
      <c r="AY864" s="103">
        <f>AY708</f>
        <v>116920205346.47183</v>
      </c>
      <c r="AZ864" s="103">
        <f>AZ708</f>
        <v>146206308500.87109</v>
      </c>
      <c r="BA864" s="103">
        <f>BA708</f>
        <v>114154761049.47183</v>
      </c>
      <c r="BB864" s="103">
        <f>BB708</f>
        <v>169346472500.87109</v>
      </c>
    </row>
    <row r="865" spans="9:54" s="71" customFormat="1" ht="14.25" x14ac:dyDescent="0.2">
      <c r="I865" s="71" t="s">
        <v>1549</v>
      </c>
      <c r="J865" s="103">
        <f>J863-J864</f>
        <v>-17695568526</v>
      </c>
      <c r="K865" s="103">
        <f t="shared" ref="K865:AX865" si="962">K863-K864</f>
        <v>-38462023817</v>
      </c>
      <c r="L865" s="103">
        <f t="shared" si="962"/>
        <v>-68203838818.953369</v>
      </c>
      <c r="M865" s="103">
        <f t="shared" si="962"/>
        <v>-2081259487</v>
      </c>
      <c r="N865" s="103">
        <f t="shared" si="962"/>
        <v>-2978834715</v>
      </c>
      <c r="O865" s="103">
        <f t="shared" si="962"/>
        <v>-5834163338</v>
      </c>
      <c r="P865" s="103">
        <f t="shared" si="962"/>
        <v>-2851024672</v>
      </c>
      <c r="Q865" s="103">
        <f t="shared" si="962"/>
        <v>-7784253817</v>
      </c>
      <c r="R865" s="103">
        <f t="shared" si="962"/>
        <v>-4464731763</v>
      </c>
      <c r="S865" s="103">
        <f t="shared" si="962"/>
        <v>-2303822135.6833334</v>
      </c>
      <c r="T865" s="103">
        <f t="shared" si="962"/>
        <v>-2303822135.6833334</v>
      </c>
      <c r="U865" s="103">
        <f t="shared" si="962"/>
        <v>-2303822135.6833334</v>
      </c>
      <c r="V865" s="103">
        <f t="shared" si="962"/>
        <v>-2309555574.6833334</v>
      </c>
      <c r="W865" s="103">
        <f t="shared" si="962"/>
        <v>-2309555574.6833334</v>
      </c>
      <c r="X865" s="103">
        <f t="shared" si="962"/>
        <v>-2309555574.6833334</v>
      </c>
      <c r="Y865" s="103">
        <f t="shared" si="962"/>
        <v>-39834400923.100006</v>
      </c>
      <c r="Z865" s="103">
        <f t="shared" si="962"/>
        <v>-5683653234.9127808</v>
      </c>
      <c r="AA865" s="103">
        <f t="shared" si="962"/>
        <v>-5683653234.9127808</v>
      </c>
      <c r="AB865" s="103">
        <f t="shared" si="962"/>
        <v>-5683653234.9127808</v>
      </c>
      <c r="AC865" s="103">
        <f t="shared" si="962"/>
        <v>-5683653234.9127808</v>
      </c>
      <c r="AD865" s="103">
        <f t="shared" si="962"/>
        <v>-5683653234.9127808</v>
      </c>
      <c r="AE865" s="103">
        <f t="shared" si="962"/>
        <v>-5683653234.9127808</v>
      </c>
      <c r="AF865" s="103">
        <f t="shared" si="962"/>
        <v>-5683653234.9127808</v>
      </c>
      <c r="AG865" s="103">
        <f t="shared" si="962"/>
        <v>-16582320905</v>
      </c>
      <c r="AH865" s="103">
        <f t="shared" si="962"/>
        <v>-21578402912</v>
      </c>
      <c r="AI865" s="103">
        <f t="shared" si="962"/>
        <v>-38462023817</v>
      </c>
      <c r="AJ865" s="103">
        <f t="shared" si="962"/>
        <v>-34101919409.476685</v>
      </c>
      <c r="AK865" s="103">
        <f t="shared" si="962"/>
        <v>-34101919409.476685</v>
      </c>
      <c r="AL865" s="103">
        <f t="shared" si="962"/>
        <v>-68203838818.953369</v>
      </c>
      <c r="AM865" s="103">
        <f t="shared" si="962"/>
        <v>-25994267792</v>
      </c>
      <c r="AN865" s="103">
        <f t="shared" si="962"/>
        <v>-12015609680.095451</v>
      </c>
      <c r="AO865" s="103">
        <f t="shared" si="962"/>
        <v>19736421695.661453</v>
      </c>
      <c r="AP865" s="103">
        <f t="shared" si="962"/>
        <v>-18273455776.43399</v>
      </c>
      <c r="AQ865" s="103">
        <f t="shared" si="962"/>
        <v>-25994267792</v>
      </c>
      <c r="AR865" s="103">
        <f t="shared" si="962"/>
        <v>-12015609680.095451</v>
      </c>
      <c r="AS865" s="103">
        <f t="shared" si="962"/>
        <v>19736421695.661453</v>
      </c>
      <c r="AT865" s="103">
        <f t="shared" si="962"/>
        <v>-18273455776.43399</v>
      </c>
      <c r="AU865" s="103">
        <f t="shared" si="962"/>
        <v>-25994267792</v>
      </c>
      <c r="AV865" s="103" t="e">
        <f t="shared" si="962"/>
        <v>#REF!</v>
      </c>
      <c r="AW865" s="103" t="e">
        <f t="shared" si="962"/>
        <v>#REF!</v>
      </c>
      <c r="AX865" s="103" t="e">
        <f t="shared" si="962"/>
        <v>#REF!</v>
      </c>
      <c r="AY865" s="103">
        <f>AY863-AY864</f>
        <v>-19919671209.433975</v>
      </c>
      <c r="AZ865" s="103">
        <f>AZ863-AZ864</f>
        <v>231657576324.88916</v>
      </c>
      <c r="BA865" s="103">
        <f>BA863-BA864</f>
        <v>-19595892912.433975</v>
      </c>
      <c r="BB865" s="103">
        <f>BB863-BB864</f>
        <v>247929715823.12891</v>
      </c>
    </row>
    <row r="866" spans="9:54" s="71" customFormat="1" ht="14.25" x14ac:dyDescent="0.2">
      <c r="I866" s="94" t="s">
        <v>1542</v>
      </c>
      <c r="J866" s="103">
        <f>J709+J442+J444+J458+J607+J609+J619+J466+J631</f>
        <v>-17695568526</v>
      </c>
      <c r="K866" s="103">
        <f t="shared" ref="K866:AX866" si="963">K709+K442+K444+K458+K607+K609+K619+K466+K631</f>
        <v>-37632161339</v>
      </c>
      <c r="L866" s="103">
        <f t="shared" si="963"/>
        <v>5304411012.1999969</v>
      </c>
      <c r="M866" s="103">
        <f t="shared" si="963"/>
        <v>-2081259487</v>
      </c>
      <c r="N866" s="103">
        <f t="shared" si="963"/>
        <v>-2978834715</v>
      </c>
      <c r="O866" s="103">
        <f t="shared" si="963"/>
        <v>-2228358255</v>
      </c>
      <c r="P866" s="103">
        <f t="shared" si="963"/>
        <v>-2407573083</v>
      </c>
      <c r="Q866" s="103">
        <f t="shared" si="963"/>
        <v>-4242044999</v>
      </c>
      <c r="R866" s="103">
        <f t="shared" si="963"/>
        <v>-782921561</v>
      </c>
      <c r="S866" s="103">
        <f t="shared" si="963"/>
        <v>1377988066.3166666</v>
      </c>
      <c r="T866" s="103">
        <f t="shared" si="963"/>
        <v>1377988066.3166666</v>
      </c>
      <c r="U866" s="103">
        <f t="shared" si="963"/>
        <v>1377988066.3166666</v>
      </c>
      <c r="V866" s="103">
        <f t="shared" si="963"/>
        <v>1372254627.3166666</v>
      </c>
      <c r="W866" s="103">
        <f t="shared" si="963"/>
        <v>1372254627.3166666</v>
      </c>
      <c r="X866" s="103">
        <f t="shared" si="963"/>
        <v>1372254627.3166666</v>
      </c>
      <c r="Y866" s="103">
        <f t="shared" si="963"/>
        <v>-6470264019.1000061</v>
      </c>
      <c r="Z866" s="103">
        <f t="shared" si="963"/>
        <v>442034251.01666546</v>
      </c>
      <c r="AA866" s="103">
        <f t="shared" si="963"/>
        <v>442034251.01666546</v>
      </c>
      <c r="AB866" s="103">
        <f t="shared" si="963"/>
        <v>442034251.01666546</v>
      </c>
      <c r="AC866" s="103">
        <f t="shared" si="963"/>
        <v>442034251.01666546</v>
      </c>
      <c r="AD866" s="103">
        <f t="shared" si="963"/>
        <v>442034251.01666546</v>
      </c>
      <c r="AE866" s="103">
        <f t="shared" si="963"/>
        <v>442034251.01666546</v>
      </c>
      <c r="AF866" s="103">
        <f t="shared" si="963"/>
        <v>442034251.01666546</v>
      </c>
      <c r="AG866" s="103">
        <f t="shared" si="963"/>
        <v>-16582320905</v>
      </c>
      <c r="AH866" s="103">
        <f t="shared" si="963"/>
        <v>-20748540434</v>
      </c>
      <c r="AI866" s="103">
        <f t="shared" si="963"/>
        <v>-37632161339</v>
      </c>
      <c r="AJ866" s="103">
        <f t="shared" si="963"/>
        <v>2652205506.0999985</v>
      </c>
      <c r="AK866" s="103">
        <f t="shared" si="963"/>
        <v>2652205506.0999985</v>
      </c>
      <c r="AL866" s="103">
        <f t="shared" si="963"/>
        <v>5304411012.1999969</v>
      </c>
      <c r="AM866" s="103">
        <f t="shared" si="963"/>
        <v>-14720992100</v>
      </c>
      <c r="AN866" s="103">
        <f t="shared" si="963"/>
        <v>-970179076.38271141</v>
      </c>
      <c r="AO866" s="103">
        <f t="shared" si="963"/>
        <v>30783459441.847401</v>
      </c>
      <c r="AP866" s="103">
        <f t="shared" si="963"/>
        <v>15092288265.464699</v>
      </c>
      <c r="AQ866" s="103">
        <f t="shared" si="963"/>
        <v>-14720992100</v>
      </c>
      <c r="AR866" s="103">
        <f t="shared" si="963"/>
        <v>-970179076.38271141</v>
      </c>
      <c r="AS866" s="103">
        <f t="shared" si="963"/>
        <v>30783459441.847401</v>
      </c>
      <c r="AT866" s="103">
        <f t="shared" si="963"/>
        <v>15092288265.464699</v>
      </c>
      <c r="AU866" s="103">
        <f t="shared" si="963"/>
        <v>-14720992100</v>
      </c>
      <c r="AV866" s="103" t="e">
        <f t="shared" si="963"/>
        <v>#REF!</v>
      </c>
      <c r="AW866" s="103" t="e">
        <f t="shared" si="963"/>
        <v>#REF!</v>
      </c>
      <c r="AX866" s="103" t="e">
        <f t="shared" si="963"/>
        <v>#REF!</v>
      </c>
      <c r="AY866" s="103">
        <f>AY709+AY442+AY444+AY458+AY607+AY609+AY619+AY466+AY631</f>
        <v>13446072832.464703</v>
      </c>
      <c r="AZ866" s="103">
        <f>AZ709+AZ442+AZ444+AZ458+AZ607+AZ609+AZ619+AZ466+AZ631</f>
        <v>276425545812.40082</v>
      </c>
      <c r="BA866" s="103">
        <f>BA709+BA442+BA444+BA458+BA607+BA609+BA619+BA466+BA631</f>
        <v>13769851129.464703</v>
      </c>
      <c r="BB866" s="103">
        <f>BB709+BB442+BB444+BB458+BB607+BB609+BB619+BB466+BB631</f>
        <v>292697685310.64056</v>
      </c>
    </row>
    <row r="867" spans="9:54" s="71" customFormat="1" ht="14.25" x14ac:dyDescent="0.2">
      <c r="I867" s="94" t="s">
        <v>1544</v>
      </c>
      <c r="J867" s="104" t="e">
        <f>J866/J863</f>
        <v>#DIV/0!</v>
      </c>
      <c r="K867" s="104" t="e">
        <f t="shared" ref="K867:AX867" si="964">K866/K863</f>
        <v>#DIV/0!</v>
      </c>
      <c r="L867" s="104">
        <f t="shared" si="964"/>
        <v>0.11246975409113069</v>
      </c>
      <c r="M867" s="104" t="e">
        <f t="shared" si="964"/>
        <v>#DIV/0!</v>
      </c>
      <c r="N867" s="104" t="e">
        <f t="shared" si="964"/>
        <v>#DIV/0!</v>
      </c>
      <c r="O867" s="104">
        <f t="shared" si="964"/>
        <v>-12.129267047929629</v>
      </c>
      <c r="P867" s="104">
        <f t="shared" si="964"/>
        <v>-0.57482599094987052</v>
      </c>
      <c r="Q867" s="104">
        <f t="shared" si="964"/>
        <v>-1.044455545916847</v>
      </c>
      <c r="R867" s="104">
        <f t="shared" si="964"/>
        <v>-0.17562202234979588</v>
      </c>
      <c r="S867" s="104">
        <f t="shared" si="964"/>
        <v>0.3091051045666855</v>
      </c>
      <c r="T867" s="104">
        <f t="shared" si="964"/>
        <v>0.3091051045666855</v>
      </c>
      <c r="U867" s="104">
        <f t="shared" si="964"/>
        <v>0.3091051045666855</v>
      </c>
      <c r="V867" s="104">
        <f t="shared" si="964"/>
        <v>0.30821539797551606</v>
      </c>
      <c r="W867" s="104">
        <f t="shared" si="964"/>
        <v>0.30821539797551606</v>
      </c>
      <c r="X867" s="104">
        <f t="shared" si="964"/>
        <v>0.30821539797551606</v>
      </c>
      <c r="Y867" s="104">
        <f t="shared" si="964"/>
        <v>-0.16329854221033366</v>
      </c>
      <c r="Z867" s="104">
        <f t="shared" si="964"/>
        <v>0.11246975409113046</v>
      </c>
      <c r="AA867" s="104">
        <f t="shared" si="964"/>
        <v>0.11246975409113046</v>
      </c>
      <c r="AB867" s="104">
        <f t="shared" si="964"/>
        <v>0.11246975409113046</v>
      </c>
      <c r="AC867" s="104">
        <f t="shared" si="964"/>
        <v>0.11246975409113046</v>
      </c>
      <c r="AD867" s="104">
        <f t="shared" si="964"/>
        <v>0.11246975409113046</v>
      </c>
      <c r="AE867" s="104">
        <f t="shared" si="964"/>
        <v>0.11246975409113046</v>
      </c>
      <c r="AF867" s="104">
        <f t="shared" si="964"/>
        <v>0.11246975409113046</v>
      </c>
      <c r="AG867" s="104" t="e">
        <f t="shared" si="964"/>
        <v>#DIV/0!</v>
      </c>
      <c r="AH867" s="104" t="e">
        <f t="shared" si="964"/>
        <v>#DIV/0!</v>
      </c>
      <c r="AI867" s="104" t="e">
        <f t="shared" si="964"/>
        <v>#DIV/0!</v>
      </c>
      <c r="AJ867" s="104">
        <f t="shared" si="964"/>
        <v>0.11246975409113069</v>
      </c>
      <c r="AK867" s="104">
        <f t="shared" si="964"/>
        <v>0.11246975409113069</v>
      </c>
      <c r="AL867" s="104">
        <f t="shared" si="964"/>
        <v>0.11246975409113069</v>
      </c>
      <c r="AM867" s="104">
        <f t="shared" si="964"/>
        <v>-1.1419101904597218</v>
      </c>
      <c r="AN867" s="104">
        <f t="shared" si="964"/>
        <v>-3.8781514738202058E-2</v>
      </c>
      <c r="AO867" s="104">
        <f t="shared" si="964"/>
        <v>0.52093726288785636</v>
      </c>
      <c r="AP867" s="104">
        <f t="shared" si="964"/>
        <v>0.1555897437988055</v>
      </c>
      <c r="AQ867" s="104">
        <f t="shared" si="964"/>
        <v>-1.1419101904597218</v>
      </c>
      <c r="AR867" s="104">
        <f t="shared" si="964"/>
        <v>-3.8781514738202058E-2</v>
      </c>
      <c r="AS867" s="104">
        <f t="shared" si="964"/>
        <v>0.52093726288785636</v>
      </c>
      <c r="AT867" s="104">
        <f t="shared" si="964"/>
        <v>0.1555897437988055</v>
      </c>
      <c r="AU867" s="104">
        <f t="shared" si="964"/>
        <v>-1.1419101904597218</v>
      </c>
      <c r="AV867" s="104" t="e">
        <f t="shared" si="964"/>
        <v>#REF!</v>
      </c>
      <c r="AW867" s="104" t="e">
        <f t="shared" si="964"/>
        <v>#REF!</v>
      </c>
      <c r="AX867" s="104" t="e">
        <f t="shared" si="964"/>
        <v>#REF!</v>
      </c>
      <c r="AY867" s="104">
        <f>AY866/AY863</f>
        <v>0.13861854423882569</v>
      </c>
      <c r="AZ867" s="104">
        <f>AZ866/AZ863</f>
        <v>0.73154793806204987</v>
      </c>
      <c r="BA867" s="104">
        <f>BA866/BA863</f>
        <v>0.14562199612530236</v>
      </c>
      <c r="BB867" s="104">
        <f>BB866/BB863</f>
        <v>0.70144832966929638</v>
      </c>
    </row>
    <row r="868" spans="9:54" s="71" customFormat="1" ht="14.25" x14ac:dyDescent="0.2">
      <c r="I868" s="94" t="s">
        <v>1543</v>
      </c>
      <c r="J868" s="105">
        <f>J818+J803</f>
        <v>-8411954294</v>
      </c>
      <c r="K868" s="105">
        <f t="shared" ref="K868:AX868" si="965">K818+K803</f>
        <v>2044281830</v>
      </c>
      <c r="L868" s="105">
        <f t="shared" si="965"/>
        <v>-62177838818.953369</v>
      </c>
      <c r="M868" s="105">
        <f t="shared" si="965"/>
        <v>-2174206620</v>
      </c>
      <c r="N868" s="105">
        <f t="shared" si="965"/>
        <v>-2861545679</v>
      </c>
      <c r="O868" s="105">
        <f t="shared" si="965"/>
        <v>-5293068068</v>
      </c>
      <c r="P868" s="105">
        <f t="shared" si="965"/>
        <v>-6504252752</v>
      </c>
      <c r="Q868" s="105">
        <f t="shared" si="965"/>
        <v>-8931900858</v>
      </c>
      <c r="R868" s="105">
        <f t="shared" si="965"/>
        <v>-6355321179</v>
      </c>
      <c r="S868" s="105">
        <f t="shared" si="965"/>
        <v>-3632556648.0166664</v>
      </c>
      <c r="T868" s="105">
        <f t="shared" si="965"/>
        <v>-3632556648.0166664</v>
      </c>
      <c r="U868" s="105">
        <f t="shared" si="965"/>
        <v>-3632556648.0166664</v>
      </c>
      <c r="V868" s="105">
        <f t="shared" si="965"/>
        <v>-3638290087.0166664</v>
      </c>
      <c r="W868" s="105">
        <f t="shared" si="965"/>
        <v>-3638290087.0166664</v>
      </c>
      <c r="X868" s="105">
        <f t="shared" si="965"/>
        <v>-3638290087.0166664</v>
      </c>
      <c r="Y868" s="105">
        <f t="shared" si="965"/>
        <v>-39790028573.100006</v>
      </c>
      <c r="Z868" s="105">
        <f t="shared" si="965"/>
        <v>-5181486568.2461138</v>
      </c>
      <c r="AA868" s="105">
        <f t="shared" si="965"/>
        <v>-5181486568.2461138</v>
      </c>
      <c r="AB868" s="105">
        <f t="shared" si="965"/>
        <v>-5181486568.2461138</v>
      </c>
      <c r="AC868" s="105">
        <f t="shared" si="965"/>
        <v>-5181486568.2461138</v>
      </c>
      <c r="AD868" s="105">
        <f t="shared" si="965"/>
        <v>-5181486568.2461138</v>
      </c>
      <c r="AE868" s="105">
        <f t="shared" si="965"/>
        <v>-5181486568.2461138</v>
      </c>
      <c r="AF868" s="105">
        <f t="shared" si="965"/>
        <v>-5181486568.2461138</v>
      </c>
      <c r="AG868" s="105">
        <f t="shared" si="965"/>
        <v>-10838229760</v>
      </c>
      <c r="AH868" s="105">
        <f t="shared" si="965"/>
        <v>13183810751</v>
      </c>
      <c r="AI868" s="105">
        <f t="shared" si="965"/>
        <v>2044280991</v>
      </c>
      <c r="AJ868" s="105">
        <f t="shared" si="965"/>
        <v>-31088919409.476681</v>
      </c>
      <c r="AK868" s="105">
        <f t="shared" si="965"/>
        <v>-31088919409.476681</v>
      </c>
      <c r="AL868" s="105">
        <f t="shared" si="965"/>
        <v>-62177838818.953362</v>
      </c>
      <c r="AM868" s="105">
        <f t="shared" si="965"/>
        <v>-32120295156</v>
      </c>
      <c r="AN868" s="105">
        <f t="shared" si="965"/>
        <v>-15177730321.595451</v>
      </c>
      <c r="AO868" s="105">
        <f t="shared" si="965"/>
        <v>15574301054.161457</v>
      </c>
      <c r="AP868" s="105">
        <f t="shared" si="965"/>
        <v>-31723724423.433975</v>
      </c>
      <c r="AQ868" s="105">
        <f t="shared" si="965"/>
        <v>-32120295156</v>
      </c>
      <c r="AR868" s="105">
        <f t="shared" si="965"/>
        <v>-15177730321.595451</v>
      </c>
      <c r="AS868" s="105">
        <f t="shared" si="965"/>
        <v>15574301054.161457</v>
      </c>
      <c r="AT868" s="105">
        <f t="shared" si="965"/>
        <v>-31723724423.433975</v>
      </c>
      <c r="AU868" s="105">
        <f t="shared" si="965"/>
        <v>-32120295156</v>
      </c>
      <c r="AV868" s="105" t="e">
        <f t="shared" si="965"/>
        <v>#REF!</v>
      </c>
      <c r="AW868" s="105" t="e">
        <f t="shared" si="965"/>
        <v>#REF!</v>
      </c>
      <c r="AX868" s="105" t="e">
        <f t="shared" si="965"/>
        <v>#REF!</v>
      </c>
      <c r="AY868" s="105">
        <f>AY818+AY803</f>
        <v>-45452772347.196472</v>
      </c>
      <c r="AZ868" s="105">
        <f>AZ818+AZ803</f>
        <v>199330429628.29855</v>
      </c>
      <c r="BA868" s="105">
        <f>BA818+BA803</f>
        <v>-45127731478.622437</v>
      </c>
      <c r="BB868" s="105">
        <f>BB818+BB803</f>
        <v>214623743918.43829</v>
      </c>
    </row>
    <row r="869" spans="9:54" s="71" customFormat="1" ht="14.25" x14ac:dyDescent="0.2">
      <c r="I869" s="94" t="s">
        <v>1545</v>
      </c>
      <c r="J869" s="104" t="e">
        <f>J868/J863</f>
        <v>#DIV/0!</v>
      </c>
      <c r="K869" s="104" t="e">
        <f t="shared" ref="K869:AX869" si="966">K868/K863</f>
        <v>#DIV/0!</v>
      </c>
      <c r="L869" s="104">
        <f t="shared" si="966"/>
        <v>-1.3183605542258416</v>
      </c>
      <c r="M869" s="104" t="e">
        <f t="shared" si="966"/>
        <v>#DIV/0!</v>
      </c>
      <c r="N869" s="104" t="e">
        <f t="shared" si="966"/>
        <v>#DIV/0!</v>
      </c>
      <c r="O869" s="104">
        <f t="shared" si="966"/>
        <v>-28.810913126552418</v>
      </c>
      <c r="P869" s="104">
        <f t="shared" si="966"/>
        <v>-1.5529387497961251</v>
      </c>
      <c r="Q869" s="104">
        <f t="shared" si="966"/>
        <v>-2.1991688888063927</v>
      </c>
      <c r="R869" s="104">
        <f t="shared" si="966"/>
        <v>-1.4256017636209524</v>
      </c>
      <c r="S869" s="104">
        <f t="shared" si="966"/>
        <v>-0.81484145616074377</v>
      </c>
      <c r="T869" s="104">
        <f t="shared" si="966"/>
        <v>-0.81484145616074377</v>
      </c>
      <c r="U869" s="104">
        <f t="shared" si="966"/>
        <v>-0.81484145616074377</v>
      </c>
      <c r="V869" s="104">
        <f t="shared" si="966"/>
        <v>-0.81717853581807864</v>
      </c>
      <c r="W869" s="104">
        <f t="shared" si="966"/>
        <v>-0.81717853581807864</v>
      </c>
      <c r="X869" s="104">
        <f t="shared" si="966"/>
        <v>-0.81717853581807864</v>
      </c>
      <c r="Y869" s="104">
        <f t="shared" si="966"/>
        <v>-1.0042331566863258</v>
      </c>
      <c r="Z869" s="104">
        <f t="shared" si="966"/>
        <v>-1.3183605542258416</v>
      </c>
      <c r="AA869" s="104">
        <f t="shared" si="966"/>
        <v>-1.3183605542258416</v>
      </c>
      <c r="AB869" s="104">
        <f t="shared" si="966"/>
        <v>-1.3183605542258416</v>
      </c>
      <c r="AC869" s="104">
        <f t="shared" si="966"/>
        <v>-1.3183605542258416</v>
      </c>
      <c r="AD869" s="104">
        <f t="shared" si="966"/>
        <v>-1.3183605542258416</v>
      </c>
      <c r="AE869" s="104">
        <f t="shared" si="966"/>
        <v>-1.3183605542258416</v>
      </c>
      <c r="AF869" s="104">
        <f t="shared" si="966"/>
        <v>-1.3183605542258416</v>
      </c>
      <c r="AG869" s="104" t="e">
        <f t="shared" si="966"/>
        <v>#DIV/0!</v>
      </c>
      <c r="AH869" s="104" t="e">
        <f t="shared" si="966"/>
        <v>#DIV/0!</v>
      </c>
      <c r="AI869" s="104" t="e">
        <f t="shared" si="966"/>
        <v>#DIV/0!</v>
      </c>
      <c r="AJ869" s="104">
        <f t="shared" si="966"/>
        <v>-1.3183605542258414</v>
      </c>
      <c r="AK869" s="104">
        <f t="shared" si="966"/>
        <v>-1.3183605542258414</v>
      </c>
      <c r="AL869" s="104">
        <f t="shared" si="966"/>
        <v>-1.3183605542258414</v>
      </c>
      <c r="AM869" s="104">
        <f t="shared" si="966"/>
        <v>-2.4915774772551122</v>
      </c>
      <c r="AN869" s="104">
        <f t="shared" si="966"/>
        <v>-0.60670796401221938</v>
      </c>
      <c r="AO869" s="104">
        <f t="shared" si="966"/>
        <v>0.26355821956505315</v>
      </c>
      <c r="AP869" s="104">
        <f t="shared" si="966"/>
        <v>-0.3270469042577635</v>
      </c>
      <c r="AQ869" s="104">
        <f t="shared" si="966"/>
        <v>-2.4915774772551122</v>
      </c>
      <c r="AR869" s="104">
        <f t="shared" si="966"/>
        <v>-0.60670796401221938</v>
      </c>
      <c r="AS869" s="104">
        <f t="shared" si="966"/>
        <v>0.26355821956505315</v>
      </c>
      <c r="AT869" s="104">
        <f t="shared" si="966"/>
        <v>-0.3270469042577635</v>
      </c>
      <c r="AU869" s="104">
        <f t="shared" si="966"/>
        <v>-2.4915774772551122</v>
      </c>
      <c r="AV869" s="104" t="e">
        <f t="shared" si="966"/>
        <v>#REF!</v>
      </c>
      <c r="AW869" s="104" t="e">
        <f t="shared" si="966"/>
        <v>#REF!</v>
      </c>
      <c r="AX869" s="104" t="e">
        <f t="shared" si="966"/>
        <v>#REF!</v>
      </c>
      <c r="AY869" s="104">
        <f>AY868/AY863</f>
        <v>-0.46858270164763116</v>
      </c>
      <c r="AZ869" s="104">
        <f>AZ868/AZ863</f>
        <v>0.52751913488692725</v>
      </c>
      <c r="BA869" s="104">
        <f>BA868/BA863</f>
        <v>-0.47724483560042014</v>
      </c>
      <c r="BB869" s="104">
        <f>BB868/BB863</f>
        <v>0.51434457542492373</v>
      </c>
    </row>
    <row r="870" spans="9:54" s="71" customFormat="1" ht="14.25" x14ac:dyDescent="0.2">
      <c r="J870" s="94"/>
      <c r="K870" s="94"/>
      <c r="L870" s="94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  <c r="X870" s="94"/>
      <c r="Y870" s="94"/>
      <c r="Z870" s="94"/>
      <c r="AA870" s="94"/>
      <c r="AB870" s="94"/>
      <c r="AC870" s="94"/>
      <c r="AD870" s="94"/>
      <c r="AE870" s="94"/>
      <c r="AF870" s="94"/>
      <c r="AG870" s="94"/>
      <c r="AH870" s="94"/>
      <c r="AI870" s="94"/>
      <c r="AJ870" s="94"/>
      <c r="AK870" s="94"/>
      <c r="AL870" s="94"/>
      <c r="AM870" s="94"/>
      <c r="AN870" s="94"/>
      <c r="AO870" s="94"/>
      <c r="AP870" s="94"/>
      <c r="AQ870" s="94"/>
      <c r="AR870" s="94"/>
      <c r="AS870" s="94"/>
      <c r="AT870" s="94"/>
      <c r="AU870" s="94"/>
      <c r="AV870" s="94"/>
      <c r="AW870" s="94"/>
      <c r="AX870" s="94"/>
      <c r="AY870" s="94"/>
      <c r="AZ870" s="94"/>
      <c r="BA870" s="94"/>
      <c r="BB870" s="94"/>
    </row>
    <row r="871" spans="9:54" s="71" customFormat="1" ht="14.25" x14ac:dyDescent="0.2">
      <c r="I871" s="71" t="s">
        <v>1550</v>
      </c>
      <c r="J871" s="103">
        <f>J818</f>
        <v>-8411954294</v>
      </c>
      <c r="K871" s="103">
        <f t="shared" ref="K871:AX871" si="967">K818</f>
        <v>2044281830</v>
      </c>
      <c r="L871" s="103">
        <f t="shared" si="967"/>
        <v>-95842226318.563828</v>
      </c>
      <c r="M871" s="103">
        <f t="shared" si="967"/>
        <v>-2174206620</v>
      </c>
      <c r="N871" s="103">
        <f t="shared" si="967"/>
        <v>-2861545679</v>
      </c>
      <c r="O871" s="103">
        <f t="shared" si="967"/>
        <v>-32759316413</v>
      </c>
      <c r="P871" s="103">
        <f t="shared" si="967"/>
        <v>-16888514415</v>
      </c>
      <c r="Q871" s="103">
        <f t="shared" si="967"/>
        <v>-18972216755</v>
      </c>
      <c r="R871" s="103">
        <f t="shared" si="967"/>
        <v>-15673564924</v>
      </c>
      <c r="S871" s="103">
        <f t="shared" si="967"/>
        <v>-12950800393.016666</v>
      </c>
      <c r="T871" s="103">
        <f t="shared" si="967"/>
        <v>-12950800393.016666</v>
      </c>
      <c r="U871" s="103">
        <f t="shared" si="967"/>
        <v>-12950800393.016666</v>
      </c>
      <c r="V871" s="103">
        <f t="shared" si="967"/>
        <v>-12956533832.016666</v>
      </c>
      <c r="W871" s="103">
        <f t="shared" si="967"/>
        <v>-12956533832.016666</v>
      </c>
      <c r="X871" s="103">
        <f t="shared" si="967"/>
        <v>-12956533832.016666</v>
      </c>
      <c r="Y871" s="103">
        <f t="shared" si="967"/>
        <v>-152908560693.10001</v>
      </c>
      <c r="Z871" s="103">
        <f t="shared" si="967"/>
        <v>-7986852193.2136517</v>
      </c>
      <c r="AA871" s="103">
        <f t="shared" si="967"/>
        <v>-7986852193.2136517</v>
      </c>
      <c r="AB871" s="103">
        <f t="shared" si="967"/>
        <v>-7986852193.2136517</v>
      </c>
      <c r="AC871" s="103">
        <f t="shared" si="967"/>
        <v>-7986852193.2136517</v>
      </c>
      <c r="AD871" s="103">
        <f t="shared" si="967"/>
        <v>-7986852193.2136517</v>
      </c>
      <c r="AE871" s="103">
        <f t="shared" si="967"/>
        <v>-7986852193.2136517</v>
      </c>
      <c r="AF871" s="103">
        <f t="shared" si="967"/>
        <v>-7986852193.2136517</v>
      </c>
      <c r="AG871" s="103">
        <f t="shared" si="967"/>
        <v>-10838229760</v>
      </c>
      <c r="AH871" s="103">
        <f t="shared" si="967"/>
        <v>13183810751</v>
      </c>
      <c r="AI871" s="103">
        <f t="shared" si="967"/>
        <v>2044280991</v>
      </c>
      <c r="AJ871" s="103">
        <f t="shared" si="967"/>
        <v>-47921113159.281906</v>
      </c>
      <c r="AK871" s="103">
        <f t="shared" si="967"/>
        <v>-47921113159.281906</v>
      </c>
      <c r="AL871" s="103">
        <f t="shared" si="967"/>
        <v>-95842226318.563812</v>
      </c>
      <c r="AM871" s="103">
        <f t="shared" si="967"/>
        <v>-89329364806</v>
      </c>
      <c r="AN871" s="103">
        <f t="shared" si="967"/>
        <v>-47615721933.43335</v>
      </c>
      <c r="AO871" s="103">
        <f t="shared" si="967"/>
        <v>-16360039052.789566</v>
      </c>
      <c r="AP871" s="103">
        <f t="shared" si="967"/>
        <v>-153305125792.2229</v>
      </c>
      <c r="AQ871" s="103">
        <f t="shared" si="967"/>
        <v>-89329364806</v>
      </c>
      <c r="AR871" s="103">
        <f t="shared" si="967"/>
        <v>-47615721933.43335</v>
      </c>
      <c r="AS871" s="103">
        <f t="shared" si="967"/>
        <v>-16360039052.789566</v>
      </c>
      <c r="AT871" s="103">
        <f t="shared" si="967"/>
        <v>-153305125792.2229</v>
      </c>
      <c r="AU871" s="103">
        <f t="shared" si="967"/>
        <v>-89329364806</v>
      </c>
      <c r="AV871" s="103" t="e">
        <f t="shared" si="967"/>
        <v>#REF!</v>
      </c>
      <c r="AW871" s="103" t="e">
        <f t="shared" si="967"/>
        <v>#REF!</v>
      </c>
      <c r="AX871" s="103" t="e">
        <f t="shared" si="967"/>
        <v>#REF!</v>
      </c>
      <c r="AY871" s="103">
        <f>AY818</f>
        <v>-157315313225.22247</v>
      </c>
      <c r="AZ871" s="103">
        <f>AZ818</f>
        <v>124917360628.29855</v>
      </c>
      <c r="BA871" s="103">
        <f>BA818</f>
        <v>-156990272356.64844</v>
      </c>
      <c r="BB871" s="103">
        <f>BB818</f>
        <v>115677770186.43831</v>
      </c>
    </row>
    <row r="872" spans="9:54" s="71" customFormat="1" ht="14.25" x14ac:dyDescent="0.2">
      <c r="I872" s="71" t="s">
        <v>1551</v>
      </c>
      <c r="J872" s="103">
        <f>J820</f>
        <v>0</v>
      </c>
      <c r="K872" s="103">
        <f t="shared" ref="K872:AX872" si="968">K820</f>
        <v>409865296</v>
      </c>
      <c r="L872" s="103">
        <f t="shared" si="968"/>
        <v>0</v>
      </c>
      <c r="M872" s="103">
        <f t="shared" si="968"/>
        <v>0</v>
      </c>
      <c r="N872" s="103">
        <f t="shared" si="968"/>
        <v>0</v>
      </c>
      <c r="O872" s="103">
        <f t="shared" si="968"/>
        <v>0</v>
      </c>
      <c r="P872" s="103">
        <f t="shared" si="968"/>
        <v>0</v>
      </c>
      <c r="Q872" s="103">
        <f t="shared" si="968"/>
        <v>0</v>
      </c>
      <c r="R872" s="103">
        <f t="shared" si="968"/>
        <v>-28881701760</v>
      </c>
      <c r="S872" s="103">
        <f t="shared" si="968"/>
        <v>0</v>
      </c>
      <c r="T872" s="103">
        <f t="shared" si="968"/>
        <v>0</v>
      </c>
      <c r="U872" s="103">
        <f t="shared" si="968"/>
        <v>0</v>
      </c>
      <c r="V872" s="103">
        <f t="shared" si="968"/>
        <v>0</v>
      </c>
      <c r="W872" s="103">
        <f t="shared" si="968"/>
        <v>0</v>
      </c>
      <c r="X872" s="103">
        <f t="shared" si="968"/>
        <v>0</v>
      </c>
      <c r="Y872" s="103">
        <f t="shared" si="968"/>
        <v>-28881701760</v>
      </c>
      <c r="Z872" s="103">
        <f t="shared" si="968"/>
        <v>0</v>
      </c>
      <c r="AA872" s="103">
        <f t="shared" si="968"/>
        <v>0</v>
      </c>
      <c r="AB872" s="103">
        <f t="shared" si="968"/>
        <v>0</v>
      </c>
      <c r="AC872" s="103">
        <f t="shared" si="968"/>
        <v>0</v>
      </c>
      <c r="AD872" s="103">
        <f t="shared" si="968"/>
        <v>0</v>
      </c>
      <c r="AE872" s="103">
        <f t="shared" si="968"/>
        <v>0</v>
      </c>
      <c r="AF872" s="103">
        <f t="shared" si="968"/>
        <v>0</v>
      </c>
      <c r="AG872" s="103">
        <f t="shared" si="968"/>
        <v>0</v>
      </c>
      <c r="AH872" s="103">
        <f t="shared" si="968"/>
        <v>409865296</v>
      </c>
      <c r="AI872" s="103">
        <f t="shared" si="968"/>
        <v>409865296</v>
      </c>
      <c r="AJ872" s="103">
        <f t="shared" si="968"/>
        <v>0</v>
      </c>
      <c r="AK872" s="103">
        <f t="shared" si="968"/>
        <v>0</v>
      </c>
      <c r="AL872" s="103">
        <f t="shared" si="968"/>
        <v>0</v>
      </c>
      <c r="AM872" s="103">
        <f t="shared" si="968"/>
        <v>-28881701760</v>
      </c>
      <c r="AN872" s="103">
        <f t="shared" si="968"/>
        <v>0</v>
      </c>
      <c r="AO872" s="103">
        <f t="shared" si="968"/>
        <v>244167000</v>
      </c>
      <c r="AP872" s="103">
        <f t="shared" si="968"/>
        <v>-28637534760</v>
      </c>
      <c r="AQ872" s="103">
        <f t="shared" si="968"/>
        <v>-28881701760</v>
      </c>
      <c r="AR872" s="103">
        <f t="shared" si="968"/>
        <v>0</v>
      </c>
      <c r="AS872" s="103">
        <f t="shared" si="968"/>
        <v>244167000</v>
      </c>
      <c r="AT872" s="103">
        <f t="shared" si="968"/>
        <v>-28637534760</v>
      </c>
      <c r="AU872" s="103">
        <f t="shared" si="968"/>
        <v>-28881701760</v>
      </c>
      <c r="AV872" s="103">
        <f t="shared" si="968"/>
        <v>0</v>
      </c>
      <c r="AW872" s="103">
        <f t="shared" si="968"/>
        <v>-28881701760</v>
      </c>
      <c r="AX872" s="103" t="e">
        <f t="shared" si="968"/>
        <v>#REF!</v>
      </c>
      <c r="AY872" s="103">
        <f>AY820</f>
        <v>-28388318760</v>
      </c>
      <c r="AZ872" s="103">
        <f>AZ820</f>
        <v>56442243125.659714</v>
      </c>
      <c r="BA872" s="103">
        <f>BA820</f>
        <v>-28881701760</v>
      </c>
      <c r="BB872" s="103">
        <f>BB820</f>
        <v>23135554037.287663</v>
      </c>
    </row>
    <row r="873" spans="9:54" s="71" customFormat="1" ht="14.25" x14ac:dyDescent="0.2">
      <c r="I873" s="71" t="s">
        <v>269</v>
      </c>
      <c r="J873" s="103">
        <f>J828</f>
        <v>-2523586288.1999998</v>
      </c>
      <c r="K873" s="103">
        <f t="shared" ref="K873:AX873" si="969">K828</f>
        <v>0</v>
      </c>
      <c r="L873" s="103">
        <f t="shared" si="969"/>
        <v>0</v>
      </c>
      <c r="M873" s="103">
        <f t="shared" si="969"/>
        <v>-652261986</v>
      </c>
      <c r="N873" s="103">
        <f t="shared" si="969"/>
        <v>-858463703.69999993</v>
      </c>
      <c r="O873" s="103">
        <f t="shared" si="969"/>
        <v>0</v>
      </c>
      <c r="P873" s="103">
        <f t="shared" si="969"/>
        <v>0</v>
      </c>
      <c r="Q873" s="103">
        <f t="shared" si="969"/>
        <v>0</v>
      </c>
      <c r="R873" s="103">
        <f t="shared" si="969"/>
        <v>0</v>
      </c>
      <c r="S873" s="103">
        <f t="shared" si="969"/>
        <v>0</v>
      </c>
      <c r="T873" s="103">
        <f t="shared" si="969"/>
        <v>0</v>
      </c>
      <c r="U873" s="103">
        <f t="shared" si="969"/>
        <v>0</v>
      </c>
      <c r="V873" s="103">
        <f t="shared" si="969"/>
        <v>0</v>
      </c>
      <c r="W873" s="103">
        <f t="shared" si="969"/>
        <v>0</v>
      </c>
      <c r="X873" s="103">
        <f t="shared" si="969"/>
        <v>0</v>
      </c>
      <c r="Y873" s="103">
        <f t="shared" si="969"/>
        <v>-1510725689.6999998</v>
      </c>
      <c r="Z873" s="103">
        <f t="shared" si="969"/>
        <v>0</v>
      </c>
      <c r="AA873" s="103">
        <f t="shared" si="969"/>
        <v>0</v>
      </c>
      <c r="AB873" s="103">
        <f t="shared" si="969"/>
        <v>0</v>
      </c>
      <c r="AC873" s="103">
        <f t="shared" si="969"/>
        <v>0</v>
      </c>
      <c r="AD873" s="103">
        <f t="shared" si="969"/>
        <v>0</v>
      </c>
      <c r="AE873" s="103">
        <f t="shared" si="969"/>
        <v>0</v>
      </c>
      <c r="AF873" s="103">
        <f t="shared" si="969"/>
        <v>0</v>
      </c>
      <c r="AG873" s="103">
        <f t="shared" si="969"/>
        <v>0</v>
      </c>
      <c r="AH873" s="103">
        <f t="shared" si="969"/>
        <v>0</v>
      </c>
      <c r="AI873" s="103">
        <f t="shared" si="969"/>
        <v>0</v>
      </c>
      <c r="AJ873" s="103">
        <f t="shared" si="969"/>
        <v>0</v>
      </c>
      <c r="AK873" s="103">
        <f t="shared" si="969"/>
        <v>0</v>
      </c>
      <c r="AL873" s="103">
        <f t="shared" si="969"/>
        <v>0</v>
      </c>
      <c r="AM873" s="103">
        <f t="shared" si="969"/>
        <v>0</v>
      </c>
      <c r="AN873" s="103">
        <f t="shared" si="969"/>
        <v>0</v>
      </c>
      <c r="AO873" s="103">
        <f t="shared" si="969"/>
        <v>0</v>
      </c>
      <c r="AP873" s="103">
        <f t="shared" si="969"/>
        <v>0</v>
      </c>
      <c r="AQ873" s="103">
        <f t="shared" si="969"/>
        <v>0</v>
      </c>
      <c r="AR873" s="103">
        <f t="shared" si="969"/>
        <v>0</v>
      </c>
      <c r="AS873" s="103">
        <f t="shared" si="969"/>
        <v>0</v>
      </c>
      <c r="AT873" s="103">
        <f t="shared" si="969"/>
        <v>0</v>
      </c>
      <c r="AU873" s="103">
        <f t="shared" si="969"/>
        <v>0</v>
      </c>
      <c r="AV873" s="103">
        <f t="shared" si="969"/>
        <v>0</v>
      </c>
      <c r="AW873" s="103">
        <f t="shared" si="969"/>
        <v>0</v>
      </c>
      <c r="AX873" s="103">
        <f t="shared" si="969"/>
        <v>0</v>
      </c>
      <c r="AY873" s="103">
        <f>AY828</f>
        <v>0</v>
      </c>
      <c r="AZ873" s="103">
        <f>AZ828</f>
        <v>0</v>
      </c>
      <c r="BA873" s="103">
        <f>BA828</f>
        <v>0</v>
      </c>
      <c r="BB873" s="103">
        <f>BB828</f>
        <v>0</v>
      </c>
    </row>
    <row r="874" spans="9:54" s="71" customFormat="1" ht="14.25" x14ac:dyDescent="0.2">
      <c r="I874" s="71" t="s">
        <v>1552</v>
      </c>
      <c r="J874" s="103">
        <f>J871-J872-J873</f>
        <v>-5888368005.8000002</v>
      </c>
      <c r="K874" s="103">
        <f t="shared" ref="K874:AX874" si="970">K871-K872-K873</f>
        <v>1634416534</v>
      </c>
      <c r="L874" s="103">
        <f t="shared" si="970"/>
        <v>-95842226318.563828</v>
      </c>
      <c r="M874" s="103">
        <f t="shared" si="970"/>
        <v>-1521944634</v>
      </c>
      <c r="N874" s="103">
        <f t="shared" si="970"/>
        <v>-2003081975.3000002</v>
      </c>
      <c r="O874" s="103">
        <f t="shared" si="970"/>
        <v>-32759316413</v>
      </c>
      <c r="P874" s="103">
        <f t="shared" si="970"/>
        <v>-16888514415</v>
      </c>
      <c r="Q874" s="103">
        <f t="shared" si="970"/>
        <v>-18972216755</v>
      </c>
      <c r="R874" s="103">
        <f t="shared" si="970"/>
        <v>13208136836</v>
      </c>
      <c r="S874" s="103">
        <f t="shared" si="970"/>
        <v>-12950800393.016666</v>
      </c>
      <c r="T874" s="103">
        <f t="shared" si="970"/>
        <v>-12950800393.016666</v>
      </c>
      <c r="U874" s="103">
        <f t="shared" si="970"/>
        <v>-12950800393.016666</v>
      </c>
      <c r="V874" s="103">
        <f t="shared" si="970"/>
        <v>-12956533832.016666</v>
      </c>
      <c r="W874" s="103">
        <f t="shared" si="970"/>
        <v>-12956533832.016666</v>
      </c>
      <c r="X874" s="103">
        <f t="shared" si="970"/>
        <v>-12956533832.016666</v>
      </c>
      <c r="Y874" s="103">
        <f t="shared" si="970"/>
        <v>-122516133243.40001</v>
      </c>
      <c r="Z874" s="103">
        <f t="shared" si="970"/>
        <v>-7986852193.2136517</v>
      </c>
      <c r="AA874" s="103">
        <f t="shared" si="970"/>
        <v>-7986852193.2136517</v>
      </c>
      <c r="AB874" s="103">
        <f t="shared" si="970"/>
        <v>-7986852193.2136517</v>
      </c>
      <c r="AC874" s="103">
        <f t="shared" si="970"/>
        <v>-7986852193.2136517</v>
      </c>
      <c r="AD874" s="103">
        <f t="shared" si="970"/>
        <v>-7986852193.2136517</v>
      </c>
      <c r="AE874" s="103">
        <f t="shared" si="970"/>
        <v>-7986852193.2136517</v>
      </c>
      <c r="AF874" s="103">
        <f t="shared" si="970"/>
        <v>-7986852193.2136517</v>
      </c>
      <c r="AG874" s="103">
        <f t="shared" si="970"/>
        <v>-10838229760</v>
      </c>
      <c r="AH874" s="103">
        <f t="shared" si="970"/>
        <v>12773945455</v>
      </c>
      <c r="AI874" s="103">
        <f t="shared" si="970"/>
        <v>1634415695</v>
      </c>
      <c r="AJ874" s="103">
        <f t="shared" si="970"/>
        <v>-47921113159.281906</v>
      </c>
      <c r="AK874" s="103">
        <f t="shared" si="970"/>
        <v>-47921113159.281906</v>
      </c>
      <c r="AL874" s="103">
        <f t="shared" si="970"/>
        <v>-95842226318.563812</v>
      </c>
      <c r="AM874" s="103">
        <f t="shared" si="970"/>
        <v>-60447663046</v>
      </c>
      <c r="AN874" s="103">
        <f t="shared" si="970"/>
        <v>-47615721933.43335</v>
      </c>
      <c r="AO874" s="103">
        <f t="shared" si="970"/>
        <v>-16604206052.789566</v>
      </c>
      <c r="AP874" s="103">
        <f t="shared" si="970"/>
        <v>-124667591032.2229</v>
      </c>
      <c r="AQ874" s="103">
        <f t="shared" si="970"/>
        <v>-60447663046</v>
      </c>
      <c r="AR874" s="103">
        <f t="shared" si="970"/>
        <v>-47615721933.43335</v>
      </c>
      <c r="AS874" s="103">
        <f t="shared" si="970"/>
        <v>-16604206052.789566</v>
      </c>
      <c r="AT874" s="103">
        <f t="shared" si="970"/>
        <v>-124667591032.2229</v>
      </c>
      <c r="AU874" s="103">
        <f t="shared" si="970"/>
        <v>-60447663046</v>
      </c>
      <c r="AV874" s="103" t="e">
        <f t="shared" si="970"/>
        <v>#REF!</v>
      </c>
      <c r="AW874" s="103" t="e">
        <f t="shared" si="970"/>
        <v>#REF!</v>
      </c>
      <c r="AX874" s="103" t="e">
        <f t="shared" si="970"/>
        <v>#REF!</v>
      </c>
      <c r="AY874" s="103">
        <f>AY871-AY872-AY873</f>
        <v>-128926994465.22247</v>
      </c>
      <c r="AZ874" s="103">
        <f>AZ871-AZ872-AZ873</f>
        <v>68475117502.63884</v>
      </c>
      <c r="BA874" s="103">
        <f>BA871-BA872-BA873</f>
        <v>-128108570596.64844</v>
      </c>
      <c r="BB874" s="103">
        <f>BB871-BB872-BB873</f>
        <v>92542216149.15065</v>
      </c>
    </row>
    <row r="875" spans="9:54" s="71" customFormat="1" ht="14.25" x14ac:dyDescent="0.2">
      <c r="I875" s="71" t="s">
        <v>1553</v>
      </c>
      <c r="J875" s="104" t="e">
        <f>J874/J863</f>
        <v>#DIV/0!</v>
      </c>
      <c r="K875" s="104" t="e">
        <f t="shared" ref="K875:AX875" si="971">K874/K863</f>
        <v>#DIV/0!</v>
      </c>
      <c r="L875" s="104">
        <f t="shared" si="971"/>
        <v>-2.0321486402172004</v>
      </c>
      <c r="M875" s="104" t="e">
        <f t="shared" si="971"/>
        <v>#DIV/0!</v>
      </c>
      <c r="N875" s="104" t="e">
        <f t="shared" si="971"/>
        <v>#DIV/0!</v>
      </c>
      <c r="O875" s="104">
        <f t="shared" si="971"/>
        <v>-178.31356164985289</v>
      </c>
      <c r="P875" s="104">
        <f t="shared" si="971"/>
        <v>-4.0322585024819979</v>
      </c>
      <c r="Q875" s="104">
        <f t="shared" si="971"/>
        <v>-4.6712463004912781</v>
      </c>
      <c r="R875" s="104">
        <f t="shared" si="971"/>
        <v>2.962799618966113</v>
      </c>
      <c r="S875" s="104">
        <f t="shared" si="971"/>
        <v>-2.9050748751446358</v>
      </c>
      <c r="T875" s="104">
        <f t="shared" si="971"/>
        <v>-2.9050748751446358</v>
      </c>
      <c r="U875" s="104">
        <f t="shared" si="971"/>
        <v>-2.9050748751446358</v>
      </c>
      <c r="V875" s="104">
        <f t="shared" si="971"/>
        <v>-2.9101036731259078</v>
      </c>
      <c r="W875" s="104">
        <f t="shared" si="971"/>
        <v>-2.9101036731259078</v>
      </c>
      <c r="X875" s="104">
        <f t="shared" si="971"/>
        <v>-2.9101036731259078</v>
      </c>
      <c r="Y875" s="104">
        <f t="shared" si="971"/>
        <v>-3.0921003991236033</v>
      </c>
      <c r="Z875" s="104">
        <f t="shared" si="971"/>
        <v>-2.0321486402172004</v>
      </c>
      <c r="AA875" s="104">
        <f t="shared" si="971"/>
        <v>-2.0321486402172004</v>
      </c>
      <c r="AB875" s="104">
        <f t="shared" si="971"/>
        <v>-2.0321486402172004</v>
      </c>
      <c r="AC875" s="104">
        <f t="shared" si="971"/>
        <v>-2.0321486402172004</v>
      </c>
      <c r="AD875" s="104">
        <f t="shared" si="971"/>
        <v>-2.0321486402172004</v>
      </c>
      <c r="AE875" s="104">
        <f t="shared" si="971"/>
        <v>-2.0321486402172004</v>
      </c>
      <c r="AF875" s="104">
        <f t="shared" si="971"/>
        <v>-2.0321486402172004</v>
      </c>
      <c r="AG875" s="104" t="e">
        <f t="shared" si="971"/>
        <v>#DIV/0!</v>
      </c>
      <c r="AH875" s="104" t="e">
        <f t="shared" si="971"/>
        <v>#DIV/0!</v>
      </c>
      <c r="AI875" s="104" t="e">
        <f t="shared" si="971"/>
        <v>#DIV/0!</v>
      </c>
      <c r="AJ875" s="104">
        <f t="shared" si="971"/>
        <v>-2.0321486402172</v>
      </c>
      <c r="AK875" s="104">
        <f t="shared" si="971"/>
        <v>-2.0321486402172</v>
      </c>
      <c r="AL875" s="104">
        <f t="shared" si="971"/>
        <v>-2.0321486402172</v>
      </c>
      <c r="AM875" s="104">
        <f t="shared" si="971"/>
        <v>-4.6889368564842133</v>
      </c>
      <c r="AN875" s="104">
        <f t="shared" si="971"/>
        <v>-1.9033700755706002</v>
      </c>
      <c r="AO875" s="104">
        <f t="shared" si="971"/>
        <v>-0.2809869264338628</v>
      </c>
      <c r="AP875" s="104">
        <f t="shared" si="971"/>
        <v>-1.2852258191425805</v>
      </c>
      <c r="AQ875" s="104">
        <f t="shared" si="971"/>
        <v>-4.6889368564842133</v>
      </c>
      <c r="AR875" s="104">
        <f t="shared" si="971"/>
        <v>-1.9033700755706002</v>
      </c>
      <c r="AS875" s="104">
        <f t="shared" si="971"/>
        <v>-0.2809869264338628</v>
      </c>
      <c r="AT875" s="104">
        <f t="shared" si="971"/>
        <v>-1.2852258191425805</v>
      </c>
      <c r="AU875" s="104">
        <f t="shared" si="971"/>
        <v>-4.6889368564842133</v>
      </c>
      <c r="AV875" s="104" t="e">
        <f t="shared" si="971"/>
        <v>#REF!</v>
      </c>
      <c r="AW875" s="104" t="e">
        <f t="shared" si="971"/>
        <v>#REF!</v>
      </c>
      <c r="AX875" s="104" t="e">
        <f t="shared" si="971"/>
        <v>#REF!</v>
      </c>
      <c r="AY875" s="104">
        <f>AY874/AY863</f>
        <v>-1.3291369538551241</v>
      </c>
      <c r="AZ875" s="104">
        <f>AZ874/AZ863</f>
        <v>0.1812163592564924</v>
      </c>
      <c r="BA875" s="104">
        <f>BA874/BA863</f>
        <v>-1.3548022847628551</v>
      </c>
      <c r="BB875" s="104">
        <f>BB874/BB863</f>
        <v>0.22177689199292372</v>
      </c>
    </row>
    <row r="876" spans="9:54" s="71" customFormat="1" ht="14.25" x14ac:dyDescent="0.2">
      <c r="I876" s="71" t="s">
        <v>1554</v>
      </c>
      <c r="J876" s="103">
        <f>J442+J444+J458+J607+J609+J619+J466+J631</f>
        <v>0</v>
      </c>
      <c r="K876" s="103">
        <f t="shared" ref="K876:AX876" si="972">K442+K444+K458+K607+K609+K619+K466+K631</f>
        <v>829862478</v>
      </c>
      <c r="L876" s="103">
        <f t="shared" si="972"/>
        <v>73508249831.153366</v>
      </c>
      <c r="M876" s="103">
        <f t="shared" si="972"/>
        <v>0</v>
      </c>
      <c r="N876" s="103">
        <f t="shared" si="972"/>
        <v>0</v>
      </c>
      <c r="O876" s="103">
        <f t="shared" si="972"/>
        <v>3605805083</v>
      </c>
      <c r="P876" s="103">
        <f t="shared" si="972"/>
        <v>443451589</v>
      </c>
      <c r="Q876" s="103">
        <f t="shared" si="972"/>
        <v>3542208818</v>
      </c>
      <c r="R876" s="103">
        <f t="shared" si="972"/>
        <v>3681810202</v>
      </c>
      <c r="S876" s="103">
        <f t="shared" si="972"/>
        <v>3681810202</v>
      </c>
      <c r="T876" s="103">
        <f t="shared" si="972"/>
        <v>3681810202</v>
      </c>
      <c r="U876" s="103">
        <f t="shared" si="972"/>
        <v>3681810202</v>
      </c>
      <c r="V876" s="103">
        <f t="shared" si="972"/>
        <v>3681810202</v>
      </c>
      <c r="W876" s="103">
        <f t="shared" si="972"/>
        <v>3681810202</v>
      </c>
      <c r="X876" s="103">
        <f t="shared" si="972"/>
        <v>3681810202</v>
      </c>
      <c r="Y876" s="103">
        <f t="shared" si="972"/>
        <v>33364136904</v>
      </c>
      <c r="Z876" s="103">
        <f t="shared" si="972"/>
        <v>6125687485.9294462</v>
      </c>
      <c r="AA876" s="103">
        <f t="shared" si="972"/>
        <v>6125687485.9294462</v>
      </c>
      <c r="AB876" s="103">
        <f t="shared" si="972"/>
        <v>6125687485.9294462</v>
      </c>
      <c r="AC876" s="103">
        <f t="shared" si="972"/>
        <v>6125687485.9294462</v>
      </c>
      <c r="AD876" s="103">
        <f t="shared" si="972"/>
        <v>6125687485.9294462</v>
      </c>
      <c r="AE876" s="103">
        <f t="shared" si="972"/>
        <v>6125687485.9294462</v>
      </c>
      <c r="AF876" s="103">
        <f t="shared" si="972"/>
        <v>6125687485.9294462</v>
      </c>
      <c r="AG876" s="103">
        <f t="shared" si="972"/>
        <v>0</v>
      </c>
      <c r="AH876" s="103">
        <f t="shared" si="972"/>
        <v>829862478</v>
      </c>
      <c r="AI876" s="103">
        <f t="shared" si="972"/>
        <v>829862478</v>
      </c>
      <c r="AJ876" s="103">
        <f t="shared" si="972"/>
        <v>36754124915.576683</v>
      </c>
      <c r="AK876" s="103">
        <f t="shared" si="972"/>
        <v>36754124915.576683</v>
      </c>
      <c r="AL876" s="103">
        <f t="shared" si="972"/>
        <v>73508249831.153366</v>
      </c>
      <c r="AM876" s="103">
        <f t="shared" si="972"/>
        <v>11273275692</v>
      </c>
      <c r="AN876" s="103">
        <f t="shared" si="972"/>
        <v>11045430603.71274</v>
      </c>
      <c r="AO876" s="103">
        <f t="shared" si="972"/>
        <v>11047037746.185949</v>
      </c>
      <c r="AP876" s="103">
        <f t="shared" si="972"/>
        <v>33365744041.898689</v>
      </c>
      <c r="AQ876" s="103">
        <f t="shared" si="972"/>
        <v>11273275692</v>
      </c>
      <c r="AR876" s="103">
        <f t="shared" si="972"/>
        <v>11045430603.71274</v>
      </c>
      <c r="AS876" s="103">
        <f t="shared" si="972"/>
        <v>11047037746.185949</v>
      </c>
      <c r="AT876" s="103">
        <f t="shared" si="972"/>
        <v>33365744041.898689</v>
      </c>
      <c r="AU876" s="103">
        <f t="shared" si="972"/>
        <v>11273275692</v>
      </c>
      <c r="AV876" s="103" t="e">
        <f t="shared" si="972"/>
        <v>#REF!</v>
      </c>
      <c r="AW876" s="103" t="e">
        <f t="shared" si="972"/>
        <v>#REF!</v>
      </c>
      <c r="AX876" s="103" t="e">
        <f t="shared" si="972"/>
        <v>#REF!</v>
      </c>
      <c r="AY876" s="103">
        <f>AY442+AY444+AY458+AY607+AY609+AY619+AY466+AY631</f>
        <v>33365744041.898678</v>
      </c>
      <c r="AZ876" s="103">
        <f>AZ442+AZ444+AZ458+AZ607+AZ609+AZ619+AZ466+AZ631</f>
        <v>44767969487.511658</v>
      </c>
      <c r="BA876" s="103">
        <f>BA442+BA444+BA458+BA607+BA609+BA619+BA466+BA631</f>
        <v>33365744041.898678</v>
      </c>
      <c r="BB876" s="103">
        <f>BB442+BB444+BB458+BB607+BB609+BB619+BB466+BB631</f>
        <v>44767969487.511658</v>
      </c>
    </row>
    <row r="877" spans="9:54" s="71" customFormat="1" ht="14.25" x14ac:dyDescent="0.2">
      <c r="J877" s="94"/>
      <c r="K877" s="94"/>
      <c r="L877" s="94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  <c r="X877" s="94"/>
      <c r="Y877" s="94"/>
      <c r="Z877" s="94"/>
      <c r="AA877" s="94"/>
      <c r="AB877" s="94"/>
      <c r="AC877" s="94"/>
      <c r="AD877" s="94"/>
      <c r="AE877" s="94"/>
      <c r="AF877" s="94"/>
      <c r="AG877" s="94"/>
      <c r="AH877" s="94"/>
      <c r="AI877" s="94"/>
      <c r="AJ877" s="94"/>
      <c r="AK877" s="94"/>
      <c r="AL877" s="94"/>
      <c r="AM877" s="94"/>
      <c r="AN877" s="94"/>
      <c r="AO877" s="94"/>
      <c r="AP877" s="94"/>
      <c r="AQ877" s="94"/>
      <c r="AR877" s="94"/>
      <c r="AS877" s="94"/>
      <c r="AT877" s="94"/>
      <c r="AU877" s="94"/>
      <c r="AV877" s="94"/>
      <c r="AW877" s="94"/>
      <c r="AX877" s="94"/>
      <c r="AY877" s="94"/>
      <c r="AZ877" s="94"/>
      <c r="BA877" s="94"/>
      <c r="BB877" s="94"/>
    </row>
    <row r="878" spans="9:54" s="71" customFormat="1" ht="14.25" x14ac:dyDescent="0.2"/>
    <row r="879" spans="9:54" s="71" customFormat="1" ht="14.25" x14ac:dyDescent="0.2"/>
    <row r="880" spans="9:54" s="71" customFormat="1" ht="14.25" x14ac:dyDescent="0.2"/>
    <row r="881" s="71" customFormat="1" ht="14.25" x14ac:dyDescent="0.2"/>
    <row r="882" s="71" customFormat="1" ht="14.25" x14ac:dyDescent="0.2"/>
    <row r="883" s="71" customFormat="1" ht="14.25" x14ac:dyDescent="0.2"/>
    <row r="884" s="71" customFormat="1" ht="14.25" x14ac:dyDescent="0.2"/>
    <row r="885" s="71" customFormat="1" ht="14.25" x14ac:dyDescent="0.2"/>
    <row r="886" s="71" customFormat="1" ht="14.25" x14ac:dyDescent="0.2"/>
    <row r="887" s="71" customFormat="1" ht="14.25" x14ac:dyDescent="0.2"/>
    <row r="888" s="71" customFormat="1" ht="14.25" x14ac:dyDescent="0.2"/>
    <row r="889" s="71" customFormat="1" ht="14.25" x14ac:dyDescent="0.2"/>
    <row r="890" s="71" customFormat="1" ht="14.25" x14ac:dyDescent="0.2"/>
    <row r="891" s="71" customFormat="1" ht="14.25" x14ac:dyDescent="0.2"/>
    <row r="892" s="71" customFormat="1" ht="14.25" x14ac:dyDescent="0.2"/>
    <row r="893" s="71" customFormat="1" ht="14.25" x14ac:dyDescent="0.2"/>
    <row r="894" s="71" customFormat="1" ht="14.25" x14ac:dyDescent="0.2"/>
    <row r="895" s="71" customFormat="1" ht="14.25" x14ac:dyDescent="0.2"/>
    <row r="896" s="71" customFormat="1" ht="14.25" x14ac:dyDescent="0.2"/>
    <row r="897" s="71" customFormat="1" ht="14.25" x14ac:dyDescent="0.2"/>
    <row r="898" s="71" customFormat="1" ht="14.25" x14ac:dyDescent="0.2"/>
    <row r="899" s="71" customFormat="1" ht="14.25" x14ac:dyDescent="0.2"/>
    <row r="900" s="71" customFormat="1" ht="14.25" x14ac:dyDescent="0.2"/>
    <row r="901" s="71" customFormat="1" ht="14.25" x14ac:dyDescent="0.2"/>
    <row r="902" s="71" customFormat="1" ht="14.25" x14ac:dyDescent="0.2"/>
    <row r="903" s="71" customFormat="1" ht="14.25" x14ac:dyDescent="0.2"/>
    <row r="904" s="71" customFormat="1" ht="14.25" x14ac:dyDescent="0.2"/>
    <row r="905" s="71" customFormat="1" ht="14.25" x14ac:dyDescent="0.2"/>
    <row r="906" s="71" customFormat="1" ht="14.25" x14ac:dyDescent="0.2"/>
    <row r="907" s="71" customFormat="1" ht="14.25" x14ac:dyDescent="0.2"/>
    <row r="908" s="71" customFormat="1" ht="14.25" x14ac:dyDescent="0.2"/>
    <row r="909" s="71" customFormat="1" ht="14.25" x14ac:dyDescent="0.2"/>
    <row r="910" s="71" customFormat="1" ht="14.25" x14ac:dyDescent="0.2"/>
    <row r="911" s="71" customFormat="1" ht="14.25" x14ac:dyDescent="0.2"/>
    <row r="912" s="71" customFormat="1" ht="14.25" x14ac:dyDescent="0.2"/>
    <row r="913" s="71" customFormat="1" ht="14.25" x14ac:dyDescent="0.2"/>
    <row r="914" s="71" customFormat="1" ht="14.25" x14ac:dyDescent="0.2"/>
    <row r="915" s="71" customFormat="1" ht="14.25" x14ac:dyDescent="0.2"/>
    <row r="916" s="71" customFormat="1" ht="14.25" x14ac:dyDescent="0.2"/>
    <row r="917" s="71" customFormat="1" ht="14.25" x14ac:dyDescent="0.2"/>
    <row r="918" s="71" customFormat="1" ht="14.25" x14ac:dyDescent="0.2"/>
    <row r="919" s="71" customFormat="1" ht="14.25" x14ac:dyDescent="0.2"/>
    <row r="920" s="71" customFormat="1" ht="14.25" x14ac:dyDescent="0.2"/>
    <row r="921" s="71" customFormat="1" ht="14.25" x14ac:dyDescent="0.2"/>
    <row r="922" s="71" customFormat="1" ht="14.25" x14ac:dyDescent="0.2"/>
    <row r="923" s="71" customFormat="1" ht="14.25" x14ac:dyDescent="0.2"/>
    <row r="924" s="71" customFormat="1" ht="14.25" x14ac:dyDescent="0.2"/>
    <row r="925" s="71" customFormat="1" ht="14.25" x14ac:dyDescent="0.2"/>
    <row r="926" s="71" customFormat="1" ht="14.25" x14ac:dyDescent="0.2"/>
    <row r="927" s="71" customFormat="1" ht="14.25" x14ac:dyDescent="0.2"/>
    <row r="928" s="71" customFormat="1" ht="14.25" x14ac:dyDescent="0.2"/>
    <row r="929" s="71" customFormat="1" ht="14.25" x14ac:dyDescent="0.2"/>
    <row r="930" s="71" customFormat="1" ht="14.25" x14ac:dyDescent="0.2"/>
    <row r="931" s="71" customFormat="1" ht="14.25" x14ac:dyDescent="0.2"/>
    <row r="932" s="71" customFormat="1" ht="14.25" x14ac:dyDescent="0.2"/>
    <row r="933" s="71" customFormat="1" ht="14.25" x14ac:dyDescent="0.2"/>
    <row r="934" s="71" customFormat="1" ht="14.25" x14ac:dyDescent="0.2"/>
    <row r="935" s="71" customFormat="1" ht="14.25" x14ac:dyDescent="0.2"/>
    <row r="936" s="71" customFormat="1" ht="14.25" x14ac:dyDescent="0.2"/>
    <row r="937" s="71" customFormat="1" ht="14.25" x14ac:dyDescent="0.2"/>
    <row r="938" s="71" customFormat="1" ht="14.25" x14ac:dyDescent="0.2"/>
    <row r="939" s="71" customFormat="1" ht="14.25" x14ac:dyDescent="0.2"/>
    <row r="940" s="71" customFormat="1" ht="14.25" x14ac:dyDescent="0.2"/>
    <row r="941" s="71" customFormat="1" ht="14.25" x14ac:dyDescent="0.2"/>
    <row r="942" s="71" customFormat="1" ht="14.25" x14ac:dyDescent="0.2"/>
    <row r="943" s="71" customFormat="1" ht="14.25" x14ac:dyDescent="0.2"/>
    <row r="944" s="71" customFormat="1" ht="14.25" x14ac:dyDescent="0.2"/>
    <row r="945" s="71" customFormat="1" ht="14.25" x14ac:dyDescent="0.2"/>
    <row r="946" s="71" customFormat="1" ht="14.25" x14ac:dyDescent="0.2"/>
    <row r="947" s="71" customFormat="1" ht="14.25" x14ac:dyDescent="0.2"/>
    <row r="948" s="71" customFormat="1" ht="14.25" x14ac:dyDescent="0.2"/>
    <row r="949" s="71" customFormat="1" ht="14.25" x14ac:dyDescent="0.2"/>
    <row r="950" s="71" customFormat="1" ht="14.25" x14ac:dyDescent="0.2"/>
    <row r="951" s="71" customFormat="1" ht="14.25" x14ac:dyDescent="0.2"/>
    <row r="952" s="71" customFormat="1" ht="14.25" x14ac:dyDescent="0.2"/>
    <row r="953" s="71" customFormat="1" ht="14.25" x14ac:dyDescent="0.2"/>
    <row r="954" s="71" customFormat="1" ht="14.25" x14ac:dyDescent="0.2"/>
    <row r="955" s="71" customFormat="1" ht="14.25" x14ac:dyDescent="0.2"/>
    <row r="956" s="71" customFormat="1" ht="14.25" x14ac:dyDescent="0.2"/>
    <row r="957" s="71" customFormat="1" ht="14.25" x14ac:dyDescent="0.2"/>
    <row r="958" s="71" customFormat="1" ht="14.25" x14ac:dyDescent="0.2"/>
    <row r="959" s="71" customFormat="1" ht="14.25" x14ac:dyDescent="0.2"/>
    <row r="960" s="71" customFormat="1" ht="14.25" x14ac:dyDescent="0.2"/>
    <row r="961" s="71" customFormat="1" ht="14.25" x14ac:dyDescent="0.2"/>
    <row r="962" s="71" customFormat="1" ht="14.25" x14ac:dyDescent="0.2"/>
    <row r="963" s="71" customFormat="1" ht="14.25" x14ac:dyDescent="0.2"/>
    <row r="964" s="71" customFormat="1" ht="14.25" x14ac:dyDescent="0.2"/>
    <row r="965" s="71" customFormat="1" ht="14.25" x14ac:dyDescent="0.2"/>
    <row r="966" s="71" customFormat="1" ht="14.25" x14ac:dyDescent="0.2"/>
    <row r="967" s="71" customFormat="1" ht="14.25" x14ac:dyDescent="0.2"/>
    <row r="968" s="71" customFormat="1" ht="14.25" x14ac:dyDescent="0.2"/>
    <row r="969" s="71" customFormat="1" ht="14.25" x14ac:dyDescent="0.2"/>
    <row r="970" s="71" customFormat="1" ht="14.25" x14ac:dyDescent="0.2"/>
    <row r="971" s="71" customFormat="1" ht="14.25" x14ac:dyDescent="0.2"/>
    <row r="972" s="71" customFormat="1" ht="14.25" x14ac:dyDescent="0.2"/>
    <row r="973" s="71" customFormat="1" ht="14.25" x14ac:dyDescent="0.2"/>
    <row r="974" s="71" customFormat="1" ht="14.25" x14ac:dyDescent="0.2"/>
    <row r="975" s="71" customFormat="1" ht="14.25" x14ac:dyDescent="0.2"/>
    <row r="976" s="71" customFormat="1" ht="14.25" x14ac:dyDescent="0.2"/>
    <row r="977" s="71" customFormat="1" ht="14.25" x14ac:dyDescent="0.2"/>
    <row r="978" s="71" customFormat="1" ht="14.25" x14ac:dyDescent="0.2"/>
    <row r="979" s="71" customFormat="1" ht="14.25" x14ac:dyDescent="0.2"/>
    <row r="980" s="71" customFormat="1" ht="14.25" x14ac:dyDescent="0.2"/>
    <row r="981" s="71" customFormat="1" ht="14.25" x14ac:dyDescent="0.2"/>
    <row r="982" s="71" customFormat="1" ht="14.25" x14ac:dyDescent="0.2"/>
    <row r="983" s="71" customFormat="1" ht="14.25" x14ac:dyDescent="0.2"/>
    <row r="984" s="71" customFormat="1" ht="14.25" x14ac:dyDescent="0.2"/>
    <row r="985" s="71" customFormat="1" ht="14.25" x14ac:dyDescent="0.2"/>
    <row r="986" s="71" customFormat="1" ht="14.25" x14ac:dyDescent="0.2"/>
    <row r="987" s="71" customFormat="1" ht="14.25" x14ac:dyDescent="0.2"/>
    <row r="988" s="71" customFormat="1" ht="14.25" x14ac:dyDescent="0.2"/>
    <row r="989" s="71" customFormat="1" ht="14.25" x14ac:dyDescent="0.2"/>
    <row r="990" s="71" customFormat="1" ht="14.25" x14ac:dyDescent="0.2"/>
    <row r="991" s="71" customFormat="1" ht="14.25" x14ac:dyDescent="0.2"/>
    <row r="992" s="71" customFormat="1" ht="14.25" x14ac:dyDescent="0.2"/>
    <row r="993" s="71" customFormat="1" ht="14.25" x14ac:dyDescent="0.2"/>
    <row r="994" s="71" customFormat="1" ht="14.25" x14ac:dyDescent="0.2"/>
    <row r="995" s="71" customFormat="1" ht="14.25" x14ac:dyDescent="0.2"/>
    <row r="996" s="71" customFormat="1" ht="14.25" x14ac:dyDescent="0.2"/>
    <row r="997" s="71" customFormat="1" ht="14.25" x14ac:dyDescent="0.2"/>
    <row r="998" s="71" customFormat="1" ht="14.25" x14ac:dyDescent="0.2"/>
    <row r="999" s="71" customFormat="1" ht="14.25" x14ac:dyDescent="0.2"/>
    <row r="1000" s="71" customFormat="1" ht="14.25" x14ac:dyDescent="0.2"/>
    <row r="1001" s="71" customFormat="1" ht="14.25" x14ac:dyDescent="0.2"/>
    <row r="1002" s="71" customFormat="1" ht="14.25" x14ac:dyDescent="0.2"/>
    <row r="1003" s="71" customFormat="1" ht="14.25" x14ac:dyDescent="0.2"/>
    <row r="1004" s="71" customFormat="1" ht="14.25" x14ac:dyDescent="0.2"/>
    <row r="1005" s="71" customFormat="1" ht="14.25" x14ac:dyDescent="0.2"/>
    <row r="1006" s="71" customFormat="1" ht="14.25" x14ac:dyDescent="0.2"/>
    <row r="1007" s="71" customFormat="1" ht="14.25" x14ac:dyDescent="0.2"/>
    <row r="1008" s="71" customFormat="1" ht="14.25" x14ac:dyDescent="0.2"/>
    <row r="1009" s="71" customFormat="1" ht="14.25" x14ac:dyDescent="0.2"/>
    <row r="1010" s="71" customFormat="1" ht="14.25" x14ac:dyDescent="0.2"/>
    <row r="1011" s="71" customFormat="1" ht="14.25" x14ac:dyDescent="0.2"/>
    <row r="1012" s="71" customFormat="1" ht="14.25" x14ac:dyDescent="0.2"/>
    <row r="1013" s="71" customFormat="1" ht="14.25" x14ac:dyDescent="0.2"/>
    <row r="1014" s="71" customFormat="1" ht="14.25" x14ac:dyDescent="0.2"/>
    <row r="1015" s="71" customFormat="1" ht="14.25" x14ac:dyDescent="0.2"/>
    <row r="1016" s="71" customFormat="1" ht="14.25" x14ac:dyDescent="0.2"/>
    <row r="1017" s="71" customFormat="1" ht="14.25" x14ac:dyDescent="0.2"/>
    <row r="1018" s="71" customFormat="1" ht="14.25" x14ac:dyDescent="0.2"/>
    <row r="1019" s="71" customFormat="1" ht="14.25" x14ac:dyDescent="0.2"/>
    <row r="1020" s="71" customFormat="1" ht="14.25" x14ac:dyDescent="0.2"/>
    <row r="1021" s="71" customFormat="1" ht="14.25" x14ac:dyDescent="0.2"/>
    <row r="1022" s="71" customFormat="1" ht="14.25" x14ac:dyDescent="0.2"/>
    <row r="1023" s="71" customFormat="1" ht="14.25" x14ac:dyDescent="0.2"/>
    <row r="1024" s="71" customFormat="1" ht="14.25" x14ac:dyDescent="0.2"/>
    <row r="1025" s="71" customFormat="1" ht="14.25" x14ac:dyDescent="0.2"/>
    <row r="1026" s="71" customFormat="1" ht="14.25" x14ac:dyDescent="0.2"/>
    <row r="1027" s="71" customFormat="1" ht="14.25" x14ac:dyDescent="0.2"/>
    <row r="1028" s="71" customFormat="1" ht="14.25" x14ac:dyDescent="0.2"/>
    <row r="1029" s="71" customFormat="1" ht="14.25" x14ac:dyDescent="0.2"/>
    <row r="1030" s="71" customFormat="1" ht="14.25" x14ac:dyDescent="0.2"/>
    <row r="1031" s="71" customFormat="1" ht="14.25" x14ac:dyDescent="0.2"/>
    <row r="1032" s="71" customFormat="1" ht="14.25" x14ac:dyDescent="0.2"/>
    <row r="1033" s="71" customFormat="1" ht="14.25" x14ac:dyDescent="0.2"/>
    <row r="1034" s="71" customFormat="1" ht="14.25" x14ac:dyDescent="0.2"/>
    <row r="1035" s="71" customFormat="1" ht="14.25" x14ac:dyDescent="0.2"/>
    <row r="1036" s="71" customFormat="1" ht="14.25" x14ac:dyDescent="0.2"/>
    <row r="1037" s="71" customFormat="1" ht="14.25" x14ac:dyDescent="0.2"/>
    <row r="1038" s="71" customFormat="1" ht="14.25" x14ac:dyDescent="0.2"/>
    <row r="1039" s="71" customFormat="1" ht="14.25" x14ac:dyDescent="0.2"/>
    <row r="1040" s="71" customFormat="1" ht="14.25" x14ac:dyDescent="0.2"/>
    <row r="1041" s="71" customFormat="1" ht="14.25" x14ac:dyDescent="0.2"/>
    <row r="1042" s="71" customFormat="1" ht="14.25" x14ac:dyDescent="0.2"/>
    <row r="1043" s="71" customFormat="1" ht="14.25" x14ac:dyDescent="0.2"/>
    <row r="1044" s="71" customFormat="1" ht="14.25" x14ac:dyDescent="0.2"/>
    <row r="1045" s="71" customFormat="1" ht="14.25" x14ac:dyDescent="0.2"/>
    <row r="1046" s="71" customFormat="1" ht="14.25" x14ac:dyDescent="0.2"/>
    <row r="1047" s="106" customFormat="1" x14ac:dyDescent="0.25"/>
    <row r="1048" s="106" customFormat="1" x14ac:dyDescent="0.25"/>
    <row r="1049" s="106" customFormat="1" x14ac:dyDescent="0.25"/>
    <row r="1050" s="106" customFormat="1" x14ac:dyDescent="0.25"/>
    <row r="1051" s="106" customFormat="1" x14ac:dyDescent="0.25"/>
    <row r="1052" s="106" customFormat="1" x14ac:dyDescent="0.25"/>
    <row r="1053" s="106" customFormat="1" x14ac:dyDescent="0.25"/>
    <row r="1054" s="106" customFormat="1" x14ac:dyDescent="0.25"/>
    <row r="1055" s="106" customFormat="1" x14ac:dyDescent="0.25"/>
    <row r="1056" s="106" customFormat="1" x14ac:dyDescent="0.25"/>
    <row r="1057" s="106" customFormat="1" x14ac:dyDescent="0.25"/>
    <row r="1058" s="106" customFormat="1" x14ac:dyDescent="0.25"/>
    <row r="1059" s="106" customFormat="1" x14ac:dyDescent="0.25"/>
    <row r="1060" s="106" customFormat="1" x14ac:dyDescent="0.25"/>
    <row r="1061" s="106" customFormat="1" x14ac:dyDescent="0.25"/>
    <row r="1062" s="106" customFormat="1" x14ac:dyDescent="0.25"/>
    <row r="1063" s="106" customFormat="1" x14ac:dyDescent="0.25"/>
    <row r="1064" s="106" customFormat="1" x14ac:dyDescent="0.25"/>
    <row r="1065" s="106" customFormat="1" x14ac:dyDescent="0.25"/>
    <row r="1066" s="106" customFormat="1" x14ac:dyDescent="0.25"/>
    <row r="1067" s="106" customFormat="1" x14ac:dyDescent="0.25"/>
    <row r="1068" s="106" customFormat="1" x14ac:dyDescent="0.25"/>
    <row r="1069" s="106" customFormat="1" x14ac:dyDescent="0.25"/>
    <row r="1070" s="106" customFormat="1" x14ac:dyDescent="0.25"/>
    <row r="1071" s="106" customFormat="1" x14ac:dyDescent="0.25"/>
    <row r="1072" s="106" customFormat="1" x14ac:dyDescent="0.25"/>
    <row r="1073" s="106" customFormat="1" x14ac:dyDescent="0.25"/>
    <row r="1074" s="106" customFormat="1" x14ac:dyDescent="0.25"/>
    <row r="1075" s="106" customFormat="1" x14ac:dyDescent="0.25"/>
    <row r="1076" s="106" customFormat="1" x14ac:dyDescent="0.25"/>
    <row r="1077" s="106" customFormat="1" x14ac:dyDescent="0.25"/>
    <row r="1078" s="106" customFormat="1" x14ac:dyDescent="0.25"/>
    <row r="1079" s="106" customFormat="1" x14ac:dyDescent="0.25"/>
    <row r="1080" s="106" customFormat="1" x14ac:dyDescent="0.25"/>
    <row r="1081" s="106" customFormat="1" x14ac:dyDescent="0.25"/>
    <row r="1082" s="106" customFormat="1" x14ac:dyDescent="0.25"/>
    <row r="1083" s="106" customFormat="1" x14ac:dyDescent="0.25"/>
    <row r="1084" s="106" customFormat="1" x14ac:dyDescent="0.25"/>
    <row r="1085" s="106" customFormat="1" x14ac:dyDescent="0.25"/>
    <row r="1086" s="106" customFormat="1" x14ac:dyDescent="0.25"/>
    <row r="1087" s="106" customFormat="1" x14ac:dyDescent="0.25"/>
    <row r="1088" s="106" customFormat="1" x14ac:dyDescent="0.25"/>
    <row r="1089" s="106" customFormat="1" x14ac:dyDescent="0.25"/>
    <row r="1090" s="106" customFormat="1" x14ac:dyDescent="0.25"/>
    <row r="1091" s="106" customFormat="1" x14ac:dyDescent="0.25"/>
    <row r="1092" s="106" customFormat="1" x14ac:dyDescent="0.25"/>
    <row r="1093" s="106" customFormat="1" x14ac:dyDescent="0.25"/>
    <row r="1094" s="106" customFormat="1" x14ac:dyDescent="0.25"/>
    <row r="1095" s="106" customFormat="1" x14ac:dyDescent="0.25"/>
    <row r="1096" s="106" customFormat="1" x14ac:dyDescent="0.25"/>
    <row r="1097" s="106" customFormat="1" x14ac:dyDescent="0.25"/>
    <row r="1098" s="106" customFormat="1" x14ac:dyDescent="0.25"/>
    <row r="1099" s="106" customFormat="1" x14ac:dyDescent="0.25"/>
    <row r="1100" s="106" customFormat="1" x14ac:dyDescent="0.25"/>
    <row r="1101" s="106" customFormat="1" x14ac:dyDescent="0.25"/>
    <row r="1102" s="106" customFormat="1" x14ac:dyDescent="0.25"/>
    <row r="1103" s="106" customFormat="1" x14ac:dyDescent="0.25"/>
    <row r="1104" s="106" customFormat="1" x14ac:dyDescent="0.25"/>
    <row r="1105" s="106" customFormat="1" x14ac:dyDescent="0.25"/>
    <row r="1106" s="106" customFormat="1" x14ac:dyDescent="0.25"/>
    <row r="1107" s="106" customFormat="1" x14ac:dyDescent="0.25"/>
    <row r="1108" s="106" customFormat="1" x14ac:dyDescent="0.25"/>
    <row r="1109" s="106" customFormat="1" x14ac:dyDescent="0.25"/>
    <row r="1110" s="106" customFormat="1" x14ac:dyDescent="0.25"/>
    <row r="1111" s="106" customFormat="1" x14ac:dyDescent="0.25"/>
    <row r="1112" s="106" customFormat="1" x14ac:dyDescent="0.25"/>
    <row r="1113" s="106" customFormat="1" x14ac:dyDescent="0.25"/>
    <row r="1114" s="106" customFormat="1" x14ac:dyDescent="0.25"/>
    <row r="1115" s="106" customFormat="1" x14ac:dyDescent="0.25"/>
    <row r="1116" s="106" customFormat="1" x14ac:dyDescent="0.25"/>
    <row r="1117" s="106" customFormat="1" x14ac:dyDescent="0.25"/>
    <row r="1118" s="106" customFormat="1" x14ac:dyDescent="0.25"/>
    <row r="1119" s="106" customFormat="1" x14ac:dyDescent="0.25"/>
    <row r="1120" s="106" customFormat="1" x14ac:dyDescent="0.25"/>
    <row r="1121" s="106" customFormat="1" x14ac:dyDescent="0.25"/>
    <row r="1122" s="106" customFormat="1" x14ac:dyDescent="0.25"/>
    <row r="1123" s="106" customFormat="1" x14ac:dyDescent="0.25"/>
    <row r="1124" s="106" customFormat="1" x14ac:dyDescent="0.25"/>
    <row r="1125" s="106" customFormat="1" x14ac:dyDescent="0.25"/>
    <row r="1126" s="106" customFormat="1" x14ac:dyDescent="0.25"/>
    <row r="1127" s="106" customFormat="1" x14ac:dyDescent="0.25"/>
    <row r="1128" s="106" customFormat="1" x14ac:dyDescent="0.25"/>
    <row r="1129" s="106" customFormat="1" x14ac:dyDescent="0.25"/>
    <row r="1130" s="106" customFormat="1" x14ac:dyDescent="0.25"/>
    <row r="1131" s="106" customFormat="1" x14ac:dyDescent="0.25"/>
    <row r="1132" s="106" customFormat="1" x14ac:dyDescent="0.25"/>
    <row r="1133" s="106" customFormat="1" x14ac:dyDescent="0.25"/>
    <row r="1134" s="106" customFormat="1" x14ac:dyDescent="0.25"/>
    <row r="1135" s="106" customFormat="1" x14ac:dyDescent="0.25"/>
    <row r="1136" s="106" customFormat="1" x14ac:dyDescent="0.25"/>
    <row r="1137" s="106" customFormat="1" x14ac:dyDescent="0.25"/>
    <row r="1138" s="106" customFormat="1" x14ac:dyDescent="0.25"/>
    <row r="1139" s="106" customFormat="1" x14ac:dyDescent="0.25"/>
    <row r="1140" s="106" customFormat="1" x14ac:dyDescent="0.25"/>
    <row r="1141" s="106" customFormat="1" x14ac:dyDescent="0.25"/>
    <row r="1142" s="106" customFormat="1" x14ac:dyDescent="0.25"/>
    <row r="1143" s="106" customFormat="1" x14ac:dyDescent="0.25"/>
    <row r="1144" s="106" customFormat="1" x14ac:dyDescent="0.25"/>
    <row r="1145" s="106" customFormat="1" x14ac:dyDescent="0.25"/>
    <row r="1146" s="106" customFormat="1" x14ac:dyDescent="0.25"/>
    <row r="1147" s="106" customFormat="1" x14ac:dyDescent="0.25"/>
    <row r="1148" s="106" customFormat="1" x14ac:dyDescent="0.25"/>
    <row r="1149" s="106" customFormat="1" x14ac:dyDescent="0.25"/>
    <row r="1150" s="106" customFormat="1" x14ac:dyDescent="0.25"/>
    <row r="1151" s="106" customFormat="1" x14ac:dyDescent="0.25"/>
    <row r="1152" s="106" customFormat="1" x14ac:dyDescent="0.25"/>
    <row r="1153" s="106" customFormat="1" x14ac:dyDescent="0.25"/>
    <row r="1154" s="106" customFormat="1" x14ac:dyDescent="0.25"/>
    <row r="1155" s="106" customFormat="1" x14ac:dyDescent="0.25"/>
    <row r="1156" s="106" customFormat="1" x14ac:dyDescent="0.25"/>
    <row r="1157" s="106" customFormat="1" x14ac:dyDescent="0.25"/>
    <row r="1158" s="106" customFormat="1" x14ac:dyDescent="0.25"/>
    <row r="1159" s="106" customFormat="1" x14ac:dyDescent="0.25"/>
    <row r="1160" s="106" customFormat="1" x14ac:dyDescent="0.25"/>
    <row r="1161" s="106" customFormat="1" x14ac:dyDescent="0.25"/>
    <row r="1162" s="106" customFormat="1" x14ac:dyDescent="0.25"/>
    <row r="1163" s="106" customFormat="1" x14ac:dyDescent="0.25"/>
    <row r="1164" s="106" customFormat="1" x14ac:dyDescent="0.25"/>
    <row r="1165" s="106" customFormat="1" x14ac:dyDescent="0.25"/>
    <row r="1166" s="106" customFormat="1" x14ac:dyDescent="0.25"/>
    <row r="1167" s="106" customFormat="1" x14ac:dyDescent="0.25"/>
    <row r="1168" s="106" customFormat="1" x14ac:dyDescent="0.25"/>
    <row r="1169" s="106" customFormat="1" x14ac:dyDescent="0.25"/>
    <row r="1170" s="106" customFormat="1" x14ac:dyDescent="0.25"/>
    <row r="1171" s="106" customFormat="1" x14ac:dyDescent="0.25"/>
    <row r="1172" s="106" customFormat="1" x14ac:dyDescent="0.25"/>
    <row r="1173" s="106" customFormat="1" x14ac:dyDescent="0.25"/>
    <row r="1174" s="106" customFormat="1" x14ac:dyDescent="0.25"/>
    <row r="1175" s="106" customFormat="1" x14ac:dyDescent="0.25"/>
    <row r="1176" s="106" customFormat="1" x14ac:dyDescent="0.25"/>
    <row r="1177" s="106" customFormat="1" x14ac:dyDescent="0.25"/>
    <row r="1178" s="106" customFormat="1" x14ac:dyDescent="0.25"/>
    <row r="1179" s="106" customFormat="1" x14ac:dyDescent="0.25"/>
    <row r="1180" s="106" customFormat="1" x14ac:dyDescent="0.25"/>
    <row r="1181" s="106" customFormat="1" x14ac:dyDescent="0.25"/>
    <row r="1182" s="106" customFormat="1" x14ac:dyDescent="0.25"/>
    <row r="1183" s="106" customFormat="1" x14ac:dyDescent="0.25"/>
    <row r="1184" s="106" customFormat="1" x14ac:dyDescent="0.25"/>
    <row r="1185" s="106" customFormat="1" x14ac:dyDescent="0.25"/>
    <row r="1186" s="106" customFormat="1" x14ac:dyDescent="0.25"/>
    <row r="1187" s="106" customFormat="1" x14ac:dyDescent="0.25"/>
    <row r="1188" s="106" customFormat="1" x14ac:dyDescent="0.25"/>
    <row r="1189" s="106" customFormat="1" x14ac:dyDescent="0.25"/>
    <row r="1190" s="106" customFormat="1" x14ac:dyDescent="0.25"/>
    <row r="1191" s="106" customFormat="1" x14ac:dyDescent="0.25"/>
    <row r="1192" s="106" customFormat="1" x14ac:dyDescent="0.25"/>
    <row r="1193" s="106" customFormat="1" x14ac:dyDescent="0.25"/>
    <row r="1194" s="106" customFormat="1" x14ac:dyDescent="0.25"/>
    <row r="1195" s="106" customFormat="1" x14ac:dyDescent="0.25"/>
    <row r="1196" s="106" customFormat="1" x14ac:dyDescent="0.25"/>
    <row r="1197" s="106" customFormat="1" x14ac:dyDescent="0.25"/>
    <row r="1198" s="106" customFormat="1" x14ac:dyDescent="0.25"/>
    <row r="1199" s="106" customFormat="1" x14ac:dyDescent="0.25"/>
    <row r="1200" s="106" customFormat="1" x14ac:dyDescent="0.25"/>
    <row r="1201" s="106" customFormat="1" x14ac:dyDescent="0.25"/>
    <row r="1202" s="106" customFormat="1" x14ac:dyDescent="0.25"/>
    <row r="1203" s="106" customFormat="1" x14ac:dyDescent="0.25"/>
    <row r="1204" s="106" customFormat="1" x14ac:dyDescent="0.25"/>
    <row r="1205" s="106" customFormat="1" x14ac:dyDescent="0.25"/>
    <row r="1206" s="106" customFormat="1" x14ac:dyDescent="0.25"/>
    <row r="1207" s="106" customFormat="1" x14ac:dyDescent="0.25"/>
    <row r="1208" s="106" customFormat="1" x14ac:dyDescent="0.25"/>
    <row r="1209" s="106" customFormat="1" x14ac:dyDescent="0.25"/>
    <row r="1210" s="106" customFormat="1" x14ac:dyDescent="0.25"/>
    <row r="1211" s="106" customFormat="1" x14ac:dyDescent="0.25"/>
    <row r="1212" s="106" customFormat="1" x14ac:dyDescent="0.25"/>
    <row r="1213" s="106" customFormat="1" x14ac:dyDescent="0.25"/>
    <row r="1214" s="106" customFormat="1" x14ac:dyDescent="0.25"/>
    <row r="1215" s="106" customFormat="1" x14ac:dyDescent="0.25"/>
    <row r="1216" s="106" customFormat="1" x14ac:dyDescent="0.25"/>
    <row r="1217" s="106" customFormat="1" x14ac:dyDescent="0.25"/>
    <row r="1218" s="106" customFormat="1" x14ac:dyDescent="0.25"/>
    <row r="1219" s="106" customFormat="1" x14ac:dyDescent="0.25"/>
    <row r="1220" s="106" customFormat="1" x14ac:dyDescent="0.25"/>
    <row r="1221" s="106" customFormat="1" x14ac:dyDescent="0.25"/>
    <row r="1222" s="106" customFormat="1" x14ac:dyDescent="0.25"/>
    <row r="1223" s="106" customFormat="1" x14ac:dyDescent="0.25"/>
    <row r="1224" s="106" customFormat="1" x14ac:dyDescent="0.25"/>
    <row r="1225" s="106" customFormat="1" x14ac:dyDescent="0.25"/>
    <row r="1226" s="106" customFormat="1" x14ac:dyDescent="0.25"/>
    <row r="1227" s="106" customFormat="1" x14ac:dyDescent="0.25"/>
    <row r="1228" s="106" customFormat="1" x14ac:dyDescent="0.25"/>
    <row r="1229" s="106" customFormat="1" x14ac:dyDescent="0.25"/>
    <row r="1230" s="106" customFormat="1" x14ac:dyDescent="0.25"/>
    <row r="1231" s="106" customFormat="1" x14ac:dyDescent="0.25"/>
    <row r="1232" s="106" customFormat="1" x14ac:dyDescent="0.25"/>
    <row r="1233" s="106" customFormat="1" x14ac:dyDescent="0.25"/>
    <row r="1234" s="106" customFormat="1" x14ac:dyDescent="0.25"/>
    <row r="1235" s="106" customFormat="1" x14ac:dyDescent="0.25"/>
    <row r="1236" s="106" customFormat="1" x14ac:dyDescent="0.25"/>
    <row r="1237" s="106" customFormat="1" x14ac:dyDescent="0.25"/>
    <row r="1238" s="106" customFormat="1" x14ac:dyDescent="0.25"/>
    <row r="1239" s="106" customFormat="1" x14ac:dyDescent="0.25"/>
    <row r="1240" s="106" customFormat="1" x14ac:dyDescent="0.25"/>
    <row r="1241" s="106" customFormat="1" x14ac:dyDescent="0.25"/>
    <row r="1242" s="106" customFormat="1" x14ac:dyDescent="0.25"/>
    <row r="1243" s="106" customFormat="1" x14ac:dyDescent="0.25"/>
    <row r="1244" s="106" customFormat="1" x14ac:dyDescent="0.25"/>
    <row r="1245" s="106" customFormat="1" x14ac:dyDescent="0.25"/>
    <row r="1246" s="106" customFormat="1" x14ac:dyDescent="0.25"/>
    <row r="1247" s="106" customFormat="1" x14ac:dyDescent="0.25"/>
    <row r="1248" s="106" customFormat="1" x14ac:dyDescent="0.25"/>
    <row r="1249" s="106" customFormat="1" x14ac:dyDescent="0.25"/>
    <row r="1250" s="106" customFormat="1" x14ac:dyDescent="0.25"/>
    <row r="1251" s="106" customFormat="1" x14ac:dyDescent="0.25"/>
    <row r="1252" s="106" customFormat="1" x14ac:dyDescent="0.25"/>
    <row r="1253" s="106" customFormat="1" x14ac:dyDescent="0.25"/>
    <row r="1254" s="106" customFormat="1" x14ac:dyDescent="0.25"/>
    <row r="1255" s="106" customFormat="1" x14ac:dyDescent="0.25"/>
    <row r="1256" s="106" customFormat="1" x14ac:dyDescent="0.25"/>
    <row r="1257" s="106" customFormat="1" x14ac:dyDescent="0.25"/>
    <row r="1258" s="106" customFormat="1" x14ac:dyDescent="0.25"/>
    <row r="1259" s="106" customFormat="1" x14ac:dyDescent="0.25"/>
    <row r="1260" s="106" customFormat="1" x14ac:dyDescent="0.25"/>
    <row r="1261" s="106" customFormat="1" x14ac:dyDescent="0.25"/>
    <row r="1262" s="106" customFormat="1" x14ac:dyDescent="0.25"/>
    <row r="1263" s="106" customFormat="1" x14ac:dyDescent="0.25"/>
    <row r="1264" s="106" customFormat="1" x14ac:dyDescent="0.25"/>
    <row r="1265" s="106" customFormat="1" x14ac:dyDescent="0.25"/>
    <row r="1266" s="106" customFormat="1" x14ac:dyDescent="0.25"/>
    <row r="1267" s="106" customFormat="1" x14ac:dyDescent="0.25"/>
    <row r="1268" s="106" customFormat="1" x14ac:dyDescent="0.25"/>
    <row r="1269" s="106" customFormat="1" x14ac:dyDescent="0.25"/>
    <row r="1270" s="106" customFormat="1" x14ac:dyDescent="0.25"/>
    <row r="1271" s="106" customFormat="1" x14ac:dyDescent="0.25"/>
    <row r="1272" s="106" customFormat="1" x14ac:dyDescent="0.25"/>
    <row r="1273" s="106" customFormat="1" x14ac:dyDescent="0.25"/>
    <row r="1274" s="106" customFormat="1" x14ac:dyDescent="0.25"/>
    <row r="1275" s="106" customFormat="1" x14ac:dyDescent="0.25"/>
    <row r="1276" s="106" customFormat="1" x14ac:dyDescent="0.25"/>
    <row r="1277" s="106" customFormat="1" x14ac:dyDescent="0.25"/>
    <row r="1278" s="106" customFormat="1" x14ac:dyDescent="0.25"/>
    <row r="1279" s="106" customFormat="1" x14ac:dyDescent="0.25"/>
    <row r="1280" s="106" customFormat="1" x14ac:dyDescent="0.25"/>
    <row r="1281" s="106" customFormat="1" x14ac:dyDescent="0.25"/>
    <row r="1282" s="106" customFormat="1" x14ac:dyDescent="0.25"/>
    <row r="1283" s="106" customFormat="1" x14ac:dyDescent="0.25"/>
    <row r="1284" s="106" customFormat="1" x14ac:dyDescent="0.25"/>
    <row r="1285" s="106" customFormat="1" x14ac:dyDescent="0.25"/>
    <row r="1286" s="106" customFormat="1" x14ac:dyDescent="0.25"/>
    <row r="1287" s="106" customFormat="1" x14ac:dyDescent="0.25"/>
    <row r="1288" s="106" customFormat="1" x14ac:dyDescent="0.25"/>
    <row r="1289" s="106" customFormat="1" x14ac:dyDescent="0.25"/>
    <row r="1290" s="106" customFormat="1" x14ac:dyDescent="0.25"/>
    <row r="1291" s="106" customFormat="1" x14ac:dyDescent="0.25"/>
    <row r="1292" s="106" customFormat="1" x14ac:dyDescent="0.25"/>
    <row r="1293" s="106" customFormat="1" x14ac:dyDescent="0.25"/>
    <row r="1294" s="106" customFormat="1" x14ac:dyDescent="0.25"/>
    <row r="1295" s="106" customFormat="1" x14ac:dyDescent="0.25"/>
    <row r="1296" s="106" customFormat="1" x14ac:dyDescent="0.25"/>
    <row r="1297" s="106" customFormat="1" x14ac:dyDescent="0.25"/>
    <row r="1298" s="106" customFormat="1" x14ac:dyDescent="0.25"/>
    <row r="1299" s="106" customFormat="1" x14ac:dyDescent="0.25"/>
    <row r="1300" s="106" customFormat="1" x14ac:dyDescent="0.25"/>
    <row r="1301" s="106" customFormat="1" x14ac:dyDescent="0.25"/>
    <row r="1302" s="106" customFormat="1" x14ac:dyDescent="0.25"/>
    <row r="1303" s="106" customFormat="1" x14ac:dyDescent="0.25"/>
    <row r="1304" s="106" customFormat="1" x14ac:dyDescent="0.25"/>
    <row r="1305" s="106" customFormat="1" x14ac:dyDescent="0.25"/>
    <row r="1306" s="106" customFormat="1" x14ac:dyDescent="0.25"/>
    <row r="1307" s="106" customFormat="1" x14ac:dyDescent="0.25"/>
    <row r="1308" s="106" customFormat="1" x14ac:dyDescent="0.25"/>
    <row r="1309" s="106" customFormat="1" x14ac:dyDescent="0.25"/>
    <row r="1310" s="106" customFormat="1" x14ac:dyDescent="0.25"/>
    <row r="1311" s="106" customFormat="1" x14ac:dyDescent="0.25"/>
    <row r="1312" s="106" customFormat="1" x14ac:dyDescent="0.25"/>
    <row r="1313" s="106" customFormat="1" x14ac:dyDescent="0.25"/>
    <row r="1314" s="106" customFormat="1" x14ac:dyDescent="0.25"/>
    <row r="1315" s="106" customFormat="1" x14ac:dyDescent="0.25"/>
    <row r="1316" s="106" customFormat="1" x14ac:dyDescent="0.25"/>
    <row r="1317" s="106" customFormat="1" x14ac:dyDescent="0.25"/>
    <row r="1318" s="106" customFormat="1" x14ac:dyDescent="0.25"/>
    <row r="1319" s="106" customFormat="1" x14ac:dyDescent="0.25"/>
    <row r="1320" s="106" customFormat="1" x14ac:dyDescent="0.25"/>
    <row r="1321" s="106" customFormat="1" x14ac:dyDescent="0.25"/>
    <row r="1322" s="106" customFormat="1" x14ac:dyDescent="0.25"/>
    <row r="1323" s="106" customFormat="1" x14ac:dyDescent="0.25"/>
    <row r="1324" s="106" customFormat="1" x14ac:dyDescent="0.25"/>
    <row r="1325" s="106" customFormat="1" x14ac:dyDescent="0.25"/>
    <row r="1326" s="106" customFormat="1" x14ac:dyDescent="0.25"/>
    <row r="1327" s="106" customFormat="1" x14ac:dyDescent="0.25"/>
    <row r="1328" s="106" customFormat="1" x14ac:dyDescent="0.25"/>
    <row r="1329" s="106" customFormat="1" x14ac:dyDescent="0.25"/>
    <row r="1330" s="106" customFormat="1" x14ac:dyDescent="0.25"/>
    <row r="1331" s="106" customFormat="1" x14ac:dyDescent="0.25"/>
    <row r="1332" s="106" customFormat="1" x14ac:dyDescent="0.25"/>
    <row r="1333" s="106" customFormat="1" x14ac:dyDescent="0.25"/>
    <row r="1334" s="106" customFormat="1" x14ac:dyDescent="0.25"/>
    <row r="1335" s="106" customFormat="1" x14ac:dyDescent="0.25"/>
    <row r="1336" s="106" customFormat="1" x14ac:dyDescent="0.25"/>
    <row r="1337" s="106" customFormat="1" x14ac:dyDescent="0.25"/>
    <row r="1338" s="106" customFormat="1" x14ac:dyDescent="0.25"/>
    <row r="1339" s="106" customFormat="1" x14ac:dyDescent="0.25"/>
    <row r="1340" s="106" customFormat="1" x14ac:dyDescent="0.25"/>
    <row r="1341" s="106" customFormat="1" x14ac:dyDescent="0.25"/>
    <row r="1342" s="106" customFormat="1" x14ac:dyDescent="0.25"/>
    <row r="1343" s="106" customFormat="1" x14ac:dyDescent="0.25"/>
    <row r="1344" s="106" customFormat="1" x14ac:dyDescent="0.25"/>
    <row r="1345" s="106" customFormat="1" x14ac:dyDescent="0.25"/>
    <row r="1346" s="106" customFormat="1" x14ac:dyDescent="0.25"/>
    <row r="1347" s="106" customFormat="1" x14ac:dyDescent="0.25"/>
    <row r="1348" s="106" customFormat="1" x14ac:dyDescent="0.25"/>
    <row r="1349" s="106" customFormat="1" x14ac:dyDescent="0.25"/>
    <row r="1350" s="106" customFormat="1" x14ac:dyDescent="0.25"/>
    <row r="1351" s="106" customFormat="1" x14ac:dyDescent="0.25"/>
    <row r="1352" s="106" customFormat="1" x14ac:dyDescent="0.25"/>
    <row r="1353" s="106" customFormat="1" x14ac:dyDescent="0.25"/>
    <row r="1354" s="106" customFormat="1" x14ac:dyDescent="0.25"/>
    <row r="1355" s="106" customFormat="1" x14ac:dyDescent="0.25"/>
    <row r="1356" s="106" customFormat="1" x14ac:dyDescent="0.25"/>
    <row r="1357" s="106" customFormat="1" x14ac:dyDescent="0.25"/>
    <row r="1358" s="106" customFormat="1" x14ac:dyDescent="0.25"/>
    <row r="1359" s="106" customFormat="1" x14ac:dyDescent="0.25"/>
    <row r="1360" s="106" customFormat="1" x14ac:dyDescent="0.25"/>
    <row r="1361" s="106" customFormat="1" x14ac:dyDescent="0.25"/>
    <row r="1362" s="106" customFormat="1" x14ac:dyDescent="0.25"/>
    <row r="1363" s="106" customFormat="1" x14ac:dyDescent="0.25"/>
    <row r="1364" s="106" customFormat="1" x14ac:dyDescent="0.25"/>
    <row r="1365" s="106" customFormat="1" x14ac:dyDescent="0.25"/>
    <row r="1366" s="106" customFormat="1" x14ac:dyDescent="0.25"/>
    <row r="1367" s="106" customFormat="1" x14ac:dyDescent="0.25"/>
    <row r="1368" s="106" customFormat="1" x14ac:dyDescent="0.25"/>
    <row r="1369" s="106" customFormat="1" x14ac:dyDescent="0.25"/>
    <row r="1370" s="106" customFormat="1" x14ac:dyDescent="0.25"/>
    <row r="1371" s="106" customFormat="1" x14ac:dyDescent="0.25"/>
    <row r="1372" s="106" customFormat="1" x14ac:dyDescent="0.25"/>
    <row r="1373" s="106" customFormat="1" x14ac:dyDescent="0.25"/>
    <row r="1374" s="106" customFormat="1" x14ac:dyDescent="0.25"/>
    <row r="1375" s="106" customFormat="1" x14ac:dyDescent="0.25"/>
    <row r="1376" s="106" customFormat="1" x14ac:dyDescent="0.25"/>
    <row r="1377" s="106" customFormat="1" x14ac:dyDescent="0.25"/>
    <row r="1378" s="106" customFormat="1" x14ac:dyDescent="0.25"/>
    <row r="1379" s="106" customFormat="1" x14ac:dyDescent="0.25"/>
    <row r="1380" s="106" customFormat="1" x14ac:dyDescent="0.25"/>
    <row r="1381" s="106" customFormat="1" x14ac:dyDescent="0.25"/>
    <row r="1382" s="106" customFormat="1" x14ac:dyDescent="0.25"/>
    <row r="1383" s="106" customFormat="1" x14ac:dyDescent="0.25"/>
    <row r="1384" s="106" customFormat="1" x14ac:dyDescent="0.25"/>
    <row r="1385" s="106" customFormat="1" x14ac:dyDescent="0.25"/>
    <row r="1386" s="106" customFormat="1" x14ac:dyDescent="0.25"/>
    <row r="1387" s="106" customFormat="1" x14ac:dyDescent="0.25"/>
    <row r="1388" s="106" customFormat="1" x14ac:dyDescent="0.25"/>
    <row r="1389" s="106" customFormat="1" x14ac:dyDescent="0.25"/>
    <row r="1390" s="106" customFormat="1" x14ac:dyDescent="0.25"/>
    <row r="1391" s="106" customFormat="1" x14ac:dyDescent="0.25"/>
    <row r="1392" s="106" customFormat="1" x14ac:dyDescent="0.25"/>
    <row r="1393" s="106" customFormat="1" x14ac:dyDescent="0.25"/>
    <row r="1394" s="106" customFormat="1" x14ac:dyDescent="0.25"/>
    <row r="1395" s="106" customFormat="1" x14ac:dyDescent="0.25"/>
    <row r="1396" s="106" customFormat="1" x14ac:dyDescent="0.25"/>
    <row r="1397" s="106" customFormat="1" x14ac:dyDescent="0.25"/>
    <row r="1398" s="106" customFormat="1" x14ac:dyDescent="0.25"/>
    <row r="1399" s="106" customFormat="1" x14ac:dyDescent="0.25"/>
    <row r="1400" s="106" customFormat="1" x14ac:dyDescent="0.25"/>
    <row r="1401" s="106" customFormat="1" x14ac:dyDescent="0.25"/>
    <row r="1402" s="106" customFormat="1" x14ac:dyDescent="0.25"/>
    <row r="1403" s="106" customFormat="1" x14ac:dyDescent="0.25"/>
    <row r="1404" s="106" customFormat="1" x14ac:dyDescent="0.25"/>
    <row r="1405" s="106" customFormat="1" x14ac:dyDescent="0.25"/>
    <row r="1406" s="106" customFormat="1" x14ac:dyDescent="0.25"/>
    <row r="1407" s="106" customFormat="1" x14ac:dyDescent="0.25"/>
    <row r="1408" s="106" customFormat="1" x14ac:dyDescent="0.25"/>
    <row r="1409" s="106" customFormat="1" x14ac:dyDescent="0.25"/>
    <row r="1410" s="106" customFormat="1" x14ac:dyDescent="0.25"/>
    <row r="1411" s="106" customFormat="1" x14ac:dyDescent="0.25"/>
    <row r="1412" s="106" customFormat="1" x14ac:dyDescent="0.25"/>
    <row r="1413" s="106" customFormat="1" x14ac:dyDescent="0.25"/>
    <row r="1414" s="106" customFormat="1" x14ac:dyDescent="0.25"/>
    <row r="1415" s="106" customFormat="1" x14ac:dyDescent="0.25"/>
    <row r="1416" s="106" customFormat="1" x14ac:dyDescent="0.25"/>
    <row r="1417" s="106" customFormat="1" x14ac:dyDescent="0.25"/>
    <row r="1418" s="106" customFormat="1" x14ac:dyDescent="0.25"/>
    <row r="1419" s="106" customFormat="1" x14ac:dyDescent="0.25"/>
    <row r="1420" s="106" customFormat="1" x14ac:dyDescent="0.25"/>
    <row r="1421" s="106" customFormat="1" x14ac:dyDescent="0.25"/>
    <row r="1422" s="106" customFormat="1" x14ac:dyDescent="0.25"/>
    <row r="1423" s="106" customFormat="1" x14ac:dyDescent="0.25"/>
    <row r="1424" s="106" customFormat="1" x14ac:dyDescent="0.25"/>
    <row r="1425" s="106" customFormat="1" x14ac:dyDescent="0.25"/>
    <row r="1426" s="106" customFormat="1" x14ac:dyDescent="0.25"/>
    <row r="1427" s="106" customFormat="1" x14ac:dyDescent="0.25"/>
    <row r="1428" s="106" customFormat="1" x14ac:dyDescent="0.25"/>
    <row r="1429" s="106" customFormat="1" x14ac:dyDescent="0.25"/>
    <row r="1430" s="106" customFormat="1" x14ac:dyDescent="0.25"/>
    <row r="1431" s="106" customFormat="1" x14ac:dyDescent="0.25"/>
    <row r="1432" s="106" customFormat="1" x14ac:dyDescent="0.25"/>
    <row r="1433" s="106" customFormat="1" x14ac:dyDescent="0.25"/>
    <row r="1434" s="106" customFormat="1" x14ac:dyDescent="0.25"/>
    <row r="1435" s="106" customFormat="1" x14ac:dyDescent="0.25"/>
    <row r="1436" s="106" customFormat="1" x14ac:dyDescent="0.25"/>
    <row r="1437" s="106" customFormat="1" x14ac:dyDescent="0.25"/>
    <row r="1438" s="106" customFormat="1" x14ac:dyDescent="0.25"/>
    <row r="1439" s="106" customFormat="1" x14ac:dyDescent="0.25"/>
    <row r="1440" s="106" customFormat="1" x14ac:dyDescent="0.25"/>
    <row r="1441" s="106" customFormat="1" x14ac:dyDescent="0.25"/>
    <row r="1442" s="106" customFormat="1" x14ac:dyDescent="0.25"/>
    <row r="1443" s="106" customFormat="1" x14ac:dyDescent="0.25"/>
    <row r="1444" s="106" customFormat="1" x14ac:dyDescent="0.25"/>
    <row r="1445" s="106" customFormat="1" x14ac:dyDescent="0.25"/>
    <row r="1446" s="106" customFormat="1" x14ac:dyDescent="0.25"/>
    <row r="1447" s="106" customFormat="1" x14ac:dyDescent="0.25"/>
    <row r="1448" s="106" customFormat="1" x14ac:dyDescent="0.25"/>
    <row r="1449" s="106" customFormat="1" x14ac:dyDescent="0.25"/>
    <row r="1450" s="106" customFormat="1" x14ac:dyDescent="0.25"/>
    <row r="1451" s="106" customFormat="1" x14ac:dyDescent="0.25"/>
    <row r="1452" s="106" customFormat="1" x14ac:dyDescent="0.25"/>
    <row r="1453" s="106" customFormat="1" x14ac:dyDescent="0.25"/>
    <row r="1454" s="106" customFormat="1" x14ac:dyDescent="0.25"/>
    <row r="1455" s="106" customFormat="1" x14ac:dyDescent="0.25"/>
    <row r="1456" s="106" customFormat="1" x14ac:dyDescent="0.25"/>
    <row r="1457" s="106" customFormat="1" x14ac:dyDescent="0.25"/>
    <row r="1458" s="106" customFormat="1" x14ac:dyDescent="0.25"/>
    <row r="1459" s="106" customFormat="1" x14ac:dyDescent="0.25"/>
    <row r="1460" s="106" customFormat="1" x14ac:dyDescent="0.25"/>
    <row r="1461" s="106" customFormat="1" x14ac:dyDescent="0.25"/>
    <row r="1462" s="106" customFormat="1" x14ac:dyDescent="0.25"/>
    <row r="1463" s="106" customFormat="1" x14ac:dyDescent="0.25"/>
    <row r="1464" s="106" customFormat="1" x14ac:dyDescent="0.25"/>
    <row r="1465" s="106" customFormat="1" x14ac:dyDescent="0.25"/>
    <row r="1466" s="106" customFormat="1" x14ac:dyDescent="0.25"/>
    <row r="1467" s="106" customFormat="1" x14ac:dyDescent="0.25"/>
    <row r="1468" s="106" customFormat="1" x14ac:dyDescent="0.25"/>
    <row r="1469" s="106" customFormat="1" x14ac:dyDescent="0.25"/>
    <row r="1470" s="106" customFormat="1" x14ac:dyDescent="0.25"/>
    <row r="1471" s="106" customFormat="1" x14ac:dyDescent="0.25"/>
    <row r="1472" s="106" customFormat="1" x14ac:dyDescent="0.25"/>
    <row r="1473" s="106" customFormat="1" x14ac:dyDescent="0.25"/>
    <row r="1474" s="106" customFormat="1" x14ac:dyDescent="0.25"/>
    <row r="1475" s="106" customFormat="1" x14ac:dyDescent="0.25"/>
    <row r="1476" s="106" customFormat="1" x14ac:dyDescent="0.25"/>
    <row r="1477" s="106" customFormat="1" x14ac:dyDescent="0.25"/>
    <row r="1478" s="106" customFormat="1" x14ac:dyDescent="0.25"/>
    <row r="1479" s="106" customFormat="1" x14ac:dyDescent="0.25"/>
    <row r="1480" s="106" customFormat="1" x14ac:dyDescent="0.25"/>
    <row r="1481" s="106" customFormat="1" x14ac:dyDescent="0.25"/>
    <row r="1482" s="106" customFormat="1" x14ac:dyDescent="0.25"/>
    <row r="1483" s="106" customFormat="1" x14ac:dyDescent="0.25"/>
    <row r="1484" s="106" customFormat="1" x14ac:dyDescent="0.25"/>
    <row r="1485" s="106" customFormat="1" x14ac:dyDescent="0.25"/>
    <row r="1486" s="106" customFormat="1" x14ac:dyDescent="0.25"/>
    <row r="1487" s="106" customFormat="1" x14ac:dyDescent="0.25"/>
    <row r="1488" s="106" customFormat="1" x14ac:dyDescent="0.25"/>
  </sheetData>
  <mergeCells count="19">
    <mergeCell ref="AQ22:AR22"/>
    <mergeCell ref="AM25:AP25"/>
    <mergeCell ref="AQ25:AT25"/>
    <mergeCell ref="AY25:AZ25"/>
    <mergeCell ref="G26:G27"/>
    <mergeCell ref="H26:H27"/>
    <mergeCell ref="I26:I27"/>
    <mergeCell ref="M26:R26"/>
    <mergeCell ref="S26:X26"/>
    <mergeCell ref="L26:L27"/>
    <mergeCell ref="WXD26:WXD27"/>
    <mergeCell ref="G149:G150"/>
    <mergeCell ref="H149:H150"/>
    <mergeCell ref="I149:I150"/>
    <mergeCell ref="M149:R149"/>
    <mergeCell ref="S149:X149"/>
    <mergeCell ref="WXB149:WXB150"/>
    <mergeCell ref="BA26:BA27"/>
    <mergeCell ref="BB26:BB27"/>
  </mergeCells>
  <dataValidations disablePrompts="1" count="1">
    <dataValidation type="list" allowBlank="1" showInputMessage="1" showErrorMessage="1" sqref="G16:I16">
      <formula1>$A$164:$A$166</formula1>
    </dataValidation>
  </dataValidations>
  <pageMargins left="0.11811023622047245" right="0.11811023622047245" top="0.15748031496062992" bottom="0.15748031496062992" header="0.31496062992125984" footer="0.31496062992125984"/>
  <pageSetup scale="80" orientation="portrait" r:id="rId1"/>
  <drawing r:id="rId2"/>
  <legacyDrawing r:id="rId3"/>
  <controls>
    <mc:AlternateContent xmlns:mc="http://schemas.openxmlformats.org/markup-compatibility/2006">
      <mc:Choice Requires="x14">
        <control shapeId="1025" r:id="rId4" name="ConnectionDescriptorsInfotb1">
          <controlPr defaultSize="0" autoLine="0" autoPict="0" r:id="rId5">
            <anchor moveWithCells="1" siz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0</xdr:colOff>
                <xdr:row>0</xdr:row>
                <xdr:rowOff>0</xdr:rowOff>
              </to>
            </anchor>
          </controlPr>
        </control>
      </mc:Choice>
      <mc:Fallback>
        <control shapeId="1025" r:id="rId4" name="ConnectionDescriptorsInfotb1"/>
      </mc:Fallback>
    </mc:AlternateContent>
    <mc:AlternateContent xmlns:mc="http://schemas.openxmlformats.org/markup-compatibility/2006">
      <mc:Choice Requires="x14">
        <control shapeId="1026" r:id="rId6" name="MultipleReportManagerInfotb1">
          <controlPr defaultSize="0" autoLine="0" autoPict="0" r:id="rId7">
            <anchor moveWithCells="1" siz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0</xdr:colOff>
                <xdr:row>0</xdr:row>
                <xdr:rowOff>0</xdr:rowOff>
              </to>
            </anchor>
          </controlPr>
        </control>
      </mc:Choice>
      <mc:Fallback>
        <control shapeId="1026" r:id="rId6" name="MultipleReportManagerInfotb1"/>
      </mc:Fallback>
    </mc:AlternateContent>
    <mc:AlternateContent xmlns:mc="http://schemas.openxmlformats.org/markup-compatibility/2006">
      <mc:Choice Requires="x14">
        <control shapeId="1027" r:id="rId8" name="FPMExcelClientSheetOptionstb1">
          <controlPr defaultSize="0" autoLine="0" autoPict="0" r:id="rId9">
            <anchor moveWithCells="1" siz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0</xdr:colOff>
                <xdr:row>0</xdr:row>
                <xdr:rowOff>0</xdr:rowOff>
              </to>
            </anchor>
          </controlPr>
        </control>
      </mc:Choice>
      <mc:Fallback>
        <control shapeId="1027" r:id="rId8" name="FPMExcelClientSheetOptionstb1"/>
      </mc:Fallback>
    </mc:AlternateContent>
    <mc:AlternateContent xmlns:mc="http://schemas.openxmlformats.org/markup-compatibility/2006">
      <mc:Choice Requires="x14">
        <control shapeId="1028" r:id="rId10" name="ReportSubmitManagerControltb1">
          <controlPr defaultSize="0" autoLine="0" autoPict="0" r:id="rId11">
            <anchor moveWithCells="1" siz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0</xdr:colOff>
                <xdr:row>0</xdr:row>
                <xdr:rowOff>0</xdr:rowOff>
              </to>
            </anchor>
          </controlPr>
        </control>
      </mc:Choice>
      <mc:Fallback>
        <control shapeId="1028" r:id="rId10" name="ReportSubmitManagerControltb1"/>
      </mc:Fallback>
    </mc:AlternateContent>
    <mc:AlternateContent xmlns:mc="http://schemas.openxmlformats.org/markup-compatibility/2006">
      <mc:Choice Requires="x14">
        <control shapeId="1029" r:id="rId12" name="AnalyzerDynReport000tb1">
          <controlPr defaultSize="0" autoLine="0" autoPict="0" r:id="rId13">
            <anchor moveWithCells="1" siz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0</xdr:colOff>
                <xdr:row>0</xdr:row>
                <xdr:rowOff>0</xdr:rowOff>
              </to>
            </anchor>
          </controlPr>
        </control>
      </mc:Choice>
      <mc:Fallback>
        <control shapeId="1029" r:id="rId12" name="AnalyzerDynReport000tb1"/>
      </mc:Fallback>
    </mc:AlternateContent>
    <mc:AlternateContent xmlns:mc="http://schemas.openxmlformats.org/markup-compatibility/2006">
      <mc:Choice Requires="x14">
        <control shapeId="1030" r:id="rId14" name="CustomMemberDispatchertb1">
          <controlPr defaultSize="0" autoLine="0" autoPict="0" r:id="rId15">
            <anchor moveWithCells="1" siz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0</xdr:colOff>
                <xdr:row>0</xdr:row>
                <xdr:rowOff>0</xdr:rowOff>
              </to>
            </anchor>
          </controlPr>
        </control>
      </mc:Choice>
      <mc:Fallback>
        <control shapeId="1030" r:id="rId14" name="CustomMemberDispatchertb1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>
    <tabColor theme="4" tint="-0.249977111117893"/>
    <outlinePr showOutlineSymbols="0"/>
  </sheetPr>
  <dimension ref="A1:WXD1490"/>
  <sheetViews>
    <sheetView showGridLines="0" showOutlineSymbols="0" view="pageBreakPreview" topLeftCell="H23" zoomScale="60" zoomScaleNormal="86" workbookViewId="0">
      <pane xSplit="2" ySplit="11" topLeftCell="J34" activePane="bottomRight" state="frozen"/>
      <selection activeCell="AU144" sqref="AU144"/>
      <selection pane="topRight" activeCell="AU144" sqref="AU144"/>
      <selection pane="bottomLeft" activeCell="AU144" sqref="AU144"/>
      <selection pane="bottomRight" activeCell="H25" sqref="H25:H26"/>
    </sheetView>
  </sheetViews>
  <sheetFormatPr defaultColWidth="9.140625" defaultRowHeight="15" outlineLevelRow="2" outlineLevelCol="1" x14ac:dyDescent="0.25"/>
  <cols>
    <col min="1" max="1" width="51.42578125" style="2" hidden="1" customWidth="1" outlineLevel="1"/>
    <col min="2" max="2" width="30.140625" style="2" hidden="1" customWidth="1" outlineLevel="1"/>
    <col min="3" max="3" width="12.42578125" style="2" hidden="1" customWidth="1" outlineLevel="1"/>
    <col min="4" max="4" width="2.7109375" style="2" customWidth="1" outlineLevel="1"/>
    <col min="5" max="5" width="53" style="2" hidden="1" customWidth="1" outlineLevel="1"/>
    <col min="6" max="6" width="31.5703125" style="2" hidden="1" customWidth="1"/>
    <col min="7" max="7" width="7.5703125" style="2" hidden="1" customWidth="1"/>
    <col min="8" max="8" width="15.28515625" style="2" customWidth="1"/>
    <col min="9" max="9" width="76.28515625" style="2" bestFit="1" customWidth="1"/>
    <col min="10" max="10" width="19.28515625" style="2" hidden="1" customWidth="1"/>
    <col min="11" max="11" width="20.28515625" style="2" hidden="1" customWidth="1"/>
    <col min="12" max="12" width="19.28515625" style="2" customWidth="1"/>
    <col min="13" max="22" width="19.28515625" style="2" hidden="1" customWidth="1"/>
    <col min="23" max="23" width="22" style="2" hidden="1" customWidth="1"/>
    <col min="24" max="24" width="21.7109375" style="2" hidden="1" customWidth="1"/>
    <col min="25" max="25" width="23.7109375" style="2" hidden="1" customWidth="1"/>
    <col min="26" max="37" width="19.28515625" style="2" hidden="1" customWidth="1"/>
    <col min="38" max="38" width="22" style="2" hidden="1" customWidth="1"/>
    <col min="39" max="52" width="19.28515625" style="2" hidden="1" customWidth="1"/>
    <col min="53" max="53" width="20.42578125" style="2" bestFit="1" customWidth="1"/>
    <col min="54" max="54" width="19.28515625" style="2" hidden="1" customWidth="1"/>
    <col min="55" max="16384" width="9.140625" style="2"/>
  </cols>
  <sheetData>
    <row r="1" spans="1:54" hidden="1" outlineLevel="2" x14ac:dyDescent="0.25">
      <c r="A1" s="1"/>
      <c r="J1" s="3" t="s">
        <v>0</v>
      </c>
      <c r="K1" s="3"/>
      <c r="L1" s="3" t="s">
        <v>0</v>
      </c>
      <c r="M1" s="3" t="s">
        <v>0</v>
      </c>
      <c r="N1" s="3" t="s">
        <v>0</v>
      </c>
      <c r="O1" s="3" t="s">
        <v>0</v>
      </c>
      <c r="P1" s="3" t="s">
        <v>0</v>
      </c>
      <c r="Q1" s="3" t="s">
        <v>0</v>
      </c>
      <c r="R1" s="3" t="s">
        <v>0</v>
      </c>
      <c r="S1" s="3" t="s">
        <v>0</v>
      </c>
      <c r="T1" s="3" t="s">
        <v>0</v>
      </c>
      <c r="U1" s="3" t="s">
        <v>0</v>
      </c>
      <c r="V1" s="3" t="s">
        <v>0</v>
      </c>
      <c r="W1" s="3" t="s">
        <v>0</v>
      </c>
      <c r="X1" s="3" t="s">
        <v>0</v>
      </c>
      <c r="Y1" s="3" t="s">
        <v>0</v>
      </c>
      <c r="Z1" s="3" t="s">
        <v>0</v>
      </c>
      <c r="AA1" s="3" t="s">
        <v>0</v>
      </c>
      <c r="AB1" s="3" t="s">
        <v>0</v>
      </c>
      <c r="AC1" s="3" t="s">
        <v>0</v>
      </c>
      <c r="AD1" s="3" t="s">
        <v>0</v>
      </c>
      <c r="AE1" s="3" t="s">
        <v>0</v>
      </c>
      <c r="AF1" s="3" t="s">
        <v>0</v>
      </c>
      <c r="AG1" s="3" t="s">
        <v>0</v>
      </c>
      <c r="AH1" s="3" t="s">
        <v>0</v>
      </c>
      <c r="AI1" s="3" t="s">
        <v>0</v>
      </c>
      <c r="AJ1" s="3" t="s">
        <v>0</v>
      </c>
      <c r="AK1" s="3" t="s">
        <v>0</v>
      </c>
      <c r="AL1" s="3" t="s">
        <v>0</v>
      </c>
      <c r="AM1" s="3" t="s">
        <v>0</v>
      </c>
      <c r="AN1" s="3" t="s">
        <v>0</v>
      </c>
      <c r="AO1" s="3" t="s">
        <v>0</v>
      </c>
      <c r="AP1" s="3" t="s">
        <v>0</v>
      </c>
      <c r="AQ1" s="3" t="s">
        <v>0</v>
      </c>
      <c r="AR1" s="3" t="s">
        <v>0</v>
      </c>
      <c r="AS1" s="3" t="s">
        <v>0</v>
      </c>
      <c r="AT1" s="3" t="s">
        <v>0</v>
      </c>
      <c r="AU1" s="3" t="s">
        <v>0</v>
      </c>
      <c r="AV1" s="3" t="s">
        <v>0</v>
      </c>
      <c r="AW1" s="3" t="s">
        <v>0</v>
      </c>
      <c r="AX1" s="3" t="s">
        <v>0</v>
      </c>
      <c r="AY1" s="3" t="s">
        <v>0</v>
      </c>
      <c r="AZ1" s="3" t="s">
        <v>0</v>
      </c>
      <c r="BA1" s="3" t="s">
        <v>0</v>
      </c>
      <c r="BB1" s="3" t="s">
        <v>0</v>
      </c>
    </row>
    <row r="2" spans="1:54" hidden="1" outlineLevel="1" x14ac:dyDescent="0.25">
      <c r="A2" s="1"/>
      <c r="B2" s="2" t="s">
        <v>0</v>
      </c>
      <c r="J2" s="4" t="s">
        <v>1</v>
      </c>
      <c r="K2" s="4"/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</row>
    <row r="3" spans="1:54" hidden="1" outlineLevel="1" x14ac:dyDescent="0.25">
      <c r="J3" s="3" t="s">
        <v>2</v>
      </c>
      <c r="K3" s="3"/>
      <c r="L3" s="3" t="s">
        <v>2</v>
      </c>
      <c r="M3" s="3" t="s">
        <v>2</v>
      </c>
      <c r="N3" s="3" t="s">
        <v>2</v>
      </c>
      <c r="O3" s="3" t="s">
        <v>2</v>
      </c>
      <c r="P3" s="3" t="s">
        <v>2</v>
      </c>
      <c r="Q3" s="3" t="s">
        <v>2</v>
      </c>
      <c r="R3" s="3" t="s">
        <v>2</v>
      </c>
      <c r="S3" s="3" t="s">
        <v>2</v>
      </c>
      <c r="T3" s="3" t="s">
        <v>2</v>
      </c>
      <c r="U3" s="3" t="s">
        <v>2</v>
      </c>
      <c r="V3" s="3" t="s">
        <v>2</v>
      </c>
      <c r="W3" s="3" t="s">
        <v>2</v>
      </c>
      <c r="X3" s="3" t="s">
        <v>2</v>
      </c>
      <c r="Y3" s="3" t="s">
        <v>2</v>
      </c>
      <c r="Z3" s="3" t="s">
        <v>2</v>
      </c>
      <c r="AA3" s="3" t="s">
        <v>2</v>
      </c>
      <c r="AB3" s="3" t="s">
        <v>2</v>
      </c>
      <c r="AC3" s="3" t="s">
        <v>2</v>
      </c>
      <c r="AD3" s="3" t="s">
        <v>2</v>
      </c>
      <c r="AE3" s="3" t="s">
        <v>2</v>
      </c>
      <c r="AF3" s="3" t="s">
        <v>2</v>
      </c>
      <c r="AG3" s="3" t="s">
        <v>2</v>
      </c>
      <c r="AH3" s="3" t="s">
        <v>2</v>
      </c>
      <c r="AI3" s="3" t="s">
        <v>2</v>
      </c>
      <c r="AJ3" s="3" t="s">
        <v>2</v>
      </c>
      <c r="AK3" s="3" t="s">
        <v>2</v>
      </c>
      <c r="AL3" s="3" t="s">
        <v>2</v>
      </c>
      <c r="AM3" s="3" t="s">
        <v>2</v>
      </c>
      <c r="AN3" s="3" t="s">
        <v>2</v>
      </c>
      <c r="AO3" s="3" t="s">
        <v>2</v>
      </c>
      <c r="AP3" s="3" t="s">
        <v>2</v>
      </c>
      <c r="AQ3" s="3" t="s">
        <v>2</v>
      </c>
      <c r="AR3" s="3" t="s">
        <v>2</v>
      </c>
      <c r="AS3" s="3" t="s">
        <v>2</v>
      </c>
      <c r="AT3" s="3" t="s">
        <v>2</v>
      </c>
      <c r="AU3" s="3" t="s">
        <v>2</v>
      </c>
      <c r="AV3" s="3" t="s">
        <v>2</v>
      </c>
      <c r="AW3" s="3" t="s">
        <v>2</v>
      </c>
      <c r="AX3" s="3" t="s">
        <v>2</v>
      </c>
      <c r="AY3" s="3" t="s">
        <v>2</v>
      </c>
      <c r="AZ3" s="3" t="s">
        <v>2</v>
      </c>
      <c r="BA3" s="3" t="s">
        <v>2</v>
      </c>
      <c r="BB3" s="3" t="s">
        <v>2</v>
      </c>
    </row>
    <row r="4" spans="1:54" hidden="1" outlineLevel="1" x14ac:dyDescent="0.25">
      <c r="A4" s="5" t="s">
        <v>3</v>
      </c>
      <c r="B4" s="2" t="s">
        <v>4</v>
      </c>
      <c r="J4" s="2" t="s">
        <v>5</v>
      </c>
      <c r="L4" s="2" t="s">
        <v>5</v>
      </c>
      <c r="M4" s="2" t="s">
        <v>5</v>
      </c>
      <c r="N4" s="2" t="s">
        <v>5</v>
      </c>
      <c r="O4" s="2" t="s">
        <v>5</v>
      </c>
      <c r="P4" s="2" t="s">
        <v>5</v>
      </c>
      <c r="Q4" s="2" t="s">
        <v>5</v>
      </c>
      <c r="R4" s="2" t="s">
        <v>5</v>
      </c>
      <c r="S4" s="2" t="s">
        <v>5</v>
      </c>
      <c r="T4" s="2" t="s">
        <v>5</v>
      </c>
      <c r="U4" s="2" t="s">
        <v>5</v>
      </c>
      <c r="V4" s="2" t="s">
        <v>5</v>
      </c>
      <c r="W4" s="2" t="s">
        <v>5</v>
      </c>
      <c r="X4" s="2" t="s">
        <v>5</v>
      </c>
      <c r="Y4" s="2" t="s">
        <v>5</v>
      </c>
      <c r="Z4" s="2" t="s">
        <v>5</v>
      </c>
      <c r="AA4" s="2" t="s">
        <v>5</v>
      </c>
      <c r="AB4" s="2" t="s">
        <v>5</v>
      </c>
      <c r="AC4" s="2" t="s">
        <v>5</v>
      </c>
      <c r="AD4" s="2" t="s">
        <v>5</v>
      </c>
      <c r="AE4" s="2" t="s">
        <v>5</v>
      </c>
      <c r="AF4" s="2" t="s">
        <v>5</v>
      </c>
      <c r="AG4" s="2" t="s">
        <v>5</v>
      </c>
      <c r="AH4" s="2" t="s">
        <v>5</v>
      </c>
      <c r="AI4" s="2" t="s">
        <v>5</v>
      </c>
      <c r="AJ4" s="2" t="s">
        <v>5</v>
      </c>
      <c r="AK4" s="2" t="s">
        <v>5</v>
      </c>
      <c r="AL4" s="2" t="s">
        <v>5</v>
      </c>
      <c r="AM4" s="2" t="s">
        <v>5</v>
      </c>
      <c r="AN4" s="2" t="s">
        <v>5</v>
      </c>
      <c r="AO4" s="2" t="s">
        <v>5</v>
      </c>
      <c r="AP4" s="2" t="s">
        <v>5</v>
      </c>
      <c r="AQ4" s="2" t="s">
        <v>5</v>
      </c>
      <c r="AR4" s="2" t="s">
        <v>5</v>
      </c>
      <c r="AS4" s="2" t="s">
        <v>5</v>
      </c>
      <c r="AT4" s="2" t="s">
        <v>5</v>
      </c>
      <c r="AU4" s="2" t="s">
        <v>5</v>
      </c>
      <c r="AV4" s="2" t="s">
        <v>5</v>
      </c>
      <c r="AW4" s="2" t="s">
        <v>5</v>
      </c>
      <c r="AX4" s="2" t="s">
        <v>5</v>
      </c>
      <c r="AY4" s="2" t="s">
        <v>5</v>
      </c>
      <c r="AZ4" s="2" t="s">
        <v>5</v>
      </c>
      <c r="BA4" s="2" t="s">
        <v>5</v>
      </c>
      <c r="BB4" s="2" t="s">
        <v>5</v>
      </c>
    </row>
    <row r="5" spans="1:54" hidden="1" outlineLevel="1" x14ac:dyDescent="0.25">
      <c r="A5" s="2" t="s">
        <v>6</v>
      </c>
      <c r="B5" s="6" t="s">
        <v>7</v>
      </c>
    </row>
    <row r="6" spans="1:54" hidden="1" outlineLevel="1" x14ac:dyDescent="0.25">
      <c r="A6" s="2" t="s">
        <v>8</v>
      </c>
      <c r="B6" s="6" t="s">
        <v>9</v>
      </c>
    </row>
    <row r="7" spans="1:54" hidden="1" outlineLevel="1" x14ac:dyDescent="0.25">
      <c r="A7" s="2" t="s">
        <v>10</v>
      </c>
      <c r="B7" s="6" t="s">
        <v>11</v>
      </c>
    </row>
    <row r="8" spans="1:54" hidden="1" outlineLevel="1" x14ac:dyDescent="0.25">
      <c r="A8" s="2" t="s">
        <v>12</v>
      </c>
      <c r="B8" s="6" t="s">
        <v>13</v>
      </c>
    </row>
    <row r="9" spans="1:54" hidden="1" outlineLevel="1" x14ac:dyDescent="0.25">
      <c r="A9" s="2" t="s">
        <v>14</v>
      </c>
      <c r="B9" s="6" t="s">
        <v>15</v>
      </c>
    </row>
    <row r="10" spans="1:54" hidden="1" outlineLevel="1" x14ac:dyDescent="0.25">
      <c r="A10" s="2" t="s">
        <v>16</v>
      </c>
      <c r="B10" s="6" t="s">
        <v>17</v>
      </c>
    </row>
    <row r="11" spans="1:54" hidden="1" outlineLevel="1" x14ac:dyDescent="0.25">
      <c r="A11" s="2" t="s">
        <v>18</v>
      </c>
      <c r="B11"/>
    </row>
    <row r="12" spans="1:54" hidden="1" outlineLevel="1" x14ac:dyDescent="0.25">
      <c r="A12" s="2" t="s">
        <v>19</v>
      </c>
      <c r="B12" s="6" t="s">
        <v>20</v>
      </c>
    </row>
    <row r="13" spans="1:54" hidden="1" outlineLevel="1" x14ac:dyDescent="0.25"/>
    <row r="14" spans="1:54" hidden="1" outlineLevel="1" x14ac:dyDescent="0.25"/>
    <row r="15" spans="1:54" hidden="1" collapsed="1" x14ac:dyDescent="0.25"/>
    <row r="16" spans="1:54" hidden="1" x14ac:dyDescent="0.25">
      <c r="A16" s="7"/>
      <c r="B16" s="8"/>
      <c r="C16" s="8"/>
      <c r="D16" s="8"/>
      <c r="F16" s="8"/>
      <c r="G16" s="9" t="s">
        <v>21</v>
      </c>
      <c r="H16" s="9"/>
      <c r="I16" s="9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</row>
    <row r="17" spans="1:54 16176:16176" x14ac:dyDescent="0.25">
      <c r="H17" s="10" t="s">
        <v>22</v>
      </c>
      <c r="I17" s="10"/>
      <c r="Q17" s="11"/>
      <c r="R17" s="11"/>
      <c r="S17" s="11"/>
      <c r="T17" s="11"/>
      <c r="U17" s="11"/>
      <c r="V17" s="11"/>
      <c r="W17" s="11"/>
      <c r="X17" s="11"/>
      <c r="Y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</row>
    <row r="18" spans="1:54 16176:16176" x14ac:dyDescent="0.25">
      <c r="A18" s="14"/>
      <c r="H18" s="10" t="s">
        <v>23</v>
      </c>
      <c r="I18" s="10"/>
      <c r="Q18" s="13"/>
      <c r="R18" s="13"/>
      <c r="S18" s="13"/>
      <c r="T18" s="13"/>
      <c r="U18" s="13"/>
      <c r="V18" s="13"/>
      <c r="W18" s="13"/>
      <c r="X18" s="13"/>
      <c r="Y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</row>
    <row r="19" spans="1:54 16176:16176" s="16" customFormat="1" ht="3" customHeight="1" x14ac:dyDescent="0.25">
      <c r="A19" s="15"/>
      <c r="G19" s="17"/>
      <c r="H19" s="17"/>
      <c r="I19" s="17"/>
    </row>
    <row r="20" spans="1:54 16176:16176" s="19" customFormat="1" ht="3" customHeight="1" x14ac:dyDescent="0.25">
      <c r="A20" s="18"/>
      <c r="G20" s="20"/>
      <c r="H20" s="20"/>
      <c r="I20" s="20"/>
    </row>
    <row r="21" spans="1:54 16176:16176" s="23" customFormat="1" x14ac:dyDescent="0.25">
      <c r="A21" s="21" t="s">
        <v>24</v>
      </c>
      <c r="B21" s="22" t="s">
        <v>25</v>
      </c>
      <c r="C21" s="22" t="s">
        <v>26</v>
      </c>
      <c r="J21" s="23">
        <v>-5888368005.8000002</v>
      </c>
      <c r="K21" s="23">
        <v>1634415695</v>
      </c>
      <c r="L21" s="23">
        <v>-95842226318.563828</v>
      </c>
      <c r="M21" s="23">
        <v>-1521944634</v>
      </c>
      <c r="N21" s="23">
        <v>-2003081975.3000002</v>
      </c>
      <c r="O21" s="23">
        <v>-32759316413</v>
      </c>
      <c r="P21" s="23">
        <v>-16888514415</v>
      </c>
      <c r="Q21" s="23">
        <v>-18972216755</v>
      </c>
      <c r="R21" s="23">
        <v>13208136836</v>
      </c>
      <c r="S21" s="23">
        <v>0</v>
      </c>
      <c r="T21" s="23">
        <v>0</v>
      </c>
      <c r="U21" s="23">
        <v>0</v>
      </c>
      <c r="V21" s="23">
        <v>0</v>
      </c>
      <c r="W21" s="23">
        <v>0</v>
      </c>
      <c r="X21" s="23">
        <v>0</v>
      </c>
      <c r="Y21" s="23">
        <v>-36284343022.300003</v>
      </c>
      <c r="Z21" s="23">
        <v>-7986852193.2136517</v>
      </c>
      <c r="AA21" s="23">
        <v>-7986852193.2136517</v>
      </c>
      <c r="AB21" s="23">
        <v>-7986852193.2136517</v>
      </c>
      <c r="AC21" s="23">
        <v>-7986852193.2136517</v>
      </c>
      <c r="AD21" s="23">
        <v>-7986852193.2136517</v>
      </c>
      <c r="AE21" s="23">
        <v>-7986852193.2136517</v>
      </c>
      <c r="AF21" s="23">
        <v>-7986852193.2136517</v>
      </c>
      <c r="AG21" s="23">
        <v>-7986852193.2136517</v>
      </c>
      <c r="AH21" s="23">
        <v>-7986852193.2136517</v>
      </c>
      <c r="AI21" s="23">
        <v>-7986852193.2136517</v>
      </c>
      <c r="AJ21" s="23">
        <v>-7986852193.2136517</v>
      </c>
      <c r="AK21" s="23">
        <v>-7986852193.2136517</v>
      </c>
      <c r="AL21" s="23">
        <v>-95842226318.563782</v>
      </c>
      <c r="AM21" s="23">
        <v>-6861041908</v>
      </c>
      <c r="AN21" s="23">
        <v>-147964845130.24438</v>
      </c>
      <c r="AO21" s="23">
        <v>-69143826721.018204</v>
      </c>
      <c r="AP21" s="23">
        <v>-94883804055.378189</v>
      </c>
      <c r="AQ21" s="23">
        <v>-35683231443.533379</v>
      </c>
      <c r="AR21" s="23">
        <v>-94883804055.378189</v>
      </c>
      <c r="AS21" s="23">
        <v>-53890713554.300049</v>
      </c>
      <c r="AT21" s="23">
        <v>-94883804055.378189</v>
      </c>
      <c r="AU21" s="23">
        <v>-23960556579.640957</v>
      </c>
      <c r="AV21" s="23">
        <v>-23960556579.640957</v>
      </c>
      <c r="AW21" s="23">
        <v>-23960556579.640957</v>
      </c>
      <c r="AX21" s="23">
        <v>-23960556579.640957</v>
      </c>
    </row>
    <row r="22" spans="1:54 16176:16176" x14ac:dyDescent="0.25">
      <c r="A22" s="24" t="s">
        <v>27</v>
      </c>
      <c r="B22" s="25" t="s">
        <v>28</v>
      </c>
      <c r="C22" s="25" t="s">
        <v>29</v>
      </c>
      <c r="F22" s="5"/>
      <c r="H22" s="26" t="s">
        <v>30</v>
      </c>
      <c r="I22" s="27" t="s">
        <v>31</v>
      </c>
      <c r="J22" s="27" t="s">
        <v>32</v>
      </c>
      <c r="K22" s="27"/>
      <c r="L22" s="28"/>
      <c r="AM22" s="29"/>
      <c r="AN22" s="29"/>
      <c r="AO22" s="30"/>
      <c r="AP22" s="30"/>
      <c r="AQ22" s="188"/>
      <c r="AR22" s="188"/>
      <c r="AS22" s="31"/>
      <c r="AT22" s="32"/>
      <c r="AU22" s="33">
        <f>AU279/$AL$279</f>
        <v>0.27334032633632299</v>
      </c>
      <c r="AV22" s="33">
        <f>AV279/$AL$279</f>
        <v>1.7315971926094154</v>
      </c>
      <c r="AW22" s="33">
        <f>AW279/$AL$279</f>
        <v>2.0049375189457384</v>
      </c>
      <c r="AX22" s="33" t="e">
        <f>AX279/$AL$279</f>
        <v>#REF!</v>
      </c>
    </row>
    <row r="23" spans="1:54 16176:16176" x14ac:dyDescent="0.25">
      <c r="A23" s="24" t="s">
        <v>33</v>
      </c>
      <c r="B23" s="25" t="s">
        <v>34</v>
      </c>
      <c r="C23" s="25" t="s">
        <v>35</v>
      </c>
      <c r="F23" s="5"/>
      <c r="H23" s="26" t="s">
        <v>36</v>
      </c>
      <c r="I23" s="34" t="s">
        <v>37</v>
      </c>
      <c r="J23" s="34" t="s">
        <v>38</v>
      </c>
      <c r="K23" s="27"/>
      <c r="L23" s="35"/>
      <c r="AT23" s="32"/>
      <c r="AU23" s="33">
        <f>AU852/$AL$852</f>
        <v>0.63069969644780477</v>
      </c>
      <c r="AV23" s="33" t="e">
        <f>AV852/$AL$852</f>
        <v>#REF!</v>
      </c>
      <c r="AW23" s="33" t="e">
        <f>AW852/$AL$852</f>
        <v>#REF!</v>
      </c>
      <c r="AX23" s="33" t="e">
        <f>AX852/$AL$852</f>
        <v>#REF!</v>
      </c>
    </row>
    <row r="24" spans="1:54 16176:16176" x14ac:dyDescent="0.25">
      <c r="A24" s="24"/>
      <c r="B24" s="25"/>
      <c r="C24" s="25"/>
      <c r="F24" s="5"/>
      <c r="H24" s="169"/>
      <c r="I24" s="170"/>
      <c r="J24" s="170"/>
      <c r="K24" s="171"/>
      <c r="L24" s="172"/>
      <c r="AT24" s="32"/>
      <c r="AU24" s="33"/>
      <c r="AV24" s="33"/>
      <c r="AW24" s="33"/>
      <c r="AX24" s="33"/>
    </row>
    <row r="25" spans="1:54 16176:16176" ht="18.75" x14ac:dyDescent="0.25">
      <c r="A25" s="24"/>
      <c r="B25" s="25"/>
      <c r="C25" s="25"/>
      <c r="F25" s="5"/>
      <c r="H25" s="173" t="s">
        <v>1614</v>
      </c>
      <c r="I25" s="172"/>
      <c r="J25" s="170"/>
      <c r="K25" s="171"/>
      <c r="L25" s="172"/>
      <c r="AT25" s="32"/>
      <c r="AU25" s="33"/>
      <c r="AV25" s="33"/>
      <c r="AW25" s="33"/>
      <c r="AX25" s="33"/>
    </row>
    <row r="26" spans="1:54 16176:16176" ht="18.75" x14ac:dyDescent="0.25">
      <c r="A26" s="24"/>
      <c r="B26" s="25"/>
      <c r="C26" s="25"/>
      <c r="F26" s="5"/>
      <c r="H26" s="173" t="s">
        <v>1613</v>
      </c>
      <c r="I26" s="172"/>
      <c r="J26" s="170"/>
      <c r="K26" s="171"/>
      <c r="L26" s="172"/>
      <c r="AT26" s="32"/>
      <c r="AU26" s="33"/>
      <c r="AV26" s="33"/>
      <c r="AW26" s="33"/>
      <c r="AX26" s="33"/>
    </row>
    <row r="27" spans="1:54 16176:16176" ht="7.5" customHeight="1" x14ac:dyDescent="0.25">
      <c r="A27" s="24"/>
      <c r="B27" s="25"/>
      <c r="C27" s="25"/>
      <c r="F27" s="5"/>
      <c r="H27" s="173"/>
      <c r="I27" s="172"/>
      <c r="J27" s="170"/>
      <c r="K27" s="171"/>
      <c r="L27" s="172"/>
      <c r="AT27" s="32"/>
      <c r="AU27" s="33"/>
      <c r="AV27" s="33"/>
      <c r="AW27" s="33"/>
      <c r="AX27" s="33"/>
    </row>
    <row r="28" spans="1:54 16176:16176" ht="30" customHeight="1" x14ac:dyDescent="0.25">
      <c r="A28" s="24" t="s">
        <v>46</v>
      </c>
      <c r="B28" s="25" t="s">
        <v>47</v>
      </c>
      <c r="C28" s="25" t="s">
        <v>48</v>
      </c>
      <c r="F28" s="39"/>
      <c r="G28" s="179" t="s">
        <v>49</v>
      </c>
      <c r="H28" s="192" t="s">
        <v>50</v>
      </c>
      <c r="I28" s="192" t="s">
        <v>49</v>
      </c>
      <c r="J28" s="108" t="s">
        <v>51</v>
      </c>
      <c r="K28" s="108" t="s">
        <v>51</v>
      </c>
      <c r="L28" s="194" t="s">
        <v>1593</v>
      </c>
      <c r="M28" s="182" t="s">
        <v>51</v>
      </c>
      <c r="N28" s="183"/>
      <c r="O28" s="183"/>
      <c r="P28" s="183"/>
      <c r="Q28" s="183"/>
      <c r="R28" s="183"/>
      <c r="S28" s="184" t="s">
        <v>53</v>
      </c>
      <c r="T28" s="185"/>
      <c r="U28" s="185"/>
      <c r="V28" s="185"/>
      <c r="W28" s="185"/>
      <c r="X28" s="185"/>
      <c r="Y28" s="41" t="s">
        <v>54</v>
      </c>
      <c r="Z28" s="42" t="s">
        <v>55</v>
      </c>
      <c r="AA28" s="43"/>
      <c r="AB28" s="43"/>
      <c r="AC28" s="43"/>
      <c r="AD28" s="43"/>
      <c r="AE28" s="43"/>
      <c r="AF28" s="43"/>
      <c r="AG28" s="44" t="s">
        <v>56</v>
      </c>
      <c r="AH28" s="44" t="s">
        <v>57</v>
      </c>
      <c r="AI28" s="44" t="s">
        <v>51</v>
      </c>
      <c r="AJ28" s="45" t="s">
        <v>58</v>
      </c>
      <c r="AK28" s="45" t="s">
        <v>59</v>
      </c>
      <c r="AL28" s="45" t="s">
        <v>60</v>
      </c>
      <c r="AM28" s="46" t="s">
        <v>61</v>
      </c>
      <c r="AN28" s="46" t="s">
        <v>62</v>
      </c>
      <c r="AO28" s="46" t="s">
        <v>63</v>
      </c>
      <c r="AP28" s="46" t="s">
        <v>53</v>
      </c>
      <c r="AQ28" s="47" t="s">
        <v>61</v>
      </c>
      <c r="AR28" s="47" t="s">
        <v>62</v>
      </c>
      <c r="AS28" s="47" t="s">
        <v>63</v>
      </c>
      <c r="AT28" s="47" t="s">
        <v>53</v>
      </c>
      <c r="AU28" s="48" t="s">
        <v>64</v>
      </c>
      <c r="AV28" s="48" t="s">
        <v>65</v>
      </c>
      <c r="AW28" s="48" t="s">
        <v>66</v>
      </c>
      <c r="AX28" s="49" t="s">
        <v>67</v>
      </c>
      <c r="AY28" s="50" t="s">
        <v>66</v>
      </c>
      <c r="AZ28" s="50" t="s">
        <v>67</v>
      </c>
      <c r="BA28" s="186" t="s">
        <v>1610</v>
      </c>
      <c r="BB28" s="186" t="s">
        <v>1594</v>
      </c>
      <c r="WXD28" s="178"/>
    </row>
    <row r="29" spans="1:54 16176:16176" x14ac:dyDescent="0.25">
      <c r="A29" s="14" t="s">
        <v>68</v>
      </c>
      <c r="B29" s="2" t="s">
        <v>69</v>
      </c>
      <c r="C29" s="2" t="s">
        <v>70</v>
      </c>
      <c r="G29" s="179"/>
      <c r="H29" s="193"/>
      <c r="I29" s="193"/>
      <c r="J29" s="109">
        <v>2019</v>
      </c>
      <c r="K29" s="109">
        <v>2020</v>
      </c>
      <c r="L29" s="195"/>
      <c r="M29" s="40">
        <v>44197</v>
      </c>
      <c r="N29" s="40">
        <v>44228</v>
      </c>
      <c r="O29" s="40">
        <v>44256</v>
      </c>
      <c r="P29" s="40">
        <v>44287</v>
      </c>
      <c r="Q29" s="40">
        <v>44317</v>
      </c>
      <c r="R29" s="40">
        <v>44348</v>
      </c>
      <c r="S29" s="52">
        <v>44378</v>
      </c>
      <c r="T29" s="52">
        <v>44409</v>
      </c>
      <c r="U29" s="52">
        <v>44440</v>
      </c>
      <c r="V29" s="52">
        <v>44470</v>
      </c>
      <c r="W29" s="52">
        <v>44501</v>
      </c>
      <c r="X29" s="52">
        <v>44531</v>
      </c>
      <c r="Y29" s="41">
        <v>2021</v>
      </c>
      <c r="Z29" s="40">
        <v>44197</v>
      </c>
      <c r="AA29" s="40">
        <v>44228</v>
      </c>
      <c r="AB29" s="40">
        <v>44256</v>
      </c>
      <c r="AC29" s="40">
        <v>44287</v>
      </c>
      <c r="AD29" s="40">
        <v>44317</v>
      </c>
      <c r="AE29" s="40">
        <v>44348</v>
      </c>
      <c r="AF29" s="40">
        <v>44378</v>
      </c>
      <c r="AG29" s="44">
        <v>2020</v>
      </c>
      <c r="AH29" s="44">
        <v>2020</v>
      </c>
      <c r="AI29" s="44">
        <v>2020</v>
      </c>
      <c r="AJ29" s="45">
        <v>2021</v>
      </c>
      <c r="AK29" s="45">
        <v>2021</v>
      </c>
      <c r="AL29" s="45">
        <v>2021</v>
      </c>
      <c r="AM29" s="46">
        <v>2021</v>
      </c>
      <c r="AN29" s="46">
        <v>2022</v>
      </c>
      <c r="AO29" s="46">
        <v>2021</v>
      </c>
      <c r="AP29" s="46">
        <v>2021</v>
      </c>
      <c r="AQ29" s="47">
        <v>2021</v>
      </c>
      <c r="AR29" s="47">
        <v>2022</v>
      </c>
      <c r="AS29" s="47">
        <v>2021</v>
      </c>
      <c r="AT29" s="47">
        <v>2021</v>
      </c>
      <c r="AU29" s="48">
        <v>2021</v>
      </c>
      <c r="AV29" s="48">
        <v>2021</v>
      </c>
      <c r="AW29" s="48">
        <v>2021</v>
      </c>
      <c r="AX29" s="53">
        <v>2022</v>
      </c>
      <c r="AY29" s="50">
        <v>2021</v>
      </c>
      <c r="AZ29" s="50">
        <v>2022</v>
      </c>
      <c r="BA29" s="187"/>
      <c r="BB29" s="187"/>
      <c r="WXD29" s="178"/>
    </row>
    <row r="30" spans="1:54 16176:16176" x14ac:dyDescent="0.25">
      <c r="A30" s="14" t="s">
        <v>71</v>
      </c>
      <c r="B30" s="2" t="s">
        <v>72</v>
      </c>
      <c r="C30" s="2" t="s">
        <v>73</v>
      </c>
      <c r="G30" s="54">
        <v>1</v>
      </c>
      <c r="H30" s="54">
        <v>1</v>
      </c>
      <c r="I30" s="54">
        <f>H30+1</f>
        <v>2</v>
      </c>
      <c r="J30" s="54">
        <f t="shared" ref="J30:AR30" si="0">I30+1</f>
        <v>3</v>
      </c>
      <c r="K30" s="54">
        <f t="shared" si="0"/>
        <v>4</v>
      </c>
      <c r="L30" s="54">
        <v>3</v>
      </c>
      <c r="M30" s="54">
        <f t="shared" si="0"/>
        <v>4</v>
      </c>
      <c r="N30" s="54">
        <f t="shared" si="0"/>
        <v>5</v>
      </c>
      <c r="O30" s="54">
        <f t="shared" si="0"/>
        <v>6</v>
      </c>
      <c r="P30" s="54">
        <f t="shared" si="0"/>
        <v>7</v>
      </c>
      <c r="Q30" s="54">
        <f t="shared" si="0"/>
        <v>8</v>
      </c>
      <c r="R30" s="54">
        <f t="shared" si="0"/>
        <v>9</v>
      </c>
      <c r="S30" s="54">
        <f t="shared" si="0"/>
        <v>10</v>
      </c>
      <c r="T30" s="54">
        <f t="shared" si="0"/>
        <v>11</v>
      </c>
      <c r="U30" s="54">
        <f t="shared" si="0"/>
        <v>12</v>
      </c>
      <c r="V30" s="54">
        <f t="shared" si="0"/>
        <v>13</v>
      </c>
      <c r="W30" s="54">
        <f t="shared" si="0"/>
        <v>14</v>
      </c>
      <c r="X30" s="54">
        <f t="shared" si="0"/>
        <v>15</v>
      </c>
      <c r="Y30" s="54">
        <f t="shared" si="0"/>
        <v>16</v>
      </c>
      <c r="Z30" s="54">
        <f t="shared" si="0"/>
        <v>17</v>
      </c>
      <c r="AA30" s="54">
        <f t="shared" si="0"/>
        <v>18</v>
      </c>
      <c r="AB30" s="54">
        <f t="shared" si="0"/>
        <v>19</v>
      </c>
      <c r="AC30" s="54">
        <f t="shared" si="0"/>
        <v>20</v>
      </c>
      <c r="AD30" s="54">
        <f t="shared" si="0"/>
        <v>21</v>
      </c>
      <c r="AE30" s="54">
        <f t="shared" si="0"/>
        <v>22</v>
      </c>
      <c r="AF30" s="54">
        <f t="shared" si="0"/>
        <v>23</v>
      </c>
      <c r="AG30" s="54">
        <f t="shared" si="0"/>
        <v>24</v>
      </c>
      <c r="AH30" s="54">
        <f t="shared" si="0"/>
        <v>25</v>
      </c>
      <c r="AI30" s="54">
        <f t="shared" si="0"/>
        <v>26</v>
      </c>
      <c r="AJ30" s="54">
        <f t="shared" si="0"/>
        <v>27</v>
      </c>
      <c r="AK30" s="54">
        <f t="shared" si="0"/>
        <v>28</v>
      </c>
      <c r="AL30" s="54">
        <f t="shared" si="0"/>
        <v>29</v>
      </c>
      <c r="AM30" s="54">
        <f t="shared" si="0"/>
        <v>30</v>
      </c>
      <c r="AN30" s="54">
        <f t="shared" si="0"/>
        <v>31</v>
      </c>
      <c r="AO30" s="54">
        <f t="shared" si="0"/>
        <v>32</v>
      </c>
      <c r="AP30" s="54">
        <f t="shared" si="0"/>
        <v>33</v>
      </c>
      <c r="AQ30" s="54">
        <f t="shared" si="0"/>
        <v>34</v>
      </c>
      <c r="AR30" s="54">
        <f t="shared" si="0"/>
        <v>35</v>
      </c>
      <c r="AS30" s="54">
        <v>13</v>
      </c>
      <c r="AT30" s="54">
        <v>14</v>
      </c>
      <c r="AU30" s="54">
        <v>13</v>
      </c>
      <c r="AV30" s="54">
        <v>14</v>
      </c>
      <c r="AW30" s="54">
        <v>13</v>
      </c>
      <c r="AX30" s="54">
        <v>14</v>
      </c>
      <c r="AY30" s="54">
        <v>14</v>
      </c>
      <c r="AZ30" s="54">
        <v>14</v>
      </c>
      <c r="BA30" s="54">
        <v>4</v>
      </c>
      <c r="BB30" s="54">
        <v>5</v>
      </c>
    </row>
    <row r="31" spans="1:54 16176:16176" hidden="1" outlineLevel="1" x14ac:dyDescent="0.25">
      <c r="A31" s="14" t="s">
        <v>74</v>
      </c>
      <c r="B31" s="2" t="s">
        <v>75</v>
      </c>
      <c r="C31" s="2" t="s">
        <v>76</v>
      </c>
      <c r="F31" s="55"/>
      <c r="G31" s="56"/>
      <c r="H31" s="57" t="s">
        <v>77</v>
      </c>
      <c r="I31" s="57" t="s">
        <v>77</v>
      </c>
      <c r="J31" s="58" t="s">
        <v>2</v>
      </c>
      <c r="K31" s="58"/>
      <c r="L31" s="58" t="s">
        <v>2</v>
      </c>
      <c r="M31" s="58" t="s">
        <v>2</v>
      </c>
      <c r="N31" s="58" t="s">
        <v>2</v>
      </c>
      <c r="O31" s="58" t="s">
        <v>2</v>
      </c>
      <c r="P31" s="58" t="s">
        <v>2</v>
      </c>
      <c r="Q31" s="58" t="s">
        <v>2</v>
      </c>
      <c r="R31" s="58" t="s">
        <v>2</v>
      </c>
      <c r="S31" s="58" t="s">
        <v>2</v>
      </c>
      <c r="T31" s="58" t="s">
        <v>2</v>
      </c>
      <c r="U31" s="58" t="s">
        <v>2</v>
      </c>
      <c r="V31" s="58" t="s">
        <v>2</v>
      </c>
      <c r="W31" s="58" t="s">
        <v>2</v>
      </c>
      <c r="X31" s="58" t="s">
        <v>2</v>
      </c>
      <c r="Y31" s="58" t="s">
        <v>2</v>
      </c>
      <c r="Z31" s="58" t="s">
        <v>2</v>
      </c>
      <c r="AA31" s="58" t="s">
        <v>2</v>
      </c>
      <c r="AB31" s="58" t="s">
        <v>2</v>
      </c>
      <c r="AC31" s="58" t="s">
        <v>2</v>
      </c>
      <c r="AD31" s="58" t="s">
        <v>2</v>
      </c>
      <c r="AE31" s="58" t="s">
        <v>2</v>
      </c>
      <c r="AF31" s="58" t="s">
        <v>2</v>
      </c>
      <c r="AG31" s="58" t="s">
        <v>2</v>
      </c>
      <c r="AH31" s="58" t="s">
        <v>2</v>
      </c>
      <c r="AI31" s="58" t="s">
        <v>2</v>
      </c>
      <c r="AJ31" s="58" t="s">
        <v>2</v>
      </c>
      <c r="AK31" s="58" t="s">
        <v>2</v>
      </c>
      <c r="AL31" s="58" t="s">
        <v>2</v>
      </c>
      <c r="AM31" s="58" t="s">
        <v>2</v>
      </c>
      <c r="AN31" s="58" t="s">
        <v>2</v>
      </c>
      <c r="AO31" s="58" t="s">
        <v>2</v>
      </c>
      <c r="AP31" s="58" t="s">
        <v>2</v>
      </c>
      <c r="AQ31" s="58" t="s">
        <v>2</v>
      </c>
      <c r="AR31" s="58" t="s">
        <v>2</v>
      </c>
      <c r="AS31" s="58" t="s">
        <v>2</v>
      </c>
      <c r="AT31" s="58" t="s">
        <v>2</v>
      </c>
      <c r="AU31" s="58" t="s">
        <v>2</v>
      </c>
      <c r="AV31" s="58" t="s">
        <v>2</v>
      </c>
      <c r="AW31" s="58" t="s">
        <v>2</v>
      </c>
      <c r="AX31" s="58" t="s">
        <v>2</v>
      </c>
      <c r="AY31" s="58" t="s">
        <v>2</v>
      </c>
      <c r="AZ31" s="58" t="s">
        <v>2</v>
      </c>
      <c r="BA31" s="58" t="s">
        <v>2</v>
      </c>
      <c r="BB31" s="58" t="s">
        <v>2</v>
      </c>
    </row>
    <row r="32" spans="1:54 16176:16176" hidden="1" outlineLevel="1" x14ac:dyDescent="0.25">
      <c r="A32" s="14" t="s">
        <v>78</v>
      </c>
      <c r="B32" s="2" t="s">
        <v>79</v>
      </c>
      <c r="C32" s="2" t="s">
        <v>80</v>
      </c>
      <c r="G32" s="56"/>
      <c r="H32" s="57" t="s">
        <v>77</v>
      </c>
      <c r="I32" s="57" t="s">
        <v>77</v>
      </c>
      <c r="J32" s="58" t="s">
        <v>5</v>
      </c>
      <c r="K32" s="58"/>
      <c r="L32" s="58" t="s">
        <v>5</v>
      </c>
      <c r="M32" s="58" t="s">
        <v>5</v>
      </c>
      <c r="N32" s="58" t="s">
        <v>5</v>
      </c>
      <c r="O32" s="58" t="s">
        <v>5</v>
      </c>
      <c r="P32" s="58" t="s">
        <v>5</v>
      </c>
      <c r="Q32" s="58" t="s">
        <v>5</v>
      </c>
      <c r="R32" s="58" t="s">
        <v>5</v>
      </c>
      <c r="S32" s="58" t="s">
        <v>5</v>
      </c>
      <c r="T32" s="58" t="s">
        <v>5</v>
      </c>
      <c r="U32" s="58" t="s">
        <v>5</v>
      </c>
      <c r="V32" s="58" t="s">
        <v>5</v>
      </c>
      <c r="W32" s="58" t="s">
        <v>5</v>
      </c>
      <c r="X32" s="58" t="s">
        <v>5</v>
      </c>
      <c r="Y32" s="58" t="s">
        <v>5</v>
      </c>
      <c r="Z32" s="58" t="s">
        <v>5</v>
      </c>
      <c r="AA32" s="58" t="s">
        <v>5</v>
      </c>
      <c r="AB32" s="58" t="s">
        <v>5</v>
      </c>
      <c r="AC32" s="58" t="s">
        <v>5</v>
      </c>
      <c r="AD32" s="58" t="s">
        <v>5</v>
      </c>
      <c r="AE32" s="58" t="s">
        <v>5</v>
      </c>
      <c r="AF32" s="58" t="s">
        <v>5</v>
      </c>
      <c r="AG32" s="58" t="s">
        <v>5</v>
      </c>
      <c r="AH32" s="58" t="s">
        <v>5</v>
      </c>
      <c r="AI32" s="58" t="s">
        <v>5</v>
      </c>
      <c r="AJ32" s="58" t="s">
        <v>5</v>
      </c>
      <c r="AK32" s="58" t="s">
        <v>5</v>
      </c>
      <c r="AL32" s="58" t="s">
        <v>5</v>
      </c>
      <c r="AM32" s="58" t="s">
        <v>5</v>
      </c>
      <c r="AN32" s="58" t="s">
        <v>5</v>
      </c>
      <c r="AO32" s="58" t="s">
        <v>5</v>
      </c>
      <c r="AP32" s="58" t="s">
        <v>5</v>
      </c>
      <c r="AQ32" s="58" t="s">
        <v>5</v>
      </c>
      <c r="AR32" s="58" t="s">
        <v>5</v>
      </c>
      <c r="AS32" s="58" t="s">
        <v>5</v>
      </c>
      <c r="AT32" s="58" t="s">
        <v>5</v>
      </c>
      <c r="AU32" s="58" t="s">
        <v>5</v>
      </c>
      <c r="AV32" s="58" t="s">
        <v>5</v>
      </c>
      <c r="AW32" s="58" t="s">
        <v>5</v>
      </c>
      <c r="AX32" s="58" t="s">
        <v>5</v>
      </c>
      <c r="AY32" s="58" t="s">
        <v>5</v>
      </c>
      <c r="AZ32" s="58" t="s">
        <v>5</v>
      </c>
      <c r="BA32" s="58" t="s">
        <v>5</v>
      </c>
      <c r="BB32" s="58" t="s">
        <v>5</v>
      </c>
    </row>
    <row r="33" spans="1:54" hidden="1" outlineLevel="1" x14ac:dyDescent="0.25">
      <c r="A33" s="14"/>
      <c r="G33" s="56"/>
      <c r="H33" s="57" t="s">
        <v>81</v>
      </c>
      <c r="I33" s="57" t="s">
        <v>82</v>
      </c>
      <c r="J33" s="59" t="s">
        <v>83</v>
      </c>
      <c r="K33" s="59"/>
      <c r="L33" s="59" t="s">
        <v>83</v>
      </c>
      <c r="M33" s="59" t="s">
        <v>83</v>
      </c>
      <c r="N33" s="59" t="s">
        <v>83</v>
      </c>
      <c r="O33" s="59" t="s">
        <v>83</v>
      </c>
      <c r="P33" s="59" t="s">
        <v>83</v>
      </c>
      <c r="Q33" s="59" t="s">
        <v>83</v>
      </c>
      <c r="R33" s="59" t="s">
        <v>83</v>
      </c>
      <c r="S33" s="59" t="s">
        <v>83</v>
      </c>
      <c r="T33" s="59" t="s">
        <v>83</v>
      </c>
      <c r="U33" s="59" t="s">
        <v>83</v>
      </c>
      <c r="V33" s="59" t="s">
        <v>83</v>
      </c>
      <c r="W33" s="59" t="s">
        <v>83</v>
      </c>
      <c r="X33" s="59" t="s">
        <v>83</v>
      </c>
      <c r="Y33" s="59" t="s">
        <v>83</v>
      </c>
      <c r="Z33" s="59" t="s">
        <v>83</v>
      </c>
      <c r="AA33" s="59" t="s">
        <v>83</v>
      </c>
      <c r="AB33" s="59" t="s">
        <v>83</v>
      </c>
      <c r="AC33" s="59" t="s">
        <v>83</v>
      </c>
      <c r="AD33" s="59" t="s">
        <v>83</v>
      </c>
      <c r="AE33" s="59" t="s">
        <v>83</v>
      </c>
      <c r="AF33" s="59" t="s">
        <v>83</v>
      </c>
      <c r="AG33" s="59" t="s">
        <v>83</v>
      </c>
      <c r="AH33" s="59" t="s">
        <v>83</v>
      </c>
      <c r="AI33" s="59" t="s">
        <v>83</v>
      </c>
      <c r="AJ33" s="59" t="s">
        <v>83</v>
      </c>
      <c r="AK33" s="59" t="s">
        <v>83</v>
      </c>
      <c r="AL33" s="59" t="s">
        <v>83</v>
      </c>
      <c r="AM33" s="59" t="s">
        <v>83</v>
      </c>
      <c r="AN33" s="59" t="s">
        <v>83</v>
      </c>
      <c r="AO33" s="59" t="s">
        <v>83</v>
      </c>
      <c r="AP33" s="59" t="s">
        <v>83</v>
      </c>
      <c r="AQ33" s="59" t="s">
        <v>83</v>
      </c>
      <c r="AR33" s="59" t="s">
        <v>83</v>
      </c>
      <c r="AS33" s="59" t="s">
        <v>83</v>
      </c>
      <c r="AT33" s="59" t="s">
        <v>83</v>
      </c>
      <c r="AU33" s="59" t="s">
        <v>83</v>
      </c>
      <c r="AV33" s="59" t="s">
        <v>83</v>
      </c>
      <c r="AW33" s="59" t="s">
        <v>83</v>
      </c>
      <c r="AX33" s="59" t="s">
        <v>83</v>
      </c>
      <c r="AY33" s="59" t="s">
        <v>83</v>
      </c>
      <c r="AZ33" s="59" t="s">
        <v>83</v>
      </c>
      <c r="BA33" s="59" t="s">
        <v>83</v>
      </c>
      <c r="BB33" s="59" t="s">
        <v>83</v>
      </c>
    </row>
    <row r="34" spans="1:54" outlineLevel="1" x14ac:dyDescent="0.25">
      <c r="A34" s="14"/>
      <c r="G34" s="56"/>
      <c r="H34" s="60" t="s">
        <v>77</v>
      </c>
      <c r="I34" s="61" t="s">
        <v>77</v>
      </c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/>
      <c r="AV34" s="62"/>
      <c r="AW34" s="62"/>
      <c r="AX34" s="62"/>
      <c r="AY34" s="62"/>
      <c r="AZ34" s="62"/>
      <c r="BA34" s="62"/>
      <c r="BB34" s="62"/>
    </row>
    <row r="35" spans="1:54" s="64" customFormat="1" outlineLevel="1" x14ac:dyDescent="0.2">
      <c r="A35" s="63"/>
      <c r="G35" s="65"/>
      <c r="H35" s="66" t="s">
        <v>84</v>
      </c>
      <c r="I35" s="67" t="s">
        <v>85</v>
      </c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</row>
    <row r="36" spans="1:54" s="64" customFormat="1" outlineLevel="1" x14ac:dyDescent="0.2">
      <c r="A36" s="63"/>
      <c r="G36" s="65"/>
      <c r="H36" s="66" t="s">
        <v>86</v>
      </c>
      <c r="I36" s="67" t="s">
        <v>87</v>
      </c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</row>
    <row r="37" spans="1:54" s="64" customFormat="1" outlineLevel="1" x14ac:dyDescent="0.2">
      <c r="A37" s="63"/>
      <c r="G37" s="65"/>
      <c r="H37" s="60" t="s">
        <v>88</v>
      </c>
      <c r="I37" s="61" t="s">
        <v>89</v>
      </c>
      <c r="J37" s="62">
        <f>J158</f>
        <v>0</v>
      </c>
      <c r="K37" s="62">
        <f>K158</f>
        <v>0</v>
      </c>
      <c r="L37" s="112">
        <f>L158</f>
        <v>588000000</v>
      </c>
      <c r="M37" s="112">
        <f t="shared" ref="M37:X37" si="1">M158</f>
        <v>0</v>
      </c>
      <c r="N37" s="112">
        <f t="shared" si="1"/>
        <v>0</v>
      </c>
      <c r="O37" s="112">
        <f t="shared" si="1"/>
        <v>0</v>
      </c>
      <c r="P37" s="112">
        <f t="shared" si="1"/>
        <v>3269011194</v>
      </c>
      <c r="Q37" s="112">
        <f t="shared" si="1"/>
        <v>-3146350512</v>
      </c>
      <c r="R37" s="112">
        <f t="shared" si="1"/>
        <v>0</v>
      </c>
      <c r="S37" s="112">
        <f t="shared" si="1"/>
        <v>0</v>
      </c>
      <c r="T37" s="112">
        <f t="shared" si="1"/>
        <v>0</v>
      </c>
      <c r="U37" s="112">
        <f t="shared" si="1"/>
        <v>0</v>
      </c>
      <c r="V37" s="112">
        <f t="shared" si="1"/>
        <v>0</v>
      </c>
      <c r="W37" s="112">
        <f t="shared" si="1"/>
        <v>0</v>
      </c>
      <c r="X37" s="112">
        <f t="shared" si="1"/>
        <v>0</v>
      </c>
      <c r="Y37" s="112">
        <f t="shared" ref="Y37:Y56" si="2">SUM(M37:X37)</f>
        <v>122660682</v>
      </c>
      <c r="Z37" s="112">
        <f t="shared" ref="Z37:AK37" si="3">Z158</f>
        <v>49000000</v>
      </c>
      <c r="AA37" s="112">
        <f t="shared" si="3"/>
        <v>49000000</v>
      </c>
      <c r="AB37" s="112">
        <f t="shared" si="3"/>
        <v>49000000</v>
      </c>
      <c r="AC37" s="112">
        <f t="shared" si="3"/>
        <v>49000000</v>
      </c>
      <c r="AD37" s="112">
        <f t="shared" si="3"/>
        <v>49000000</v>
      </c>
      <c r="AE37" s="112">
        <f t="shared" si="3"/>
        <v>49000000</v>
      </c>
      <c r="AF37" s="112">
        <f t="shared" si="3"/>
        <v>49000000</v>
      </c>
      <c r="AG37" s="112">
        <f t="shared" si="3"/>
        <v>0</v>
      </c>
      <c r="AH37" s="112">
        <f t="shared" si="3"/>
        <v>0</v>
      </c>
      <c r="AI37" s="112">
        <f t="shared" si="3"/>
        <v>0</v>
      </c>
      <c r="AJ37" s="112">
        <f t="shared" si="3"/>
        <v>294000000</v>
      </c>
      <c r="AK37" s="112">
        <f t="shared" si="3"/>
        <v>294000000</v>
      </c>
      <c r="AL37" s="112">
        <f>AL158</f>
        <v>588000000</v>
      </c>
      <c r="AM37" s="112">
        <f t="shared" ref="AM37:BB37" si="4">AM158</f>
        <v>122660682</v>
      </c>
      <c r="AN37" s="112">
        <f t="shared" si="4"/>
        <v>588798520.64668798</v>
      </c>
      <c r="AO37" s="112">
        <f t="shared" si="4"/>
        <v>1570129388.3911679</v>
      </c>
      <c r="AP37" s="112">
        <f t="shared" si="4"/>
        <v>2281588591.0378561</v>
      </c>
      <c r="AQ37" s="112">
        <f t="shared" si="4"/>
        <v>122660682</v>
      </c>
      <c r="AR37" s="112">
        <f t="shared" si="4"/>
        <v>588798520.64668798</v>
      </c>
      <c r="AS37" s="112">
        <f t="shared" si="4"/>
        <v>1570129388.3911679</v>
      </c>
      <c r="AT37" s="112">
        <f t="shared" si="4"/>
        <v>2281588591.0378561</v>
      </c>
      <c r="AU37" s="112">
        <f t="shared" si="4"/>
        <v>122660682</v>
      </c>
      <c r="AV37" s="112">
        <f t="shared" si="4"/>
        <v>2158927909.0378599</v>
      </c>
      <c r="AW37" s="112">
        <f t="shared" si="4"/>
        <v>2281588591.0378599</v>
      </c>
      <c r="AX37" s="112" t="e">
        <f t="shared" si="4"/>
        <v>#REF!</v>
      </c>
      <c r="AY37" s="112">
        <f>AY158</f>
        <v>2281588591.0378599</v>
      </c>
      <c r="AZ37" s="112">
        <f>AZ158</f>
        <v>7065582247.7602501</v>
      </c>
      <c r="BA37" s="112">
        <f t="shared" si="4"/>
        <v>2281588591.0378599</v>
      </c>
      <c r="BB37" s="112">
        <f t="shared" si="4"/>
        <v>12706615612</v>
      </c>
    </row>
    <row r="38" spans="1:54" s="64" customFormat="1" outlineLevel="1" x14ac:dyDescent="0.2">
      <c r="A38" s="63"/>
      <c r="G38" s="65"/>
      <c r="H38" s="60" t="s">
        <v>90</v>
      </c>
      <c r="I38" s="61" t="s">
        <v>91</v>
      </c>
      <c r="J38" s="62">
        <f>J170</f>
        <v>0</v>
      </c>
      <c r="K38" s="62">
        <f>K170</f>
        <v>0</v>
      </c>
      <c r="L38" s="112">
        <f>L170</f>
        <v>46575000000</v>
      </c>
      <c r="M38" s="112">
        <f t="shared" ref="M38:X38" si="5">M170</f>
        <v>0</v>
      </c>
      <c r="N38" s="112">
        <f t="shared" si="5"/>
        <v>0</v>
      </c>
      <c r="O38" s="112">
        <f t="shared" si="5"/>
        <v>182708470</v>
      </c>
      <c r="P38" s="112">
        <f t="shared" si="5"/>
        <v>920348926</v>
      </c>
      <c r="Q38" s="112">
        <f t="shared" si="5"/>
        <v>7189336158</v>
      </c>
      <c r="R38" s="112">
        <f t="shared" si="5"/>
        <v>4451249506</v>
      </c>
      <c r="S38" s="112">
        <f t="shared" si="5"/>
        <v>4451249506</v>
      </c>
      <c r="T38" s="112">
        <f t="shared" si="5"/>
        <v>4451249506</v>
      </c>
      <c r="U38" s="112">
        <f t="shared" si="5"/>
        <v>4451249506</v>
      </c>
      <c r="V38" s="112">
        <f t="shared" si="5"/>
        <v>4451249506</v>
      </c>
      <c r="W38" s="112">
        <f t="shared" si="5"/>
        <v>4451249506</v>
      </c>
      <c r="X38" s="112">
        <f t="shared" si="5"/>
        <v>4451249506</v>
      </c>
      <c r="Y38" s="112">
        <f t="shared" si="2"/>
        <v>39451140096</v>
      </c>
      <c r="Z38" s="112">
        <f t="shared" ref="Z38:AK38" si="6">Z170</f>
        <v>3881250000</v>
      </c>
      <c r="AA38" s="112">
        <f t="shared" si="6"/>
        <v>3881250000</v>
      </c>
      <c r="AB38" s="112">
        <f t="shared" si="6"/>
        <v>3881250000</v>
      </c>
      <c r="AC38" s="112">
        <f t="shared" si="6"/>
        <v>3881250000</v>
      </c>
      <c r="AD38" s="112">
        <f t="shared" si="6"/>
        <v>3881250000</v>
      </c>
      <c r="AE38" s="112">
        <f t="shared" si="6"/>
        <v>3881250000</v>
      </c>
      <c r="AF38" s="112">
        <f t="shared" si="6"/>
        <v>3881250000</v>
      </c>
      <c r="AG38" s="112">
        <f t="shared" si="6"/>
        <v>0</v>
      </c>
      <c r="AH38" s="112">
        <f t="shared" si="6"/>
        <v>0</v>
      </c>
      <c r="AI38" s="112">
        <f t="shared" si="6"/>
        <v>0</v>
      </c>
      <c r="AJ38" s="112">
        <f t="shared" si="6"/>
        <v>23287500000</v>
      </c>
      <c r="AK38" s="112">
        <f t="shared" si="6"/>
        <v>23287500000</v>
      </c>
      <c r="AL38" s="112">
        <f>AL170</f>
        <v>46575000000</v>
      </c>
      <c r="AM38" s="112">
        <f t="shared" ref="AM38:BA38" si="7">AM170</f>
        <v>12743643060</v>
      </c>
      <c r="AN38" s="112">
        <f t="shared" si="7"/>
        <v>24415112334.000004</v>
      </c>
      <c r="AO38" s="112">
        <f t="shared" si="7"/>
        <v>55068033151.999992</v>
      </c>
      <c r="AP38" s="112">
        <f t="shared" si="7"/>
        <v>92226788546</v>
      </c>
      <c r="AQ38" s="112">
        <f t="shared" si="7"/>
        <v>12743643060</v>
      </c>
      <c r="AR38" s="112">
        <f t="shared" si="7"/>
        <v>24415112334.000004</v>
      </c>
      <c r="AS38" s="112">
        <f t="shared" si="7"/>
        <v>55068033151.999992</v>
      </c>
      <c r="AT38" s="112">
        <f t="shared" si="7"/>
        <v>92226788546</v>
      </c>
      <c r="AU38" s="112">
        <f t="shared" si="7"/>
        <v>12743643060</v>
      </c>
      <c r="AV38" s="112">
        <f t="shared" si="7"/>
        <v>79483145486</v>
      </c>
      <c r="AW38" s="112">
        <f t="shared" si="7"/>
        <v>92226788546</v>
      </c>
      <c r="AX38" s="112" t="e">
        <f t="shared" si="7"/>
        <v>#REF!</v>
      </c>
      <c r="AY38" s="112">
        <f>AY170</f>
        <v>92226788546</v>
      </c>
      <c r="AZ38" s="112">
        <f>AZ170</f>
        <v>252073302578</v>
      </c>
      <c r="BA38" s="112">
        <f t="shared" si="7"/>
        <v>92226788546</v>
      </c>
      <c r="BB38" s="112">
        <f>BB170</f>
        <v>285645272712</v>
      </c>
    </row>
    <row r="39" spans="1:54" s="64" customFormat="1" hidden="1" outlineLevel="1" x14ac:dyDescent="0.2">
      <c r="A39" s="63"/>
      <c r="G39" s="65"/>
      <c r="H39" s="60" t="s">
        <v>92</v>
      </c>
      <c r="I39" s="61" t="s">
        <v>93</v>
      </c>
      <c r="J39" s="62">
        <f>J175</f>
        <v>0</v>
      </c>
      <c r="K39" s="62">
        <f>K175</f>
        <v>0</v>
      </c>
      <c r="L39" s="112">
        <f>L175</f>
        <v>0</v>
      </c>
      <c r="M39" s="112">
        <f t="shared" ref="M39:X39" si="8">M175</f>
        <v>0</v>
      </c>
      <c r="N39" s="112">
        <f t="shared" si="8"/>
        <v>0</v>
      </c>
      <c r="O39" s="112">
        <f t="shared" si="8"/>
        <v>0</v>
      </c>
      <c r="P39" s="112">
        <f t="shared" si="8"/>
        <v>0</v>
      </c>
      <c r="Q39" s="112">
        <f t="shared" si="8"/>
        <v>0</v>
      </c>
      <c r="R39" s="112">
        <f t="shared" si="8"/>
        <v>0</v>
      </c>
      <c r="S39" s="112">
        <f t="shared" si="8"/>
        <v>0</v>
      </c>
      <c r="T39" s="112">
        <f t="shared" si="8"/>
        <v>0</v>
      </c>
      <c r="U39" s="112">
        <f t="shared" si="8"/>
        <v>0</v>
      </c>
      <c r="V39" s="112">
        <f t="shared" si="8"/>
        <v>0</v>
      </c>
      <c r="W39" s="112">
        <f t="shared" si="8"/>
        <v>0</v>
      </c>
      <c r="X39" s="112">
        <f t="shared" si="8"/>
        <v>0</v>
      </c>
      <c r="Y39" s="112">
        <f t="shared" si="2"/>
        <v>0</v>
      </c>
      <c r="Z39" s="112">
        <f t="shared" ref="Z39:AK39" si="9">Z175</f>
        <v>0</v>
      </c>
      <c r="AA39" s="112">
        <f t="shared" si="9"/>
        <v>0</v>
      </c>
      <c r="AB39" s="112">
        <f t="shared" si="9"/>
        <v>0</v>
      </c>
      <c r="AC39" s="112">
        <f t="shared" si="9"/>
        <v>0</v>
      </c>
      <c r="AD39" s="112">
        <f t="shared" si="9"/>
        <v>0</v>
      </c>
      <c r="AE39" s="112">
        <f t="shared" si="9"/>
        <v>0</v>
      </c>
      <c r="AF39" s="112">
        <f t="shared" si="9"/>
        <v>0</v>
      </c>
      <c r="AG39" s="112">
        <f t="shared" si="9"/>
        <v>0</v>
      </c>
      <c r="AH39" s="112">
        <f t="shared" si="9"/>
        <v>0</v>
      </c>
      <c r="AI39" s="112">
        <f t="shared" si="9"/>
        <v>0</v>
      </c>
      <c r="AJ39" s="112">
        <f t="shared" si="9"/>
        <v>0</v>
      </c>
      <c r="AK39" s="112">
        <f t="shared" si="9"/>
        <v>0</v>
      </c>
      <c r="AL39" s="112">
        <f>AL175</f>
        <v>0</v>
      </c>
      <c r="AM39" s="112">
        <f t="shared" ref="AM39:BB39" si="10">AM175</f>
        <v>0</v>
      </c>
      <c r="AN39" s="112">
        <f t="shared" si="10"/>
        <v>0</v>
      </c>
      <c r="AO39" s="112">
        <f t="shared" si="10"/>
        <v>0</v>
      </c>
      <c r="AP39" s="112">
        <f t="shared" si="10"/>
        <v>0</v>
      </c>
      <c r="AQ39" s="112">
        <f t="shared" si="10"/>
        <v>0</v>
      </c>
      <c r="AR39" s="112">
        <f t="shared" si="10"/>
        <v>0</v>
      </c>
      <c r="AS39" s="112">
        <f t="shared" si="10"/>
        <v>0</v>
      </c>
      <c r="AT39" s="112">
        <f t="shared" si="10"/>
        <v>0</v>
      </c>
      <c r="AU39" s="112">
        <f t="shared" si="10"/>
        <v>0</v>
      </c>
      <c r="AV39" s="112">
        <f t="shared" si="10"/>
        <v>0</v>
      </c>
      <c r="AW39" s="112">
        <f t="shared" si="10"/>
        <v>0</v>
      </c>
      <c r="AX39" s="112" t="e">
        <f t="shared" si="10"/>
        <v>#REF!</v>
      </c>
      <c r="AY39" s="112">
        <f>AY175</f>
        <v>0</v>
      </c>
      <c r="AZ39" s="112">
        <f>AZ175</f>
        <v>0</v>
      </c>
      <c r="BA39" s="112">
        <f t="shared" si="10"/>
        <v>0</v>
      </c>
      <c r="BB39" s="112">
        <f t="shared" si="10"/>
        <v>0</v>
      </c>
    </row>
    <row r="40" spans="1:54" s="64" customFormat="1" hidden="1" outlineLevel="1" x14ac:dyDescent="0.2">
      <c r="A40" s="63"/>
      <c r="G40" s="65"/>
      <c r="H40" s="60" t="s">
        <v>94</v>
      </c>
      <c r="I40" s="61" t="s">
        <v>95</v>
      </c>
      <c r="J40" s="62">
        <f>J186</f>
        <v>0</v>
      </c>
      <c r="K40" s="62">
        <f>K186</f>
        <v>0</v>
      </c>
      <c r="L40" s="112">
        <f>L186</f>
        <v>0</v>
      </c>
      <c r="M40" s="112">
        <f t="shared" ref="M40:X40" si="11">M186</f>
        <v>0</v>
      </c>
      <c r="N40" s="112">
        <f t="shared" si="11"/>
        <v>0</v>
      </c>
      <c r="O40" s="112">
        <f t="shared" si="11"/>
        <v>0</v>
      </c>
      <c r="P40" s="112">
        <f t="shared" si="11"/>
        <v>0</v>
      </c>
      <c r="Q40" s="112">
        <f t="shared" si="11"/>
        <v>0</v>
      </c>
      <c r="R40" s="112">
        <f t="shared" si="11"/>
        <v>0</v>
      </c>
      <c r="S40" s="112">
        <f t="shared" si="11"/>
        <v>0</v>
      </c>
      <c r="T40" s="112">
        <f t="shared" si="11"/>
        <v>0</v>
      </c>
      <c r="U40" s="112">
        <f t="shared" si="11"/>
        <v>0</v>
      </c>
      <c r="V40" s="112">
        <f t="shared" si="11"/>
        <v>0</v>
      </c>
      <c r="W40" s="112">
        <f t="shared" si="11"/>
        <v>0</v>
      </c>
      <c r="X40" s="112">
        <f t="shared" si="11"/>
        <v>0</v>
      </c>
      <c r="Y40" s="112">
        <f t="shared" si="2"/>
        <v>0</v>
      </c>
      <c r="Z40" s="112">
        <f t="shared" ref="Z40:AK40" si="12">Z186</f>
        <v>0</v>
      </c>
      <c r="AA40" s="112">
        <f t="shared" si="12"/>
        <v>0</v>
      </c>
      <c r="AB40" s="112">
        <f t="shared" si="12"/>
        <v>0</v>
      </c>
      <c r="AC40" s="112">
        <f t="shared" si="12"/>
        <v>0</v>
      </c>
      <c r="AD40" s="112">
        <f t="shared" si="12"/>
        <v>0</v>
      </c>
      <c r="AE40" s="112">
        <f t="shared" si="12"/>
        <v>0</v>
      </c>
      <c r="AF40" s="112">
        <f t="shared" si="12"/>
        <v>0</v>
      </c>
      <c r="AG40" s="112">
        <f t="shared" si="12"/>
        <v>0</v>
      </c>
      <c r="AH40" s="112">
        <f t="shared" si="12"/>
        <v>0</v>
      </c>
      <c r="AI40" s="112">
        <f t="shared" si="12"/>
        <v>0</v>
      </c>
      <c r="AJ40" s="112">
        <f t="shared" si="12"/>
        <v>0</v>
      </c>
      <c r="AK40" s="112">
        <f t="shared" si="12"/>
        <v>0</v>
      </c>
      <c r="AL40" s="112">
        <f>AL186</f>
        <v>0</v>
      </c>
      <c r="AM40" s="112">
        <f t="shared" ref="AM40:BB40" si="13">AM186</f>
        <v>0</v>
      </c>
      <c r="AN40" s="112">
        <f t="shared" si="13"/>
        <v>0</v>
      </c>
      <c r="AO40" s="112">
        <f t="shared" si="13"/>
        <v>0</v>
      </c>
      <c r="AP40" s="112">
        <f t="shared" si="13"/>
        <v>0</v>
      </c>
      <c r="AQ40" s="112">
        <f t="shared" si="13"/>
        <v>0</v>
      </c>
      <c r="AR40" s="112">
        <f t="shared" si="13"/>
        <v>0</v>
      </c>
      <c r="AS40" s="112">
        <f t="shared" si="13"/>
        <v>0</v>
      </c>
      <c r="AT40" s="112">
        <f t="shared" si="13"/>
        <v>0</v>
      </c>
      <c r="AU40" s="112">
        <f t="shared" si="13"/>
        <v>0</v>
      </c>
      <c r="AV40" s="112">
        <f t="shared" si="13"/>
        <v>0</v>
      </c>
      <c r="AW40" s="112">
        <f t="shared" si="13"/>
        <v>0</v>
      </c>
      <c r="AX40" s="112" t="e">
        <f t="shared" si="13"/>
        <v>#REF!</v>
      </c>
      <c r="AY40" s="112">
        <f>AY186</f>
        <v>0</v>
      </c>
      <c r="AZ40" s="112">
        <f>AZ186</f>
        <v>0</v>
      </c>
      <c r="BA40" s="112">
        <f t="shared" si="13"/>
        <v>0</v>
      </c>
      <c r="BB40" s="112">
        <f t="shared" si="13"/>
        <v>0</v>
      </c>
    </row>
    <row r="41" spans="1:54" s="64" customFormat="1" hidden="1" outlineLevel="1" x14ac:dyDescent="0.2">
      <c r="A41" s="63"/>
      <c r="G41" s="65"/>
      <c r="H41" s="60" t="s">
        <v>96</v>
      </c>
      <c r="I41" s="61" t="s">
        <v>97</v>
      </c>
      <c r="J41" s="62">
        <f>J189</f>
        <v>0</v>
      </c>
      <c r="K41" s="62">
        <f>K189</f>
        <v>0</v>
      </c>
      <c r="L41" s="112">
        <f>L189</f>
        <v>0</v>
      </c>
      <c r="M41" s="112">
        <f t="shared" ref="M41:X41" si="14">M189</f>
        <v>0</v>
      </c>
      <c r="N41" s="112">
        <f t="shared" si="14"/>
        <v>0</v>
      </c>
      <c r="O41" s="112">
        <f t="shared" si="14"/>
        <v>0</v>
      </c>
      <c r="P41" s="112">
        <f t="shared" si="14"/>
        <v>0</v>
      </c>
      <c r="Q41" s="112">
        <f t="shared" si="14"/>
        <v>0</v>
      </c>
      <c r="R41" s="112">
        <f t="shared" si="14"/>
        <v>0</v>
      </c>
      <c r="S41" s="112">
        <f t="shared" si="14"/>
        <v>0</v>
      </c>
      <c r="T41" s="112">
        <f t="shared" si="14"/>
        <v>0</v>
      </c>
      <c r="U41" s="112">
        <f t="shared" si="14"/>
        <v>0</v>
      </c>
      <c r="V41" s="112">
        <f t="shared" si="14"/>
        <v>0</v>
      </c>
      <c r="W41" s="112">
        <f t="shared" si="14"/>
        <v>0</v>
      </c>
      <c r="X41" s="112">
        <f t="shared" si="14"/>
        <v>0</v>
      </c>
      <c r="Y41" s="112">
        <f t="shared" si="2"/>
        <v>0</v>
      </c>
      <c r="Z41" s="112">
        <f t="shared" ref="Z41:AK41" si="15">Z189</f>
        <v>0</v>
      </c>
      <c r="AA41" s="112">
        <f t="shared" si="15"/>
        <v>0</v>
      </c>
      <c r="AB41" s="112">
        <f t="shared" si="15"/>
        <v>0</v>
      </c>
      <c r="AC41" s="112">
        <f t="shared" si="15"/>
        <v>0</v>
      </c>
      <c r="AD41" s="112">
        <f t="shared" si="15"/>
        <v>0</v>
      </c>
      <c r="AE41" s="112">
        <f t="shared" si="15"/>
        <v>0</v>
      </c>
      <c r="AF41" s="112">
        <f t="shared" si="15"/>
        <v>0</v>
      </c>
      <c r="AG41" s="112">
        <f t="shared" si="15"/>
        <v>0</v>
      </c>
      <c r="AH41" s="112">
        <f t="shared" si="15"/>
        <v>0</v>
      </c>
      <c r="AI41" s="112">
        <f t="shared" si="15"/>
        <v>0</v>
      </c>
      <c r="AJ41" s="112">
        <f t="shared" si="15"/>
        <v>0</v>
      </c>
      <c r="AK41" s="112">
        <f t="shared" si="15"/>
        <v>0</v>
      </c>
      <c r="AL41" s="112">
        <f>AL189</f>
        <v>0</v>
      </c>
      <c r="AM41" s="112">
        <f t="shared" ref="AM41:BB41" si="16">AM189</f>
        <v>0</v>
      </c>
      <c r="AN41" s="112">
        <f t="shared" si="16"/>
        <v>0</v>
      </c>
      <c r="AO41" s="112">
        <f t="shared" si="16"/>
        <v>0</v>
      </c>
      <c r="AP41" s="112">
        <f t="shared" si="16"/>
        <v>0</v>
      </c>
      <c r="AQ41" s="112">
        <f t="shared" si="16"/>
        <v>0</v>
      </c>
      <c r="AR41" s="112">
        <f t="shared" si="16"/>
        <v>0</v>
      </c>
      <c r="AS41" s="112">
        <f t="shared" si="16"/>
        <v>0</v>
      </c>
      <c r="AT41" s="112">
        <f t="shared" si="16"/>
        <v>0</v>
      </c>
      <c r="AU41" s="112">
        <f t="shared" si="16"/>
        <v>0</v>
      </c>
      <c r="AV41" s="112">
        <f t="shared" si="16"/>
        <v>0</v>
      </c>
      <c r="AW41" s="112">
        <f t="shared" si="16"/>
        <v>0</v>
      </c>
      <c r="AX41" s="112" t="e">
        <f t="shared" si="16"/>
        <v>#REF!</v>
      </c>
      <c r="AY41" s="112">
        <f>AY189</f>
        <v>0</v>
      </c>
      <c r="AZ41" s="112">
        <f>AZ189</f>
        <v>0</v>
      </c>
      <c r="BA41" s="112">
        <f t="shared" si="16"/>
        <v>0</v>
      </c>
      <c r="BB41" s="112">
        <f t="shared" si="16"/>
        <v>0</v>
      </c>
    </row>
    <row r="42" spans="1:54" s="64" customFormat="1" hidden="1" outlineLevel="1" x14ac:dyDescent="0.2">
      <c r="A42" s="63"/>
      <c r="G42" s="65"/>
      <c r="H42" s="60" t="s">
        <v>98</v>
      </c>
      <c r="I42" s="61" t="s">
        <v>99</v>
      </c>
      <c r="J42" s="62">
        <f>J197</f>
        <v>0</v>
      </c>
      <c r="K42" s="62">
        <f>K197</f>
        <v>0</v>
      </c>
      <c r="L42" s="112">
        <f>L197</f>
        <v>0</v>
      </c>
      <c r="M42" s="112">
        <f t="shared" ref="M42:X42" si="17">M197</f>
        <v>0</v>
      </c>
      <c r="N42" s="112">
        <f t="shared" si="17"/>
        <v>0</v>
      </c>
      <c r="O42" s="112">
        <f t="shared" si="17"/>
        <v>0</v>
      </c>
      <c r="P42" s="112">
        <f t="shared" si="17"/>
        <v>0</v>
      </c>
      <c r="Q42" s="112">
        <f t="shared" si="17"/>
        <v>0</v>
      </c>
      <c r="R42" s="112">
        <f t="shared" si="17"/>
        <v>0</v>
      </c>
      <c r="S42" s="112">
        <f t="shared" si="17"/>
        <v>0</v>
      </c>
      <c r="T42" s="112">
        <f t="shared" si="17"/>
        <v>0</v>
      </c>
      <c r="U42" s="112">
        <f t="shared" si="17"/>
        <v>0</v>
      </c>
      <c r="V42" s="112">
        <f t="shared" si="17"/>
        <v>0</v>
      </c>
      <c r="W42" s="112">
        <f t="shared" si="17"/>
        <v>0</v>
      </c>
      <c r="X42" s="112">
        <f t="shared" si="17"/>
        <v>0</v>
      </c>
      <c r="Y42" s="112">
        <f t="shared" si="2"/>
        <v>0</v>
      </c>
      <c r="Z42" s="112">
        <f t="shared" ref="Z42:AK42" si="18">Z197</f>
        <v>0</v>
      </c>
      <c r="AA42" s="112">
        <f t="shared" si="18"/>
        <v>0</v>
      </c>
      <c r="AB42" s="112">
        <f t="shared" si="18"/>
        <v>0</v>
      </c>
      <c r="AC42" s="112">
        <f t="shared" si="18"/>
        <v>0</v>
      </c>
      <c r="AD42" s="112">
        <f t="shared" si="18"/>
        <v>0</v>
      </c>
      <c r="AE42" s="112">
        <f t="shared" si="18"/>
        <v>0</v>
      </c>
      <c r="AF42" s="112">
        <f t="shared" si="18"/>
        <v>0</v>
      </c>
      <c r="AG42" s="112">
        <f t="shared" si="18"/>
        <v>0</v>
      </c>
      <c r="AH42" s="112">
        <f t="shared" si="18"/>
        <v>0</v>
      </c>
      <c r="AI42" s="112">
        <f t="shared" si="18"/>
        <v>0</v>
      </c>
      <c r="AJ42" s="112">
        <f t="shared" si="18"/>
        <v>0</v>
      </c>
      <c r="AK42" s="112">
        <f t="shared" si="18"/>
        <v>0</v>
      </c>
      <c r="AL42" s="112">
        <f>AL197</f>
        <v>0</v>
      </c>
      <c r="AM42" s="112">
        <f t="shared" ref="AM42:BB42" si="19">AM197</f>
        <v>0</v>
      </c>
      <c r="AN42" s="112">
        <f t="shared" si="19"/>
        <v>0</v>
      </c>
      <c r="AO42" s="112">
        <f t="shared" si="19"/>
        <v>0</v>
      </c>
      <c r="AP42" s="112">
        <f t="shared" si="19"/>
        <v>0</v>
      </c>
      <c r="AQ42" s="112">
        <f t="shared" si="19"/>
        <v>0</v>
      </c>
      <c r="AR42" s="112">
        <f t="shared" si="19"/>
        <v>0</v>
      </c>
      <c r="AS42" s="112">
        <f t="shared" si="19"/>
        <v>0</v>
      </c>
      <c r="AT42" s="112">
        <f t="shared" si="19"/>
        <v>0</v>
      </c>
      <c r="AU42" s="112">
        <f t="shared" si="19"/>
        <v>0</v>
      </c>
      <c r="AV42" s="112">
        <f t="shared" si="19"/>
        <v>0</v>
      </c>
      <c r="AW42" s="112">
        <f t="shared" si="19"/>
        <v>0</v>
      </c>
      <c r="AX42" s="112" t="e">
        <f t="shared" si="19"/>
        <v>#REF!</v>
      </c>
      <c r="AY42" s="112">
        <f>AY197</f>
        <v>0</v>
      </c>
      <c r="AZ42" s="112">
        <f>AZ197</f>
        <v>0</v>
      </c>
      <c r="BA42" s="112">
        <f t="shared" si="19"/>
        <v>0</v>
      </c>
      <c r="BB42" s="112">
        <f t="shared" si="19"/>
        <v>0</v>
      </c>
    </row>
    <row r="43" spans="1:54" s="64" customFormat="1" hidden="1" outlineLevel="1" x14ac:dyDescent="0.2">
      <c r="A43" s="63"/>
      <c r="G43" s="65"/>
      <c r="H43" s="60" t="s">
        <v>100</v>
      </c>
      <c r="I43" s="61" t="s">
        <v>101</v>
      </c>
      <c r="J43" s="62">
        <f>J200</f>
        <v>0</v>
      </c>
      <c r="K43" s="62">
        <f>K200</f>
        <v>0</v>
      </c>
      <c r="L43" s="112">
        <f>L200</f>
        <v>0</v>
      </c>
      <c r="M43" s="112">
        <f t="shared" ref="M43:X43" si="20">M200</f>
        <v>0</v>
      </c>
      <c r="N43" s="112">
        <f t="shared" si="20"/>
        <v>0</v>
      </c>
      <c r="O43" s="112">
        <f t="shared" si="20"/>
        <v>0</v>
      </c>
      <c r="P43" s="112">
        <f t="shared" si="20"/>
        <v>0</v>
      </c>
      <c r="Q43" s="112">
        <f t="shared" si="20"/>
        <v>0</v>
      </c>
      <c r="R43" s="112">
        <f t="shared" si="20"/>
        <v>0</v>
      </c>
      <c r="S43" s="112">
        <f t="shared" si="20"/>
        <v>0</v>
      </c>
      <c r="T43" s="112">
        <f t="shared" si="20"/>
        <v>0</v>
      </c>
      <c r="U43" s="112">
        <f t="shared" si="20"/>
        <v>0</v>
      </c>
      <c r="V43" s="112">
        <f t="shared" si="20"/>
        <v>0</v>
      </c>
      <c r="W43" s="112">
        <f t="shared" si="20"/>
        <v>0</v>
      </c>
      <c r="X43" s="112">
        <f t="shared" si="20"/>
        <v>0</v>
      </c>
      <c r="Y43" s="112">
        <f t="shared" si="2"/>
        <v>0</v>
      </c>
      <c r="Z43" s="112">
        <f t="shared" ref="Z43:AK43" si="21">Z200</f>
        <v>0</v>
      </c>
      <c r="AA43" s="112">
        <f t="shared" si="21"/>
        <v>0</v>
      </c>
      <c r="AB43" s="112">
        <f t="shared" si="21"/>
        <v>0</v>
      </c>
      <c r="AC43" s="112">
        <f t="shared" si="21"/>
        <v>0</v>
      </c>
      <c r="AD43" s="112">
        <f t="shared" si="21"/>
        <v>0</v>
      </c>
      <c r="AE43" s="112">
        <f t="shared" si="21"/>
        <v>0</v>
      </c>
      <c r="AF43" s="112">
        <f t="shared" si="21"/>
        <v>0</v>
      </c>
      <c r="AG43" s="112">
        <f t="shared" si="21"/>
        <v>0</v>
      </c>
      <c r="AH43" s="112">
        <f t="shared" si="21"/>
        <v>0</v>
      </c>
      <c r="AI43" s="112">
        <f t="shared" si="21"/>
        <v>0</v>
      </c>
      <c r="AJ43" s="112">
        <f t="shared" si="21"/>
        <v>0</v>
      </c>
      <c r="AK43" s="112">
        <f t="shared" si="21"/>
        <v>0</v>
      </c>
      <c r="AL43" s="112">
        <f>AL200</f>
        <v>0</v>
      </c>
      <c r="AM43" s="112">
        <f t="shared" ref="AM43:BB43" si="22">AM200</f>
        <v>0</v>
      </c>
      <c r="AN43" s="112">
        <f t="shared" si="22"/>
        <v>0</v>
      </c>
      <c r="AO43" s="112">
        <f t="shared" si="22"/>
        <v>0</v>
      </c>
      <c r="AP43" s="112">
        <f t="shared" si="22"/>
        <v>0</v>
      </c>
      <c r="AQ43" s="112">
        <f t="shared" si="22"/>
        <v>0</v>
      </c>
      <c r="AR43" s="112">
        <f t="shared" si="22"/>
        <v>0</v>
      </c>
      <c r="AS43" s="112">
        <f t="shared" si="22"/>
        <v>0</v>
      </c>
      <c r="AT43" s="112">
        <f t="shared" si="22"/>
        <v>0</v>
      </c>
      <c r="AU43" s="112">
        <f t="shared" si="22"/>
        <v>0</v>
      </c>
      <c r="AV43" s="112">
        <f t="shared" si="22"/>
        <v>0</v>
      </c>
      <c r="AW43" s="112">
        <f t="shared" si="22"/>
        <v>0</v>
      </c>
      <c r="AX43" s="112" t="e">
        <f t="shared" si="22"/>
        <v>#REF!</v>
      </c>
      <c r="AY43" s="112">
        <f>AY200</f>
        <v>0</v>
      </c>
      <c r="AZ43" s="112">
        <f>AZ200</f>
        <v>0</v>
      </c>
      <c r="BA43" s="112">
        <f t="shared" si="22"/>
        <v>0</v>
      </c>
      <c r="BB43" s="112">
        <f t="shared" si="22"/>
        <v>0</v>
      </c>
    </row>
    <row r="44" spans="1:54" s="64" customFormat="1" hidden="1" outlineLevel="1" x14ac:dyDescent="0.2">
      <c r="A44" s="63"/>
      <c r="G44" s="65"/>
      <c r="H44" s="60" t="s">
        <v>102</v>
      </c>
      <c r="I44" s="61" t="s">
        <v>103</v>
      </c>
      <c r="J44" s="62">
        <f>J205</f>
        <v>0</v>
      </c>
      <c r="K44" s="62">
        <f>K205</f>
        <v>0</v>
      </c>
      <c r="L44" s="112">
        <f>L205</f>
        <v>0</v>
      </c>
      <c r="M44" s="112">
        <f t="shared" ref="M44:X44" si="23">M205</f>
        <v>0</v>
      </c>
      <c r="N44" s="112">
        <f t="shared" si="23"/>
        <v>0</v>
      </c>
      <c r="O44" s="112">
        <f t="shared" si="23"/>
        <v>0</v>
      </c>
      <c r="P44" s="112">
        <f t="shared" si="23"/>
        <v>0</v>
      </c>
      <c r="Q44" s="112">
        <f t="shared" si="23"/>
        <v>0</v>
      </c>
      <c r="R44" s="112">
        <f t="shared" si="23"/>
        <v>0</v>
      </c>
      <c r="S44" s="112">
        <f t="shared" si="23"/>
        <v>0</v>
      </c>
      <c r="T44" s="112">
        <f t="shared" si="23"/>
        <v>0</v>
      </c>
      <c r="U44" s="112">
        <f t="shared" si="23"/>
        <v>0</v>
      </c>
      <c r="V44" s="112">
        <f t="shared" si="23"/>
        <v>0</v>
      </c>
      <c r="W44" s="112">
        <f t="shared" si="23"/>
        <v>0</v>
      </c>
      <c r="X44" s="112">
        <f t="shared" si="23"/>
        <v>0</v>
      </c>
      <c r="Y44" s="112">
        <f t="shared" si="2"/>
        <v>0</v>
      </c>
      <c r="Z44" s="112">
        <f t="shared" ref="Z44:AK44" si="24">Z205</f>
        <v>0</v>
      </c>
      <c r="AA44" s="112">
        <f t="shared" si="24"/>
        <v>0</v>
      </c>
      <c r="AB44" s="112">
        <f t="shared" si="24"/>
        <v>0</v>
      </c>
      <c r="AC44" s="112">
        <f t="shared" si="24"/>
        <v>0</v>
      </c>
      <c r="AD44" s="112">
        <f t="shared" si="24"/>
        <v>0</v>
      </c>
      <c r="AE44" s="112">
        <f t="shared" si="24"/>
        <v>0</v>
      </c>
      <c r="AF44" s="112">
        <f t="shared" si="24"/>
        <v>0</v>
      </c>
      <c r="AG44" s="112">
        <f t="shared" si="24"/>
        <v>0</v>
      </c>
      <c r="AH44" s="112">
        <f t="shared" si="24"/>
        <v>0</v>
      </c>
      <c r="AI44" s="112">
        <f t="shared" si="24"/>
        <v>0</v>
      </c>
      <c r="AJ44" s="112">
        <f t="shared" si="24"/>
        <v>0</v>
      </c>
      <c r="AK44" s="112">
        <f t="shared" si="24"/>
        <v>0</v>
      </c>
      <c r="AL44" s="112">
        <f>AL205</f>
        <v>0</v>
      </c>
      <c r="AM44" s="112">
        <f t="shared" ref="AM44:BB44" si="25">AM205</f>
        <v>0</v>
      </c>
      <c r="AN44" s="112">
        <f t="shared" si="25"/>
        <v>0</v>
      </c>
      <c r="AO44" s="112">
        <f t="shared" si="25"/>
        <v>0</v>
      </c>
      <c r="AP44" s="112">
        <f t="shared" si="25"/>
        <v>0</v>
      </c>
      <c r="AQ44" s="112">
        <f t="shared" si="25"/>
        <v>0</v>
      </c>
      <c r="AR44" s="112">
        <f t="shared" si="25"/>
        <v>0</v>
      </c>
      <c r="AS44" s="112">
        <f t="shared" si="25"/>
        <v>0</v>
      </c>
      <c r="AT44" s="112">
        <f t="shared" si="25"/>
        <v>0</v>
      </c>
      <c r="AU44" s="112">
        <f t="shared" si="25"/>
        <v>0</v>
      </c>
      <c r="AV44" s="112">
        <f t="shared" si="25"/>
        <v>0</v>
      </c>
      <c r="AW44" s="112">
        <f t="shared" si="25"/>
        <v>0</v>
      </c>
      <c r="AX44" s="112" t="e">
        <f t="shared" si="25"/>
        <v>#REF!</v>
      </c>
      <c r="AY44" s="112">
        <f>AY205</f>
        <v>0</v>
      </c>
      <c r="AZ44" s="112">
        <f>AZ205</f>
        <v>0</v>
      </c>
      <c r="BA44" s="112">
        <f t="shared" si="25"/>
        <v>0</v>
      </c>
      <c r="BB44" s="112">
        <f t="shared" si="25"/>
        <v>0</v>
      </c>
    </row>
    <row r="45" spans="1:54" s="64" customFormat="1" hidden="1" outlineLevel="1" x14ac:dyDescent="0.2">
      <c r="A45" s="63"/>
      <c r="G45" s="65"/>
      <c r="H45" s="60" t="s">
        <v>104</v>
      </c>
      <c r="I45" s="61" t="s">
        <v>105</v>
      </c>
      <c r="J45" s="62">
        <f>J210</f>
        <v>0</v>
      </c>
      <c r="K45" s="62">
        <f>K210</f>
        <v>0</v>
      </c>
      <c r="L45" s="112">
        <f>L210</f>
        <v>0</v>
      </c>
      <c r="M45" s="112">
        <f t="shared" ref="M45:X45" si="26">M210</f>
        <v>0</v>
      </c>
      <c r="N45" s="112">
        <f t="shared" si="26"/>
        <v>0</v>
      </c>
      <c r="O45" s="112">
        <f t="shared" si="26"/>
        <v>0</v>
      </c>
      <c r="P45" s="112">
        <f t="shared" si="26"/>
        <v>0</v>
      </c>
      <c r="Q45" s="112">
        <f t="shared" si="26"/>
        <v>0</v>
      </c>
      <c r="R45" s="112">
        <f t="shared" si="26"/>
        <v>0</v>
      </c>
      <c r="S45" s="112">
        <f t="shared" si="26"/>
        <v>0</v>
      </c>
      <c r="T45" s="112">
        <f t="shared" si="26"/>
        <v>0</v>
      </c>
      <c r="U45" s="112">
        <f t="shared" si="26"/>
        <v>0</v>
      </c>
      <c r="V45" s="112">
        <f t="shared" si="26"/>
        <v>0</v>
      </c>
      <c r="W45" s="112">
        <f t="shared" si="26"/>
        <v>0</v>
      </c>
      <c r="X45" s="112">
        <f t="shared" si="26"/>
        <v>0</v>
      </c>
      <c r="Y45" s="112">
        <f t="shared" si="2"/>
        <v>0</v>
      </c>
      <c r="Z45" s="112">
        <f t="shared" ref="Z45:AK45" si="27">Z210</f>
        <v>0</v>
      </c>
      <c r="AA45" s="112">
        <f t="shared" si="27"/>
        <v>0</v>
      </c>
      <c r="AB45" s="112">
        <f t="shared" si="27"/>
        <v>0</v>
      </c>
      <c r="AC45" s="112">
        <f t="shared" si="27"/>
        <v>0</v>
      </c>
      <c r="AD45" s="112">
        <f t="shared" si="27"/>
        <v>0</v>
      </c>
      <c r="AE45" s="112">
        <f t="shared" si="27"/>
        <v>0</v>
      </c>
      <c r="AF45" s="112">
        <f t="shared" si="27"/>
        <v>0</v>
      </c>
      <c r="AG45" s="112">
        <f t="shared" si="27"/>
        <v>0</v>
      </c>
      <c r="AH45" s="112">
        <f t="shared" si="27"/>
        <v>0</v>
      </c>
      <c r="AI45" s="112">
        <f t="shared" si="27"/>
        <v>0</v>
      </c>
      <c r="AJ45" s="112">
        <f t="shared" si="27"/>
        <v>0</v>
      </c>
      <c r="AK45" s="112">
        <f t="shared" si="27"/>
        <v>0</v>
      </c>
      <c r="AL45" s="112">
        <f>AL210</f>
        <v>0</v>
      </c>
      <c r="AM45" s="112">
        <f t="shared" ref="AM45:BB45" si="28">AM210</f>
        <v>0</v>
      </c>
      <c r="AN45" s="112">
        <f t="shared" si="28"/>
        <v>0</v>
      </c>
      <c r="AO45" s="112">
        <f t="shared" si="28"/>
        <v>0</v>
      </c>
      <c r="AP45" s="112">
        <f t="shared" si="28"/>
        <v>0</v>
      </c>
      <c r="AQ45" s="112">
        <f t="shared" si="28"/>
        <v>0</v>
      </c>
      <c r="AR45" s="112">
        <f t="shared" si="28"/>
        <v>0</v>
      </c>
      <c r="AS45" s="112">
        <f t="shared" si="28"/>
        <v>0</v>
      </c>
      <c r="AT45" s="112">
        <f t="shared" si="28"/>
        <v>0</v>
      </c>
      <c r="AU45" s="112">
        <f t="shared" si="28"/>
        <v>0</v>
      </c>
      <c r="AV45" s="112">
        <f t="shared" si="28"/>
        <v>0</v>
      </c>
      <c r="AW45" s="112">
        <f t="shared" si="28"/>
        <v>0</v>
      </c>
      <c r="AX45" s="112" t="e">
        <f t="shared" si="28"/>
        <v>#REF!</v>
      </c>
      <c r="AY45" s="112">
        <f>AY210</f>
        <v>0</v>
      </c>
      <c r="AZ45" s="112">
        <f>AZ210</f>
        <v>0</v>
      </c>
      <c r="BA45" s="112">
        <f t="shared" si="28"/>
        <v>0</v>
      </c>
      <c r="BB45" s="112">
        <f t="shared" si="28"/>
        <v>0</v>
      </c>
    </row>
    <row r="46" spans="1:54" s="64" customFormat="1" hidden="1" outlineLevel="1" x14ac:dyDescent="0.2">
      <c r="A46" s="63"/>
      <c r="G46" s="65"/>
      <c r="H46" s="60" t="s">
        <v>106</v>
      </c>
      <c r="I46" s="61" t="s">
        <v>107</v>
      </c>
      <c r="J46" s="62">
        <f>J217</f>
        <v>0</v>
      </c>
      <c r="K46" s="62">
        <f>K217</f>
        <v>0</v>
      </c>
      <c r="L46" s="112">
        <f>L217</f>
        <v>0</v>
      </c>
      <c r="M46" s="112">
        <f t="shared" ref="M46:X46" si="29">M217</f>
        <v>0</v>
      </c>
      <c r="N46" s="112">
        <f t="shared" si="29"/>
        <v>0</v>
      </c>
      <c r="O46" s="112">
        <f t="shared" si="29"/>
        <v>0</v>
      </c>
      <c r="P46" s="112">
        <f t="shared" si="29"/>
        <v>0</v>
      </c>
      <c r="Q46" s="112">
        <f t="shared" si="29"/>
        <v>0</v>
      </c>
      <c r="R46" s="112">
        <f t="shared" si="29"/>
        <v>0</v>
      </c>
      <c r="S46" s="112">
        <f t="shared" si="29"/>
        <v>0</v>
      </c>
      <c r="T46" s="112">
        <f t="shared" si="29"/>
        <v>0</v>
      </c>
      <c r="U46" s="112">
        <f t="shared" si="29"/>
        <v>0</v>
      </c>
      <c r="V46" s="112">
        <f t="shared" si="29"/>
        <v>0</v>
      </c>
      <c r="W46" s="112">
        <f t="shared" si="29"/>
        <v>0</v>
      </c>
      <c r="X46" s="112">
        <f t="shared" si="29"/>
        <v>0</v>
      </c>
      <c r="Y46" s="112">
        <f t="shared" si="2"/>
        <v>0</v>
      </c>
      <c r="Z46" s="112">
        <f t="shared" ref="Z46:AK46" si="30">Z217</f>
        <v>0</v>
      </c>
      <c r="AA46" s="112">
        <f t="shared" si="30"/>
        <v>0</v>
      </c>
      <c r="AB46" s="112">
        <f t="shared" si="30"/>
        <v>0</v>
      </c>
      <c r="AC46" s="112">
        <f t="shared" si="30"/>
        <v>0</v>
      </c>
      <c r="AD46" s="112">
        <f t="shared" si="30"/>
        <v>0</v>
      </c>
      <c r="AE46" s="112">
        <f t="shared" si="30"/>
        <v>0</v>
      </c>
      <c r="AF46" s="112">
        <f t="shared" si="30"/>
        <v>0</v>
      </c>
      <c r="AG46" s="112">
        <f t="shared" si="30"/>
        <v>0</v>
      </c>
      <c r="AH46" s="112">
        <f t="shared" si="30"/>
        <v>0</v>
      </c>
      <c r="AI46" s="112">
        <f t="shared" si="30"/>
        <v>0</v>
      </c>
      <c r="AJ46" s="112">
        <f t="shared" si="30"/>
        <v>0</v>
      </c>
      <c r="AK46" s="112">
        <f t="shared" si="30"/>
        <v>0</v>
      </c>
      <c r="AL46" s="112">
        <f>AL217</f>
        <v>0</v>
      </c>
      <c r="AM46" s="112">
        <f t="shared" ref="AM46:BB46" si="31">AM217</f>
        <v>0</v>
      </c>
      <c r="AN46" s="112">
        <f t="shared" si="31"/>
        <v>0</v>
      </c>
      <c r="AO46" s="112">
        <f t="shared" si="31"/>
        <v>0</v>
      </c>
      <c r="AP46" s="112">
        <f t="shared" si="31"/>
        <v>0</v>
      </c>
      <c r="AQ46" s="112">
        <f t="shared" si="31"/>
        <v>0</v>
      </c>
      <c r="AR46" s="112">
        <f t="shared" si="31"/>
        <v>0</v>
      </c>
      <c r="AS46" s="112">
        <f t="shared" si="31"/>
        <v>0</v>
      </c>
      <c r="AT46" s="112">
        <f t="shared" si="31"/>
        <v>0</v>
      </c>
      <c r="AU46" s="112">
        <f t="shared" si="31"/>
        <v>0</v>
      </c>
      <c r="AV46" s="112">
        <f t="shared" si="31"/>
        <v>0</v>
      </c>
      <c r="AW46" s="112">
        <f t="shared" si="31"/>
        <v>0</v>
      </c>
      <c r="AX46" s="112" t="e">
        <f t="shared" si="31"/>
        <v>#REF!</v>
      </c>
      <c r="AY46" s="112">
        <f>AY217</f>
        <v>0</v>
      </c>
      <c r="AZ46" s="112">
        <f>AZ217</f>
        <v>0</v>
      </c>
      <c r="BA46" s="112">
        <f t="shared" si="31"/>
        <v>0</v>
      </c>
      <c r="BB46" s="112">
        <f t="shared" si="31"/>
        <v>0</v>
      </c>
    </row>
    <row r="47" spans="1:54" s="64" customFormat="1" hidden="1" outlineLevel="1" x14ac:dyDescent="0.2">
      <c r="A47" s="63"/>
      <c r="G47" s="65"/>
      <c r="H47" s="60" t="s">
        <v>108</v>
      </c>
      <c r="I47" s="61" t="s">
        <v>109</v>
      </c>
      <c r="J47" s="62">
        <f>J223</f>
        <v>0</v>
      </c>
      <c r="K47" s="62">
        <f>K223</f>
        <v>0</v>
      </c>
      <c r="L47" s="112">
        <f>L223</f>
        <v>0</v>
      </c>
      <c r="M47" s="112">
        <f t="shared" ref="M47:X47" si="32">M223</f>
        <v>0</v>
      </c>
      <c r="N47" s="112">
        <f t="shared" si="32"/>
        <v>0</v>
      </c>
      <c r="O47" s="112">
        <f t="shared" si="32"/>
        <v>0</v>
      </c>
      <c r="P47" s="112">
        <f t="shared" si="32"/>
        <v>0</v>
      </c>
      <c r="Q47" s="112">
        <f t="shared" si="32"/>
        <v>0</v>
      </c>
      <c r="R47" s="112">
        <f t="shared" si="32"/>
        <v>0</v>
      </c>
      <c r="S47" s="112">
        <f t="shared" si="32"/>
        <v>0</v>
      </c>
      <c r="T47" s="112">
        <f t="shared" si="32"/>
        <v>0</v>
      </c>
      <c r="U47" s="112">
        <f t="shared" si="32"/>
        <v>0</v>
      </c>
      <c r="V47" s="112">
        <f t="shared" si="32"/>
        <v>0</v>
      </c>
      <c r="W47" s="112">
        <f t="shared" si="32"/>
        <v>0</v>
      </c>
      <c r="X47" s="112">
        <f t="shared" si="32"/>
        <v>0</v>
      </c>
      <c r="Y47" s="112">
        <f t="shared" si="2"/>
        <v>0</v>
      </c>
      <c r="Z47" s="112">
        <f t="shared" ref="Z47:AK47" si="33">Z223</f>
        <v>0</v>
      </c>
      <c r="AA47" s="112">
        <f t="shared" si="33"/>
        <v>0</v>
      </c>
      <c r="AB47" s="112">
        <f t="shared" si="33"/>
        <v>0</v>
      </c>
      <c r="AC47" s="112">
        <f t="shared" si="33"/>
        <v>0</v>
      </c>
      <c r="AD47" s="112">
        <f t="shared" si="33"/>
        <v>0</v>
      </c>
      <c r="AE47" s="112">
        <f t="shared" si="33"/>
        <v>0</v>
      </c>
      <c r="AF47" s="112">
        <f t="shared" si="33"/>
        <v>0</v>
      </c>
      <c r="AG47" s="112">
        <f t="shared" si="33"/>
        <v>0</v>
      </c>
      <c r="AH47" s="112">
        <f t="shared" si="33"/>
        <v>0</v>
      </c>
      <c r="AI47" s="112">
        <f t="shared" si="33"/>
        <v>0</v>
      </c>
      <c r="AJ47" s="112">
        <f t="shared" si="33"/>
        <v>0</v>
      </c>
      <c r="AK47" s="112">
        <f t="shared" si="33"/>
        <v>0</v>
      </c>
      <c r="AL47" s="112">
        <f>AL223</f>
        <v>0</v>
      </c>
      <c r="AM47" s="112">
        <f t="shared" ref="AM47:BB47" si="34">AM223</f>
        <v>0</v>
      </c>
      <c r="AN47" s="112">
        <f t="shared" si="34"/>
        <v>0</v>
      </c>
      <c r="AO47" s="112">
        <f t="shared" si="34"/>
        <v>0</v>
      </c>
      <c r="AP47" s="112">
        <f t="shared" si="34"/>
        <v>0</v>
      </c>
      <c r="AQ47" s="112">
        <f t="shared" si="34"/>
        <v>0</v>
      </c>
      <c r="AR47" s="112">
        <f t="shared" si="34"/>
        <v>0</v>
      </c>
      <c r="AS47" s="112">
        <f t="shared" si="34"/>
        <v>0</v>
      </c>
      <c r="AT47" s="112">
        <f t="shared" si="34"/>
        <v>0</v>
      </c>
      <c r="AU47" s="112">
        <f t="shared" si="34"/>
        <v>0</v>
      </c>
      <c r="AV47" s="112">
        <f t="shared" si="34"/>
        <v>0</v>
      </c>
      <c r="AW47" s="112">
        <f t="shared" si="34"/>
        <v>0</v>
      </c>
      <c r="AX47" s="112" t="e">
        <f t="shared" si="34"/>
        <v>#REF!</v>
      </c>
      <c r="AY47" s="112">
        <f>AY223</f>
        <v>0</v>
      </c>
      <c r="AZ47" s="112">
        <f>AZ223</f>
        <v>0</v>
      </c>
      <c r="BA47" s="112">
        <f t="shared" si="34"/>
        <v>0</v>
      </c>
      <c r="BB47" s="112">
        <f t="shared" si="34"/>
        <v>0</v>
      </c>
    </row>
    <row r="48" spans="1:54" s="64" customFormat="1" hidden="1" outlineLevel="1" x14ac:dyDescent="0.2">
      <c r="A48" s="63"/>
      <c r="G48" s="65"/>
      <c r="H48" s="60" t="s">
        <v>110</v>
      </c>
      <c r="I48" s="61" t="s">
        <v>111</v>
      </c>
      <c r="J48" s="62">
        <f>J228</f>
        <v>0</v>
      </c>
      <c r="K48" s="62">
        <f>K228</f>
        <v>0</v>
      </c>
      <c r="L48" s="112">
        <f>L228</f>
        <v>0</v>
      </c>
      <c r="M48" s="112">
        <f t="shared" ref="M48:X48" si="35">M228</f>
        <v>0</v>
      </c>
      <c r="N48" s="112">
        <f t="shared" si="35"/>
        <v>0</v>
      </c>
      <c r="O48" s="112">
        <f t="shared" si="35"/>
        <v>0</v>
      </c>
      <c r="P48" s="112">
        <f t="shared" si="35"/>
        <v>0</v>
      </c>
      <c r="Q48" s="112">
        <f t="shared" si="35"/>
        <v>0</v>
      </c>
      <c r="R48" s="112">
        <f t="shared" si="35"/>
        <v>0</v>
      </c>
      <c r="S48" s="112">
        <f t="shared" si="35"/>
        <v>0</v>
      </c>
      <c r="T48" s="112">
        <f t="shared" si="35"/>
        <v>0</v>
      </c>
      <c r="U48" s="112">
        <f t="shared" si="35"/>
        <v>0</v>
      </c>
      <c r="V48" s="112">
        <f t="shared" si="35"/>
        <v>0</v>
      </c>
      <c r="W48" s="112">
        <f t="shared" si="35"/>
        <v>0</v>
      </c>
      <c r="X48" s="112">
        <f t="shared" si="35"/>
        <v>0</v>
      </c>
      <c r="Y48" s="112">
        <f t="shared" si="2"/>
        <v>0</v>
      </c>
      <c r="Z48" s="112">
        <f t="shared" ref="Z48:AK48" si="36">Z228</f>
        <v>0</v>
      </c>
      <c r="AA48" s="112">
        <f t="shared" si="36"/>
        <v>0</v>
      </c>
      <c r="AB48" s="112">
        <f t="shared" si="36"/>
        <v>0</v>
      </c>
      <c r="AC48" s="112">
        <f t="shared" si="36"/>
        <v>0</v>
      </c>
      <c r="AD48" s="112">
        <f t="shared" si="36"/>
        <v>0</v>
      </c>
      <c r="AE48" s="112">
        <f t="shared" si="36"/>
        <v>0</v>
      </c>
      <c r="AF48" s="112">
        <f t="shared" si="36"/>
        <v>0</v>
      </c>
      <c r="AG48" s="112">
        <f t="shared" si="36"/>
        <v>0</v>
      </c>
      <c r="AH48" s="112">
        <f t="shared" si="36"/>
        <v>0</v>
      </c>
      <c r="AI48" s="112">
        <f t="shared" si="36"/>
        <v>0</v>
      </c>
      <c r="AJ48" s="112">
        <f t="shared" si="36"/>
        <v>0</v>
      </c>
      <c r="AK48" s="112">
        <f t="shared" si="36"/>
        <v>0</v>
      </c>
      <c r="AL48" s="112">
        <f>AL228</f>
        <v>0</v>
      </c>
      <c r="AM48" s="112">
        <f t="shared" ref="AM48:BB48" si="37">AM228</f>
        <v>0</v>
      </c>
      <c r="AN48" s="112">
        <f t="shared" si="37"/>
        <v>0</v>
      </c>
      <c r="AO48" s="112">
        <f t="shared" si="37"/>
        <v>0</v>
      </c>
      <c r="AP48" s="112">
        <f t="shared" si="37"/>
        <v>0</v>
      </c>
      <c r="AQ48" s="112">
        <f t="shared" si="37"/>
        <v>0</v>
      </c>
      <c r="AR48" s="112">
        <f t="shared" si="37"/>
        <v>0</v>
      </c>
      <c r="AS48" s="112">
        <f t="shared" si="37"/>
        <v>0</v>
      </c>
      <c r="AT48" s="112">
        <f t="shared" si="37"/>
        <v>0</v>
      </c>
      <c r="AU48" s="112">
        <f t="shared" si="37"/>
        <v>0</v>
      </c>
      <c r="AV48" s="112">
        <f t="shared" si="37"/>
        <v>0</v>
      </c>
      <c r="AW48" s="112">
        <f t="shared" si="37"/>
        <v>0</v>
      </c>
      <c r="AX48" s="112" t="e">
        <f t="shared" si="37"/>
        <v>#REF!</v>
      </c>
      <c r="AY48" s="112">
        <f>AY228</f>
        <v>0</v>
      </c>
      <c r="AZ48" s="112">
        <f>AZ228</f>
        <v>0</v>
      </c>
      <c r="BA48" s="112">
        <f t="shared" si="37"/>
        <v>0</v>
      </c>
      <c r="BB48" s="112">
        <f t="shared" si="37"/>
        <v>0</v>
      </c>
    </row>
    <row r="49" spans="1:54" s="64" customFormat="1" hidden="1" outlineLevel="1" x14ac:dyDescent="0.2">
      <c r="A49" s="63"/>
      <c r="G49" s="65"/>
      <c r="H49" s="60" t="s">
        <v>112</v>
      </c>
      <c r="I49" s="61" t="s">
        <v>113</v>
      </c>
      <c r="J49" s="62">
        <f>J238</f>
        <v>0</v>
      </c>
      <c r="K49" s="62">
        <f>K238</f>
        <v>0</v>
      </c>
      <c r="L49" s="112">
        <f>L238</f>
        <v>0</v>
      </c>
      <c r="M49" s="112">
        <f t="shared" ref="M49:X49" si="38">M238</f>
        <v>0</v>
      </c>
      <c r="N49" s="112">
        <f t="shared" si="38"/>
        <v>0</v>
      </c>
      <c r="O49" s="112">
        <f t="shared" si="38"/>
        <v>0</v>
      </c>
      <c r="P49" s="112">
        <f t="shared" si="38"/>
        <v>0</v>
      </c>
      <c r="Q49" s="112">
        <f t="shared" si="38"/>
        <v>0</v>
      </c>
      <c r="R49" s="112">
        <f t="shared" si="38"/>
        <v>0</v>
      </c>
      <c r="S49" s="112">
        <f t="shared" si="38"/>
        <v>0</v>
      </c>
      <c r="T49" s="112">
        <f t="shared" si="38"/>
        <v>0</v>
      </c>
      <c r="U49" s="112">
        <f t="shared" si="38"/>
        <v>0</v>
      </c>
      <c r="V49" s="112">
        <f t="shared" si="38"/>
        <v>0</v>
      </c>
      <c r="W49" s="112">
        <f t="shared" si="38"/>
        <v>0</v>
      </c>
      <c r="X49" s="112">
        <f t="shared" si="38"/>
        <v>0</v>
      </c>
      <c r="Y49" s="112">
        <f t="shared" si="2"/>
        <v>0</v>
      </c>
      <c r="Z49" s="112">
        <f t="shared" ref="Z49:AK49" si="39">Z238</f>
        <v>0</v>
      </c>
      <c r="AA49" s="112">
        <f t="shared" si="39"/>
        <v>0</v>
      </c>
      <c r="AB49" s="112">
        <f t="shared" si="39"/>
        <v>0</v>
      </c>
      <c r="AC49" s="112">
        <f t="shared" si="39"/>
        <v>0</v>
      </c>
      <c r="AD49" s="112">
        <f t="shared" si="39"/>
        <v>0</v>
      </c>
      <c r="AE49" s="112">
        <f t="shared" si="39"/>
        <v>0</v>
      </c>
      <c r="AF49" s="112">
        <f t="shared" si="39"/>
        <v>0</v>
      </c>
      <c r="AG49" s="112">
        <f t="shared" si="39"/>
        <v>0</v>
      </c>
      <c r="AH49" s="112">
        <f t="shared" si="39"/>
        <v>0</v>
      </c>
      <c r="AI49" s="112">
        <f t="shared" si="39"/>
        <v>0</v>
      </c>
      <c r="AJ49" s="112">
        <f t="shared" si="39"/>
        <v>0</v>
      </c>
      <c r="AK49" s="112">
        <f t="shared" si="39"/>
        <v>0</v>
      </c>
      <c r="AL49" s="112">
        <f>AL238</f>
        <v>0</v>
      </c>
      <c r="AM49" s="112">
        <f t="shared" ref="AM49:BB49" si="40">AM238</f>
        <v>0</v>
      </c>
      <c r="AN49" s="112">
        <f t="shared" si="40"/>
        <v>0</v>
      </c>
      <c r="AO49" s="112">
        <f t="shared" si="40"/>
        <v>0</v>
      </c>
      <c r="AP49" s="112">
        <f t="shared" si="40"/>
        <v>0</v>
      </c>
      <c r="AQ49" s="112">
        <f t="shared" si="40"/>
        <v>0</v>
      </c>
      <c r="AR49" s="112">
        <f t="shared" si="40"/>
        <v>0</v>
      </c>
      <c r="AS49" s="112">
        <f t="shared" si="40"/>
        <v>0</v>
      </c>
      <c r="AT49" s="112">
        <f t="shared" si="40"/>
        <v>0</v>
      </c>
      <c r="AU49" s="112">
        <f t="shared" si="40"/>
        <v>0</v>
      </c>
      <c r="AV49" s="112">
        <f t="shared" si="40"/>
        <v>0</v>
      </c>
      <c r="AW49" s="112">
        <f t="shared" si="40"/>
        <v>0</v>
      </c>
      <c r="AX49" s="112" t="e">
        <f t="shared" si="40"/>
        <v>#REF!</v>
      </c>
      <c r="AY49" s="112">
        <f>AY238</f>
        <v>0</v>
      </c>
      <c r="AZ49" s="112">
        <f>AZ238</f>
        <v>0</v>
      </c>
      <c r="BA49" s="112">
        <f t="shared" si="40"/>
        <v>0</v>
      </c>
      <c r="BB49" s="112">
        <f t="shared" si="40"/>
        <v>0</v>
      </c>
    </row>
    <row r="50" spans="1:54" s="64" customFormat="1" hidden="1" outlineLevel="1" x14ac:dyDescent="0.2">
      <c r="A50" s="63"/>
      <c r="G50" s="65"/>
      <c r="H50" s="60" t="s">
        <v>114</v>
      </c>
      <c r="I50" s="61" t="s">
        <v>115</v>
      </c>
      <c r="J50" s="62">
        <f>J242</f>
        <v>0</v>
      </c>
      <c r="K50" s="62">
        <f>K242</f>
        <v>0</v>
      </c>
      <c r="L50" s="112">
        <f>L242</f>
        <v>0</v>
      </c>
      <c r="M50" s="112">
        <f t="shared" ref="M50:X50" si="41">M242</f>
        <v>0</v>
      </c>
      <c r="N50" s="112">
        <f t="shared" si="41"/>
        <v>0</v>
      </c>
      <c r="O50" s="112">
        <f t="shared" si="41"/>
        <v>0</v>
      </c>
      <c r="P50" s="112">
        <f t="shared" si="41"/>
        <v>0</v>
      </c>
      <c r="Q50" s="112">
        <f t="shared" si="41"/>
        <v>0</v>
      </c>
      <c r="R50" s="112">
        <f t="shared" si="41"/>
        <v>0</v>
      </c>
      <c r="S50" s="112">
        <f t="shared" si="41"/>
        <v>0</v>
      </c>
      <c r="T50" s="112">
        <f t="shared" si="41"/>
        <v>0</v>
      </c>
      <c r="U50" s="112">
        <f t="shared" si="41"/>
        <v>0</v>
      </c>
      <c r="V50" s="112">
        <f t="shared" si="41"/>
        <v>0</v>
      </c>
      <c r="W50" s="112">
        <f t="shared" si="41"/>
        <v>0</v>
      </c>
      <c r="X50" s="112">
        <f t="shared" si="41"/>
        <v>0</v>
      </c>
      <c r="Y50" s="112">
        <f t="shared" si="2"/>
        <v>0</v>
      </c>
      <c r="Z50" s="112">
        <f t="shared" ref="Z50:AK50" si="42">Z242</f>
        <v>0</v>
      </c>
      <c r="AA50" s="112">
        <f t="shared" si="42"/>
        <v>0</v>
      </c>
      <c r="AB50" s="112">
        <f t="shared" si="42"/>
        <v>0</v>
      </c>
      <c r="AC50" s="112">
        <f t="shared" si="42"/>
        <v>0</v>
      </c>
      <c r="AD50" s="112">
        <f t="shared" si="42"/>
        <v>0</v>
      </c>
      <c r="AE50" s="112">
        <f t="shared" si="42"/>
        <v>0</v>
      </c>
      <c r="AF50" s="112">
        <f t="shared" si="42"/>
        <v>0</v>
      </c>
      <c r="AG50" s="112">
        <f t="shared" si="42"/>
        <v>0</v>
      </c>
      <c r="AH50" s="112">
        <f t="shared" si="42"/>
        <v>0</v>
      </c>
      <c r="AI50" s="112">
        <f t="shared" si="42"/>
        <v>0</v>
      </c>
      <c r="AJ50" s="112">
        <f t="shared" si="42"/>
        <v>0</v>
      </c>
      <c r="AK50" s="112">
        <f t="shared" si="42"/>
        <v>0</v>
      </c>
      <c r="AL50" s="112">
        <f>AL242</f>
        <v>0</v>
      </c>
      <c r="AM50" s="112">
        <f t="shared" ref="AM50:BB50" si="43">AM242</f>
        <v>0</v>
      </c>
      <c r="AN50" s="112">
        <f t="shared" si="43"/>
        <v>0</v>
      </c>
      <c r="AO50" s="112">
        <f t="shared" si="43"/>
        <v>0</v>
      </c>
      <c r="AP50" s="112">
        <f t="shared" si="43"/>
        <v>0</v>
      </c>
      <c r="AQ50" s="112">
        <f t="shared" si="43"/>
        <v>0</v>
      </c>
      <c r="AR50" s="112">
        <f t="shared" si="43"/>
        <v>0</v>
      </c>
      <c r="AS50" s="112">
        <f t="shared" si="43"/>
        <v>0</v>
      </c>
      <c r="AT50" s="112">
        <f t="shared" si="43"/>
        <v>0</v>
      </c>
      <c r="AU50" s="112">
        <f t="shared" si="43"/>
        <v>0</v>
      </c>
      <c r="AV50" s="112">
        <f t="shared" si="43"/>
        <v>0</v>
      </c>
      <c r="AW50" s="112">
        <f t="shared" si="43"/>
        <v>0</v>
      </c>
      <c r="AX50" s="112" t="e">
        <f t="shared" si="43"/>
        <v>#REF!</v>
      </c>
      <c r="AY50" s="112">
        <f>AY242</f>
        <v>0</v>
      </c>
      <c r="AZ50" s="112">
        <f>AZ242</f>
        <v>0</v>
      </c>
      <c r="BA50" s="112">
        <f t="shared" si="43"/>
        <v>0</v>
      </c>
      <c r="BB50" s="112">
        <f t="shared" si="43"/>
        <v>0</v>
      </c>
    </row>
    <row r="51" spans="1:54" s="64" customFormat="1" hidden="1" outlineLevel="1" x14ac:dyDescent="0.2">
      <c r="A51" s="63"/>
      <c r="G51" s="65"/>
      <c r="H51" s="60" t="s">
        <v>116</v>
      </c>
      <c r="I51" s="61" t="s">
        <v>117</v>
      </c>
      <c r="J51" s="62">
        <f>J248</f>
        <v>0</v>
      </c>
      <c r="K51" s="62">
        <f>K248</f>
        <v>0</v>
      </c>
      <c r="L51" s="112">
        <f>L248</f>
        <v>0</v>
      </c>
      <c r="M51" s="112">
        <f t="shared" ref="M51:X51" si="44">M248</f>
        <v>0</v>
      </c>
      <c r="N51" s="112">
        <f t="shared" si="44"/>
        <v>0</v>
      </c>
      <c r="O51" s="112">
        <f t="shared" si="44"/>
        <v>0</v>
      </c>
      <c r="P51" s="112">
        <f t="shared" si="44"/>
        <v>0</v>
      </c>
      <c r="Q51" s="112">
        <f t="shared" si="44"/>
        <v>0</v>
      </c>
      <c r="R51" s="112">
        <f t="shared" si="44"/>
        <v>0</v>
      </c>
      <c r="S51" s="112">
        <f t="shared" si="44"/>
        <v>0</v>
      </c>
      <c r="T51" s="112">
        <f t="shared" si="44"/>
        <v>0</v>
      </c>
      <c r="U51" s="112">
        <f t="shared" si="44"/>
        <v>0</v>
      </c>
      <c r="V51" s="112">
        <f t="shared" si="44"/>
        <v>0</v>
      </c>
      <c r="W51" s="112">
        <f t="shared" si="44"/>
        <v>0</v>
      </c>
      <c r="X51" s="112">
        <f t="shared" si="44"/>
        <v>0</v>
      </c>
      <c r="Y51" s="112">
        <f t="shared" si="2"/>
        <v>0</v>
      </c>
      <c r="Z51" s="112">
        <f t="shared" ref="Z51:AK51" si="45">Z248</f>
        <v>0</v>
      </c>
      <c r="AA51" s="112">
        <f t="shared" si="45"/>
        <v>0</v>
      </c>
      <c r="AB51" s="112">
        <f t="shared" si="45"/>
        <v>0</v>
      </c>
      <c r="AC51" s="112">
        <f t="shared" si="45"/>
        <v>0</v>
      </c>
      <c r="AD51" s="112">
        <f t="shared" si="45"/>
        <v>0</v>
      </c>
      <c r="AE51" s="112">
        <f t="shared" si="45"/>
        <v>0</v>
      </c>
      <c r="AF51" s="112">
        <f t="shared" si="45"/>
        <v>0</v>
      </c>
      <c r="AG51" s="112">
        <f t="shared" si="45"/>
        <v>0</v>
      </c>
      <c r="AH51" s="112">
        <f t="shared" si="45"/>
        <v>0</v>
      </c>
      <c r="AI51" s="112">
        <f t="shared" si="45"/>
        <v>0</v>
      </c>
      <c r="AJ51" s="112">
        <f t="shared" si="45"/>
        <v>0</v>
      </c>
      <c r="AK51" s="112">
        <f t="shared" si="45"/>
        <v>0</v>
      </c>
      <c r="AL51" s="112">
        <f>AL248</f>
        <v>0</v>
      </c>
      <c r="AM51" s="112">
        <f t="shared" ref="AM51:BB51" si="46">AM248</f>
        <v>0</v>
      </c>
      <c r="AN51" s="112">
        <f t="shared" si="46"/>
        <v>0</v>
      </c>
      <c r="AO51" s="112">
        <f t="shared" si="46"/>
        <v>0</v>
      </c>
      <c r="AP51" s="112">
        <f t="shared" si="46"/>
        <v>0</v>
      </c>
      <c r="AQ51" s="112">
        <f t="shared" si="46"/>
        <v>0</v>
      </c>
      <c r="AR51" s="112">
        <f t="shared" si="46"/>
        <v>0</v>
      </c>
      <c r="AS51" s="112">
        <f t="shared" si="46"/>
        <v>0</v>
      </c>
      <c r="AT51" s="112">
        <f t="shared" si="46"/>
        <v>0</v>
      </c>
      <c r="AU51" s="112">
        <f t="shared" si="46"/>
        <v>0</v>
      </c>
      <c r="AV51" s="112">
        <f t="shared" si="46"/>
        <v>0</v>
      </c>
      <c r="AW51" s="112">
        <f t="shared" si="46"/>
        <v>0</v>
      </c>
      <c r="AX51" s="112" t="e">
        <f t="shared" si="46"/>
        <v>#REF!</v>
      </c>
      <c r="AY51" s="112">
        <f>AY248</f>
        <v>0</v>
      </c>
      <c r="AZ51" s="112">
        <f>AZ248</f>
        <v>0</v>
      </c>
      <c r="BA51" s="112">
        <f t="shared" si="46"/>
        <v>0</v>
      </c>
      <c r="BB51" s="112">
        <f t="shared" si="46"/>
        <v>0</v>
      </c>
    </row>
    <row r="52" spans="1:54" s="64" customFormat="1" hidden="1" outlineLevel="1" x14ac:dyDescent="0.2">
      <c r="A52" s="63"/>
      <c r="G52" s="65"/>
      <c r="H52" s="60" t="s">
        <v>118</v>
      </c>
      <c r="I52" s="61" t="s">
        <v>119</v>
      </c>
      <c r="J52" s="62">
        <f>J255</f>
        <v>0</v>
      </c>
      <c r="K52" s="62">
        <f>K255</f>
        <v>0</v>
      </c>
      <c r="L52" s="112">
        <f>L255</f>
        <v>0</v>
      </c>
      <c r="M52" s="112">
        <f t="shared" ref="M52:X52" si="47">M255</f>
        <v>0</v>
      </c>
      <c r="N52" s="112">
        <f t="shared" si="47"/>
        <v>0</v>
      </c>
      <c r="O52" s="112">
        <f t="shared" si="47"/>
        <v>0</v>
      </c>
      <c r="P52" s="112">
        <f t="shared" si="47"/>
        <v>0</v>
      </c>
      <c r="Q52" s="112">
        <f t="shared" si="47"/>
        <v>0</v>
      </c>
      <c r="R52" s="112">
        <f t="shared" si="47"/>
        <v>0</v>
      </c>
      <c r="S52" s="112">
        <f t="shared" si="47"/>
        <v>0</v>
      </c>
      <c r="T52" s="112">
        <f t="shared" si="47"/>
        <v>0</v>
      </c>
      <c r="U52" s="112">
        <f t="shared" si="47"/>
        <v>0</v>
      </c>
      <c r="V52" s="112">
        <f t="shared" si="47"/>
        <v>0</v>
      </c>
      <c r="W52" s="112">
        <f t="shared" si="47"/>
        <v>0</v>
      </c>
      <c r="X52" s="112">
        <f t="shared" si="47"/>
        <v>0</v>
      </c>
      <c r="Y52" s="112">
        <f t="shared" si="2"/>
        <v>0</v>
      </c>
      <c r="Z52" s="112">
        <f t="shared" ref="Z52:AK52" si="48">Z255</f>
        <v>0</v>
      </c>
      <c r="AA52" s="112">
        <f t="shared" si="48"/>
        <v>0</v>
      </c>
      <c r="AB52" s="112">
        <f t="shared" si="48"/>
        <v>0</v>
      </c>
      <c r="AC52" s="112">
        <f t="shared" si="48"/>
        <v>0</v>
      </c>
      <c r="AD52" s="112">
        <f t="shared" si="48"/>
        <v>0</v>
      </c>
      <c r="AE52" s="112">
        <f t="shared" si="48"/>
        <v>0</v>
      </c>
      <c r="AF52" s="112">
        <f t="shared" si="48"/>
        <v>0</v>
      </c>
      <c r="AG52" s="112">
        <f t="shared" si="48"/>
        <v>0</v>
      </c>
      <c r="AH52" s="112">
        <f t="shared" si="48"/>
        <v>0</v>
      </c>
      <c r="AI52" s="112">
        <f t="shared" si="48"/>
        <v>0</v>
      </c>
      <c r="AJ52" s="112">
        <f t="shared" si="48"/>
        <v>0</v>
      </c>
      <c r="AK52" s="112">
        <f t="shared" si="48"/>
        <v>0</v>
      </c>
      <c r="AL52" s="112">
        <f>AL255</f>
        <v>0</v>
      </c>
      <c r="AM52" s="112">
        <f t="shared" ref="AM52:BB52" si="49">AM255</f>
        <v>0</v>
      </c>
      <c r="AN52" s="112">
        <f t="shared" si="49"/>
        <v>0</v>
      </c>
      <c r="AO52" s="112">
        <f t="shared" si="49"/>
        <v>0</v>
      </c>
      <c r="AP52" s="112">
        <f t="shared" si="49"/>
        <v>0</v>
      </c>
      <c r="AQ52" s="112">
        <f t="shared" si="49"/>
        <v>0</v>
      </c>
      <c r="AR52" s="112">
        <f t="shared" si="49"/>
        <v>0</v>
      </c>
      <c r="AS52" s="112">
        <f t="shared" si="49"/>
        <v>0</v>
      </c>
      <c r="AT52" s="112">
        <f t="shared" si="49"/>
        <v>0</v>
      </c>
      <c r="AU52" s="112">
        <f t="shared" si="49"/>
        <v>0</v>
      </c>
      <c r="AV52" s="112">
        <f t="shared" si="49"/>
        <v>0</v>
      </c>
      <c r="AW52" s="112">
        <f t="shared" si="49"/>
        <v>0</v>
      </c>
      <c r="AX52" s="112">
        <f t="shared" si="49"/>
        <v>0</v>
      </c>
      <c r="AY52" s="112">
        <f>AY255</f>
        <v>0</v>
      </c>
      <c r="AZ52" s="112">
        <f>AZ255</f>
        <v>0</v>
      </c>
      <c r="BA52" s="112">
        <f t="shared" si="49"/>
        <v>0</v>
      </c>
      <c r="BB52" s="112">
        <f t="shared" si="49"/>
        <v>0</v>
      </c>
    </row>
    <row r="53" spans="1:54" s="64" customFormat="1" hidden="1" outlineLevel="1" x14ac:dyDescent="0.2">
      <c r="A53" s="63"/>
      <c r="G53" s="65"/>
      <c r="H53" s="60" t="s">
        <v>120</v>
      </c>
      <c r="I53" s="61" t="s">
        <v>121</v>
      </c>
      <c r="J53" s="62">
        <f>J257</f>
        <v>0</v>
      </c>
      <c r="K53" s="62">
        <f>K257</f>
        <v>0</v>
      </c>
      <c r="L53" s="112">
        <f>L257</f>
        <v>0</v>
      </c>
      <c r="M53" s="112">
        <f t="shared" ref="M53:X53" si="50">M257</f>
        <v>0</v>
      </c>
      <c r="N53" s="112">
        <f t="shared" si="50"/>
        <v>0</v>
      </c>
      <c r="O53" s="112">
        <f t="shared" si="50"/>
        <v>0</v>
      </c>
      <c r="P53" s="112">
        <f t="shared" si="50"/>
        <v>0</v>
      </c>
      <c r="Q53" s="112">
        <f t="shared" si="50"/>
        <v>0</v>
      </c>
      <c r="R53" s="112">
        <f t="shared" si="50"/>
        <v>0</v>
      </c>
      <c r="S53" s="112">
        <f t="shared" si="50"/>
        <v>0</v>
      </c>
      <c r="T53" s="112">
        <f t="shared" si="50"/>
        <v>0</v>
      </c>
      <c r="U53" s="112">
        <f t="shared" si="50"/>
        <v>0</v>
      </c>
      <c r="V53" s="112">
        <f t="shared" si="50"/>
        <v>0</v>
      </c>
      <c r="W53" s="112">
        <f t="shared" si="50"/>
        <v>0</v>
      </c>
      <c r="X53" s="112">
        <f t="shared" si="50"/>
        <v>0</v>
      </c>
      <c r="Y53" s="112">
        <f t="shared" si="2"/>
        <v>0</v>
      </c>
      <c r="Z53" s="112">
        <f t="shared" ref="Z53:AK53" si="51">Z257</f>
        <v>0</v>
      </c>
      <c r="AA53" s="112">
        <f t="shared" si="51"/>
        <v>0</v>
      </c>
      <c r="AB53" s="112">
        <f t="shared" si="51"/>
        <v>0</v>
      </c>
      <c r="AC53" s="112">
        <f t="shared" si="51"/>
        <v>0</v>
      </c>
      <c r="AD53" s="112">
        <f t="shared" si="51"/>
        <v>0</v>
      </c>
      <c r="AE53" s="112">
        <f t="shared" si="51"/>
        <v>0</v>
      </c>
      <c r="AF53" s="112">
        <f t="shared" si="51"/>
        <v>0</v>
      </c>
      <c r="AG53" s="112">
        <f t="shared" si="51"/>
        <v>0</v>
      </c>
      <c r="AH53" s="112">
        <f t="shared" si="51"/>
        <v>0</v>
      </c>
      <c r="AI53" s="112">
        <f t="shared" si="51"/>
        <v>0</v>
      </c>
      <c r="AJ53" s="112">
        <f t="shared" si="51"/>
        <v>0</v>
      </c>
      <c r="AK53" s="112">
        <f t="shared" si="51"/>
        <v>0</v>
      </c>
      <c r="AL53" s="112">
        <f>AL257</f>
        <v>0</v>
      </c>
      <c r="AM53" s="112">
        <f t="shared" ref="AM53:BB53" si="52">AM257</f>
        <v>0</v>
      </c>
      <c r="AN53" s="112">
        <f t="shared" si="52"/>
        <v>0</v>
      </c>
      <c r="AO53" s="112">
        <f t="shared" si="52"/>
        <v>0</v>
      </c>
      <c r="AP53" s="112">
        <f t="shared" si="52"/>
        <v>0</v>
      </c>
      <c r="AQ53" s="112">
        <f t="shared" si="52"/>
        <v>0</v>
      </c>
      <c r="AR53" s="112">
        <f t="shared" si="52"/>
        <v>0</v>
      </c>
      <c r="AS53" s="112">
        <f t="shared" si="52"/>
        <v>0</v>
      </c>
      <c r="AT53" s="112">
        <f t="shared" si="52"/>
        <v>0</v>
      </c>
      <c r="AU53" s="112">
        <f t="shared" si="52"/>
        <v>0</v>
      </c>
      <c r="AV53" s="112">
        <f t="shared" si="52"/>
        <v>0</v>
      </c>
      <c r="AW53" s="112">
        <f t="shared" si="52"/>
        <v>0</v>
      </c>
      <c r="AX53" s="112">
        <f t="shared" si="52"/>
        <v>0</v>
      </c>
      <c r="AY53" s="112">
        <f>AY257</f>
        <v>0</v>
      </c>
      <c r="AZ53" s="112">
        <f>AZ257</f>
        <v>0</v>
      </c>
      <c r="BA53" s="112">
        <f t="shared" si="52"/>
        <v>0</v>
      </c>
      <c r="BB53" s="112">
        <f t="shared" si="52"/>
        <v>0</v>
      </c>
    </row>
    <row r="54" spans="1:54" s="64" customFormat="1" hidden="1" outlineLevel="1" x14ac:dyDescent="0.2">
      <c r="A54" s="63"/>
      <c r="G54" s="65"/>
      <c r="H54" s="60" t="s">
        <v>122</v>
      </c>
      <c r="I54" s="61" t="s">
        <v>123</v>
      </c>
      <c r="J54" s="62">
        <f>J259</f>
        <v>0</v>
      </c>
      <c r="K54" s="62">
        <f>K259</f>
        <v>0</v>
      </c>
      <c r="L54" s="112">
        <f>L259</f>
        <v>0</v>
      </c>
      <c r="M54" s="112">
        <f t="shared" ref="M54:X54" si="53">M259</f>
        <v>0</v>
      </c>
      <c r="N54" s="112">
        <f t="shared" si="53"/>
        <v>0</v>
      </c>
      <c r="O54" s="112">
        <f t="shared" si="53"/>
        <v>0</v>
      </c>
      <c r="P54" s="112">
        <f t="shared" si="53"/>
        <v>0</v>
      </c>
      <c r="Q54" s="112">
        <f t="shared" si="53"/>
        <v>0</v>
      </c>
      <c r="R54" s="112">
        <f t="shared" si="53"/>
        <v>0</v>
      </c>
      <c r="S54" s="112">
        <f t="shared" si="53"/>
        <v>0</v>
      </c>
      <c r="T54" s="112">
        <f t="shared" si="53"/>
        <v>0</v>
      </c>
      <c r="U54" s="112">
        <f t="shared" si="53"/>
        <v>0</v>
      </c>
      <c r="V54" s="112">
        <f t="shared" si="53"/>
        <v>0</v>
      </c>
      <c r="W54" s="112">
        <f t="shared" si="53"/>
        <v>0</v>
      </c>
      <c r="X54" s="112">
        <f t="shared" si="53"/>
        <v>0</v>
      </c>
      <c r="Y54" s="112">
        <f t="shared" si="2"/>
        <v>0</v>
      </c>
      <c r="Z54" s="112">
        <f t="shared" ref="Z54:AK54" si="54">Z259</f>
        <v>0</v>
      </c>
      <c r="AA54" s="112">
        <f t="shared" si="54"/>
        <v>0</v>
      </c>
      <c r="AB54" s="112">
        <f t="shared" si="54"/>
        <v>0</v>
      </c>
      <c r="AC54" s="112">
        <f t="shared" si="54"/>
        <v>0</v>
      </c>
      <c r="AD54" s="112">
        <f t="shared" si="54"/>
        <v>0</v>
      </c>
      <c r="AE54" s="112">
        <f t="shared" si="54"/>
        <v>0</v>
      </c>
      <c r="AF54" s="112">
        <f t="shared" si="54"/>
        <v>0</v>
      </c>
      <c r="AG54" s="112">
        <f t="shared" si="54"/>
        <v>0</v>
      </c>
      <c r="AH54" s="112">
        <f t="shared" si="54"/>
        <v>0</v>
      </c>
      <c r="AI54" s="112">
        <f t="shared" si="54"/>
        <v>0</v>
      </c>
      <c r="AJ54" s="112">
        <f t="shared" si="54"/>
        <v>0</v>
      </c>
      <c r="AK54" s="112">
        <f t="shared" si="54"/>
        <v>0</v>
      </c>
      <c r="AL54" s="112">
        <f>AL259</f>
        <v>0</v>
      </c>
      <c r="AM54" s="112">
        <f t="shared" ref="AM54:BB54" si="55">AM259</f>
        <v>0</v>
      </c>
      <c r="AN54" s="112">
        <f t="shared" si="55"/>
        <v>0</v>
      </c>
      <c r="AO54" s="112">
        <f t="shared" si="55"/>
        <v>0</v>
      </c>
      <c r="AP54" s="112">
        <f t="shared" si="55"/>
        <v>0</v>
      </c>
      <c r="AQ54" s="112">
        <f t="shared" si="55"/>
        <v>0</v>
      </c>
      <c r="AR54" s="112">
        <f t="shared" si="55"/>
        <v>0</v>
      </c>
      <c r="AS54" s="112">
        <f t="shared" si="55"/>
        <v>0</v>
      </c>
      <c r="AT54" s="112">
        <f t="shared" si="55"/>
        <v>0</v>
      </c>
      <c r="AU54" s="112">
        <f t="shared" si="55"/>
        <v>0</v>
      </c>
      <c r="AV54" s="112">
        <f t="shared" si="55"/>
        <v>0</v>
      </c>
      <c r="AW54" s="112">
        <f t="shared" si="55"/>
        <v>0</v>
      </c>
      <c r="AX54" s="112">
        <f t="shared" si="55"/>
        <v>0</v>
      </c>
      <c r="AY54" s="112">
        <f>AY259</f>
        <v>0</v>
      </c>
      <c r="AZ54" s="112">
        <f>AZ259</f>
        <v>0</v>
      </c>
      <c r="BA54" s="112">
        <f t="shared" si="55"/>
        <v>0</v>
      </c>
      <c r="BB54" s="112">
        <f t="shared" si="55"/>
        <v>0</v>
      </c>
    </row>
    <row r="55" spans="1:54" s="64" customFormat="1" hidden="1" outlineLevel="1" x14ac:dyDescent="0.2">
      <c r="A55" s="63"/>
      <c r="G55" s="65"/>
      <c r="H55" s="60" t="s">
        <v>124</v>
      </c>
      <c r="I55" s="61" t="s">
        <v>125</v>
      </c>
      <c r="J55" s="62">
        <f>J261</f>
        <v>0</v>
      </c>
      <c r="K55" s="62">
        <f>K261</f>
        <v>0</v>
      </c>
      <c r="L55" s="112">
        <f>L261</f>
        <v>0</v>
      </c>
      <c r="M55" s="112">
        <f t="shared" ref="M55:X55" si="56">M261</f>
        <v>0</v>
      </c>
      <c r="N55" s="112">
        <f t="shared" si="56"/>
        <v>0</v>
      </c>
      <c r="O55" s="112">
        <f t="shared" si="56"/>
        <v>0</v>
      </c>
      <c r="P55" s="112">
        <f t="shared" si="56"/>
        <v>0</v>
      </c>
      <c r="Q55" s="112">
        <f t="shared" si="56"/>
        <v>0</v>
      </c>
      <c r="R55" s="112">
        <f t="shared" si="56"/>
        <v>0</v>
      </c>
      <c r="S55" s="112">
        <f t="shared" si="56"/>
        <v>0</v>
      </c>
      <c r="T55" s="112">
        <f t="shared" si="56"/>
        <v>0</v>
      </c>
      <c r="U55" s="112">
        <f t="shared" si="56"/>
        <v>0</v>
      </c>
      <c r="V55" s="112">
        <f t="shared" si="56"/>
        <v>0</v>
      </c>
      <c r="W55" s="112">
        <f t="shared" si="56"/>
        <v>0</v>
      </c>
      <c r="X55" s="112">
        <f t="shared" si="56"/>
        <v>0</v>
      </c>
      <c r="Y55" s="112">
        <f t="shared" si="2"/>
        <v>0</v>
      </c>
      <c r="Z55" s="112">
        <f t="shared" ref="Z55:AK55" si="57">Z261</f>
        <v>0</v>
      </c>
      <c r="AA55" s="112">
        <f t="shared" si="57"/>
        <v>0</v>
      </c>
      <c r="AB55" s="112">
        <f t="shared" si="57"/>
        <v>0</v>
      </c>
      <c r="AC55" s="112">
        <f t="shared" si="57"/>
        <v>0</v>
      </c>
      <c r="AD55" s="112">
        <f t="shared" si="57"/>
        <v>0</v>
      </c>
      <c r="AE55" s="112">
        <f t="shared" si="57"/>
        <v>0</v>
      </c>
      <c r="AF55" s="112">
        <f t="shared" si="57"/>
        <v>0</v>
      </c>
      <c r="AG55" s="112">
        <f t="shared" si="57"/>
        <v>0</v>
      </c>
      <c r="AH55" s="112">
        <f t="shared" si="57"/>
        <v>0</v>
      </c>
      <c r="AI55" s="112">
        <f t="shared" si="57"/>
        <v>0</v>
      </c>
      <c r="AJ55" s="112">
        <f t="shared" si="57"/>
        <v>0</v>
      </c>
      <c r="AK55" s="112">
        <f t="shared" si="57"/>
        <v>0</v>
      </c>
      <c r="AL55" s="112">
        <f>AL261</f>
        <v>0</v>
      </c>
      <c r="AM55" s="112">
        <f t="shared" ref="AM55:BB55" si="58">AM261</f>
        <v>0</v>
      </c>
      <c r="AN55" s="112">
        <f t="shared" si="58"/>
        <v>0</v>
      </c>
      <c r="AO55" s="112">
        <f t="shared" si="58"/>
        <v>0</v>
      </c>
      <c r="AP55" s="112">
        <f t="shared" si="58"/>
        <v>0</v>
      </c>
      <c r="AQ55" s="112">
        <f t="shared" si="58"/>
        <v>0</v>
      </c>
      <c r="AR55" s="112">
        <f t="shared" si="58"/>
        <v>0</v>
      </c>
      <c r="AS55" s="112">
        <f t="shared" si="58"/>
        <v>0</v>
      </c>
      <c r="AT55" s="112">
        <f t="shared" si="58"/>
        <v>0</v>
      </c>
      <c r="AU55" s="112">
        <f t="shared" si="58"/>
        <v>0</v>
      </c>
      <c r="AV55" s="112">
        <f t="shared" si="58"/>
        <v>0</v>
      </c>
      <c r="AW55" s="112">
        <f t="shared" si="58"/>
        <v>0</v>
      </c>
      <c r="AX55" s="112">
        <f t="shared" si="58"/>
        <v>0</v>
      </c>
      <c r="AY55" s="112">
        <f>AY261</f>
        <v>0</v>
      </c>
      <c r="AZ55" s="112">
        <f>AZ261</f>
        <v>0</v>
      </c>
      <c r="BA55" s="112">
        <f t="shared" si="58"/>
        <v>0</v>
      </c>
      <c r="BB55" s="112">
        <f t="shared" si="58"/>
        <v>0</v>
      </c>
    </row>
    <row r="56" spans="1:54" s="64" customFormat="1" outlineLevel="1" x14ac:dyDescent="0.2">
      <c r="A56" s="63"/>
      <c r="G56" s="65"/>
      <c r="H56" s="60" t="s">
        <v>126</v>
      </c>
      <c r="I56" s="61" t="s">
        <v>127</v>
      </c>
      <c r="J56" s="62">
        <f>J263</f>
        <v>0</v>
      </c>
      <c r="K56" s="62">
        <f>K263</f>
        <v>0</v>
      </c>
      <c r="L56" s="112">
        <f>L263</f>
        <v>0</v>
      </c>
      <c r="M56" s="112">
        <f t="shared" ref="M56:X56" si="59">M263</f>
        <v>0</v>
      </c>
      <c r="N56" s="112">
        <f t="shared" si="59"/>
        <v>0</v>
      </c>
      <c r="O56" s="112">
        <f t="shared" si="59"/>
        <v>1009000</v>
      </c>
      <c r="P56" s="112">
        <f t="shared" si="59"/>
        <v>-1009000</v>
      </c>
      <c r="Q56" s="112">
        <f t="shared" si="59"/>
        <v>18503630</v>
      </c>
      <c r="R56" s="112">
        <f t="shared" si="59"/>
        <v>6742439</v>
      </c>
      <c r="S56" s="112">
        <f t="shared" si="59"/>
        <v>6742439</v>
      </c>
      <c r="T56" s="112">
        <f t="shared" si="59"/>
        <v>6742439</v>
      </c>
      <c r="U56" s="112">
        <f t="shared" si="59"/>
        <v>6742439</v>
      </c>
      <c r="V56" s="112">
        <f t="shared" si="59"/>
        <v>1009000</v>
      </c>
      <c r="W56" s="112">
        <f t="shared" si="59"/>
        <v>1009000</v>
      </c>
      <c r="X56" s="112">
        <f t="shared" si="59"/>
        <v>1009000</v>
      </c>
      <c r="Y56" s="112">
        <f t="shared" si="2"/>
        <v>48500386</v>
      </c>
      <c r="Z56" s="112">
        <f t="shared" ref="Z56:AK56" si="60">Z263</f>
        <v>0</v>
      </c>
      <c r="AA56" s="112">
        <f t="shared" si="60"/>
        <v>0</v>
      </c>
      <c r="AB56" s="112">
        <f t="shared" si="60"/>
        <v>0</v>
      </c>
      <c r="AC56" s="112">
        <f t="shared" si="60"/>
        <v>0</v>
      </c>
      <c r="AD56" s="112">
        <f t="shared" si="60"/>
        <v>0</v>
      </c>
      <c r="AE56" s="112">
        <f t="shared" si="60"/>
        <v>0</v>
      </c>
      <c r="AF56" s="112">
        <f t="shared" si="60"/>
        <v>0</v>
      </c>
      <c r="AG56" s="112">
        <f t="shared" si="60"/>
        <v>0</v>
      </c>
      <c r="AH56" s="112">
        <f t="shared" si="60"/>
        <v>0</v>
      </c>
      <c r="AI56" s="112">
        <f t="shared" si="60"/>
        <v>0</v>
      </c>
      <c r="AJ56" s="112">
        <f t="shared" si="60"/>
        <v>0</v>
      </c>
      <c r="AK56" s="112">
        <f t="shared" si="60"/>
        <v>0</v>
      </c>
      <c r="AL56" s="112">
        <f>AL263</f>
        <v>0</v>
      </c>
      <c r="AM56" s="112">
        <f t="shared" ref="AM56:BB56" si="61">AM263</f>
        <v>25246069</v>
      </c>
      <c r="AN56" s="112">
        <f t="shared" si="61"/>
        <v>12623000</v>
      </c>
      <c r="AO56" s="112">
        <f t="shared" si="61"/>
        <v>2454288000</v>
      </c>
      <c r="AP56" s="112">
        <f t="shared" si="61"/>
        <v>2492157069</v>
      </c>
      <c r="AQ56" s="112">
        <f t="shared" si="61"/>
        <v>25246069</v>
      </c>
      <c r="AR56" s="112">
        <f t="shared" si="61"/>
        <v>12623000</v>
      </c>
      <c r="AS56" s="112">
        <f t="shared" si="61"/>
        <v>2454288000</v>
      </c>
      <c r="AT56" s="112">
        <f t="shared" si="61"/>
        <v>2492157069</v>
      </c>
      <c r="AU56" s="112">
        <f t="shared" si="61"/>
        <v>25246069</v>
      </c>
      <c r="AV56" s="112">
        <f t="shared" si="61"/>
        <v>25245000</v>
      </c>
      <c r="AW56" s="112">
        <f t="shared" si="61"/>
        <v>50491069</v>
      </c>
      <c r="AX56" s="112" t="e">
        <f t="shared" si="61"/>
        <v>#REF!</v>
      </c>
      <c r="AY56" s="112">
        <f>AY263</f>
        <v>2492157000</v>
      </c>
      <c r="AZ56" s="112">
        <f>AZ263</f>
        <v>118725000000</v>
      </c>
      <c r="BA56" s="112">
        <f t="shared" si="61"/>
        <v>50491000</v>
      </c>
      <c r="BB56" s="112">
        <f t="shared" si="61"/>
        <v>118924300000</v>
      </c>
    </row>
    <row r="57" spans="1:54" s="64" customFormat="1" outlineLevel="1" x14ac:dyDescent="0.2">
      <c r="A57" s="63"/>
      <c r="G57" s="65"/>
      <c r="H57" s="69" t="s">
        <v>77</v>
      </c>
      <c r="I57" s="69" t="s">
        <v>128</v>
      </c>
      <c r="J57" s="69">
        <f>SUM(J37:J56)</f>
        <v>0</v>
      </c>
      <c r="K57" s="69">
        <f>SUM(K37:K56)</f>
        <v>0</v>
      </c>
      <c r="L57" s="111">
        <f>SUM(L37:L56)</f>
        <v>47163000000</v>
      </c>
      <c r="M57" s="111">
        <f t="shared" ref="M57:AK57" si="62">SUM(M37:M56)</f>
        <v>0</v>
      </c>
      <c r="N57" s="111">
        <f t="shared" si="62"/>
        <v>0</v>
      </c>
      <c r="O57" s="111">
        <f t="shared" si="62"/>
        <v>183717470</v>
      </c>
      <c r="P57" s="111">
        <f t="shared" si="62"/>
        <v>4188351120</v>
      </c>
      <c r="Q57" s="111">
        <f t="shared" si="62"/>
        <v>4061489276</v>
      </c>
      <c r="R57" s="111">
        <f t="shared" si="62"/>
        <v>4457991945</v>
      </c>
      <c r="S57" s="111">
        <f t="shared" si="62"/>
        <v>4457991945</v>
      </c>
      <c r="T57" s="111">
        <f t="shared" si="62"/>
        <v>4457991945</v>
      </c>
      <c r="U57" s="111">
        <f t="shared" si="62"/>
        <v>4457991945</v>
      </c>
      <c r="V57" s="111">
        <f t="shared" si="62"/>
        <v>4452258506</v>
      </c>
      <c r="W57" s="111">
        <f t="shared" si="62"/>
        <v>4452258506</v>
      </c>
      <c r="X57" s="111">
        <f t="shared" si="62"/>
        <v>4452258506</v>
      </c>
      <c r="Y57" s="111">
        <f t="shared" si="62"/>
        <v>39622301164</v>
      </c>
      <c r="Z57" s="111">
        <f t="shared" si="62"/>
        <v>3930250000</v>
      </c>
      <c r="AA57" s="111">
        <f t="shared" si="62"/>
        <v>3930250000</v>
      </c>
      <c r="AB57" s="111">
        <f t="shared" si="62"/>
        <v>3930250000</v>
      </c>
      <c r="AC57" s="111">
        <f t="shared" si="62"/>
        <v>3930250000</v>
      </c>
      <c r="AD57" s="111">
        <f t="shared" si="62"/>
        <v>3930250000</v>
      </c>
      <c r="AE57" s="111">
        <f t="shared" si="62"/>
        <v>3930250000</v>
      </c>
      <c r="AF57" s="111">
        <f t="shared" si="62"/>
        <v>3930250000</v>
      </c>
      <c r="AG57" s="111">
        <f t="shared" si="62"/>
        <v>0</v>
      </c>
      <c r="AH57" s="111">
        <f t="shared" si="62"/>
        <v>0</v>
      </c>
      <c r="AI57" s="111">
        <f t="shared" si="62"/>
        <v>0</v>
      </c>
      <c r="AJ57" s="111">
        <f t="shared" si="62"/>
        <v>23581500000</v>
      </c>
      <c r="AK57" s="111">
        <f t="shared" si="62"/>
        <v>23581500000</v>
      </c>
      <c r="AL57" s="111">
        <f>SUM(AL37:AL56)</f>
        <v>47163000000</v>
      </c>
      <c r="AM57" s="111">
        <f t="shared" ref="AM57:BB57" si="63">SUM(AM37:AM56)</f>
        <v>12891549811</v>
      </c>
      <c r="AN57" s="111">
        <f t="shared" si="63"/>
        <v>25016533854.64669</v>
      </c>
      <c r="AO57" s="111">
        <f t="shared" si="63"/>
        <v>59092450540.391159</v>
      </c>
      <c r="AP57" s="111">
        <f t="shared" si="63"/>
        <v>97000534206.037857</v>
      </c>
      <c r="AQ57" s="111">
        <f t="shared" si="63"/>
        <v>12891549811</v>
      </c>
      <c r="AR57" s="111">
        <f t="shared" si="63"/>
        <v>25016533854.64669</v>
      </c>
      <c r="AS57" s="111">
        <f t="shared" si="63"/>
        <v>59092450540.391159</v>
      </c>
      <c r="AT57" s="111">
        <f t="shared" si="63"/>
        <v>97000534206.037857</v>
      </c>
      <c r="AU57" s="111">
        <f t="shared" si="63"/>
        <v>12891549811</v>
      </c>
      <c r="AV57" s="111">
        <f t="shared" si="63"/>
        <v>81667318395.037857</v>
      </c>
      <c r="AW57" s="111">
        <f t="shared" si="63"/>
        <v>94558868206.037857</v>
      </c>
      <c r="AX57" s="111" t="e">
        <f t="shared" si="63"/>
        <v>#REF!</v>
      </c>
      <c r="AY57" s="111">
        <f>SUM(AY37:AY56)</f>
        <v>97000534137.037857</v>
      </c>
      <c r="AZ57" s="111">
        <f>SUM(AZ37:AZ56)</f>
        <v>377863884825.76025</v>
      </c>
      <c r="BA57" s="111">
        <f t="shared" si="63"/>
        <v>94558868137.037857</v>
      </c>
      <c r="BB57" s="111">
        <f t="shared" si="63"/>
        <v>417276188324</v>
      </c>
    </row>
    <row r="58" spans="1:54" s="64" customFormat="1" outlineLevel="1" x14ac:dyDescent="0.2">
      <c r="A58" s="63"/>
      <c r="G58" s="65"/>
      <c r="H58" s="60"/>
      <c r="I58" s="61"/>
      <c r="J58" s="62"/>
      <c r="K58" s="62"/>
      <c r="L58" s="112"/>
      <c r="M58" s="112"/>
      <c r="N58" s="112"/>
      <c r="O58" s="112"/>
      <c r="P58" s="112"/>
      <c r="Q58" s="112"/>
      <c r="R58" s="112"/>
      <c r="S58" s="112"/>
      <c r="T58" s="112"/>
      <c r="U58" s="112"/>
      <c r="V58" s="112"/>
      <c r="W58" s="112"/>
      <c r="X58" s="112"/>
      <c r="Y58" s="112"/>
      <c r="Z58" s="112"/>
      <c r="AA58" s="112"/>
      <c r="AB58" s="112"/>
      <c r="AC58" s="112"/>
      <c r="AD58" s="112"/>
      <c r="AE58" s="112"/>
      <c r="AF58" s="112"/>
      <c r="AG58" s="112"/>
      <c r="AH58" s="112"/>
      <c r="AI58" s="112"/>
      <c r="AJ58" s="112"/>
      <c r="AK58" s="112"/>
      <c r="AL58" s="112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2"/>
    </row>
    <row r="59" spans="1:54" s="64" customFormat="1" outlineLevel="1" x14ac:dyDescent="0.2">
      <c r="A59" s="63"/>
      <c r="G59" s="65"/>
      <c r="H59" s="66" t="s">
        <v>129</v>
      </c>
      <c r="I59" s="67" t="s">
        <v>130</v>
      </c>
      <c r="J59" s="68">
        <f>J281</f>
        <v>0</v>
      </c>
      <c r="K59" s="68">
        <f>K281</f>
        <v>0</v>
      </c>
      <c r="L59" s="110">
        <f>L281</f>
        <v>0</v>
      </c>
      <c r="M59" s="110">
        <f t="shared" ref="M59:X59" si="64">M281</f>
        <v>0</v>
      </c>
      <c r="N59" s="110">
        <f t="shared" si="64"/>
        <v>0</v>
      </c>
      <c r="O59" s="110">
        <f t="shared" si="64"/>
        <v>0</v>
      </c>
      <c r="P59" s="110">
        <f t="shared" si="64"/>
        <v>0</v>
      </c>
      <c r="Q59" s="110">
        <f t="shared" si="64"/>
        <v>0</v>
      </c>
      <c r="R59" s="110">
        <f t="shared" si="64"/>
        <v>0</v>
      </c>
      <c r="S59" s="110">
        <f t="shared" si="64"/>
        <v>0</v>
      </c>
      <c r="T59" s="110">
        <f t="shared" si="64"/>
        <v>0</v>
      </c>
      <c r="U59" s="110">
        <f t="shared" si="64"/>
        <v>0</v>
      </c>
      <c r="V59" s="110">
        <f t="shared" si="64"/>
        <v>0</v>
      </c>
      <c r="W59" s="110">
        <f t="shared" si="64"/>
        <v>0</v>
      </c>
      <c r="X59" s="110">
        <f t="shared" si="64"/>
        <v>0</v>
      </c>
      <c r="Y59" s="110">
        <f>SUM(M59:X59)</f>
        <v>0</v>
      </c>
      <c r="Z59" s="110">
        <f t="shared" ref="Z59:AK59" si="65">Z281</f>
        <v>0</v>
      </c>
      <c r="AA59" s="110">
        <f t="shared" si="65"/>
        <v>0</v>
      </c>
      <c r="AB59" s="110">
        <f t="shared" si="65"/>
        <v>0</v>
      </c>
      <c r="AC59" s="110">
        <f t="shared" si="65"/>
        <v>0</v>
      </c>
      <c r="AD59" s="110">
        <f t="shared" si="65"/>
        <v>0</v>
      </c>
      <c r="AE59" s="110">
        <f t="shared" si="65"/>
        <v>0</v>
      </c>
      <c r="AF59" s="110">
        <f t="shared" si="65"/>
        <v>0</v>
      </c>
      <c r="AG59" s="110">
        <f t="shared" si="65"/>
        <v>0</v>
      </c>
      <c r="AH59" s="110">
        <f t="shared" si="65"/>
        <v>0</v>
      </c>
      <c r="AI59" s="110">
        <f t="shared" si="65"/>
        <v>0</v>
      </c>
      <c r="AJ59" s="110">
        <f t="shared" si="65"/>
        <v>0</v>
      </c>
      <c r="AK59" s="110">
        <f t="shared" si="65"/>
        <v>0</v>
      </c>
      <c r="AL59" s="110">
        <f>AL281</f>
        <v>0</v>
      </c>
      <c r="AM59" s="110">
        <f t="shared" ref="AM59:BB59" si="66">AM281</f>
        <v>0</v>
      </c>
      <c r="AN59" s="110">
        <f t="shared" si="66"/>
        <v>0</v>
      </c>
      <c r="AO59" s="110">
        <f t="shared" si="66"/>
        <v>0</v>
      </c>
      <c r="AP59" s="110">
        <f t="shared" si="66"/>
        <v>0</v>
      </c>
      <c r="AQ59" s="110">
        <f t="shared" si="66"/>
        <v>0</v>
      </c>
      <c r="AR59" s="110">
        <f t="shared" si="66"/>
        <v>0</v>
      </c>
      <c r="AS59" s="110">
        <f t="shared" si="66"/>
        <v>0</v>
      </c>
      <c r="AT59" s="110">
        <f t="shared" si="66"/>
        <v>0</v>
      </c>
      <c r="AU59" s="110">
        <f t="shared" si="66"/>
        <v>0</v>
      </c>
      <c r="AV59" s="110">
        <f t="shared" si="66"/>
        <v>0</v>
      </c>
      <c r="AW59" s="110">
        <f t="shared" si="66"/>
        <v>0</v>
      </c>
      <c r="AX59" s="110" t="e">
        <f t="shared" si="66"/>
        <v>#REF!</v>
      </c>
      <c r="AY59" s="110">
        <f>AY281</f>
        <v>0</v>
      </c>
      <c r="AZ59" s="110">
        <f>AZ281</f>
        <v>0</v>
      </c>
      <c r="BA59" s="110">
        <f t="shared" si="66"/>
        <v>0</v>
      </c>
      <c r="BB59" s="110">
        <f t="shared" si="66"/>
        <v>0</v>
      </c>
    </row>
    <row r="60" spans="1:54" s="64" customFormat="1" outlineLevel="1" x14ac:dyDescent="0.2">
      <c r="A60" s="63"/>
      <c r="G60" s="65"/>
      <c r="H60" s="69" t="s">
        <v>77</v>
      </c>
      <c r="I60" s="69" t="s">
        <v>131</v>
      </c>
      <c r="J60" s="69">
        <f>J57-J59</f>
        <v>0</v>
      </c>
      <c r="K60" s="69">
        <f>K57-K59</f>
        <v>0</v>
      </c>
      <c r="L60" s="111">
        <f>L57-L59</f>
        <v>47163000000</v>
      </c>
      <c r="M60" s="111">
        <f t="shared" ref="M60:AK60" si="67">M57-M59</f>
        <v>0</v>
      </c>
      <c r="N60" s="111">
        <f t="shared" si="67"/>
        <v>0</v>
      </c>
      <c r="O60" s="111">
        <f t="shared" si="67"/>
        <v>183717470</v>
      </c>
      <c r="P60" s="111">
        <f t="shared" si="67"/>
        <v>4188351120</v>
      </c>
      <c r="Q60" s="111">
        <f t="shared" si="67"/>
        <v>4061489276</v>
      </c>
      <c r="R60" s="111">
        <f t="shared" si="67"/>
        <v>4457991945</v>
      </c>
      <c r="S60" s="111">
        <f t="shared" si="67"/>
        <v>4457991945</v>
      </c>
      <c r="T60" s="111">
        <f t="shared" si="67"/>
        <v>4457991945</v>
      </c>
      <c r="U60" s="111">
        <f t="shared" si="67"/>
        <v>4457991945</v>
      </c>
      <c r="V60" s="111">
        <f t="shared" si="67"/>
        <v>4452258506</v>
      </c>
      <c r="W60" s="111">
        <f t="shared" si="67"/>
        <v>4452258506</v>
      </c>
      <c r="X60" s="111">
        <f t="shared" si="67"/>
        <v>4452258506</v>
      </c>
      <c r="Y60" s="111">
        <f t="shared" si="67"/>
        <v>39622301164</v>
      </c>
      <c r="Z60" s="111">
        <f t="shared" si="67"/>
        <v>3930250000</v>
      </c>
      <c r="AA60" s="111">
        <f t="shared" si="67"/>
        <v>3930250000</v>
      </c>
      <c r="AB60" s="111">
        <f t="shared" si="67"/>
        <v>3930250000</v>
      </c>
      <c r="AC60" s="111">
        <f t="shared" si="67"/>
        <v>3930250000</v>
      </c>
      <c r="AD60" s="111">
        <f t="shared" si="67"/>
        <v>3930250000</v>
      </c>
      <c r="AE60" s="111">
        <f t="shared" si="67"/>
        <v>3930250000</v>
      </c>
      <c r="AF60" s="111">
        <f t="shared" si="67"/>
        <v>3930250000</v>
      </c>
      <c r="AG60" s="111">
        <f t="shared" si="67"/>
        <v>0</v>
      </c>
      <c r="AH60" s="111">
        <f t="shared" si="67"/>
        <v>0</v>
      </c>
      <c r="AI60" s="111">
        <f t="shared" si="67"/>
        <v>0</v>
      </c>
      <c r="AJ60" s="111">
        <f t="shared" si="67"/>
        <v>23581500000</v>
      </c>
      <c r="AK60" s="111">
        <f t="shared" si="67"/>
        <v>23581500000</v>
      </c>
      <c r="AL60" s="111">
        <f>AL57-AL59</f>
        <v>47163000000</v>
      </c>
      <c r="AM60" s="111">
        <f t="shared" ref="AM60:BB60" si="68">AM57-AM59</f>
        <v>12891549811</v>
      </c>
      <c r="AN60" s="111">
        <f t="shared" si="68"/>
        <v>25016533854.64669</v>
      </c>
      <c r="AO60" s="111">
        <f t="shared" si="68"/>
        <v>59092450540.391159</v>
      </c>
      <c r="AP60" s="111">
        <f t="shared" si="68"/>
        <v>97000534206.037857</v>
      </c>
      <c r="AQ60" s="111">
        <f t="shared" si="68"/>
        <v>12891549811</v>
      </c>
      <c r="AR60" s="111">
        <f t="shared" si="68"/>
        <v>25016533854.64669</v>
      </c>
      <c r="AS60" s="111">
        <f t="shared" si="68"/>
        <v>59092450540.391159</v>
      </c>
      <c r="AT60" s="111">
        <f t="shared" si="68"/>
        <v>97000534206.037857</v>
      </c>
      <c r="AU60" s="111">
        <f t="shared" si="68"/>
        <v>12891549811</v>
      </c>
      <c r="AV60" s="111">
        <f t="shared" si="68"/>
        <v>81667318395.037857</v>
      </c>
      <c r="AW60" s="111">
        <f t="shared" si="68"/>
        <v>94558868206.037857</v>
      </c>
      <c r="AX60" s="111" t="e">
        <f t="shared" si="68"/>
        <v>#REF!</v>
      </c>
      <c r="AY60" s="111">
        <f>AY57-AY59</f>
        <v>97000534137.037857</v>
      </c>
      <c r="AZ60" s="111">
        <f>AZ57-AZ59</f>
        <v>377863884825.76025</v>
      </c>
      <c r="BA60" s="111">
        <f t="shared" si="68"/>
        <v>94558868137.037857</v>
      </c>
      <c r="BB60" s="111">
        <f t="shared" si="68"/>
        <v>417276188324</v>
      </c>
    </row>
    <row r="61" spans="1:54" s="64" customFormat="1" outlineLevel="1" x14ac:dyDescent="0.2">
      <c r="A61" s="63"/>
      <c r="G61" s="65"/>
      <c r="H61" s="60"/>
      <c r="I61" s="61"/>
      <c r="J61" s="62"/>
      <c r="K61" s="62"/>
      <c r="L61" s="112"/>
      <c r="M61" s="112"/>
      <c r="N61" s="112"/>
      <c r="O61" s="112"/>
      <c r="P61" s="112"/>
      <c r="Q61" s="112"/>
      <c r="R61" s="112"/>
      <c r="S61" s="112"/>
      <c r="T61" s="112"/>
      <c r="U61" s="112"/>
      <c r="V61" s="112"/>
      <c r="W61" s="112"/>
      <c r="X61" s="112"/>
      <c r="Y61" s="112"/>
      <c r="Z61" s="112"/>
      <c r="AA61" s="112"/>
      <c r="AB61" s="112"/>
      <c r="AC61" s="112"/>
      <c r="AD61" s="112"/>
      <c r="AE61" s="112"/>
      <c r="AF61" s="112"/>
      <c r="AG61" s="112"/>
      <c r="AH61" s="112"/>
      <c r="AI61" s="112"/>
      <c r="AJ61" s="112"/>
      <c r="AK61" s="112"/>
      <c r="AL61" s="112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2"/>
    </row>
    <row r="62" spans="1:54" s="64" customFormat="1" outlineLevel="1" x14ac:dyDescent="0.2">
      <c r="A62" s="63"/>
      <c r="G62" s="65"/>
      <c r="H62" s="66" t="s">
        <v>132</v>
      </c>
      <c r="I62" s="67" t="s">
        <v>133</v>
      </c>
      <c r="J62" s="68"/>
      <c r="K62" s="68"/>
      <c r="L62" s="110"/>
      <c r="M62" s="110"/>
      <c r="N62" s="110"/>
      <c r="O62" s="110"/>
      <c r="P62" s="110"/>
      <c r="Q62" s="110"/>
      <c r="R62" s="110"/>
      <c r="S62" s="110"/>
      <c r="T62" s="110"/>
      <c r="U62" s="110"/>
      <c r="V62" s="110"/>
      <c r="W62" s="110"/>
      <c r="X62" s="110"/>
      <c r="Y62" s="110"/>
      <c r="Z62" s="110"/>
      <c r="AA62" s="110"/>
      <c r="AB62" s="110"/>
      <c r="AC62" s="110"/>
      <c r="AD62" s="110"/>
      <c r="AE62" s="110"/>
      <c r="AF62" s="110"/>
      <c r="AG62" s="110"/>
      <c r="AH62" s="110"/>
      <c r="AI62" s="110"/>
      <c r="AJ62" s="110"/>
      <c r="AK62" s="110"/>
      <c r="AL62" s="110"/>
      <c r="AM62" s="110"/>
      <c r="AN62" s="110"/>
      <c r="AO62" s="110"/>
      <c r="AP62" s="110"/>
      <c r="AQ62" s="110"/>
      <c r="AR62" s="110"/>
      <c r="AS62" s="110"/>
      <c r="AT62" s="110"/>
      <c r="AU62" s="110"/>
      <c r="AV62" s="110"/>
      <c r="AW62" s="110"/>
      <c r="AX62" s="110"/>
      <c r="AY62" s="110"/>
      <c r="AZ62" s="110"/>
      <c r="BA62" s="110"/>
      <c r="BB62" s="110"/>
    </row>
    <row r="63" spans="1:54" s="64" customFormat="1" outlineLevel="1" x14ac:dyDescent="0.2">
      <c r="A63" s="63"/>
      <c r="G63" s="65"/>
      <c r="H63" s="66" t="s">
        <v>134</v>
      </c>
      <c r="I63" s="67" t="s">
        <v>135</v>
      </c>
      <c r="J63" s="68"/>
      <c r="K63" s="68"/>
      <c r="L63" s="110"/>
      <c r="M63" s="110"/>
      <c r="N63" s="110"/>
      <c r="O63" s="110"/>
      <c r="P63" s="110"/>
      <c r="Q63" s="110"/>
      <c r="R63" s="110"/>
      <c r="S63" s="110"/>
      <c r="T63" s="110"/>
      <c r="U63" s="110"/>
      <c r="V63" s="110"/>
      <c r="W63" s="110"/>
      <c r="X63" s="110"/>
      <c r="Y63" s="110"/>
      <c r="Z63" s="110"/>
      <c r="AA63" s="110"/>
      <c r="AB63" s="110"/>
      <c r="AC63" s="110"/>
      <c r="AD63" s="110"/>
      <c r="AE63" s="110"/>
      <c r="AF63" s="110"/>
      <c r="AG63" s="110"/>
      <c r="AH63" s="110"/>
      <c r="AI63" s="110"/>
      <c r="AJ63" s="110"/>
      <c r="AK63" s="110"/>
      <c r="AL63" s="110"/>
      <c r="AM63" s="110"/>
      <c r="AN63" s="110"/>
      <c r="AO63" s="110"/>
      <c r="AP63" s="110"/>
      <c r="AQ63" s="110"/>
      <c r="AR63" s="110"/>
      <c r="AS63" s="110"/>
      <c r="AT63" s="110"/>
      <c r="AU63" s="110"/>
      <c r="AV63" s="110"/>
      <c r="AW63" s="110"/>
      <c r="AX63" s="110"/>
      <c r="AY63" s="110"/>
      <c r="AZ63" s="110"/>
      <c r="BA63" s="110"/>
      <c r="BB63" s="110"/>
    </row>
    <row r="64" spans="1:54" s="64" customFormat="1" outlineLevel="1" x14ac:dyDescent="0.2">
      <c r="A64" s="63"/>
      <c r="G64" s="65"/>
      <c r="H64" s="60" t="s">
        <v>136</v>
      </c>
      <c r="I64" s="61" t="s">
        <v>137</v>
      </c>
      <c r="J64" s="62">
        <f>J385</f>
        <v>4597704025</v>
      </c>
      <c r="K64" s="62">
        <f>K385</f>
        <v>9821572374</v>
      </c>
      <c r="L64" s="112">
        <f>L385</f>
        <v>8566228227.1999989</v>
      </c>
      <c r="M64" s="112">
        <f t="shared" ref="M64:X64" si="69">M385</f>
        <v>509475850</v>
      </c>
      <c r="N64" s="112">
        <f t="shared" si="69"/>
        <v>1137236005</v>
      </c>
      <c r="O64" s="112">
        <f t="shared" si="69"/>
        <v>444467811</v>
      </c>
      <c r="P64" s="112">
        <f t="shared" si="69"/>
        <v>1081290312</v>
      </c>
      <c r="Q64" s="112">
        <f t="shared" si="69"/>
        <v>600381363</v>
      </c>
      <c r="R64" s="112">
        <f t="shared" si="69"/>
        <v>594391314</v>
      </c>
      <c r="S64" s="112">
        <f t="shared" si="69"/>
        <v>713852352.26666653</v>
      </c>
      <c r="T64" s="112">
        <f t="shared" si="69"/>
        <v>713852352.26666653</v>
      </c>
      <c r="U64" s="112">
        <f t="shared" si="69"/>
        <v>713852352.26666653</v>
      </c>
      <c r="V64" s="112">
        <f t="shared" si="69"/>
        <v>713852352.26666653</v>
      </c>
      <c r="W64" s="112">
        <f t="shared" si="69"/>
        <v>713852352.26666653</v>
      </c>
      <c r="X64" s="112">
        <f t="shared" si="69"/>
        <v>713852352.26666653</v>
      </c>
      <c r="Y64" s="112">
        <f t="shared" ref="Y64:Y91" si="70">SUM(M64:X64)</f>
        <v>8650356768.5999985</v>
      </c>
      <c r="Z64" s="112">
        <f t="shared" ref="Z64:AK64" si="71">Z385</f>
        <v>713852352.26666653</v>
      </c>
      <c r="AA64" s="112">
        <f t="shared" si="71"/>
        <v>713852352.26666653</v>
      </c>
      <c r="AB64" s="112">
        <f t="shared" si="71"/>
        <v>713852352.26666653</v>
      </c>
      <c r="AC64" s="112">
        <f t="shared" si="71"/>
        <v>713852352.26666653</v>
      </c>
      <c r="AD64" s="112">
        <f t="shared" si="71"/>
        <v>713852352.26666653</v>
      </c>
      <c r="AE64" s="112">
        <f t="shared" si="71"/>
        <v>713852352.26666653</v>
      </c>
      <c r="AF64" s="112">
        <f t="shared" si="71"/>
        <v>713852352.26666653</v>
      </c>
      <c r="AG64" s="112">
        <f t="shared" si="71"/>
        <v>5843900305</v>
      </c>
      <c r="AH64" s="112">
        <f t="shared" si="71"/>
        <v>3977672069</v>
      </c>
      <c r="AI64" s="112">
        <f t="shared" si="71"/>
        <v>9821572374</v>
      </c>
      <c r="AJ64" s="112">
        <f t="shared" si="71"/>
        <v>4283114113.6000004</v>
      </c>
      <c r="AK64" s="112">
        <f t="shared" si="71"/>
        <v>4283114113.6000004</v>
      </c>
      <c r="AL64" s="112">
        <f>AL385</f>
        <v>8566228227.2000008</v>
      </c>
      <c r="AM64" s="112">
        <f t="shared" ref="AM64:AX64" si="72">AM385</f>
        <v>4367242655</v>
      </c>
      <c r="AN64" s="112">
        <f t="shared" si="72"/>
        <v>2367964532</v>
      </c>
      <c r="AO64" s="112">
        <f t="shared" si="72"/>
        <v>2397666244</v>
      </c>
      <c r="AP64" s="112">
        <f t="shared" si="72"/>
        <v>9132873431</v>
      </c>
      <c r="AQ64" s="112">
        <f t="shared" si="72"/>
        <v>4367242655</v>
      </c>
      <c r="AR64" s="112">
        <f t="shared" si="72"/>
        <v>2367964532</v>
      </c>
      <c r="AS64" s="112">
        <f t="shared" si="72"/>
        <v>2397666244</v>
      </c>
      <c r="AT64" s="112">
        <f t="shared" si="72"/>
        <v>9132873431</v>
      </c>
      <c r="AU64" s="112">
        <f t="shared" si="72"/>
        <v>4367242655</v>
      </c>
      <c r="AV64" s="112">
        <f t="shared" si="72"/>
        <v>4765630776</v>
      </c>
      <c r="AW64" s="112">
        <f t="shared" si="72"/>
        <v>9132873431</v>
      </c>
      <c r="AX64" s="112" t="e">
        <f t="shared" si="72"/>
        <v>#REF!</v>
      </c>
      <c r="AY64" s="112">
        <f>AY385</f>
        <v>9132873431</v>
      </c>
      <c r="AZ64" s="112">
        <f>AZ385</f>
        <v>11587666000</v>
      </c>
      <c r="BA64" s="112">
        <f>BA385</f>
        <v>9132873431</v>
      </c>
      <c r="BB64" s="112">
        <f>BB385</f>
        <v>12512666000</v>
      </c>
    </row>
    <row r="65" spans="1:54" s="64" customFormat="1" outlineLevel="1" x14ac:dyDescent="0.2">
      <c r="A65" s="63"/>
      <c r="G65" s="65"/>
      <c r="H65" s="60" t="s">
        <v>138</v>
      </c>
      <c r="I65" s="61" t="s">
        <v>139</v>
      </c>
      <c r="J65" s="62">
        <f>J394</f>
        <v>793667076</v>
      </c>
      <c r="K65" s="62">
        <f>K394</f>
        <v>599992440</v>
      </c>
      <c r="L65" s="112">
        <f>L394</f>
        <v>937776337</v>
      </c>
      <c r="M65" s="112">
        <f t="shared" ref="M65:X65" si="73">M394</f>
        <v>22575000</v>
      </c>
      <c r="N65" s="112">
        <f t="shared" si="73"/>
        <v>16500000</v>
      </c>
      <c r="O65" s="112">
        <f t="shared" si="73"/>
        <v>16500000</v>
      </c>
      <c r="P65" s="112">
        <f t="shared" si="73"/>
        <v>16500000</v>
      </c>
      <c r="Q65" s="112">
        <f t="shared" si="73"/>
        <v>16500000</v>
      </c>
      <c r="R65" s="112">
        <f t="shared" si="73"/>
        <v>16500000</v>
      </c>
      <c r="S65" s="112">
        <f t="shared" si="73"/>
        <v>78148028.083333328</v>
      </c>
      <c r="T65" s="112">
        <f t="shared" si="73"/>
        <v>78148028.083333328</v>
      </c>
      <c r="U65" s="112">
        <f t="shared" si="73"/>
        <v>78148028.083333328</v>
      </c>
      <c r="V65" s="112">
        <f t="shared" si="73"/>
        <v>78148028.083333328</v>
      </c>
      <c r="W65" s="112">
        <f t="shared" si="73"/>
        <v>78148028.083333328</v>
      </c>
      <c r="X65" s="112">
        <f t="shared" si="73"/>
        <v>78148028.083333328</v>
      </c>
      <c r="Y65" s="112">
        <f t="shared" si="70"/>
        <v>573963168.49999988</v>
      </c>
      <c r="Z65" s="112">
        <f t="shared" ref="Z65:AK65" si="74">Z394</f>
        <v>78148028.083333328</v>
      </c>
      <c r="AA65" s="112">
        <f t="shared" si="74"/>
        <v>78148028.083333328</v>
      </c>
      <c r="AB65" s="112">
        <f t="shared" si="74"/>
        <v>78148028.083333328</v>
      </c>
      <c r="AC65" s="112">
        <f t="shared" si="74"/>
        <v>78148028.083333328</v>
      </c>
      <c r="AD65" s="112">
        <f t="shared" si="74"/>
        <v>78148028.083333328</v>
      </c>
      <c r="AE65" s="112">
        <f t="shared" si="74"/>
        <v>78148028.083333328</v>
      </c>
      <c r="AF65" s="112">
        <f t="shared" si="74"/>
        <v>78148028.083333328</v>
      </c>
      <c r="AG65" s="112">
        <f t="shared" si="74"/>
        <v>382979940</v>
      </c>
      <c r="AH65" s="112">
        <f t="shared" si="74"/>
        <v>217012500</v>
      </c>
      <c r="AI65" s="112">
        <f t="shared" si="74"/>
        <v>599992440</v>
      </c>
      <c r="AJ65" s="112">
        <f t="shared" si="74"/>
        <v>468888168.49999994</v>
      </c>
      <c r="AK65" s="112">
        <f t="shared" si="74"/>
        <v>468888168.49999994</v>
      </c>
      <c r="AL65" s="112">
        <f>AL394</f>
        <v>937776336.99999988</v>
      </c>
      <c r="AM65" s="112">
        <f t="shared" ref="AM65:BB65" si="75">AM394</f>
        <v>105075000</v>
      </c>
      <c r="AN65" s="112">
        <f t="shared" si="75"/>
        <v>278000000</v>
      </c>
      <c r="AO65" s="112">
        <f t="shared" si="75"/>
        <v>278000000</v>
      </c>
      <c r="AP65" s="112">
        <f t="shared" si="75"/>
        <v>661075000</v>
      </c>
      <c r="AQ65" s="112">
        <f t="shared" si="75"/>
        <v>105075000</v>
      </c>
      <c r="AR65" s="112">
        <f t="shared" si="75"/>
        <v>278000000</v>
      </c>
      <c r="AS65" s="112">
        <f t="shared" si="75"/>
        <v>278000000</v>
      </c>
      <c r="AT65" s="112">
        <f t="shared" si="75"/>
        <v>661075000</v>
      </c>
      <c r="AU65" s="112">
        <f t="shared" si="75"/>
        <v>105075000</v>
      </c>
      <c r="AV65" s="112">
        <f t="shared" si="75"/>
        <v>556000000</v>
      </c>
      <c r="AW65" s="112">
        <f t="shared" si="75"/>
        <v>661075000</v>
      </c>
      <c r="AX65" s="112">
        <f t="shared" si="75"/>
        <v>1000000000</v>
      </c>
      <c r="AY65" s="112">
        <f>AY394</f>
        <v>661075000</v>
      </c>
      <c r="AZ65" s="112">
        <f>AZ394</f>
        <v>1000000000</v>
      </c>
      <c r="BA65" s="112">
        <f t="shared" si="75"/>
        <v>661075000</v>
      </c>
      <c r="BB65" s="112">
        <f t="shared" si="75"/>
        <v>1000000000</v>
      </c>
    </row>
    <row r="66" spans="1:54" s="64" customFormat="1" outlineLevel="1" x14ac:dyDescent="0.2">
      <c r="A66" s="63"/>
      <c r="G66" s="65"/>
      <c r="H66" s="60" t="s">
        <v>140</v>
      </c>
      <c r="I66" s="61" t="s">
        <v>141</v>
      </c>
      <c r="J66" s="62">
        <f>J398</f>
        <v>476768319</v>
      </c>
      <c r="K66" s="62">
        <f>K398</f>
        <v>7559870451</v>
      </c>
      <c r="L66" s="112">
        <f>L398</f>
        <v>3086312766</v>
      </c>
      <c r="M66" s="112">
        <f t="shared" ref="M66:X66" si="76">M398</f>
        <v>13029242</v>
      </c>
      <c r="N66" s="112">
        <f t="shared" si="76"/>
        <v>65102009</v>
      </c>
      <c r="O66" s="112">
        <f t="shared" si="76"/>
        <v>34109623</v>
      </c>
      <c r="P66" s="112">
        <f t="shared" si="76"/>
        <v>1756290133</v>
      </c>
      <c r="Q66" s="112">
        <f t="shared" si="76"/>
        <v>1979320708</v>
      </c>
      <c r="R66" s="112">
        <f t="shared" si="76"/>
        <v>836001506</v>
      </c>
      <c r="S66" s="112">
        <f t="shared" si="76"/>
        <v>257192730.5</v>
      </c>
      <c r="T66" s="112">
        <f t="shared" si="76"/>
        <v>257192730.5</v>
      </c>
      <c r="U66" s="112">
        <f t="shared" si="76"/>
        <v>257192730.5</v>
      </c>
      <c r="V66" s="112">
        <f t="shared" si="76"/>
        <v>257192730.5</v>
      </c>
      <c r="W66" s="112">
        <f t="shared" si="76"/>
        <v>257192730.5</v>
      </c>
      <c r="X66" s="112">
        <f t="shared" si="76"/>
        <v>257192730.5</v>
      </c>
      <c r="Y66" s="112">
        <f t="shared" si="70"/>
        <v>6227009604</v>
      </c>
      <c r="Z66" s="112">
        <f t="shared" ref="Z66:AK66" si="77">Z398</f>
        <v>257192730.5</v>
      </c>
      <c r="AA66" s="112">
        <f t="shared" si="77"/>
        <v>257192730.5</v>
      </c>
      <c r="AB66" s="112">
        <f t="shared" si="77"/>
        <v>257192730.5</v>
      </c>
      <c r="AC66" s="112">
        <f t="shared" si="77"/>
        <v>257192730.5</v>
      </c>
      <c r="AD66" s="112">
        <f t="shared" si="77"/>
        <v>257192730.5</v>
      </c>
      <c r="AE66" s="112">
        <f t="shared" si="77"/>
        <v>257192730.5</v>
      </c>
      <c r="AF66" s="112">
        <f t="shared" si="77"/>
        <v>257192730.5</v>
      </c>
      <c r="AG66" s="112">
        <f t="shared" si="77"/>
        <v>1902570766</v>
      </c>
      <c r="AH66" s="112">
        <f t="shared" si="77"/>
        <v>5657299685</v>
      </c>
      <c r="AI66" s="112">
        <f t="shared" si="77"/>
        <v>7559870451</v>
      </c>
      <c r="AJ66" s="112">
        <f t="shared" si="77"/>
        <v>1543156383</v>
      </c>
      <c r="AK66" s="112">
        <f t="shared" si="77"/>
        <v>1543156383</v>
      </c>
      <c r="AL66" s="112">
        <f>AL398</f>
        <v>3086312766</v>
      </c>
      <c r="AM66" s="112">
        <f t="shared" ref="AM66:BB66" si="78">AM398</f>
        <v>4683853221</v>
      </c>
      <c r="AN66" s="112">
        <f t="shared" si="78"/>
        <v>4074884000</v>
      </c>
      <c r="AO66" s="112">
        <f t="shared" si="78"/>
        <v>2586693000</v>
      </c>
      <c r="AP66" s="112">
        <f t="shared" si="78"/>
        <v>11345430221</v>
      </c>
      <c r="AQ66" s="112">
        <f t="shared" si="78"/>
        <v>4683853221</v>
      </c>
      <c r="AR66" s="112">
        <f t="shared" si="78"/>
        <v>4074884000</v>
      </c>
      <c r="AS66" s="112">
        <f t="shared" si="78"/>
        <v>2586693000</v>
      </c>
      <c r="AT66" s="112">
        <f t="shared" si="78"/>
        <v>11345430221</v>
      </c>
      <c r="AU66" s="112">
        <f t="shared" si="78"/>
        <v>4683853221</v>
      </c>
      <c r="AV66" s="112">
        <f t="shared" si="78"/>
        <v>6661577000</v>
      </c>
      <c r="AW66" s="112">
        <f t="shared" si="78"/>
        <v>11345430221</v>
      </c>
      <c r="AX66" s="112" t="e">
        <f t="shared" si="78"/>
        <v>#REF!</v>
      </c>
      <c r="AY66" s="112">
        <f>AY398</f>
        <v>11345430221</v>
      </c>
      <c r="AZ66" s="112">
        <f>AZ398</f>
        <v>11583654000</v>
      </c>
      <c r="BA66" s="112">
        <f t="shared" si="78"/>
        <v>11345430221</v>
      </c>
      <c r="BB66" s="112">
        <f t="shared" si="78"/>
        <v>16083654000</v>
      </c>
    </row>
    <row r="67" spans="1:54" s="64" customFormat="1" outlineLevel="1" x14ac:dyDescent="0.2">
      <c r="A67" s="63"/>
      <c r="G67" s="65"/>
      <c r="H67" s="60" t="s">
        <v>142</v>
      </c>
      <c r="I67" s="61" t="s">
        <v>143</v>
      </c>
      <c r="J67" s="62">
        <f>J413</f>
        <v>34147536</v>
      </c>
      <c r="K67" s="62">
        <f>K413</f>
        <v>842547500</v>
      </c>
      <c r="L67" s="112">
        <f>L413</f>
        <v>4169333524</v>
      </c>
      <c r="M67" s="112">
        <f t="shared" ref="M67:X67" si="79">M413</f>
        <v>0</v>
      </c>
      <c r="N67" s="112">
        <f t="shared" si="79"/>
        <v>10267500</v>
      </c>
      <c r="O67" s="112">
        <f t="shared" si="79"/>
        <v>0</v>
      </c>
      <c r="P67" s="112">
        <f t="shared" si="79"/>
        <v>1737121337</v>
      </c>
      <c r="Q67" s="112">
        <f t="shared" si="79"/>
        <v>3044051009</v>
      </c>
      <c r="R67" s="112">
        <f t="shared" si="79"/>
        <v>2177784618</v>
      </c>
      <c r="S67" s="112">
        <f t="shared" si="79"/>
        <v>347444460.33333331</v>
      </c>
      <c r="T67" s="112">
        <f t="shared" si="79"/>
        <v>347444460.33333331</v>
      </c>
      <c r="U67" s="112">
        <f t="shared" si="79"/>
        <v>347444460.33333331</v>
      </c>
      <c r="V67" s="112">
        <f t="shared" si="79"/>
        <v>347444460.33333331</v>
      </c>
      <c r="W67" s="112">
        <f t="shared" si="79"/>
        <v>347444460.33333331</v>
      </c>
      <c r="X67" s="112">
        <f t="shared" si="79"/>
        <v>347444460.33333331</v>
      </c>
      <c r="Y67" s="112">
        <f t="shared" si="70"/>
        <v>9053891226</v>
      </c>
      <c r="Z67" s="112">
        <f t="shared" ref="Z67:AK67" si="80">Z413</f>
        <v>347444460.33333331</v>
      </c>
      <c r="AA67" s="112">
        <f t="shared" si="80"/>
        <v>347444460.33333331</v>
      </c>
      <c r="AB67" s="112">
        <f t="shared" si="80"/>
        <v>347444460.33333331</v>
      </c>
      <c r="AC67" s="112">
        <f t="shared" si="80"/>
        <v>347444460.33333331</v>
      </c>
      <c r="AD67" s="112">
        <f t="shared" si="80"/>
        <v>347444460.33333331</v>
      </c>
      <c r="AE67" s="112">
        <f t="shared" si="80"/>
        <v>347444460.33333331</v>
      </c>
      <c r="AF67" s="112">
        <f t="shared" si="80"/>
        <v>347444460.33333331</v>
      </c>
      <c r="AG67" s="112">
        <f t="shared" si="80"/>
        <v>5700250</v>
      </c>
      <c r="AH67" s="112">
        <f t="shared" si="80"/>
        <v>836847250</v>
      </c>
      <c r="AI67" s="112">
        <f t="shared" si="80"/>
        <v>842547500</v>
      </c>
      <c r="AJ67" s="112">
        <f t="shared" si="80"/>
        <v>2084666762</v>
      </c>
      <c r="AK67" s="112">
        <f t="shared" si="80"/>
        <v>2084666762</v>
      </c>
      <c r="AL67" s="112">
        <f>AL413</f>
        <v>4169333524</v>
      </c>
      <c r="AM67" s="112">
        <f t="shared" ref="AM67:BB67" si="81">AM413</f>
        <v>6969224464</v>
      </c>
      <c r="AN67" s="112">
        <f t="shared" si="81"/>
        <v>9909192951.1384296</v>
      </c>
      <c r="AO67" s="112">
        <f t="shared" si="81"/>
        <v>12556514362.652779</v>
      </c>
      <c r="AP67" s="112">
        <f t="shared" si="81"/>
        <v>29434931777.791206</v>
      </c>
      <c r="AQ67" s="112">
        <f t="shared" si="81"/>
        <v>6969224464</v>
      </c>
      <c r="AR67" s="112">
        <f t="shared" si="81"/>
        <v>9909192951.1384296</v>
      </c>
      <c r="AS67" s="112">
        <f t="shared" si="81"/>
        <v>12556514362.652779</v>
      </c>
      <c r="AT67" s="112">
        <f t="shared" si="81"/>
        <v>29434931777.791206</v>
      </c>
      <c r="AU67" s="112">
        <f t="shared" si="81"/>
        <v>6969224464</v>
      </c>
      <c r="AV67" s="112">
        <f t="shared" si="81"/>
        <v>22465707313.791206</v>
      </c>
      <c r="AW67" s="112">
        <f t="shared" si="81"/>
        <v>29434931777.791206</v>
      </c>
      <c r="AX67" s="112" t="e">
        <f t="shared" si="81"/>
        <v>#REF!</v>
      </c>
      <c r="AY67" s="112">
        <f>AY413</f>
        <v>29434931777.791206</v>
      </c>
      <c r="AZ67" s="112">
        <f>AZ413</f>
        <v>28258007796.590584</v>
      </c>
      <c r="BA67" s="112">
        <f t="shared" si="81"/>
        <v>28328362270.791206</v>
      </c>
      <c r="BB67" s="112">
        <f t="shared" si="81"/>
        <v>44842007796.590584</v>
      </c>
    </row>
    <row r="68" spans="1:54" s="64" customFormat="1" outlineLevel="1" x14ac:dyDescent="0.2">
      <c r="A68" s="63"/>
      <c r="G68" s="65"/>
      <c r="H68" s="60" t="s">
        <v>144</v>
      </c>
      <c r="I68" s="61" t="s">
        <v>145</v>
      </c>
      <c r="J68" s="62">
        <f>J425</f>
        <v>1650904330</v>
      </c>
      <c r="K68" s="62">
        <f>K425</f>
        <v>3043169665</v>
      </c>
      <c r="L68" s="112">
        <f>L425</f>
        <v>3738850374</v>
      </c>
      <c r="M68" s="112">
        <f t="shared" ref="M68:X68" si="82">M425</f>
        <v>150356500</v>
      </c>
      <c r="N68" s="112">
        <f t="shared" si="82"/>
        <v>303201019</v>
      </c>
      <c r="O68" s="112">
        <f t="shared" si="82"/>
        <v>460998111</v>
      </c>
      <c r="P68" s="112">
        <f t="shared" si="82"/>
        <v>305280277</v>
      </c>
      <c r="Q68" s="112">
        <f t="shared" si="82"/>
        <v>806671075</v>
      </c>
      <c r="R68" s="112">
        <f t="shared" si="82"/>
        <v>469037808</v>
      </c>
      <c r="S68" s="112">
        <f t="shared" si="82"/>
        <v>311570864.5</v>
      </c>
      <c r="T68" s="112">
        <f t="shared" si="82"/>
        <v>311570864.5</v>
      </c>
      <c r="U68" s="112">
        <f t="shared" si="82"/>
        <v>311570864.5</v>
      </c>
      <c r="V68" s="112">
        <f t="shared" si="82"/>
        <v>311570864.5</v>
      </c>
      <c r="W68" s="112">
        <f t="shared" si="82"/>
        <v>311570864.5</v>
      </c>
      <c r="X68" s="112">
        <f t="shared" si="82"/>
        <v>311570864.5</v>
      </c>
      <c r="Y68" s="112">
        <f t="shared" si="70"/>
        <v>4364969977</v>
      </c>
      <c r="Z68" s="112">
        <f t="shared" ref="Z68:AK68" si="83">Z425</f>
        <v>311570864.5</v>
      </c>
      <c r="AA68" s="112">
        <f t="shared" si="83"/>
        <v>311570864.5</v>
      </c>
      <c r="AB68" s="112">
        <f t="shared" si="83"/>
        <v>311570864.5</v>
      </c>
      <c r="AC68" s="112">
        <f t="shared" si="83"/>
        <v>311570864.5</v>
      </c>
      <c r="AD68" s="112">
        <f t="shared" si="83"/>
        <v>311570864.5</v>
      </c>
      <c r="AE68" s="112">
        <f t="shared" si="83"/>
        <v>311570864.5</v>
      </c>
      <c r="AF68" s="112">
        <f t="shared" si="83"/>
        <v>311570864.5</v>
      </c>
      <c r="AG68" s="112">
        <f t="shared" si="83"/>
        <v>1315109000</v>
      </c>
      <c r="AH68" s="112">
        <f t="shared" si="83"/>
        <v>1728060665</v>
      </c>
      <c r="AI68" s="112">
        <f t="shared" si="83"/>
        <v>3043169665</v>
      </c>
      <c r="AJ68" s="112">
        <f t="shared" si="83"/>
        <v>1869425187</v>
      </c>
      <c r="AK68" s="112">
        <f t="shared" si="83"/>
        <v>1869425187</v>
      </c>
      <c r="AL68" s="112">
        <f>AL425</f>
        <v>3738850374</v>
      </c>
      <c r="AM68" s="112">
        <f t="shared" ref="AM68:BB68" si="84">AM425</f>
        <v>2495544790</v>
      </c>
      <c r="AN68" s="112">
        <f t="shared" si="84"/>
        <v>5146940000</v>
      </c>
      <c r="AO68" s="112">
        <f t="shared" si="84"/>
        <v>5593548000</v>
      </c>
      <c r="AP68" s="112">
        <f t="shared" si="84"/>
        <v>13236032790</v>
      </c>
      <c r="AQ68" s="112">
        <f t="shared" si="84"/>
        <v>2495544790</v>
      </c>
      <c r="AR68" s="112">
        <f t="shared" si="84"/>
        <v>5146940000</v>
      </c>
      <c r="AS68" s="112">
        <f t="shared" si="84"/>
        <v>5593548000</v>
      </c>
      <c r="AT68" s="112">
        <f t="shared" si="84"/>
        <v>13236032790</v>
      </c>
      <c r="AU68" s="112">
        <f t="shared" si="84"/>
        <v>2495544790</v>
      </c>
      <c r="AV68" s="112">
        <f t="shared" si="84"/>
        <v>10440488000</v>
      </c>
      <c r="AW68" s="112">
        <f t="shared" si="84"/>
        <v>12936032790</v>
      </c>
      <c r="AX68" s="112" t="e">
        <f t="shared" si="84"/>
        <v>#REF!</v>
      </c>
      <c r="AY68" s="112">
        <f>AY425</f>
        <v>12936032790</v>
      </c>
      <c r="AZ68" s="112">
        <f>AZ425</f>
        <v>17161365000</v>
      </c>
      <c r="BA68" s="112">
        <f t="shared" si="84"/>
        <v>13236033000</v>
      </c>
      <c r="BB68" s="112">
        <f t="shared" si="84"/>
        <v>18304529000</v>
      </c>
    </row>
    <row r="69" spans="1:54" s="64" customFormat="1" hidden="1" outlineLevel="1" x14ac:dyDescent="0.2">
      <c r="A69" s="63"/>
      <c r="G69" s="65"/>
      <c r="H69" s="60" t="s">
        <v>146</v>
      </c>
      <c r="I69" s="61" t="s">
        <v>147</v>
      </c>
      <c r="J69" s="62">
        <f>J444</f>
        <v>0</v>
      </c>
      <c r="K69" s="62">
        <f>K444</f>
        <v>0</v>
      </c>
      <c r="L69" s="112">
        <f>L444</f>
        <v>0</v>
      </c>
      <c r="M69" s="112">
        <f t="shared" ref="M69:X69" si="85">M444</f>
        <v>0</v>
      </c>
      <c r="N69" s="112">
        <f t="shared" si="85"/>
        <v>0</v>
      </c>
      <c r="O69" s="112">
        <f t="shared" si="85"/>
        <v>0</v>
      </c>
      <c r="P69" s="112">
        <f t="shared" si="85"/>
        <v>0</v>
      </c>
      <c r="Q69" s="112">
        <f t="shared" si="85"/>
        <v>0</v>
      </c>
      <c r="R69" s="112">
        <f t="shared" si="85"/>
        <v>0</v>
      </c>
      <c r="S69" s="112">
        <f t="shared" si="85"/>
        <v>0</v>
      </c>
      <c r="T69" s="112">
        <f t="shared" si="85"/>
        <v>0</v>
      </c>
      <c r="U69" s="112">
        <f t="shared" si="85"/>
        <v>0</v>
      </c>
      <c r="V69" s="112">
        <f t="shared" si="85"/>
        <v>0</v>
      </c>
      <c r="W69" s="112">
        <f t="shared" si="85"/>
        <v>0</v>
      </c>
      <c r="X69" s="112">
        <f t="shared" si="85"/>
        <v>0</v>
      </c>
      <c r="Y69" s="112">
        <f t="shared" si="70"/>
        <v>0</v>
      </c>
      <c r="Z69" s="112">
        <f t="shared" ref="Z69:AK69" si="86">Z444</f>
        <v>0</v>
      </c>
      <c r="AA69" s="112">
        <f t="shared" si="86"/>
        <v>0</v>
      </c>
      <c r="AB69" s="112">
        <f t="shared" si="86"/>
        <v>0</v>
      </c>
      <c r="AC69" s="112">
        <f t="shared" si="86"/>
        <v>0</v>
      </c>
      <c r="AD69" s="112">
        <f t="shared" si="86"/>
        <v>0</v>
      </c>
      <c r="AE69" s="112">
        <f t="shared" si="86"/>
        <v>0</v>
      </c>
      <c r="AF69" s="112">
        <f t="shared" si="86"/>
        <v>0</v>
      </c>
      <c r="AG69" s="112">
        <f t="shared" si="86"/>
        <v>0</v>
      </c>
      <c r="AH69" s="112">
        <f t="shared" si="86"/>
        <v>0</v>
      </c>
      <c r="AI69" s="112">
        <f t="shared" si="86"/>
        <v>0</v>
      </c>
      <c r="AJ69" s="112">
        <f t="shared" si="86"/>
        <v>0</v>
      </c>
      <c r="AK69" s="112">
        <f t="shared" si="86"/>
        <v>0</v>
      </c>
      <c r="AL69" s="112">
        <f>AL444</f>
        <v>0</v>
      </c>
      <c r="AM69" s="112">
        <f t="shared" ref="AM69:BB69" si="87">AM444</f>
        <v>0</v>
      </c>
      <c r="AN69" s="112">
        <f t="shared" si="87"/>
        <v>0</v>
      </c>
      <c r="AO69" s="112">
        <f t="shared" si="87"/>
        <v>0</v>
      </c>
      <c r="AP69" s="112">
        <f t="shared" si="87"/>
        <v>0</v>
      </c>
      <c r="AQ69" s="112">
        <f t="shared" si="87"/>
        <v>0</v>
      </c>
      <c r="AR69" s="112">
        <f t="shared" si="87"/>
        <v>0</v>
      </c>
      <c r="AS69" s="112">
        <f t="shared" si="87"/>
        <v>0</v>
      </c>
      <c r="AT69" s="112">
        <f t="shared" si="87"/>
        <v>0</v>
      </c>
      <c r="AU69" s="112">
        <f t="shared" si="87"/>
        <v>0</v>
      </c>
      <c r="AV69" s="112">
        <f t="shared" si="87"/>
        <v>0</v>
      </c>
      <c r="AW69" s="112">
        <f t="shared" si="87"/>
        <v>0</v>
      </c>
      <c r="AX69" s="112" t="e">
        <f t="shared" si="87"/>
        <v>#REF!</v>
      </c>
      <c r="AY69" s="112">
        <f>AY444</f>
        <v>0</v>
      </c>
      <c r="AZ69" s="112">
        <f>AZ444</f>
        <v>0</v>
      </c>
      <c r="BA69" s="112">
        <f t="shared" si="87"/>
        <v>0</v>
      </c>
      <c r="BB69" s="112">
        <f t="shared" si="87"/>
        <v>0</v>
      </c>
    </row>
    <row r="70" spans="1:54" s="64" customFormat="1" outlineLevel="1" x14ac:dyDescent="0.2">
      <c r="A70" s="63"/>
      <c r="G70" s="65"/>
      <c r="H70" s="60" t="s">
        <v>148</v>
      </c>
      <c r="I70" s="61" t="s">
        <v>149</v>
      </c>
      <c r="J70" s="62">
        <f>J446</f>
        <v>0</v>
      </c>
      <c r="K70" s="62">
        <f>K446</f>
        <v>0</v>
      </c>
      <c r="L70" s="112">
        <f>L446</f>
        <v>73508249831.153366</v>
      </c>
      <c r="M70" s="112">
        <f t="shared" ref="M70:X70" si="88">M446</f>
        <v>0</v>
      </c>
      <c r="N70" s="112">
        <f t="shared" si="88"/>
        <v>0</v>
      </c>
      <c r="O70" s="112">
        <f t="shared" si="88"/>
        <v>0</v>
      </c>
      <c r="P70" s="112">
        <f t="shared" si="88"/>
        <v>0</v>
      </c>
      <c r="Q70" s="112">
        <f t="shared" si="88"/>
        <v>0</v>
      </c>
      <c r="R70" s="112">
        <f t="shared" si="88"/>
        <v>0</v>
      </c>
      <c r="S70" s="112">
        <f t="shared" si="88"/>
        <v>0</v>
      </c>
      <c r="T70" s="112">
        <f t="shared" si="88"/>
        <v>0</v>
      </c>
      <c r="U70" s="112">
        <f t="shared" si="88"/>
        <v>0</v>
      </c>
      <c r="V70" s="112">
        <f t="shared" si="88"/>
        <v>0</v>
      </c>
      <c r="W70" s="112">
        <f t="shared" si="88"/>
        <v>0</v>
      </c>
      <c r="X70" s="112">
        <f t="shared" si="88"/>
        <v>0</v>
      </c>
      <c r="Y70" s="112">
        <f t="shared" si="70"/>
        <v>0</v>
      </c>
      <c r="Z70" s="112">
        <f t="shared" ref="Z70:AK70" si="89">Z446</f>
        <v>6125687485.9294462</v>
      </c>
      <c r="AA70" s="112">
        <f t="shared" si="89"/>
        <v>6125687485.9294462</v>
      </c>
      <c r="AB70" s="112">
        <f t="shared" si="89"/>
        <v>6125687485.9294462</v>
      </c>
      <c r="AC70" s="112">
        <f t="shared" si="89"/>
        <v>6125687485.9294462</v>
      </c>
      <c r="AD70" s="112">
        <f t="shared" si="89"/>
        <v>6125687485.9294462</v>
      </c>
      <c r="AE70" s="112">
        <f t="shared" si="89"/>
        <v>6125687485.9294462</v>
      </c>
      <c r="AF70" s="112">
        <f t="shared" si="89"/>
        <v>6125687485.9294462</v>
      </c>
      <c r="AG70" s="112">
        <f t="shared" si="89"/>
        <v>0</v>
      </c>
      <c r="AH70" s="112">
        <f t="shared" si="89"/>
        <v>0</v>
      </c>
      <c r="AI70" s="112">
        <f t="shared" si="89"/>
        <v>0</v>
      </c>
      <c r="AJ70" s="112">
        <f t="shared" si="89"/>
        <v>36754124915.576683</v>
      </c>
      <c r="AK70" s="112">
        <f t="shared" si="89"/>
        <v>36754124915.576683</v>
      </c>
      <c r="AL70" s="112">
        <f>AL446</f>
        <v>73508249831.153366</v>
      </c>
      <c r="AM70" s="112">
        <f t="shared" ref="AM70:BB70" si="90">AM446</f>
        <v>0</v>
      </c>
      <c r="AN70" s="112">
        <f t="shared" si="90"/>
        <v>0</v>
      </c>
      <c r="AO70" s="112">
        <f t="shared" si="90"/>
        <v>0</v>
      </c>
      <c r="AP70" s="112">
        <f t="shared" si="90"/>
        <v>0</v>
      </c>
      <c r="AQ70" s="112">
        <f t="shared" si="90"/>
        <v>0</v>
      </c>
      <c r="AR70" s="112">
        <f t="shared" si="90"/>
        <v>0</v>
      </c>
      <c r="AS70" s="112">
        <f t="shared" si="90"/>
        <v>0</v>
      </c>
      <c r="AT70" s="112">
        <f t="shared" si="90"/>
        <v>0</v>
      </c>
      <c r="AU70" s="112">
        <f t="shared" si="90"/>
        <v>0</v>
      </c>
      <c r="AV70" s="112">
        <f t="shared" si="90"/>
        <v>0</v>
      </c>
      <c r="AW70" s="112">
        <f t="shared" si="90"/>
        <v>0</v>
      </c>
      <c r="AX70" s="112" t="e">
        <f t="shared" si="90"/>
        <v>#REF!</v>
      </c>
      <c r="AY70" s="112">
        <f>AY446</f>
        <v>0</v>
      </c>
      <c r="AZ70" s="112">
        <f>AZ446</f>
        <v>0</v>
      </c>
      <c r="BA70" s="112">
        <f t="shared" si="90"/>
        <v>0</v>
      </c>
      <c r="BB70" s="112">
        <f t="shared" si="90"/>
        <v>0</v>
      </c>
    </row>
    <row r="71" spans="1:54" s="64" customFormat="1" outlineLevel="1" x14ac:dyDescent="0.2">
      <c r="A71" s="63"/>
      <c r="G71" s="65"/>
      <c r="H71" s="60" t="s">
        <v>150</v>
      </c>
      <c r="I71" s="61" t="s">
        <v>151</v>
      </c>
      <c r="J71" s="62">
        <f>J460</f>
        <v>0</v>
      </c>
      <c r="K71" s="62">
        <f>K460</f>
        <v>0</v>
      </c>
      <c r="L71" s="112">
        <f>L460</f>
        <v>0</v>
      </c>
      <c r="M71" s="112">
        <f t="shared" ref="M71:X71" si="91">M460</f>
        <v>0</v>
      </c>
      <c r="N71" s="112">
        <f t="shared" si="91"/>
        <v>0</v>
      </c>
      <c r="O71" s="112">
        <f t="shared" si="91"/>
        <v>3605805083</v>
      </c>
      <c r="P71" s="112">
        <f t="shared" si="91"/>
        <v>308178822</v>
      </c>
      <c r="Q71" s="112">
        <f t="shared" si="91"/>
        <v>3297626261</v>
      </c>
      <c r="R71" s="112">
        <f t="shared" si="91"/>
        <v>3605805083</v>
      </c>
      <c r="S71" s="112">
        <f t="shared" si="91"/>
        <v>3605805083</v>
      </c>
      <c r="T71" s="112">
        <f t="shared" si="91"/>
        <v>3605805083</v>
      </c>
      <c r="U71" s="112">
        <f t="shared" si="91"/>
        <v>3605805083</v>
      </c>
      <c r="V71" s="112">
        <f t="shared" si="91"/>
        <v>3605805083</v>
      </c>
      <c r="W71" s="112">
        <f t="shared" si="91"/>
        <v>3605805083</v>
      </c>
      <c r="X71" s="112">
        <f t="shared" si="91"/>
        <v>3605805083</v>
      </c>
      <c r="Y71" s="112">
        <f t="shared" si="70"/>
        <v>32452245747</v>
      </c>
      <c r="Z71" s="112">
        <f t="shared" ref="Z71:AK71" si="92">Z460</f>
        <v>0</v>
      </c>
      <c r="AA71" s="112">
        <f t="shared" si="92"/>
        <v>0</v>
      </c>
      <c r="AB71" s="112">
        <f t="shared" si="92"/>
        <v>0</v>
      </c>
      <c r="AC71" s="112">
        <f t="shared" si="92"/>
        <v>0</v>
      </c>
      <c r="AD71" s="112">
        <f t="shared" si="92"/>
        <v>0</v>
      </c>
      <c r="AE71" s="112">
        <f t="shared" si="92"/>
        <v>0</v>
      </c>
      <c r="AF71" s="112">
        <f t="shared" si="92"/>
        <v>0</v>
      </c>
      <c r="AG71" s="112">
        <f t="shared" si="92"/>
        <v>0</v>
      </c>
      <c r="AH71" s="112">
        <f t="shared" si="92"/>
        <v>0</v>
      </c>
      <c r="AI71" s="112">
        <f t="shared" si="92"/>
        <v>0</v>
      </c>
      <c r="AJ71" s="112">
        <f t="shared" si="92"/>
        <v>0</v>
      </c>
      <c r="AK71" s="112">
        <f t="shared" si="92"/>
        <v>0</v>
      </c>
      <c r="AL71" s="112">
        <f>AL460</f>
        <v>0</v>
      </c>
      <c r="AM71" s="112">
        <f t="shared" ref="AM71:BB71" si="93">AM460</f>
        <v>10817415249</v>
      </c>
      <c r="AN71" s="112">
        <f t="shared" si="93"/>
        <v>10817415249</v>
      </c>
      <c r="AO71" s="112">
        <f t="shared" si="93"/>
        <v>10819022391.473209</v>
      </c>
      <c r="AP71" s="112">
        <f t="shared" si="93"/>
        <v>32453852889.473209</v>
      </c>
      <c r="AQ71" s="112">
        <f t="shared" si="93"/>
        <v>10817415249</v>
      </c>
      <c r="AR71" s="112">
        <f t="shared" si="93"/>
        <v>10817415249</v>
      </c>
      <c r="AS71" s="112">
        <f t="shared" si="93"/>
        <v>10819022391.473209</v>
      </c>
      <c r="AT71" s="112">
        <f t="shared" si="93"/>
        <v>32453852889.473209</v>
      </c>
      <c r="AU71" s="112">
        <f t="shared" si="93"/>
        <v>10817415249</v>
      </c>
      <c r="AV71" s="112">
        <f t="shared" si="93"/>
        <v>21636437640.473198</v>
      </c>
      <c r="AW71" s="112">
        <f t="shared" si="93"/>
        <v>32453852889.473198</v>
      </c>
      <c r="AX71" s="112" t="e">
        <f t="shared" si="93"/>
        <v>#REF!</v>
      </c>
      <c r="AY71" s="112">
        <f>AY460</f>
        <v>32453852889.473198</v>
      </c>
      <c r="AZ71" s="112">
        <f>AZ460</f>
        <v>43855908068.660698</v>
      </c>
      <c r="BA71" s="112">
        <f t="shared" si="93"/>
        <v>32453852889.473198</v>
      </c>
      <c r="BB71" s="112">
        <f t="shared" si="93"/>
        <v>43855908068.660698</v>
      </c>
    </row>
    <row r="72" spans="1:54" s="71" customFormat="1" outlineLevel="1" x14ac:dyDescent="0.2">
      <c r="A72" s="70"/>
      <c r="G72" s="72"/>
      <c r="H72" s="73">
        <v>5128000000</v>
      </c>
      <c r="I72" s="74" t="s">
        <v>152</v>
      </c>
      <c r="J72" s="75">
        <f>J468</f>
        <v>0</v>
      </c>
      <c r="K72" s="75">
        <f>K468</f>
        <v>829862478</v>
      </c>
      <c r="L72" s="113">
        <f>L468</f>
        <v>0</v>
      </c>
      <c r="M72" s="113">
        <f t="shared" ref="M72:X72" si="94">M468</f>
        <v>0</v>
      </c>
      <c r="N72" s="113">
        <f t="shared" si="94"/>
        <v>0</v>
      </c>
      <c r="O72" s="113">
        <f t="shared" si="94"/>
        <v>0</v>
      </c>
      <c r="P72" s="113">
        <f>P468</f>
        <v>135272767</v>
      </c>
      <c r="Q72" s="113">
        <f t="shared" si="94"/>
        <v>244582557</v>
      </c>
      <c r="R72" s="113">
        <f t="shared" si="94"/>
        <v>76005119</v>
      </c>
      <c r="S72" s="113">
        <f t="shared" si="94"/>
        <v>76005119</v>
      </c>
      <c r="T72" s="113">
        <f t="shared" si="94"/>
        <v>76005119</v>
      </c>
      <c r="U72" s="113">
        <f t="shared" si="94"/>
        <v>76005119</v>
      </c>
      <c r="V72" s="113">
        <f t="shared" si="94"/>
        <v>76005119</v>
      </c>
      <c r="W72" s="113">
        <f t="shared" si="94"/>
        <v>76005119</v>
      </c>
      <c r="X72" s="113">
        <f t="shared" si="94"/>
        <v>76005119</v>
      </c>
      <c r="Y72" s="113">
        <f t="shared" si="70"/>
        <v>911891157</v>
      </c>
      <c r="Z72" s="113">
        <f t="shared" ref="Z72:AK72" si="95">Z468</f>
        <v>0</v>
      </c>
      <c r="AA72" s="113">
        <f t="shared" si="95"/>
        <v>0</v>
      </c>
      <c r="AB72" s="113">
        <f t="shared" si="95"/>
        <v>0</v>
      </c>
      <c r="AC72" s="113">
        <f t="shared" si="95"/>
        <v>0</v>
      </c>
      <c r="AD72" s="113">
        <f t="shared" si="95"/>
        <v>0</v>
      </c>
      <c r="AE72" s="113">
        <f t="shared" si="95"/>
        <v>0</v>
      </c>
      <c r="AF72" s="113">
        <f t="shared" si="95"/>
        <v>0</v>
      </c>
      <c r="AG72" s="113">
        <f t="shared" si="95"/>
        <v>0</v>
      </c>
      <c r="AH72" s="113">
        <f t="shared" si="95"/>
        <v>829862478</v>
      </c>
      <c r="AI72" s="113">
        <f t="shared" si="95"/>
        <v>829862478</v>
      </c>
      <c r="AJ72" s="113">
        <f t="shared" si="95"/>
        <v>0</v>
      </c>
      <c r="AK72" s="113">
        <f t="shared" si="95"/>
        <v>0</v>
      </c>
      <c r="AL72" s="113">
        <f>AL468</f>
        <v>0</v>
      </c>
      <c r="AM72" s="113">
        <f t="shared" ref="AM72:BB72" si="96">AM468</f>
        <v>455860443</v>
      </c>
      <c r="AN72" s="113">
        <f t="shared" si="96"/>
        <v>228015354.71273988</v>
      </c>
      <c r="AO72" s="113">
        <f t="shared" si="96"/>
        <v>228015354.71273988</v>
      </c>
      <c r="AP72" s="113">
        <f t="shared" si="96"/>
        <v>911891152.42547977</v>
      </c>
      <c r="AQ72" s="113">
        <f t="shared" si="96"/>
        <v>455860443</v>
      </c>
      <c r="AR72" s="113">
        <f t="shared" si="96"/>
        <v>228015354.71273988</v>
      </c>
      <c r="AS72" s="113">
        <f t="shared" si="96"/>
        <v>228015354.71273988</v>
      </c>
      <c r="AT72" s="113">
        <f t="shared" si="96"/>
        <v>911891152.42547977</v>
      </c>
      <c r="AU72" s="113">
        <f t="shared" si="96"/>
        <v>455860443</v>
      </c>
      <c r="AV72" s="113">
        <f t="shared" si="96"/>
        <v>456030709.42547995</v>
      </c>
      <c r="AW72" s="113">
        <f t="shared" si="96"/>
        <v>911891152.42547989</v>
      </c>
      <c r="AX72" s="113" t="e">
        <f t="shared" si="96"/>
        <v>#REF!</v>
      </c>
      <c r="AY72" s="113">
        <f>AY468</f>
        <v>911891152.42547989</v>
      </c>
      <c r="AZ72" s="113">
        <f>AZ468</f>
        <v>912061418.85095906</v>
      </c>
      <c r="BA72" s="113">
        <f t="shared" si="96"/>
        <v>911891152.42547989</v>
      </c>
      <c r="BB72" s="113">
        <f t="shared" si="96"/>
        <v>912061418.85095906</v>
      </c>
    </row>
    <row r="73" spans="1:54" s="64" customFormat="1" outlineLevel="1" x14ac:dyDescent="0.2">
      <c r="A73" s="63"/>
      <c r="G73" s="65"/>
      <c r="H73" s="60" t="s">
        <v>153</v>
      </c>
      <c r="I73" s="61" t="s">
        <v>154</v>
      </c>
      <c r="J73" s="62">
        <f>J477</f>
        <v>119496508</v>
      </c>
      <c r="K73" s="62">
        <f>K477</f>
        <v>8448130265</v>
      </c>
      <c r="L73" s="112">
        <f>L477</f>
        <v>9999999999.6000004</v>
      </c>
      <c r="M73" s="112">
        <f t="shared" ref="M73:X73" si="97">M477</f>
        <v>834774603</v>
      </c>
      <c r="N73" s="112">
        <f t="shared" si="97"/>
        <v>847758770</v>
      </c>
      <c r="O73" s="112">
        <f t="shared" si="97"/>
        <v>843892067</v>
      </c>
      <c r="P73" s="112">
        <f t="shared" si="97"/>
        <v>841988329</v>
      </c>
      <c r="Q73" s="112">
        <f t="shared" si="97"/>
        <v>844885428</v>
      </c>
      <c r="R73" s="112">
        <f t="shared" si="97"/>
        <v>491602371</v>
      </c>
      <c r="S73" s="112">
        <f t="shared" si="97"/>
        <v>491602371</v>
      </c>
      <c r="T73" s="112">
        <f t="shared" si="97"/>
        <v>491602371</v>
      </c>
      <c r="U73" s="112">
        <f t="shared" si="97"/>
        <v>491602371</v>
      </c>
      <c r="V73" s="112">
        <f t="shared" si="97"/>
        <v>491602371</v>
      </c>
      <c r="W73" s="112">
        <f t="shared" si="97"/>
        <v>491602371</v>
      </c>
      <c r="X73" s="112">
        <f t="shared" si="97"/>
        <v>491602371</v>
      </c>
      <c r="Y73" s="112">
        <f t="shared" si="70"/>
        <v>7654515794</v>
      </c>
      <c r="Z73" s="112">
        <f t="shared" ref="Z73:AK73" si="98">Z477</f>
        <v>833333333.29999995</v>
      </c>
      <c r="AA73" s="112">
        <f t="shared" si="98"/>
        <v>833333333.29999995</v>
      </c>
      <c r="AB73" s="112">
        <f t="shared" si="98"/>
        <v>833333333.29999995</v>
      </c>
      <c r="AC73" s="112">
        <f t="shared" si="98"/>
        <v>833333333.29999995</v>
      </c>
      <c r="AD73" s="112">
        <f t="shared" si="98"/>
        <v>833333333.29999995</v>
      </c>
      <c r="AE73" s="112">
        <f t="shared" si="98"/>
        <v>833333333.29999995</v>
      </c>
      <c r="AF73" s="112">
        <f t="shared" si="98"/>
        <v>833333333.29999995</v>
      </c>
      <c r="AG73" s="112">
        <f t="shared" si="98"/>
        <v>3373793233</v>
      </c>
      <c r="AH73" s="112">
        <f t="shared" si="98"/>
        <v>5074337032</v>
      </c>
      <c r="AI73" s="112">
        <f t="shared" si="98"/>
        <v>8448130265</v>
      </c>
      <c r="AJ73" s="112">
        <f t="shared" si="98"/>
        <v>4999999999.8000011</v>
      </c>
      <c r="AK73" s="112">
        <f t="shared" si="98"/>
        <v>4999999999.8000011</v>
      </c>
      <c r="AL73" s="112">
        <f>AL477</f>
        <v>9999999999.6000023</v>
      </c>
      <c r="AM73" s="112">
        <f t="shared" ref="AM73:BB73" si="99">AM477</f>
        <v>4704901568</v>
      </c>
      <c r="AN73" s="112">
        <f t="shared" si="99"/>
        <v>1469252715.890975</v>
      </c>
      <c r="AO73" s="112">
        <f t="shared" si="99"/>
        <v>1469252715.890975</v>
      </c>
      <c r="AP73" s="112">
        <f t="shared" si="99"/>
        <v>7643406999.781949</v>
      </c>
      <c r="AQ73" s="112">
        <f t="shared" si="99"/>
        <v>4704901568</v>
      </c>
      <c r="AR73" s="112">
        <f t="shared" si="99"/>
        <v>1469252715.890975</v>
      </c>
      <c r="AS73" s="112">
        <f t="shared" si="99"/>
        <v>1469252715.890975</v>
      </c>
      <c r="AT73" s="112">
        <f t="shared" si="99"/>
        <v>7643406999.781949</v>
      </c>
      <c r="AU73" s="112">
        <f t="shared" si="99"/>
        <v>4704901568</v>
      </c>
      <c r="AV73" s="112">
        <f t="shared" si="99"/>
        <v>2938505431.7819476</v>
      </c>
      <c r="AW73" s="112">
        <f t="shared" si="99"/>
        <v>7643406999.7819471</v>
      </c>
      <c r="AX73" s="112" t="e">
        <f t="shared" si="99"/>
        <v>#REF!</v>
      </c>
      <c r="AY73" s="112">
        <f>AY477</f>
        <v>7643406999.7819471</v>
      </c>
      <c r="AZ73" s="112">
        <f>AZ477</f>
        <v>7643407216.7688503</v>
      </c>
      <c r="BA73" s="112">
        <f t="shared" si="99"/>
        <v>7643406999.7819471</v>
      </c>
      <c r="BB73" s="112">
        <f t="shared" si="99"/>
        <v>7643407216.7688503</v>
      </c>
    </row>
    <row r="74" spans="1:54" s="64" customFormat="1" outlineLevel="1" x14ac:dyDescent="0.2">
      <c r="A74" s="63"/>
      <c r="G74" s="65"/>
      <c r="H74" s="60" t="s">
        <v>155</v>
      </c>
      <c r="I74" s="61" t="s">
        <v>156</v>
      </c>
      <c r="J74" s="62">
        <f>J488</f>
        <v>0</v>
      </c>
      <c r="K74" s="62">
        <f>K488</f>
        <v>0</v>
      </c>
      <c r="L74" s="112">
        <f>L488</f>
        <v>250000000</v>
      </c>
      <c r="M74" s="112">
        <f t="shared" ref="M74:X74" si="100">M488</f>
        <v>0</v>
      </c>
      <c r="N74" s="112">
        <f t="shared" si="100"/>
        <v>0</v>
      </c>
      <c r="O74" s="112">
        <f t="shared" si="100"/>
        <v>0</v>
      </c>
      <c r="P74" s="112">
        <f t="shared" si="100"/>
        <v>0</v>
      </c>
      <c r="Q74" s="112">
        <f t="shared" si="100"/>
        <v>236363636</v>
      </c>
      <c r="R74" s="112">
        <f t="shared" si="100"/>
        <v>100000000</v>
      </c>
      <c r="S74" s="112">
        <f t="shared" si="100"/>
        <v>100000000</v>
      </c>
      <c r="T74" s="112">
        <f t="shared" si="100"/>
        <v>100000000</v>
      </c>
      <c r="U74" s="112">
        <f t="shared" si="100"/>
        <v>100000000</v>
      </c>
      <c r="V74" s="112">
        <f t="shared" si="100"/>
        <v>100000000</v>
      </c>
      <c r="W74" s="112">
        <f t="shared" si="100"/>
        <v>100000000</v>
      </c>
      <c r="X74" s="112">
        <f t="shared" si="100"/>
        <v>100000000</v>
      </c>
      <c r="Y74" s="112">
        <f t="shared" si="70"/>
        <v>936363636</v>
      </c>
      <c r="Z74" s="112">
        <f t="shared" ref="Z74:AK74" si="101">Z488</f>
        <v>20833333.333333332</v>
      </c>
      <c r="AA74" s="112">
        <f t="shared" si="101"/>
        <v>20833333.333333332</v>
      </c>
      <c r="AB74" s="112">
        <f t="shared" si="101"/>
        <v>20833333.333333332</v>
      </c>
      <c r="AC74" s="112">
        <f t="shared" si="101"/>
        <v>20833333.333333332</v>
      </c>
      <c r="AD74" s="112">
        <f t="shared" si="101"/>
        <v>20833333.333333332</v>
      </c>
      <c r="AE74" s="112">
        <f t="shared" si="101"/>
        <v>20833333.333333332</v>
      </c>
      <c r="AF74" s="112">
        <f t="shared" si="101"/>
        <v>20833333.333333332</v>
      </c>
      <c r="AG74" s="112">
        <f t="shared" si="101"/>
        <v>0</v>
      </c>
      <c r="AH74" s="112">
        <f t="shared" si="101"/>
        <v>0</v>
      </c>
      <c r="AI74" s="112">
        <f t="shared" si="101"/>
        <v>0</v>
      </c>
      <c r="AJ74" s="112">
        <f t="shared" si="101"/>
        <v>124999999.99999999</v>
      </c>
      <c r="AK74" s="112">
        <f t="shared" si="101"/>
        <v>124999999.99999999</v>
      </c>
      <c r="AL74" s="112">
        <f>AL488</f>
        <v>249999999.99999997</v>
      </c>
      <c r="AM74" s="112">
        <f t="shared" ref="AM74:BB74" si="102">AM488</f>
        <v>336363636</v>
      </c>
      <c r="AN74" s="112">
        <f t="shared" si="102"/>
        <v>330000000</v>
      </c>
      <c r="AO74" s="112">
        <f t="shared" si="102"/>
        <v>330000000</v>
      </c>
      <c r="AP74" s="112">
        <f t="shared" si="102"/>
        <v>996363636</v>
      </c>
      <c r="AQ74" s="112">
        <f t="shared" si="102"/>
        <v>336363636</v>
      </c>
      <c r="AR74" s="112">
        <f t="shared" si="102"/>
        <v>330000000</v>
      </c>
      <c r="AS74" s="112">
        <f t="shared" si="102"/>
        <v>330000000</v>
      </c>
      <c r="AT74" s="112">
        <f t="shared" si="102"/>
        <v>996363636</v>
      </c>
      <c r="AU74" s="112">
        <f t="shared" si="102"/>
        <v>336363636</v>
      </c>
      <c r="AV74" s="112">
        <f t="shared" si="102"/>
        <v>658636364</v>
      </c>
      <c r="AW74" s="112">
        <f t="shared" si="102"/>
        <v>995000000</v>
      </c>
      <c r="AX74" s="112" t="e">
        <f t="shared" si="102"/>
        <v>#REF!</v>
      </c>
      <c r="AY74" s="112">
        <f>AY488</f>
        <v>995000000</v>
      </c>
      <c r="AZ74" s="112">
        <f>AZ488</f>
        <v>1980000000</v>
      </c>
      <c r="BA74" s="112">
        <f t="shared" si="102"/>
        <v>996364000</v>
      </c>
      <c r="BB74" s="112">
        <f t="shared" si="102"/>
        <v>1980000000</v>
      </c>
    </row>
    <row r="75" spans="1:54" s="64" customFormat="1" outlineLevel="1" x14ac:dyDescent="0.2">
      <c r="A75" s="63"/>
      <c r="G75" s="65"/>
      <c r="H75" s="60" t="s">
        <v>157</v>
      </c>
      <c r="I75" s="61" t="s">
        <v>158</v>
      </c>
      <c r="J75" s="62">
        <f>J497</f>
        <v>0</v>
      </c>
      <c r="K75" s="62">
        <f>K497</f>
        <v>0</v>
      </c>
      <c r="L75" s="112">
        <f>L497</f>
        <v>100000000</v>
      </c>
      <c r="M75" s="112">
        <f t="shared" ref="M75:X75" si="103">M497</f>
        <v>0</v>
      </c>
      <c r="N75" s="112">
        <f t="shared" si="103"/>
        <v>0</v>
      </c>
      <c r="O75" s="112">
        <f t="shared" si="103"/>
        <v>0</v>
      </c>
      <c r="P75" s="112">
        <f t="shared" si="103"/>
        <v>0</v>
      </c>
      <c r="Q75" s="112">
        <f t="shared" si="103"/>
        <v>0</v>
      </c>
      <c r="R75" s="112">
        <f t="shared" si="103"/>
        <v>0</v>
      </c>
      <c r="S75" s="112">
        <f t="shared" si="103"/>
        <v>0</v>
      </c>
      <c r="T75" s="112">
        <f t="shared" si="103"/>
        <v>0</v>
      </c>
      <c r="U75" s="112">
        <f t="shared" si="103"/>
        <v>0</v>
      </c>
      <c r="V75" s="112">
        <f t="shared" si="103"/>
        <v>0</v>
      </c>
      <c r="W75" s="112">
        <f t="shared" si="103"/>
        <v>0</v>
      </c>
      <c r="X75" s="112">
        <f t="shared" si="103"/>
        <v>0</v>
      </c>
      <c r="Y75" s="112">
        <f t="shared" si="70"/>
        <v>0</v>
      </c>
      <c r="Z75" s="112">
        <f t="shared" ref="Z75:AK75" si="104">Z497</f>
        <v>8333333.333333333</v>
      </c>
      <c r="AA75" s="112">
        <f t="shared" si="104"/>
        <v>8333333.333333333</v>
      </c>
      <c r="AB75" s="112">
        <f t="shared" si="104"/>
        <v>8333333.333333333</v>
      </c>
      <c r="AC75" s="112">
        <f t="shared" si="104"/>
        <v>8333333.333333333</v>
      </c>
      <c r="AD75" s="112">
        <f t="shared" si="104"/>
        <v>8333333.333333333</v>
      </c>
      <c r="AE75" s="112">
        <f t="shared" si="104"/>
        <v>8333333.333333333</v>
      </c>
      <c r="AF75" s="112">
        <f t="shared" si="104"/>
        <v>8333333.333333333</v>
      </c>
      <c r="AG75" s="112">
        <f t="shared" si="104"/>
        <v>0</v>
      </c>
      <c r="AH75" s="112">
        <f t="shared" si="104"/>
        <v>0</v>
      </c>
      <c r="AI75" s="112">
        <f t="shared" si="104"/>
        <v>0</v>
      </c>
      <c r="AJ75" s="112">
        <f t="shared" si="104"/>
        <v>50000000</v>
      </c>
      <c r="AK75" s="112">
        <f t="shared" si="104"/>
        <v>50000000</v>
      </c>
      <c r="AL75" s="112">
        <f>AL497</f>
        <v>100000000</v>
      </c>
      <c r="AM75" s="112">
        <f t="shared" ref="AM75:BB75" si="105">AM497</f>
        <v>0</v>
      </c>
      <c r="AN75" s="112">
        <f t="shared" si="105"/>
        <v>0</v>
      </c>
      <c r="AO75" s="112">
        <f t="shared" si="105"/>
        <v>100000000</v>
      </c>
      <c r="AP75" s="112">
        <f t="shared" si="105"/>
        <v>100000000</v>
      </c>
      <c r="AQ75" s="112">
        <f t="shared" si="105"/>
        <v>0</v>
      </c>
      <c r="AR75" s="112">
        <f t="shared" si="105"/>
        <v>0</v>
      </c>
      <c r="AS75" s="112">
        <f t="shared" si="105"/>
        <v>100000000</v>
      </c>
      <c r="AT75" s="112">
        <f t="shared" si="105"/>
        <v>100000000</v>
      </c>
      <c r="AU75" s="112">
        <f t="shared" si="105"/>
        <v>0</v>
      </c>
      <c r="AV75" s="112">
        <f t="shared" si="105"/>
        <v>100000000</v>
      </c>
      <c r="AW75" s="112">
        <f t="shared" si="105"/>
        <v>100000000</v>
      </c>
      <c r="AX75" s="112" t="e">
        <f t="shared" si="105"/>
        <v>#REF!</v>
      </c>
      <c r="AY75" s="112">
        <f>AY497</f>
        <v>2060239000</v>
      </c>
      <c r="AZ75" s="112">
        <f>AZ497</f>
        <v>13926739000</v>
      </c>
      <c r="BA75" s="112">
        <f t="shared" si="105"/>
        <v>100000000</v>
      </c>
      <c r="BB75" s="112">
        <f t="shared" si="105"/>
        <v>13914739000</v>
      </c>
    </row>
    <row r="76" spans="1:54" s="64" customFormat="1" outlineLevel="1" x14ac:dyDescent="0.2">
      <c r="A76" s="63"/>
      <c r="G76" s="65"/>
      <c r="H76" s="60" t="s">
        <v>159</v>
      </c>
      <c r="I76" s="61" t="s">
        <v>160</v>
      </c>
      <c r="J76" s="62">
        <f>J502</f>
        <v>41933265</v>
      </c>
      <c r="K76" s="62">
        <f>K502</f>
        <v>300450000</v>
      </c>
      <c r="L76" s="112">
        <f>L502</f>
        <v>350000000</v>
      </c>
      <c r="M76" s="112">
        <f t="shared" ref="M76:X76" si="106">M502</f>
        <v>10000000</v>
      </c>
      <c r="N76" s="112">
        <f t="shared" si="106"/>
        <v>22196000</v>
      </c>
      <c r="O76" s="112">
        <f t="shared" si="106"/>
        <v>500000</v>
      </c>
      <c r="P76" s="112">
        <f t="shared" si="106"/>
        <v>208714000</v>
      </c>
      <c r="Q76" s="112">
        <f t="shared" si="106"/>
        <v>1250000</v>
      </c>
      <c r="R76" s="112">
        <f t="shared" si="106"/>
        <v>0</v>
      </c>
      <c r="S76" s="112">
        <f t="shared" si="106"/>
        <v>29166666.666666668</v>
      </c>
      <c r="T76" s="112">
        <f t="shared" si="106"/>
        <v>29166666.666666668</v>
      </c>
      <c r="U76" s="112">
        <f t="shared" si="106"/>
        <v>29166666.666666668</v>
      </c>
      <c r="V76" s="112">
        <f t="shared" si="106"/>
        <v>29166666.666666668</v>
      </c>
      <c r="W76" s="112">
        <f t="shared" si="106"/>
        <v>29166666.666666668</v>
      </c>
      <c r="X76" s="112">
        <f t="shared" si="106"/>
        <v>29166666.666666668</v>
      </c>
      <c r="Y76" s="112">
        <f t="shared" si="70"/>
        <v>417660000.00000012</v>
      </c>
      <c r="Z76" s="112">
        <f t="shared" ref="Z76:AK76" si="107">Z502</f>
        <v>29166666.666666668</v>
      </c>
      <c r="AA76" s="112">
        <f t="shared" si="107"/>
        <v>29166666.666666668</v>
      </c>
      <c r="AB76" s="112">
        <f t="shared" si="107"/>
        <v>29166666.666666668</v>
      </c>
      <c r="AC76" s="112">
        <f t="shared" si="107"/>
        <v>29166666.666666668</v>
      </c>
      <c r="AD76" s="112">
        <f t="shared" si="107"/>
        <v>29166666.666666668</v>
      </c>
      <c r="AE76" s="112">
        <f t="shared" si="107"/>
        <v>29166666.666666668</v>
      </c>
      <c r="AF76" s="112">
        <f t="shared" si="107"/>
        <v>29166666.666666668</v>
      </c>
      <c r="AG76" s="112">
        <f t="shared" si="107"/>
        <v>187500000</v>
      </c>
      <c r="AH76" s="112">
        <f t="shared" si="107"/>
        <v>112950000</v>
      </c>
      <c r="AI76" s="112">
        <f t="shared" si="107"/>
        <v>300450000</v>
      </c>
      <c r="AJ76" s="112">
        <f t="shared" si="107"/>
        <v>175000000</v>
      </c>
      <c r="AK76" s="112">
        <f t="shared" si="107"/>
        <v>175000000</v>
      </c>
      <c r="AL76" s="112">
        <f>AL502</f>
        <v>350000000</v>
      </c>
      <c r="AM76" s="112">
        <f t="shared" ref="AM76:BB76" si="108">AM502</f>
        <v>242660000</v>
      </c>
      <c r="AN76" s="112">
        <f t="shared" si="108"/>
        <v>50000000</v>
      </c>
      <c r="AO76" s="112">
        <f t="shared" si="108"/>
        <v>50000000</v>
      </c>
      <c r="AP76" s="112">
        <f t="shared" si="108"/>
        <v>342660000</v>
      </c>
      <c r="AQ76" s="112">
        <f t="shared" si="108"/>
        <v>242660000</v>
      </c>
      <c r="AR76" s="112">
        <f t="shared" si="108"/>
        <v>50000000</v>
      </c>
      <c r="AS76" s="112">
        <f t="shared" si="108"/>
        <v>50000000</v>
      </c>
      <c r="AT76" s="112">
        <f t="shared" si="108"/>
        <v>342660000</v>
      </c>
      <c r="AU76" s="112">
        <f t="shared" si="108"/>
        <v>242660000</v>
      </c>
      <c r="AV76" s="112">
        <f t="shared" si="108"/>
        <v>87340000</v>
      </c>
      <c r="AW76" s="112">
        <f t="shared" si="108"/>
        <v>330000000</v>
      </c>
      <c r="AX76" s="112" t="e">
        <f t="shared" si="108"/>
        <v>#REF!</v>
      </c>
      <c r="AY76" s="112">
        <f>AY502</f>
        <v>330000000</v>
      </c>
      <c r="AZ76" s="112">
        <f>AZ502</f>
        <v>95000000</v>
      </c>
      <c r="BA76" s="112">
        <f t="shared" si="108"/>
        <v>330000000</v>
      </c>
      <c r="BB76" s="112">
        <f t="shared" si="108"/>
        <v>95000000</v>
      </c>
    </row>
    <row r="77" spans="1:54" s="64" customFormat="1" outlineLevel="1" x14ac:dyDescent="0.2">
      <c r="A77" s="63"/>
      <c r="G77" s="65"/>
      <c r="H77" s="60" t="s">
        <v>161</v>
      </c>
      <c r="I77" s="61" t="s">
        <v>162</v>
      </c>
      <c r="J77" s="62">
        <f>J504</f>
        <v>128700000</v>
      </c>
      <c r="K77" s="62">
        <f>K504</f>
        <v>0</v>
      </c>
      <c r="L77" s="112">
        <f>L504</f>
        <v>250000000</v>
      </c>
      <c r="M77" s="112">
        <f t="shared" ref="M77:X77" si="109">M504</f>
        <v>0</v>
      </c>
      <c r="N77" s="112">
        <f t="shared" si="109"/>
        <v>0</v>
      </c>
      <c r="O77" s="112">
        <f t="shared" si="109"/>
        <v>0</v>
      </c>
      <c r="P77" s="112">
        <f t="shared" si="109"/>
        <v>0</v>
      </c>
      <c r="Q77" s="112">
        <f t="shared" si="109"/>
        <v>0</v>
      </c>
      <c r="R77" s="112">
        <f t="shared" si="109"/>
        <v>0</v>
      </c>
      <c r="S77" s="112">
        <f t="shared" si="109"/>
        <v>20833333.333333332</v>
      </c>
      <c r="T77" s="112">
        <f t="shared" si="109"/>
        <v>20833333.333333332</v>
      </c>
      <c r="U77" s="112">
        <f t="shared" si="109"/>
        <v>20833333.333333332</v>
      </c>
      <c r="V77" s="112">
        <f t="shared" si="109"/>
        <v>20833333.333333332</v>
      </c>
      <c r="W77" s="112">
        <f t="shared" si="109"/>
        <v>20833333.333333332</v>
      </c>
      <c r="X77" s="112">
        <f t="shared" si="109"/>
        <v>20833333.333333332</v>
      </c>
      <c r="Y77" s="112">
        <f t="shared" si="70"/>
        <v>124999999.99999999</v>
      </c>
      <c r="Z77" s="112">
        <f t="shared" ref="Z77:AK77" si="110">Z504</f>
        <v>20833333.333333332</v>
      </c>
      <c r="AA77" s="112">
        <f t="shared" si="110"/>
        <v>20833333.333333332</v>
      </c>
      <c r="AB77" s="112">
        <f t="shared" si="110"/>
        <v>20833333.333333332</v>
      </c>
      <c r="AC77" s="112">
        <f t="shared" si="110"/>
        <v>20833333.333333332</v>
      </c>
      <c r="AD77" s="112">
        <f t="shared" si="110"/>
        <v>20833333.333333332</v>
      </c>
      <c r="AE77" s="112">
        <f t="shared" si="110"/>
        <v>20833333.333333332</v>
      </c>
      <c r="AF77" s="112">
        <f t="shared" si="110"/>
        <v>20833333.333333332</v>
      </c>
      <c r="AG77" s="112">
        <f t="shared" si="110"/>
        <v>29000000</v>
      </c>
      <c r="AH77" s="112">
        <f t="shared" si="110"/>
        <v>-29000000</v>
      </c>
      <c r="AI77" s="112">
        <f t="shared" si="110"/>
        <v>0</v>
      </c>
      <c r="AJ77" s="112">
        <f t="shared" si="110"/>
        <v>125000000</v>
      </c>
      <c r="AK77" s="112">
        <f t="shared" si="110"/>
        <v>125000000</v>
      </c>
      <c r="AL77" s="112">
        <f>AL504</f>
        <v>250000000</v>
      </c>
      <c r="AM77" s="112">
        <f t="shared" ref="AM77:BB77" si="111">AM504</f>
        <v>0</v>
      </c>
      <c r="AN77" s="112">
        <f t="shared" si="111"/>
        <v>25000000</v>
      </c>
      <c r="AO77" s="112">
        <f t="shared" si="111"/>
        <v>25000000</v>
      </c>
      <c r="AP77" s="112">
        <f t="shared" si="111"/>
        <v>50000000</v>
      </c>
      <c r="AQ77" s="112">
        <f t="shared" si="111"/>
        <v>0</v>
      </c>
      <c r="AR77" s="112">
        <f t="shared" si="111"/>
        <v>25000000</v>
      </c>
      <c r="AS77" s="112">
        <f t="shared" si="111"/>
        <v>25000000</v>
      </c>
      <c r="AT77" s="112">
        <f t="shared" si="111"/>
        <v>50000000</v>
      </c>
      <c r="AU77" s="112">
        <f t="shared" si="111"/>
        <v>0</v>
      </c>
      <c r="AV77" s="112">
        <f t="shared" si="111"/>
        <v>50000000</v>
      </c>
      <c r="AW77" s="112">
        <f t="shared" si="111"/>
        <v>50000000</v>
      </c>
      <c r="AX77" s="112" t="e">
        <f t="shared" si="111"/>
        <v>#REF!</v>
      </c>
      <c r="AY77" s="112">
        <f>AY504</f>
        <v>50000000</v>
      </c>
      <c r="AZ77" s="112">
        <f>AZ504</f>
        <v>55000000</v>
      </c>
      <c r="BA77" s="112">
        <f t="shared" si="111"/>
        <v>50000000</v>
      </c>
      <c r="BB77" s="112">
        <f t="shared" si="111"/>
        <v>55000000</v>
      </c>
    </row>
    <row r="78" spans="1:54" s="64" customFormat="1" hidden="1" outlineLevel="1" x14ac:dyDescent="0.2">
      <c r="A78" s="63"/>
      <c r="G78" s="65"/>
      <c r="H78" s="60" t="s">
        <v>163</v>
      </c>
      <c r="I78" s="61" t="s">
        <v>164</v>
      </c>
      <c r="J78" s="62">
        <f>J507</f>
        <v>0</v>
      </c>
      <c r="K78" s="62">
        <f>K507</f>
        <v>0</v>
      </c>
      <c r="L78" s="112">
        <f>L507</f>
        <v>0</v>
      </c>
      <c r="M78" s="112">
        <f t="shared" ref="M78:X78" si="112">M507</f>
        <v>0</v>
      </c>
      <c r="N78" s="112">
        <f t="shared" si="112"/>
        <v>0</v>
      </c>
      <c r="O78" s="112">
        <f t="shared" si="112"/>
        <v>0</v>
      </c>
      <c r="P78" s="112">
        <f t="shared" si="112"/>
        <v>0</v>
      </c>
      <c r="Q78" s="112">
        <f t="shared" si="112"/>
        <v>0</v>
      </c>
      <c r="R78" s="112">
        <f t="shared" si="112"/>
        <v>0</v>
      </c>
      <c r="S78" s="112">
        <f t="shared" si="112"/>
        <v>0</v>
      </c>
      <c r="T78" s="112">
        <f t="shared" si="112"/>
        <v>0</v>
      </c>
      <c r="U78" s="112">
        <f t="shared" si="112"/>
        <v>0</v>
      </c>
      <c r="V78" s="112">
        <f t="shared" si="112"/>
        <v>0</v>
      </c>
      <c r="W78" s="112">
        <f t="shared" si="112"/>
        <v>0</v>
      </c>
      <c r="X78" s="112">
        <f t="shared" si="112"/>
        <v>0</v>
      </c>
      <c r="Y78" s="112">
        <f t="shared" si="70"/>
        <v>0</v>
      </c>
      <c r="Z78" s="112">
        <f t="shared" ref="Z78:AK78" si="113">Z507</f>
        <v>0</v>
      </c>
      <c r="AA78" s="112">
        <f t="shared" si="113"/>
        <v>0</v>
      </c>
      <c r="AB78" s="112">
        <f t="shared" si="113"/>
        <v>0</v>
      </c>
      <c r="AC78" s="112">
        <f t="shared" si="113"/>
        <v>0</v>
      </c>
      <c r="AD78" s="112">
        <f t="shared" si="113"/>
        <v>0</v>
      </c>
      <c r="AE78" s="112">
        <f t="shared" si="113"/>
        <v>0</v>
      </c>
      <c r="AF78" s="112">
        <f t="shared" si="113"/>
        <v>0</v>
      </c>
      <c r="AG78" s="112">
        <f t="shared" si="113"/>
        <v>0</v>
      </c>
      <c r="AH78" s="112">
        <f t="shared" si="113"/>
        <v>0</v>
      </c>
      <c r="AI78" s="112">
        <f t="shared" si="113"/>
        <v>0</v>
      </c>
      <c r="AJ78" s="112">
        <f t="shared" si="113"/>
        <v>0</v>
      </c>
      <c r="AK78" s="112">
        <f t="shared" si="113"/>
        <v>0</v>
      </c>
      <c r="AL78" s="112">
        <f>AL507</f>
        <v>0</v>
      </c>
      <c r="AM78" s="112">
        <f t="shared" ref="AM78:BB78" si="114">AM507</f>
        <v>0</v>
      </c>
      <c r="AN78" s="112">
        <f t="shared" si="114"/>
        <v>0</v>
      </c>
      <c r="AO78" s="112">
        <f t="shared" si="114"/>
        <v>0</v>
      </c>
      <c r="AP78" s="112">
        <f t="shared" si="114"/>
        <v>0</v>
      </c>
      <c r="AQ78" s="112">
        <f t="shared" si="114"/>
        <v>0</v>
      </c>
      <c r="AR78" s="112">
        <f t="shared" si="114"/>
        <v>0</v>
      </c>
      <c r="AS78" s="112">
        <f t="shared" si="114"/>
        <v>0</v>
      </c>
      <c r="AT78" s="112">
        <f t="shared" si="114"/>
        <v>0</v>
      </c>
      <c r="AU78" s="112">
        <f t="shared" si="114"/>
        <v>0</v>
      </c>
      <c r="AV78" s="112">
        <f t="shared" si="114"/>
        <v>0</v>
      </c>
      <c r="AW78" s="112">
        <f t="shared" si="114"/>
        <v>0</v>
      </c>
      <c r="AX78" s="112" t="e">
        <f t="shared" si="114"/>
        <v>#REF!</v>
      </c>
      <c r="AY78" s="112">
        <f>AY507</f>
        <v>0</v>
      </c>
      <c r="AZ78" s="112">
        <f>AZ507</f>
        <v>0</v>
      </c>
      <c r="BA78" s="112">
        <f t="shared" si="114"/>
        <v>0</v>
      </c>
      <c r="BB78" s="112">
        <f t="shared" si="114"/>
        <v>0</v>
      </c>
    </row>
    <row r="79" spans="1:54" s="64" customFormat="1" outlineLevel="1" x14ac:dyDescent="0.2">
      <c r="A79" s="63"/>
      <c r="G79" s="65"/>
      <c r="H79" s="60" t="s">
        <v>165</v>
      </c>
      <c r="I79" s="61" t="s">
        <v>166</v>
      </c>
      <c r="J79" s="62">
        <f>J510</f>
        <v>235045805</v>
      </c>
      <c r="K79" s="62">
        <f>K510</f>
        <v>122889901</v>
      </c>
      <c r="L79" s="112">
        <f>L510</f>
        <v>500000000</v>
      </c>
      <c r="M79" s="112">
        <f t="shared" ref="M79:X79" si="115">M510</f>
        <v>0</v>
      </c>
      <c r="N79" s="112">
        <f t="shared" si="115"/>
        <v>0</v>
      </c>
      <c r="O79" s="112">
        <f t="shared" si="115"/>
        <v>385000</v>
      </c>
      <c r="P79" s="112">
        <f t="shared" si="115"/>
        <v>3994682</v>
      </c>
      <c r="Q79" s="112">
        <f t="shared" si="115"/>
        <v>4123600</v>
      </c>
      <c r="R79" s="112">
        <f t="shared" si="115"/>
        <v>52010239</v>
      </c>
      <c r="S79" s="112">
        <f t="shared" si="115"/>
        <v>52010239</v>
      </c>
      <c r="T79" s="112">
        <f t="shared" si="115"/>
        <v>52010239</v>
      </c>
      <c r="U79" s="112">
        <f t="shared" si="115"/>
        <v>52010239</v>
      </c>
      <c r="V79" s="112">
        <f t="shared" si="115"/>
        <v>52010239</v>
      </c>
      <c r="W79" s="112">
        <f t="shared" si="115"/>
        <v>52010239</v>
      </c>
      <c r="X79" s="112">
        <f t="shared" si="115"/>
        <v>52010239</v>
      </c>
      <c r="Y79" s="112">
        <f t="shared" si="70"/>
        <v>372574955</v>
      </c>
      <c r="Z79" s="112">
        <f t="shared" ref="Z79:AK79" si="116">Z510</f>
        <v>41666666.666666664</v>
      </c>
      <c r="AA79" s="112">
        <f t="shared" si="116"/>
        <v>41666666.666666664</v>
      </c>
      <c r="AB79" s="112">
        <f t="shared" si="116"/>
        <v>41666666.666666664</v>
      </c>
      <c r="AC79" s="112">
        <f t="shared" si="116"/>
        <v>41666666.666666664</v>
      </c>
      <c r="AD79" s="112">
        <f t="shared" si="116"/>
        <v>41666666.666666664</v>
      </c>
      <c r="AE79" s="112">
        <f t="shared" si="116"/>
        <v>41666666.666666664</v>
      </c>
      <c r="AF79" s="112">
        <f t="shared" si="116"/>
        <v>41666666.666666664</v>
      </c>
      <c r="AG79" s="112">
        <f t="shared" si="116"/>
        <v>59704795</v>
      </c>
      <c r="AH79" s="112">
        <f t="shared" si="116"/>
        <v>63185106</v>
      </c>
      <c r="AI79" s="112">
        <f t="shared" si="116"/>
        <v>122889901</v>
      </c>
      <c r="AJ79" s="112">
        <f t="shared" si="116"/>
        <v>249999999.99999997</v>
      </c>
      <c r="AK79" s="112">
        <f t="shared" si="116"/>
        <v>249999999.99999997</v>
      </c>
      <c r="AL79" s="112">
        <f>AL510</f>
        <v>499999999.99999994</v>
      </c>
      <c r="AM79" s="112">
        <f t="shared" ref="AM79:BB79" si="117">AM510</f>
        <v>60513521</v>
      </c>
      <c r="AN79" s="112">
        <f t="shared" si="117"/>
        <v>135000000</v>
      </c>
      <c r="AO79" s="112">
        <f t="shared" si="117"/>
        <v>280000000</v>
      </c>
      <c r="AP79" s="112">
        <f t="shared" si="117"/>
        <v>475513521</v>
      </c>
      <c r="AQ79" s="112">
        <f t="shared" si="117"/>
        <v>60513521</v>
      </c>
      <c r="AR79" s="112">
        <f t="shared" si="117"/>
        <v>135000000</v>
      </c>
      <c r="AS79" s="112">
        <f t="shared" si="117"/>
        <v>280000000</v>
      </c>
      <c r="AT79" s="112">
        <f t="shared" si="117"/>
        <v>475513521</v>
      </c>
      <c r="AU79" s="112">
        <f t="shared" si="117"/>
        <v>60513521</v>
      </c>
      <c r="AV79" s="112">
        <f t="shared" si="117"/>
        <v>415000000</v>
      </c>
      <c r="AW79" s="112">
        <f t="shared" si="117"/>
        <v>475513521</v>
      </c>
      <c r="AX79" s="112" t="e">
        <f t="shared" si="117"/>
        <v>#REF!</v>
      </c>
      <c r="AY79" s="112">
        <f>AY510</f>
        <v>475513521</v>
      </c>
      <c r="AZ79" s="112">
        <f>AZ510</f>
        <v>500000000</v>
      </c>
      <c r="BA79" s="112">
        <f t="shared" si="117"/>
        <v>475513521</v>
      </c>
      <c r="BB79" s="112">
        <f t="shared" si="117"/>
        <v>500000000</v>
      </c>
    </row>
    <row r="80" spans="1:54" s="64" customFormat="1" outlineLevel="1" x14ac:dyDescent="0.2">
      <c r="A80" s="63"/>
      <c r="G80" s="65"/>
      <c r="H80" s="60" t="s">
        <v>167</v>
      </c>
      <c r="I80" s="61" t="s">
        <v>168</v>
      </c>
      <c r="J80" s="62">
        <f>J513</f>
        <v>1730724984</v>
      </c>
      <c r="K80" s="62">
        <f>K513</f>
        <v>835599925</v>
      </c>
      <c r="L80" s="112">
        <f>L513</f>
        <v>800000000</v>
      </c>
      <c r="M80" s="112">
        <f t="shared" ref="M80:X80" si="118">M513</f>
        <v>34420420</v>
      </c>
      <c r="N80" s="112">
        <f t="shared" si="118"/>
        <v>113261024</v>
      </c>
      <c r="O80" s="112">
        <f t="shared" si="118"/>
        <v>115608472</v>
      </c>
      <c r="P80" s="112">
        <f t="shared" si="118"/>
        <v>53508345</v>
      </c>
      <c r="Q80" s="112">
        <f t="shared" si="118"/>
        <v>56449000</v>
      </c>
      <c r="R80" s="112">
        <f t="shared" si="118"/>
        <v>74993800</v>
      </c>
      <c r="S80" s="112">
        <f t="shared" si="118"/>
        <v>66666666.666666664</v>
      </c>
      <c r="T80" s="112">
        <f t="shared" si="118"/>
        <v>66666666.666666664</v>
      </c>
      <c r="U80" s="112">
        <f t="shared" si="118"/>
        <v>66666666.666666664</v>
      </c>
      <c r="V80" s="112">
        <f t="shared" si="118"/>
        <v>66666666.666666664</v>
      </c>
      <c r="W80" s="112">
        <f t="shared" si="118"/>
        <v>66666666.666666664</v>
      </c>
      <c r="X80" s="112">
        <f t="shared" si="118"/>
        <v>66666666.666666664</v>
      </c>
      <c r="Y80" s="112">
        <f t="shared" si="70"/>
        <v>848241060.99999988</v>
      </c>
      <c r="Z80" s="112">
        <f t="shared" ref="Z80:AK80" si="119">Z513</f>
        <v>66666666.666666664</v>
      </c>
      <c r="AA80" s="112">
        <f t="shared" si="119"/>
        <v>66666666.666666664</v>
      </c>
      <c r="AB80" s="112">
        <f t="shared" si="119"/>
        <v>66666666.666666664</v>
      </c>
      <c r="AC80" s="112">
        <f t="shared" si="119"/>
        <v>66666666.666666664</v>
      </c>
      <c r="AD80" s="112">
        <f t="shared" si="119"/>
        <v>66666666.666666664</v>
      </c>
      <c r="AE80" s="112">
        <f t="shared" si="119"/>
        <v>66666666.666666664</v>
      </c>
      <c r="AF80" s="112">
        <f t="shared" si="119"/>
        <v>66666666.666666664</v>
      </c>
      <c r="AG80" s="112">
        <f t="shared" si="119"/>
        <v>506554228</v>
      </c>
      <c r="AH80" s="112">
        <f t="shared" si="119"/>
        <v>329045697</v>
      </c>
      <c r="AI80" s="112">
        <f t="shared" si="119"/>
        <v>835599925</v>
      </c>
      <c r="AJ80" s="112">
        <f t="shared" si="119"/>
        <v>400000000</v>
      </c>
      <c r="AK80" s="112">
        <f t="shared" si="119"/>
        <v>400000000</v>
      </c>
      <c r="AL80" s="112">
        <f>AL513</f>
        <v>800000000</v>
      </c>
      <c r="AM80" s="112">
        <f t="shared" ref="AM80:BB80" si="120">AM513</f>
        <v>448241061</v>
      </c>
      <c r="AN80" s="112">
        <f t="shared" si="120"/>
        <v>100000000</v>
      </c>
      <c r="AO80" s="112">
        <f t="shared" si="120"/>
        <v>200000000</v>
      </c>
      <c r="AP80" s="112">
        <f t="shared" si="120"/>
        <v>748241061</v>
      </c>
      <c r="AQ80" s="112">
        <f t="shared" si="120"/>
        <v>448241061</v>
      </c>
      <c r="AR80" s="112">
        <f t="shared" si="120"/>
        <v>100000000</v>
      </c>
      <c r="AS80" s="112">
        <f t="shared" si="120"/>
        <v>200000000</v>
      </c>
      <c r="AT80" s="112">
        <f t="shared" si="120"/>
        <v>748241061</v>
      </c>
      <c r="AU80" s="112">
        <f t="shared" si="120"/>
        <v>448241061</v>
      </c>
      <c r="AV80" s="112">
        <f t="shared" si="120"/>
        <v>300000000</v>
      </c>
      <c r="AW80" s="112">
        <f t="shared" si="120"/>
        <v>748241061</v>
      </c>
      <c r="AX80" s="112" t="e">
        <f t="shared" si="120"/>
        <v>#REF!</v>
      </c>
      <c r="AY80" s="112">
        <f>AY513</f>
        <v>748241061</v>
      </c>
      <c r="AZ80" s="112">
        <f>AZ513</f>
        <v>750000000</v>
      </c>
      <c r="BA80" s="112">
        <f t="shared" si="120"/>
        <v>748241061</v>
      </c>
      <c r="BB80" s="112">
        <f t="shared" si="120"/>
        <v>750000000</v>
      </c>
    </row>
    <row r="81" spans="1:54" s="64" customFormat="1" hidden="1" outlineLevel="1" x14ac:dyDescent="0.2">
      <c r="A81" s="63"/>
      <c r="G81" s="65"/>
      <c r="H81" s="60" t="s">
        <v>169</v>
      </c>
      <c r="I81" s="61" t="s">
        <v>170</v>
      </c>
      <c r="J81" s="62">
        <f>J515</f>
        <v>0</v>
      </c>
      <c r="K81" s="62">
        <f>K515</f>
        <v>0</v>
      </c>
      <c r="L81" s="112">
        <f>L515</f>
        <v>0</v>
      </c>
      <c r="M81" s="112">
        <f t="shared" ref="M81:X81" si="121">M515</f>
        <v>0</v>
      </c>
      <c r="N81" s="112">
        <f t="shared" si="121"/>
        <v>0</v>
      </c>
      <c r="O81" s="112">
        <f t="shared" si="121"/>
        <v>0</v>
      </c>
      <c r="P81" s="112">
        <f t="shared" si="121"/>
        <v>0</v>
      </c>
      <c r="Q81" s="112">
        <f t="shared" si="121"/>
        <v>0</v>
      </c>
      <c r="R81" s="112">
        <f t="shared" si="121"/>
        <v>0</v>
      </c>
      <c r="S81" s="112">
        <f t="shared" si="121"/>
        <v>0</v>
      </c>
      <c r="T81" s="112">
        <f t="shared" si="121"/>
        <v>0</v>
      </c>
      <c r="U81" s="112">
        <f t="shared" si="121"/>
        <v>0</v>
      </c>
      <c r="V81" s="112">
        <f t="shared" si="121"/>
        <v>0</v>
      </c>
      <c r="W81" s="112">
        <f t="shared" si="121"/>
        <v>0</v>
      </c>
      <c r="X81" s="112">
        <f t="shared" si="121"/>
        <v>0</v>
      </c>
      <c r="Y81" s="112">
        <f t="shared" si="70"/>
        <v>0</v>
      </c>
      <c r="Z81" s="112">
        <f t="shared" ref="Z81:AK81" si="122">Z515</f>
        <v>0</v>
      </c>
      <c r="AA81" s="112">
        <f t="shared" si="122"/>
        <v>0</v>
      </c>
      <c r="AB81" s="112">
        <f t="shared" si="122"/>
        <v>0</v>
      </c>
      <c r="AC81" s="112">
        <f t="shared" si="122"/>
        <v>0</v>
      </c>
      <c r="AD81" s="112">
        <f t="shared" si="122"/>
        <v>0</v>
      </c>
      <c r="AE81" s="112">
        <f t="shared" si="122"/>
        <v>0</v>
      </c>
      <c r="AF81" s="112">
        <f t="shared" si="122"/>
        <v>0</v>
      </c>
      <c r="AG81" s="112">
        <f t="shared" si="122"/>
        <v>0</v>
      </c>
      <c r="AH81" s="112">
        <f t="shared" si="122"/>
        <v>0</v>
      </c>
      <c r="AI81" s="112">
        <f t="shared" si="122"/>
        <v>0</v>
      </c>
      <c r="AJ81" s="112">
        <f t="shared" si="122"/>
        <v>0</v>
      </c>
      <c r="AK81" s="112">
        <f t="shared" si="122"/>
        <v>0</v>
      </c>
      <c r="AL81" s="112">
        <f>AL515</f>
        <v>0</v>
      </c>
      <c r="AM81" s="112">
        <f t="shared" ref="AM81:BB81" si="123">AM515</f>
        <v>0</v>
      </c>
      <c r="AN81" s="112">
        <f t="shared" si="123"/>
        <v>0</v>
      </c>
      <c r="AO81" s="112">
        <f t="shared" si="123"/>
        <v>0</v>
      </c>
      <c r="AP81" s="112">
        <f t="shared" si="123"/>
        <v>0</v>
      </c>
      <c r="AQ81" s="112">
        <f t="shared" si="123"/>
        <v>0</v>
      </c>
      <c r="AR81" s="112">
        <f t="shared" si="123"/>
        <v>0</v>
      </c>
      <c r="AS81" s="112">
        <f t="shared" si="123"/>
        <v>0</v>
      </c>
      <c r="AT81" s="112">
        <f t="shared" si="123"/>
        <v>0</v>
      </c>
      <c r="AU81" s="112">
        <f t="shared" si="123"/>
        <v>0</v>
      </c>
      <c r="AV81" s="112">
        <f t="shared" si="123"/>
        <v>0</v>
      </c>
      <c r="AW81" s="112">
        <f t="shared" si="123"/>
        <v>0</v>
      </c>
      <c r="AX81" s="112" t="e">
        <f t="shared" si="123"/>
        <v>#REF!</v>
      </c>
      <c r="AY81" s="112">
        <f>AY515</f>
        <v>0</v>
      </c>
      <c r="AZ81" s="112">
        <f>AZ515</f>
        <v>0</v>
      </c>
      <c r="BA81" s="112">
        <f t="shared" si="123"/>
        <v>0</v>
      </c>
      <c r="BB81" s="112">
        <f t="shared" si="123"/>
        <v>0</v>
      </c>
    </row>
    <row r="82" spans="1:54" s="64" customFormat="1" hidden="1" outlineLevel="1" x14ac:dyDescent="0.2">
      <c r="A82" s="63"/>
      <c r="G82" s="65"/>
      <c r="H82" s="60" t="s">
        <v>171</v>
      </c>
      <c r="I82" s="61" t="s">
        <v>172</v>
      </c>
      <c r="J82" s="62">
        <f>J517</f>
        <v>0</v>
      </c>
      <c r="K82" s="62">
        <f>K517</f>
        <v>0</v>
      </c>
      <c r="L82" s="112">
        <f>L517</f>
        <v>0</v>
      </c>
      <c r="M82" s="112">
        <f t="shared" ref="M82:X82" si="124">M517</f>
        <v>0</v>
      </c>
      <c r="N82" s="112">
        <f t="shared" si="124"/>
        <v>0</v>
      </c>
      <c r="O82" s="112">
        <f t="shared" si="124"/>
        <v>0</v>
      </c>
      <c r="P82" s="112">
        <f t="shared" si="124"/>
        <v>0</v>
      </c>
      <c r="Q82" s="112">
        <f t="shared" si="124"/>
        <v>0</v>
      </c>
      <c r="R82" s="112">
        <f t="shared" si="124"/>
        <v>0</v>
      </c>
      <c r="S82" s="112">
        <f t="shared" si="124"/>
        <v>0</v>
      </c>
      <c r="T82" s="112">
        <f t="shared" si="124"/>
        <v>0</v>
      </c>
      <c r="U82" s="112">
        <f t="shared" si="124"/>
        <v>0</v>
      </c>
      <c r="V82" s="112">
        <f t="shared" si="124"/>
        <v>0</v>
      </c>
      <c r="W82" s="112">
        <f t="shared" si="124"/>
        <v>0</v>
      </c>
      <c r="X82" s="112">
        <f t="shared" si="124"/>
        <v>0</v>
      </c>
      <c r="Y82" s="112">
        <f t="shared" si="70"/>
        <v>0</v>
      </c>
      <c r="Z82" s="112">
        <f t="shared" ref="Z82:AK82" si="125">Z517</f>
        <v>0</v>
      </c>
      <c r="AA82" s="112">
        <f t="shared" si="125"/>
        <v>0</v>
      </c>
      <c r="AB82" s="112">
        <f t="shared" si="125"/>
        <v>0</v>
      </c>
      <c r="AC82" s="112">
        <f t="shared" si="125"/>
        <v>0</v>
      </c>
      <c r="AD82" s="112">
        <f t="shared" si="125"/>
        <v>0</v>
      </c>
      <c r="AE82" s="112">
        <f t="shared" si="125"/>
        <v>0</v>
      </c>
      <c r="AF82" s="112">
        <f t="shared" si="125"/>
        <v>0</v>
      </c>
      <c r="AG82" s="112">
        <f t="shared" si="125"/>
        <v>0</v>
      </c>
      <c r="AH82" s="112">
        <f t="shared" si="125"/>
        <v>0</v>
      </c>
      <c r="AI82" s="112">
        <f t="shared" si="125"/>
        <v>0</v>
      </c>
      <c r="AJ82" s="112">
        <f t="shared" si="125"/>
        <v>0</v>
      </c>
      <c r="AK82" s="112">
        <f t="shared" si="125"/>
        <v>0</v>
      </c>
      <c r="AL82" s="112">
        <f>AL517</f>
        <v>0</v>
      </c>
      <c r="AM82" s="112">
        <f t="shared" ref="AM82:BB82" si="126">AM517</f>
        <v>0</v>
      </c>
      <c r="AN82" s="112">
        <f t="shared" si="126"/>
        <v>0</v>
      </c>
      <c r="AO82" s="112">
        <f t="shared" si="126"/>
        <v>0</v>
      </c>
      <c r="AP82" s="112">
        <f t="shared" si="126"/>
        <v>0</v>
      </c>
      <c r="AQ82" s="112">
        <f t="shared" si="126"/>
        <v>0</v>
      </c>
      <c r="AR82" s="112">
        <f t="shared" si="126"/>
        <v>0</v>
      </c>
      <c r="AS82" s="112">
        <f t="shared" si="126"/>
        <v>0</v>
      </c>
      <c r="AT82" s="112">
        <f t="shared" si="126"/>
        <v>0</v>
      </c>
      <c r="AU82" s="112">
        <f t="shared" si="126"/>
        <v>0</v>
      </c>
      <c r="AV82" s="112">
        <f t="shared" si="126"/>
        <v>0</v>
      </c>
      <c r="AW82" s="112">
        <f t="shared" si="126"/>
        <v>0</v>
      </c>
      <c r="AX82" s="112" t="e">
        <f t="shared" si="126"/>
        <v>#REF!</v>
      </c>
      <c r="AY82" s="112">
        <f>AY517</f>
        <v>0</v>
      </c>
      <c r="AZ82" s="112">
        <f>AZ517</f>
        <v>0</v>
      </c>
      <c r="BA82" s="112">
        <f t="shared" si="126"/>
        <v>0</v>
      </c>
      <c r="BB82" s="112">
        <f t="shared" si="126"/>
        <v>0</v>
      </c>
    </row>
    <row r="83" spans="1:54" s="64" customFormat="1" hidden="1" outlineLevel="1" x14ac:dyDescent="0.2">
      <c r="A83" s="63"/>
      <c r="G83" s="65"/>
      <c r="H83" s="60" t="s">
        <v>173</v>
      </c>
      <c r="I83" s="61" t="s">
        <v>174</v>
      </c>
      <c r="J83" s="62">
        <f>J519</f>
        <v>0</v>
      </c>
      <c r="K83" s="62">
        <f>K519</f>
        <v>0</v>
      </c>
      <c r="L83" s="112">
        <f>L519</f>
        <v>0</v>
      </c>
      <c r="M83" s="112">
        <f t="shared" ref="M83:X83" si="127">M519</f>
        <v>0</v>
      </c>
      <c r="N83" s="112">
        <f t="shared" si="127"/>
        <v>0</v>
      </c>
      <c r="O83" s="112">
        <f t="shared" si="127"/>
        <v>0</v>
      </c>
      <c r="P83" s="112">
        <f t="shared" si="127"/>
        <v>0</v>
      </c>
      <c r="Q83" s="112">
        <f t="shared" si="127"/>
        <v>0</v>
      </c>
      <c r="R83" s="112">
        <f t="shared" si="127"/>
        <v>0</v>
      </c>
      <c r="S83" s="112">
        <f t="shared" si="127"/>
        <v>0</v>
      </c>
      <c r="T83" s="112">
        <f t="shared" si="127"/>
        <v>0</v>
      </c>
      <c r="U83" s="112">
        <f t="shared" si="127"/>
        <v>0</v>
      </c>
      <c r="V83" s="112">
        <f t="shared" si="127"/>
        <v>0</v>
      </c>
      <c r="W83" s="112">
        <f t="shared" si="127"/>
        <v>0</v>
      </c>
      <c r="X83" s="112">
        <f t="shared" si="127"/>
        <v>0</v>
      </c>
      <c r="Y83" s="112">
        <f t="shared" si="70"/>
        <v>0</v>
      </c>
      <c r="Z83" s="112">
        <f t="shared" ref="Z83:AK83" si="128">Z519</f>
        <v>0</v>
      </c>
      <c r="AA83" s="112">
        <f t="shared" si="128"/>
        <v>0</v>
      </c>
      <c r="AB83" s="112">
        <f t="shared" si="128"/>
        <v>0</v>
      </c>
      <c r="AC83" s="112">
        <f t="shared" si="128"/>
        <v>0</v>
      </c>
      <c r="AD83" s="112">
        <f t="shared" si="128"/>
        <v>0</v>
      </c>
      <c r="AE83" s="112">
        <f t="shared" si="128"/>
        <v>0</v>
      </c>
      <c r="AF83" s="112">
        <f t="shared" si="128"/>
        <v>0</v>
      </c>
      <c r="AG83" s="112">
        <f t="shared" si="128"/>
        <v>0</v>
      </c>
      <c r="AH83" s="112">
        <f t="shared" si="128"/>
        <v>0</v>
      </c>
      <c r="AI83" s="112">
        <f t="shared" si="128"/>
        <v>0</v>
      </c>
      <c r="AJ83" s="112">
        <f t="shared" si="128"/>
        <v>0</v>
      </c>
      <c r="AK83" s="112">
        <f t="shared" si="128"/>
        <v>0</v>
      </c>
      <c r="AL83" s="112">
        <f>AL519</f>
        <v>0</v>
      </c>
      <c r="AM83" s="112">
        <f t="shared" ref="AM83:BB83" si="129">AM519</f>
        <v>0</v>
      </c>
      <c r="AN83" s="112">
        <f t="shared" si="129"/>
        <v>0</v>
      </c>
      <c r="AO83" s="112">
        <f t="shared" si="129"/>
        <v>0</v>
      </c>
      <c r="AP83" s="112">
        <f t="shared" si="129"/>
        <v>0</v>
      </c>
      <c r="AQ83" s="112">
        <f t="shared" si="129"/>
        <v>0</v>
      </c>
      <c r="AR83" s="112">
        <f t="shared" si="129"/>
        <v>0</v>
      </c>
      <c r="AS83" s="112">
        <f t="shared" si="129"/>
        <v>0</v>
      </c>
      <c r="AT83" s="112">
        <f t="shared" si="129"/>
        <v>0</v>
      </c>
      <c r="AU83" s="112">
        <f t="shared" si="129"/>
        <v>0</v>
      </c>
      <c r="AV83" s="112">
        <f t="shared" si="129"/>
        <v>0</v>
      </c>
      <c r="AW83" s="112">
        <f t="shared" si="129"/>
        <v>0</v>
      </c>
      <c r="AX83" s="112" t="e">
        <f t="shared" si="129"/>
        <v>#REF!</v>
      </c>
      <c r="AY83" s="112">
        <f>AY519</f>
        <v>0</v>
      </c>
      <c r="AZ83" s="112">
        <f>AZ519</f>
        <v>0</v>
      </c>
      <c r="BA83" s="112">
        <f t="shared" si="129"/>
        <v>0</v>
      </c>
      <c r="BB83" s="112">
        <f t="shared" si="129"/>
        <v>0</v>
      </c>
    </row>
    <row r="84" spans="1:54" s="64" customFormat="1" hidden="1" outlineLevel="1" x14ac:dyDescent="0.2">
      <c r="A84" s="63"/>
      <c r="G84" s="65"/>
      <c r="H84" s="60" t="s">
        <v>175</v>
      </c>
      <c r="I84" s="61" t="s">
        <v>176</v>
      </c>
      <c r="J84" s="62">
        <f>J521</f>
        <v>0</v>
      </c>
      <c r="K84" s="62">
        <f>K521</f>
        <v>0</v>
      </c>
      <c r="L84" s="112">
        <f>L521</f>
        <v>0</v>
      </c>
      <c r="M84" s="112">
        <f t="shared" ref="M84:X84" si="130">M521</f>
        <v>0</v>
      </c>
      <c r="N84" s="112">
        <f t="shared" si="130"/>
        <v>0</v>
      </c>
      <c r="O84" s="112">
        <f t="shared" si="130"/>
        <v>0</v>
      </c>
      <c r="P84" s="112">
        <f t="shared" si="130"/>
        <v>0</v>
      </c>
      <c r="Q84" s="112">
        <f t="shared" si="130"/>
        <v>0</v>
      </c>
      <c r="R84" s="112">
        <f t="shared" si="130"/>
        <v>0</v>
      </c>
      <c r="S84" s="112">
        <f t="shared" si="130"/>
        <v>0</v>
      </c>
      <c r="T84" s="112">
        <f t="shared" si="130"/>
        <v>0</v>
      </c>
      <c r="U84" s="112">
        <f t="shared" si="130"/>
        <v>0</v>
      </c>
      <c r="V84" s="112">
        <f t="shared" si="130"/>
        <v>0</v>
      </c>
      <c r="W84" s="112">
        <f t="shared" si="130"/>
        <v>0</v>
      </c>
      <c r="X84" s="112">
        <f t="shared" si="130"/>
        <v>0</v>
      </c>
      <c r="Y84" s="112">
        <f t="shared" si="70"/>
        <v>0</v>
      </c>
      <c r="Z84" s="112">
        <f t="shared" ref="Z84:AK84" si="131">Z521</f>
        <v>0</v>
      </c>
      <c r="AA84" s="112">
        <f t="shared" si="131"/>
        <v>0</v>
      </c>
      <c r="AB84" s="112">
        <f t="shared" si="131"/>
        <v>0</v>
      </c>
      <c r="AC84" s="112">
        <f t="shared" si="131"/>
        <v>0</v>
      </c>
      <c r="AD84" s="112">
        <f t="shared" si="131"/>
        <v>0</v>
      </c>
      <c r="AE84" s="112">
        <f t="shared" si="131"/>
        <v>0</v>
      </c>
      <c r="AF84" s="112">
        <f t="shared" si="131"/>
        <v>0</v>
      </c>
      <c r="AG84" s="112">
        <f t="shared" si="131"/>
        <v>0</v>
      </c>
      <c r="AH84" s="112">
        <f t="shared" si="131"/>
        <v>0</v>
      </c>
      <c r="AI84" s="112">
        <f t="shared" si="131"/>
        <v>0</v>
      </c>
      <c r="AJ84" s="112">
        <f t="shared" si="131"/>
        <v>0</v>
      </c>
      <c r="AK84" s="112">
        <f t="shared" si="131"/>
        <v>0</v>
      </c>
      <c r="AL84" s="112">
        <f>AL521</f>
        <v>0</v>
      </c>
      <c r="AM84" s="112">
        <f t="shared" ref="AM84:BB84" si="132">AM521</f>
        <v>0</v>
      </c>
      <c r="AN84" s="112">
        <f t="shared" si="132"/>
        <v>0</v>
      </c>
      <c r="AO84" s="112">
        <f t="shared" si="132"/>
        <v>0</v>
      </c>
      <c r="AP84" s="112">
        <f t="shared" si="132"/>
        <v>0</v>
      </c>
      <c r="AQ84" s="112">
        <f t="shared" si="132"/>
        <v>0</v>
      </c>
      <c r="AR84" s="112">
        <f t="shared" si="132"/>
        <v>0</v>
      </c>
      <c r="AS84" s="112">
        <f t="shared" si="132"/>
        <v>0</v>
      </c>
      <c r="AT84" s="112">
        <f t="shared" si="132"/>
        <v>0</v>
      </c>
      <c r="AU84" s="112">
        <f t="shared" si="132"/>
        <v>0</v>
      </c>
      <c r="AV84" s="112">
        <f t="shared" si="132"/>
        <v>0</v>
      </c>
      <c r="AW84" s="112">
        <f t="shared" si="132"/>
        <v>0</v>
      </c>
      <c r="AX84" s="112" t="e">
        <f t="shared" si="132"/>
        <v>#REF!</v>
      </c>
      <c r="AY84" s="112">
        <f>AY521</f>
        <v>0</v>
      </c>
      <c r="AZ84" s="112">
        <f>AZ521</f>
        <v>0</v>
      </c>
      <c r="BA84" s="112">
        <f t="shared" si="132"/>
        <v>0</v>
      </c>
      <c r="BB84" s="112">
        <f t="shared" si="132"/>
        <v>0</v>
      </c>
    </row>
    <row r="85" spans="1:54" s="64" customFormat="1" hidden="1" outlineLevel="1" x14ac:dyDescent="0.2">
      <c r="A85" s="63"/>
      <c r="G85" s="65"/>
      <c r="H85" s="60" t="s">
        <v>177</v>
      </c>
      <c r="I85" s="61" t="s">
        <v>178</v>
      </c>
      <c r="J85" s="62">
        <f>J523</f>
        <v>0</v>
      </c>
      <c r="K85" s="62">
        <f>K523</f>
        <v>0</v>
      </c>
      <c r="L85" s="112">
        <f>L523</f>
        <v>0</v>
      </c>
      <c r="M85" s="112">
        <f t="shared" ref="M85:X85" si="133">M523</f>
        <v>0</v>
      </c>
      <c r="N85" s="112">
        <f t="shared" si="133"/>
        <v>0</v>
      </c>
      <c r="O85" s="112">
        <f t="shared" si="133"/>
        <v>0</v>
      </c>
      <c r="P85" s="112">
        <f t="shared" si="133"/>
        <v>0</v>
      </c>
      <c r="Q85" s="112">
        <f t="shared" si="133"/>
        <v>0</v>
      </c>
      <c r="R85" s="112">
        <f t="shared" si="133"/>
        <v>0</v>
      </c>
      <c r="S85" s="112">
        <f t="shared" si="133"/>
        <v>0</v>
      </c>
      <c r="T85" s="112">
        <f t="shared" si="133"/>
        <v>0</v>
      </c>
      <c r="U85" s="112">
        <f t="shared" si="133"/>
        <v>0</v>
      </c>
      <c r="V85" s="112">
        <f t="shared" si="133"/>
        <v>0</v>
      </c>
      <c r="W85" s="112">
        <f t="shared" si="133"/>
        <v>0</v>
      </c>
      <c r="X85" s="112">
        <f t="shared" si="133"/>
        <v>0</v>
      </c>
      <c r="Y85" s="112">
        <f t="shared" si="70"/>
        <v>0</v>
      </c>
      <c r="Z85" s="112">
        <f t="shared" ref="Z85:AK85" si="134">Z523</f>
        <v>0</v>
      </c>
      <c r="AA85" s="112">
        <f t="shared" si="134"/>
        <v>0</v>
      </c>
      <c r="AB85" s="112">
        <f t="shared" si="134"/>
        <v>0</v>
      </c>
      <c r="AC85" s="112">
        <f t="shared" si="134"/>
        <v>0</v>
      </c>
      <c r="AD85" s="112">
        <f t="shared" si="134"/>
        <v>0</v>
      </c>
      <c r="AE85" s="112">
        <f t="shared" si="134"/>
        <v>0</v>
      </c>
      <c r="AF85" s="112">
        <f t="shared" si="134"/>
        <v>0</v>
      </c>
      <c r="AG85" s="112">
        <f t="shared" si="134"/>
        <v>0</v>
      </c>
      <c r="AH85" s="112">
        <f t="shared" si="134"/>
        <v>0</v>
      </c>
      <c r="AI85" s="112">
        <f t="shared" si="134"/>
        <v>0</v>
      </c>
      <c r="AJ85" s="112">
        <f t="shared" si="134"/>
        <v>0</v>
      </c>
      <c r="AK85" s="112">
        <f t="shared" si="134"/>
        <v>0</v>
      </c>
      <c r="AL85" s="112">
        <f>AL523</f>
        <v>0</v>
      </c>
      <c r="AM85" s="112">
        <f t="shared" ref="AM85:BB85" si="135">AM523</f>
        <v>0</v>
      </c>
      <c r="AN85" s="112">
        <f t="shared" si="135"/>
        <v>0</v>
      </c>
      <c r="AO85" s="112">
        <f t="shared" si="135"/>
        <v>0</v>
      </c>
      <c r="AP85" s="112">
        <f t="shared" si="135"/>
        <v>0</v>
      </c>
      <c r="AQ85" s="112">
        <f t="shared" si="135"/>
        <v>0</v>
      </c>
      <c r="AR85" s="112">
        <f t="shared" si="135"/>
        <v>0</v>
      </c>
      <c r="AS85" s="112">
        <f t="shared" si="135"/>
        <v>0</v>
      </c>
      <c r="AT85" s="112">
        <f t="shared" si="135"/>
        <v>0</v>
      </c>
      <c r="AU85" s="112">
        <f t="shared" si="135"/>
        <v>0</v>
      </c>
      <c r="AV85" s="112">
        <f t="shared" si="135"/>
        <v>0</v>
      </c>
      <c r="AW85" s="112">
        <f t="shared" si="135"/>
        <v>0</v>
      </c>
      <c r="AX85" s="112" t="e">
        <f t="shared" si="135"/>
        <v>#REF!</v>
      </c>
      <c r="AY85" s="112">
        <f>AY523</f>
        <v>0</v>
      </c>
      <c r="AZ85" s="112">
        <f>AZ523</f>
        <v>0</v>
      </c>
      <c r="BA85" s="112">
        <f t="shared" si="135"/>
        <v>0</v>
      </c>
      <c r="BB85" s="112">
        <f t="shared" si="135"/>
        <v>0</v>
      </c>
    </row>
    <row r="86" spans="1:54" s="64" customFormat="1" hidden="1" outlineLevel="1" x14ac:dyDescent="0.2">
      <c r="A86" s="63"/>
      <c r="G86" s="65"/>
      <c r="H86" s="60" t="s">
        <v>179</v>
      </c>
      <c r="I86" s="61" t="s">
        <v>180</v>
      </c>
      <c r="J86" s="62">
        <f>J527</f>
        <v>0</v>
      </c>
      <c r="K86" s="62">
        <f>K527</f>
        <v>0</v>
      </c>
      <c r="L86" s="112">
        <f>L527</f>
        <v>0</v>
      </c>
      <c r="M86" s="112">
        <f t="shared" ref="M86:X86" si="136">M527</f>
        <v>0</v>
      </c>
      <c r="N86" s="112">
        <f t="shared" si="136"/>
        <v>0</v>
      </c>
      <c r="O86" s="112">
        <f t="shared" si="136"/>
        <v>0</v>
      </c>
      <c r="P86" s="112">
        <f t="shared" si="136"/>
        <v>0</v>
      </c>
      <c r="Q86" s="112">
        <f t="shared" si="136"/>
        <v>0</v>
      </c>
      <c r="R86" s="112">
        <f t="shared" si="136"/>
        <v>0</v>
      </c>
      <c r="S86" s="112">
        <f t="shared" si="136"/>
        <v>0</v>
      </c>
      <c r="T86" s="112">
        <f t="shared" si="136"/>
        <v>0</v>
      </c>
      <c r="U86" s="112">
        <f t="shared" si="136"/>
        <v>0</v>
      </c>
      <c r="V86" s="112">
        <f t="shared" si="136"/>
        <v>0</v>
      </c>
      <c r="W86" s="112">
        <f t="shared" si="136"/>
        <v>0</v>
      </c>
      <c r="X86" s="112">
        <f t="shared" si="136"/>
        <v>0</v>
      </c>
      <c r="Y86" s="112">
        <f t="shared" si="70"/>
        <v>0</v>
      </c>
      <c r="Z86" s="112">
        <f t="shared" ref="Z86:AK86" si="137">Z527</f>
        <v>0</v>
      </c>
      <c r="AA86" s="112">
        <f t="shared" si="137"/>
        <v>0</v>
      </c>
      <c r="AB86" s="112">
        <f t="shared" si="137"/>
        <v>0</v>
      </c>
      <c r="AC86" s="112">
        <f t="shared" si="137"/>
        <v>0</v>
      </c>
      <c r="AD86" s="112">
        <f t="shared" si="137"/>
        <v>0</v>
      </c>
      <c r="AE86" s="112">
        <f t="shared" si="137"/>
        <v>0</v>
      </c>
      <c r="AF86" s="112">
        <f t="shared" si="137"/>
        <v>0</v>
      </c>
      <c r="AG86" s="112">
        <f t="shared" si="137"/>
        <v>0</v>
      </c>
      <c r="AH86" s="112">
        <f t="shared" si="137"/>
        <v>0</v>
      </c>
      <c r="AI86" s="112">
        <f t="shared" si="137"/>
        <v>0</v>
      </c>
      <c r="AJ86" s="112">
        <f t="shared" si="137"/>
        <v>0</v>
      </c>
      <c r="AK86" s="112">
        <f t="shared" si="137"/>
        <v>0</v>
      </c>
      <c r="AL86" s="112">
        <f>AL527</f>
        <v>0</v>
      </c>
      <c r="AM86" s="112">
        <f t="shared" ref="AM86:BB86" si="138">AM527</f>
        <v>0</v>
      </c>
      <c r="AN86" s="112">
        <f t="shared" si="138"/>
        <v>0</v>
      </c>
      <c r="AO86" s="112">
        <f t="shared" si="138"/>
        <v>0</v>
      </c>
      <c r="AP86" s="112">
        <f t="shared" si="138"/>
        <v>0</v>
      </c>
      <c r="AQ86" s="112">
        <f t="shared" si="138"/>
        <v>0</v>
      </c>
      <c r="AR86" s="112">
        <f t="shared" si="138"/>
        <v>0</v>
      </c>
      <c r="AS86" s="112">
        <f t="shared" si="138"/>
        <v>0</v>
      </c>
      <c r="AT86" s="112">
        <f t="shared" si="138"/>
        <v>0</v>
      </c>
      <c r="AU86" s="112">
        <f t="shared" si="138"/>
        <v>0</v>
      </c>
      <c r="AV86" s="112">
        <f t="shared" si="138"/>
        <v>0</v>
      </c>
      <c r="AW86" s="112">
        <f t="shared" si="138"/>
        <v>0</v>
      </c>
      <c r="AX86" s="112" t="e">
        <f t="shared" si="138"/>
        <v>#REF!</v>
      </c>
      <c r="AY86" s="112">
        <f>AY527</f>
        <v>0</v>
      </c>
      <c r="AZ86" s="112">
        <f>AZ527</f>
        <v>0</v>
      </c>
      <c r="BA86" s="112">
        <f t="shared" si="138"/>
        <v>0</v>
      </c>
      <c r="BB86" s="112">
        <f t="shared" si="138"/>
        <v>0</v>
      </c>
    </row>
    <row r="87" spans="1:54" s="64" customFormat="1" outlineLevel="1" x14ac:dyDescent="0.2">
      <c r="A87" s="63"/>
      <c r="G87" s="65"/>
      <c r="H87" s="60" t="s">
        <v>181</v>
      </c>
      <c r="I87" s="61" t="s">
        <v>182</v>
      </c>
      <c r="J87" s="62">
        <f>J530</f>
        <v>34180000</v>
      </c>
      <c r="K87" s="62">
        <f>K530</f>
        <v>5000000</v>
      </c>
      <c r="L87" s="112">
        <f>L530</f>
        <v>100000000</v>
      </c>
      <c r="M87" s="112">
        <f t="shared" ref="M87:X87" si="139">M530</f>
        <v>0</v>
      </c>
      <c r="N87" s="112">
        <f t="shared" si="139"/>
        <v>0</v>
      </c>
      <c r="O87" s="112">
        <f t="shared" si="139"/>
        <v>0</v>
      </c>
      <c r="P87" s="112">
        <f t="shared" si="139"/>
        <v>0</v>
      </c>
      <c r="Q87" s="112">
        <f t="shared" si="139"/>
        <v>5000000</v>
      </c>
      <c r="R87" s="112">
        <f t="shared" si="139"/>
        <v>0</v>
      </c>
      <c r="S87" s="112">
        <f t="shared" si="139"/>
        <v>0</v>
      </c>
      <c r="T87" s="112">
        <f t="shared" si="139"/>
        <v>0</v>
      </c>
      <c r="U87" s="112">
        <f t="shared" si="139"/>
        <v>0</v>
      </c>
      <c r="V87" s="112">
        <f t="shared" si="139"/>
        <v>0</v>
      </c>
      <c r="W87" s="112">
        <f t="shared" si="139"/>
        <v>0</v>
      </c>
      <c r="X87" s="112">
        <f t="shared" si="139"/>
        <v>0</v>
      </c>
      <c r="Y87" s="112">
        <f t="shared" si="70"/>
        <v>5000000</v>
      </c>
      <c r="Z87" s="112">
        <f t="shared" ref="Z87:AK87" si="140">Z530</f>
        <v>8333333.333333333</v>
      </c>
      <c r="AA87" s="112">
        <f t="shared" si="140"/>
        <v>8333333.333333333</v>
      </c>
      <c r="AB87" s="112">
        <f t="shared" si="140"/>
        <v>8333333.333333333</v>
      </c>
      <c r="AC87" s="112">
        <f t="shared" si="140"/>
        <v>8333333.333333333</v>
      </c>
      <c r="AD87" s="112">
        <f t="shared" si="140"/>
        <v>8333333.333333333</v>
      </c>
      <c r="AE87" s="112">
        <f t="shared" si="140"/>
        <v>8333333.333333333</v>
      </c>
      <c r="AF87" s="112">
        <f t="shared" si="140"/>
        <v>8333333.333333333</v>
      </c>
      <c r="AG87" s="112">
        <f t="shared" si="140"/>
        <v>0</v>
      </c>
      <c r="AH87" s="112">
        <f t="shared" si="140"/>
        <v>5000000</v>
      </c>
      <c r="AI87" s="112">
        <f t="shared" si="140"/>
        <v>5000000</v>
      </c>
      <c r="AJ87" s="112">
        <f t="shared" si="140"/>
        <v>50000000</v>
      </c>
      <c r="AK87" s="112">
        <f t="shared" si="140"/>
        <v>50000000</v>
      </c>
      <c r="AL87" s="112">
        <f>AL530</f>
        <v>100000000</v>
      </c>
      <c r="AM87" s="112">
        <f t="shared" ref="AM87:BB87" si="141">AM530</f>
        <v>5000000</v>
      </c>
      <c r="AN87" s="112">
        <f t="shared" si="141"/>
        <v>25000000</v>
      </c>
      <c r="AO87" s="112">
        <f t="shared" si="141"/>
        <v>50000000</v>
      </c>
      <c r="AP87" s="112">
        <f t="shared" si="141"/>
        <v>80000000</v>
      </c>
      <c r="AQ87" s="112">
        <f t="shared" si="141"/>
        <v>5000000</v>
      </c>
      <c r="AR87" s="112">
        <f t="shared" si="141"/>
        <v>25000000</v>
      </c>
      <c r="AS87" s="112">
        <f t="shared" si="141"/>
        <v>50000000</v>
      </c>
      <c r="AT87" s="112">
        <f t="shared" si="141"/>
        <v>80000000</v>
      </c>
      <c r="AU87" s="112">
        <f t="shared" si="141"/>
        <v>5000000</v>
      </c>
      <c r="AV87" s="112">
        <f t="shared" si="141"/>
        <v>75000000</v>
      </c>
      <c r="AW87" s="112">
        <f t="shared" si="141"/>
        <v>80000000</v>
      </c>
      <c r="AX87" s="112" t="e">
        <f t="shared" si="141"/>
        <v>#REF!</v>
      </c>
      <c r="AY87" s="112">
        <f>AY530</f>
        <v>80000000</v>
      </c>
      <c r="AZ87" s="112">
        <f>AZ530</f>
        <v>85000000</v>
      </c>
      <c r="BA87" s="112">
        <f t="shared" si="141"/>
        <v>80000000</v>
      </c>
      <c r="BB87" s="112">
        <f t="shared" si="141"/>
        <v>85000000</v>
      </c>
    </row>
    <row r="88" spans="1:54" s="64" customFormat="1" hidden="1" outlineLevel="1" x14ac:dyDescent="0.2">
      <c r="A88" s="63"/>
      <c r="G88" s="65"/>
      <c r="H88" s="60" t="s">
        <v>183</v>
      </c>
      <c r="I88" s="61" t="s">
        <v>184</v>
      </c>
      <c r="J88" s="62">
        <f>J533</f>
        <v>0</v>
      </c>
      <c r="K88" s="62">
        <f>K533</f>
        <v>0</v>
      </c>
      <c r="L88" s="112">
        <f>L533</f>
        <v>0</v>
      </c>
      <c r="M88" s="112">
        <f t="shared" ref="M88:X88" si="142">M533</f>
        <v>0</v>
      </c>
      <c r="N88" s="112">
        <f t="shared" si="142"/>
        <v>0</v>
      </c>
      <c r="O88" s="112">
        <f t="shared" si="142"/>
        <v>0</v>
      </c>
      <c r="P88" s="112">
        <f t="shared" si="142"/>
        <v>0</v>
      </c>
      <c r="Q88" s="112">
        <f t="shared" si="142"/>
        <v>0</v>
      </c>
      <c r="R88" s="112">
        <f t="shared" si="142"/>
        <v>0</v>
      </c>
      <c r="S88" s="112">
        <f t="shared" si="142"/>
        <v>0</v>
      </c>
      <c r="T88" s="112">
        <f t="shared" si="142"/>
        <v>0</v>
      </c>
      <c r="U88" s="112">
        <f t="shared" si="142"/>
        <v>0</v>
      </c>
      <c r="V88" s="112">
        <f t="shared" si="142"/>
        <v>0</v>
      </c>
      <c r="W88" s="112">
        <f t="shared" si="142"/>
        <v>0</v>
      </c>
      <c r="X88" s="112">
        <f t="shared" si="142"/>
        <v>0</v>
      </c>
      <c r="Y88" s="112">
        <f t="shared" si="70"/>
        <v>0</v>
      </c>
      <c r="Z88" s="112">
        <f t="shared" ref="Z88:AK88" si="143">Z533</f>
        <v>0</v>
      </c>
      <c r="AA88" s="112">
        <f t="shared" si="143"/>
        <v>0</v>
      </c>
      <c r="AB88" s="112">
        <f t="shared" si="143"/>
        <v>0</v>
      </c>
      <c r="AC88" s="112">
        <f t="shared" si="143"/>
        <v>0</v>
      </c>
      <c r="AD88" s="112">
        <f t="shared" si="143"/>
        <v>0</v>
      </c>
      <c r="AE88" s="112">
        <f t="shared" si="143"/>
        <v>0</v>
      </c>
      <c r="AF88" s="112">
        <f t="shared" si="143"/>
        <v>0</v>
      </c>
      <c r="AG88" s="112">
        <f t="shared" si="143"/>
        <v>0</v>
      </c>
      <c r="AH88" s="112">
        <f t="shared" si="143"/>
        <v>0</v>
      </c>
      <c r="AI88" s="112">
        <f t="shared" si="143"/>
        <v>0</v>
      </c>
      <c r="AJ88" s="112">
        <f t="shared" si="143"/>
        <v>0</v>
      </c>
      <c r="AK88" s="112">
        <f t="shared" si="143"/>
        <v>0</v>
      </c>
      <c r="AL88" s="112">
        <f>AL533</f>
        <v>0</v>
      </c>
      <c r="AM88" s="112">
        <f t="shared" ref="AM88:BB88" si="144">AM533</f>
        <v>0</v>
      </c>
      <c r="AN88" s="112">
        <f t="shared" si="144"/>
        <v>0</v>
      </c>
      <c r="AO88" s="112">
        <f t="shared" si="144"/>
        <v>0</v>
      </c>
      <c r="AP88" s="112">
        <f t="shared" si="144"/>
        <v>0</v>
      </c>
      <c r="AQ88" s="112">
        <f t="shared" si="144"/>
        <v>0</v>
      </c>
      <c r="AR88" s="112">
        <f t="shared" si="144"/>
        <v>0</v>
      </c>
      <c r="AS88" s="112">
        <f t="shared" si="144"/>
        <v>0</v>
      </c>
      <c r="AT88" s="112">
        <f t="shared" si="144"/>
        <v>0</v>
      </c>
      <c r="AU88" s="112">
        <f t="shared" si="144"/>
        <v>0</v>
      </c>
      <c r="AV88" s="112">
        <f t="shared" si="144"/>
        <v>0</v>
      </c>
      <c r="AW88" s="112">
        <f t="shared" si="144"/>
        <v>0</v>
      </c>
      <c r="AX88" s="112" t="e">
        <f t="shared" si="144"/>
        <v>#REF!</v>
      </c>
      <c r="AY88" s="112">
        <f>AY533</f>
        <v>0</v>
      </c>
      <c r="AZ88" s="112">
        <f>AZ533</f>
        <v>0</v>
      </c>
      <c r="BA88" s="112">
        <f t="shared" si="144"/>
        <v>0</v>
      </c>
      <c r="BB88" s="112">
        <f t="shared" si="144"/>
        <v>0</v>
      </c>
    </row>
    <row r="89" spans="1:54" s="64" customFormat="1" outlineLevel="1" x14ac:dyDescent="0.2">
      <c r="A89" s="63"/>
      <c r="G89" s="65"/>
      <c r="H89" s="60" t="s">
        <v>185</v>
      </c>
      <c r="I89" s="61" t="s">
        <v>186</v>
      </c>
      <c r="J89" s="62">
        <f>J535</f>
        <v>351430148</v>
      </c>
      <c r="K89" s="62">
        <f>K535</f>
        <v>96224934</v>
      </c>
      <c r="L89" s="112">
        <f>L535</f>
        <v>550000000</v>
      </c>
      <c r="M89" s="112">
        <f t="shared" ref="M89:X89" si="145">M535</f>
        <v>11703800</v>
      </c>
      <c r="N89" s="112">
        <f t="shared" si="145"/>
        <v>4305200</v>
      </c>
      <c r="O89" s="112">
        <f t="shared" si="145"/>
        <v>8831800</v>
      </c>
      <c r="P89" s="112">
        <f t="shared" si="145"/>
        <v>13239376</v>
      </c>
      <c r="Q89" s="112">
        <f t="shared" si="145"/>
        <v>25874100</v>
      </c>
      <c r="R89" s="112">
        <f t="shared" si="145"/>
        <v>6776600</v>
      </c>
      <c r="S89" s="112">
        <f t="shared" si="145"/>
        <v>6776600</v>
      </c>
      <c r="T89" s="112">
        <f t="shared" si="145"/>
        <v>6776600</v>
      </c>
      <c r="U89" s="112">
        <f t="shared" si="145"/>
        <v>6776600</v>
      </c>
      <c r="V89" s="112">
        <f t="shared" si="145"/>
        <v>6776600</v>
      </c>
      <c r="W89" s="112">
        <f t="shared" si="145"/>
        <v>6776600</v>
      </c>
      <c r="X89" s="112">
        <f t="shared" si="145"/>
        <v>6776600</v>
      </c>
      <c r="Y89" s="112">
        <f t="shared" si="70"/>
        <v>111390476</v>
      </c>
      <c r="Z89" s="112">
        <f t="shared" ref="Z89:AK89" si="146">Z535</f>
        <v>45833333.333333328</v>
      </c>
      <c r="AA89" s="112">
        <f t="shared" si="146"/>
        <v>45833333.333333328</v>
      </c>
      <c r="AB89" s="112">
        <f t="shared" si="146"/>
        <v>45833333.333333328</v>
      </c>
      <c r="AC89" s="112">
        <f t="shared" si="146"/>
        <v>45833333.333333328</v>
      </c>
      <c r="AD89" s="112">
        <f t="shared" si="146"/>
        <v>45833333.333333328</v>
      </c>
      <c r="AE89" s="112">
        <f t="shared" si="146"/>
        <v>45833333.333333328</v>
      </c>
      <c r="AF89" s="112">
        <f t="shared" si="146"/>
        <v>45833333.333333328</v>
      </c>
      <c r="AG89" s="112">
        <f t="shared" si="146"/>
        <v>50652234</v>
      </c>
      <c r="AH89" s="112">
        <f t="shared" si="146"/>
        <v>45572700</v>
      </c>
      <c r="AI89" s="112">
        <f t="shared" si="146"/>
        <v>96224934</v>
      </c>
      <c r="AJ89" s="112">
        <f t="shared" si="146"/>
        <v>275000000</v>
      </c>
      <c r="AK89" s="112">
        <f t="shared" si="146"/>
        <v>275000000</v>
      </c>
      <c r="AL89" s="112">
        <f>AL535</f>
        <v>550000000</v>
      </c>
      <c r="AM89" s="112">
        <f t="shared" ref="AM89:BB89" si="147">AM535</f>
        <v>70730876</v>
      </c>
      <c r="AN89" s="112">
        <f t="shared" si="147"/>
        <v>67550000</v>
      </c>
      <c r="AO89" s="112">
        <f t="shared" si="147"/>
        <v>67550000</v>
      </c>
      <c r="AP89" s="112">
        <f t="shared" si="147"/>
        <v>205830876</v>
      </c>
      <c r="AQ89" s="112">
        <f t="shared" si="147"/>
        <v>70730876</v>
      </c>
      <c r="AR89" s="112">
        <f t="shared" si="147"/>
        <v>67550000</v>
      </c>
      <c r="AS89" s="112">
        <f t="shared" si="147"/>
        <v>67550000</v>
      </c>
      <c r="AT89" s="112">
        <f t="shared" si="147"/>
        <v>205830876</v>
      </c>
      <c r="AU89" s="112">
        <f t="shared" si="147"/>
        <v>70730876</v>
      </c>
      <c r="AV89" s="112">
        <f t="shared" si="147"/>
        <v>135100000</v>
      </c>
      <c r="AW89" s="112">
        <f t="shared" si="147"/>
        <v>205830876</v>
      </c>
      <c r="AX89" s="112" t="e">
        <f t="shared" si="147"/>
        <v>#REF!</v>
      </c>
      <c r="AY89" s="112">
        <f>AY535</f>
        <v>205830876</v>
      </c>
      <c r="AZ89" s="112">
        <f>AZ535</f>
        <v>210000000</v>
      </c>
      <c r="BA89" s="112">
        <f t="shared" si="147"/>
        <v>205830876</v>
      </c>
      <c r="BB89" s="112">
        <f t="shared" si="147"/>
        <v>210000000</v>
      </c>
    </row>
    <row r="90" spans="1:54" s="64" customFormat="1" hidden="1" outlineLevel="1" x14ac:dyDescent="0.2">
      <c r="A90" s="63"/>
      <c r="G90" s="65"/>
      <c r="H90" s="60" t="s">
        <v>187</v>
      </c>
      <c r="I90" s="61" t="s">
        <v>188</v>
      </c>
      <c r="J90" s="62">
        <f>J543</f>
        <v>0</v>
      </c>
      <c r="K90" s="62">
        <f>K543</f>
        <v>0</v>
      </c>
      <c r="L90" s="112">
        <f>L543</f>
        <v>0</v>
      </c>
      <c r="M90" s="112">
        <f t="shared" ref="M90:X90" si="148">M543</f>
        <v>0</v>
      </c>
      <c r="N90" s="112">
        <f t="shared" si="148"/>
        <v>0</v>
      </c>
      <c r="O90" s="112">
        <f t="shared" si="148"/>
        <v>0</v>
      </c>
      <c r="P90" s="112">
        <f t="shared" si="148"/>
        <v>0</v>
      </c>
      <c r="Q90" s="112">
        <f t="shared" si="148"/>
        <v>0</v>
      </c>
      <c r="R90" s="112">
        <f t="shared" si="148"/>
        <v>0</v>
      </c>
      <c r="S90" s="112">
        <f t="shared" si="148"/>
        <v>0</v>
      </c>
      <c r="T90" s="112">
        <f t="shared" si="148"/>
        <v>0</v>
      </c>
      <c r="U90" s="112">
        <f t="shared" si="148"/>
        <v>0</v>
      </c>
      <c r="V90" s="112">
        <f t="shared" si="148"/>
        <v>0</v>
      </c>
      <c r="W90" s="112">
        <f t="shared" si="148"/>
        <v>0</v>
      </c>
      <c r="X90" s="112">
        <f t="shared" si="148"/>
        <v>0</v>
      </c>
      <c r="Y90" s="112">
        <f t="shared" si="70"/>
        <v>0</v>
      </c>
      <c r="Z90" s="112">
        <f t="shared" ref="Z90:AK90" si="149">Z543</f>
        <v>0</v>
      </c>
      <c r="AA90" s="112">
        <f t="shared" si="149"/>
        <v>0</v>
      </c>
      <c r="AB90" s="112">
        <f t="shared" si="149"/>
        <v>0</v>
      </c>
      <c r="AC90" s="112">
        <f t="shared" si="149"/>
        <v>0</v>
      </c>
      <c r="AD90" s="112">
        <f t="shared" si="149"/>
        <v>0</v>
      </c>
      <c r="AE90" s="112">
        <f t="shared" si="149"/>
        <v>0</v>
      </c>
      <c r="AF90" s="112">
        <f t="shared" si="149"/>
        <v>0</v>
      </c>
      <c r="AG90" s="112">
        <f t="shared" si="149"/>
        <v>0</v>
      </c>
      <c r="AH90" s="112">
        <f t="shared" si="149"/>
        <v>0</v>
      </c>
      <c r="AI90" s="112">
        <f t="shared" si="149"/>
        <v>0</v>
      </c>
      <c r="AJ90" s="112">
        <f t="shared" si="149"/>
        <v>0</v>
      </c>
      <c r="AK90" s="112">
        <f t="shared" si="149"/>
        <v>0</v>
      </c>
      <c r="AL90" s="112">
        <f>AL543</f>
        <v>0</v>
      </c>
      <c r="AM90" s="112">
        <f t="shared" ref="AM90:BB90" si="150">AM543</f>
        <v>0</v>
      </c>
      <c r="AN90" s="112">
        <f t="shared" si="150"/>
        <v>0</v>
      </c>
      <c r="AO90" s="112">
        <f t="shared" si="150"/>
        <v>0</v>
      </c>
      <c r="AP90" s="112">
        <f t="shared" si="150"/>
        <v>0</v>
      </c>
      <c r="AQ90" s="112">
        <f t="shared" si="150"/>
        <v>0</v>
      </c>
      <c r="AR90" s="112">
        <f t="shared" si="150"/>
        <v>0</v>
      </c>
      <c r="AS90" s="112">
        <f t="shared" si="150"/>
        <v>0</v>
      </c>
      <c r="AT90" s="112">
        <f t="shared" si="150"/>
        <v>0</v>
      </c>
      <c r="AU90" s="112">
        <f t="shared" si="150"/>
        <v>0</v>
      </c>
      <c r="AV90" s="112">
        <f t="shared" si="150"/>
        <v>0</v>
      </c>
      <c r="AW90" s="112">
        <f t="shared" si="150"/>
        <v>0</v>
      </c>
      <c r="AX90" s="112" t="e">
        <f t="shared" si="150"/>
        <v>#REF!</v>
      </c>
      <c r="AY90" s="112">
        <f>AY543</f>
        <v>0</v>
      </c>
      <c r="AZ90" s="112">
        <f>AZ543</f>
        <v>0</v>
      </c>
      <c r="BA90" s="112">
        <f t="shared" si="150"/>
        <v>0</v>
      </c>
      <c r="BB90" s="112">
        <f t="shared" si="150"/>
        <v>0</v>
      </c>
    </row>
    <row r="91" spans="1:54" s="64" customFormat="1" outlineLevel="1" x14ac:dyDescent="0.2">
      <c r="A91" s="63"/>
      <c r="G91" s="65"/>
      <c r="H91" s="60" t="s">
        <v>189</v>
      </c>
      <c r="I91" s="61" t="s">
        <v>190</v>
      </c>
      <c r="J91" s="62">
        <f>J545</f>
        <v>2180675477</v>
      </c>
      <c r="K91" s="62">
        <f>K545</f>
        <v>1129086710</v>
      </c>
      <c r="L91" s="112">
        <f>L545</f>
        <v>1848000000</v>
      </c>
      <c r="M91" s="112">
        <f t="shared" ref="M91:X91" si="151">M545</f>
        <v>70798337</v>
      </c>
      <c r="N91" s="112">
        <f t="shared" si="151"/>
        <v>104303902</v>
      </c>
      <c r="O91" s="112">
        <f t="shared" si="151"/>
        <v>88239320</v>
      </c>
      <c r="P91" s="112">
        <f t="shared" si="151"/>
        <v>197983582</v>
      </c>
      <c r="Q91" s="112">
        <f t="shared" si="151"/>
        <v>137690276</v>
      </c>
      <c r="R91" s="112">
        <f t="shared" si="151"/>
        <v>86232253</v>
      </c>
      <c r="S91" s="112">
        <f t="shared" si="151"/>
        <v>86232253</v>
      </c>
      <c r="T91" s="112">
        <f t="shared" si="151"/>
        <v>86232253</v>
      </c>
      <c r="U91" s="112">
        <f t="shared" si="151"/>
        <v>86232253</v>
      </c>
      <c r="V91" s="112">
        <f t="shared" si="151"/>
        <v>86232253</v>
      </c>
      <c r="W91" s="112">
        <f t="shared" si="151"/>
        <v>86232253</v>
      </c>
      <c r="X91" s="112">
        <f t="shared" si="151"/>
        <v>86232253</v>
      </c>
      <c r="Y91" s="112">
        <f t="shared" si="70"/>
        <v>1202641188</v>
      </c>
      <c r="Z91" s="112">
        <f t="shared" ref="Z91:AK91" si="152">Z545</f>
        <v>154000000</v>
      </c>
      <c r="AA91" s="112">
        <f t="shared" si="152"/>
        <v>154000000</v>
      </c>
      <c r="AB91" s="112">
        <f t="shared" si="152"/>
        <v>154000000</v>
      </c>
      <c r="AC91" s="112">
        <f t="shared" si="152"/>
        <v>154000000</v>
      </c>
      <c r="AD91" s="112">
        <f t="shared" si="152"/>
        <v>154000000</v>
      </c>
      <c r="AE91" s="112">
        <f t="shared" si="152"/>
        <v>154000000</v>
      </c>
      <c r="AF91" s="112">
        <f t="shared" si="152"/>
        <v>154000000</v>
      </c>
      <c r="AG91" s="112">
        <f t="shared" si="152"/>
        <v>522585394</v>
      </c>
      <c r="AH91" s="112">
        <f t="shared" si="152"/>
        <v>606501316</v>
      </c>
      <c r="AI91" s="112">
        <f t="shared" si="152"/>
        <v>1129086710</v>
      </c>
      <c r="AJ91" s="112">
        <f t="shared" si="152"/>
        <v>924000000</v>
      </c>
      <c r="AK91" s="112">
        <f t="shared" si="152"/>
        <v>924000000</v>
      </c>
      <c r="AL91" s="112">
        <f>AL545</f>
        <v>1848000000</v>
      </c>
      <c r="AM91" s="112">
        <f t="shared" ref="AM91:BB91" si="153">AM545</f>
        <v>685247670</v>
      </c>
      <c r="AN91" s="112">
        <f t="shared" si="153"/>
        <v>345500000</v>
      </c>
      <c r="AO91" s="112">
        <f t="shared" si="153"/>
        <v>370000000</v>
      </c>
      <c r="AP91" s="112">
        <f t="shared" si="153"/>
        <v>1400747670</v>
      </c>
      <c r="AQ91" s="112">
        <f t="shared" si="153"/>
        <v>685247670</v>
      </c>
      <c r="AR91" s="112">
        <f t="shared" si="153"/>
        <v>345500000</v>
      </c>
      <c r="AS91" s="112">
        <f t="shared" si="153"/>
        <v>370000000</v>
      </c>
      <c r="AT91" s="112">
        <f t="shared" si="153"/>
        <v>1400747670</v>
      </c>
      <c r="AU91" s="112">
        <f t="shared" si="153"/>
        <v>685247670</v>
      </c>
      <c r="AV91" s="112" t="e">
        <f t="shared" si="153"/>
        <v>#REF!</v>
      </c>
      <c r="AW91" s="112" t="e">
        <f t="shared" si="153"/>
        <v>#REF!</v>
      </c>
      <c r="AX91" s="112" t="e">
        <f t="shared" si="153"/>
        <v>#REF!</v>
      </c>
      <c r="AY91" s="112">
        <f>AY545</f>
        <v>1400747670</v>
      </c>
      <c r="AZ91" s="112">
        <f>AZ545</f>
        <v>1311000000</v>
      </c>
      <c r="BA91" s="112">
        <f t="shared" si="153"/>
        <v>1400747670</v>
      </c>
      <c r="BB91" s="112">
        <f t="shared" si="153"/>
        <v>1311000000</v>
      </c>
    </row>
    <row r="92" spans="1:54" s="64" customFormat="1" outlineLevel="1" x14ac:dyDescent="0.2">
      <c r="A92" s="63"/>
      <c r="G92" s="65"/>
      <c r="H92" s="69" t="s">
        <v>77</v>
      </c>
      <c r="I92" s="69" t="s">
        <v>191</v>
      </c>
      <c r="J92" s="69">
        <f>SUM(J64:J91)</f>
        <v>12375377473</v>
      </c>
      <c r="K92" s="69">
        <f>SUM(K64:K91)</f>
        <v>33634396643</v>
      </c>
      <c r="L92" s="111">
        <f>SUM(L64:L91)</f>
        <v>108754751058.95337</v>
      </c>
      <c r="M92" s="111">
        <f t="shared" ref="M92:AK92" si="154">SUM(M64:M91)</f>
        <v>1657133752</v>
      </c>
      <c r="N92" s="111">
        <f t="shared" si="154"/>
        <v>2624131429</v>
      </c>
      <c r="O92" s="111">
        <f t="shared" si="154"/>
        <v>5619337287</v>
      </c>
      <c r="P92" s="111">
        <f>SUM(P64:P91)</f>
        <v>6659361962</v>
      </c>
      <c r="Q92" s="111">
        <f t="shared" si="154"/>
        <v>11300769013</v>
      </c>
      <c r="R92" s="111">
        <f t="shared" si="154"/>
        <v>8587140711</v>
      </c>
      <c r="S92" s="111">
        <f t="shared" si="154"/>
        <v>6243306767.3500004</v>
      </c>
      <c r="T92" s="111">
        <f t="shared" si="154"/>
        <v>6243306767.3500004</v>
      </c>
      <c r="U92" s="111">
        <f t="shared" si="154"/>
        <v>6243306767.3500004</v>
      </c>
      <c r="V92" s="111">
        <f t="shared" si="154"/>
        <v>6243306767.3500004</v>
      </c>
      <c r="W92" s="111">
        <f t="shared" si="154"/>
        <v>6243306767.3500004</v>
      </c>
      <c r="X92" s="111">
        <f t="shared" si="154"/>
        <v>6243306767.3500004</v>
      </c>
      <c r="Y92" s="111">
        <f t="shared" si="154"/>
        <v>73907714758.100006</v>
      </c>
      <c r="Z92" s="111">
        <f t="shared" si="154"/>
        <v>9062895921.5794468</v>
      </c>
      <c r="AA92" s="111">
        <f t="shared" si="154"/>
        <v>9062895921.5794468</v>
      </c>
      <c r="AB92" s="111">
        <f t="shared" si="154"/>
        <v>9062895921.5794468</v>
      </c>
      <c r="AC92" s="111">
        <f t="shared" si="154"/>
        <v>9062895921.5794468</v>
      </c>
      <c r="AD92" s="111">
        <f t="shared" si="154"/>
        <v>9062895921.5794468</v>
      </c>
      <c r="AE92" s="111">
        <f t="shared" si="154"/>
        <v>9062895921.5794468</v>
      </c>
      <c r="AF92" s="111">
        <f t="shared" si="154"/>
        <v>9062895921.5794468</v>
      </c>
      <c r="AG92" s="111">
        <f t="shared" si="154"/>
        <v>14180050145</v>
      </c>
      <c r="AH92" s="111">
        <f t="shared" si="154"/>
        <v>19454346498</v>
      </c>
      <c r="AI92" s="111">
        <f t="shared" si="154"/>
        <v>33634396643</v>
      </c>
      <c r="AJ92" s="111">
        <f t="shared" si="154"/>
        <v>54377375529.476685</v>
      </c>
      <c r="AK92" s="111">
        <f t="shared" si="154"/>
        <v>54377375529.476685</v>
      </c>
      <c r="AL92" s="111">
        <f>SUM(AL64:AL91)</f>
        <v>108754751058.95337</v>
      </c>
      <c r="AM92" s="111">
        <f t="shared" ref="AM92:BB92" si="155">SUM(AM64:AM91)</f>
        <v>36447874154</v>
      </c>
      <c r="AN92" s="111">
        <f t="shared" si="155"/>
        <v>35369714802.742142</v>
      </c>
      <c r="AO92" s="111">
        <f t="shared" si="155"/>
        <v>37401262068.729706</v>
      </c>
      <c r="AP92" s="111">
        <f t="shared" si="155"/>
        <v>109218851025.47185</v>
      </c>
      <c r="AQ92" s="111">
        <f t="shared" si="155"/>
        <v>36447874154</v>
      </c>
      <c r="AR92" s="111">
        <f t="shared" si="155"/>
        <v>35369714802.742142</v>
      </c>
      <c r="AS92" s="111">
        <f t="shared" si="155"/>
        <v>37401262068.729706</v>
      </c>
      <c r="AT92" s="111">
        <f t="shared" si="155"/>
        <v>109218851025.47185</v>
      </c>
      <c r="AU92" s="111">
        <f t="shared" si="155"/>
        <v>36447874154</v>
      </c>
      <c r="AV92" s="111" t="e">
        <f t="shared" si="155"/>
        <v>#REF!</v>
      </c>
      <c r="AW92" s="111" t="e">
        <f t="shared" si="155"/>
        <v>#REF!</v>
      </c>
      <c r="AX92" s="111" t="e">
        <f t="shared" si="155"/>
        <v>#REF!</v>
      </c>
      <c r="AY92" s="111">
        <f>SUM(AY64:AY91)</f>
        <v>110865066389.47183</v>
      </c>
      <c r="AZ92" s="111">
        <f>SUM(AZ64:AZ91)</f>
        <v>140914808500.87109</v>
      </c>
      <c r="BA92" s="111">
        <f t="shared" si="155"/>
        <v>108099622092.47183</v>
      </c>
      <c r="BB92" s="111">
        <f t="shared" si="155"/>
        <v>164054972500.87109</v>
      </c>
    </row>
    <row r="93" spans="1:54" s="64" customFormat="1" outlineLevel="1" x14ac:dyDescent="0.2">
      <c r="A93" s="63"/>
      <c r="G93" s="65"/>
      <c r="H93" s="60"/>
      <c r="I93" s="61"/>
      <c r="J93" s="62"/>
      <c r="K93" s="62"/>
      <c r="L93" s="112"/>
      <c r="M93" s="112"/>
      <c r="N93" s="112"/>
      <c r="O93" s="112"/>
      <c r="P93" s="112"/>
      <c r="Q93" s="112"/>
      <c r="R93" s="112"/>
      <c r="S93" s="112"/>
      <c r="T93" s="112"/>
      <c r="U93" s="112"/>
      <c r="V93" s="112"/>
      <c r="W93" s="112"/>
      <c r="X93" s="112"/>
      <c r="Y93" s="112"/>
      <c r="Z93" s="112"/>
      <c r="AA93" s="112"/>
      <c r="AB93" s="112"/>
      <c r="AC93" s="112"/>
      <c r="AD93" s="112"/>
      <c r="AE93" s="112"/>
      <c r="AF93" s="112"/>
      <c r="AG93" s="112"/>
      <c r="AH93" s="112"/>
      <c r="AI93" s="112"/>
      <c r="AJ93" s="112"/>
      <c r="AK93" s="112"/>
      <c r="AL93" s="112"/>
      <c r="AM93" s="112"/>
      <c r="AN93" s="112"/>
      <c r="AO93" s="112"/>
      <c r="AP93" s="112"/>
      <c r="AQ93" s="112"/>
      <c r="AR93" s="112"/>
      <c r="AS93" s="112"/>
      <c r="AT93" s="112"/>
      <c r="AU93" s="112"/>
      <c r="AV93" s="112"/>
      <c r="AW93" s="112"/>
      <c r="AX93" s="112"/>
      <c r="AY93" s="112"/>
      <c r="AZ93" s="112"/>
      <c r="BA93" s="112"/>
      <c r="BB93" s="112"/>
    </row>
    <row r="94" spans="1:54" s="64" customFormat="1" outlineLevel="1" x14ac:dyDescent="0.2">
      <c r="A94" s="63"/>
      <c r="G94" s="65"/>
      <c r="H94" s="66" t="s">
        <v>192</v>
      </c>
      <c r="I94" s="67" t="s">
        <v>193</v>
      </c>
      <c r="J94" s="68">
        <f>J558</f>
        <v>22094071</v>
      </c>
      <c r="K94" s="68">
        <f>K558</f>
        <v>54075000</v>
      </c>
      <c r="L94" s="110">
        <f>L558</f>
        <v>450000000</v>
      </c>
      <c r="M94" s="110">
        <f t="shared" ref="M94:X94" si="156">M558</f>
        <v>7310000</v>
      </c>
      <c r="N94" s="110">
        <f t="shared" si="156"/>
        <v>0</v>
      </c>
      <c r="O94" s="110">
        <f t="shared" si="156"/>
        <v>0</v>
      </c>
      <c r="P94" s="110">
        <f t="shared" si="156"/>
        <v>0</v>
      </c>
      <c r="Q94" s="110">
        <f t="shared" si="156"/>
        <v>10000000</v>
      </c>
      <c r="R94" s="110">
        <f t="shared" si="156"/>
        <v>5000000</v>
      </c>
      <c r="S94" s="110">
        <f t="shared" si="156"/>
        <v>5000000</v>
      </c>
      <c r="T94" s="110">
        <f t="shared" si="156"/>
        <v>5000000</v>
      </c>
      <c r="U94" s="110">
        <f t="shared" si="156"/>
        <v>5000000</v>
      </c>
      <c r="V94" s="110">
        <f t="shared" si="156"/>
        <v>5000000</v>
      </c>
      <c r="W94" s="110">
        <f t="shared" si="156"/>
        <v>5000000</v>
      </c>
      <c r="X94" s="110">
        <f t="shared" si="156"/>
        <v>5000000</v>
      </c>
      <c r="Y94" s="110">
        <f>SUM(M94:X94)</f>
        <v>52310000</v>
      </c>
      <c r="Z94" s="110">
        <f t="shared" ref="Z94:AK94" si="157">Z558</f>
        <v>37500000</v>
      </c>
      <c r="AA94" s="110">
        <f t="shared" si="157"/>
        <v>37500000</v>
      </c>
      <c r="AB94" s="110">
        <f t="shared" si="157"/>
        <v>37500000</v>
      </c>
      <c r="AC94" s="110">
        <f t="shared" si="157"/>
        <v>37500000</v>
      </c>
      <c r="AD94" s="110">
        <f t="shared" si="157"/>
        <v>37500000</v>
      </c>
      <c r="AE94" s="110">
        <f t="shared" si="157"/>
        <v>37500000</v>
      </c>
      <c r="AF94" s="110">
        <f t="shared" si="157"/>
        <v>37500000</v>
      </c>
      <c r="AG94" s="110">
        <f t="shared" si="157"/>
        <v>54075000</v>
      </c>
      <c r="AH94" s="110">
        <f t="shared" si="157"/>
        <v>0</v>
      </c>
      <c r="AI94" s="110">
        <f t="shared" si="157"/>
        <v>54075000</v>
      </c>
      <c r="AJ94" s="110">
        <f t="shared" si="157"/>
        <v>225000000</v>
      </c>
      <c r="AK94" s="110">
        <f t="shared" si="157"/>
        <v>225000000</v>
      </c>
      <c r="AL94" s="110">
        <f>AL558</f>
        <v>450000000</v>
      </c>
      <c r="AM94" s="110">
        <f t="shared" ref="AM94:BB94" si="158">AM558</f>
        <v>22310000</v>
      </c>
      <c r="AN94" s="110">
        <f t="shared" si="158"/>
        <v>100000000</v>
      </c>
      <c r="AO94" s="110">
        <f t="shared" si="158"/>
        <v>100000000</v>
      </c>
      <c r="AP94" s="110">
        <f t="shared" si="158"/>
        <v>222310000</v>
      </c>
      <c r="AQ94" s="110">
        <f t="shared" si="158"/>
        <v>22310000</v>
      </c>
      <c r="AR94" s="110">
        <f t="shared" si="158"/>
        <v>100000000</v>
      </c>
      <c r="AS94" s="110">
        <f t="shared" si="158"/>
        <v>100000000</v>
      </c>
      <c r="AT94" s="110">
        <f t="shared" si="158"/>
        <v>222310000</v>
      </c>
      <c r="AU94" s="110">
        <f t="shared" si="158"/>
        <v>22310000</v>
      </c>
      <c r="AV94" s="110">
        <f t="shared" si="158"/>
        <v>210000000</v>
      </c>
      <c r="AW94" s="110">
        <f t="shared" si="158"/>
        <v>232310000</v>
      </c>
      <c r="AX94" s="110" t="e">
        <f t="shared" si="158"/>
        <v>#REF!</v>
      </c>
      <c r="AY94" s="110">
        <f>AY558</f>
        <v>222310000</v>
      </c>
      <c r="AZ94" s="110">
        <f>AZ558</f>
        <v>230000000</v>
      </c>
      <c r="BA94" s="110">
        <f t="shared" si="158"/>
        <v>222310000</v>
      </c>
      <c r="BB94" s="110">
        <f t="shared" si="158"/>
        <v>230000000</v>
      </c>
    </row>
    <row r="95" spans="1:54" s="64" customFormat="1" outlineLevel="1" x14ac:dyDescent="0.2">
      <c r="A95" s="63"/>
      <c r="G95" s="65"/>
      <c r="H95" s="69" t="s">
        <v>77</v>
      </c>
      <c r="I95" s="69" t="s">
        <v>194</v>
      </c>
      <c r="J95" s="69">
        <f>J94</f>
        <v>22094071</v>
      </c>
      <c r="K95" s="69">
        <f>K94</f>
        <v>54075000</v>
      </c>
      <c r="L95" s="111">
        <f>L94</f>
        <v>450000000</v>
      </c>
      <c r="M95" s="111">
        <f t="shared" ref="M95:AK95" si="159">M94</f>
        <v>7310000</v>
      </c>
      <c r="N95" s="111">
        <f t="shared" si="159"/>
        <v>0</v>
      </c>
      <c r="O95" s="111">
        <f t="shared" si="159"/>
        <v>0</v>
      </c>
      <c r="P95" s="111">
        <f t="shared" si="159"/>
        <v>0</v>
      </c>
      <c r="Q95" s="111">
        <f t="shared" si="159"/>
        <v>10000000</v>
      </c>
      <c r="R95" s="111">
        <f t="shared" si="159"/>
        <v>5000000</v>
      </c>
      <c r="S95" s="111">
        <f t="shared" si="159"/>
        <v>5000000</v>
      </c>
      <c r="T95" s="111">
        <f t="shared" si="159"/>
        <v>5000000</v>
      </c>
      <c r="U95" s="111">
        <f t="shared" si="159"/>
        <v>5000000</v>
      </c>
      <c r="V95" s="111">
        <f t="shared" si="159"/>
        <v>5000000</v>
      </c>
      <c r="W95" s="111">
        <f t="shared" si="159"/>
        <v>5000000</v>
      </c>
      <c r="X95" s="111">
        <f t="shared" si="159"/>
        <v>5000000</v>
      </c>
      <c r="Y95" s="111">
        <f t="shared" si="159"/>
        <v>52310000</v>
      </c>
      <c r="Z95" s="111">
        <f t="shared" si="159"/>
        <v>37500000</v>
      </c>
      <c r="AA95" s="111">
        <f t="shared" si="159"/>
        <v>37500000</v>
      </c>
      <c r="AB95" s="111">
        <f t="shared" si="159"/>
        <v>37500000</v>
      </c>
      <c r="AC95" s="111">
        <f t="shared" si="159"/>
        <v>37500000</v>
      </c>
      <c r="AD95" s="111">
        <f t="shared" si="159"/>
        <v>37500000</v>
      </c>
      <c r="AE95" s="111">
        <f t="shared" si="159"/>
        <v>37500000</v>
      </c>
      <c r="AF95" s="111">
        <f t="shared" si="159"/>
        <v>37500000</v>
      </c>
      <c r="AG95" s="111">
        <f t="shared" si="159"/>
        <v>54075000</v>
      </c>
      <c r="AH95" s="111">
        <f t="shared" si="159"/>
        <v>0</v>
      </c>
      <c r="AI95" s="111">
        <f t="shared" si="159"/>
        <v>54075000</v>
      </c>
      <c r="AJ95" s="111">
        <f t="shared" si="159"/>
        <v>225000000</v>
      </c>
      <c r="AK95" s="111">
        <f t="shared" si="159"/>
        <v>225000000</v>
      </c>
      <c r="AL95" s="111">
        <f>AL94</f>
        <v>450000000</v>
      </c>
      <c r="AM95" s="111">
        <f t="shared" ref="AM95:BB95" si="160">AM94</f>
        <v>22310000</v>
      </c>
      <c r="AN95" s="111">
        <f t="shared" si="160"/>
        <v>100000000</v>
      </c>
      <c r="AO95" s="111">
        <f t="shared" si="160"/>
        <v>100000000</v>
      </c>
      <c r="AP95" s="111">
        <f t="shared" si="160"/>
        <v>222310000</v>
      </c>
      <c r="AQ95" s="111">
        <f t="shared" si="160"/>
        <v>22310000</v>
      </c>
      <c r="AR95" s="111">
        <f t="shared" si="160"/>
        <v>100000000</v>
      </c>
      <c r="AS95" s="111">
        <f t="shared" si="160"/>
        <v>100000000</v>
      </c>
      <c r="AT95" s="111">
        <f t="shared" si="160"/>
        <v>222310000</v>
      </c>
      <c r="AU95" s="111">
        <f t="shared" si="160"/>
        <v>22310000</v>
      </c>
      <c r="AV95" s="111">
        <f t="shared" si="160"/>
        <v>210000000</v>
      </c>
      <c r="AW95" s="111">
        <f t="shared" si="160"/>
        <v>232310000</v>
      </c>
      <c r="AX95" s="111" t="e">
        <f t="shared" si="160"/>
        <v>#REF!</v>
      </c>
      <c r="AY95" s="111">
        <f>AY94</f>
        <v>222310000</v>
      </c>
      <c r="AZ95" s="111">
        <f>AZ94</f>
        <v>230000000</v>
      </c>
      <c r="BA95" s="111">
        <f t="shared" si="160"/>
        <v>222310000</v>
      </c>
      <c r="BB95" s="111">
        <f t="shared" si="160"/>
        <v>230000000</v>
      </c>
    </row>
    <row r="96" spans="1:54" s="64" customFormat="1" outlineLevel="1" x14ac:dyDescent="0.2">
      <c r="A96" s="63"/>
      <c r="G96" s="65"/>
      <c r="H96" s="60"/>
      <c r="I96" s="61"/>
      <c r="J96" s="62"/>
      <c r="K96" s="62"/>
      <c r="L96" s="112"/>
      <c r="M96" s="112"/>
      <c r="N96" s="112"/>
      <c r="O96" s="112"/>
      <c r="P96" s="112"/>
      <c r="Q96" s="112"/>
      <c r="R96" s="112"/>
      <c r="S96" s="112"/>
      <c r="T96" s="112"/>
      <c r="U96" s="112"/>
      <c r="V96" s="112"/>
      <c r="W96" s="112"/>
      <c r="X96" s="112"/>
      <c r="Y96" s="112"/>
      <c r="Z96" s="112"/>
      <c r="AA96" s="112"/>
      <c r="AB96" s="112"/>
      <c r="AC96" s="112"/>
      <c r="AD96" s="112"/>
      <c r="AE96" s="112"/>
      <c r="AF96" s="112"/>
      <c r="AG96" s="112"/>
      <c r="AH96" s="112"/>
      <c r="AI96" s="112"/>
      <c r="AJ96" s="112"/>
      <c r="AK96" s="112"/>
      <c r="AL96" s="112"/>
      <c r="AM96" s="112"/>
      <c r="AN96" s="112"/>
      <c r="AO96" s="112"/>
      <c r="AP96" s="112"/>
      <c r="AQ96" s="112"/>
      <c r="AR96" s="112"/>
      <c r="AS96" s="112"/>
      <c r="AT96" s="112"/>
      <c r="AU96" s="112"/>
      <c r="AV96" s="112"/>
      <c r="AW96" s="112"/>
      <c r="AX96" s="112"/>
      <c r="AY96" s="112"/>
      <c r="AZ96" s="112"/>
      <c r="BA96" s="112"/>
      <c r="BB96" s="112"/>
    </row>
    <row r="97" spans="1:54" s="64" customFormat="1" outlineLevel="1" x14ac:dyDescent="0.2">
      <c r="A97" s="63"/>
      <c r="G97" s="65"/>
      <c r="H97" s="66" t="s">
        <v>195</v>
      </c>
      <c r="I97" s="67" t="s">
        <v>196</v>
      </c>
      <c r="J97" s="68"/>
      <c r="K97" s="68"/>
      <c r="L97" s="110"/>
      <c r="M97" s="110"/>
      <c r="N97" s="110"/>
      <c r="O97" s="110"/>
      <c r="P97" s="110"/>
      <c r="Q97" s="110"/>
      <c r="R97" s="110"/>
      <c r="S97" s="110"/>
      <c r="T97" s="110"/>
      <c r="U97" s="110"/>
      <c r="V97" s="110"/>
      <c r="W97" s="110"/>
      <c r="X97" s="110"/>
      <c r="Y97" s="110"/>
      <c r="Z97" s="110"/>
      <c r="AA97" s="110"/>
      <c r="AB97" s="110"/>
      <c r="AC97" s="110"/>
      <c r="AD97" s="110"/>
      <c r="AE97" s="110"/>
      <c r="AF97" s="110"/>
      <c r="AG97" s="110"/>
      <c r="AH97" s="110"/>
      <c r="AI97" s="110"/>
      <c r="AJ97" s="110"/>
      <c r="AK97" s="110"/>
      <c r="AL97" s="110"/>
      <c r="AM97" s="110"/>
      <c r="AN97" s="110"/>
      <c r="AO97" s="110"/>
      <c r="AP97" s="110"/>
      <c r="AQ97" s="110"/>
      <c r="AR97" s="110"/>
      <c r="AS97" s="110"/>
      <c r="AT97" s="110"/>
      <c r="AU97" s="110"/>
      <c r="AV97" s="110"/>
      <c r="AW97" s="110"/>
      <c r="AX97" s="110"/>
      <c r="AY97" s="110"/>
      <c r="AZ97" s="110"/>
      <c r="BA97" s="110"/>
      <c r="BB97" s="110"/>
    </row>
    <row r="98" spans="1:54" s="64" customFormat="1" hidden="1" outlineLevel="1" x14ac:dyDescent="0.2">
      <c r="A98" s="63"/>
      <c r="G98" s="65"/>
      <c r="H98" s="60" t="s">
        <v>197</v>
      </c>
      <c r="I98" s="61" t="s">
        <v>198</v>
      </c>
      <c r="J98" s="62">
        <f>J561</f>
        <v>0</v>
      </c>
      <c r="K98" s="62">
        <f>K561</f>
        <v>0</v>
      </c>
      <c r="L98" s="112">
        <f>L561</f>
        <v>0</v>
      </c>
      <c r="M98" s="112">
        <f t="shared" ref="M98:X98" si="161">M561</f>
        <v>0</v>
      </c>
      <c r="N98" s="112">
        <f t="shared" si="161"/>
        <v>0</v>
      </c>
      <c r="O98" s="112">
        <f t="shared" si="161"/>
        <v>0</v>
      </c>
      <c r="P98" s="112">
        <f t="shared" si="161"/>
        <v>0</v>
      </c>
      <c r="Q98" s="112">
        <f t="shared" si="161"/>
        <v>0</v>
      </c>
      <c r="R98" s="112">
        <f t="shared" si="161"/>
        <v>0</v>
      </c>
      <c r="S98" s="112">
        <f t="shared" si="161"/>
        <v>0</v>
      </c>
      <c r="T98" s="112">
        <f t="shared" si="161"/>
        <v>0</v>
      </c>
      <c r="U98" s="112">
        <f t="shared" si="161"/>
        <v>0</v>
      </c>
      <c r="V98" s="112">
        <f t="shared" si="161"/>
        <v>0</v>
      </c>
      <c r="W98" s="112">
        <f t="shared" si="161"/>
        <v>0</v>
      </c>
      <c r="X98" s="112">
        <f t="shared" si="161"/>
        <v>0</v>
      </c>
      <c r="Y98" s="112">
        <f t="shared" ref="Y98:Y126" si="162">SUM(M98:X98)</f>
        <v>0</v>
      </c>
      <c r="Z98" s="112">
        <f t="shared" ref="Z98:AK98" si="163">Z561</f>
        <v>0</v>
      </c>
      <c r="AA98" s="112">
        <f t="shared" si="163"/>
        <v>0</v>
      </c>
      <c r="AB98" s="112">
        <f t="shared" si="163"/>
        <v>0</v>
      </c>
      <c r="AC98" s="112">
        <f t="shared" si="163"/>
        <v>0</v>
      </c>
      <c r="AD98" s="112">
        <f t="shared" si="163"/>
        <v>0</v>
      </c>
      <c r="AE98" s="112">
        <f t="shared" si="163"/>
        <v>0</v>
      </c>
      <c r="AF98" s="112">
        <f t="shared" si="163"/>
        <v>0</v>
      </c>
      <c r="AG98" s="112">
        <f t="shared" si="163"/>
        <v>0</v>
      </c>
      <c r="AH98" s="112">
        <f t="shared" si="163"/>
        <v>0</v>
      </c>
      <c r="AI98" s="112">
        <f t="shared" si="163"/>
        <v>0</v>
      </c>
      <c r="AJ98" s="112">
        <f t="shared" si="163"/>
        <v>0</v>
      </c>
      <c r="AK98" s="112">
        <f t="shared" si="163"/>
        <v>0</v>
      </c>
      <c r="AL98" s="112">
        <f>AL561</f>
        <v>0</v>
      </c>
      <c r="AM98" s="112">
        <f t="shared" ref="AM98:BB98" si="164">AM561</f>
        <v>0</v>
      </c>
      <c r="AN98" s="112">
        <f t="shared" si="164"/>
        <v>0</v>
      </c>
      <c r="AO98" s="112">
        <f t="shared" si="164"/>
        <v>0</v>
      </c>
      <c r="AP98" s="112">
        <f t="shared" si="164"/>
        <v>0</v>
      </c>
      <c r="AQ98" s="112">
        <f t="shared" si="164"/>
        <v>0</v>
      </c>
      <c r="AR98" s="112">
        <f t="shared" si="164"/>
        <v>0</v>
      </c>
      <c r="AS98" s="112">
        <f t="shared" si="164"/>
        <v>0</v>
      </c>
      <c r="AT98" s="112">
        <f t="shared" si="164"/>
        <v>0</v>
      </c>
      <c r="AU98" s="112">
        <f t="shared" si="164"/>
        <v>0</v>
      </c>
      <c r="AV98" s="112">
        <f t="shared" si="164"/>
        <v>0</v>
      </c>
      <c r="AW98" s="112">
        <f t="shared" si="164"/>
        <v>0</v>
      </c>
      <c r="AX98" s="112" t="e">
        <f t="shared" si="164"/>
        <v>#REF!</v>
      </c>
      <c r="AY98" s="112">
        <f>AY561</f>
        <v>0</v>
      </c>
      <c r="AZ98" s="112">
        <f>AZ561</f>
        <v>0</v>
      </c>
      <c r="BA98" s="112">
        <f t="shared" si="164"/>
        <v>0</v>
      </c>
      <c r="BB98" s="112">
        <f t="shared" si="164"/>
        <v>0</v>
      </c>
    </row>
    <row r="99" spans="1:54" s="64" customFormat="1" hidden="1" outlineLevel="1" x14ac:dyDescent="0.2">
      <c r="A99" s="63"/>
      <c r="G99" s="65"/>
      <c r="H99" s="60" t="s">
        <v>199</v>
      </c>
      <c r="I99" s="61" t="s">
        <v>200</v>
      </c>
      <c r="J99" s="62">
        <f>J570</f>
        <v>0</v>
      </c>
      <c r="K99" s="62">
        <f>K570</f>
        <v>0</v>
      </c>
      <c r="L99" s="112">
        <f>L570</f>
        <v>0</v>
      </c>
      <c r="M99" s="112">
        <f t="shared" ref="M99:X99" si="165">M570</f>
        <v>0</v>
      </c>
      <c r="N99" s="112">
        <f t="shared" si="165"/>
        <v>0</v>
      </c>
      <c r="O99" s="112">
        <f t="shared" si="165"/>
        <v>0</v>
      </c>
      <c r="P99" s="112">
        <f t="shared" si="165"/>
        <v>0</v>
      </c>
      <c r="Q99" s="112">
        <f t="shared" si="165"/>
        <v>0</v>
      </c>
      <c r="R99" s="112">
        <f t="shared" si="165"/>
        <v>0</v>
      </c>
      <c r="S99" s="112">
        <f t="shared" si="165"/>
        <v>0</v>
      </c>
      <c r="T99" s="112">
        <f t="shared" si="165"/>
        <v>0</v>
      </c>
      <c r="U99" s="112">
        <f t="shared" si="165"/>
        <v>0</v>
      </c>
      <c r="V99" s="112">
        <f t="shared" si="165"/>
        <v>0</v>
      </c>
      <c r="W99" s="112">
        <f t="shared" si="165"/>
        <v>0</v>
      </c>
      <c r="X99" s="112">
        <f t="shared" si="165"/>
        <v>0</v>
      </c>
      <c r="Y99" s="112">
        <f t="shared" si="162"/>
        <v>0</v>
      </c>
      <c r="Z99" s="112">
        <f t="shared" ref="Z99:AK99" si="166">Z570</f>
        <v>0</v>
      </c>
      <c r="AA99" s="112">
        <f t="shared" si="166"/>
        <v>0</v>
      </c>
      <c r="AB99" s="112">
        <f t="shared" si="166"/>
        <v>0</v>
      </c>
      <c r="AC99" s="112">
        <f t="shared" si="166"/>
        <v>0</v>
      </c>
      <c r="AD99" s="112">
        <f t="shared" si="166"/>
        <v>0</v>
      </c>
      <c r="AE99" s="112">
        <f t="shared" si="166"/>
        <v>0</v>
      </c>
      <c r="AF99" s="112">
        <f t="shared" si="166"/>
        <v>0</v>
      </c>
      <c r="AG99" s="112">
        <f t="shared" si="166"/>
        <v>0</v>
      </c>
      <c r="AH99" s="112">
        <f t="shared" si="166"/>
        <v>0</v>
      </c>
      <c r="AI99" s="112">
        <f t="shared" si="166"/>
        <v>0</v>
      </c>
      <c r="AJ99" s="112">
        <f t="shared" si="166"/>
        <v>0</v>
      </c>
      <c r="AK99" s="112">
        <f t="shared" si="166"/>
        <v>0</v>
      </c>
      <c r="AL99" s="112">
        <f>AL570</f>
        <v>0</v>
      </c>
      <c r="AM99" s="112">
        <f t="shared" ref="AM99:BB99" si="167">AM570</f>
        <v>0</v>
      </c>
      <c r="AN99" s="112">
        <f t="shared" si="167"/>
        <v>0</v>
      </c>
      <c r="AO99" s="112">
        <f t="shared" si="167"/>
        <v>0</v>
      </c>
      <c r="AP99" s="112">
        <f t="shared" si="167"/>
        <v>0</v>
      </c>
      <c r="AQ99" s="112">
        <f t="shared" si="167"/>
        <v>0</v>
      </c>
      <c r="AR99" s="112">
        <f t="shared" si="167"/>
        <v>0</v>
      </c>
      <c r="AS99" s="112">
        <f t="shared" si="167"/>
        <v>0</v>
      </c>
      <c r="AT99" s="112">
        <f t="shared" si="167"/>
        <v>0</v>
      </c>
      <c r="AU99" s="112">
        <f t="shared" si="167"/>
        <v>0</v>
      </c>
      <c r="AV99" s="112">
        <f t="shared" si="167"/>
        <v>0</v>
      </c>
      <c r="AW99" s="112">
        <f t="shared" si="167"/>
        <v>0</v>
      </c>
      <c r="AX99" s="112" t="e">
        <f t="shared" si="167"/>
        <v>#REF!</v>
      </c>
      <c r="AY99" s="112">
        <f>AY570</f>
        <v>0</v>
      </c>
      <c r="AZ99" s="112">
        <f>AZ570</f>
        <v>0</v>
      </c>
      <c r="BA99" s="112">
        <f t="shared" si="167"/>
        <v>0</v>
      </c>
      <c r="BB99" s="112">
        <f t="shared" si="167"/>
        <v>0</v>
      </c>
    </row>
    <row r="100" spans="1:54" s="64" customFormat="1" outlineLevel="1" x14ac:dyDescent="0.2">
      <c r="A100" s="63"/>
      <c r="G100" s="65"/>
      <c r="H100" s="60" t="s">
        <v>201</v>
      </c>
      <c r="I100" s="61" t="s">
        <v>202</v>
      </c>
      <c r="J100" s="62">
        <f>J574</f>
        <v>4842028209</v>
      </c>
      <c r="K100" s="62">
        <f>K574</f>
        <v>4373252174</v>
      </c>
      <c r="L100" s="112">
        <f>L574</f>
        <v>5582087760</v>
      </c>
      <c r="M100" s="112">
        <f t="shared" ref="M100:X100" si="168">M574</f>
        <v>326815735</v>
      </c>
      <c r="N100" s="112">
        <f t="shared" si="168"/>
        <v>354703286</v>
      </c>
      <c r="O100" s="112">
        <f t="shared" si="168"/>
        <v>398543521</v>
      </c>
      <c r="P100" s="112">
        <f t="shared" si="168"/>
        <v>347013830</v>
      </c>
      <c r="Q100" s="112">
        <f t="shared" si="168"/>
        <v>534974080</v>
      </c>
      <c r="R100" s="112">
        <f t="shared" si="168"/>
        <v>330582997</v>
      </c>
      <c r="S100" s="112">
        <f t="shared" si="168"/>
        <v>465173980</v>
      </c>
      <c r="T100" s="112">
        <f t="shared" si="168"/>
        <v>465173980</v>
      </c>
      <c r="U100" s="112">
        <f t="shared" si="168"/>
        <v>465173980</v>
      </c>
      <c r="V100" s="112">
        <f t="shared" si="168"/>
        <v>465173980</v>
      </c>
      <c r="W100" s="112">
        <f t="shared" si="168"/>
        <v>465173980</v>
      </c>
      <c r="X100" s="112">
        <f t="shared" si="168"/>
        <v>465173980</v>
      </c>
      <c r="Y100" s="112">
        <f t="shared" si="162"/>
        <v>5083677329</v>
      </c>
      <c r="Z100" s="112">
        <f t="shared" ref="Z100:AK100" si="169">Z574</f>
        <v>465173980</v>
      </c>
      <c r="AA100" s="112">
        <f t="shared" si="169"/>
        <v>465173980</v>
      </c>
      <c r="AB100" s="112">
        <f t="shared" si="169"/>
        <v>465173980</v>
      </c>
      <c r="AC100" s="112">
        <f t="shared" si="169"/>
        <v>465173980</v>
      </c>
      <c r="AD100" s="112">
        <f t="shared" si="169"/>
        <v>465173980</v>
      </c>
      <c r="AE100" s="112">
        <f t="shared" si="169"/>
        <v>465173980</v>
      </c>
      <c r="AF100" s="112">
        <f t="shared" si="169"/>
        <v>465173980</v>
      </c>
      <c r="AG100" s="112">
        <f t="shared" si="169"/>
        <v>2348195760</v>
      </c>
      <c r="AH100" s="112">
        <f t="shared" si="169"/>
        <v>2025056414</v>
      </c>
      <c r="AI100" s="112">
        <f t="shared" si="169"/>
        <v>4373252174</v>
      </c>
      <c r="AJ100" s="112">
        <f t="shared" si="169"/>
        <v>2791043880</v>
      </c>
      <c r="AK100" s="112">
        <f t="shared" si="169"/>
        <v>2791043880</v>
      </c>
      <c r="AL100" s="112">
        <f>AL574</f>
        <v>5582087760</v>
      </c>
      <c r="AM100" s="112">
        <f t="shared" ref="AM100:BB100" si="170">AM574</f>
        <v>2292633449</v>
      </c>
      <c r="AN100" s="112">
        <f t="shared" si="170"/>
        <v>1062428732</v>
      </c>
      <c r="AO100" s="112">
        <f t="shared" si="170"/>
        <v>1154766776</v>
      </c>
      <c r="AP100" s="112">
        <f t="shared" si="170"/>
        <v>4509828957</v>
      </c>
      <c r="AQ100" s="112">
        <f t="shared" si="170"/>
        <v>2292633449</v>
      </c>
      <c r="AR100" s="112">
        <f t="shared" si="170"/>
        <v>1062428732</v>
      </c>
      <c r="AS100" s="112">
        <f t="shared" si="170"/>
        <v>1154766776</v>
      </c>
      <c r="AT100" s="112">
        <f t="shared" si="170"/>
        <v>4509828957</v>
      </c>
      <c r="AU100" s="112">
        <f t="shared" si="170"/>
        <v>2292633449</v>
      </c>
      <c r="AV100" s="112">
        <f t="shared" si="170"/>
        <v>2217195508</v>
      </c>
      <c r="AW100" s="112">
        <f t="shared" si="170"/>
        <v>4509828957</v>
      </c>
      <c r="AX100" s="112" t="e">
        <f t="shared" si="170"/>
        <v>#REF!</v>
      </c>
      <c r="AY100" s="112">
        <f>AY574</f>
        <v>4509828957</v>
      </c>
      <c r="AZ100" s="112">
        <f>AZ574</f>
        <v>4757000000</v>
      </c>
      <c r="BA100" s="112">
        <f t="shared" si="170"/>
        <v>4509828957</v>
      </c>
      <c r="BB100" s="112">
        <f t="shared" si="170"/>
        <v>4757000000</v>
      </c>
    </row>
    <row r="101" spans="1:54" s="64" customFormat="1" hidden="1" outlineLevel="1" x14ac:dyDescent="0.2">
      <c r="A101" s="63"/>
      <c r="G101" s="65"/>
      <c r="H101" s="60" t="s">
        <v>203</v>
      </c>
      <c r="I101" s="61" t="s">
        <v>204</v>
      </c>
      <c r="J101" s="62">
        <f>J585</f>
        <v>0</v>
      </c>
      <c r="K101" s="62">
        <f>K585</f>
        <v>0</v>
      </c>
      <c r="L101" s="112">
        <f>L585</f>
        <v>0</v>
      </c>
      <c r="M101" s="112">
        <f t="shared" ref="M101:X101" si="171">M585</f>
        <v>0</v>
      </c>
      <c r="N101" s="112">
        <f t="shared" si="171"/>
        <v>0</v>
      </c>
      <c r="O101" s="112">
        <f t="shared" si="171"/>
        <v>0</v>
      </c>
      <c r="P101" s="112">
        <f t="shared" si="171"/>
        <v>0</v>
      </c>
      <c r="Q101" s="112">
        <f t="shared" si="171"/>
        <v>0</v>
      </c>
      <c r="R101" s="112">
        <f t="shared" si="171"/>
        <v>0</v>
      </c>
      <c r="S101" s="112">
        <f t="shared" si="171"/>
        <v>0</v>
      </c>
      <c r="T101" s="112">
        <f t="shared" si="171"/>
        <v>0</v>
      </c>
      <c r="U101" s="112">
        <f t="shared" si="171"/>
        <v>0</v>
      </c>
      <c r="V101" s="112">
        <f t="shared" si="171"/>
        <v>0</v>
      </c>
      <c r="W101" s="112">
        <f t="shared" si="171"/>
        <v>0</v>
      </c>
      <c r="X101" s="112">
        <f t="shared" si="171"/>
        <v>0</v>
      </c>
      <c r="Y101" s="112">
        <f t="shared" si="162"/>
        <v>0</v>
      </c>
      <c r="Z101" s="112">
        <f t="shared" ref="Z101:AK101" si="172">Z585</f>
        <v>0</v>
      </c>
      <c r="AA101" s="112">
        <f t="shared" si="172"/>
        <v>0</v>
      </c>
      <c r="AB101" s="112">
        <f t="shared" si="172"/>
        <v>0</v>
      </c>
      <c r="AC101" s="112">
        <f t="shared" si="172"/>
        <v>0</v>
      </c>
      <c r="AD101" s="112">
        <f t="shared" si="172"/>
        <v>0</v>
      </c>
      <c r="AE101" s="112">
        <f t="shared" si="172"/>
        <v>0</v>
      </c>
      <c r="AF101" s="112">
        <f t="shared" si="172"/>
        <v>0</v>
      </c>
      <c r="AG101" s="112">
        <f t="shared" si="172"/>
        <v>0</v>
      </c>
      <c r="AH101" s="112">
        <f t="shared" si="172"/>
        <v>0</v>
      </c>
      <c r="AI101" s="112">
        <f t="shared" si="172"/>
        <v>0</v>
      </c>
      <c r="AJ101" s="112">
        <f t="shared" si="172"/>
        <v>0</v>
      </c>
      <c r="AK101" s="112">
        <f t="shared" si="172"/>
        <v>0</v>
      </c>
      <c r="AL101" s="112">
        <f>AL585</f>
        <v>0</v>
      </c>
      <c r="AM101" s="112">
        <f t="shared" ref="AM101:BB101" si="173">AM585</f>
        <v>0</v>
      </c>
      <c r="AN101" s="112">
        <f t="shared" si="173"/>
        <v>0</v>
      </c>
      <c r="AO101" s="112">
        <f t="shared" si="173"/>
        <v>0</v>
      </c>
      <c r="AP101" s="112">
        <f t="shared" si="173"/>
        <v>0</v>
      </c>
      <c r="AQ101" s="112">
        <f t="shared" si="173"/>
        <v>0</v>
      </c>
      <c r="AR101" s="112">
        <f t="shared" si="173"/>
        <v>0</v>
      </c>
      <c r="AS101" s="112">
        <f t="shared" si="173"/>
        <v>0</v>
      </c>
      <c r="AT101" s="112">
        <f t="shared" si="173"/>
        <v>0</v>
      </c>
      <c r="AU101" s="112">
        <f t="shared" si="173"/>
        <v>0</v>
      </c>
      <c r="AV101" s="112">
        <f t="shared" si="173"/>
        <v>0</v>
      </c>
      <c r="AW101" s="112">
        <f t="shared" si="173"/>
        <v>0</v>
      </c>
      <c r="AX101" s="112" t="e">
        <f t="shared" si="173"/>
        <v>#REF!</v>
      </c>
      <c r="AY101" s="112">
        <f>AY585</f>
        <v>0</v>
      </c>
      <c r="AZ101" s="112">
        <f>AZ585</f>
        <v>0</v>
      </c>
      <c r="BA101" s="112">
        <f t="shared" si="173"/>
        <v>0</v>
      </c>
      <c r="BB101" s="112">
        <f t="shared" si="173"/>
        <v>0</v>
      </c>
    </row>
    <row r="102" spans="1:54" s="64" customFormat="1" hidden="1" outlineLevel="1" x14ac:dyDescent="0.2">
      <c r="A102" s="63"/>
      <c r="G102" s="65"/>
      <c r="H102" s="60" t="s">
        <v>205</v>
      </c>
      <c r="I102" s="61" t="s">
        <v>206</v>
      </c>
      <c r="J102" s="62">
        <f>J593</f>
        <v>0</v>
      </c>
      <c r="K102" s="62">
        <f>K593</f>
        <v>0</v>
      </c>
      <c r="L102" s="112">
        <f>L593</f>
        <v>0</v>
      </c>
      <c r="M102" s="112">
        <f t="shared" ref="M102:X102" si="174">M593</f>
        <v>0</v>
      </c>
      <c r="N102" s="112">
        <f t="shared" si="174"/>
        <v>0</v>
      </c>
      <c r="O102" s="112">
        <f t="shared" si="174"/>
        <v>0</v>
      </c>
      <c r="P102" s="112">
        <f t="shared" si="174"/>
        <v>0</v>
      </c>
      <c r="Q102" s="112">
        <f t="shared" si="174"/>
        <v>0</v>
      </c>
      <c r="R102" s="112">
        <f t="shared" si="174"/>
        <v>0</v>
      </c>
      <c r="S102" s="112">
        <f t="shared" si="174"/>
        <v>0</v>
      </c>
      <c r="T102" s="112">
        <f t="shared" si="174"/>
        <v>0</v>
      </c>
      <c r="U102" s="112">
        <f t="shared" si="174"/>
        <v>0</v>
      </c>
      <c r="V102" s="112">
        <f t="shared" si="174"/>
        <v>0</v>
      </c>
      <c r="W102" s="112">
        <f t="shared" si="174"/>
        <v>0</v>
      </c>
      <c r="X102" s="112">
        <f t="shared" si="174"/>
        <v>0</v>
      </c>
      <c r="Y102" s="112">
        <f t="shared" si="162"/>
        <v>0</v>
      </c>
      <c r="Z102" s="112">
        <f t="shared" ref="Z102:AK102" si="175">Z593</f>
        <v>0</v>
      </c>
      <c r="AA102" s="112">
        <f t="shared" si="175"/>
        <v>0</v>
      </c>
      <c r="AB102" s="112">
        <f t="shared" si="175"/>
        <v>0</v>
      </c>
      <c r="AC102" s="112">
        <f t="shared" si="175"/>
        <v>0</v>
      </c>
      <c r="AD102" s="112">
        <f t="shared" si="175"/>
        <v>0</v>
      </c>
      <c r="AE102" s="112">
        <f t="shared" si="175"/>
        <v>0</v>
      </c>
      <c r="AF102" s="112">
        <f t="shared" si="175"/>
        <v>0</v>
      </c>
      <c r="AG102" s="112">
        <f t="shared" si="175"/>
        <v>0</v>
      </c>
      <c r="AH102" s="112">
        <f t="shared" si="175"/>
        <v>0</v>
      </c>
      <c r="AI102" s="112">
        <f t="shared" si="175"/>
        <v>0</v>
      </c>
      <c r="AJ102" s="112">
        <f t="shared" si="175"/>
        <v>0</v>
      </c>
      <c r="AK102" s="112">
        <f t="shared" si="175"/>
        <v>0</v>
      </c>
      <c r="AL102" s="112">
        <f>AL593</f>
        <v>0</v>
      </c>
      <c r="AM102" s="112">
        <f t="shared" ref="AM102:BB102" si="176">AM593</f>
        <v>0</v>
      </c>
      <c r="AN102" s="112">
        <f t="shared" si="176"/>
        <v>0</v>
      </c>
      <c r="AO102" s="112">
        <f t="shared" si="176"/>
        <v>0</v>
      </c>
      <c r="AP102" s="112">
        <f t="shared" si="176"/>
        <v>0</v>
      </c>
      <c r="AQ102" s="112">
        <f t="shared" si="176"/>
        <v>0</v>
      </c>
      <c r="AR102" s="112">
        <f t="shared" si="176"/>
        <v>0</v>
      </c>
      <c r="AS102" s="112">
        <f t="shared" si="176"/>
        <v>0</v>
      </c>
      <c r="AT102" s="112">
        <f t="shared" si="176"/>
        <v>0</v>
      </c>
      <c r="AU102" s="112">
        <f t="shared" si="176"/>
        <v>0</v>
      </c>
      <c r="AV102" s="112">
        <f t="shared" si="176"/>
        <v>0</v>
      </c>
      <c r="AW102" s="112">
        <f t="shared" si="176"/>
        <v>0</v>
      </c>
      <c r="AX102" s="112" t="e">
        <f t="shared" si="176"/>
        <v>#REF!</v>
      </c>
      <c r="AY102" s="112">
        <f>AY593</f>
        <v>0</v>
      </c>
      <c r="AZ102" s="112">
        <f>AZ593</f>
        <v>0</v>
      </c>
      <c r="BA102" s="112">
        <f t="shared" si="176"/>
        <v>0</v>
      </c>
      <c r="BB102" s="112">
        <f t="shared" si="176"/>
        <v>0</v>
      </c>
    </row>
    <row r="103" spans="1:54" s="64" customFormat="1" hidden="1" outlineLevel="1" x14ac:dyDescent="0.2">
      <c r="A103" s="63"/>
      <c r="G103" s="65"/>
      <c r="H103" s="60" t="s">
        <v>207</v>
      </c>
      <c r="I103" s="61" t="s">
        <v>208</v>
      </c>
      <c r="J103" s="62">
        <f>J600</f>
        <v>0</v>
      </c>
      <c r="K103" s="62">
        <f>K600</f>
        <v>0</v>
      </c>
      <c r="L103" s="112">
        <f>L600</f>
        <v>0</v>
      </c>
      <c r="M103" s="112">
        <f t="shared" ref="M103:X103" si="177">M600</f>
        <v>0</v>
      </c>
      <c r="N103" s="112">
        <f t="shared" si="177"/>
        <v>0</v>
      </c>
      <c r="O103" s="112">
        <f t="shared" si="177"/>
        <v>0</v>
      </c>
      <c r="P103" s="112">
        <f t="shared" si="177"/>
        <v>0</v>
      </c>
      <c r="Q103" s="112">
        <f t="shared" si="177"/>
        <v>0</v>
      </c>
      <c r="R103" s="112">
        <f t="shared" si="177"/>
        <v>0</v>
      </c>
      <c r="S103" s="112">
        <f t="shared" si="177"/>
        <v>0</v>
      </c>
      <c r="T103" s="112">
        <f t="shared" si="177"/>
        <v>0</v>
      </c>
      <c r="U103" s="112">
        <f t="shared" si="177"/>
        <v>0</v>
      </c>
      <c r="V103" s="112">
        <f t="shared" si="177"/>
        <v>0</v>
      </c>
      <c r="W103" s="112">
        <f t="shared" si="177"/>
        <v>0</v>
      </c>
      <c r="X103" s="112">
        <f t="shared" si="177"/>
        <v>0</v>
      </c>
      <c r="Y103" s="112">
        <f t="shared" si="162"/>
        <v>0</v>
      </c>
      <c r="Z103" s="112">
        <f t="shared" ref="Z103:AK103" si="178">Z600</f>
        <v>0</v>
      </c>
      <c r="AA103" s="112">
        <f t="shared" si="178"/>
        <v>0</v>
      </c>
      <c r="AB103" s="112">
        <f t="shared" si="178"/>
        <v>0</v>
      </c>
      <c r="AC103" s="112">
        <f t="shared" si="178"/>
        <v>0</v>
      </c>
      <c r="AD103" s="112">
        <f t="shared" si="178"/>
        <v>0</v>
      </c>
      <c r="AE103" s="112">
        <f t="shared" si="178"/>
        <v>0</v>
      </c>
      <c r="AF103" s="112">
        <f t="shared" si="178"/>
        <v>0</v>
      </c>
      <c r="AG103" s="112">
        <f t="shared" si="178"/>
        <v>0</v>
      </c>
      <c r="AH103" s="112">
        <f t="shared" si="178"/>
        <v>0</v>
      </c>
      <c r="AI103" s="112">
        <f t="shared" si="178"/>
        <v>0</v>
      </c>
      <c r="AJ103" s="112">
        <f t="shared" si="178"/>
        <v>0</v>
      </c>
      <c r="AK103" s="112">
        <f t="shared" si="178"/>
        <v>0</v>
      </c>
      <c r="AL103" s="112">
        <f>AL600</f>
        <v>0</v>
      </c>
      <c r="AM103" s="112">
        <f t="shared" ref="AM103:BB103" si="179">AM600</f>
        <v>0</v>
      </c>
      <c r="AN103" s="112">
        <f t="shared" si="179"/>
        <v>0</v>
      </c>
      <c r="AO103" s="112">
        <f t="shared" si="179"/>
        <v>0</v>
      </c>
      <c r="AP103" s="112">
        <f t="shared" si="179"/>
        <v>0</v>
      </c>
      <c r="AQ103" s="112">
        <f t="shared" si="179"/>
        <v>0</v>
      </c>
      <c r="AR103" s="112">
        <f t="shared" si="179"/>
        <v>0</v>
      </c>
      <c r="AS103" s="112">
        <f t="shared" si="179"/>
        <v>0</v>
      </c>
      <c r="AT103" s="112">
        <f t="shared" si="179"/>
        <v>0</v>
      </c>
      <c r="AU103" s="112">
        <f t="shared" si="179"/>
        <v>0</v>
      </c>
      <c r="AV103" s="112">
        <f t="shared" si="179"/>
        <v>0</v>
      </c>
      <c r="AW103" s="112">
        <f t="shared" si="179"/>
        <v>0</v>
      </c>
      <c r="AX103" s="112" t="e">
        <f t="shared" si="179"/>
        <v>#REF!</v>
      </c>
      <c r="AY103" s="112">
        <f>AY600</f>
        <v>0</v>
      </c>
      <c r="AZ103" s="112">
        <f>AZ600</f>
        <v>0</v>
      </c>
      <c r="BA103" s="112">
        <f t="shared" si="179"/>
        <v>0</v>
      </c>
      <c r="BB103" s="112">
        <f t="shared" si="179"/>
        <v>0</v>
      </c>
    </row>
    <row r="104" spans="1:54" s="64" customFormat="1" hidden="1" outlineLevel="1" x14ac:dyDescent="0.2">
      <c r="A104" s="63"/>
      <c r="G104" s="65"/>
      <c r="H104" s="60" t="s">
        <v>209</v>
      </c>
      <c r="I104" s="61" t="s">
        <v>210</v>
      </c>
      <c r="J104" s="62">
        <f>J609</f>
        <v>0</v>
      </c>
      <c r="K104" s="62">
        <f>K609</f>
        <v>0</v>
      </c>
      <c r="L104" s="112">
        <f>L609</f>
        <v>0</v>
      </c>
      <c r="M104" s="112">
        <f t="shared" ref="M104:X104" si="180">M609</f>
        <v>0</v>
      </c>
      <c r="N104" s="112">
        <f t="shared" si="180"/>
        <v>0</v>
      </c>
      <c r="O104" s="112">
        <f t="shared" si="180"/>
        <v>0</v>
      </c>
      <c r="P104" s="112">
        <f t="shared" si="180"/>
        <v>0</v>
      </c>
      <c r="Q104" s="112">
        <f t="shared" si="180"/>
        <v>0</v>
      </c>
      <c r="R104" s="112">
        <f t="shared" si="180"/>
        <v>0</v>
      </c>
      <c r="S104" s="112">
        <f t="shared" si="180"/>
        <v>0</v>
      </c>
      <c r="T104" s="112">
        <f t="shared" si="180"/>
        <v>0</v>
      </c>
      <c r="U104" s="112">
        <f t="shared" si="180"/>
        <v>0</v>
      </c>
      <c r="V104" s="112">
        <f t="shared" si="180"/>
        <v>0</v>
      </c>
      <c r="W104" s="112">
        <f t="shared" si="180"/>
        <v>0</v>
      </c>
      <c r="X104" s="112">
        <f t="shared" si="180"/>
        <v>0</v>
      </c>
      <c r="Y104" s="112">
        <f t="shared" si="162"/>
        <v>0</v>
      </c>
      <c r="Z104" s="112">
        <f t="shared" ref="Z104:AK104" si="181">Z609</f>
        <v>0</v>
      </c>
      <c r="AA104" s="112">
        <f t="shared" si="181"/>
        <v>0</v>
      </c>
      <c r="AB104" s="112">
        <f t="shared" si="181"/>
        <v>0</v>
      </c>
      <c r="AC104" s="112">
        <f t="shared" si="181"/>
        <v>0</v>
      </c>
      <c r="AD104" s="112">
        <f t="shared" si="181"/>
        <v>0</v>
      </c>
      <c r="AE104" s="112">
        <f t="shared" si="181"/>
        <v>0</v>
      </c>
      <c r="AF104" s="112">
        <f t="shared" si="181"/>
        <v>0</v>
      </c>
      <c r="AG104" s="112">
        <f t="shared" si="181"/>
        <v>0</v>
      </c>
      <c r="AH104" s="112">
        <f t="shared" si="181"/>
        <v>0</v>
      </c>
      <c r="AI104" s="112">
        <f t="shared" si="181"/>
        <v>0</v>
      </c>
      <c r="AJ104" s="112">
        <f t="shared" si="181"/>
        <v>0</v>
      </c>
      <c r="AK104" s="112">
        <f t="shared" si="181"/>
        <v>0</v>
      </c>
      <c r="AL104" s="112">
        <f>AL609</f>
        <v>0</v>
      </c>
      <c r="AM104" s="112">
        <f t="shared" ref="AM104:BB104" si="182">AM609</f>
        <v>0</v>
      </c>
      <c r="AN104" s="112">
        <f t="shared" si="182"/>
        <v>0</v>
      </c>
      <c r="AO104" s="112">
        <f t="shared" si="182"/>
        <v>0</v>
      </c>
      <c r="AP104" s="112">
        <f t="shared" si="182"/>
        <v>0</v>
      </c>
      <c r="AQ104" s="112">
        <f t="shared" si="182"/>
        <v>0</v>
      </c>
      <c r="AR104" s="112">
        <f t="shared" si="182"/>
        <v>0</v>
      </c>
      <c r="AS104" s="112">
        <f t="shared" si="182"/>
        <v>0</v>
      </c>
      <c r="AT104" s="112">
        <f t="shared" si="182"/>
        <v>0</v>
      </c>
      <c r="AU104" s="112">
        <f t="shared" si="182"/>
        <v>0</v>
      </c>
      <c r="AV104" s="112" t="e">
        <f t="shared" si="182"/>
        <v>#REF!</v>
      </c>
      <c r="AW104" s="112" t="e">
        <f t="shared" si="182"/>
        <v>#REF!</v>
      </c>
      <c r="AX104" s="112" t="e">
        <f t="shared" si="182"/>
        <v>#REF!</v>
      </c>
      <c r="AY104" s="112">
        <f>AY609</f>
        <v>0</v>
      </c>
      <c r="AZ104" s="112">
        <f>AZ609</f>
        <v>0</v>
      </c>
      <c r="BA104" s="112">
        <f t="shared" si="182"/>
        <v>0</v>
      </c>
      <c r="BB104" s="112">
        <f t="shared" si="182"/>
        <v>0</v>
      </c>
    </row>
    <row r="105" spans="1:54" s="64" customFormat="1" hidden="1" outlineLevel="1" x14ac:dyDescent="0.2">
      <c r="A105" s="63"/>
      <c r="G105" s="65"/>
      <c r="H105" s="60" t="s">
        <v>211</v>
      </c>
      <c r="I105" s="61" t="s">
        <v>212</v>
      </c>
      <c r="J105" s="62">
        <f>J611</f>
        <v>0</v>
      </c>
      <c r="K105" s="62">
        <f>K611</f>
        <v>0</v>
      </c>
      <c r="L105" s="112">
        <f>L611</f>
        <v>0</v>
      </c>
      <c r="M105" s="112">
        <f t="shared" ref="M105:X105" si="183">M611</f>
        <v>0</v>
      </c>
      <c r="N105" s="112">
        <f t="shared" si="183"/>
        <v>0</v>
      </c>
      <c r="O105" s="112">
        <f t="shared" si="183"/>
        <v>0</v>
      </c>
      <c r="P105" s="112">
        <f t="shared" si="183"/>
        <v>0</v>
      </c>
      <c r="Q105" s="112">
        <f t="shared" si="183"/>
        <v>0</v>
      </c>
      <c r="R105" s="112">
        <f t="shared" si="183"/>
        <v>0</v>
      </c>
      <c r="S105" s="112">
        <f t="shared" si="183"/>
        <v>0</v>
      </c>
      <c r="T105" s="112">
        <f t="shared" si="183"/>
        <v>0</v>
      </c>
      <c r="U105" s="112">
        <f t="shared" si="183"/>
        <v>0</v>
      </c>
      <c r="V105" s="112">
        <f t="shared" si="183"/>
        <v>0</v>
      </c>
      <c r="W105" s="112">
        <f t="shared" si="183"/>
        <v>0</v>
      </c>
      <c r="X105" s="112">
        <f t="shared" si="183"/>
        <v>0</v>
      </c>
      <c r="Y105" s="112">
        <f t="shared" si="162"/>
        <v>0</v>
      </c>
      <c r="Z105" s="112">
        <f t="shared" ref="Z105:AK105" si="184">Z611</f>
        <v>0</v>
      </c>
      <c r="AA105" s="112">
        <f t="shared" si="184"/>
        <v>0</v>
      </c>
      <c r="AB105" s="112">
        <f t="shared" si="184"/>
        <v>0</v>
      </c>
      <c r="AC105" s="112">
        <f t="shared" si="184"/>
        <v>0</v>
      </c>
      <c r="AD105" s="112">
        <f t="shared" si="184"/>
        <v>0</v>
      </c>
      <c r="AE105" s="112">
        <f t="shared" si="184"/>
        <v>0</v>
      </c>
      <c r="AF105" s="112">
        <f t="shared" si="184"/>
        <v>0</v>
      </c>
      <c r="AG105" s="112">
        <f t="shared" si="184"/>
        <v>0</v>
      </c>
      <c r="AH105" s="112">
        <f t="shared" si="184"/>
        <v>0</v>
      </c>
      <c r="AI105" s="112">
        <f t="shared" si="184"/>
        <v>0</v>
      </c>
      <c r="AJ105" s="112">
        <f t="shared" si="184"/>
        <v>0</v>
      </c>
      <c r="AK105" s="112">
        <f t="shared" si="184"/>
        <v>0</v>
      </c>
      <c r="AL105" s="112">
        <f>AL611</f>
        <v>0</v>
      </c>
      <c r="AM105" s="112">
        <f t="shared" ref="AM105:BB105" si="185">AM611</f>
        <v>0</v>
      </c>
      <c r="AN105" s="112">
        <f t="shared" si="185"/>
        <v>0</v>
      </c>
      <c r="AO105" s="112">
        <f t="shared" si="185"/>
        <v>0</v>
      </c>
      <c r="AP105" s="112">
        <f t="shared" si="185"/>
        <v>0</v>
      </c>
      <c r="AQ105" s="112">
        <f t="shared" si="185"/>
        <v>0</v>
      </c>
      <c r="AR105" s="112">
        <f t="shared" si="185"/>
        <v>0</v>
      </c>
      <c r="AS105" s="112">
        <f t="shared" si="185"/>
        <v>0</v>
      </c>
      <c r="AT105" s="112">
        <f t="shared" si="185"/>
        <v>0</v>
      </c>
      <c r="AU105" s="112">
        <f t="shared" si="185"/>
        <v>0</v>
      </c>
      <c r="AV105" s="112">
        <f t="shared" si="185"/>
        <v>0</v>
      </c>
      <c r="AW105" s="112">
        <f t="shared" si="185"/>
        <v>0</v>
      </c>
      <c r="AX105" s="112" t="e">
        <f t="shared" si="185"/>
        <v>#REF!</v>
      </c>
      <c r="AY105" s="112">
        <f>AY611</f>
        <v>0</v>
      </c>
      <c r="AZ105" s="112">
        <f>AZ611</f>
        <v>0</v>
      </c>
      <c r="BA105" s="112">
        <f t="shared" si="185"/>
        <v>0</v>
      </c>
      <c r="BB105" s="112">
        <f t="shared" si="185"/>
        <v>0</v>
      </c>
    </row>
    <row r="106" spans="1:54" s="64" customFormat="1" hidden="1" outlineLevel="1" x14ac:dyDescent="0.2">
      <c r="A106" s="63"/>
      <c r="G106" s="65"/>
      <c r="H106" s="60" t="s">
        <v>213</v>
      </c>
      <c r="I106" s="61" t="s">
        <v>214</v>
      </c>
      <c r="J106" s="62">
        <f>J621</f>
        <v>0</v>
      </c>
      <c r="K106" s="62">
        <f>K621</f>
        <v>0</v>
      </c>
      <c r="L106" s="112">
        <f>L621</f>
        <v>0</v>
      </c>
      <c r="M106" s="112">
        <f t="shared" ref="M106:X106" si="186">M621</f>
        <v>0</v>
      </c>
      <c r="N106" s="112">
        <f t="shared" si="186"/>
        <v>0</v>
      </c>
      <c r="O106" s="112">
        <f t="shared" si="186"/>
        <v>0</v>
      </c>
      <c r="P106" s="112">
        <f t="shared" si="186"/>
        <v>0</v>
      </c>
      <c r="Q106" s="112">
        <f t="shared" si="186"/>
        <v>0</v>
      </c>
      <c r="R106" s="112">
        <f t="shared" si="186"/>
        <v>0</v>
      </c>
      <c r="S106" s="112">
        <f t="shared" si="186"/>
        <v>0</v>
      </c>
      <c r="T106" s="112">
        <f t="shared" si="186"/>
        <v>0</v>
      </c>
      <c r="U106" s="112">
        <f t="shared" si="186"/>
        <v>0</v>
      </c>
      <c r="V106" s="112">
        <f t="shared" si="186"/>
        <v>0</v>
      </c>
      <c r="W106" s="112">
        <f t="shared" si="186"/>
        <v>0</v>
      </c>
      <c r="X106" s="112">
        <f t="shared" si="186"/>
        <v>0</v>
      </c>
      <c r="Y106" s="112">
        <f t="shared" si="162"/>
        <v>0</v>
      </c>
      <c r="Z106" s="112">
        <f t="shared" ref="Z106:AK106" si="187">Z621</f>
        <v>0</v>
      </c>
      <c r="AA106" s="112">
        <f t="shared" si="187"/>
        <v>0</v>
      </c>
      <c r="AB106" s="112">
        <f t="shared" si="187"/>
        <v>0</v>
      </c>
      <c r="AC106" s="112">
        <f t="shared" si="187"/>
        <v>0</v>
      </c>
      <c r="AD106" s="112">
        <f t="shared" si="187"/>
        <v>0</v>
      </c>
      <c r="AE106" s="112">
        <f t="shared" si="187"/>
        <v>0</v>
      </c>
      <c r="AF106" s="112">
        <f t="shared" si="187"/>
        <v>0</v>
      </c>
      <c r="AG106" s="112">
        <f t="shared" si="187"/>
        <v>0</v>
      </c>
      <c r="AH106" s="112">
        <f t="shared" si="187"/>
        <v>0</v>
      </c>
      <c r="AI106" s="112">
        <f t="shared" si="187"/>
        <v>0</v>
      </c>
      <c r="AJ106" s="112">
        <f t="shared" si="187"/>
        <v>0</v>
      </c>
      <c r="AK106" s="112">
        <f t="shared" si="187"/>
        <v>0</v>
      </c>
      <c r="AL106" s="112">
        <f>AL621</f>
        <v>0</v>
      </c>
      <c r="AM106" s="112">
        <f t="shared" ref="AM106:BB106" si="188">AM621</f>
        <v>0</v>
      </c>
      <c r="AN106" s="112">
        <f t="shared" si="188"/>
        <v>0</v>
      </c>
      <c r="AO106" s="112">
        <f t="shared" si="188"/>
        <v>0</v>
      </c>
      <c r="AP106" s="112">
        <f t="shared" si="188"/>
        <v>0</v>
      </c>
      <c r="AQ106" s="112">
        <f t="shared" si="188"/>
        <v>0</v>
      </c>
      <c r="AR106" s="112">
        <f t="shared" si="188"/>
        <v>0</v>
      </c>
      <c r="AS106" s="112">
        <f t="shared" si="188"/>
        <v>0</v>
      </c>
      <c r="AT106" s="112">
        <f t="shared" si="188"/>
        <v>0</v>
      </c>
      <c r="AU106" s="112">
        <f t="shared" si="188"/>
        <v>0</v>
      </c>
      <c r="AV106" s="112">
        <f t="shared" si="188"/>
        <v>0</v>
      </c>
      <c r="AW106" s="112">
        <f t="shared" si="188"/>
        <v>0</v>
      </c>
      <c r="AX106" s="112" t="e">
        <f t="shared" si="188"/>
        <v>#REF!</v>
      </c>
      <c r="AY106" s="112">
        <f>AY621</f>
        <v>0</v>
      </c>
      <c r="AZ106" s="112">
        <f>AZ621</f>
        <v>0</v>
      </c>
      <c r="BA106" s="112">
        <f t="shared" si="188"/>
        <v>0</v>
      </c>
      <c r="BB106" s="112">
        <f t="shared" si="188"/>
        <v>0</v>
      </c>
    </row>
    <row r="107" spans="1:54" s="71" customFormat="1" hidden="1" outlineLevel="1" x14ac:dyDescent="0.2">
      <c r="A107" s="70"/>
      <c r="G107" s="72"/>
      <c r="H107" s="73">
        <v>5328000000</v>
      </c>
      <c r="I107" s="74" t="s">
        <v>215</v>
      </c>
      <c r="J107" s="75">
        <f>J633</f>
        <v>0</v>
      </c>
      <c r="K107" s="75">
        <f>K633</f>
        <v>0</v>
      </c>
      <c r="L107" s="113"/>
      <c r="M107" s="113">
        <f>M633</f>
        <v>0</v>
      </c>
      <c r="N107" s="113">
        <f t="shared" ref="N107:X107" si="189">N633</f>
        <v>0</v>
      </c>
      <c r="O107" s="113">
        <f t="shared" si="189"/>
        <v>0</v>
      </c>
      <c r="P107" s="113">
        <f t="shared" si="189"/>
        <v>0</v>
      </c>
      <c r="Q107" s="113">
        <f t="shared" si="189"/>
        <v>0</v>
      </c>
      <c r="R107" s="113">
        <f t="shared" si="189"/>
        <v>0</v>
      </c>
      <c r="S107" s="113">
        <f t="shared" si="189"/>
        <v>0</v>
      </c>
      <c r="T107" s="113">
        <f t="shared" si="189"/>
        <v>0</v>
      </c>
      <c r="U107" s="113">
        <f t="shared" si="189"/>
        <v>0</v>
      </c>
      <c r="V107" s="113">
        <f t="shared" si="189"/>
        <v>0</v>
      </c>
      <c r="W107" s="113">
        <f t="shared" si="189"/>
        <v>0</v>
      </c>
      <c r="X107" s="113">
        <f t="shared" si="189"/>
        <v>0</v>
      </c>
      <c r="Y107" s="113">
        <f t="shared" si="162"/>
        <v>0</v>
      </c>
      <c r="Z107" s="113">
        <f>Z633</f>
        <v>0</v>
      </c>
      <c r="AA107" s="113">
        <f t="shared" ref="AA107:AK107" si="190">AA633</f>
        <v>0</v>
      </c>
      <c r="AB107" s="113">
        <f t="shared" si="190"/>
        <v>0</v>
      </c>
      <c r="AC107" s="113">
        <f t="shared" si="190"/>
        <v>0</v>
      </c>
      <c r="AD107" s="113">
        <f t="shared" si="190"/>
        <v>0</v>
      </c>
      <c r="AE107" s="113">
        <f t="shared" si="190"/>
        <v>0</v>
      </c>
      <c r="AF107" s="113">
        <f t="shared" si="190"/>
        <v>0</v>
      </c>
      <c r="AG107" s="113">
        <f t="shared" si="190"/>
        <v>0</v>
      </c>
      <c r="AH107" s="113">
        <f t="shared" si="190"/>
        <v>0</v>
      </c>
      <c r="AI107" s="113">
        <f t="shared" si="190"/>
        <v>0</v>
      </c>
      <c r="AJ107" s="113">
        <f t="shared" si="190"/>
        <v>0</v>
      </c>
      <c r="AK107" s="113">
        <f t="shared" si="190"/>
        <v>0</v>
      </c>
      <c r="AL107" s="113">
        <f>AL633</f>
        <v>0</v>
      </c>
      <c r="AM107" s="113">
        <f t="shared" ref="AM107:BB107" si="191">AM633</f>
        <v>0</v>
      </c>
      <c r="AN107" s="113">
        <f t="shared" si="191"/>
        <v>0</v>
      </c>
      <c r="AO107" s="113">
        <f t="shared" si="191"/>
        <v>0</v>
      </c>
      <c r="AP107" s="113">
        <f t="shared" si="191"/>
        <v>0</v>
      </c>
      <c r="AQ107" s="113">
        <f t="shared" si="191"/>
        <v>0</v>
      </c>
      <c r="AR107" s="113">
        <f t="shared" si="191"/>
        <v>0</v>
      </c>
      <c r="AS107" s="113">
        <f t="shared" si="191"/>
        <v>0</v>
      </c>
      <c r="AT107" s="113">
        <f t="shared" si="191"/>
        <v>0</v>
      </c>
      <c r="AU107" s="113">
        <f t="shared" si="191"/>
        <v>0</v>
      </c>
      <c r="AV107" s="113">
        <f t="shared" si="191"/>
        <v>0</v>
      </c>
      <c r="AW107" s="113">
        <f t="shared" si="191"/>
        <v>0</v>
      </c>
      <c r="AX107" s="113" t="e">
        <f t="shared" si="191"/>
        <v>#REF!</v>
      </c>
      <c r="AY107" s="113">
        <f>AY633</f>
        <v>0</v>
      </c>
      <c r="AZ107" s="113">
        <f>AZ633</f>
        <v>0</v>
      </c>
      <c r="BA107" s="113">
        <f t="shared" si="191"/>
        <v>0</v>
      </c>
      <c r="BB107" s="113">
        <f t="shared" si="191"/>
        <v>0</v>
      </c>
    </row>
    <row r="108" spans="1:54" s="64" customFormat="1" hidden="1" outlineLevel="1" x14ac:dyDescent="0.2">
      <c r="A108" s="63"/>
      <c r="G108" s="65"/>
      <c r="H108" s="60" t="s">
        <v>216</v>
      </c>
      <c r="I108" s="61" t="s">
        <v>217</v>
      </c>
      <c r="J108" s="62">
        <f>J642</f>
        <v>0</v>
      </c>
      <c r="K108" s="62">
        <f>K642</f>
        <v>0</v>
      </c>
      <c r="L108" s="112">
        <f>L642</f>
        <v>0</v>
      </c>
      <c r="M108" s="112">
        <f t="shared" ref="M108:X108" si="192">M642</f>
        <v>0</v>
      </c>
      <c r="N108" s="112">
        <f t="shared" si="192"/>
        <v>0</v>
      </c>
      <c r="O108" s="112">
        <f t="shared" si="192"/>
        <v>0</v>
      </c>
      <c r="P108" s="112">
        <f t="shared" si="192"/>
        <v>0</v>
      </c>
      <c r="Q108" s="112">
        <f t="shared" si="192"/>
        <v>0</v>
      </c>
      <c r="R108" s="112">
        <f t="shared" si="192"/>
        <v>0</v>
      </c>
      <c r="S108" s="112">
        <f t="shared" si="192"/>
        <v>0</v>
      </c>
      <c r="T108" s="112">
        <f t="shared" si="192"/>
        <v>0</v>
      </c>
      <c r="U108" s="112">
        <f t="shared" si="192"/>
        <v>0</v>
      </c>
      <c r="V108" s="112">
        <f t="shared" si="192"/>
        <v>0</v>
      </c>
      <c r="W108" s="112">
        <f t="shared" si="192"/>
        <v>0</v>
      </c>
      <c r="X108" s="112">
        <f t="shared" si="192"/>
        <v>0</v>
      </c>
      <c r="Y108" s="112">
        <f t="shared" si="162"/>
        <v>0</v>
      </c>
      <c r="Z108" s="112">
        <f t="shared" ref="Z108:AK108" si="193">Z642</f>
        <v>0</v>
      </c>
      <c r="AA108" s="112">
        <f t="shared" si="193"/>
        <v>0</v>
      </c>
      <c r="AB108" s="112">
        <f t="shared" si="193"/>
        <v>0</v>
      </c>
      <c r="AC108" s="112">
        <f t="shared" si="193"/>
        <v>0</v>
      </c>
      <c r="AD108" s="112">
        <f t="shared" si="193"/>
        <v>0</v>
      </c>
      <c r="AE108" s="112">
        <f t="shared" si="193"/>
        <v>0</v>
      </c>
      <c r="AF108" s="112">
        <f t="shared" si="193"/>
        <v>0</v>
      </c>
      <c r="AG108" s="112">
        <f t="shared" si="193"/>
        <v>0</v>
      </c>
      <c r="AH108" s="112">
        <f t="shared" si="193"/>
        <v>0</v>
      </c>
      <c r="AI108" s="112">
        <f t="shared" si="193"/>
        <v>0</v>
      </c>
      <c r="AJ108" s="112">
        <f t="shared" si="193"/>
        <v>0</v>
      </c>
      <c r="AK108" s="112">
        <f t="shared" si="193"/>
        <v>0</v>
      </c>
      <c r="AL108" s="112">
        <f>AL642</f>
        <v>0</v>
      </c>
      <c r="AM108" s="112">
        <f t="shared" ref="AM108:BB108" si="194">AM642</f>
        <v>0</v>
      </c>
      <c r="AN108" s="112">
        <f t="shared" si="194"/>
        <v>0</v>
      </c>
      <c r="AO108" s="112">
        <f t="shared" si="194"/>
        <v>0</v>
      </c>
      <c r="AP108" s="112">
        <f t="shared" si="194"/>
        <v>0</v>
      </c>
      <c r="AQ108" s="112">
        <f t="shared" si="194"/>
        <v>0</v>
      </c>
      <c r="AR108" s="112">
        <f t="shared" si="194"/>
        <v>0</v>
      </c>
      <c r="AS108" s="112">
        <f t="shared" si="194"/>
        <v>0</v>
      </c>
      <c r="AT108" s="112">
        <f t="shared" si="194"/>
        <v>0</v>
      </c>
      <c r="AU108" s="112">
        <f t="shared" si="194"/>
        <v>0</v>
      </c>
      <c r="AV108" s="112">
        <f t="shared" si="194"/>
        <v>0</v>
      </c>
      <c r="AW108" s="112">
        <f t="shared" si="194"/>
        <v>0</v>
      </c>
      <c r="AX108" s="112" t="e">
        <f t="shared" si="194"/>
        <v>#REF!</v>
      </c>
      <c r="AY108" s="112">
        <f>AY642</f>
        <v>0</v>
      </c>
      <c r="AZ108" s="112">
        <f>AZ642</f>
        <v>0</v>
      </c>
      <c r="BA108" s="112">
        <f t="shared" si="194"/>
        <v>0</v>
      </c>
      <c r="BB108" s="112">
        <f t="shared" si="194"/>
        <v>0</v>
      </c>
    </row>
    <row r="109" spans="1:54" s="64" customFormat="1" hidden="1" outlineLevel="1" x14ac:dyDescent="0.2">
      <c r="A109" s="63"/>
      <c r="G109" s="65"/>
      <c r="H109" s="60" t="s">
        <v>218</v>
      </c>
      <c r="I109" s="61" t="s">
        <v>219</v>
      </c>
      <c r="J109" s="62">
        <f>J649</f>
        <v>0</v>
      </c>
      <c r="K109" s="62">
        <f>K649</f>
        <v>0</v>
      </c>
      <c r="L109" s="112">
        <f>L649</f>
        <v>0</v>
      </c>
      <c r="M109" s="112">
        <f t="shared" ref="M109:X109" si="195">M649</f>
        <v>0</v>
      </c>
      <c r="N109" s="112">
        <f t="shared" si="195"/>
        <v>0</v>
      </c>
      <c r="O109" s="112">
        <f t="shared" si="195"/>
        <v>0</v>
      </c>
      <c r="P109" s="112">
        <f t="shared" si="195"/>
        <v>0</v>
      </c>
      <c r="Q109" s="112">
        <f t="shared" si="195"/>
        <v>0</v>
      </c>
      <c r="R109" s="112">
        <f t="shared" si="195"/>
        <v>0</v>
      </c>
      <c r="S109" s="112">
        <f t="shared" si="195"/>
        <v>0</v>
      </c>
      <c r="T109" s="112">
        <f t="shared" si="195"/>
        <v>0</v>
      </c>
      <c r="U109" s="112">
        <f t="shared" si="195"/>
        <v>0</v>
      </c>
      <c r="V109" s="112">
        <f t="shared" si="195"/>
        <v>0</v>
      </c>
      <c r="W109" s="112">
        <f t="shared" si="195"/>
        <v>0</v>
      </c>
      <c r="X109" s="112">
        <f t="shared" si="195"/>
        <v>0</v>
      </c>
      <c r="Y109" s="112">
        <f t="shared" si="162"/>
        <v>0</v>
      </c>
      <c r="Z109" s="112">
        <f t="shared" ref="Z109:AK109" si="196">Z649</f>
        <v>0</v>
      </c>
      <c r="AA109" s="112">
        <f t="shared" si="196"/>
        <v>0</v>
      </c>
      <c r="AB109" s="112">
        <f t="shared" si="196"/>
        <v>0</v>
      </c>
      <c r="AC109" s="112">
        <f t="shared" si="196"/>
        <v>0</v>
      </c>
      <c r="AD109" s="112">
        <f t="shared" si="196"/>
        <v>0</v>
      </c>
      <c r="AE109" s="112">
        <f t="shared" si="196"/>
        <v>0</v>
      </c>
      <c r="AF109" s="112">
        <f t="shared" si="196"/>
        <v>0</v>
      </c>
      <c r="AG109" s="112">
        <f t="shared" si="196"/>
        <v>0</v>
      </c>
      <c r="AH109" s="112">
        <f t="shared" si="196"/>
        <v>0</v>
      </c>
      <c r="AI109" s="112">
        <f t="shared" si="196"/>
        <v>0</v>
      </c>
      <c r="AJ109" s="112">
        <f t="shared" si="196"/>
        <v>0</v>
      </c>
      <c r="AK109" s="112">
        <f t="shared" si="196"/>
        <v>0</v>
      </c>
      <c r="AL109" s="112">
        <f>AL649</f>
        <v>0</v>
      </c>
      <c r="AM109" s="112">
        <f t="shared" ref="AM109:BB109" si="197">AM649</f>
        <v>0</v>
      </c>
      <c r="AN109" s="112">
        <f t="shared" si="197"/>
        <v>0</v>
      </c>
      <c r="AO109" s="112">
        <f t="shared" si="197"/>
        <v>0</v>
      </c>
      <c r="AP109" s="112">
        <f t="shared" si="197"/>
        <v>0</v>
      </c>
      <c r="AQ109" s="112">
        <f t="shared" si="197"/>
        <v>0</v>
      </c>
      <c r="AR109" s="112">
        <f t="shared" si="197"/>
        <v>0</v>
      </c>
      <c r="AS109" s="112">
        <f t="shared" si="197"/>
        <v>0</v>
      </c>
      <c r="AT109" s="112">
        <f t="shared" si="197"/>
        <v>0</v>
      </c>
      <c r="AU109" s="112">
        <f t="shared" si="197"/>
        <v>0</v>
      </c>
      <c r="AV109" s="112">
        <f t="shared" si="197"/>
        <v>0</v>
      </c>
      <c r="AW109" s="112">
        <f t="shared" si="197"/>
        <v>0</v>
      </c>
      <c r="AX109" s="112" t="e">
        <f t="shared" si="197"/>
        <v>#REF!</v>
      </c>
      <c r="AY109" s="112">
        <f>AY649</f>
        <v>0</v>
      </c>
      <c r="AZ109" s="112">
        <f>AZ649</f>
        <v>0</v>
      </c>
      <c r="BA109" s="112">
        <f t="shared" si="197"/>
        <v>0</v>
      </c>
      <c r="BB109" s="112">
        <f t="shared" si="197"/>
        <v>0</v>
      </c>
    </row>
    <row r="110" spans="1:54" s="64" customFormat="1" hidden="1" outlineLevel="1" x14ac:dyDescent="0.2">
      <c r="A110" s="63"/>
      <c r="G110" s="65"/>
      <c r="H110" s="60" t="s">
        <v>220</v>
      </c>
      <c r="I110" s="61" t="s">
        <v>221</v>
      </c>
      <c r="J110" s="62">
        <f>J652</f>
        <v>0</v>
      </c>
      <c r="K110" s="62">
        <f>K652</f>
        <v>0</v>
      </c>
      <c r="L110" s="112">
        <f>L652</f>
        <v>0</v>
      </c>
      <c r="M110" s="112">
        <f t="shared" ref="M110:X110" si="198">M652</f>
        <v>0</v>
      </c>
      <c r="N110" s="112">
        <f t="shared" si="198"/>
        <v>0</v>
      </c>
      <c r="O110" s="112">
        <f t="shared" si="198"/>
        <v>0</v>
      </c>
      <c r="P110" s="112">
        <f t="shared" si="198"/>
        <v>0</v>
      </c>
      <c r="Q110" s="112">
        <f t="shared" si="198"/>
        <v>0</v>
      </c>
      <c r="R110" s="112">
        <f t="shared" si="198"/>
        <v>0</v>
      </c>
      <c r="S110" s="112">
        <f t="shared" si="198"/>
        <v>0</v>
      </c>
      <c r="T110" s="112">
        <f t="shared" si="198"/>
        <v>0</v>
      </c>
      <c r="U110" s="112">
        <f t="shared" si="198"/>
        <v>0</v>
      </c>
      <c r="V110" s="112">
        <f t="shared" si="198"/>
        <v>0</v>
      </c>
      <c r="W110" s="112">
        <f t="shared" si="198"/>
        <v>0</v>
      </c>
      <c r="X110" s="112">
        <f t="shared" si="198"/>
        <v>0</v>
      </c>
      <c r="Y110" s="112">
        <f t="shared" si="162"/>
        <v>0</v>
      </c>
      <c r="Z110" s="112">
        <f t="shared" ref="Z110:AK110" si="199">Z652</f>
        <v>0</v>
      </c>
      <c r="AA110" s="112">
        <f t="shared" si="199"/>
        <v>0</v>
      </c>
      <c r="AB110" s="112">
        <f t="shared" si="199"/>
        <v>0</v>
      </c>
      <c r="AC110" s="112">
        <f t="shared" si="199"/>
        <v>0</v>
      </c>
      <c r="AD110" s="112">
        <f t="shared" si="199"/>
        <v>0</v>
      </c>
      <c r="AE110" s="112">
        <f t="shared" si="199"/>
        <v>0</v>
      </c>
      <c r="AF110" s="112">
        <f t="shared" si="199"/>
        <v>0</v>
      </c>
      <c r="AG110" s="112">
        <f t="shared" si="199"/>
        <v>0</v>
      </c>
      <c r="AH110" s="112">
        <f t="shared" si="199"/>
        <v>0</v>
      </c>
      <c r="AI110" s="112">
        <f t="shared" si="199"/>
        <v>0</v>
      </c>
      <c r="AJ110" s="112">
        <f t="shared" si="199"/>
        <v>0</v>
      </c>
      <c r="AK110" s="112">
        <f t="shared" si="199"/>
        <v>0</v>
      </c>
      <c r="AL110" s="112">
        <f>AL652</f>
        <v>0</v>
      </c>
      <c r="AM110" s="112">
        <f t="shared" ref="AM110:BB110" si="200">AM652</f>
        <v>0</v>
      </c>
      <c r="AN110" s="112">
        <f t="shared" si="200"/>
        <v>0</v>
      </c>
      <c r="AO110" s="112">
        <f t="shared" si="200"/>
        <v>0</v>
      </c>
      <c r="AP110" s="112">
        <f t="shared" si="200"/>
        <v>0</v>
      </c>
      <c r="AQ110" s="112">
        <f t="shared" si="200"/>
        <v>0</v>
      </c>
      <c r="AR110" s="112">
        <f t="shared" si="200"/>
        <v>0</v>
      </c>
      <c r="AS110" s="112">
        <f t="shared" si="200"/>
        <v>0</v>
      </c>
      <c r="AT110" s="112">
        <f t="shared" si="200"/>
        <v>0</v>
      </c>
      <c r="AU110" s="112">
        <f t="shared" si="200"/>
        <v>0</v>
      </c>
      <c r="AV110" s="112">
        <f t="shared" si="200"/>
        <v>0</v>
      </c>
      <c r="AW110" s="112">
        <f t="shared" si="200"/>
        <v>0</v>
      </c>
      <c r="AX110" s="112" t="e">
        <f t="shared" si="200"/>
        <v>#REF!</v>
      </c>
      <c r="AY110" s="112">
        <f>AY652</f>
        <v>0</v>
      </c>
      <c r="AZ110" s="112">
        <f>AZ652</f>
        <v>0</v>
      </c>
      <c r="BA110" s="112">
        <f t="shared" si="200"/>
        <v>0</v>
      </c>
      <c r="BB110" s="112">
        <f t="shared" si="200"/>
        <v>0</v>
      </c>
    </row>
    <row r="111" spans="1:54" s="64" customFormat="1" hidden="1" outlineLevel="1" x14ac:dyDescent="0.2">
      <c r="A111" s="63"/>
      <c r="G111" s="65"/>
      <c r="H111" s="60" t="s">
        <v>222</v>
      </c>
      <c r="I111" s="61" t="s">
        <v>223</v>
      </c>
      <c r="J111" s="62">
        <f>J657</f>
        <v>0</v>
      </c>
      <c r="K111" s="62">
        <f>K657</f>
        <v>0</v>
      </c>
      <c r="L111" s="112">
        <f>L657</f>
        <v>0</v>
      </c>
      <c r="M111" s="112">
        <f t="shared" ref="M111:X111" si="201">M657</f>
        <v>0</v>
      </c>
      <c r="N111" s="112">
        <f t="shared" si="201"/>
        <v>0</v>
      </c>
      <c r="O111" s="112">
        <f t="shared" si="201"/>
        <v>0</v>
      </c>
      <c r="P111" s="112">
        <f t="shared" si="201"/>
        <v>0</v>
      </c>
      <c r="Q111" s="112">
        <f t="shared" si="201"/>
        <v>0</v>
      </c>
      <c r="R111" s="112">
        <f t="shared" si="201"/>
        <v>0</v>
      </c>
      <c r="S111" s="112">
        <f t="shared" si="201"/>
        <v>0</v>
      </c>
      <c r="T111" s="112">
        <f t="shared" si="201"/>
        <v>0</v>
      </c>
      <c r="U111" s="112">
        <f t="shared" si="201"/>
        <v>0</v>
      </c>
      <c r="V111" s="112">
        <f t="shared" si="201"/>
        <v>0</v>
      </c>
      <c r="W111" s="112">
        <f t="shared" si="201"/>
        <v>0</v>
      </c>
      <c r="X111" s="112">
        <f t="shared" si="201"/>
        <v>0</v>
      </c>
      <c r="Y111" s="112">
        <f t="shared" si="162"/>
        <v>0</v>
      </c>
      <c r="Z111" s="112">
        <f t="shared" ref="Z111:AK111" si="202">Z657</f>
        <v>0</v>
      </c>
      <c r="AA111" s="112">
        <f t="shared" si="202"/>
        <v>0</v>
      </c>
      <c r="AB111" s="112">
        <f t="shared" si="202"/>
        <v>0</v>
      </c>
      <c r="AC111" s="112">
        <f t="shared" si="202"/>
        <v>0</v>
      </c>
      <c r="AD111" s="112">
        <f t="shared" si="202"/>
        <v>0</v>
      </c>
      <c r="AE111" s="112">
        <f t="shared" si="202"/>
        <v>0</v>
      </c>
      <c r="AF111" s="112">
        <f t="shared" si="202"/>
        <v>0</v>
      </c>
      <c r="AG111" s="112">
        <f t="shared" si="202"/>
        <v>0</v>
      </c>
      <c r="AH111" s="112">
        <f t="shared" si="202"/>
        <v>0</v>
      </c>
      <c r="AI111" s="112">
        <f t="shared" si="202"/>
        <v>0</v>
      </c>
      <c r="AJ111" s="112">
        <f t="shared" si="202"/>
        <v>0</v>
      </c>
      <c r="AK111" s="112">
        <f t="shared" si="202"/>
        <v>0</v>
      </c>
      <c r="AL111" s="112">
        <f>AL657</f>
        <v>0</v>
      </c>
      <c r="AM111" s="112">
        <f t="shared" ref="AM111:BB111" si="203">AM657</f>
        <v>0</v>
      </c>
      <c r="AN111" s="112">
        <f t="shared" si="203"/>
        <v>0</v>
      </c>
      <c r="AO111" s="112">
        <f t="shared" si="203"/>
        <v>0</v>
      </c>
      <c r="AP111" s="112">
        <f t="shared" si="203"/>
        <v>0</v>
      </c>
      <c r="AQ111" s="112">
        <f t="shared" si="203"/>
        <v>0</v>
      </c>
      <c r="AR111" s="112">
        <f t="shared" si="203"/>
        <v>0</v>
      </c>
      <c r="AS111" s="112">
        <f t="shared" si="203"/>
        <v>0</v>
      </c>
      <c r="AT111" s="112">
        <f t="shared" si="203"/>
        <v>0</v>
      </c>
      <c r="AU111" s="112">
        <f t="shared" si="203"/>
        <v>0</v>
      </c>
      <c r="AV111" s="112">
        <f t="shared" si="203"/>
        <v>0</v>
      </c>
      <c r="AW111" s="112">
        <f t="shared" si="203"/>
        <v>0</v>
      </c>
      <c r="AX111" s="112" t="e">
        <f t="shared" si="203"/>
        <v>#REF!</v>
      </c>
      <c r="AY111" s="112">
        <f>AY657</f>
        <v>0</v>
      </c>
      <c r="AZ111" s="112">
        <f>AZ657</f>
        <v>0</v>
      </c>
      <c r="BA111" s="112">
        <f t="shared" si="203"/>
        <v>0</v>
      </c>
      <c r="BB111" s="112">
        <f t="shared" si="203"/>
        <v>0</v>
      </c>
    </row>
    <row r="112" spans="1:54" s="64" customFormat="1" hidden="1" outlineLevel="1" x14ac:dyDescent="0.2">
      <c r="A112" s="63"/>
      <c r="G112" s="65"/>
      <c r="H112" s="60" t="s">
        <v>224</v>
      </c>
      <c r="I112" s="61" t="s">
        <v>225</v>
      </c>
      <c r="J112" s="62">
        <f>J659</f>
        <v>0</v>
      </c>
      <c r="K112" s="62">
        <f>K659</f>
        <v>0</v>
      </c>
      <c r="L112" s="112">
        <f>L659</f>
        <v>0</v>
      </c>
      <c r="M112" s="112">
        <f t="shared" ref="M112:X112" si="204">M659</f>
        <v>0</v>
      </c>
      <c r="N112" s="112">
        <f t="shared" si="204"/>
        <v>0</v>
      </c>
      <c r="O112" s="112">
        <f t="shared" si="204"/>
        <v>0</v>
      </c>
      <c r="P112" s="112">
        <f t="shared" si="204"/>
        <v>0</v>
      </c>
      <c r="Q112" s="112">
        <f t="shared" si="204"/>
        <v>0</v>
      </c>
      <c r="R112" s="112">
        <f t="shared" si="204"/>
        <v>0</v>
      </c>
      <c r="S112" s="112">
        <f t="shared" si="204"/>
        <v>0</v>
      </c>
      <c r="T112" s="112">
        <f t="shared" si="204"/>
        <v>0</v>
      </c>
      <c r="U112" s="112">
        <f t="shared" si="204"/>
        <v>0</v>
      </c>
      <c r="V112" s="112">
        <f t="shared" si="204"/>
        <v>0</v>
      </c>
      <c r="W112" s="112">
        <f t="shared" si="204"/>
        <v>0</v>
      </c>
      <c r="X112" s="112">
        <f t="shared" si="204"/>
        <v>0</v>
      </c>
      <c r="Y112" s="112">
        <f t="shared" si="162"/>
        <v>0</v>
      </c>
      <c r="Z112" s="112">
        <f t="shared" ref="Z112:AK112" si="205">Z659</f>
        <v>0</v>
      </c>
      <c r="AA112" s="112">
        <f t="shared" si="205"/>
        <v>0</v>
      </c>
      <c r="AB112" s="112">
        <f t="shared" si="205"/>
        <v>0</v>
      </c>
      <c r="AC112" s="112">
        <f t="shared" si="205"/>
        <v>0</v>
      </c>
      <c r="AD112" s="112">
        <f t="shared" si="205"/>
        <v>0</v>
      </c>
      <c r="AE112" s="112">
        <f t="shared" si="205"/>
        <v>0</v>
      </c>
      <c r="AF112" s="112">
        <f t="shared" si="205"/>
        <v>0</v>
      </c>
      <c r="AG112" s="112">
        <f t="shared" si="205"/>
        <v>0</v>
      </c>
      <c r="AH112" s="112">
        <f t="shared" si="205"/>
        <v>0</v>
      </c>
      <c r="AI112" s="112">
        <f t="shared" si="205"/>
        <v>0</v>
      </c>
      <c r="AJ112" s="112">
        <f t="shared" si="205"/>
        <v>0</v>
      </c>
      <c r="AK112" s="112">
        <f t="shared" si="205"/>
        <v>0</v>
      </c>
      <c r="AL112" s="112">
        <f>AL659</f>
        <v>0</v>
      </c>
      <c r="AM112" s="112">
        <f t="shared" ref="AM112:BB112" si="206">AM659</f>
        <v>0</v>
      </c>
      <c r="AN112" s="112">
        <f t="shared" si="206"/>
        <v>0</v>
      </c>
      <c r="AO112" s="112">
        <f t="shared" si="206"/>
        <v>0</v>
      </c>
      <c r="AP112" s="112">
        <f t="shared" si="206"/>
        <v>0</v>
      </c>
      <c r="AQ112" s="112">
        <f t="shared" si="206"/>
        <v>0</v>
      </c>
      <c r="AR112" s="112">
        <f t="shared" si="206"/>
        <v>0</v>
      </c>
      <c r="AS112" s="112">
        <f t="shared" si="206"/>
        <v>0</v>
      </c>
      <c r="AT112" s="112">
        <f t="shared" si="206"/>
        <v>0</v>
      </c>
      <c r="AU112" s="112">
        <f t="shared" si="206"/>
        <v>0</v>
      </c>
      <c r="AV112" s="112" t="e">
        <f t="shared" si="206"/>
        <v>#REF!</v>
      </c>
      <c r="AW112" s="112" t="e">
        <f t="shared" si="206"/>
        <v>#REF!</v>
      </c>
      <c r="AX112" s="112" t="e">
        <f t="shared" si="206"/>
        <v>#REF!</v>
      </c>
      <c r="AY112" s="112">
        <f>AY659</f>
        <v>0</v>
      </c>
      <c r="AZ112" s="112">
        <f>AZ659</f>
        <v>0</v>
      </c>
      <c r="BA112" s="112">
        <f t="shared" si="206"/>
        <v>0</v>
      </c>
      <c r="BB112" s="112">
        <f t="shared" si="206"/>
        <v>0</v>
      </c>
    </row>
    <row r="113" spans="1:54" s="64" customFormat="1" hidden="1" outlineLevel="1" x14ac:dyDescent="0.2">
      <c r="A113" s="63"/>
      <c r="G113" s="65"/>
      <c r="H113" s="60" t="s">
        <v>226</v>
      </c>
      <c r="I113" s="61" t="s">
        <v>227</v>
      </c>
      <c r="J113" s="62">
        <f>J662</f>
        <v>0</v>
      </c>
      <c r="K113" s="62">
        <f>K662</f>
        <v>0</v>
      </c>
      <c r="L113" s="112">
        <f>L662</f>
        <v>0</v>
      </c>
      <c r="M113" s="112">
        <f t="shared" ref="M113:X113" si="207">M662</f>
        <v>0</v>
      </c>
      <c r="N113" s="112">
        <f t="shared" si="207"/>
        <v>0</v>
      </c>
      <c r="O113" s="112">
        <f t="shared" si="207"/>
        <v>0</v>
      </c>
      <c r="P113" s="112">
        <f t="shared" si="207"/>
        <v>0</v>
      </c>
      <c r="Q113" s="112">
        <f t="shared" si="207"/>
        <v>0</v>
      </c>
      <c r="R113" s="112">
        <f t="shared" si="207"/>
        <v>0</v>
      </c>
      <c r="S113" s="112">
        <f t="shared" si="207"/>
        <v>0</v>
      </c>
      <c r="T113" s="112">
        <f t="shared" si="207"/>
        <v>0</v>
      </c>
      <c r="U113" s="112">
        <f t="shared" si="207"/>
        <v>0</v>
      </c>
      <c r="V113" s="112">
        <f t="shared" si="207"/>
        <v>0</v>
      </c>
      <c r="W113" s="112">
        <f t="shared" si="207"/>
        <v>0</v>
      </c>
      <c r="X113" s="112">
        <f t="shared" si="207"/>
        <v>0</v>
      </c>
      <c r="Y113" s="112">
        <f t="shared" si="162"/>
        <v>0</v>
      </c>
      <c r="Z113" s="112">
        <f t="shared" ref="Z113:AK113" si="208">Z662</f>
        <v>0</v>
      </c>
      <c r="AA113" s="112">
        <f t="shared" si="208"/>
        <v>0</v>
      </c>
      <c r="AB113" s="112">
        <f t="shared" si="208"/>
        <v>0</v>
      </c>
      <c r="AC113" s="112">
        <f t="shared" si="208"/>
        <v>0</v>
      </c>
      <c r="AD113" s="112">
        <f t="shared" si="208"/>
        <v>0</v>
      </c>
      <c r="AE113" s="112">
        <f t="shared" si="208"/>
        <v>0</v>
      </c>
      <c r="AF113" s="112">
        <f t="shared" si="208"/>
        <v>0</v>
      </c>
      <c r="AG113" s="112">
        <f t="shared" si="208"/>
        <v>0</v>
      </c>
      <c r="AH113" s="112">
        <f t="shared" si="208"/>
        <v>0</v>
      </c>
      <c r="AI113" s="112">
        <f t="shared" si="208"/>
        <v>0</v>
      </c>
      <c r="AJ113" s="112">
        <f t="shared" si="208"/>
        <v>0</v>
      </c>
      <c r="AK113" s="112">
        <f t="shared" si="208"/>
        <v>0</v>
      </c>
      <c r="AL113" s="112">
        <f>AL662</f>
        <v>0</v>
      </c>
      <c r="AM113" s="112">
        <f t="shared" ref="AM113:BB113" si="209">AM662</f>
        <v>0</v>
      </c>
      <c r="AN113" s="112">
        <f t="shared" si="209"/>
        <v>0</v>
      </c>
      <c r="AO113" s="112">
        <f t="shared" si="209"/>
        <v>0</v>
      </c>
      <c r="AP113" s="112">
        <f t="shared" si="209"/>
        <v>0</v>
      </c>
      <c r="AQ113" s="112">
        <f t="shared" si="209"/>
        <v>0</v>
      </c>
      <c r="AR113" s="112">
        <f t="shared" si="209"/>
        <v>0</v>
      </c>
      <c r="AS113" s="112">
        <f t="shared" si="209"/>
        <v>0</v>
      </c>
      <c r="AT113" s="112">
        <f t="shared" si="209"/>
        <v>0</v>
      </c>
      <c r="AU113" s="112">
        <f t="shared" si="209"/>
        <v>0</v>
      </c>
      <c r="AV113" s="112" t="e">
        <f t="shared" si="209"/>
        <v>#REF!</v>
      </c>
      <c r="AW113" s="112" t="e">
        <f t="shared" si="209"/>
        <v>#REF!</v>
      </c>
      <c r="AX113" s="112" t="e">
        <f t="shared" si="209"/>
        <v>#REF!</v>
      </c>
      <c r="AY113" s="112">
        <f>AY662</f>
        <v>0</v>
      </c>
      <c r="AZ113" s="112">
        <f>AZ662</f>
        <v>0</v>
      </c>
      <c r="BA113" s="112">
        <f t="shared" si="209"/>
        <v>0</v>
      </c>
      <c r="BB113" s="112">
        <f t="shared" si="209"/>
        <v>0</v>
      </c>
    </row>
    <row r="114" spans="1:54" s="64" customFormat="1" hidden="1" outlineLevel="1" x14ac:dyDescent="0.2">
      <c r="A114" s="63"/>
      <c r="G114" s="65"/>
      <c r="H114" s="60" t="s">
        <v>228</v>
      </c>
      <c r="I114" s="61" t="s">
        <v>229</v>
      </c>
      <c r="J114" s="62">
        <f>J664</f>
        <v>0</v>
      </c>
      <c r="K114" s="62">
        <f>K664</f>
        <v>0</v>
      </c>
      <c r="L114" s="112">
        <f>L664</f>
        <v>0</v>
      </c>
      <c r="M114" s="112">
        <f t="shared" ref="M114:X114" si="210">M664</f>
        <v>0</v>
      </c>
      <c r="N114" s="112">
        <f t="shared" si="210"/>
        <v>0</v>
      </c>
      <c r="O114" s="112">
        <f t="shared" si="210"/>
        <v>0</v>
      </c>
      <c r="P114" s="112">
        <f t="shared" si="210"/>
        <v>0</v>
      </c>
      <c r="Q114" s="112">
        <f t="shared" si="210"/>
        <v>0</v>
      </c>
      <c r="R114" s="112">
        <f t="shared" si="210"/>
        <v>0</v>
      </c>
      <c r="S114" s="112">
        <f t="shared" si="210"/>
        <v>0</v>
      </c>
      <c r="T114" s="112">
        <f t="shared" si="210"/>
        <v>0</v>
      </c>
      <c r="U114" s="112">
        <f t="shared" si="210"/>
        <v>0</v>
      </c>
      <c r="V114" s="112">
        <f t="shared" si="210"/>
        <v>0</v>
      </c>
      <c r="W114" s="112">
        <f t="shared" si="210"/>
        <v>0</v>
      </c>
      <c r="X114" s="112">
        <f t="shared" si="210"/>
        <v>0</v>
      </c>
      <c r="Y114" s="112">
        <f t="shared" si="162"/>
        <v>0</v>
      </c>
      <c r="Z114" s="112">
        <f t="shared" ref="Z114:AK114" si="211">Z664</f>
        <v>0</v>
      </c>
      <c r="AA114" s="112">
        <f t="shared" si="211"/>
        <v>0</v>
      </c>
      <c r="AB114" s="112">
        <f t="shared" si="211"/>
        <v>0</v>
      </c>
      <c r="AC114" s="112">
        <f t="shared" si="211"/>
        <v>0</v>
      </c>
      <c r="AD114" s="112">
        <f t="shared" si="211"/>
        <v>0</v>
      </c>
      <c r="AE114" s="112">
        <f t="shared" si="211"/>
        <v>0</v>
      </c>
      <c r="AF114" s="112">
        <f t="shared" si="211"/>
        <v>0</v>
      </c>
      <c r="AG114" s="112">
        <f t="shared" si="211"/>
        <v>0</v>
      </c>
      <c r="AH114" s="112">
        <f t="shared" si="211"/>
        <v>0</v>
      </c>
      <c r="AI114" s="112">
        <f t="shared" si="211"/>
        <v>0</v>
      </c>
      <c r="AJ114" s="112">
        <f t="shared" si="211"/>
        <v>0</v>
      </c>
      <c r="AK114" s="112">
        <f t="shared" si="211"/>
        <v>0</v>
      </c>
      <c r="AL114" s="112">
        <f>AL664</f>
        <v>0</v>
      </c>
      <c r="AM114" s="112">
        <f t="shared" ref="AM114:BB114" si="212">AM664</f>
        <v>0</v>
      </c>
      <c r="AN114" s="112">
        <f t="shared" si="212"/>
        <v>0</v>
      </c>
      <c r="AO114" s="112">
        <f t="shared" si="212"/>
        <v>0</v>
      </c>
      <c r="AP114" s="112">
        <f t="shared" si="212"/>
        <v>0</v>
      </c>
      <c r="AQ114" s="112">
        <f t="shared" si="212"/>
        <v>0</v>
      </c>
      <c r="AR114" s="112">
        <f t="shared" si="212"/>
        <v>0</v>
      </c>
      <c r="AS114" s="112">
        <f t="shared" si="212"/>
        <v>0</v>
      </c>
      <c r="AT114" s="112">
        <f t="shared" si="212"/>
        <v>0</v>
      </c>
      <c r="AU114" s="112">
        <f t="shared" si="212"/>
        <v>0</v>
      </c>
      <c r="AV114" s="112">
        <f t="shared" si="212"/>
        <v>0</v>
      </c>
      <c r="AW114" s="112">
        <f t="shared" si="212"/>
        <v>0</v>
      </c>
      <c r="AX114" s="112" t="e">
        <f t="shared" si="212"/>
        <v>#REF!</v>
      </c>
      <c r="AY114" s="112">
        <f>AY664</f>
        <v>0</v>
      </c>
      <c r="AZ114" s="112">
        <f>AZ664</f>
        <v>0</v>
      </c>
      <c r="BA114" s="112">
        <f t="shared" si="212"/>
        <v>0</v>
      </c>
      <c r="BB114" s="112">
        <f t="shared" si="212"/>
        <v>0</v>
      </c>
    </row>
    <row r="115" spans="1:54" s="64" customFormat="1" hidden="1" outlineLevel="1" x14ac:dyDescent="0.2">
      <c r="A115" s="63"/>
      <c r="G115" s="65"/>
      <c r="H115" s="60" t="s">
        <v>230</v>
      </c>
      <c r="I115" s="61" t="s">
        <v>231</v>
      </c>
      <c r="J115" s="62">
        <f>J670</f>
        <v>0</v>
      </c>
      <c r="K115" s="62">
        <f>K670</f>
        <v>0</v>
      </c>
      <c r="L115" s="112">
        <f>L670</f>
        <v>0</v>
      </c>
      <c r="M115" s="112">
        <f t="shared" ref="M115:X115" si="213">M670</f>
        <v>0</v>
      </c>
      <c r="N115" s="112">
        <f t="shared" si="213"/>
        <v>0</v>
      </c>
      <c r="O115" s="112">
        <f t="shared" si="213"/>
        <v>0</v>
      </c>
      <c r="P115" s="112">
        <f t="shared" si="213"/>
        <v>0</v>
      </c>
      <c r="Q115" s="112">
        <f t="shared" si="213"/>
        <v>0</v>
      </c>
      <c r="R115" s="112">
        <f t="shared" si="213"/>
        <v>0</v>
      </c>
      <c r="S115" s="112">
        <f t="shared" si="213"/>
        <v>0</v>
      </c>
      <c r="T115" s="112">
        <f t="shared" si="213"/>
        <v>0</v>
      </c>
      <c r="U115" s="112">
        <f t="shared" si="213"/>
        <v>0</v>
      </c>
      <c r="V115" s="112">
        <f t="shared" si="213"/>
        <v>0</v>
      </c>
      <c r="W115" s="112">
        <f t="shared" si="213"/>
        <v>0</v>
      </c>
      <c r="X115" s="112">
        <f t="shared" si="213"/>
        <v>0</v>
      </c>
      <c r="Y115" s="112">
        <f t="shared" si="162"/>
        <v>0</v>
      </c>
      <c r="Z115" s="112">
        <f t="shared" ref="Z115:AK115" si="214">Z670</f>
        <v>0</v>
      </c>
      <c r="AA115" s="112">
        <f t="shared" si="214"/>
        <v>0</v>
      </c>
      <c r="AB115" s="112">
        <f t="shared" si="214"/>
        <v>0</v>
      </c>
      <c r="AC115" s="112">
        <f t="shared" si="214"/>
        <v>0</v>
      </c>
      <c r="AD115" s="112">
        <f t="shared" si="214"/>
        <v>0</v>
      </c>
      <c r="AE115" s="112">
        <f t="shared" si="214"/>
        <v>0</v>
      </c>
      <c r="AF115" s="112">
        <f t="shared" si="214"/>
        <v>0</v>
      </c>
      <c r="AG115" s="112">
        <f t="shared" si="214"/>
        <v>0</v>
      </c>
      <c r="AH115" s="112">
        <f t="shared" si="214"/>
        <v>0</v>
      </c>
      <c r="AI115" s="112">
        <f t="shared" si="214"/>
        <v>0</v>
      </c>
      <c r="AJ115" s="112">
        <f t="shared" si="214"/>
        <v>0</v>
      </c>
      <c r="AK115" s="112">
        <f t="shared" si="214"/>
        <v>0</v>
      </c>
      <c r="AL115" s="112">
        <f>AL670</f>
        <v>0</v>
      </c>
      <c r="AM115" s="112">
        <f t="shared" ref="AM115:BB115" si="215">AM670</f>
        <v>0</v>
      </c>
      <c r="AN115" s="112">
        <f t="shared" si="215"/>
        <v>0</v>
      </c>
      <c r="AO115" s="112">
        <f t="shared" si="215"/>
        <v>0</v>
      </c>
      <c r="AP115" s="112">
        <f t="shared" si="215"/>
        <v>0</v>
      </c>
      <c r="AQ115" s="112">
        <f t="shared" si="215"/>
        <v>0</v>
      </c>
      <c r="AR115" s="112">
        <f t="shared" si="215"/>
        <v>0</v>
      </c>
      <c r="AS115" s="112">
        <f t="shared" si="215"/>
        <v>0</v>
      </c>
      <c r="AT115" s="112">
        <f t="shared" si="215"/>
        <v>0</v>
      </c>
      <c r="AU115" s="112">
        <f t="shared" si="215"/>
        <v>0</v>
      </c>
      <c r="AV115" s="112">
        <f t="shared" si="215"/>
        <v>0</v>
      </c>
      <c r="AW115" s="112">
        <f t="shared" si="215"/>
        <v>0</v>
      </c>
      <c r="AX115" s="112" t="e">
        <f t="shared" si="215"/>
        <v>#REF!</v>
      </c>
      <c r="AY115" s="112">
        <f>AY670</f>
        <v>0</v>
      </c>
      <c r="AZ115" s="112">
        <f>AZ670</f>
        <v>0</v>
      </c>
      <c r="BA115" s="112">
        <f t="shared" si="215"/>
        <v>0</v>
      </c>
      <c r="BB115" s="112">
        <f t="shared" si="215"/>
        <v>0</v>
      </c>
    </row>
    <row r="116" spans="1:54" s="64" customFormat="1" hidden="1" outlineLevel="1" x14ac:dyDescent="0.2">
      <c r="A116" s="63"/>
      <c r="G116" s="65"/>
      <c r="H116" s="60" t="s">
        <v>232</v>
      </c>
      <c r="I116" s="61" t="s">
        <v>233</v>
      </c>
      <c r="J116" s="62">
        <f>J667</f>
        <v>0</v>
      </c>
      <c r="K116" s="62">
        <f>K667</f>
        <v>0</v>
      </c>
      <c r="L116" s="112">
        <f>L667</f>
        <v>0</v>
      </c>
      <c r="M116" s="112">
        <f t="shared" ref="M116:X116" si="216">M667</f>
        <v>0</v>
      </c>
      <c r="N116" s="112">
        <f t="shared" si="216"/>
        <v>0</v>
      </c>
      <c r="O116" s="112">
        <f t="shared" si="216"/>
        <v>0</v>
      </c>
      <c r="P116" s="112">
        <f t="shared" si="216"/>
        <v>0</v>
      </c>
      <c r="Q116" s="112">
        <f t="shared" si="216"/>
        <v>0</v>
      </c>
      <c r="R116" s="112">
        <f t="shared" si="216"/>
        <v>0</v>
      </c>
      <c r="S116" s="112">
        <f t="shared" si="216"/>
        <v>0</v>
      </c>
      <c r="T116" s="112">
        <f t="shared" si="216"/>
        <v>0</v>
      </c>
      <c r="U116" s="112">
        <f t="shared" si="216"/>
        <v>0</v>
      </c>
      <c r="V116" s="112">
        <f t="shared" si="216"/>
        <v>0</v>
      </c>
      <c r="W116" s="112">
        <f t="shared" si="216"/>
        <v>0</v>
      </c>
      <c r="X116" s="112">
        <f t="shared" si="216"/>
        <v>0</v>
      </c>
      <c r="Y116" s="112">
        <f t="shared" si="162"/>
        <v>0</v>
      </c>
      <c r="Z116" s="112">
        <f t="shared" ref="Z116:AK116" si="217">Z667</f>
        <v>0</v>
      </c>
      <c r="AA116" s="112">
        <f t="shared" si="217"/>
        <v>0</v>
      </c>
      <c r="AB116" s="112">
        <f t="shared" si="217"/>
        <v>0</v>
      </c>
      <c r="AC116" s="112">
        <f t="shared" si="217"/>
        <v>0</v>
      </c>
      <c r="AD116" s="112">
        <f t="shared" si="217"/>
        <v>0</v>
      </c>
      <c r="AE116" s="112">
        <f t="shared" si="217"/>
        <v>0</v>
      </c>
      <c r="AF116" s="112">
        <f t="shared" si="217"/>
        <v>0</v>
      </c>
      <c r="AG116" s="112">
        <f t="shared" si="217"/>
        <v>0</v>
      </c>
      <c r="AH116" s="112">
        <f t="shared" si="217"/>
        <v>0</v>
      </c>
      <c r="AI116" s="112">
        <f t="shared" si="217"/>
        <v>0</v>
      </c>
      <c r="AJ116" s="112">
        <f t="shared" si="217"/>
        <v>0</v>
      </c>
      <c r="AK116" s="112">
        <f t="shared" si="217"/>
        <v>0</v>
      </c>
      <c r="AL116" s="112">
        <f>AL667</f>
        <v>0</v>
      </c>
      <c r="AM116" s="112">
        <f t="shared" ref="AM116:BB116" si="218">AM667</f>
        <v>0</v>
      </c>
      <c r="AN116" s="112">
        <f t="shared" si="218"/>
        <v>0</v>
      </c>
      <c r="AO116" s="112">
        <f t="shared" si="218"/>
        <v>0</v>
      </c>
      <c r="AP116" s="112">
        <f t="shared" si="218"/>
        <v>0</v>
      </c>
      <c r="AQ116" s="112">
        <f t="shared" si="218"/>
        <v>0</v>
      </c>
      <c r="AR116" s="112">
        <f t="shared" si="218"/>
        <v>0</v>
      </c>
      <c r="AS116" s="112">
        <f t="shared" si="218"/>
        <v>0</v>
      </c>
      <c r="AT116" s="112">
        <f t="shared" si="218"/>
        <v>0</v>
      </c>
      <c r="AU116" s="112">
        <f t="shared" si="218"/>
        <v>0</v>
      </c>
      <c r="AV116" s="112">
        <f t="shared" si="218"/>
        <v>0</v>
      </c>
      <c r="AW116" s="112">
        <f t="shared" si="218"/>
        <v>0</v>
      </c>
      <c r="AX116" s="112" t="e">
        <f t="shared" si="218"/>
        <v>#REF!</v>
      </c>
      <c r="AY116" s="112">
        <f>AY667</f>
        <v>0</v>
      </c>
      <c r="AZ116" s="112">
        <f>AZ667</f>
        <v>0</v>
      </c>
      <c r="BA116" s="112">
        <f t="shared" si="218"/>
        <v>0</v>
      </c>
      <c r="BB116" s="112">
        <f t="shared" si="218"/>
        <v>0</v>
      </c>
    </row>
    <row r="117" spans="1:54" s="64" customFormat="1" outlineLevel="1" x14ac:dyDescent="0.2">
      <c r="A117" s="63"/>
      <c r="G117" s="65"/>
      <c r="H117" s="60" t="s">
        <v>234</v>
      </c>
      <c r="I117" s="61" t="s">
        <v>235</v>
      </c>
      <c r="J117" s="62">
        <f>J672</f>
        <v>456068773</v>
      </c>
      <c r="K117" s="62">
        <f>K672</f>
        <v>400300000</v>
      </c>
      <c r="L117" s="112">
        <f>L672</f>
        <v>580000000</v>
      </c>
      <c r="M117" s="112">
        <f t="shared" ref="M117:X117" si="219">M672</f>
        <v>90000000</v>
      </c>
      <c r="N117" s="112">
        <f t="shared" si="219"/>
        <v>0</v>
      </c>
      <c r="O117" s="112">
        <f t="shared" si="219"/>
        <v>0</v>
      </c>
      <c r="P117" s="112">
        <f t="shared" si="219"/>
        <v>33000000</v>
      </c>
      <c r="Q117" s="112">
        <f t="shared" si="219"/>
        <v>0</v>
      </c>
      <c r="R117" s="112">
        <f t="shared" si="219"/>
        <v>0</v>
      </c>
      <c r="S117" s="112">
        <f t="shared" si="219"/>
        <v>48333333.333333328</v>
      </c>
      <c r="T117" s="112">
        <f t="shared" si="219"/>
        <v>48333333.333333328</v>
      </c>
      <c r="U117" s="112">
        <f t="shared" si="219"/>
        <v>48333333.333333328</v>
      </c>
      <c r="V117" s="112">
        <f t="shared" si="219"/>
        <v>48333333.333333328</v>
      </c>
      <c r="W117" s="112">
        <f t="shared" si="219"/>
        <v>48333333.333333328</v>
      </c>
      <c r="X117" s="112">
        <f t="shared" si="219"/>
        <v>48333333.333333328</v>
      </c>
      <c r="Y117" s="112">
        <f t="shared" si="162"/>
        <v>412999999.99999988</v>
      </c>
      <c r="Z117" s="112">
        <f t="shared" ref="Z117:AK117" si="220">Z672</f>
        <v>48333333.333333328</v>
      </c>
      <c r="AA117" s="112">
        <f t="shared" si="220"/>
        <v>48333333.333333328</v>
      </c>
      <c r="AB117" s="112">
        <f t="shared" si="220"/>
        <v>48333333.333333328</v>
      </c>
      <c r="AC117" s="112">
        <f t="shared" si="220"/>
        <v>48333333.333333328</v>
      </c>
      <c r="AD117" s="112">
        <f t="shared" si="220"/>
        <v>48333333.333333328</v>
      </c>
      <c r="AE117" s="112">
        <f t="shared" si="220"/>
        <v>48333333.333333328</v>
      </c>
      <c r="AF117" s="112">
        <f t="shared" si="220"/>
        <v>48333333.333333328</v>
      </c>
      <c r="AG117" s="112">
        <f t="shared" si="220"/>
        <v>0</v>
      </c>
      <c r="AH117" s="112">
        <f t="shared" si="220"/>
        <v>99000000</v>
      </c>
      <c r="AI117" s="112">
        <f t="shared" si="220"/>
        <v>400300000</v>
      </c>
      <c r="AJ117" s="112">
        <f t="shared" si="220"/>
        <v>290000000</v>
      </c>
      <c r="AK117" s="112">
        <f t="shared" si="220"/>
        <v>290000000</v>
      </c>
      <c r="AL117" s="112">
        <f>AL672</f>
        <v>580000000</v>
      </c>
      <c r="AM117" s="112">
        <f t="shared" ref="AM117:BB117" si="221">AM672</f>
        <v>123000000</v>
      </c>
      <c r="AN117" s="112">
        <f t="shared" si="221"/>
        <v>500000000</v>
      </c>
      <c r="AO117" s="112">
        <f t="shared" si="221"/>
        <v>700000000</v>
      </c>
      <c r="AP117" s="112">
        <f t="shared" si="221"/>
        <v>1323000000</v>
      </c>
      <c r="AQ117" s="112">
        <f t="shared" si="221"/>
        <v>123000000</v>
      </c>
      <c r="AR117" s="112">
        <f t="shared" si="221"/>
        <v>500000000</v>
      </c>
      <c r="AS117" s="112">
        <f t="shared" si="221"/>
        <v>700000000</v>
      </c>
      <c r="AT117" s="112">
        <f t="shared" si="221"/>
        <v>1323000000</v>
      </c>
      <c r="AU117" s="112">
        <f t="shared" si="221"/>
        <v>123000000</v>
      </c>
      <c r="AV117" s="112">
        <f t="shared" si="221"/>
        <v>1200000000</v>
      </c>
      <c r="AW117" s="112">
        <f t="shared" si="221"/>
        <v>1323000000</v>
      </c>
      <c r="AX117" s="112" t="e">
        <f t="shared" si="221"/>
        <v>#REF!</v>
      </c>
      <c r="AY117" s="112">
        <f>AY672</f>
        <v>1323000000</v>
      </c>
      <c r="AZ117" s="112">
        <f>AZ672</f>
        <v>304500000</v>
      </c>
      <c r="BA117" s="112">
        <f t="shared" si="221"/>
        <v>1323000000</v>
      </c>
      <c r="BB117" s="112">
        <f t="shared" si="221"/>
        <v>304500000</v>
      </c>
    </row>
    <row r="118" spans="1:54" s="64" customFormat="1" hidden="1" outlineLevel="1" x14ac:dyDescent="0.2">
      <c r="A118" s="63"/>
      <c r="G118" s="65"/>
      <c r="H118" s="60" t="s">
        <v>236</v>
      </c>
      <c r="I118" s="61" t="s">
        <v>172</v>
      </c>
      <c r="J118" s="62">
        <f>J676</f>
        <v>0</v>
      </c>
      <c r="K118" s="62">
        <f>K676</f>
        <v>0</v>
      </c>
      <c r="L118" s="112">
        <f>L676</f>
        <v>0</v>
      </c>
      <c r="M118" s="112">
        <f t="shared" ref="M118:X118" si="222">M676</f>
        <v>0</v>
      </c>
      <c r="N118" s="112">
        <f t="shared" si="222"/>
        <v>0</v>
      </c>
      <c r="O118" s="112">
        <f t="shared" si="222"/>
        <v>0</v>
      </c>
      <c r="P118" s="112">
        <f t="shared" si="222"/>
        <v>0</v>
      </c>
      <c r="Q118" s="112">
        <f t="shared" si="222"/>
        <v>0</v>
      </c>
      <c r="R118" s="112">
        <f t="shared" si="222"/>
        <v>0</v>
      </c>
      <c r="S118" s="112">
        <f t="shared" si="222"/>
        <v>0</v>
      </c>
      <c r="T118" s="112">
        <f t="shared" si="222"/>
        <v>0</v>
      </c>
      <c r="U118" s="112">
        <f t="shared" si="222"/>
        <v>0</v>
      </c>
      <c r="V118" s="112">
        <f t="shared" si="222"/>
        <v>0</v>
      </c>
      <c r="W118" s="112">
        <f t="shared" si="222"/>
        <v>0</v>
      </c>
      <c r="X118" s="112">
        <f t="shared" si="222"/>
        <v>0</v>
      </c>
      <c r="Y118" s="112">
        <f t="shared" si="162"/>
        <v>0</v>
      </c>
      <c r="Z118" s="112">
        <f t="shared" ref="Z118:AK118" si="223">Z676</f>
        <v>0</v>
      </c>
      <c r="AA118" s="112">
        <f t="shared" si="223"/>
        <v>0</v>
      </c>
      <c r="AB118" s="112">
        <f t="shared" si="223"/>
        <v>0</v>
      </c>
      <c r="AC118" s="112">
        <f t="shared" si="223"/>
        <v>0</v>
      </c>
      <c r="AD118" s="112">
        <f t="shared" si="223"/>
        <v>0</v>
      </c>
      <c r="AE118" s="112">
        <f t="shared" si="223"/>
        <v>0</v>
      </c>
      <c r="AF118" s="112">
        <f t="shared" si="223"/>
        <v>0</v>
      </c>
      <c r="AG118" s="112">
        <f t="shared" si="223"/>
        <v>0</v>
      </c>
      <c r="AH118" s="112">
        <f t="shared" si="223"/>
        <v>0</v>
      </c>
      <c r="AI118" s="112">
        <f t="shared" si="223"/>
        <v>0</v>
      </c>
      <c r="AJ118" s="112">
        <f t="shared" si="223"/>
        <v>0</v>
      </c>
      <c r="AK118" s="112">
        <f t="shared" si="223"/>
        <v>0</v>
      </c>
      <c r="AL118" s="112">
        <f>AL676</f>
        <v>0</v>
      </c>
      <c r="AM118" s="112">
        <f t="shared" ref="AM118:BB118" si="224">AM676</f>
        <v>0</v>
      </c>
      <c r="AN118" s="112">
        <f t="shared" si="224"/>
        <v>0</v>
      </c>
      <c r="AO118" s="112">
        <f t="shared" si="224"/>
        <v>0</v>
      </c>
      <c r="AP118" s="112">
        <f t="shared" si="224"/>
        <v>0</v>
      </c>
      <c r="AQ118" s="112">
        <f t="shared" si="224"/>
        <v>0</v>
      </c>
      <c r="AR118" s="112">
        <f t="shared" si="224"/>
        <v>0</v>
      </c>
      <c r="AS118" s="112">
        <f t="shared" si="224"/>
        <v>0</v>
      </c>
      <c r="AT118" s="112">
        <f t="shared" si="224"/>
        <v>0</v>
      </c>
      <c r="AU118" s="112">
        <f t="shared" si="224"/>
        <v>0</v>
      </c>
      <c r="AV118" s="112">
        <f t="shared" si="224"/>
        <v>0</v>
      </c>
      <c r="AW118" s="112">
        <f t="shared" si="224"/>
        <v>0</v>
      </c>
      <c r="AX118" s="112" t="e">
        <f t="shared" si="224"/>
        <v>#REF!</v>
      </c>
      <c r="AY118" s="112">
        <f>AY676</f>
        <v>0</v>
      </c>
      <c r="AZ118" s="112">
        <f>AZ676</f>
        <v>0</v>
      </c>
      <c r="BA118" s="112">
        <f t="shared" si="224"/>
        <v>0</v>
      </c>
      <c r="BB118" s="112">
        <f t="shared" si="224"/>
        <v>0</v>
      </c>
    </row>
    <row r="119" spans="1:54" s="64" customFormat="1" hidden="1" outlineLevel="1" x14ac:dyDescent="0.2">
      <c r="A119" s="63"/>
      <c r="G119" s="65"/>
      <c r="H119" s="60" t="s">
        <v>237</v>
      </c>
      <c r="I119" s="61" t="s">
        <v>174</v>
      </c>
      <c r="J119" s="62">
        <f>J678</f>
        <v>0</v>
      </c>
      <c r="K119" s="62">
        <f>K678</f>
        <v>0</v>
      </c>
      <c r="L119" s="112">
        <f>L678</f>
        <v>0</v>
      </c>
      <c r="M119" s="112">
        <f t="shared" ref="M119:X119" si="225">M678</f>
        <v>0</v>
      </c>
      <c r="N119" s="112">
        <f t="shared" si="225"/>
        <v>0</v>
      </c>
      <c r="O119" s="112">
        <f t="shared" si="225"/>
        <v>0</v>
      </c>
      <c r="P119" s="112">
        <f t="shared" si="225"/>
        <v>0</v>
      </c>
      <c r="Q119" s="112">
        <f t="shared" si="225"/>
        <v>0</v>
      </c>
      <c r="R119" s="112">
        <f t="shared" si="225"/>
        <v>0</v>
      </c>
      <c r="S119" s="112">
        <f t="shared" si="225"/>
        <v>0</v>
      </c>
      <c r="T119" s="112">
        <f t="shared" si="225"/>
        <v>0</v>
      </c>
      <c r="U119" s="112">
        <f t="shared" si="225"/>
        <v>0</v>
      </c>
      <c r="V119" s="112">
        <f t="shared" si="225"/>
        <v>0</v>
      </c>
      <c r="W119" s="112">
        <f t="shared" si="225"/>
        <v>0</v>
      </c>
      <c r="X119" s="112">
        <f t="shared" si="225"/>
        <v>0</v>
      </c>
      <c r="Y119" s="112">
        <f t="shared" si="162"/>
        <v>0</v>
      </c>
      <c r="Z119" s="112">
        <f t="shared" ref="Z119:AK119" si="226">Z678</f>
        <v>0</v>
      </c>
      <c r="AA119" s="112">
        <f t="shared" si="226"/>
        <v>0</v>
      </c>
      <c r="AB119" s="112">
        <f t="shared" si="226"/>
        <v>0</v>
      </c>
      <c r="AC119" s="112">
        <f t="shared" si="226"/>
        <v>0</v>
      </c>
      <c r="AD119" s="112">
        <f t="shared" si="226"/>
        <v>0</v>
      </c>
      <c r="AE119" s="112">
        <f t="shared" si="226"/>
        <v>0</v>
      </c>
      <c r="AF119" s="112">
        <f t="shared" si="226"/>
        <v>0</v>
      </c>
      <c r="AG119" s="112">
        <f t="shared" si="226"/>
        <v>0</v>
      </c>
      <c r="AH119" s="112">
        <f t="shared" si="226"/>
        <v>0</v>
      </c>
      <c r="AI119" s="112">
        <f t="shared" si="226"/>
        <v>0</v>
      </c>
      <c r="AJ119" s="112">
        <f t="shared" si="226"/>
        <v>0</v>
      </c>
      <c r="AK119" s="112">
        <f t="shared" si="226"/>
        <v>0</v>
      </c>
      <c r="AL119" s="112">
        <f>AL678</f>
        <v>0</v>
      </c>
      <c r="AM119" s="112">
        <f t="shared" ref="AM119:BB119" si="227">AM678</f>
        <v>0</v>
      </c>
      <c r="AN119" s="112">
        <f t="shared" si="227"/>
        <v>0</v>
      </c>
      <c r="AO119" s="112">
        <f t="shared" si="227"/>
        <v>0</v>
      </c>
      <c r="AP119" s="112">
        <f t="shared" si="227"/>
        <v>0</v>
      </c>
      <c r="AQ119" s="112">
        <f t="shared" si="227"/>
        <v>0</v>
      </c>
      <c r="AR119" s="112">
        <f t="shared" si="227"/>
        <v>0</v>
      </c>
      <c r="AS119" s="112">
        <f t="shared" si="227"/>
        <v>0</v>
      </c>
      <c r="AT119" s="112">
        <f t="shared" si="227"/>
        <v>0</v>
      </c>
      <c r="AU119" s="112">
        <f t="shared" si="227"/>
        <v>0</v>
      </c>
      <c r="AV119" s="112">
        <f t="shared" si="227"/>
        <v>0</v>
      </c>
      <c r="AW119" s="112">
        <f t="shared" si="227"/>
        <v>0</v>
      </c>
      <c r="AX119" s="112" t="e">
        <f t="shared" si="227"/>
        <v>#REF!</v>
      </c>
      <c r="AY119" s="112">
        <f>AY678</f>
        <v>0</v>
      </c>
      <c r="AZ119" s="112">
        <f>AZ678</f>
        <v>0</v>
      </c>
      <c r="BA119" s="112">
        <f t="shared" si="227"/>
        <v>0</v>
      </c>
      <c r="BB119" s="112">
        <f t="shared" si="227"/>
        <v>0</v>
      </c>
    </row>
    <row r="120" spans="1:54" s="64" customFormat="1" hidden="1" outlineLevel="1" x14ac:dyDescent="0.2">
      <c r="A120" s="63"/>
      <c r="G120" s="65"/>
      <c r="H120" s="60" t="s">
        <v>238</v>
      </c>
      <c r="I120" s="61" t="s">
        <v>176</v>
      </c>
      <c r="J120" s="62">
        <f>J680</f>
        <v>0</v>
      </c>
      <c r="K120" s="62">
        <f>K680</f>
        <v>0</v>
      </c>
      <c r="L120" s="112">
        <f>L680</f>
        <v>0</v>
      </c>
      <c r="M120" s="112">
        <f t="shared" ref="M120:X120" si="228">M680</f>
        <v>0</v>
      </c>
      <c r="N120" s="112">
        <f t="shared" si="228"/>
        <v>0</v>
      </c>
      <c r="O120" s="112">
        <f t="shared" si="228"/>
        <v>0</v>
      </c>
      <c r="P120" s="112">
        <f t="shared" si="228"/>
        <v>0</v>
      </c>
      <c r="Q120" s="112">
        <f t="shared" si="228"/>
        <v>0</v>
      </c>
      <c r="R120" s="112">
        <f t="shared" si="228"/>
        <v>0</v>
      </c>
      <c r="S120" s="112">
        <f t="shared" si="228"/>
        <v>0</v>
      </c>
      <c r="T120" s="112">
        <f t="shared" si="228"/>
        <v>0</v>
      </c>
      <c r="U120" s="112">
        <f t="shared" si="228"/>
        <v>0</v>
      </c>
      <c r="V120" s="112">
        <f t="shared" si="228"/>
        <v>0</v>
      </c>
      <c r="W120" s="112">
        <f t="shared" si="228"/>
        <v>0</v>
      </c>
      <c r="X120" s="112">
        <f t="shared" si="228"/>
        <v>0</v>
      </c>
      <c r="Y120" s="112">
        <f t="shared" si="162"/>
        <v>0</v>
      </c>
      <c r="Z120" s="112">
        <f t="shared" ref="Z120:AK120" si="229">Z680</f>
        <v>0</v>
      </c>
      <c r="AA120" s="112">
        <f t="shared" si="229"/>
        <v>0</v>
      </c>
      <c r="AB120" s="112">
        <f t="shared" si="229"/>
        <v>0</v>
      </c>
      <c r="AC120" s="112">
        <f t="shared" si="229"/>
        <v>0</v>
      </c>
      <c r="AD120" s="112">
        <f t="shared" si="229"/>
        <v>0</v>
      </c>
      <c r="AE120" s="112">
        <f t="shared" si="229"/>
        <v>0</v>
      </c>
      <c r="AF120" s="112">
        <f t="shared" si="229"/>
        <v>0</v>
      </c>
      <c r="AG120" s="112">
        <f t="shared" si="229"/>
        <v>0</v>
      </c>
      <c r="AH120" s="112">
        <f t="shared" si="229"/>
        <v>0</v>
      </c>
      <c r="AI120" s="112">
        <f t="shared" si="229"/>
        <v>0</v>
      </c>
      <c r="AJ120" s="112">
        <f t="shared" si="229"/>
        <v>0</v>
      </c>
      <c r="AK120" s="112">
        <f t="shared" si="229"/>
        <v>0</v>
      </c>
      <c r="AL120" s="112">
        <f>AL680</f>
        <v>0</v>
      </c>
      <c r="AM120" s="112">
        <f t="shared" ref="AM120:BB120" si="230">AM680</f>
        <v>0</v>
      </c>
      <c r="AN120" s="112">
        <f t="shared" si="230"/>
        <v>0</v>
      </c>
      <c r="AO120" s="112">
        <f t="shared" si="230"/>
        <v>0</v>
      </c>
      <c r="AP120" s="112">
        <f t="shared" si="230"/>
        <v>0</v>
      </c>
      <c r="AQ120" s="112">
        <f t="shared" si="230"/>
        <v>0</v>
      </c>
      <c r="AR120" s="112">
        <f t="shared" si="230"/>
        <v>0</v>
      </c>
      <c r="AS120" s="112">
        <f t="shared" si="230"/>
        <v>0</v>
      </c>
      <c r="AT120" s="112">
        <f t="shared" si="230"/>
        <v>0</v>
      </c>
      <c r="AU120" s="112">
        <f t="shared" si="230"/>
        <v>0</v>
      </c>
      <c r="AV120" s="112">
        <f t="shared" si="230"/>
        <v>0</v>
      </c>
      <c r="AW120" s="112">
        <f t="shared" si="230"/>
        <v>0</v>
      </c>
      <c r="AX120" s="112" t="e">
        <f t="shared" si="230"/>
        <v>#REF!</v>
      </c>
      <c r="AY120" s="112">
        <f>AY680</f>
        <v>0</v>
      </c>
      <c r="AZ120" s="112">
        <f>AZ680</f>
        <v>0</v>
      </c>
      <c r="BA120" s="112">
        <f t="shared" si="230"/>
        <v>0</v>
      </c>
      <c r="BB120" s="112">
        <f t="shared" si="230"/>
        <v>0</v>
      </c>
    </row>
    <row r="121" spans="1:54" s="64" customFormat="1" hidden="1" outlineLevel="1" x14ac:dyDescent="0.2">
      <c r="A121" s="63"/>
      <c r="G121" s="65"/>
      <c r="H121" s="60" t="s">
        <v>239</v>
      </c>
      <c r="I121" s="61" t="s">
        <v>178</v>
      </c>
      <c r="J121" s="62">
        <f>J682</f>
        <v>0</v>
      </c>
      <c r="K121" s="62">
        <f>K682</f>
        <v>0</v>
      </c>
      <c r="L121" s="112">
        <f>L682</f>
        <v>0</v>
      </c>
      <c r="M121" s="112">
        <f t="shared" ref="M121:X121" si="231">M682</f>
        <v>0</v>
      </c>
      <c r="N121" s="112">
        <f t="shared" si="231"/>
        <v>0</v>
      </c>
      <c r="O121" s="112">
        <f t="shared" si="231"/>
        <v>0</v>
      </c>
      <c r="P121" s="112">
        <f t="shared" si="231"/>
        <v>0</v>
      </c>
      <c r="Q121" s="112">
        <f t="shared" si="231"/>
        <v>0</v>
      </c>
      <c r="R121" s="112">
        <f t="shared" si="231"/>
        <v>0</v>
      </c>
      <c r="S121" s="112">
        <f t="shared" si="231"/>
        <v>0</v>
      </c>
      <c r="T121" s="112">
        <f t="shared" si="231"/>
        <v>0</v>
      </c>
      <c r="U121" s="112">
        <f t="shared" si="231"/>
        <v>0</v>
      </c>
      <c r="V121" s="112">
        <f t="shared" si="231"/>
        <v>0</v>
      </c>
      <c r="W121" s="112">
        <f t="shared" si="231"/>
        <v>0</v>
      </c>
      <c r="X121" s="112">
        <f t="shared" si="231"/>
        <v>0</v>
      </c>
      <c r="Y121" s="112">
        <f t="shared" si="162"/>
        <v>0</v>
      </c>
      <c r="Z121" s="112">
        <f t="shared" ref="Z121:AK121" si="232">Z682</f>
        <v>0</v>
      </c>
      <c r="AA121" s="112">
        <f t="shared" si="232"/>
        <v>0</v>
      </c>
      <c r="AB121" s="112">
        <f t="shared" si="232"/>
        <v>0</v>
      </c>
      <c r="AC121" s="112">
        <f t="shared" si="232"/>
        <v>0</v>
      </c>
      <c r="AD121" s="112">
        <f t="shared" si="232"/>
        <v>0</v>
      </c>
      <c r="AE121" s="112">
        <f t="shared" si="232"/>
        <v>0</v>
      </c>
      <c r="AF121" s="112">
        <f t="shared" si="232"/>
        <v>0</v>
      </c>
      <c r="AG121" s="112">
        <f t="shared" si="232"/>
        <v>0</v>
      </c>
      <c r="AH121" s="112">
        <f t="shared" si="232"/>
        <v>0</v>
      </c>
      <c r="AI121" s="112">
        <f t="shared" si="232"/>
        <v>0</v>
      </c>
      <c r="AJ121" s="112">
        <f t="shared" si="232"/>
        <v>0</v>
      </c>
      <c r="AK121" s="112">
        <f t="shared" si="232"/>
        <v>0</v>
      </c>
      <c r="AL121" s="112">
        <f>AL682</f>
        <v>0</v>
      </c>
      <c r="AM121" s="112">
        <f t="shared" ref="AM121:BB121" si="233">AM682</f>
        <v>0</v>
      </c>
      <c r="AN121" s="112">
        <f t="shared" si="233"/>
        <v>0</v>
      </c>
      <c r="AO121" s="112">
        <f t="shared" si="233"/>
        <v>0</v>
      </c>
      <c r="AP121" s="112">
        <f t="shared" si="233"/>
        <v>0</v>
      </c>
      <c r="AQ121" s="112">
        <f t="shared" si="233"/>
        <v>0</v>
      </c>
      <c r="AR121" s="112">
        <f t="shared" si="233"/>
        <v>0</v>
      </c>
      <c r="AS121" s="112">
        <f t="shared" si="233"/>
        <v>0</v>
      </c>
      <c r="AT121" s="112">
        <f t="shared" si="233"/>
        <v>0</v>
      </c>
      <c r="AU121" s="112">
        <f t="shared" si="233"/>
        <v>0</v>
      </c>
      <c r="AV121" s="112">
        <f t="shared" si="233"/>
        <v>0</v>
      </c>
      <c r="AW121" s="112">
        <f t="shared" si="233"/>
        <v>0</v>
      </c>
      <c r="AX121" s="112" t="e">
        <f t="shared" si="233"/>
        <v>#REF!</v>
      </c>
      <c r="AY121" s="112">
        <f>AY682</f>
        <v>0</v>
      </c>
      <c r="AZ121" s="112">
        <f>AZ682</f>
        <v>0</v>
      </c>
      <c r="BA121" s="112">
        <f t="shared" si="233"/>
        <v>0</v>
      </c>
      <c r="BB121" s="112">
        <f t="shared" si="233"/>
        <v>0</v>
      </c>
    </row>
    <row r="122" spans="1:54" s="64" customFormat="1" hidden="1" outlineLevel="1" x14ac:dyDescent="0.2">
      <c r="A122" s="63"/>
      <c r="G122" s="65"/>
      <c r="H122" s="60" t="s">
        <v>240</v>
      </c>
      <c r="I122" s="61" t="s">
        <v>241</v>
      </c>
      <c r="J122" s="62">
        <f>J687</f>
        <v>0</v>
      </c>
      <c r="K122" s="62">
        <f>K687</f>
        <v>0</v>
      </c>
      <c r="L122" s="112">
        <f>L687</f>
        <v>0</v>
      </c>
      <c r="M122" s="112">
        <f t="shared" ref="M122:X122" si="234">M687</f>
        <v>0</v>
      </c>
      <c r="N122" s="112">
        <f t="shared" si="234"/>
        <v>0</v>
      </c>
      <c r="O122" s="112">
        <f t="shared" si="234"/>
        <v>0</v>
      </c>
      <c r="P122" s="112">
        <f t="shared" si="234"/>
        <v>0</v>
      </c>
      <c r="Q122" s="112">
        <f t="shared" si="234"/>
        <v>0</v>
      </c>
      <c r="R122" s="112">
        <f t="shared" si="234"/>
        <v>0</v>
      </c>
      <c r="S122" s="112">
        <f t="shared" si="234"/>
        <v>0</v>
      </c>
      <c r="T122" s="112">
        <f t="shared" si="234"/>
        <v>0</v>
      </c>
      <c r="U122" s="112">
        <f t="shared" si="234"/>
        <v>0</v>
      </c>
      <c r="V122" s="112">
        <f t="shared" si="234"/>
        <v>0</v>
      </c>
      <c r="W122" s="112">
        <f t="shared" si="234"/>
        <v>0</v>
      </c>
      <c r="X122" s="112">
        <f t="shared" si="234"/>
        <v>0</v>
      </c>
      <c r="Y122" s="112">
        <f t="shared" si="162"/>
        <v>0</v>
      </c>
      <c r="Z122" s="112">
        <f t="shared" ref="Z122:AK122" si="235">Z687</f>
        <v>0</v>
      </c>
      <c r="AA122" s="112">
        <f t="shared" si="235"/>
        <v>0</v>
      </c>
      <c r="AB122" s="112">
        <f t="shared" si="235"/>
        <v>0</v>
      </c>
      <c r="AC122" s="112">
        <f t="shared" si="235"/>
        <v>0</v>
      </c>
      <c r="AD122" s="112">
        <f t="shared" si="235"/>
        <v>0</v>
      </c>
      <c r="AE122" s="112">
        <f t="shared" si="235"/>
        <v>0</v>
      </c>
      <c r="AF122" s="112">
        <f t="shared" si="235"/>
        <v>0</v>
      </c>
      <c r="AG122" s="112">
        <f t="shared" si="235"/>
        <v>0</v>
      </c>
      <c r="AH122" s="112">
        <f t="shared" si="235"/>
        <v>0</v>
      </c>
      <c r="AI122" s="112">
        <f t="shared" si="235"/>
        <v>0</v>
      </c>
      <c r="AJ122" s="112">
        <f t="shared" si="235"/>
        <v>0</v>
      </c>
      <c r="AK122" s="112">
        <f t="shared" si="235"/>
        <v>0</v>
      </c>
      <c r="AL122" s="112">
        <f>AL687</f>
        <v>0</v>
      </c>
      <c r="AM122" s="112">
        <f t="shared" ref="AM122:BB122" si="236">AM687</f>
        <v>0</v>
      </c>
      <c r="AN122" s="112">
        <f t="shared" si="236"/>
        <v>0</v>
      </c>
      <c r="AO122" s="112">
        <f t="shared" si="236"/>
        <v>0</v>
      </c>
      <c r="AP122" s="112">
        <f t="shared" si="236"/>
        <v>0</v>
      </c>
      <c r="AQ122" s="112">
        <f t="shared" si="236"/>
        <v>0</v>
      </c>
      <c r="AR122" s="112">
        <f t="shared" si="236"/>
        <v>0</v>
      </c>
      <c r="AS122" s="112">
        <f t="shared" si="236"/>
        <v>0</v>
      </c>
      <c r="AT122" s="112">
        <f t="shared" si="236"/>
        <v>0</v>
      </c>
      <c r="AU122" s="112">
        <f t="shared" si="236"/>
        <v>0</v>
      </c>
      <c r="AV122" s="112">
        <f t="shared" si="236"/>
        <v>0</v>
      </c>
      <c r="AW122" s="112">
        <f t="shared" si="236"/>
        <v>0</v>
      </c>
      <c r="AX122" s="112" t="e">
        <f t="shared" si="236"/>
        <v>#REF!</v>
      </c>
      <c r="AY122" s="112">
        <f>AY687</f>
        <v>0</v>
      </c>
      <c r="AZ122" s="112">
        <f>AZ687</f>
        <v>0</v>
      </c>
      <c r="BA122" s="112">
        <f t="shared" si="236"/>
        <v>0</v>
      </c>
      <c r="BB122" s="112">
        <f t="shared" si="236"/>
        <v>0</v>
      </c>
    </row>
    <row r="123" spans="1:54" s="64" customFormat="1" hidden="1" outlineLevel="1" x14ac:dyDescent="0.2">
      <c r="A123" s="63"/>
      <c r="G123" s="65"/>
      <c r="H123" s="60" t="s">
        <v>242</v>
      </c>
      <c r="I123" s="61" t="s">
        <v>182</v>
      </c>
      <c r="J123" s="62">
        <f>J690</f>
        <v>0</v>
      </c>
      <c r="K123" s="62">
        <f>K690</f>
        <v>0</v>
      </c>
      <c r="L123" s="112">
        <f>L690</f>
        <v>0</v>
      </c>
      <c r="M123" s="112">
        <f t="shared" ref="M123:X123" si="237">M690</f>
        <v>0</v>
      </c>
      <c r="N123" s="112">
        <f t="shared" si="237"/>
        <v>0</v>
      </c>
      <c r="O123" s="112">
        <f t="shared" si="237"/>
        <v>0</v>
      </c>
      <c r="P123" s="112">
        <f t="shared" si="237"/>
        <v>0</v>
      </c>
      <c r="Q123" s="112">
        <f t="shared" si="237"/>
        <v>0</v>
      </c>
      <c r="R123" s="112">
        <f t="shared" si="237"/>
        <v>0</v>
      </c>
      <c r="S123" s="112">
        <f t="shared" si="237"/>
        <v>0</v>
      </c>
      <c r="T123" s="112">
        <f t="shared" si="237"/>
        <v>0</v>
      </c>
      <c r="U123" s="112">
        <f t="shared" si="237"/>
        <v>0</v>
      </c>
      <c r="V123" s="112">
        <f t="shared" si="237"/>
        <v>0</v>
      </c>
      <c r="W123" s="112">
        <f t="shared" si="237"/>
        <v>0</v>
      </c>
      <c r="X123" s="112">
        <f t="shared" si="237"/>
        <v>0</v>
      </c>
      <c r="Y123" s="112">
        <f t="shared" si="162"/>
        <v>0</v>
      </c>
      <c r="Z123" s="112">
        <f t="shared" ref="Z123:AK123" si="238">Z690</f>
        <v>0</v>
      </c>
      <c r="AA123" s="112">
        <f t="shared" si="238"/>
        <v>0</v>
      </c>
      <c r="AB123" s="112">
        <f t="shared" si="238"/>
        <v>0</v>
      </c>
      <c r="AC123" s="112">
        <f t="shared" si="238"/>
        <v>0</v>
      </c>
      <c r="AD123" s="112">
        <f t="shared" si="238"/>
        <v>0</v>
      </c>
      <c r="AE123" s="112">
        <f t="shared" si="238"/>
        <v>0</v>
      </c>
      <c r="AF123" s="112">
        <f t="shared" si="238"/>
        <v>0</v>
      </c>
      <c r="AG123" s="112">
        <f t="shared" si="238"/>
        <v>0</v>
      </c>
      <c r="AH123" s="112">
        <f t="shared" si="238"/>
        <v>0</v>
      </c>
      <c r="AI123" s="112">
        <f t="shared" si="238"/>
        <v>0</v>
      </c>
      <c r="AJ123" s="112">
        <f t="shared" si="238"/>
        <v>0</v>
      </c>
      <c r="AK123" s="112">
        <f t="shared" si="238"/>
        <v>0</v>
      </c>
      <c r="AL123" s="112">
        <f>AL690</f>
        <v>0</v>
      </c>
      <c r="AM123" s="112">
        <f t="shared" ref="AM123:BB123" si="239">AM690</f>
        <v>0</v>
      </c>
      <c r="AN123" s="112">
        <f t="shared" si="239"/>
        <v>0</v>
      </c>
      <c r="AO123" s="112">
        <f t="shared" si="239"/>
        <v>0</v>
      </c>
      <c r="AP123" s="112">
        <f t="shared" si="239"/>
        <v>0</v>
      </c>
      <c r="AQ123" s="112">
        <f t="shared" si="239"/>
        <v>0</v>
      </c>
      <c r="AR123" s="112">
        <f t="shared" si="239"/>
        <v>0</v>
      </c>
      <c r="AS123" s="112">
        <f t="shared" si="239"/>
        <v>0</v>
      </c>
      <c r="AT123" s="112">
        <f t="shared" si="239"/>
        <v>0</v>
      </c>
      <c r="AU123" s="112">
        <f t="shared" si="239"/>
        <v>0</v>
      </c>
      <c r="AV123" s="112">
        <f t="shared" si="239"/>
        <v>0</v>
      </c>
      <c r="AW123" s="112">
        <f t="shared" si="239"/>
        <v>0</v>
      </c>
      <c r="AX123" s="112" t="e">
        <f t="shared" si="239"/>
        <v>#REF!</v>
      </c>
      <c r="AY123" s="112">
        <f>AY690</f>
        <v>0</v>
      </c>
      <c r="AZ123" s="112">
        <f>AZ690</f>
        <v>0</v>
      </c>
      <c r="BA123" s="112">
        <f t="shared" si="239"/>
        <v>0</v>
      </c>
      <c r="BB123" s="112">
        <f t="shared" si="239"/>
        <v>0</v>
      </c>
    </row>
    <row r="124" spans="1:54" s="64" customFormat="1" hidden="1" outlineLevel="1" x14ac:dyDescent="0.2">
      <c r="A124" s="63"/>
      <c r="G124" s="65"/>
      <c r="H124" s="60" t="s">
        <v>243</v>
      </c>
      <c r="I124" s="61" t="s">
        <v>244</v>
      </c>
      <c r="J124" s="62">
        <f>J693</f>
        <v>0</v>
      </c>
      <c r="K124" s="62">
        <f>K693</f>
        <v>0</v>
      </c>
      <c r="L124" s="112">
        <f>L693</f>
        <v>0</v>
      </c>
      <c r="M124" s="112">
        <f t="shared" ref="M124:X124" si="240">M693</f>
        <v>0</v>
      </c>
      <c r="N124" s="112">
        <f t="shared" si="240"/>
        <v>0</v>
      </c>
      <c r="O124" s="112">
        <f t="shared" si="240"/>
        <v>0</v>
      </c>
      <c r="P124" s="112">
        <f t="shared" si="240"/>
        <v>0</v>
      </c>
      <c r="Q124" s="112">
        <f t="shared" si="240"/>
        <v>0</v>
      </c>
      <c r="R124" s="112">
        <f t="shared" si="240"/>
        <v>0</v>
      </c>
      <c r="S124" s="112">
        <f t="shared" si="240"/>
        <v>0</v>
      </c>
      <c r="T124" s="112">
        <f t="shared" si="240"/>
        <v>0</v>
      </c>
      <c r="U124" s="112">
        <f t="shared" si="240"/>
        <v>0</v>
      </c>
      <c r="V124" s="112">
        <f t="shared" si="240"/>
        <v>0</v>
      </c>
      <c r="W124" s="112">
        <f t="shared" si="240"/>
        <v>0</v>
      </c>
      <c r="X124" s="112">
        <f t="shared" si="240"/>
        <v>0</v>
      </c>
      <c r="Y124" s="112">
        <f t="shared" si="162"/>
        <v>0</v>
      </c>
      <c r="Z124" s="112">
        <f t="shared" ref="Z124:AK124" si="241">Z693</f>
        <v>0</v>
      </c>
      <c r="AA124" s="112">
        <f t="shared" si="241"/>
        <v>0</v>
      </c>
      <c r="AB124" s="112">
        <f t="shared" si="241"/>
        <v>0</v>
      </c>
      <c r="AC124" s="112">
        <f t="shared" si="241"/>
        <v>0</v>
      </c>
      <c r="AD124" s="112">
        <f t="shared" si="241"/>
        <v>0</v>
      </c>
      <c r="AE124" s="112">
        <f t="shared" si="241"/>
        <v>0</v>
      </c>
      <c r="AF124" s="112">
        <f t="shared" si="241"/>
        <v>0</v>
      </c>
      <c r="AG124" s="112">
        <f t="shared" si="241"/>
        <v>0</v>
      </c>
      <c r="AH124" s="112">
        <f t="shared" si="241"/>
        <v>0</v>
      </c>
      <c r="AI124" s="112">
        <f t="shared" si="241"/>
        <v>0</v>
      </c>
      <c r="AJ124" s="112">
        <f t="shared" si="241"/>
        <v>0</v>
      </c>
      <c r="AK124" s="112">
        <f t="shared" si="241"/>
        <v>0</v>
      </c>
      <c r="AL124" s="112">
        <f>AL693</f>
        <v>0</v>
      </c>
      <c r="AM124" s="112">
        <f t="shared" ref="AM124:BB124" si="242">AM693</f>
        <v>0</v>
      </c>
      <c r="AN124" s="112">
        <f t="shared" si="242"/>
        <v>0</v>
      </c>
      <c r="AO124" s="112">
        <f t="shared" si="242"/>
        <v>0</v>
      </c>
      <c r="AP124" s="112">
        <f t="shared" si="242"/>
        <v>0</v>
      </c>
      <c r="AQ124" s="112">
        <f t="shared" si="242"/>
        <v>0</v>
      </c>
      <c r="AR124" s="112">
        <f t="shared" si="242"/>
        <v>0</v>
      </c>
      <c r="AS124" s="112">
        <f t="shared" si="242"/>
        <v>0</v>
      </c>
      <c r="AT124" s="112">
        <f t="shared" si="242"/>
        <v>0</v>
      </c>
      <c r="AU124" s="112">
        <f t="shared" si="242"/>
        <v>0</v>
      </c>
      <c r="AV124" s="112">
        <f t="shared" si="242"/>
        <v>0</v>
      </c>
      <c r="AW124" s="112">
        <f t="shared" si="242"/>
        <v>0</v>
      </c>
      <c r="AX124" s="112" t="e">
        <f t="shared" si="242"/>
        <v>#REF!</v>
      </c>
      <c r="AY124" s="112">
        <f>AY693</f>
        <v>0</v>
      </c>
      <c r="AZ124" s="112">
        <f>AZ693</f>
        <v>0</v>
      </c>
      <c r="BA124" s="112">
        <f t="shared" si="242"/>
        <v>0</v>
      </c>
      <c r="BB124" s="112">
        <f t="shared" si="242"/>
        <v>0</v>
      </c>
    </row>
    <row r="125" spans="1:54" s="64" customFormat="1" hidden="1" outlineLevel="1" x14ac:dyDescent="0.2">
      <c r="A125" s="63"/>
      <c r="G125" s="65"/>
      <c r="H125" s="60" t="s">
        <v>245</v>
      </c>
      <c r="I125" s="61" t="s">
        <v>186</v>
      </c>
      <c r="J125" s="62">
        <f>J695</f>
        <v>0</v>
      </c>
      <c r="K125" s="62">
        <f>K695</f>
        <v>0</v>
      </c>
      <c r="L125" s="112">
        <f>L695</f>
        <v>0</v>
      </c>
      <c r="M125" s="112">
        <f t="shared" ref="M125:X125" si="243">M695</f>
        <v>0</v>
      </c>
      <c r="N125" s="112">
        <f t="shared" si="243"/>
        <v>0</v>
      </c>
      <c r="O125" s="112">
        <f t="shared" si="243"/>
        <v>0</v>
      </c>
      <c r="P125" s="112">
        <f t="shared" si="243"/>
        <v>0</v>
      </c>
      <c r="Q125" s="112">
        <f t="shared" si="243"/>
        <v>0</v>
      </c>
      <c r="R125" s="112">
        <f t="shared" si="243"/>
        <v>0</v>
      </c>
      <c r="S125" s="112">
        <f t="shared" si="243"/>
        <v>0</v>
      </c>
      <c r="T125" s="112">
        <f t="shared" si="243"/>
        <v>0</v>
      </c>
      <c r="U125" s="112">
        <f t="shared" si="243"/>
        <v>0</v>
      </c>
      <c r="V125" s="112">
        <f t="shared" si="243"/>
        <v>0</v>
      </c>
      <c r="W125" s="112">
        <f t="shared" si="243"/>
        <v>0</v>
      </c>
      <c r="X125" s="112">
        <f t="shared" si="243"/>
        <v>0</v>
      </c>
      <c r="Y125" s="112">
        <f t="shared" si="162"/>
        <v>0</v>
      </c>
      <c r="Z125" s="112">
        <f t="shared" ref="Z125:AK125" si="244">Z695</f>
        <v>0</v>
      </c>
      <c r="AA125" s="112">
        <f t="shared" si="244"/>
        <v>0</v>
      </c>
      <c r="AB125" s="112">
        <f t="shared" si="244"/>
        <v>0</v>
      </c>
      <c r="AC125" s="112">
        <f t="shared" si="244"/>
        <v>0</v>
      </c>
      <c r="AD125" s="112">
        <f t="shared" si="244"/>
        <v>0</v>
      </c>
      <c r="AE125" s="112">
        <f t="shared" si="244"/>
        <v>0</v>
      </c>
      <c r="AF125" s="112">
        <f t="shared" si="244"/>
        <v>0</v>
      </c>
      <c r="AG125" s="112">
        <f t="shared" si="244"/>
        <v>0</v>
      </c>
      <c r="AH125" s="112">
        <f t="shared" si="244"/>
        <v>0</v>
      </c>
      <c r="AI125" s="112">
        <f t="shared" si="244"/>
        <v>0</v>
      </c>
      <c r="AJ125" s="112">
        <f t="shared" si="244"/>
        <v>0</v>
      </c>
      <c r="AK125" s="112">
        <f t="shared" si="244"/>
        <v>0</v>
      </c>
      <c r="AL125" s="112">
        <f>AL695</f>
        <v>0</v>
      </c>
      <c r="AM125" s="112">
        <f t="shared" ref="AM125:BB125" si="245">AM695</f>
        <v>0</v>
      </c>
      <c r="AN125" s="112">
        <f t="shared" si="245"/>
        <v>0</v>
      </c>
      <c r="AO125" s="112">
        <f t="shared" si="245"/>
        <v>0</v>
      </c>
      <c r="AP125" s="112">
        <f t="shared" si="245"/>
        <v>0</v>
      </c>
      <c r="AQ125" s="112">
        <f t="shared" si="245"/>
        <v>0</v>
      </c>
      <c r="AR125" s="112">
        <f t="shared" si="245"/>
        <v>0</v>
      </c>
      <c r="AS125" s="112">
        <f t="shared" si="245"/>
        <v>0</v>
      </c>
      <c r="AT125" s="112">
        <f t="shared" si="245"/>
        <v>0</v>
      </c>
      <c r="AU125" s="112">
        <f t="shared" si="245"/>
        <v>0</v>
      </c>
      <c r="AV125" s="112">
        <f t="shared" si="245"/>
        <v>0</v>
      </c>
      <c r="AW125" s="112">
        <f t="shared" si="245"/>
        <v>0</v>
      </c>
      <c r="AX125" s="112" t="e">
        <f t="shared" si="245"/>
        <v>#REF!</v>
      </c>
      <c r="AY125" s="112">
        <f>AY695</f>
        <v>0</v>
      </c>
      <c r="AZ125" s="112">
        <f>AZ695</f>
        <v>0</v>
      </c>
      <c r="BA125" s="112">
        <f t="shared" si="245"/>
        <v>0</v>
      </c>
      <c r="BB125" s="112">
        <f t="shared" si="245"/>
        <v>0</v>
      </c>
    </row>
    <row r="126" spans="1:54" s="64" customFormat="1" hidden="1" outlineLevel="1" x14ac:dyDescent="0.2">
      <c r="A126" s="63"/>
      <c r="G126" s="65"/>
      <c r="H126" s="60" t="s">
        <v>246</v>
      </c>
      <c r="I126" s="61" t="s">
        <v>247</v>
      </c>
      <c r="J126" s="62">
        <f>J703</f>
        <v>0</v>
      </c>
      <c r="K126" s="62">
        <f>K703</f>
        <v>0</v>
      </c>
      <c r="L126" s="112">
        <f>L703</f>
        <v>0</v>
      </c>
      <c r="M126" s="112">
        <f t="shared" ref="M126:X126" si="246">M703</f>
        <v>0</v>
      </c>
      <c r="N126" s="112">
        <f t="shared" si="246"/>
        <v>0</v>
      </c>
      <c r="O126" s="112">
        <f t="shared" si="246"/>
        <v>0</v>
      </c>
      <c r="P126" s="112">
        <f t="shared" si="246"/>
        <v>0</v>
      </c>
      <c r="Q126" s="112">
        <f t="shared" si="246"/>
        <v>0</v>
      </c>
      <c r="R126" s="112">
        <f t="shared" si="246"/>
        <v>0</v>
      </c>
      <c r="S126" s="112">
        <f t="shared" si="246"/>
        <v>0</v>
      </c>
      <c r="T126" s="112">
        <f t="shared" si="246"/>
        <v>0</v>
      </c>
      <c r="U126" s="112">
        <f t="shared" si="246"/>
        <v>0</v>
      </c>
      <c r="V126" s="112">
        <f t="shared" si="246"/>
        <v>0</v>
      </c>
      <c r="W126" s="112">
        <f t="shared" si="246"/>
        <v>0</v>
      </c>
      <c r="X126" s="112">
        <f t="shared" si="246"/>
        <v>0</v>
      </c>
      <c r="Y126" s="112">
        <f t="shared" si="162"/>
        <v>0</v>
      </c>
      <c r="Z126" s="112">
        <f t="shared" ref="Z126:AK126" si="247">Z703</f>
        <v>0</v>
      </c>
      <c r="AA126" s="112">
        <f t="shared" si="247"/>
        <v>0</v>
      </c>
      <c r="AB126" s="112">
        <f t="shared" si="247"/>
        <v>0</v>
      </c>
      <c r="AC126" s="112">
        <f t="shared" si="247"/>
        <v>0</v>
      </c>
      <c r="AD126" s="112">
        <f t="shared" si="247"/>
        <v>0</v>
      </c>
      <c r="AE126" s="112">
        <f t="shared" si="247"/>
        <v>0</v>
      </c>
      <c r="AF126" s="112">
        <f t="shared" si="247"/>
        <v>0</v>
      </c>
      <c r="AG126" s="112">
        <f t="shared" si="247"/>
        <v>0</v>
      </c>
      <c r="AH126" s="112">
        <f t="shared" si="247"/>
        <v>0</v>
      </c>
      <c r="AI126" s="112">
        <f t="shared" si="247"/>
        <v>0</v>
      </c>
      <c r="AJ126" s="112">
        <f t="shared" si="247"/>
        <v>0</v>
      </c>
      <c r="AK126" s="112">
        <f t="shared" si="247"/>
        <v>0</v>
      </c>
      <c r="AL126" s="112">
        <f>AL703</f>
        <v>0</v>
      </c>
      <c r="AM126" s="112">
        <f t="shared" ref="AM126:BB126" si="248">AM703</f>
        <v>0</v>
      </c>
      <c r="AN126" s="112">
        <f t="shared" si="248"/>
        <v>0</v>
      </c>
      <c r="AO126" s="112">
        <f t="shared" si="248"/>
        <v>0</v>
      </c>
      <c r="AP126" s="112">
        <f t="shared" si="248"/>
        <v>0</v>
      </c>
      <c r="AQ126" s="112">
        <f t="shared" si="248"/>
        <v>0</v>
      </c>
      <c r="AR126" s="112">
        <f t="shared" si="248"/>
        <v>0</v>
      </c>
      <c r="AS126" s="112">
        <f t="shared" si="248"/>
        <v>0</v>
      </c>
      <c r="AT126" s="112">
        <f t="shared" si="248"/>
        <v>0</v>
      </c>
      <c r="AU126" s="112">
        <f t="shared" si="248"/>
        <v>0</v>
      </c>
      <c r="AV126" s="112">
        <f t="shared" si="248"/>
        <v>0</v>
      </c>
      <c r="AW126" s="112">
        <f t="shared" si="248"/>
        <v>0</v>
      </c>
      <c r="AX126" s="112" t="e">
        <f t="shared" si="248"/>
        <v>#REF!</v>
      </c>
      <c r="AY126" s="112">
        <f>AY703</f>
        <v>0</v>
      </c>
      <c r="AZ126" s="112">
        <f>AZ703</f>
        <v>0</v>
      </c>
      <c r="BA126" s="112">
        <f t="shared" si="248"/>
        <v>0</v>
      </c>
      <c r="BB126" s="112">
        <f t="shared" si="248"/>
        <v>0</v>
      </c>
    </row>
    <row r="127" spans="1:54" s="64" customFormat="1" outlineLevel="1" x14ac:dyDescent="0.2">
      <c r="A127" s="63"/>
      <c r="G127" s="65"/>
      <c r="H127" s="69" t="s">
        <v>77</v>
      </c>
      <c r="I127" s="69" t="s">
        <v>248</v>
      </c>
      <c r="J127" s="69">
        <f>SUM(J98:J126)</f>
        <v>5298096982</v>
      </c>
      <c r="K127" s="69">
        <f>SUM(K98:K126)</f>
        <v>4773552174</v>
      </c>
      <c r="L127" s="111">
        <f>SUM(L98:L126)</f>
        <v>6162087760</v>
      </c>
      <c r="M127" s="111">
        <f t="shared" ref="M127:AK127" si="249">SUM(M98:M126)</f>
        <v>416815735</v>
      </c>
      <c r="N127" s="111">
        <f t="shared" si="249"/>
        <v>354703286</v>
      </c>
      <c r="O127" s="111">
        <f t="shared" si="249"/>
        <v>398543521</v>
      </c>
      <c r="P127" s="111">
        <f t="shared" si="249"/>
        <v>380013830</v>
      </c>
      <c r="Q127" s="111">
        <f t="shared" si="249"/>
        <v>534974080</v>
      </c>
      <c r="R127" s="111">
        <f t="shared" si="249"/>
        <v>330582997</v>
      </c>
      <c r="S127" s="111">
        <f t="shared" si="249"/>
        <v>513507313.33333331</v>
      </c>
      <c r="T127" s="111">
        <f t="shared" si="249"/>
        <v>513507313.33333331</v>
      </c>
      <c r="U127" s="111">
        <f t="shared" si="249"/>
        <v>513507313.33333331</v>
      </c>
      <c r="V127" s="111">
        <f t="shared" si="249"/>
        <v>513507313.33333331</v>
      </c>
      <c r="W127" s="111">
        <f t="shared" si="249"/>
        <v>513507313.33333331</v>
      </c>
      <c r="X127" s="111">
        <f t="shared" si="249"/>
        <v>513507313.33333331</v>
      </c>
      <c r="Y127" s="111">
        <f t="shared" si="249"/>
        <v>5496677329</v>
      </c>
      <c r="Z127" s="111">
        <f t="shared" si="249"/>
        <v>513507313.33333331</v>
      </c>
      <c r="AA127" s="111">
        <f t="shared" si="249"/>
        <v>513507313.33333331</v>
      </c>
      <c r="AB127" s="111">
        <f t="shared" si="249"/>
        <v>513507313.33333331</v>
      </c>
      <c r="AC127" s="111">
        <f t="shared" si="249"/>
        <v>513507313.33333331</v>
      </c>
      <c r="AD127" s="111">
        <f t="shared" si="249"/>
        <v>513507313.33333331</v>
      </c>
      <c r="AE127" s="111">
        <f t="shared" si="249"/>
        <v>513507313.33333331</v>
      </c>
      <c r="AF127" s="111">
        <f t="shared" si="249"/>
        <v>513507313.33333331</v>
      </c>
      <c r="AG127" s="111">
        <f t="shared" si="249"/>
        <v>2348195760</v>
      </c>
      <c r="AH127" s="111">
        <f t="shared" si="249"/>
        <v>2124056414</v>
      </c>
      <c r="AI127" s="111">
        <f t="shared" si="249"/>
        <v>4773552174</v>
      </c>
      <c r="AJ127" s="111">
        <f t="shared" si="249"/>
        <v>3081043880</v>
      </c>
      <c r="AK127" s="111">
        <f t="shared" si="249"/>
        <v>3081043880</v>
      </c>
      <c r="AL127" s="111">
        <f>SUM(AL98:AL126)</f>
        <v>6162087760</v>
      </c>
      <c r="AM127" s="111">
        <f t="shared" ref="AM127:BB127" si="250">SUM(AM98:AM126)</f>
        <v>2415633449</v>
      </c>
      <c r="AN127" s="111">
        <f t="shared" si="250"/>
        <v>1562428732</v>
      </c>
      <c r="AO127" s="111">
        <f t="shared" si="250"/>
        <v>1854766776</v>
      </c>
      <c r="AP127" s="111">
        <f t="shared" si="250"/>
        <v>5832828957</v>
      </c>
      <c r="AQ127" s="111">
        <f t="shared" si="250"/>
        <v>2415633449</v>
      </c>
      <c r="AR127" s="111">
        <f t="shared" si="250"/>
        <v>1562428732</v>
      </c>
      <c r="AS127" s="111">
        <f t="shared" si="250"/>
        <v>1854766776</v>
      </c>
      <c r="AT127" s="111">
        <f t="shared" si="250"/>
        <v>5832828957</v>
      </c>
      <c r="AU127" s="111">
        <f t="shared" si="250"/>
        <v>2415633449</v>
      </c>
      <c r="AV127" s="111" t="e">
        <f t="shared" si="250"/>
        <v>#REF!</v>
      </c>
      <c r="AW127" s="111" t="e">
        <f t="shared" si="250"/>
        <v>#REF!</v>
      </c>
      <c r="AX127" s="111" t="e">
        <f t="shared" si="250"/>
        <v>#REF!</v>
      </c>
      <c r="AY127" s="111">
        <f>SUM(AY98:AY126)</f>
        <v>5832828957</v>
      </c>
      <c r="AZ127" s="111">
        <f>SUM(AZ98:AZ126)</f>
        <v>5061500000</v>
      </c>
      <c r="BA127" s="111">
        <f t="shared" si="250"/>
        <v>5832828957</v>
      </c>
      <c r="BB127" s="111">
        <f t="shared" si="250"/>
        <v>5061500000</v>
      </c>
    </row>
    <row r="128" spans="1:54" s="64" customFormat="1" outlineLevel="1" x14ac:dyDescent="0.2">
      <c r="A128" s="63"/>
      <c r="G128" s="65"/>
      <c r="H128" s="69" t="s">
        <v>77</v>
      </c>
      <c r="I128" s="69" t="s">
        <v>249</v>
      </c>
      <c r="J128" s="69">
        <f>J92+J95+J127</f>
        <v>17695568526</v>
      </c>
      <c r="K128" s="69">
        <f>K92+K95+K127</f>
        <v>38462023817</v>
      </c>
      <c r="L128" s="111">
        <f>L92+L95+L127</f>
        <v>115366838818.95337</v>
      </c>
      <c r="M128" s="111">
        <f t="shared" ref="M128:AK128" si="251">M92+M95+M127</f>
        <v>2081259487</v>
      </c>
      <c r="N128" s="111">
        <f t="shared" si="251"/>
        <v>2978834715</v>
      </c>
      <c r="O128" s="111">
        <f t="shared" si="251"/>
        <v>6017880808</v>
      </c>
      <c r="P128" s="111">
        <f>P92+P95+P127</f>
        <v>7039375792</v>
      </c>
      <c r="Q128" s="111">
        <f t="shared" si="251"/>
        <v>11845743093</v>
      </c>
      <c r="R128" s="111">
        <f t="shared" si="251"/>
        <v>8922723708</v>
      </c>
      <c r="S128" s="111">
        <f t="shared" si="251"/>
        <v>6761814080.6833334</v>
      </c>
      <c r="T128" s="111">
        <f t="shared" si="251"/>
        <v>6761814080.6833334</v>
      </c>
      <c r="U128" s="111">
        <f t="shared" si="251"/>
        <v>6761814080.6833334</v>
      </c>
      <c r="V128" s="111">
        <f t="shared" si="251"/>
        <v>6761814080.6833334</v>
      </c>
      <c r="W128" s="111">
        <f t="shared" si="251"/>
        <v>6761814080.6833334</v>
      </c>
      <c r="X128" s="111">
        <f t="shared" si="251"/>
        <v>6761814080.6833334</v>
      </c>
      <c r="Y128" s="111">
        <f t="shared" si="251"/>
        <v>79456702087.100006</v>
      </c>
      <c r="Z128" s="111">
        <f t="shared" si="251"/>
        <v>9613903234.9127808</v>
      </c>
      <c r="AA128" s="111">
        <f t="shared" si="251"/>
        <v>9613903234.9127808</v>
      </c>
      <c r="AB128" s="111">
        <f t="shared" si="251"/>
        <v>9613903234.9127808</v>
      </c>
      <c r="AC128" s="111">
        <f t="shared" si="251"/>
        <v>9613903234.9127808</v>
      </c>
      <c r="AD128" s="111">
        <f t="shared" si="251"/>
        <v>9613903234.9127808</v>
      </c>
      <c r="AE128" s="111">
        <f t="shared" si="251"/>
        <v>9613903234.9127808</v>
      </c>
      <c r="AF128" s="111">
        <f t="shared" si="251"/>
        <v>9613903234.9127808</v>
      </c>
      <c r="AG128" s="111">
        <f t="shared" si="251"/>
        <v>16582320905</v>
      </c>
      <c r="AH128" s="111">
        <f t="shared" si="251"/>
        <v>21578402912</v>
      </c>
      <c r="AI128" s="111">
        <f t="shared" si="251"/>
        <v>38462023817</v>
      </c>
      <c r="AJ128" s="111">
        <f t="shared" si="251"/>
        <v>57683419409.476685</v>
      </c>
      <c r="AK128" s="111">
        <f t="shared" si="251"/>
        <v>57683419409.476685</v>
      </c>
      <c r="AL128" s="111">
        <f>AL92+AL95+AL127</f>
        <v>115366838818.95337</v>
      </c>
      <c r="AM128" s="111">
        <f t="shared" ref="AM128:BB128" si="252">AM92+AM95+AM127</f>
        <v>38885817603</v>
      </c>
      <c r="AN128" s="111">
        <f t="shared" si="252"/>
        <v>37032143534.742142</v>
      </c>
      <c r="AO128" s="111">
        <f t="shared" si="252"/>
        <v>39356028844.729706</v>
      </c>
      <c r="AP128" s="111">
        <f t="shared" si="252"/>
        <v>115273989982.47185</v>
      </c>
      <c r="AQ128" s="111">
        <f t="shared" si="252"/>
        <v>38885817603</v>
      </c>
      <c r="AR128" s="111">
        <f t="shared" si="252"/>
        <v>37032143534.742142</v>
      </c>
      <c r="AS128" s="111">
        <f t="shared" si="252"/>
        <v>39356028844.729706</v>
      </c>
      <c r="AT128" s="111">
        <f t="shared" si="252"/>
        <v>115273989982.47185</v>
      </c>
      <c r="AU128" s="111">
        <f t="shared" si="252"/>
        <v>38885817603</v>
      </c>
      <c r="AV128" s="111" t="e">
        <f t="shared" si="252"/>
        <v>#REF!</v>
      </c>
      <c r="AW128" s="111" t="e">
        <f t="shared" si="252"/>
        <v>#REF!</v>
      </c>
      <c r="AX128" s="111" t="e">
        <f t="shared" si="252"/>
        <v>#REF!</v>
      </c>
      <c r="AY128" s="111">
        <f>AY92+AY95+AY127</f>
        <v>116920205346.47183</v>
      </c>
      <c r="AZ128" s="111">
        <f>AZ92+AZ95+AZ127</f>
        <v>146206308500.87109</v>
      </c>
      <c r="BA128" s="111">
        <f t="shared" si="252"/>
        <v>114154761049.47183</v>
      </c>
      <c r="BB128" s="111">
        <f t="shared" si="252"/>
        <v>169346472500.87109</v>
      </c>
    </row>
    <row r="129" spans="1:54" s="64" customFormat="1" outlineLevel="1" x14ac:dyDescent="0.2">
      <c r="A129" s="63"/>
      <c r="G129" s="65"/>
      <c r="H129" s="69" t="s">
        <v>77</v>
      </c>
      <c r="I129" s="69" t="s">
        <v>250</v>
      </c>
      <c r="J129" s="69">
        <f>J60-J128</f>
        <v>-17695568526</v>
      </c>
      <c r="K129" s="69">
        <f>K60-K128</f>
        <v>-38462023817</v>
      </c>
      <c r="L129" s="111">
        <f>L60-L128</f>
        <v>-68203838818.953369</v>
      </c>
      <c r="M129" s="111">
        <f t="shared" ref="M129:AK129" si="253">M60-M128</f>
        <v>-2081259487</v>
      </c>
      <c r="N129" s="111">
        <f t="shared" si="253"/>
        <v>-2978834715</v>
      </c>
      <c r="O129" s="111">
        <f t="shared" si="253"/>
        <v>-5834163338</v>
      </c>
      <c r="P129" s="111">
        <f>P60-P128</f>
        <v>-2851024672</v>
      </c>
      <c r="Q129" s="111">
        <f t="shared" si="253"/>
        <v>-7784253817</v>
      </c>
      <c r="R129" s="111">
        <f t="shared" si="253"/>
        <v>-4464731763</v>
      </c>
      <c r="S129" s="111">
        <f t="shared" si="253"/>
        <v>-2303822135.6833334</v>
      </c>
      <c r="T129" s="111">
        <f t="shared" si="253"/>
        <v>-2303822135.6833334</v>
      </c>
      <c r="U129" s="111">
        <f t="shared" si="253"/>
        <v>-2303822135.6833334</v>
      </c>
      <c r="V129" s="111">
        <f t="shared" si="253"/>
        <v>-2309555574.6833334</v>
      </c>
      <c r="W129" s="111">
        <f t="shared" si="253"/>
        <v>-2309555574.6833334</v>
      </c>
      <c r="X129" s="111">
        <f t="shared" si="253"/>
        <v>-2309555574.6833334</v>
      </c>
      <c r="Y129" s="111">
        <f t="shared" si="253"/>
        <v>-39834400923.100006</v>
      </c>
      <c r="Z129" s="111">
        <f t="shared" si="253"/>
        <v>-5683653234.9127808</v>
      </c>
      <c r="AA129" s="111">
        <f t="shared" si="253"/>
        <v>-5683653234.9127808</v>
      </c>
      <c r="AB129" s="111">
        <f t="shared" si="253"/>
        <v>-5683653234.9127808</v>
      </c>
      <c r="AC129" s="111">
        <f t="shared" si="253"/>
        <v>-5683653234.9127808</v>
      </c>
      <c r="AD129" s="111">
        <f t="shared" si="253"/>
        <v>-5683653234.9127808</v>
      </c>
      <c r="AE129" s="111">
        <f t="shared" si="253"/>
        <v>-5683653234.9127808</v>
      </c>
      <c r="AF129" s="111">
        <f t="shared" si="253"/>
        <v>-5683653234.9127808</v>
      </c>
      <c r="AG129" s="111">
        <f t="shared" si="253"/>
        <v>-16582320905</v>
      </c>
      <c r="AH129" s="111">
        <f t="shared" si="253"/>
        <v>-21578402912</v>
      </c>
      <c r="AI129" s="111">
        <f t="shared" si="253"/>
        <v>-38462023817</v>
      </c>
      <c r="AJ129" s="111">
        <f t="shared" si="253"/>
        <v>-34101919409.476685</v>
      </c>
      <c r="AK129" s="111">
        <f t="shared" si="253"/>
        <v>-34101919409.476685</v>
      </c>
      <c r="AL129" s="111">
        <f>AL60-AL128</f>
        <v>-68203838818.953369</v>
      </c>
      <c r="AM129" s="111">
        <f t="shared" ref="AM129:BB129" si="254">AM60-AM128</f>
        <v>-25994267792</v>
      </c>
      <c r="AN129" s="111">
        <f t="shared" si="254"/>
        <v>-12015609680.095451</v>
      </c>
      <c r="AO129" s="111">
        <f t="shared" si="254"/>
        <v>19736421695.661453</v>
      </c>
      <c r="AP129" s="111">
        <f t="shared" si="254"/>
        <v>-18273455776.43399</v>
      </c>
      <c r="AQ129" s="111">
        <f t="shared" si="254"/>
        <v>-25994267792</v>
      </c>
      <c r="AR129" s="111">
        <f t="shared" si="254"/>
        <v>-12015609680.095451</v>
      </c>
      <c r="AS129" s="111">
        <f t="shared" si="254"/>
        <v>19736421695.661453</v>
      </c>
      <c r="AT129" s="111">
        <f t="shared" si="254"/>
        <v>-18273455776.43399</v>
      </c>
      <c r="AU129" s="111">
        <f t="shared" si="254"/>
        <v>-25994267792</v>
      </c>
      <c r="AV129" s="111" t="e">
        <f t="shared" si="254"/>
        <v>#REF!</v>
      </c>
      <c r="AW129" s="111" t="e">
        <f t="shared" si="254"/>
        <v>#REF!</v>
      </c>
      <c r="AX129" s="111" t="e">
        <f t="shared" si="254"/>
        <v>#REF!</v>
      </c>
      <c r="AY129" s="111">
        <f>AY60-AY128</f>
        <v>-19919671209.433975</v>
      </c>
      <c r="AZ129" s="111">
        <f>AZ60-AZ128</f>
        <v>231657576324.88916</v>
      </c>
      <c r="BA129" s="111">
        <f t="shared" si="254"/>
        <v>-19595892912.433975</v>
      </c>
      <c r="BB129" s="111">
        <f t="shared" si="254"/>
        <v>247929715823.12891</v>
      </c>
    </row>
    <row r="130" spans="1:54" s="64" customFormat="1" outlineLevel="1" x14ac:dyDescent="0.2">
      <c r="A130" s="63"/>
      <c r="G130" s="65"/>
      <c r="H130" s="60"/>
      <c r="I130" s="61"/>
      <c r="J130" s="62"/>
      <c r="K130" s="62"/>
      <c r="L130" s="112"/>
      <c r="M130" s="112"/>
      <c r="N130" s="112"/>
      <c r="O130" s="112"/>
      <c r="P130" s="112"/>
      <c r="Q130" s="112"/>
      <c r="R130" s="112"/>
      <c r="S130" s="112"/>
      <c r="T130" s="112"/>
      <c r="U130" s="112"/>
      <c r="V130" s="112"/>
      <c r="W130" s="112"/>
      <c r="X130" s="112"/>
      <c r="Y130" s="112"/>
      <c r="Z130" s="112"/>
      <c r="AA130" s="112"/>
      <c r="AB130" s="112"/>
      <c r="AC130" s="112"/>
      <c r="AD130" s="112"/>
      <c r="AE130" s="112"/>
      <c r="AF130" s="112"/>
      <c r="AG130" s="112"/>
      <c r="AH130" s="112"/>
      <c r="AI130" s="112"/>
      <c r="AJ130" s="112"/>
      <c r="AK130" s="112"/>
      <c r="AL130" s="112"/>
      <c r="AM130" s="112"/>
      <c r="AN130" s="112"/>
      <c r="AO130" s="112"/>
      <c r="AP130" s="112"/>
      <c r="AQ130" s="112"/>
      <c r="AR130" s="112"/>
      <c r="AS130" s="112"/>
      <c r="AT130" s="112"/>
      <c r="AU130" s="112"/>
      <c r="AV130" s="112"/>
      <c r="AW130" s="112"/>
      <c r="AX130" s="112"/>
      <c r="AY130" s="112"/>
      <c r="AZ130" s="112"/>
      <c r="BA130" s="112"/>
      <c r="BB130" s="112"/>
    </row>
    <row r="131" spans="1:54" s="64" customFormat="1" outlineLevel="1" x14ac:dyDescent="0.2">
      <c r="A131" s="63"/>
      <c r="G131" s="65"/>
      <c r="H131" s="66" t="s">
        <v>251</v>
      </c>
      <c r="I131" s="67" t="s">
        <v>252</v>
      </c>
      <c r="J131" s="68">
        <f>J132-J133-J134+J135</f>
        <v>9283614232</v>
      </c>
      <c r="K131" s="68">
        <f>K132-K133-K134+K135</f>
        <v>40506305647</v>
      </c>
      <c r="L131" s="110">
        <f>L132-L133-L134+L135</f>
        <v>-27638387499.610455</v>
      </c>
      <c r="M131" s="110">
        <f t="shared" ref="M131:AK131" si="255">M132-M133-M134+M135</f>
        <v>-92947133</v>
      </c>
      <c r="N131" s="110">
        <f t="shared" si="255"/>
        <v>117289036</v>
      </c>
      <c r="O131" s="110">
        <f t="shared" si="255"/>
        <v>-26925153075</v>
      </c>
      <c r="P131" s="110">
        <f>P132-P133-P134+P135</f>
        <v>-14037489743</v>
      </c>
      <c r="Q131" s="110">
        <f t="shared" si="255"/>
        <v>-11187962938</v>
      </c>
      <c r="R131" s="110">
        <f t="shared" si="255"/>
        <v>-11208833161</v>
      </c>
      <c r="S131" s="110">
        <f t="shared" si="255"/>
        <v>-10646978257.333334</v>
      </c>
      <c r="T131" s="110">
        <f t="shared" si="255"/>
        <v>-10646978257.333334</v>
      </c>
      <c r="U131" s="110">
        <f t="shared" si="255"/>
        <v>-10646978257.333334</v>
      </c>
      <c r="V131" s="110">
        <f t="shared" si="255"/>
        <v>-10646978257.333334</v>
      </c>
      <c r="W131" s="110">
        <f t="shared" si="255"/>
        <v>-10646978257.333334</v>
      </c>
      <c r="X131" s="110">
        <f t="shared" si="255"/>
        <v>-10646978257.333334</v>
      </c>
      <c r="Y131" s="110">
        <f t="shared" si="255"/>
        <v>-127216966558</v>
      </c>
      <c r="Z131" s="110">
        <f t="shared" si="255"/>
        <v>-2303198958.3008709</v>
      </c>
      <c r="AA131" s="110">
        <f t="shared" si="255"/>
        <v>-2303198958.3008709</v>
      </c>
      <c r="AB131" s="110">
        <f t="shared" si="255"/>
        <v>-2303198958.3008709</v>
      </c>
      <c r="AC131" s="110">
        <f t="shared" si="255"/>
        <v>-2303198958.3008709</v>
      </c>
      <c r="AD131" s="110">
        <f t="shared" si="255"/>
        <v>-2303198958.3008709</v>
      </c>
      <c r="AE131" s="110">
        <f t="shared" si="255"/>
        <v>-2303198958.3008709</v>
      </c>
      <c r="AF131" s="110">
        <f t="shared" si="255"/>
        <v>-2303198958.3008709</v>
      </c>
      <c r="AG131" s="110">
        <f t="shared" si="255"/>
        <v>5744091145</v>
      </c>
      <c r="AH131" s="110">
        <f t="shared" si="255"/>
        <v>34762213663</v>
      </c>
      <c r="AI131" s="110">
        <f t="shared" si="255"/>
        <v>40506304808</v>
      </c>
      <c r="AJ131" s="110">
        <f t="shared" si="255"/>
        <v>-13819193749.805225</v>
      </c>
      <c r="AK131" s="110">
        <f t="shared" si="255"/>
        <v>-13819193749.805225</v>
      </c>
      <c r="AL131" s="110">
        <f>AL132-AL133-AL134+AL135</f>
        <v>-27638387499.610451</v>
      </c>
      <c r="AM131" s="110">
        <f t="shared" ref="AM131:BB131" si="256">AM132-AM133-AM134+AM135</f>
        <v>-63335097014</v>
      </c>
      <c r="AN131" s="110">
        <f t="shared" si="256"/>
        <v>-35600112253.337898</v>
      </c>
      <c r="AO131" s="110">
        <f t="shared" si="256"/>
        <v>-36096460748.451019</v>
      </c>
      <c r="AP131" s="110">
        <f t="shared" si="256"/>
        <v>-135031670015.78893</v>
      </c>
      <c r="AQ131" s="110">
        <f t="shared" si="256"/>
        <v>-63335097014</v>
      </c>
      <c r="AR131" s="110">
        <f t="shared" si="256"/>
        <v>-35600112253.337898</v>
      </c>
      <c r="AS131" s="110">
        <f t="shared" si="256"/>
        <v>-36096460748.451019</v>
      </c>
      <c r="AT131" s="110">
        <f t="shared" si="256"/>
        <v>-135031670015.78893</v>
      </c>
      <c r="AU131" s="110">
        <f t="shared" si="256"/>
        <v>-63335097014</v>
      </c>
      <c r="AV131" s="110">
        <f t="shared" si="256"/>
        <v>-71696573001.788498</v>
      </c>
      <c r="AW131" s="110">
        <f t="shared" si="256"/>
        <v>-135031670015.7885</v>
      </c>
      <c r="AX131" s="110" t="e">
        <f t="shared" si="256"/>
        <v>#REF!</v>
      </c>
      <c r="AY131" s="110">
        <f>AY132-AY133-AY134+AY135</f>
        <v>-137395642015.7885</v>
      </c>
      <c r="AZ131" s="110">
        <f>AZ132-AZ133-AZ134+AZ135</f>
        <v>-106740215696.59061</v>
      </c>
      <c r="BA131" s="110">
        <f t="shared" si="256"/>
        <v>-137394379444.21445</v>
      </c>
      <c r="BB131" s="110">
        <f t="shared" si="256"/>
        <v>-132251945636.6906</v>
      </c>
    </row>
    <row r="132" spans="1:54" s="64" customFormat="1" outlineLevel="1" x14ac:dyDescent="0.2">
      <c r="A132" s="63"/>
      <c r="G132" s="65"/>
      <c r="H132" s="60" t="s">
        <v>253</v>
      </c>
      <c r="I132" s="61" t="s">
        <v>254</v>
      </c>
      <c r="J132" s="62">
        <f>J714</f>
        <v>12111390355</v>
      </c>
      <c r="K132" s="62">
        <f>K714</f>
        <v>49228393540</v>
      </c>
      <c r="L132" s="112">
        <f>L714</f>
        <v>8150000000</v>
      </c>
      <c r="M132" s="112">
        <f t="shared" ref="M132:X132" si="257">M714</f>
        <v>43634807</v>
      </c>
      <c r="N132" s="112">
        <f t="shared" si="257"/>
        <v>121906113</v>
      </c>
      <c r="O132" s="112">
        <f t="shared" si="257"/>
        <v>545791913</v>
      </c>
      <c r="P132" s="112">
        <f>P714</f>
        <v>53419154</v>
      </c>
      <c r="Q132" s="112">
        <f t="shared" si="257"/>
        <v>59351066</v>
      </c>
      <c r="R132" s="112">
        <f t="shared" si="257"/>
        <v>67563700</v>
      </c>
      <c r="S132" s="112">
        <f t="shared" si="257"/>
        <v>470697576.66666669</v>
      </c>
      <c r="T132" s="112">
        <f t="shared" si="257"/>
        <v>470697576.66666669</v>
      </c>
      <c r="U132" s="112">
        <f t="shared" si="257"/>
        <v>470697576.66666669</v>
      </c>
      <c r="V132" s="112">
        <f t="shared" si="257"/>
        <v>470697576.66666669</v>
      </c>
      <c r="W132" s="112">
        <f t="shared" si="257"/>
        <v>470697576.66666669</v>
      </c>
      <c r="X132" s="112">
        <f t="shared" si="257"/>
        <v>470697576.66666669</v>
      </c>
      <c r="Y132" s="112">
        <f>SUM(M132:X132)</f>
        <v>3715852212.9999995</v>
      </c>
      <c r="Z132" s="112">
        <f t="shared" ref="Z132:AK132" si="258">Z714</f>
        <v>679166666.66666675</v>
      </c>
      <c r="AA132" s="112">
        <f t="shared" si="258"/>
        <v>679166666.66666675</v>
      </c>
      <c r="AB132" s="112">
        <f t="shared" si="258"/>
        <v>679166666.66666675</v>
      </c>
      <c r="AC132" s="112">
        <f t="shared" si="258"/>
        <v>679166666.66666675</v>
      </c>
      <c r="AD132" s="112">
        <f t="shared" si="258"/>
        <v>679166666.66666675</v>
      </c>
      <c r="AE132" s="112">
        <f t="shared" si="258"/>
        <v>679166666.66666675</v>
      </c>
      <c r="AF132" s="112">
        <f t="shared" si="258"/>
        <v>679166666.66666675</v>
      </c>
      <c r="AG132" s="112">
        <f t="shared" si="258"/>
        <v>12385153617</v>
      </c>
      <c r="AH132" s="112">
        <f t="shared" si="258"/>
        <v>794987096995</v>
      </c>
      <c r="AI132" s="112">
        <f t="shared" si="258"/>
        <v>807372250612</v>
      </c>
      <c r="AJ132" s="112">
        <f t="shared" si="258"/>
        <v>4075000000</v>
      </c>
      <c r="AK132" s="112">
        <f t="shared" si="258"/>
        <v>4075000000</v>
      </c>
      <c r="AL132" s="112">
        <f>AL714</f>
        <v>8150000000</v>
      </c>
      <c r="AM132" s="112">
        <f t="shared" ref="AM132:BB132" si="259">AM714</f>
        <v>891666753</v>
      </c>
      <c r="AN132" s="112">
        <f t="shared" si="259"/>
        <v>466100000</v>
      </c>
      <c r="AO132" s="112">
        <f t="shared" si="259"/>
        <v>466100000</v>
      </c>
      <c r="AP132" s="112">
        <f t="shared" si="259"/>
        <v>1823866753</v>
      </c>
      <c r="AQ132" s="112">
        <f t="shared" si="259"/>
        <v>891666753</v>
      </c>
      <c r="AR132" s="112">
        <f t="shared" si="259"/>
        <v>466100000</v>
      </c>
      <c r="AS132" s="112">
        <f t="shared" si="259"/>
        <v>466100000</v>
      </c>
      <c r="AT132" s="112">
        <f t="shared" si="259"/>
        <v>1823866753</v>
      </c>
      <c r="AU132" s="112">
        <f t="shared" si="259"/>
        <v>891666753</v>
      </c>
      <c r="AV132" s="112">
        <f t="shared" si="259"/>
        <v>932200000</v>
      </c>
      <c r="AW132" s="112">
        <f t="shared" si="259"/>
        <v>1823866753</v>
      </c>
      <c r="AX132" s="112" t="e">
        <f t="shared" si="259"/>
        <v>#REF!</v>
      </c>
      <c r="AY132" s="112">
        <f>AY714</f>
        <v>1823866753</v>
      </c>
      <c r="AZ132" s="112">
        <f>AZ714</f>
        <v>3890400000</v>
      </c>
      <c r="BA132" s="112">
        <f t="shared" si="259"/>
        <v>1823866753</v>
      </c>
      <c r="BB132" s="112">
        <f t="shared" si="259"/>
        <v>3890400000</v>
      </c>
    </row>
    <row r="133" spans="1:54" s="64" customFormat="1" outlineLevel="1" x14ac:dyDescent="0.2">
      <c r="A133" s="63"/>
      <c r="G133" s="65"/>
      <c r="H133" s="60" t="s">
        <v>255</v>
      </c>
      <c r="I133" s="61" t="s">
        <v>256</v>
      </c>
      <c r="J133" s="62">
        <f>J770</f>
        <v>2827776123</v>
      </c>
      <c r="K133" s="62">
        <f>K770</f>
        <v>8722087893</v>
      </c>
      <c r="L133" s="112">
        <f>L770</f>
        <v>2124000000</v>
      </c>
      <c r="M133" s="112">
        <f t="shared" ref="M133:X133" si="260">M770</f>
        <v>136581940</v>
      </c>
      <c r="N133" s="112">
        <f t="shared" si="260"/>
        <v>4617077</v>
      </c>
      <c r="O133" s="112">
        <f t="shared" si="260"/>
        <v>4696643</v>
      </c>
      <c r="P133" s="112">
        <f t="shared" si="260"/>
        <v>3706647234</v>
      </c>
      <c r="Q133" s="112">
        <f t="shared" si="260"/>
        <v>1206998107</v>
      </c>
      <c r="R133" s="112">
        <f t="shared" si="260"/>
        <v>1958153116</v>
      </c>
      <c r="S133" s="112">
        <f t="shared" si="260"/>
        <v>1799432089</v>
      </c>
      <c r="T133" s="112">
        <f t="shared" si="260"/>
        <v>1799432089</v>
      </c>
      <c r="U133" s="112">
        <f t="shared" si="260"/>
        <v>1799432089</v>
      </c>
      <c r="V133" s="112">
        <f t="shared" si="260"/>
        <v>1799432089</v>
      </c>
      <c r="W133" s="112">
        <f t="shared" si="260"/>
        <v>1799432089</v>
      </c>
      <c r="X133" s="112">
        <f t="shared" si="260"/>
        <v>1799432089</v>
      </c>
      <c r="Y133" s="112">
        <f>SUM(M133:X133)</f>
        <v>17814286651</v>
      </c>
      <c r="Z133" s="112">
        <f t="shared" ref="Z133:AK133" si="261">Z770</f>
        <v>177000000</v>
      </c>
      <c r="AA133" s="112">
        <f t="shared" si="261"/>
        <v>177000000</v>
      </c>
      <c r="AB133" s="112">
        <f t="shared" si="261"/>
        <v>177000000</v>
      </c>
      <c r="AC133" s="112">
        <f t="shared" si="261"/>
        <v>177000000</v>
      </c>
      <c r="AD133" s="112">
        <f t="shared" si="261"/>
        <v>177000000</v>
      </c>
      <c r="AE133" s="112">
        <f t="shared" si="261"/>
        <v>177000000</v>
      </c>
      <c r="AF133" s="112">
        <f t="shared" si="261"/>
        <v>177000000</v>
      </c>
      <c r="AG133" s="112">
        <f t="shared" si="261"/>
        <v>6641062472</v>
      </c>
      <c r="AH133" s="112">
        <f t="shared" si="261"/>
        <v>760224883332</v>
      </c>
      <c r="AI133" s="112">
        <f t="shared" si="261"/>
        <v>766865945804</v>
      </c>
      <c r="AJ133" s="112">
        <f t="shared" si="261"/>
        <v>1061999999.9999999</v>
      </c>
      <c r="AK133" s="112">
        <f t="shared" si="261"/>
        <v>1061999999.9999999</v>
      </c>
      <c r="AL133" s="112">
        <f>AL770</f>
        <v>2123999999.9999998</v>
      </c>
      <c r="AM133" s="112">
        <f t="shared" ref="AM133:BB133" si="262">AM770</f>
        <v>7017694117</v>
      </c>
      <c r="AN133" s="112">
        <f t="shared" si="262"/>
        <v>3628220641.5</v>
      </c>
      <c r="AO133" s="112">
        <f t="shared" si="262"/>
        <v>4628220641.5</v>
      </c>
      <c r="AP133" s="112">
        <f t="shared" si="262"/>
        <v>15274135400</v>
      </c>
      <c r="AQ133" s="112">
        <f t="shared" si="262"/>
        <v>7017694117</v>
      </c>
      <c r="AR133" s="112">
        <f t="shared" si="262"/>
        <v>3628220641.5</v>
      </c>
      <c r="AS133" s="112">
        <f t="shared" si="262"/>
        <v>4628220641.5</v>
      </c>
      <c r="AT133" s="112">
        <f t="shared" si="262"/>
        <v>15274135400</v>
      </c>
      <c r="AU133" s="112">
        <f t="shared" si="262"/>
        <v>7017694117</v>
      </c>
      <c r="AV133" s="112">
        <f t="shared" si="262"/>
        <v>17975301773.762501</v>
      </c>
      <c r="AW133" s="112">
        <f t="shared" si="262"/>
        <v>24992995890.762501</v>
      </c>
      <c r="AX133" s="112" t="e">
        <f t="shared" si="262"/>
        <v>#REF!</v>
      </c>
      <c r="AY133" s="112">
        <f>AY770</f>
        <v>27356967890.762497</v>
      </c>
      <c r="AZ133" s="112">
        <f>AZ770</f>
        <v>36217546696.590599</v>
      </c>
      <c r="BA133" s="112">
        <f t="shared" si="262"/>
        <v>27355705319.188446</v>
      </c>
      <c r="BB133" s="112">
        <f t="shared" si="262"/>
        <v>37196371904.690598</v>
      </c>
    </row>
    <row r="134" spans="1:54" s="64" customFormat="1" outlineLevel="1" x14ac:dyDescent="0.2">
      <c r="A134" s="63"/>
      <c r="G134" s="65"/>
      <c r="H134" s="60" t="s">
        <v>257</v>
      </c>
      <c r="I134" s="61" t="s">
        <v>258</v>
      </c>
      <c r="J134" s="62">
        <f>J805</f>
        <v>0</v>
      </c>
      <c r="K134" s="62">
        <f>K805</f>
        <v>0</v>
      </c>
      <c r="L134" s="112">
        <f>L805</f>
        <v>33664387499.610455</v>
      </c>
      <c r="M134" s="112">
        <f t="shared" ref="M134:X134" si="263">M805</f>
        <v>0</v>
      </c>
      <c r="N134" s="112">
        <f t="shared" si="263"/>
        <v>0</v>
      </c>
      <c r="O134" s="112">
        <f t="shared" si="263"/>
        <v>27466248345</v>
      </c>
      <c r="P134" s="112">
        <f t="shared" si="263"/>
        <v>10384261663</v>
      </c>
      <c r="Q134" s="112">
        <f t="shared" si="263"/>
        <v>10040315897</v>
      </c>
      <c r="R134" s="112">
        <f t="shared" si="263"/>
        <v>9318243745</v>
      </c>
      <c r="S134" s="112">
        <f t="shared" si="263"/>
        <v>9318243745</v>
      </c>
      <c r="T134" s="112">
        <f t="shared" si="263"/>
        <v>9318243745</v>
      </c>
      <c r="U134" s="112">
        <f t="shared" si="263"/>
        <v>9318243745</v>
      </c>
      <c r="V134" s="112">
        <f t="shared" si="263"/>
        <v>9318243745</v>
      </c>
      <c r="W134" s="112">
        <f t="shared" si="263"/>
        <v>9318243745</v>
      </c>
      <c r="X134" s="112">
        <f t="shared" si="263"/>
        <v>9318243745</v>
      </c>
      <c r="Y134" s="112">
        <f>SUM(M134:X134)</f>
        <v>113118532120</v>
      </c>
      <c r="Z134" s="112">
        <f t="shared" ref="Z134:AK134" si="264">Z805</f>
        <v>2805365624.9675379</v>
      </c>
      <c r="AA134" s="112">
        <f t="shared" si="264"/>
        <v>2805365624.9675379</v>
      </c>
      <c r="AB134" s="112">
        <f t="shared" si="264"/>
        <v>2805365624.9675379</v>
      </c>
      <c r="AC134" s="112">
        <f t="shared" si="264"/>
        <v>2805365624.9675379</v>
      </c>
      <c r="AD134" s="112">
        <f t="shared" si="264"/>
        <v>2805365624.9675379</v>
      </c>
      <c r="AE134" s="112">
        <f t="shared" si="264"/>
        <v>2805365624.9675379</v>
      </c>
      <c r="AF134" s="112">
        <f t="shared" si="264"/>
        <v>2805365624.9675379</v>
      </c>
      <c r="AG134" s="112">
        <f t="shared" si="264"/>
        <v>0</v>
      </c>
      <c r="AH134" s="112">
        <f t="shared" si="264"/>
        <v>0</v>
      </c>
      <c r="AI134" s="112">
        <f t="shared" si="264"/>
        <v>0</v>
      </c>
      <c r="AJ134" s="112">
        <f t="shared" si="264"/>
        <v>16832193749.805225</v>
      </c>
      <c r="AK134" s="112">
        <f t="shared" si="264"/>
        <v>16832193749.805225</v>
      </c>
      <c r="AL134" s="112">
        <f>AL805</f>
        <v>33664387499.610451</v>
      </c>
      <c r="AM134" s="112">
        <f t="shared" ref="AM134:BB134" si="265">AM805</f>
        <v>57209069650</v>
      </c>
      <c r="AN134" s="112">
        <f t="shared" si="265"/>
        <v>32437991611.837898</v>
      </c>
      <c r="AO134" s="112">
        <f t="shared" si="265"/>
        <v>31934340106.951023</v>
      </c>
      <c r="AP134" s="112">
        <f t="shared" si="265"/>
        <v>121581401368.78893</v>
      </c>
      <c r="AQ134" s="112">
        <f t="shared" si="265"/>
        <v>57209069650</v>
      </c>
      <c r="AR134" s="112">
        <f t="shared" si="265"/>
        <v>32437991611.837898</v>
      </c>
      <c r="AS134" s="112">
        <f t="shared" si="265"/>
        <v>31934340106.951023</v>
      </c>
      <c r="AT134" s="112">
        <f t="shared" si="265"/>
        <v>121581401368.78893</v>
      </c>
      <c r="AU134" s="112">
        <f t="shared" si="265"/>
        <v>57209069650</v>
      </c>
      <c r="AV134" s="112">
        <f t="shared" si="265"/>
        <v>54653471228.026001</v>
      </c>
      <c r="AW134" s="112">
        <f t="shared" si="265"/>
        <v>111862540878.026</v>
      </c>
      <c r="AX134" s="112" t="e">
        <f t="shared" si="265"/>
        <v>#REF!</v>
      </c>
      <c r="AY134" s="112">
        <f>AY805</f>
        <v>111862540878.026</v>
      </c>
      <c r="AZ134" s="112">
        <f>AZ805</f>
        <v>74413069000</v>
      </c>
      <c r="BA134" s="112">
        <f t="shared" si="265"/>
        <v>111862540878.026</v>
      </c>
      <c r="BB134" s="112">
        <f t="shared" si="265"/>
        <v>98945973732</v>
      </c>
    </row>
    <row r="135" spans="1:54" s="64" customFormat="1" outlineLevel="1" x14ac:dyDescent="0.2">
      <c r="A135" s="63"/>
      <c r="G135" s="65"/>
      <c r="H135" s="60" t="s">
        <v>259</v>
      </c>
      <c r="I135" s="61" t="s">
        <v>260</v>
      </c>
      <c r="J135" s="62">
        <f>J815</f>
        <v>0</v>
      </c>
      <c r="K135" s="62">
        <f>K815</f>
        <v>0</v>
      </c>
      <c r="L135" s="112">
        <f>L815</f>
        <v>0</v>
      </c>
      <c r="M135" s="112">
        <f t="shared" ref="M135:X135" si="266">M815</f>
        <v>0</v>
      </c>
      <c r="N135" s="112">
        <f t="shared" si="266"/>
        <v>0</v>
      </c>
      <c r="O135" s="112">
        <f t="shared" si="266"/>
        <v>0</v>
      </c>
      <c r="P135" s="112">
        <f t="shared" si="266"/>
        <v>0</v>
      </c>
      <c r="Q135" s="112">
        <f t="shared" si="266"/>
        <v>0</v>
      </c>
      <c r="R135" s="112">
        <f t="shared" si="266"/>
        <v>0</v>
      </c>
      <c r="S135" s="112">
        <f t="shared" si="266"/>
        <v>0</v>
      </c>
      <c r="T135" s="112">
        <f t="shared" si="266"/>
        <v>0</v>
      </c>
      <c r="U135" s="112">
        <f t="shared" si="266"/>
        <v>0</v>
      </c>
      <c r="V135" s="112">
        <f t="shared" si="266"/>
        <v>0</v>
      </c>
      <c r="W135" s="112">
        <f t="shared" si="266"/>
        <v>0</v>
      </c>
      <c r="X135" s="112">
        <f t="shared" si="266"/>
        <v>0</v>
      </c>
      <c r="Y135" s="112">
        <f>SUM(M135:X135)</f>
        <v>0</v>
      </c>
      <c r="Z135" s="112">
        <f t="shared" ref="Z135:AK135" si="267">Z815</f>
        <v>0</v>
      </c>
      <c r="AA135" s="112">
        <f t="shared" si="267"/>
        <v>0</v>
      </c>
      <c r="AB135" s="112">
        <f t="shared" si="267"/>
        <v>0</v>
      </c>
      <c r="AC135" s="112">
        <f t="shared" si="267"/>
        <v>0</v>
      </c>
      <c r="AD135" s="112">
        <f t="shared" si="267"/>
        <v>0</v>
      </c>
      <c r="AE135" s="112">
        <f t="shared" si="267"/>
        <v>0</v>
      </c>
      <c r="AF135" s="112">
        <f t="shared" si="267"/>
        <v>0</v>
      </c>
      <c r="AG135" s="112">
        <f t="shared" si="267"/>
        <v>0</v>
      </c>
      <c r="AH135" s="112">
        <f t="shared" si="267"/>
        <v>0</v>
      </c>
      <c r="AI135" s="112">
        <f t="shared" si="267"/>
        <v>0</v>
      </c>
      <c r="AJ135" s="112">
        <f t="shared" si="267"/>
        <v>0</v>
      </c>
      <c r="AK135" s="112">
        <f t="shared" si="267"/>
        <v>0</v>
      </c>
      <c r="AL135" s="112">
        <f>AL815</f>
        <v>0</v>
      </c>
      <c r="AM135" s="112">
        <f t="shared" ref="AM135:BB135" si="268">AM815</f>
        <v>0</v>
      </c>
      <c r="AN135" s="112">
        <f t="shared" si="268"/>
        <v>0</v>
      </c>
      <c r="AO135" s="112">
        <f t="shared" si="268"/>
        <v>0</v>
      </c>
      <c r="AP135" s="112">
        <f t="shared" si="268"/>
        <v>0</v>
      </c>
      <c r="AQ135" s="112">
        <f t="shared" si="268"/>
        <v>0</v>
      </c>
      <c r="AR135" s="112">
        <f t="shared" si="268"/>
        <v>0</v>
      </c>
      <c r="AS135" s="112">
        <f t="shared" si="268"/>
        <v>0</v>
      </c>
      <c r="AT135" s="112">
        <f t="shared" si="268"/>
        <v>0</v>
      </c>
      <c r="AU135" s="112">
        <f t="shared" si="268"/>
        <v>0</v>
      </c>
      <c r="AV135" s="112">
        <f t="shared" si="268"/>
        <v>0</v>
      </c>
      <c r="AW135" s="112">
        <f t="shared" si="268"/>
        <v>0</v>
      </c>
      <c r="AX135" s="112" t="e">
        <f t="shared" si="268"/>
        <v>#REF!</v>
      </c>
      <c r="AY135" s="112">
        <f>AY815</f>
        <v>0</v>
      </c>
      <c r="AZ135" s="112">
        <f>AZ815</f>
        <v>0</v>
      </c>
      <c r="BA135" s="112">
        <f t="shared" si="268"/>
        <v>0</v>
      </c>
      <c r="BB135" s="112">
        <f t="shared" si="268"/>
        <v>0</v>
      </c>
    </row>
    <row r="136" spans="1:54" s="64" customFormat="1" outlineLevel="1" x14ac:dyDescent="0.2">
      <c r="A136" s="63"/>
      <c r="G136" s="65"/>
      <c r="H136" s="69" t="s">
        <v>77</v>
      </c>
      <c r="I136" s="69" t="s">
        <v>261</v>
      </c>
      <c r="J136" s="69">
        <f>J129+J131</f>
        <v>-8411954294</v>
      </c>
      <c r="K136" s="69">
        <f>K129+K131</f>
        <v>2044281830</v>
      </c>
      <c r="L136" s="111">
        <f>L129+L131</f>
        <v>-95842226318.563828</v>
      </c>
      <c r="M136" s="111">
        <f t="shared" ref="M136:AK136" si="269">M129+M131</f>
        <v>-2174206620</v>
      </c>
      <c r="N136" s="111">
        <f t="shared" si="269"/>
        <v>-2861545679</v>
      </c>
      <c r="O136" s="111">
        <f t="shared" si="269"/>
        <v>-32759316413</v>
      </c>
      <c r="P136" s="111">
        <f t="shared" si="269"/>
        <v>-16888514415</v>
      </c>
      <c r="Q136" s="111">
        <f t="shared" si="269"/>
        <v>-18972216755</v>
      </c>
      <c r="R136" s="111">
        <f t="shared" si="269"/>
        <v>-15673564924</v>
      </c>
      <c r="S136" s="111">
        <f t="shared" si="269"/>
        <v>-12950800393.016666</v>
      </c>
      <c r="T136" s="111">
        <f t="shared" si="269"/>
        <v>-12950800393.016666</v>
      </c>
      <c r="U136" s="111">
        <f t="shared" si="269"/>
        <v>-12950800393.016666</v>
      </c>
      <c r="V136" s="111">
        <f t="shared" si="269"/>
        <v>-12956533832.016666</v>
      </c>
      <c r="W136" s="111">
        <f t="shared" si="269"/>
        <v>-12956533832.016666</v>
      </c>
      <c r="X136" s="111">
        <f t="shared" si="269"/>
        <v>-12956533832.016666</v>
      </c>
      <c r="Y136" s="111">
        <f t="shared" si="269"/>
        <v>-167051367481.10001</v>
      </c>
      <c r="Z136" s="111">
        <f t="shared" si="269"/>
        <v>-7986852193.2136517</v>
      </c>
      <c r="AA136" s="111">
        <f t="shared" si="269"/>
        <v>-7986852193.2136517</v>
      </c>
      <c r="AB136" s="111">
        <f t="shared" si="269"/>
        <v>-7986852193.2136517</v>
      </c>
      <c r="AC136" s="111">
        <f t="shared" si="269"/>
        <v>-7986852193.2136517</v>
      </c>
      <c r="AD136" s="111">
        <f t="shared" si="269"/>
        <v>-7986852193.2136517</v>
      </c>
      <c r="AE136" s="111">
        <f t="shared" si="269"/>
        <v>-7986852193.2136517</v>
      </c>
      <c r="AF136" s="111">
        <f t="shared" si="269"/>
        <v>-7986852193.2136517</v>
      </c>
      <c r="AG136" s="111">
        <f t="shared" si="269"/>
        <v>-10838229760</v>
      </c>
      <c r="AH136" s="111">
        <f t="shared" si="269"/>
        <v>13183810751</v>
      </c>
      <c r="AI136" s="111">
        <f t="shared" si="269"/>
        <v>2044280991</v>
      </c>
      <c r="AJ136" s="111">
        <f t="shared" si="269"/>
        <v>-47921113159.281906</v>
      </c>
      <c r="AK136" s="111">
        <f t="shared" si="269"/>
        <v>-47921113159.281906</v>
      </c>
      <c r="AL136" s="111">
        <f>AL129+AL131</f>
        <v>-95842226318.563812</v>
      </c>
      <c r="AM136" s="111">
        <f t="shared" ref="AM136:BB136" si="270">AM129+AM131</f>
        <v>-89329364806</v>
      </c>
      <c r="AN136" s="111">
        <f t="shared" si="270"/>
        <v>-47615721933.43335</v>
      </c>
      <c r="AO136" s="111">
        <f t="shared" si="270"/>
        <v>-16360039052.789566</v>
      </c>
      <c r="AP136" s="111">
        <f t="shared" si="270"/>
        <v>-153305125792.2229</v>
      </c>
      <c r="AQ136" s="111">
        <f t="shared" si="270"/>
        <v>-89329364806</v>
      </c>
      <c r="AR136" s="111">
        <f t="shared" si="270"/>
        <v>-47615721933.43335</v>
      </c>
      <c r="AS136" s="111">
        <f t="shared" si="270"/>
        <v>-16360039052.789566</v>
      </c>
      <c r="AT136" s="111">
        <f t="shared" si="270"/>
        <v>-153305125792.2229</v>
      </c>
      <c r="AU136" s="111">
        <f t="shared" si="270"/>
        <v>-89329364806</v>
      </c>
      <c r="AV136" s="111" t="e">
        <f t="shared" si="270"/>
        <v>#REF!</v>
      </c>
      <c r="AW136" s="111" t="e">
        <f t="shared" si="270"/>
        <v>#REF!</v>
      </c>
      <c r="AX136" s="111" t="e">
        <f t="shared" si="270"/>
        <v>#REF!</v>
      </c>
      <c r="AY136" s="111">
        <f>AY129+AY131</f>
        <v>-157315313225.22247</v>
      </c>
      <c r="AZ136" s="111">
        <f>AZ129+AZ131</f>
        <v>124917360628.29855</v>
      </c>
      <c r="BA136" s="111">
        <f t="shared" si="270"/>
        <v>-156990272356.64844</v>
      </c>
      <c r="BB136" s="111">
        <f t="shared" si="270"/>
        <v>115677770186.43831</v>
      </c>
    </row>
    <row r="137" spans="1:54" s="64" customFormat="1" outlineLevel="1" x14ac:dyDescent="0.2">
      <c r="A137" s="63"/>
      <c r="G137" s="65"/>
      <c r="H137" s="60"/>
      <c r="I137" s="61"/>
      <c r="J137" s="62"/>
      <c r="K137" s="62"/>
      <c r="L137" s="112"/>
      <c r="M137" s="112"/>
      <c r="N137" s="112"/>
      <c r="O137" s="112"/>
      <c r="P137" s="112"/>
      <c r="Q137" s="112"/>
      <c r="R137" s="112"/>
      <c r="S137" s="112"/>
      <c r="T137" s="112"/>
      <c r="U137" s="112"/>
      <c r="V137" s="112"/>
      <c r="W137" s="112"/>
      <c r="X137" s="112"/>
      <c r="Y137" s="112"/>
      <c r="Z137" s="112"/>
      <c r="AA137" s="112"/>
      <c r="AB137" s="112"/>
      <c r="AC137" s="112"/>
      <c r="AD137" s="112"/>
      <c r="AE137" s="112"/>
      <c r="AF137" s="112"/>
      <c r="AG137" s="112"/>
      <c r="AH137" s="112"/>
      <c r="AI137" s="112"/>
      <c r="AJ137" s="112"/>
      <c r="AK137" s="112"/>
      <c r="AL137" s="112"/>
      <c r="AM137" s="112"/>
      <c r="AN137" s="112"/>
      <c r="AO137" s="112"/>
      <c r="AP137" s="112"/>
      <c r="AQ137" s="112"/>
      <c r="AR137" s="112"/>
      <c r="AS137" s="112"/>
      <c r="AT137" s="112"/>
      <c r="AU137" s="112"/>
      <c r="AV137" s="112"/>
      <c r="AW137" s="112"/>
      <c r="AX137" s="112"/>
      <c r="AY137" s="112"/>
      <c r="AZ137" s="112"/>
      <c r="BA137" s="112"/>
      <c r="BB137" s="112"/>
    </row>
    <row r="138" spans="1:54" s="64" customFormat="1" outlineLevel="1" x14ac:dyDescent="0.2">
      <c r="A138" s="63"/>
      <c r="G138" s="65"/>
      <c r="H138" s="66" t="s">
        <v>262</v>
      </c>
      <c r="I138" s="67" t="s">
        <v>263</v>
      </c>
      <c r="J138" s="68">
        <f>J139+J140</f>
        <v>0</v>
      </c>
      <c r="K138" s="68">
        <f>K139+K140</f>
        <v>409865296</v>
      </c>
      <c r="L138" s="110">
        <f>L139+L140</f>
        <v>0</v>
      </c>
      <c r="M138" s="110">
        <f t="shared" ref="M138:AK138" si="271">M139+M140</f>
        <v>0</v>
      </c>
      <c r="N138" s="110">
        <f t="shared" si="271"/>
        <v>0</v>
      </c>
      <c r="O138" s="110">
        <f t="shared" si="271"/>
        <v>0</v>
      </c>
      <c r="P138" s="110">
        <f t="shared" si="271"/>
        <v>0</v>
      </c>
      <c r="Q138" s="110">
        <f t="shared" si="271"/>
        <v>0</v>
      </c>
      <c r="R138" s="110">
        <f t="shared" si="271"/>
        <v>-28881701760</v>
      </c>
      <c r="S138" s="110">
        <f t="shared" si="271"/>
        <v>0</v>
      </c>
      <c r="T138" s="110">
        <f t="shared" si="271"/>
        <v>0</v>
      </c>
      <c r="U138" s="110">
        <f t="shared" si="271"/>
        <v>0</v>
      </c>
      <c r="V138" s="110">
        <f t="shared" si="271"/>
        <v>0</v>
      </c>
      <c r="W138" s="110">
        <f t="shared" si="271"/>
        <v>0</v>
      </c>
      <c r="X138" s="110">
        <f t="shared" si="271"/>
        <v>0</v>
      </c>
      <c r="Y138" s="110">
        <f t="shared" si="271"/>
        <v>-28881701760</v>
      </c>
      <c r="Z138" s="110">
        <f t="shared" si="271"/>
        <v>0</v>
      </c>
      <c r="AA138" s="110">
        <f t="shared" si="271"/>
        <v>0</v>
      </c>
      <c r="AB138" s="110">
        <f t="shared" si="271"/>
        <v>0</v>
      </c>
      <c r="AC138" s="110">
        <f t="shared" si="271"/>
        <v>0</v>
      </c>
      <c r="AD138" s="110">
        <f t="shared" si="271"/>
        <v>0</v>
      </c>
      <c r="AE138" s="110">
        <f t="shared" si="271"/>
        <v>0</v>
      </c>
      <c r="AF138" s="110">
        <f t="shared" si="271"/>
        <v>0</v>
      </c>
      <c r="AG138" s="110">
        <f t="shared" si="271"/>
        <v>0</v>
      </c>
      <c r="AH138" s="110">
        <f t="shared" si="271"/>
        <v>409865296</v>
      </c>
      <c r="AI138" s="110">
        <f t="shared" si="271"/>
        <v>409865296</v>
      </c>
      <c r="AJ138" s="110">
        <f t="shared" si="271"/>
        <v>0</v>
      </c>
      <c r="AK138" s="110">
        <f t="shared" si="271"/>
        <v>0</v>
      </c>
      <c r="AL138" s="110">
        <f>AL139+AL140</f>
        <v>0</v>
      </c>
      <c r="AM138" s="110">
        <f t="shared" ref="AM138:BB138" si="272">AM139+AM140</f>
        <v>-28881701760</v>
      </c>
      <c r="AN138" s="110">
        <f t="shared" si="272"/>
        <v>0</v>
      </c>
      <c r="AO138" s="110">
        <f t="shared" si="272"/>
        <v>244167000</v>
      </c>
      <c r="AP138" s="110">
        <f t="shared" si="272"/>
        <v>-28637534760</v>
      </c>
      <c r="AQ138" s="110">
        <f t="shared" si="272"/>
        <v>-28881701760</v>
      </c>
      <c r="AR138" s="110">
        <f t="shared" si="272"/>
        <v>0</v>
      </c>
      <c r="AS138" s="110">
        <f t="shared" si="272"/>
        <v>244167000</v>
      </c>
      <c r="AT138" s="110">
        <f t="shared" si="272"/>
        <v>-28637534760</v>
      </c>
      <c r="AU138" s="110">
        <f t="shared" si="272"/>
        <v>-28881701760</v>
      </c>
      <c r="AV138" s="110">
        <f t="shared" si="272"/>
        <v>0</v>
      </c>
      <c r="AW138" s="110">
        <f t="shared" si="272"/>
        <v>-28881701760</v>
      </c>
      <c r="AX138" s="110" t="e">
        <f t="shared" si="272"/>
        <v>#REF!</v>
      </c>
      <c r="AY138" s="110">
        <f>AY139+AY140</f>
        <v>-28388318760</v>
      </c>
      <c r="AZ138" s="110">
        <f>AZ139+AZ140</f>
        <v>56442243125.659714</v>
      </c>
      <c r="BA138" s="110">
        <f t="shared" si="272"/>
        <v>-28881701760</v>
      </c>
      <c r="BB138" s="110">
        <f t="shared" si="272"/>
        <v>23135554037.287663</v>
      </c>
    </row>
    <row r="139" spans="1:54" s="64" customFormat="1" outlineLevel="1" x14ac:dyDescent="0.2">
      <c r="A139" s="63"/>
      <c r="G139" s="65"/>
      <c r="H139" s="60" t="s">
        <v>264</v>
      </c>
      <c r="I139" s="61" t="s">
        <v>265</v>
      </c>
      <c r="J139" s="62">
        <f>J823</f>
        <v>0</v>
      </c>
      <c r="K139" s="62">
        <f>K823</f>
        <v>393721614</v>
      </c>
      <c r="L139" s="112">
        <f>L823</f>
        <v>0</v>
      </c>
      <c r="M139" s="112">
        <f t="shared" ref="M139:X139" si="273">M823</f>
        <v>0</v>
      </c>
      <c r="N139" s="112">
        <f t="shared" si="273"/>
        <v>0</v>
      </c>
      <c r="O139" s="112">
        <f t="shared" si="273"/>
        <v>0</v>
      </c>
      <c r="P139" s="112">
        <f t="shared" si="273"/>
        <v>0</v>
      </c>
      <c r="Q139" s="112">
        <f t="shared" si="273"/>
        <v>0</v>
      </c>
      <c r="R139" s="112">
        <f t="shared" si="273"/>
        <v>0</v>
      </c>
      <c r="S139" s="112">
        <f t="shared" si="273"/>
        <v>0</v>
      </c>
      <c r="T139" s="112">
        <f t="shared" si="273"/>
        <v>0</v>
      </c>
      <c r="U139" s="112">
        <f t="shared" si="273"/>
        <v>0</v>
      </c>
      <c r="V139" s="112">
        <f t="shared" si="273"/>
        <v>0</v>
      </c>
      <c r="W139" s="112">
        <f t="shared" si="273"/>
        <v>0</v>
      </c>
      <c r="X139" s="112">
        <f t="shared" si="273"/>
        <v>0</v>
      </c>
      <c r="Y139" s="112">
        <f>SUM(M139:X139)</f>
        <v>0</v>
      </c>
      <c r="Z139" s="112">
        <f t="shared" ref="Z139:AK139" si="274">Z823</f>
        <v>0</v>
      </c>
      <c r="AA139" s="112">
        <f t="shared" si="274"/>
        <v>0</v>
      </c>
      <c r="AB139" s="112">
        <f t="shared" si="274"/>
        <v>0</v>
      </c>
      <c r="AC139" s="112">
        <f t="shared" si="274"/>
        <v>0</v>
      </c>
      <c r="AD139" s="112">
        <f t="shared" si="274"/>
        <v>0</v>
      </c>
      <c r="AE139" s="112">
        <f t="shared" si="274"/>
        <v>0</v>
      </c>
      <c r="AF139" s="112">
        <f t="shared" si="274"/>
        <v>0</v>
      </c>
      <c r="AG139" s="112">
        <f t="shared" si="274"/>
        <v>0</v>
      </c>
      <c r="AH139" s="112">
        <f t="shared" si="274"/>
        <v>393721614</v>
      </c>
      <c r="AI139" s="112">
        <f t="shared" si="274"/>
        <v>393721614</v>
      </c>
      <c r="AJ139" s="112">
        <f t="shared" si="274"/>
        <v>0</v>
      </c>
      <c r="AK139" s="112">
        <f t="shared" si="274"/>
        <v>0</v>
      </c>
      <c r="AL139" s="112">
        <f>AL823</f>
        <v>0</v>
      </c>
      <c r="AM139" s="112">
        <f t="shared" ref="AM139:BB139" si="275">AM823</f>
        <v>0</v>
      </c>
      <c r="AN139" s="112">
        <f t="shared" si="275"/>
        <v>0</v>
      </c>
      <c r="AO139" s="112">
        <f t="shared" si="275"/>
        <v>0</v>
      </c>
      <c r="AP139" s="112">
        <f t="shared" si="275"/>
        <v>0</v>
      </c>
      <c r="AQ139" s="112">
        <f t="shared" si="275"/>
        <v>0</v>
      </c>
      <c r="AR139" s="112">
        <f t="shared" si="275"/>
        <v>0</v>
      </c>
      <c r="AS139" s="112">
        <f t="shared" si="275"/>
        <v>0</v>
      </c>
      <c r="AT139" s="112">
        <f t="shared" si="275"/>
        <v>0</v>
      </c>
      <c r="AU139" s="112">
        <f t="shared" si="275"/>
        <v>0</v>
      </c>
      <c r="AV139" s="112">
        <f t="shared" si="275"/>
        <v>0</v>
      </c>
      <c r="AW139" s="112">
        <f t="shared" si="275"/>
        <v>0</v>
      </c>
      <c r="AX139" s="112" t="e">
        <f t="shared" si="275"/>
        <v>#REF!</v>
      </c>
      <c r="AY139" s="112">
        <f>AY823</f>
        <v>249216000</v>
      </c>
      <c r="AZ139" s="112">
        <f>AZ823</f>
        <v>24983472125.659714</v>
      </c>
      <c r="BA139" s="112">
        <f t="shared" si="275"/>
        <v>0</v>
      </c>
      <c r="BB139" s="112">
        <f t="shared" si="275"/>
        <v>23135554037.287663</v>
      </c>
    </row>
    <row r="140" spans="1:54" s="64" customFormat="1" outlineLevel="1" x14ac:dyDescent="0.2">
      <c r="A140" s="63"/>
      <c r="G140" s="65"/>
      <c r="H140" s="60" t="s">
        <v>266</v>
      </c>
      <c r="I140" s="61" t="s">
        <v>267</v>
      </c>
      <c r="J140" s="62">
        <f>J827</f>
        <v>0</v>
      </c>
      <c r="K140" s="62">
        <f>K827</f>
        <v>16143682</v>
      </c>
      <c r="L140" s="112">
        <f>L827</f>
        <v>0</v>
      </c>
      <c r="M140" s="112">
        <f t="shared" ref="M140:X140" si="276">M827</f>
        <v>0</v>
      </c>
      <c r="N140" s="112">
        <f t="shared" si="276"/>
        <v>0</v>
      </c>
      <c r="O140" s="112">
        <f t="shared" si="276"/>
        <v>0</v>
      </c>
      <c r="P140" s="112">
        <f t="shared" si="276"/>
        <v>0</v>
      </c>
      <c r="Q140" s="112">
        <f t="shared" si="276"/>
        <v>0</v>
      </c>
      <c r="R140" s="112">
        <f t="shared" si="276"/>
        <v>-28881701760</v>
      </c>
      <c r="S140" s="112">
        <f t="shared" si="276"/>
        <v>0</v>
      </c>
      <c r="T140" s="112">
        <f t="shared" si="276"/>
        <v>0</v>
      </c>
      <c r="U140" s="112">
        <f t="shared" si="276"/>
        <v>0</v>
      </c>
      <c r="V140" s="112">
        <f t="shared" si="276"/>
        <v>0</v>
      </c>
      <c r="W140" s="112">
        <f t="shared" si="276"/>
        <v>0</v>
      </c>
      <c r="X140" s="112">
        <f t="shared" si="276"/>
        <v>0</v>
      </c>
      <c r="Y140" s="112">
        <f>SUM(M140:X140)</f>
        <v>-28881701760</v>
      </c>
      <c r="Z140" s="112">
        <f t="shared" ref="Z140:AK140" si="277">Z827</f>
        <v>0</v>
      </c>
      <c r="AA140" s="112">
        <f t="shared" si="277"/>
        <v>0</v>
      </c>
      <c r="AB140" s="112">
        <f t="shared" si="277"/>
        <v>0</v>
      </c>
      <c r="AC140" s="112">
        <f t="shared" si="277"/>
        <v>0</v>
      </c>
      <c r="AD140" s="112">
        <f t="shared" si="277"/>
        <v>0</v>
      </c>
      <c r="AE140" s="112">
        <f t="shared" si="277"/>
        <v>0</v>
      </c>
      <c r="AF140" s="112">
        <f t="shared" si="277"/>
        <v>0</v>
      </c>
      <c r="AG140" s="112">
        <f t="shared" si="277"/>
        <v>0</v>
      </c>
      <c r="AH140" s="112">
        <f t="shared" si="277"/>
        <v>16143682</v>
      </c>
      <c r="AI140" s="112">
        <f t="shared" si="277"/>
        <v>16143682</v>
      </c>
      <c r="AJ140" s="112">
        <f t="shared" si="277"/>
        <v>0</v>
      </c>
      <c r="AK140" s="112">
        <f t="shared" si="277"/>
        <v>0</v>
      </c>
      <c r="AL140" s="112">
        <f>AL827</f>
        <v>0</v>
      </c>
      <c r="AM140" s="112">
        <f t="shared" ref="AM140:BB140" si="278">AM827</f>
        <v>-28881701760</v>
      </c>
      <c r="AN140" s="112">
        <f t="shared" si="278"/>
        <v>0</v>
      </c>
      <c r="AO140" s="112">
        <f t="shared" si="278"/>
        <v>244167000</v>
      </c>
      <c r="AP140" s="112">
        <f t="shared" si="278"/>
        <v>-28637534760</v>
      </c>
      <c r="AQ140" s="112">
        <f t="shared" si="278"/>
        <v>-28881701760</v>
      </c>
      <c r="AR140" s="112">
        <f t="shared" si="278"/>
        <v>0</v>
      </c>
      <c r="AS140" s="112">
        <f t="shared" si="278"/>
        <v>244167000</v>
      </c>
      <c r="AT140" s="112">
        <f t="shared" si="278"/>
        <v>-28637534760</v>
      </c>
      <c r="AU140" s="112">
        <f t="shared" si="278"/>
        <v>-28881701760</v>
      </c>
      <c r="AV140" s="112">
        <f t="shared" si="278"/>
        <v>0</v>
      </c>
      <c r="AW140" s="112">
        <f t="shared" si="278"/>
        <v>-28881701760</v>
      </c>
      <c r="AX140" s="112">
        <f t="shared" si="278"/>
        <v>35892500000</v>
      </c>
      <c r="AY140" s="112">
        <f>AY827</f>
        <v>-28637534760</v>
      </c>
      <c r="AZ140" s="112">
        <f>AZ827</f>
        <v>31458771000</v>
      </c>
      <c r="BA140" s="112">
        <f t="shared" si="278"/>
        <v>-28881701760</v>
      </c>
      <c r="BB140" s="112">
        <f t="shared" si="278"/>
        <v>0</v>
      </c>
    </row>
    <row r="141" spans="1:54" s="64" customFormat="1" outlineLevel="1" x14ac:dyDescent="0.2">
      <c r="A141" s="63"/>
      <c r="G141" s="65"/>
      <c r="H141" s="66" t="s">
        <v>268</v>
      </c>
      <c r="I141" s="67" t="s">
        <v>269</v>
      </c>
      <c r="J141" s="68">
        <f>J830</f>
        <v>-2523586288.1999998</v>
      </c>
      <c r="K141" s="68">
        <f>K830</f>
        <v>0</v>
      </c>
      <c r="L141" s="110">
        <f>L830</f>
        <v>0</v>
      </c>
      <c r="M141" s="110">
        <f t="shared" ref="M141:X141" si="279">M830</f>
        <v>-652261986</v>
      </c>
      <c r="N141" s="110">
        <f t="shared" si="279"/>
        <v>-858463703.69999993</v>
      </c>
      <c r="O141" s="110">
        <f t="shared" si="279"/>
        <v>0</v>
      </c>
      <c r="P141" s="110">
        <f t="shared" si="279"/>
        <v>0</v>
      </c>
      <c r="Q141" s="110">
        <f t="shared" si="279"/>
        <v>0</v>
      </c>
      <c r="R141" s="110">
        <f t="shared" si="279"/>
        <v>0</v>
      </c>
      <c r="S141" s="110">
        <f t="shared" si="279"/>
        <v>0</v>
      </c>
      <c r="T141" s="110">
        <f t="shared" si="279"/>
        <v>0</v>
      </c>
      <c r="U141" s="110">
        <f t="shared" si="279"/>
        <v>0</v>
      </c>
      <c r="V141" s="110">
        <f t="shared" si="279"/>
        <v>0</v>
      </c>
      <c r="W141" s="110">
        <f t="shared" si="279"/>
        <v>0</v>
      </c>
      <c r="X141" s="110">
        <f t="shared" si="279"/>
        <v>0</v>
      </c>
      <c r="Y141" s="110">
        <f>SUM(M141:X141)</f>
        <v>-1510725689.6999998</v>
      </c>
      <c r="Z141" s="110">
        <f t="shared" ref="Z141:AK141" si="280">Z830</f>
        <v>0</v>
      </c>
      <c r="AA141" s="110">
        <f t="shared" si="280"/>
        <v>0</v>
      </c>
      <c r="AB141" s="110">
        <f t="shared" si="280"/>
        <v>0</v>
      </c>
      <c r="AC141" s="110">
        <f t="shared" si="280"/>
        <v>0</v>
      </c>
      <c r="AD141" s="110">
        <f t="shared" si="280"/>
        <v>0</v>
      </c>
      <c r="AE141" s="110">
        <f t="shared" si="280"/>
        <v>0</v>
      </c>
      <c r="AF141" s="110">
        <f t="shared" si="280"/>
        <v>0</v>
      </c>
      <c r="AG141" s="110">
        <f t="shared" si="280"/>
        <v>0</v>
      </c>
      <c r="AH141" s="110">
        <f t="shared" si="280"/>
        <v>0</v>
      </c>
      <c r="AI141" s="110">
        <f t="shared" si="280"/>
        <v>0</v>
      </c>
      <c r="AJ141" s="110">
        <f t="shared" si="280"/>
        <v>0</v>
      </c>
      <c r="AK141" s="110">
        <f t="shared" si="280"/>
        <v>0</v>
      </c>
      <c r="AL141" s="110">
        <f>AL830</f>
        <v>0</v>
      </c>
      <c r="AM141" s="110">
        <f t="shared" ref="AM141:BB141" si="281">AM830</f>
        <v>0</v>
      </c>
      <c r="AN141" s="110">
        <f t="shared" si="281"/>
        <v>0</v>
      </c>
      <c r="AO141" s="110">
        <f t="shared" si="281"/>
        <v>0</v>
      </c>
      <c r="AP141" s="110">
        <f t="shared" si="281"/>
        <v>0</v>
      </c>
      <c r="AQ141" s="110">
        <f t="shared" si="281"/>
        <v>0</v>
      </c>
      <c r="AR141" s="110">
        <f t="shared" si="281"/>
        <v>0</v>
      </c>
      <c r="AS141" s="110">
        <f t="shared" si="281"/>
        <v>0</v>
      </c>
      <c r="AT141" s="110">
        <f t="shared" si="281"/>
        <v>0</v>
      </c>
      <c r="AU141" s="110">
        <f t="shared" si="281"/>
        <v>0</v>
      </c>
      <c r="AV141" s="110">
        <f t="shared" si="281"/>
        <v>0</v>
      </c>
      <c r="AW141" s="110">
        <f t="shared" si="281"/>
        <v>0</v>
      </c>
      <c r="AX141" s="110">
        <f t="shared" si="281"/>
        <v>0</v>
      </c>
      <c r="AY141" s="110">
        <f>AY830</f>
        <v>0</v>
      </c>
      <c r="AZ141" s="110">
        <f>AZ830</f>
        <v>0</v>
      </c>
      <c r="BA141" s="110">
        <f t="shared" si="281"/>
        <v>0</v>
      </c>
      <c r="BB141" s="110">
        <f t="shared" si="281"/>
        <v>0</v>
      </c>
    </row>
    <row r="142" spans="1:54" s="64" customFormat="1" outlineLevel="1" x14ac:dyDescent="0.2">
      <c r="A142" s="63"/>
      <c r="G142" s="65"/>
      <c r="H142" s="69" t="s">
        <v>77</v>
      </c>
      <c r="I142" s="69" t="s">
        <v>270</v>
      </c>
      <c r="J142" s="69">
        <f>J136-J138-J141</f>
        <v>-5888368005.8000002</v>
      </c>
      <c r="K142" s="69">
        <f>K136-K138-K141</f>
        <v>1634416534</v>
      </c>
      <c r="L142" s="111">
        <f>L136-L138-L141</f>
        <v>-95842226318.563828</v>
      </c>
      <c r="M142" s="111">
        <f t="shared" ref="M142:X142" si="282">M136-M138-M141</f>
        <v>-1521944634</v>
      </c>
      <c r="N142" s="111">
        <f t="shared" si="282"/>
        <v>-2003081975.3000002</v>
      </c>
      <c r="O142" s="111">
        <f t="shared" si="282"/>
        <v>-32759316413</v>
      </c>
      <c r="P142" s="111">
        <f>P136-P138-P141</f>
        <v>-16888514415</v>
      </c>
      <c r="Q142" s="111">
        <f t="shared" si="282"/>
        <v>-18972216755</v>
      </c>
      <c r="R142" s="111">
        <f t="shared" si="282"/>
        <v>13208136836</v>
      </c>
      <c r="S142" s="111">
        <f t="shared" si="282"/>
        <v>-12950800393.016666</v>
      </c>
      <c r="T142" s="111">
        <f t="shared" si="282"/>
        <v>-12950800393.016666</v>
      </c>
      <c r="U142" s="111">
        <f t="shared" si="282"/>
        <v>-12950800393.016666</v>
      </c>
      <c r="V142" s="111">
        <f t="shared" si="282"/>
        <v>-12956533832.016666</v>
      </c>
      <c r="W142" s="111">
        <f t="shared" si="282"/>
        <v>-12956533832.016666</v>
      </c>
      <c r="X142" s="111">
        <f t="shared" si="282"/>
        <v>-12956533832.016666</v>
      </c>
      <c r="Y142" s="111">
        <f>Y136-Y138-Y141</f>
        <v>-136658940031.40001</v>
      </c>
      <c r="Z142" s="111">
        <f t="shared" ref="Z142:AK142" si="283">Z136-Z138-Z141</f>
        <v>-7986852193.2136517</v>
      </c>
      <c r="AA142" s="111">
        <f t="shared" si="283"/>
        <v>-7986852193.2136517</v>
      </c>
      <c r="AB142" s="111">
        <f t="shared" si="283"/>
        <v>-7986852193.2136517</v>
      </c>
      <c r="AC142" s="111">
        <f t="shared" si="283"/>
        <v>-7986852193.2136517</v>
      </c>
      <c r="AD142" s="111">
        <f t="shared" si="283"/>
        <v>-7986852193.2136517</v>
      </c>
      <c r="AE142" s="111">
        <f t="shared" si="283"/>
        <v>-7986852193.2136517</v>
      </c>
      <c r="AF142" s="111">
        <f t="shared" si="283"/>
        <v>-7986852193.2136517</v>
      </c>
      <c r="AG142" s="111">
        <f t="shared" si="283"/>
        <v>-10838229760</v>
      </c>
      <c r="AH142" s="111">
        <f t="shared" si="283"/>
        <v>12773945455</v>
      </c>
      <c r="AI142" s="111">
        <f t="shared" si="283"/>
        <v>1634415695</v>
      </c>
      <c r="AJ142" s="111">
        <f t="shared" si="283"/>
        <v>-47921113159.281906</v>
      </c>
      <c r="AK142" s="111">
        <f t="shared" si="283"/>
        <v>-47921113159.281906</v>
      </c>
      <c r="AL142" s="111">
        <f>AL136-AL138-AL141</f>
        <v>-95842226318.563812</v>
      </c>
      <c r="AM142" s="111">
        <f t="shared" ref="AM142:BB142" si="284">AM136-AM138-AM141</f>
        <v>-60447663046</v>
      </c>
      <c r="AN142" s="111">
        <f t="shared" si="284"/>
        <v>-47615721933.43335</v>
      </c>
      <c r="AO142" s="111">
        <f t="shared" si="284"/>
        <v>-16604206052.789566</v>
      </c>
      <c r="AP142" s="111">
        <f t="shared" si="284"/>
        <v>-124667591032.2229</v>
      </c>
      <c r="AQ142" s="111">
        <f t="shared" si="284"/>
        <v>-60447663046</v>
      </c>
      <c r="AR142" s="111">
        <f t="shared" si="284"/>
        <v>-47615721933.43335</v>
      </c>
      <c r="AS142" s="111">
        <f t="shared" si="284"/>
        <v>-16604206052.789566</v>
      </c>
      <c r="AT142" s="111">
        <f t="shared" si="284"/>
        <v>-124667591032.2229</v>
      </c>
      <c r="AU142" s="111">
        <f t="shared" si="284"/>
        <v>-60447663046</v>
      </c>
      <c r="AV142" s="111" t="e">
        <f t="shared" si="284"/>
        <v>#REF!</v>
      </c>
      <c r="AW142" s="111" t="e">
        <f t="shared" si="284"/>
        <v>#REF!</v>
      </c>
      <c r="AX142" s="111" t="e">
        <f t="shared" si="284"/>
        <v>#REF!</v>
      </c>
      <c r="AY142" s="111">
        <f>AY136-AY138-AY141</f>
        <v>-128926994465.22247</v>
      </c>
      <c r="AZ142" s="111">
        <f>AZ136-AZ138-AZ141</f>
        <v>68475117502.63884</v>
      </c>
      <c r="BA142" s="111">
        <f t="shared" si="284"/>
        <v>-128108570596.64844</v>
      </c>
      <c r="BB142" s="111">
        <f t="shared" si="284"/>
        <v>92542216149.15065</v>
      </c>
    </row>
    <row r="143" spans="1:54" s="64" customFormat="1" outlineLevel="1" x14ac:dyDescent="0.2">
      <c r="A143" s="63"/>
      <c r="G143" s="65"/>
      <c r="H143" s="60"/>
      <c r="I143" s="61"/>
      <c r="J143" s="62"/>
      <c r="K143" s="62"/>
      <c r="L143" s="112"/>
      <c r="M143" s="112"/>
      <c r="N143" s="112"/>
      <c r="O143" s="112"/>
      <c r="P143" s="112"/>
      <c r="Q143" s="112"/>
      <c r="R143" s="112"/>
      <c r="S143" s="112"/>
      <c r="T143" s="112"/>
      <c r="U143" s="112"/>
      <c r="V143" s="112"/>
      <c r="W143" s="112"/>
      <c r="X143" s="112"/>
      <c r="Y143" s="112"/>
      <c r="Z143" s="112"/>
      <c r="AA143" s="112"/>
      <c r="AB143" s="112"/>
      <c r="AC143" s="112"/>
      <c r="AD143" s="112"/>
      <c r="AE143" s="112"/>
      <c r="AF143" s="112"/>
      <c r="AG143" s="112"/>
      <c r="AH143" s="112"/>
      <c r="AI143" s="112"/>
      <c r="AJ143" s="112"/>
      <c r="AK143" s="112"/>
      <c r="AL143" s="112"/>
      <c r="AM143" s="112"/>
      <c r="AN143" s="112"/>
      <c r="AO143" s="112"/>
      <c r="AP143" s="112"/>
      <c r="AQ143" s="112"/>
      <c r="AR143" s="112"/>
      <c r="AS143" s="112"/>
      <c r="AT143" s="112"/>
      <c r="AU143" s="112"/>
      <c r="AV143" s="112"/>
      <c r="AW143" s="112"/>
      <c r="AX143" s="112"/>
      <c r="AY143" s="112"/>
      <c r="AZ143" s="112"/>
      <c r="BA143" s="112"/>
      <c r="BB143" s="112"/>
    </row>
    <row r="144" spans="1:54" s="64" customFormat="1" outlineLevel="1" x14ac:dyDescent="0.2">
      <c r="A144" s="63"/>
      <c r="G144" s="65"/>
      <c r="H144" s="66" t="s">
        <v>271</v>
      </c>
      <c r="I144" s="67" t="s">
        <v>272</v>
      </c>
      <c r="J144" s="68">
        <f>J145+J146</f>
        <v>0</v>
      </c>
      <c r="K144" s="68">
        <f>K145+K146</f>
        <v>0</v>
      </c>
      <c r="L144" s="110">
        <f>L145+L146</f>
        <v>0</v>
      </c>
      <c r="M144" s="110">
        <f t="shared" ref="M144:X144" si="285">M145+M146</f>
        <v>0</v>
      </c>
      <c r="N144" s="110">
        <f t="shared" si="285"/>
        <v>0</v>
      </c>
      <c r="O144" s="110">
        <f t="shared" si="285"/>
        <v>0</v>
      </c>
      <c r="P144" s="110">
        <f t="shared" si="285"/>
        <v>0</v>
      </c>
      <c r="Q144" s="110">
        <f t="shared" si="285"/>
        <v>0</v>
      </c>
      <c r="R144" s="110">
        <f t="shared" si="285"/>
        <v>0</v>
      </c>
      <c r="S144" s="110">
        <f t="shared" si="285"/>
        <v>0</v>
      </c>
      <c r="T144" s="110">
        <f t="shared" si="285"/>
        <v>0</v>
      </c>
      <c r="U144" s="110">
        <f t="shared" si="285"/>
        <v>0</v>
      </c>
      <c r="V144" s="110">
        <f t="shared" si="285"/>
        <v>0</v>
      </c>
      <c r="W144" s="110">
        <f t="shared" si="285"/>
        <v>0</v>
      </c>
      <c r="X144" s="110">
        <f t="shared" si="285"/>
        <v>0</v>
      </c>
      <c r="Y144" s="110">
        <v>0</v>
      </c>
      <c r="Z144" s="110">
        <f t="shared" ref="Z144:AK144" si="286">Z145+Z146</f>
        <v>0</v>
      </c>
      <c r="AA144" s="110">
        <f t="shared" si="286"/>
        <v>0</v>
      </c>
      <c r="AB144" s="110">
        <f t="shared" si="286"/>
        <v>0</v>
      </c>
      <c r="AC144" s="110">
        <f t="shared" si="286"/>
        <v>0</v>
      </c>
      <c r="AD144" s="110">
        <f t="shared" si="286"/>
        <v>0</v>
      </c>
      <c r="AE144" s="110">
        <f t="shared" si="286"/>
        <v>0</v>
      </c>
      <c r="AF144" s="110">
        <f t="shared" si="286"/>
        <v>0</v>
      </c>
      <c r="AG144" s="110">
        <f t="shared" si="286"/>
        <v>0</v>
      </c>
      <c r="AH144" s="110">
        <f t="shared" si="286"/>
        <v>0</v>
      </c>
      <c r="AI144" s="110">
        <f t="shared" si="286"/>
        <v>0</v>
      </c>
      <c r="AJ144" s="110">
        <f t="shared" si="286"/>
        <v>0</v>
      </c>
      <c r="AK144" s="110">
        <f t="shared" si="286"/>
        <v>0</v>
      </c>
      <c r="AL144" s="110">
        <f>AL145+AL146</f>
        <v>0</v>
      </c>
      <c r="AM144" s="110">
        <f t="shared" ref="AM144:BB144" si="287">AM145+AM146</f>
        <v>0</v>
      </c>
      <c r="AN144" s="110">
        <f t="shared" si="287"/>
        <v>0</v>
      </c>
      <c r="AO144" s="110">
        <f t="shared" si="287"/>
        <v>0</v>
      </c>
      <c r="AP144" s="110">
        <f t="shared" si="287"/>
        <v>0</v>
      </c>
      <c r="AQ144" s="110">
        <f t="shared" si="287"/>
        <v>0</v>
      </c>
      <c r="AR144" s="110">
        <f t="shared" si="287"/>
        <v>0</v>
      </c>
      <c r="AS144" s="110">
        <f t="shared" si="287"/>
        <v>0</v>
      </c>
      <c r="AT144" s="110">
        <f t="shared" si="287"/>
        <v>0</v>
      </c>
      <c r="AU144" s="110">
        <f t="shared" si="287"/>
        <v>0</v>
      </c>
      <c r="AV144" s="110">
        <f t="shared" si="287"/>
        <v>0</v>
      </c>
      <c r="AW144" s="110">
        <f t="shared" si="287"/>
        <v>0</v>
      </c>
      <c r="AX144" s="110">
        <f t="shared" si="287"/>
        <v>0</v>
      </c>
      <c r="AY144" s="110">
        <f>AY145+AY146</f>
        <v>0</v>
      </c>
      <c r="AZ144" s="110">
        <f>AZ145+AZ146</f>
        <v>0</v>
      </c>
      <c r="BA144" s="110">
        <f t="shared" si="287"/>
        <v>0</v>
      </c>
      <c r="BB144" s="110">
        <f t="shared" si="287"/>
        <v>0</v>
      </c>
    </row>
    <row r="145" spans="1:54 16174:16174" s="64" customFormat="1" hidden="1" outlineLevel="1" x14ac:dyDescent="0.2">
      <c r="A145" s="63"/>
      <c r="G145" s="65"/>
      <c r="H145" s="60" t="s">
        <v>273</v>
      </c>
      <c r="I145" s="61" t="s">
        <v>274</v>
      </c>
      <c r="J145" s="62">
        <f>J834</f>
        <v>0</v>
      </c>
      <c r="K145" s="62">
        <f>K834</f>
        <v>0</v>
      </c>
      <c r="L145" s="112">
        <f>L834</f>
        <v>0</v>
      </c>
      <c r="M145" s="112">
        <f t="shared" ref="M145:X145" si="288">M834</f>
        <v>0</v>
      </c>
      <c r="N145" s="112">
        <f t="shared" si="288"/>
        <v>0</v>
      </c>
      <c r="O145" s="112">
        <f t="shared" si="288"/>
        <v>0</v>
      </c>
      <c r="P145" s="112">
        <f t="shared" si="288"/>
        <v>0</v>
      </c>
      <c r="Q145" s="112">
        <f t="shared" si="288"/>
        <v>0</v>
      </c>
      <c r="R145" s="112">
        <f t="shared" si="288"/>
        <v>0</v>
      </c>
      <c r="S145" s="112">
        <f t="shared" si="288"/>
        <v>0</v>
      </c>
      <c r="T145" s="112">
        <f t="shared" si="288"/>
        <v>0</v>
      </c>
      <c r="U145" s="112">
        <f t="shared" si="288"/>
        <v>0</v>
      </c>
      <c r="V145" s="112">
        <f t="shared" si="288"/>
        <v>0</v>
      </c>
      <c r="W145" s="112">
        <f t="shared" si="288"/>
        <v>0</v>
      </c>
      <c r="X145" s="112">
        <f t="shared" si="288"/>
        <v>0</v>
      </c>
      <c r="Y145" s="112">
        <f>SUM(M145:X145)</f>
        <v>0</v>
      </c>
      <c r="Z145" s="112">
        <f t="shared" ref="Z145:AK145" si="289">Z834</f>
        <v>0</v>
      </c>
      <c r="AA145" s="112">
        <f t="shared" si="289"/>
        <v>0</v>
      </c>
      <c r="AB145" s="112">
        <f t="shared" si="289"/>
        <v>0</v>
      </c>
      <c r="AC145" s="112">
        <f t="shared" si="289"/>
        <v>0</v>
      </c>
      <c r="AD145" s="112">
        <f t="shared" si="289"/>
        <v>0</v>
      </c>
      <c r="AE145" s="112">
        <f t="shared" si="289"/>
        <v>0</v>
      </c>
      <c r="AF145" s="112">
        <f t="shared" si="289"/>
        <v>0</v>
      </c>
      <c r="AG145" s="112">
        <f t="shared" si="289"/>
        <v>0</v>
      </c>
      <c r="AH145" s="112">
        <f t="shared" si="289"/>
        <v>0</v>
      </c>
      <c r="AI145" s="112">
        <f t="shared" si="289"/>
        <v>0</v>
      </c>
      <c r="AJ145" s="112">
        <f t="shared" si="289"/>
        <v>0</v>
      </c>
      <c r="AK145" s="112">
        <f t="shared" si="289"/>
        <v>0</v>
      </c>
      <c r="AL145" s="112">
        <f>AL834</f>
        <v>0</v>
      </c>
      <c r="AM145" s="112">
        <f t="shared" ref="AM145:BB145" si="290">AM834</f>
        <v>0</v>
      </c>
      <c r="AN145" s="112">
        <f t="shared" si="290"/>
        <v>0</v>
      </c>
      <c r="AO145" s="112">
        <f t="shared" si="290"/>
        <v>0</v>
      </c>
      <c r="AP145" s="112">
        <f t="shared" si="290"/>
        <v>0</v>
      </c>
      <c r="AQ145" s="112">
        <f t="shared" si="290"/>
        <v>0</v>
      </c>
      <c r="AR145" s="112">
        <f t="shared" si="290"/>
        <v>0</v>
      </c>
      <c r="AS145" s="112">
        <f t="shared" si="290"/>
        <v>0</v>
      </c>
      <c r="AT145" s="112">
        <f t="shared" si="290"/>
        <v>0</v>
      </c>
      <c r="AU145" s="112">
        <f t="shared" si="290"/>
        <v>0</v>
      </c>
      <c r="AV145" s="112">
        <f t="shared" si="290"/>
        <v>0</v>
      </c>
      <c r="AW145" s="112">
        <f t="shared" si="290"/>
        <v>0</v>
      </c>
      <c r="AX145" s="112">
        <f t="shared" si="290"/>
        <v>0</v>
      </c>
      <c r="AY145" s="112">
        <f>AY834</f>
        <v>0</v>
      </c>
      <c r="AZ145" s="112">
        <f>AZ834</f>
        <v>0</v>
      </c>
      <c r="BA145" s="112">
        <f t="shared" si="290"/>
        <v>0</v>
      </c>
      <c r="BB145" s="112">
        <f t="shared" si="290"/>
        <v>0</v>
      </c>
    </row>
    <row r="146" spans="1:54 16174:16174" s="64" customFormat="1" hidden="1" outlineLevel="1" x14ac:dyDescent="0.2">
      <c r="A146" s="63"/>
      <c r="G146" s="65"/>
      <c r="H146" s="60" t="s">
        <v>275</v>
      </c>
      <c r="I146" s="61" t="s">
        <v>276</v>
      </c>
      <c r="J146" s="62">
        <f>J843</f>
        <v>0</v>
      </c>
      <c r="K146" s="62">
        <f>K843</f>
        <v>0</v>
      </c>
      <c r="L146" s="112">
        <f>L843</f>
        <v>0</v>
      </c>
      <c r="M146" s="112">
        <f t="shared" ref="M146:X146" si="291">M843</f>
        <v>0</v>
      </c>
      <c r="N146" s="112">
        <f t="shared" si="291"/>
        <v>0</v>
      </c>
      <c r="O146" s="112">
        <f t="shared" si="291"/>
        <v>0</v>
      </c>
      <c r="P146" s="112">
        <f t="shared" si="291"/>
        <v>0</v>
      </c>
      <c r="Q146" s="112">
        <f t="shared" si="291"/>
        <v>0</v>
      </c>
      <c r="R146" s="112">
        <f t="shared" si="291"/>
        <v>0</v>
      </c>
      <c r="S146" s="112">
        <f t="shared" si="291"/>
        <v>0</v>
      </c>
      <c r="T146" s="112">
        <f t="shared" si="291"/>
        <v>0</v>
      </c>
      <c r="U146" s="112">
        <f t="shared" si="291"/>
        <v>0</v>
      </c>
      <c r="V146" s="112">
        <f t="shared" si="291"/>
        <v>0</v>
      </c>
      <c r="W146" s="112">
        <f t="shared" si="291"/>
        <v>0</v>
      </c>
      <c r="X146" s="112">
        <f t="shared" si="291"/>
        <v>0</v>
      </c>
      <c r="Y146" s="112">
        <f>SUM(M146:X146)</f>
        <v>0</v>
      </c>
      <c r="Z146" s="112">
        <f t="shared" ref="Z146:AK146" si="292">Z843</f>
        <v>0</v>
      </c>
      <c r="AA146" s="112">
        <f t="shared" si="292"/>
        <v>0</v>
      </c>
      <c r="AB146" s="112">
        <f t="shared" si="292"/>
        <v>0</v>
      </c>
      <c r="AC146" s="112">
        <f t="shared" si="292"/>
        <v>0</v>
      </c>
      <c r="AD146" s="112">
        <f t="shared" si="292"/>
        <v>0</v>
      </c>
      <c r="AE146" s="112">
        <f t="shared" si="292"/>
        <v>0</v>
      </c>
      <c r="AF146" s="112">
        <f t="shared" si="292"/>
        <v>0</v>
      </c>
      <c r="AG146" s="112">
        <f t="shared" si="292"/>
        <v>0</v>
      </c>
      <c r="AH146" s="112">
        <f t="shared" si="292"/>
        <v>0</v>
      </c>
      <c r="AI146" s="112">
        <f t="shared" si="292"/>
        <v>0</v>
      </c>
      <c r="AJ146" s="112">
        <f t="shared" si="292"/>
        <v>0</v>
      </c>
      <c r="AK146" s="112">
        <f t="shared" si="292"/>
        <v>0</v>
      </c>
      <c r="AL146" s="112">
        <f>AL843</f>
        <v>0</v>
      </c>
      <c r="AM146" s="112">
        <f t="shared" ref="AM146:BB146" si="293">AM843</f>
        <v>0</v>
      </c>
      <c r="AN146" s="112">
        <f t="shared" si="293"/>
        <v>0</v>
      </c>
      <c r="AO146" s="112">
        <f t="shared" si="293"/>
        <v>0</v>
      </c>
      <c r="AP146" s="112">
        <f t="shared" si="293"/>
        <v>0</v>
      </c>
      <c r="AQ146" s="112">
        <f t="shared" si="293"/>
        <v>0</v>
      </c>
      <c r="AR146" s="112">
        <f t="shared" si="293"/>
        <v>0</v>
      </c>
      <c r="AS146" s="112">
        <f t="shared" si="293"/>
        <v>0</v>
      </c>
      <c r="AT146" s="112">
        <f t="shared" si="293"/>
        <v>0</v>
      </c>
      <c r="AU146" s="112">
        <f t="shared" si="293"/>
        <v>0</v>
      </c>
      <c r="AV146" s="112">
        <f t="shared" si="293"/>
        <v>0</v>
      </c>
      <c r="AW146" s="112">
        <f t="shared" si="293"/>
        <v>0</v>
      </c>
      <c r="AX146" s="112">
        <f t="shared" si="293"/>
        <v>0</v>
      </c>
      <c r="AY146" s="112">
        <f>AY843</f>
        <v>0</v>
      </c>
      <c r="AZ146" s="112">
        <f>AZ843</f>
        <v>0</v>
      </c>
      <c r="BA146" s="112">
        <f t="shared" si="293"/>
        <v>0</v>
      </c>
      <c r="BB146" s="112">
        <f t="shared" si="293"/>
        <v>0</v>
      </c>
    </row>
    <row r="147" spans="1:54 16174:16174" s="64" customFormat="1" outlineLevel="1" x14ac:dyDescent="0.2">
      <c r="A147" s="63"/>
      <c r="G147" s="65"/>
      <c r="H147" s="69" t="s">
        <v>77</v>
      </c>
      <c r="I147" s="69" t="s">
        <v>277</v>
      </c>
      <c r="J147" s="69">
        <f>J142+J144</f>
        <v>-5888368005.8000002</v>
      </c>
      <c r="K147" s="69">
        <f>K142+K144</f>
        <v>1634416534</v>
      </c>
      <c r="L147" s="111">
        <f>L142+L144</f>
        <v>-95842226318.563828</v>
      </c>
      <c r="M147" s="111">
        <f>M142+M144</f>
        <v>-1521944634</v>
      </c>
      <c r="N147" s="111">
        <f>N142+N144</f>
        <v>-2003081975.3000002</v>
      </c>
      <c r="O147" s="111">
        <f>O142+O144</f>
        <v>-32759316413</v>
      </c>
      <c r="P147" s="111">
        <f>P142+P144</f>
        <v>-16888514415</v>
      </c>
      <c r="Q147" s="111">
        <f>Q142+Q144</f>
        <v>-18972216755</v>
      </c>
      <c r="R147" s="111">
        <f>R142+R144</f>
        <v>13208136836</v>
      </c>
      <c r="S147" s="111">
        <f>S142+S144</f>
        <v>-12950800393.016666</v>
      </c>
      <c r="T147" s="111">
        <f>T142+T144</f>
        <v>-12950800393.016666</v>
      </c>
      <c r="U147" s="111">
        <f>U142+U144</f>
        <v>-12950800393.016666</v>
      </c>
      <c r="V147" s="111">
        <f>V142+V144</f>
        <v>-12956533832.016666</v>
      </c>
      <c r="W147" s="111">
        <f>W142+W144</f>
        <v>-12956533832.016666</v>
      </c>
      <c r="X147" s="111">
        <f>X142+X144</f>
        <v>-12956533832.016666</v>
      </c>
      <c r="Y147" s="111">
        <f>Y142+Y144</f>
        <v>-136658940031.40001</v>
      </c>
      <c r="Z147" s="111">
        <f>Z142+Z144</f>
        <v>-7986852193.2136517</v>
      </c>
      <c r="AA147" s="111">
        <f>AA142+AA144</f>
        <v>-7986852193.2136517</v>
      </c>
      <c r="AB147" s="111">
        <f>AB142+AB144</f>
        <v>-7986852193.2136517</v>
      </c>
      <c r="AC147" s="111">
        <f>AC142+AC144</f>
        <v>-7986852193.2136517</v>
      </c>
      <c r="AD147" s="111">
        <f>AD142+AD144</f>
        <v>-7986852193.2136517</v>
      </c>
      <c r="AE147" s="111">
        <f>AE142+AE144</f>
        <v>-7986852193.2136517</v>
      </c>
      <c r="AF147" s="111">
        <f>AF142+AF144</f>
        <v>-7986852193.2136517</v>
      </c>
      <c r="AG147" s="111">
        <f>AG142+AG144</f>
        <v>-10838229760</v>
      </c>
      <c r="AH147" s="111">
        <f>AH142+AH144</f>
        <v>12773945455</v>
      </c>
      <c r="AI147" s="111">
        <f>AI142+AI144</f>
        <v>1634415695</v>
      </c>
      <c r="AJ147" s="111">
        <f>AJ142+AJ144</f>
        <v>-47921113159.281906</v>
      </c>
      <c r="AK147" s="111">
        <f>AK142+AK144</f>
        <v>-47921113159.281906</v>
      </c>
      <c r="AL147" s="111">
        <f>AL142+AL144</f>
        <v>-95842226318.563812</v>
      </c>
      <c r="AM147" s="111">
        <f>AM142+AM144</f>
        <v>-60447663046</v>
      </c>
      <c r="AN147" s="111">
        <f>AN142+AN144</f>
        <v>-47615721933.43335</v>
      </c>
      <c r="AO147" s="111">
        <f>AO142+AO144</f>
        <v>-16604206052.789566</v>
      </c>
      <c r="AP147" s="111">
        <f>AP142+AP144</f>
        <v>-124667591032.2229</v>
      </c>
      <c r="AQ147" s="111">
        <f>AQ142+AQ144</f>
        <v>-60447663046</v>
      </c>
      <c r="AR147" s="111">
        <f>AR142+AR144</f>
        <v>-47615721933.43335</v>
      </c>
      <c r="AS147" s="111">
        <f>AS142+AS144</f>
        <v>-16604206052.789566</v>
      </c>
      <c r="AT147" s="111">
        <f>AT142+AT144</f>
        <v>-124667591032.2229</v>
      </c>
      <c r="AU147" s="111">
        <f>AU142+AU144</f>
        <v>-60447663046</v>
      </c>
      <c r="AV147" s="111" t="e">
        <f>AV142+AV144</f>
        <v>#REF!</v>
      </c>
      <c r="AW147" s="111" t="e">
        <f>AW142+AW144</f>
        <v>#REF!</v>
      </c>
      <c r="AX147" s="111" t="e">
        <f>AX142+AX144</f>
        <v>#REF!</v>
      </c>
      <c r="AY147" s="111">
        <f>AY142+AY144</f>
        <v>-128926994465.22247</v>
      </c>
      <c r="AZ147" s="111">
        <f>AZ142+AZ144</f>
        <v>68475117502.63884</v>
      </c>
      <c r="BA147" s="111">
        <f>BA142+BA144</f>
        <v>-128108570596.64844</v>
      </c>
      <c r="BB147" s="111">
        <f>BB142+BB144</f>
        <v>92542216149.15065</v>
      </c>
    </row>
    <row r="148" spans="1:54 16174:16174" s="64" customFormat="1" outlineLevel="1" x14ac:dyDescent="0.2">
      <c r="A148" s="63"/>
      <c r="G148" s="65"/>
      <c r="H148" s="57"/>
      <c r="I148" s="57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  <c r="AA148" s="59"/>
      <c r="AB148" s="59"/>
      <c r="AC148" s="59"/>
      <c r="AD148" s="59"/>
      <c r="AE148" s="59"/>
      <c r="AF148" s="59"/>
      <c r="AG148" s="59"/>
      <c r="AH148" s="59"/>
      <c r="AI148" s="59"/>
      <c r="AJ148" s="59"/>
      <c r="AK148" s="59"/>
      <c r="AL148" s="59"/>
      <c r="AM148" s="59"/>
      <c r="AN148" s="59"/>
      <c r="AO148" s="59"/>
      <c r="AP148" s="59"/>
      <c r="AQ148" s="59"/>
      <c r="AR148" s="59"/>
      <c r="AS148" s="59"/>
      <c r="AT148" s="59"/>
      <c r="AU148" s="67"/>
      <c r="AV148" s="67"/>
      <c r="AW148" s="67"/>
      <c r="AX148" s="67"/>
      <c r="AY148" s="67"/>
      <c r="AZ148" s="67"/>
      <c r="BA148" s="59"/>
      <c r="BB148" s="59"/>
    </row>
    <row r="149" spans="1:54 16174:16174" s="64" customFormat="1" outlineLevel="1" x14ac:dyDescent="0.2">
      <c r="A149" s="63"/>
      <c r="G149" s="65"/>
      <c r="H149" s="57"/>
      <c r="I149" s="57"/>
      <c r="J149" s="76">
        <f t="shared" ref="J149:BB149" si="294">J147-J852</f>
        <v>0</v>
      </c>
      <c r="K149" s="76">
        <f t="shared" si="294"/>
        <v>0</v>
      </c>
      <c r="L149" s="76">
        <f t="shared" si="294"/>
        <v>0</v>
      </c>
      <c r="M149" s="76">
        <f t="shared" si="294"/>
        <v>0</v>
      </c>
      <c r="N149" s="76">
        <f t="shared" si="294"/>
        <v>0</v>
      </c>
      <c r="O149" s="76">
        <f t="shared" si="294"/>
        <v>0</v>
      </c>
      <c r="P149" s="76">
        <f t="shared" si="294"/>
        <v>0</v>
      </c>
      <c r="Q149" s="76">
        <f t="shared" si="294"/>
        <v>0</v>
      </c>
      <c r="R149" s="76">
        <f t="shared" si="294"/>
        <v>0</v>
      </c>
      <c r="S149" s="76">
        <f t="shared" si="294"/>
        <v>0</v>
      </c>
      <c r="T149" s="76">
        <f t="shared" si="294"/>
        <v>0</v>
      </c>
      <c r="U149" s="76">
        <f t="shared" si="294"/>
        <v>0</v>
      </c>
      <c r="V149" s="76">
        <f t="shared" si="294"/>
        <v>0</v>
      </c>
      <c r="W149" s="76">
        <f t="shared" si="294"/>
        <v>0</v>
      </c>
      <c r="X149" s="76">
        <f t="shared" si="294"/>
        <v>0</v>
      </c>
      <c r="Y149" s="76">
        <f t="shared" si="294"/>
        <v>-14142806788</v>
      </c>
      <c r="Z149" s="76">
        <f t="shared" si="294"/>
        <v>0</v>
      </c>
      <c r="AA149" s="76">
        <f t="shared" si="294"/>
        <v>0</v>
      </c>
      <c r="AB149" s="76">
        <f t="shared" si="294"/>
        <v>0</v>
      </c>
      <c r="AC149" s="76">
        <f t="shared" si="294"/>
        <v>0</v>
      </c>
      <c r="AD149" s="76">
        <f t="shared" si="294"/>
        <v>0</v>
      </c>
      <c r="AE149" s="76">
        <f t="shared" si="294"/>
        <v>0</v>
      </c>
      <c r="AF149" s="76">
        <f t="shared" si="294"/>
        <v>0</v>
      </c>
      <c r="AG149" s="76">
        <f t="shared" si="294"/>
        <v>0</v>
      </c>
      <c r="AH149" s="76">
        <f t="shared" si="294"/>
        <v>0</v>
      </c>
      <c r="AI149" s="76">
        <f t="shared" si="294"/>
        <v>0</v>
      </c>
      <c r="AJ149" s="76">
        <f t="shared" si="294"/>
        <v>0</v>
      </c>
      <c r="AK149" s="76">
        <f t="shared" si="294"/>
        <v>0</v>
      </c>
      <c r="AL149" s="76">
        <f t="shared" si="294"/>
        <v>0</v>
      </c>
      <c r="AM149" s="76">
        <f t="shared" si="294"/>
        <v>0</v>
      </c>
      <c r="AN149" s="76">
        <f t="shared" si="294"/>
        <v>0</v>
      </c>
      <c r="AO149" s="76">
        <f t="shared" si="294"/>
        <v>0</v>
      </c>
      <c r="AP149" s="76">
        <f t="shared" si="294"/>
        <v>0</v>
      </c>
      <c r="AQ149" s="76">
        <f t="shared" si="294"/>
        <v>0</v>
      </c>
      <c r="AR149" s="76">
        <f t="shared" si="294"/>
        <v>0</v>
      </c>
      <c r="AS149" s="76">
        <f t="shared" si="294"/>
        <v>0</v>
      </c>
      <c r="AT149" s="76">
        <f t="shared" si="294"/>
        <v>0</v>
      </c>
      <c r="AU149" s="76">
        <f t="shared" si="294"/>
        <v>0</v>
      </c>
      <c r="AV149" s="76" t="e">
        <f t="shared" si="294"/>
        <v>#REF!</v>
      </c>
      <c r="AW149" s="76" t="e">
        <f t="shared" si="294"/>
        <v>#REF!</v>
      </c>
      <c r="AX149" s="76" t="e">
        <f t="shared" si="294"/>
        <v>#REF!</v>
      </c>
      <c r="AY149" s="76">
        <f>AY147-AY852</f>
        <v>0</v>
      </c>
      <c r="AZ149" s="76">
        <f>AZ147-AZ852</f>
        <v>0</v>
      </c>
      <c r="BA149" s="76">
        <f t="shared" si="294"/>
        <v>0</v>
      </c>
      <c r="BB149" s="76">
        <f t="shared" si="294"/>
        <v>0</v>
      </c>
    </row>
    <row r="150" spans="1:54 16174:16174" s="64" customFormat="1" outlineLevel="1" x14ac:dyDescent="0.2">
      <c r="A150" s="63"/>
      <c r="G150" s="65"/>
      <c r="H150" s="57"/>
      <c r="I150" s="57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  <c r="AA150" s="59"/>
      <c r="AB150" s="59"/>
      <c r="AC150" s="59"/>
      <c r="AD150" s="59"/>
      <c r="AE150" s="59"/>
      <c r="AF150" s="59"/>
      <c r="AG150" s="59"/>
      <c r="AH150" s="59"/>
      <c r="AI150" s="59"/>
      <c r="AJ150" s="59"/>
      <c r="AK150" s="59"/>
      <c r="AL150" s="59"/>
      <c r="AM150" s="59"/>
      <c r="AN150" s="59"/>
      <c r="AO150" s="59"/>
      <c r="AP150" s="59"/>
      <c r="AQ150" s="59"/>
      <c r="AR150" s="59"/>
      <c r="AS150" s="59"/>
      <c r="AT150" s="59"/>
      <c r="AU150" s="59"/>
      <c r="AV150" s="59"/>
      <c r="AW150" s="59"/>
      <c r="AX150" s="59"/>
      <c r="AY150" s="59"/>
      <c r="AZ150" s="59"/>
      <c r="BA150" s="59"/>
      <c r="BB150" s="59"/>
    </row>
    <row r="151" spans="1:54 16174:16174" ht="30" customHeight="1" x14ac:dyDescent="0.25">
      <c r="A151" s="24" t="s">
        <v>46</v>
      </c>
      <c r="B151" s="25" t="s">
        <v>47</v>
      </c>
      <c r="C151" s="25" t="s">
        <v>48</v>
      </c>
      <c r="F151" s="39"/>
      <c r="G151" s="179" t="s">
        <v>49</v>
      </c>
      <c r="H151" s="180" t="s">
        <v>50</v>
      </c>
      <c r="I151" s="180" t="s">
        <v>49</v>
      </c>
      <c r="J151" s="40" t="s">
        <v>51</v>
      </c>
      <c r="K151" s="40" t="s">
        <v>51</v>
      </c>
      <c r="L151" s="108" t="s">
        <v>52</v>
      </c>
      <c r="M151" s="182" t="s">
        <v>51</v>
      </c>
      <c r="N151" s="183"/>
      <c r="O151" s="183"/>
      <c r="P151" s="183"/>
      <c r="Q151" s="183"/>
      <c r="R151" s="183"/>
      <c r="S151" s="184" t="s">
        <v>53</v>
      </c>
      <c r="T151" s="185"/>
      <c r="U151" s="185"/>
      <c r="V151" s="185"/>
      <c r="W151" s="185"/>
      <c r="X151" s="185"/>
      <c r="Y151" s="41" t="s">
        <v>54</v>
      </c>
      <c r="Z151" s="42" t="s">
        <v>55</v>
      </c>
      <c r="AA151" s="43"/>
      <c r="AB151" s="43"/>
      <c r="AC151" s="43"/>
      <c r="AD151" s="43"/>
      <c r="AE151" s="43"/>
      <c r="AF151" s="43"/>
      <c r="AG151" s="44" t="s">
        <v>56</v>
      </c>
      <c r="AH151" s="44" t="s">
        <v>57</v>
      </c>
      <c r="AI151" s="44" t="s">
        <v>51</v>
      </c>
      <c r="AJ151" s="45" t="s">
        <v>58</v>
      </c>
      <c r="AK151" s="45" t="s">
        <v>59</v>
      </c>
      <c r="AL151" s="45" t="s">
        <v>60</v>
      </c>
      <c r="AM151" s="46" t="s">
        <v>61</v>
      </c>
      <c r="AN151" s="46" t="s">
        <v>62</v>
      </c>
      <c r="AO151" s="46" t="s">
        <v>63</v>
      </c>
      <c r="AP151" s="46" t="s">
        <v>53</v>
      </c>
      <c r="AQ151" s="47" t="s">
        <v>61</v>
      </c>
      <c r="AR151" s="47" t="s">
        <v>62</v>
      </c>
      <c r="AS151" s="47" t="s">
        <v>63</v>
      </c>
      <c r="AT151" s="47" t="s">
        <v>53</v>
      </c>
      <c r="AU151" s="48" t="s">
        <v>64</v>
      </c>
      <c r="AV151" s="48" t="s">
        <v>65</v>
      </c>
      <c r="AW151" s="48" t="s">
        <v>66</v>
      </c>
      <c r="AX151" s="49" t="s">
        <v>67</v>
      </c>
      <c r="AY151" s="50" t="s">
        <v>66</v>
      </c>
      <c r="AZ151" s="50" t="s">
        <v>67</v>
      </c>
      <c r="BA151" s="107" t="s">
        <v>66</v>
      </c>
      <c r="BB151" s="107" t="s">
        <v>67</v>
      </c>
      <c r="WXB151" s="178"/>
    </row>
    <row r="152" spans="1:54 16174:16174" x14ac:dyDescent="0.25">
      <c r="A152" s="14" t="s">
        <v>68</v>
      </c>
      <c r="B152" s="2" t="s">
        <v>69</v>
      </c>
      <c r="C152" s="2" t="s">
        <v>70</v>
      </c>
      <c r="G152" s="179"/>
      <c r="H152" s="181"/>
      <c r="I152" s="181"/>
      <c r="J152" s="51">
        <v>2019</v>
      </c>
      <c r="K152" s="51">
        <v>2020</v>
      </c>
      <c r="L152" s="109">
        <v>2021</v>
      </c>
      <c r="M152" s="40">
        <v>44197</v>
      </c>
      <c r="N152" s="40">
        <v>44228</v>
      </c>
      <c r="O152" s="40">
        <v>44256</v>
      </c>
      <c r="P152" s="40">
        <v>44287</v>
      </c>
      <c r="Q152" s="40">
        <v>44317</v>
      </c>
      <c r="R152" s="40">
        <v>44348</v>
      </c>
      <c r="S152" s="52">
        <v>44378</v>
      </c>
      <c r="T152" s="52">
        <v>44409</v>
      </c>
      <c r="U152" s="52">
        <v>44440</v>
      </c>
      <c r="V152" s="52">
        <v>44470</v>
      </c>
      <c r="W152" s="52">
        <v>44501</v>
      </c>
      <c r="X152" s="52">
        <v>44531</v>
      </c>
      <c r="Y152" s="41">
        <v>2021</v>
      </c>
      <c r="Z152" s="40">
        <v>44197</v>
      </c>
      <c r="AA152" s="40">
        <v>44228</v>
      </c>
      <c r="AB152" s="40">
        <v>44256</v>
      </c>
      <c r="AC152" s="40">
        <v>44287</v>
      </c>
      <c r="AD152" s="40">
        <v>44317</v>
      </c>
      <c r="AE152" s="40">
        <v>44348</v>
      </c>
      <c r="AF152" s="40">
        <v>44378</v>
      </c>
      <c r="AG152" s="44">
        <v>2020</v>
      </c>
      <c r="AH152" s="44">
        <v>2020</v>
      </c>
      <c r="AI152" s="44">
        <v>2020</v>
      </c>
      <c r="AJ152" s="45">
        <v>2021</v>
      </c>
      <c r="AK152" s="45">
        <v>2021</v>
      </c>
      <c r="AL152" s="45">
        <v>2021</v>
      </c>
      <c r="AM152" s="46">
        <v>2021</v>
      </c>
      <c r="AN152" s="46">
        <v>2022</v>
      </c>
      <c r="AO152" s="46">
        <v>2021</v>
      </c>
      <c r="AP152" s="46">
        <v>2021</v>
      </c>
      <c r="AQ152" s="47">
        <v>2021</v>
      </c>
      <c r="AR152" s="47">
        <v>2022</v>
      </c>
      <c r="AS152" s="47">
        <v>2021</v>
      </c>
      <c r="AT152" s="47">
        <v>2021</v>
      </c>
      <c r="AU152" s="48">
        <v>2021</v>
      </c>
      <c r="AV152" s="48">
        <v>2021</v>
      </c>
      <c r="AW152" s="48">
        <v>2021</v>
      </c>
      <c r="AX152" s="53">
        <v>2022</v>
      </c>
      <c r="AY152" s="50">
        <v>2021</v>
      </c>
      <c r="AZ152" s="50">
        <v>2022</v>
      </c>
      <c r="BA152" s="107">
        <v>2021</v>
      </c>
      <c r="BB152" s="107">
        <v>2022</v>
      </c>
      <c r="WXB152" s="178"/>
    </row>
    <row r="153" spans="1:54 16174:16174" x14ac:dyDescent="0.25">
      <c r="A153" s="14" t="s">
        <v>71</v>
      </c>
      <c r="B153" s="2" t="s">
        <v>72</v>
      </c>
      <c r="C153" s="2" t="s">
        <v>73</v>
      </c>
      <c r="G153" s="54">
        <v>1</v>
      </c>
      <c r="H153" s="54">
        <v>1</v>
      </c>
      <c r="I153" s="54">
        <f>H153+1</f>
        <v>2</v>
      </c>
      <c r="J153" s="54">
        <f t="shared" ref="J153:K153" si="295">I153+1</f>
        <v>3</v>
      </c>
      <c r="K153" s="54">
        <f t="shared" si="295"/>
        <v>4</v>
      </c>
      <c r="L153" s="54">
        <v>3</v>
      </c>
      <c r="M153" s="54">
        <f t="shared" ref="M153:AR153" si="296">L153+1</f>
        <v>4</v>
      </c>
      <c r="N153" s="54">
        <f t="shared" si="296"/>
        <v>5</v>
      </c>
      <c r="O153" s="54">
        <f t="shared" si="296"/>
        <v>6</v>
      </c>
      <c r="P153" s="54">
        <f t="shared" si="296"/>
        <v>7</v>
      </c>
      <c r="Q153" s="54">
        <f t="shared" si="296"/>
        <v>8</v>
      </c>
      <c r="R153" s="54">
        <f t="shared" si="296"/>
        <v>9</v>
      </c>
      <c r="S153" s="54">
        <f t="shared" si="296"/>
        <v>10</v>
      </c>
      <c r="T153" s="54">
        <f t="shared" si="296"/>
        <v>11</v>
      </c>
      <c r="U153" s="54">
        <f t="shared" si="296"/>
        <v>12</v>
      </c>
      <c r="V153" s="54">
        <f t="shared" si="296"/>
        <v>13</v>
      </c>
      <c r="W153" s="54">
        <f t="shared" si="296"/>
        <v>14</v>
      </c>
      <c r="X153" s="54">
        <f t="shared" si="296"/>
        <v>15</v>
      </c>
      <c r="Y153" s="54">
        <f t="shared" si="296"/>
        <v>16</v>
      </c>
      <c r="Z153" s="54">
        <f t="shared" si="296"/>
        <v>17</v>
      </c>
      <c r="AA153" s="54">
        <f t="shared" si="296"/>
        <v>18</v>
      </c>
      <c r="AB153" s="54">
        <f t="shared" si="296"/>
        <v>19</v>
      </c>
      <c r="AC153" s="54">
        <f t="shared" si="296"/>
        <v>20</v>
      </c>
      <c r="AD153" s="54">
        <f t="shared" si="296"/>
        <v>21</v>
      </c>
      <c r="AE153" s="54">
        <f t="shared" si="296"/>
        <v>22</v>
      </c>
      <c r="AF153" s="54">
        <f t="shared" si="296"/>
        <v>23</v>
      </c>
      <c r="AG153" s="54">
        <f t="shared" si="296"/>
        <v>24</v>
      </c>
      <c r="AH153" s="54">
        <f t="shared" si="296"/>
        <v>25</v>
      </c>
      <c r="AI153" s="54">
        <f t="shared" si="296"/>
        <v>26</v>
      </c>
      <c r="AJ153" s="54">
        <f t="shared" si="296"/>
        <v>27</v>
      </c>
      <c r="AK153" s="54">
        <f t="shared" si="296"/>
        <v>28</v>
      </c>
      <c r="AL153" s="54">
        <f t="shared" si="296"/>
        <v>29</v>
      </c>
      <c r="AM153" s="54">
        <f t="shared" si="296"/>
        <v>30</v>
      </c>
      <c r="AN153" s="54">
        <f t="shared" si="296"/>
        <v>31</v>
      </c>
      <c r="AO153" s="54">
        <f t="shared" si="296"/>
        <v>32</v>
      </c>
      <c r="AP153" s="54">
        <f t="shared" si="296"/>
        <v>33</v>
      </c>
      <c r="AQ153" s="54">
        <f t="shared" si="296"/>
        <v>34</v>
      </c>
      <c r="AR153" s="54">
        <f t="shared" si="296"/>
        <v>35</v>
      </c>
      <c r="AS153" s="54">
        <v>13</v>
      </c>
      <c r="AT153" s="54">
        <v>14</v>
      </c>
      <c r="AU153" s="54">
        <v>13</v>
      </c>
      <c r="AV153" s="54">
        <v>14</v>
      </c>
      <c r="AW153" s="54">
        <v>13</v>
      </c>
      <c r="AX153" s="54">
        <v>14</v>
      </c>
      <c r="AY153" s="54">
        <v>14</v>
      </c>
      <c r="AZ153" s="54">
        <v>14</v>
      </c>
      <c r="BA153" s="54">
        <v>4</v>
      </c>
      <c r="BB153" s="54">
        <v>5</v>
      </c>
    </row>
    <row r="154" spans="1:54 16174:16174" outlineLevel="1" x14ac:dyDescent="0.25">
      <c r="A154" s="14"/>
      <c r="G154" s="56"/>
      <c r="H154" s="58"/>
      <c r="I154" s="58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  <c r="AA154" s="59"/>
      <c r="AB154" s="59"/>
      <c r="AC154" s="59"/>
      <c r="AD154" s="59"/>
      <c r="AE154" s="59"/>
      <c r="AF154" s="59"/>
      <c r="AG154" s="59"/>
      <c r="AH154" s="59"/>
      <c r="AI154" s="59"/>
      <c r="AJ154" s="59"/>
      <c r="AK154" s="59"/>
      <c r="AL154" s="59"/>
      <c r="AM154" s="59"/>
      <c r="AN154" s="59"/>
      <c r="AO154" s="59"/>
      <c r="AP154" s="59"/>
      <c r="AQ154" s="59"/>
      <c r="AR154" s="59"/>
      <c r="AS154" s="59"/>
      <c r="AT154" s="59"/>
      <c r="AU154" s="59"/>
      <c r="AV154" s="59"/>
      <c r="AW154" s="59"/>
      <c r="AX154" s="59"/>
      <c r="AY154" s="59"/>
      <c r="AZ154" s="59"/>
      <c r="BA154" s="59"/>
      <c r="BB154" s="59"/>
    </row>
    <row r="155" spans="1:54 16174:16174" collapsed="1" x14ac:dyDescent="0.25">
      <c r="A155" s="14" t="s">
        <v>278</v>
      </c>
      <c r="B155" s="2" t="s">
        <v>279</v>
      </c>
      <c r="C155" s="2" t="s">
        <v>280</v>
      </c>
      <c r="G155" t="s">
        <v>77</v>
      </c>
      <c r="H155" s="60" t="s">
        <v>77</v>
      </c>
      <c r="I155" s="61" t="s">
        <v>77</v>
      </c>
      <c r="J155" s="62"/>
      <c r="K155" s="62"/>
      <c r="L155" s="112"/>
      <c r="M155" s="112"/>
      <c r="N155" s="112"/>
      <c r="O155" s="112"/>
      <c r="P155" s="112"/>
      <c r="Q155" s="112"/>
      <c r="R155" s="112"/>
      <c r="S155" s="112"/>
      <c r="T155" s="112"/>
      <c r="U155" s="112"/>
      <c r="V155" s="112"/>
      <c r="W155" s="112"/>
      <c r="X155" s="112"/>
      <c r="Y155" s="112"/>
      <c r="Z155" s="112"/>
      <c r="AA155" s="112"/>
      <c r="AB155" s="112"/>
      <c r="AC155" s="112"/>
      <c r="AD155" s="112"/>
      <c r="AE155" s="112"/>
      <c r="AF155" s="112"/>
      <c r="AG155" s="112"/>
      <c r="AH155" s="112"/>
      <c r="AI155" s="112"/>
      <c r="AJ155" s="112"/>
      <c r="AK155" s="112"/>
      <c r="AL155" s="112"/>
      <c r="AM155" s="112"/>
      <c r="AN155" s="112"/>
      <c r="AO155" s="112"/>
      <c r="AP155" s="112"/>
      <c r="AQ155" s="112"/>
      <c r="AR155" s="112"/>
      <c r="AS155" s="112"/>
      <c r="AT155" s="112"/>
      <c r="AU155" s="112"/>
      <c r="AV155" s="112"/>
      <c r="AW155" s="112"/>
      <c r="AX155" s="112"/>
      <c r="AY155" s="112"/>
      <c r="AZ155" s="112"/>
      <c r="BA155" s="112"/>
      <c r="BB155" s="112"/>
    </row>
    <row r="156" spans="1:54 16174:16174" s="71" customFormat="1" x14ac:dyDescent="0.2">
      <c r="A156" s="70" t="s">
        <v>281</v>
      </c>
      <c r="B156" s="71" t="s">
        <v>282</v>
      </c>
      <c r="C156" s="71" t="s">
        <v>283</v>
      </c>
      <c r="G156" s="77" t="s">
        <v>284</v>
      </c>
      <c r="H156" s="78" t="s">
        <v>84</v>
      </c>
      <c r="I156" s="79" t="s">
        <v>85</v>
      </c>
      <c r="J156" s="80"/>
      <c r="K156" s="80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X156" s="114"/>
      <c r="Y156" s="114">
        <f t="shared" ref="Y156:Y219" si="297">SUM(M156:X156)</f>
        <v>0</v>
      </c>
      <c r="Z156" s="114"/>
      <c r="AA156" s="114"/>
      <c r="AB156" s="114"/>
      <c r="AC156" s="114"/>
      <c r="AD156" s="114"/>
      <c r="AE156" s="114"/>
      <c r="AF156" s="114"/>
      <c r="AG156" s="114"/>
      <c r="AH156" s="114"/>
      <c r="AI156" s="114"/>
      <c r="AJ156" s="114"/>
      <c r="AK156" s="114"/>
      <c r="AL156" s="114">
        <f>SUM(Z156:AK156)</f>
        <v>0</v>
      </c>
      <c r="AM156" s="114"/>
      <c r="AN156" s="114"/>
      <c r="AO156" s="114"/>
      <c r="AP156" s="114"/>
      <c r="AQ156" s="114"/>
      <c r="AR156" s="114"/>
      <c r="AS156" s="114"/>
      <c r="AT156" s="114"/>
      <c r="AU156" s="114"/>
      <c r="AV156" s="114"/>
      <c r="AW156" s="114"/>
      <c r="AX156" s="114"/>
      <c r="AY156" s="114"/>
      <c r="AZ156" s="114"/>
      <c r="BA156" s="114"/>
      <c r="BB156" s="114"/>
    </row>
    <row r="157" spans="1:54 16174:16174" s="71" customFormat="1" x14ac:dyDescent="0.2">
      <c r="A157" s="70" t="s">
        <v>285</v>
      </c>
      <c r="B157" s="71" t="s">
        <v>286</v>
      </c>
      <c r="C157" s="71" t="s">
        <v>287</v>
      </c>
      <c r="G157" s="77" t="s">
        <v>288</v>
      </c>
      <c r="H157" s="78" t="s">
        <v>86</v>
      </c>
      <c r="I157" s="79" t="s">
        <v>87</v>
      </c>
      <c r="J157" s="80">
        <f>J158+J170+J175+J186+J189+J197+J200+J205+J210+J217+J223+J228+J238+J242+J248+J263</f>
        <v>0</v>
      </c>
      <c r="K157" s="80">
        <f>K158+K170+K175+K186+K189+K197+K200+K205+K210+K217+K223+K228+K238+K242+K248+K263</f>
        <v>0</v>
      </c>
      <c r="L157" s="114">
        <f>L158+L170+L175+L186+L189+L197+L200+L205+L210+L217+L223+L228+L238+L242+L248+L263</f>
        <v>47163000000</v>
      </c>
      <c r="M157" s="114">
        <f t="shared" ref="M157:X157" si="298">M158+M170+M175+M186+M189+M197+M200+M205+M210+M217+M223+M228+M238+M242+M248+M263</f>
        <v>0</v>
      </c>
      <c r="N157" s="114">
        <f t="shared" si="298"/>
        <v>0</v>
      </c>
      <c r="O157" s="114">
        <f t="shared" si="298"/>
        <v>183717470</v>
      </c>
      <c r="P157" s="114">
        <f t="shared" si="298"/>
        <v>4188351120</v>
      </c>
      <c r="Q157" s="114">
        <f t="shared" si="298"/>
        <v>4061489276</v>
      </c>
      <c r="R157" s="114">
        <f t="shared" si="298"/>
        <v>4457991945</v>
      </c>
      <c r="S157" s="114">
        <f t="shared" si="298"/>
        <v>4457991945</v>
      </c>
      <c r="T157" s="114">
        <f t="shared" si="298"/>
        <v>4457991945</v>
      </c>
      <c r="U157" s="114">
        <f t="shared" si="298"/>
        <v>4457991945</v>
      </c>
      <c r="V157" s="114">
        <f t="shared" si="298"/>
        <v>4452258506</v>
      </c>
      <c r="W157" s="114">
        <f t="shared" si="298"/>
        <v>4452258506</v>
      </c>
      <c r="X157" s="114">
        <f t="shared" si="298"/>
        <v>4452258506</v>
      </c>
      <c r="Y157" s="114">
        <f t="shared" si="297"/>
        <v>39622301164</v>
      </c>
      <c r="Z157" s="114">
        <f t="shared" ref="Z157:BB157" si="299">Z158+Z170+Z175+Z186+Z189+Z197+Z200+Z205+Z210+Z217+Z223+Z228+Z238+Z242+Z248+Z263</f>
        <v>3930250000</v>
      </c>
      <c r="AA157" s="114">
        <f t="shared" si="299"/>
        <v>3930250000</v>
      </c>
      <c r="AB157" s="114">
        <f t="shared" si="299"/>
        <v>3930250000</v>
      </c>
      <c r="AC157" s="114">
        <f t="shared" si="299"/>
        <v>3930250000</v>
      </c>
      <c r="AD157" s="114">
        <f t="shared" si="299"/>
        <v>3930250000</v>
      </c>
      <c r="AE157" s="114">
        <f t="shared" si="299"/>
        <v>3930250000</v>
      </c>
      <c r="AF157" s="114">
        <f t="shared" si="299"/>
        <v>3930250000</v>
      </c>
      <c r="AG157" s="114">
        <f t="shared" si="299"/>
        <v>0</v>
      </c>
      <c r="AH157" s="114">
        <f t="shared" si="299"/>
        <v>0</v>
      </c>
      <c r="AI157" s="114">
        <f t="shared" si="299"/>
        <v>0</v>
      </c>
      <c r="AJ157" s="114">
        <f t="shared" si="299"/>
        <v>23581500000</v>
      </c>
      <c r="AK157" s="114">
        <f t="shared" si="299"/>
        <v>23581500000</v>
      </c>
      <c r="AL157" s="114">
        <f t="shared" si="299"/>
        <v>47163000000</v>
      </c>
      <c r="AM157" s="114">
        <f t="shared" si="299"/>
        <v>12891549811</v>
      </c>
      <c r="AN157" s="114">
        <f t="shared" si="299"/>
        <v>25016533854.64669</v>
      </c>
      <c r="AO157" s="114">
        <f t="shared" si="299"/>
        <v>59092450540.391159</v>
      </c>
      <c r="AP157" s="114">
        <f t="shared" si="299"/>
        <v>97000534206.037857</v>
      </c>
      <c r="AQ157" s="114">
        <f t="shared" si="299"/>
        <v>12891549811</v>
      </c>
      <c r="AR157" s="114">
        <f t="shared" si="299"/>
        <v>25016533854.64669</v>
      </c>
      <c r="AS157" s="114">
        <f t="shared" si="299"/>
        <v>59092450540.391159</v>
      </c>
      <c r="AT157" s="114">
        <f t="shared" si="299"/>
        <v>97000534206.037857</v>
      </c>
      <c r="AU157" s="114">
        <f t="shared" si="299"/>
        <v>12891549811</v>
      </c>
      <c r="AV157" s="114">
        <f t="shared" si="299"/>
        <v>81667318395.037857</v>
      </c>
      <c r="AW157" s="114">
        <f t="shared" si="299"/>
        <v>94558868206.037857</v>
      </c>
      <c r="AX157" s="114" t="e">
        <f t="shared" si="299"/>
        <v>#REF!</v>
      </c>
      <c r="AY157" s="114">
        <f t="shared" si="299"/>
        <v>97000534137.037857</v>
      </c>
      <c r="AZ157" s="114">
        <f t="shared" si="299"/>
        <v>377863884825.76025</v>
      </c>
      <c r="BA157" s="114">
        <f t="shared" si="299"/>
        <v>94558868137.037857</v>
      </c>
      <c r="BB157" s="114">
        <f t="shared" si="299"/>
        <v>417276188324</v>
      </c>
    </row>
    <row r="158" spans="1:54 16174:16174" s="71" customFormat="1" ht="14.25" x14ac:dyDescent="0.2">
      <c r="G158" s="81" t="s">
        <v>289</v>
      </c>
      <c r="H158" s="82" t="s">
        <v>88</v>
      </c>
      <c r="I158" s="83" t="s">
        <v>89</v>
      </c>
      <c r="J158" s="84">
        <f>SUM(J159:J169)</f>
        <v>0</v>
      </c>
      <c r="K158" s="84">
        <f>SUM(K159:K169)</f>
        <v>0</v>
      </c>
      <c r="L158" s="115">
        <f>SUM(L159:L169)</f>
        <v>588000000</v>
      </c>
      <c r="M158" s="115">
        <f t="shared" ref="M158:X158" si="300">SUM(M159:M169)</f>
        <v>0</v>
      </c>
      <c r="N158" s="115">
        <f t="shared" si="300"/>
        <v>0</v>
      </c>
      <c r="O158" s="115">
        <f t="shared" si="300"/>
        <v>0</v>
      </c>
      <c r="P158" s="115">
        <f t="shared" si="300"/>
        <v>3269011194</v>
      </c>
      <c r="Q158" s="115">
        <f t="shared" si="300"/>
        <v>-3146350512</v>
      </c>
      <c r="R158" s="115">
        <f t="shared" si="300"/>
        <v>0</v>
      </c>
      <c r="S158" s="115">
        <f t="shared" si="300"/>
        <v>0</v>
      </c>
      <c r="T158" s="115">
        <f t="shared" si="300"/>
        <v>0</v>
      </c>
      <c r="U158" s="115">
        <f t="shared" si="300"/>
        <v>0</v>
      </c>
      <c r="V158" s="115">
        <f t="shared" si="300"/>
        <v>0</v>
      </c>
      <c r="W158" s="115">
        <f t="shared" si="300"/>
        <v>0</v>
      </c>
      <c r="X158" s="115">
        <f t="shared" si="300"/>
        <v>0</v>
      </c>
      <c r="Y158" s="115">
        <f t="shared" si="297"/>
        <v>122660682</v>
      </c>
      <c r="Z158" s="115">
        <f t="shared" ref="Z158:BB158" si="301">SUM(Z159:Z169)</f>
        <v>49000000</v>
      </c>
      <c r="AA158" s="115">
        <f t="shared" si="301"/>
        <v>49000000</v>
      </c>
      <c r="AB158" s="115">
        <f t="shared" si="301"/>
        <v>49000000</v>
      </c>
      <c r="AC158" s="115">
        <f t="shared" si="301"/>
        <v>49000000</v>
      </c>
      <c r="AD158" s="115">
        <f t="shared" si="301"/>
        <v>49000000</v>
      </c>
      <c r="AE158" s="115">
        <f t="shared" si="301"/>
        <v>49000000</v>
      </c>
      <c r="AF158" s="115">
        <f t="shared" si="301"/>
        <v>49000000</v>
      </c>
      <c r="AG158" s="115">
        <f t="shared" si="301"/>
        <v>0</v>
      </c>
      <c r="AH158" s="115">
        <f t="shared" si="301"/>
        <v>0</v>
      </c>
      <c r="AI158" s="115">
        <f t="shared" si="301"/>
        <v>0</v>
      </c>
      <c r="AJ158" s="115">
        <f t="shared" si="301"/>
        <v>294000000</v>
      </c>
      <c r="AK158" s="115">
        <f t="shared" si="301"/>
        <v>294000000</v>
      </c>
      <c r="AL158" s="115">
        <f t="shared" si="301"/>
        <v>588000000</v>
      </c>
      <c r="AM158" s="115">
        <f t="shared" si="301"/>
        <v>122660682</v>
      </c>
      <c r="AN158" s="115">
        <f t="shared" si="301"/>
        <v>588798520.64668798</v>
      </c>
      <c r="AO158" s="115">
        <f t="shared" si="301"/>
        <v>1570129388.3911679</v>
      </c>
      <c r="AP158" s="115">
        <f t="shared" si="301"/>
        <v>2281588591.0378561</v>
      </c>
      <c r="AQ158" s="115">
        <f>SUM(AQ159:AQ169)</f>
        <v>122660682</v>
      </c>
      <c r="AR158" s="115">
        <f t="shared" si="301"/>
        <v>588798520.64668798</v>
      </c>
      <c r="AS158" s="115">
        <f t="shared" si="301"/>
        <v>1570129388.3911679</v>
      </c>
      <c r="AT158" s="115">
        <f t="shared" si="301"/>
        <v>2281588591.0378561</v>
      </c>
      <c r="AU158" s="115">
        <f t="shared" si="301"/>
        <v>122660682</v>
      </c>
      <c r="AV158" s="115">
        <f t="shared" si="301"/>
        <v>2158927909.0378599</v>
      </c>
      <c r="AW158" s="115">
        <f t="shared" si="301"/>
        <v>2281588591.0378599</v>
      </c>
      <c r="AX158" s="115" t="e">
        <f t="shared" si="301"/>
        <v>#REF!</v>
      </c>
      <c r="AY158" s="115">
        <f t="shared" si="301"/>
        <v>2281588591.0378599</v>
      </c>
      <c r="AZ158" s="115">
        <f t="shared" si="301"/>
        <v>7065582247.7602501</v>
      </c>
      <c r="BA158" s="115">
        <f t="shared" si="301"/>
        <v>2281588591.0378599</v>
      </c>
      <c r="BB158" s="115">
        <f t="shared" si="301"/>
        <v>12706615612</v>
      </c>
    </row>
    <row r="159" spans="1:54 16174:16174" s="71" customFormat="1" ht="14.25" x14ac:dyDescent="0.2">
      <c r="G159" s="81" t="s">
        <v>290</v>
      </c>
      <c r="H159" s="85" t="s">
        <v>290</v>
      </c>
      <c r="I159" s="74" t="s">
        <v>291</v>
      </c>
      <c r="J159" s="75">
        <v>0</v>
      </c>
      <c r="K159" s="75"/>
      <c r="L159" s="113">
        <v>0</v>
      </c>
      <c r="M159" s="113">
        <v>0</v>
      </c>
      <c r="N159" s="113">
        <v>0</v>
      </c>
      <c r="O159" s="113">
        <v>0</v>
      </c>
      <c r="P159" s="113">
        <v>0</v>
      </c>
      <c r="Q159" s="113">
        <v>0</v>
      </c>
      <c r="R159" s="113">
        <v>0</v>
      </c>
      <c r="S159" s="113">
        <v>0</v>
      </c>
      <c r="T159" s="113">
        <v>0</v>
      </c>
      <c r="U159" s="113">
        <v>0</v>
      </c>
      <c r="V159" s="113">
        <v>0</v>
      </c>
      <c r="W159" s="113">
        <v>0</v>
      </c>
      <c r="X159" s="113">
        <v>0</v>
      </c>
      <c r="Y159" s="113">
        <f t="shared" si="297"/>
        <v>0</v>
      </c>
      <c r="Z159" s="113">
        <v>0</v>
      </c>
      <c r="AA159" s="113">
        <v>0</v>
      </c>
      <c r="AB159" s="113">
        <v>0</v>
      </c>
      <c r="AC159" s="113">
        <v>0</v>
      </c>
      <c r="AD159" s="113">
        <v>0</v>
      </c>
      <c r="AE159" s="113">
        <v>0</v>
      </c>
      <c r="AF159" s="113">
        <v>0</v>
      </c>
      <c r="AG159" s="116">
        <v>0</v>
      </c>
      <c r="AH159" s="116">
        <v>0</v>
      </c>
      <c r="AI159" s="113">
        <f>SUM(AG159:AH159)</f>
        <v>0</v>
      </c>
      <c r="AJ159" s="113">
        <v>0</v>
      </c>
      <c r="AK159" s="113">
        <v>0</v>
      </c>
      <c r="AL159" s="113">
        <f>SUM(AJ159:AK159)</f>
        <v>0</v>
      </c>
      <c r="AM159" s="113">
        <f>SUM(M159:R159)</f>
        <v>0</v>
      </c>
      <c r="AN159" s="113">
        <f>SUM(S159:U159)</f>
        <v>0</v>
      </c>
      <c r="AO159" s="113">
        <f>SUM(V159:X159)</f>
        <v>0</v>
      </c>
      <c r="AP159" s="113">
        <f>SUM(AM159:AO159)</f>
        <v>0</v>
      </c>
      <c r="AQ159" s="113">
        <v>0</v>
      </c>
      <c r="AR159" s="113">
        <f>R159*3</f>
        <v>0</v>
      </c>
      <c r="AS159" s="113">
        <f>R159*3</f>
        <v>0</v>
      </c>
      <c r="AT159" s="113">
        <f>SUM(AQ159:AS159)</f>
        <v>0</v>
      </c>
      <c r="AU159" s="113">
        <v>0</v>
      </c>
      <c r="AV159" s="113">
        <v>0</v>
      </c>
      <c r="AW159" s="113">
        <f>SUM(AU159:AV159)</f>
        <v>0</v>
      </c>
      <c r="AX159" s="113" t="e">
        <f>#REF!</f>
        <v>#REF!</v>
      </c>
      <c r="AY159" s="113">
        <v>0</v>
      </c>
      <c r="AZ159" s="113">
        <v>0</v>
      </c>
      <c r="BA159" s="113">
        <v>0</v>
      </c>
      <c r="BB159" s="113">
        <v>0</v>
      </c>
    </row>
    <row r="160" spans="1:54 16174:16174" s="71" customFormat="1" ht="14.25" x14ac:dyDescent="0.2">
      <c r="G160" s="81" t="s">
        <v>292</v>
      </c>
      <c r="H160" s="85" t="s">
        <v>292</v>
      </c>
      <c r="I160" s="74" t="s">
        <v>293</v>
      </c>
      <c r="J160" s="75">
        <v>0</v>
      </c>
      <c r="K160" s="75"/>
      <c r="L160" s="113">
        <v>0</v>
      </c>
      <c r="M160" s="113">
        <v>0</v>
      </c>
      <c r="N160" s="113">
        <v>0</v>
      </c>
      <c r="O160" s="113">
        <v>0</v>
      </c>
      <c r="P160" s="113">
        <v>0</v>
      </c>
      <c r="Q160" s="113">
        <v>0</v>
      </c>
      <c r="R160" s="113">
        <v>0</v>
      </c>
      <c r="S160" s="113">
        <v>0</v>
      </c>
      <c r="T160" s="113">
        <v>0</v>
      </c>
      <c r="U160" s="113">
        <v>0</v>
      </c>
      <c r="V160" s="113">
        <v>0</v>
      </c>
      <c r="W160" s="113">
        <v>0</v>
      </c>
      <c r="X160" s="113">
        <v>0</v>
      </c>
      <c r="Y160" s="113">
        <f t="shared" si="297"/>
        <v>0</v>
      </c>
      <c r="Z160" s="113">
        <v>0</v>
      </c>
      <c r="AA160" s="113">
        <v>0</v>
      </c>
      <c r="AB160" s="113">
        <v>0</v>
      </c>
      <c r="AC160" s="113">
        <v>0</v>
      </c>
      <c r="AD160" s="113">
        <v>0</v>
      </c>
      <c r="AE160" s="113">
        <v>0</v>
      </c>
      <c r="AF160" s="113">
        <v>0</v>
      </c>
      <c r="AG160" s="116">
        <v>0</v>
      </c>
      <c r="AH160" s="116">
        <v>0</v>
      </c>
      <c r="AI160" s="113">
        <f t="shared" ref="AI160:AI222" si="302">SUM(AG160:AH160)</f>
        <v>0</v>
      </c>
      <c r="AJ160" s="113">
        <v>0</v>
      </c>
      <c r="AK160" s="113">
        <v>0</v>
      </c>
      <c r="AL160" s="113">
        <f t="shared" ref="AL160:AL169" si="303">SUM(AJ160:AK160)</f>
        <v>0</v>
      </c>
      <c r="AM160" s="113">
        <f t="shared" ref="AM160:AM169" si="304">SUM(M160:R160)</f>
        <v>0</v>
      </c>
      <c r="AN160" s="113">
        <f t="shared" ref="AN160:AN169" si="305">SUM(S160:U160)</f>
        <v>0</v>
      </c>
      <c r="AO160" s="113">
        <f t="shared" ref="AO160:AO169" si="306">SUM(V160:X160)</f>
        <v>0</v>
      </c>
      <c r="AP160" s="113">
        <f t="shared" ref="AP160:AP169" si="307">SUM(AM160:AO160)</f>
        <v>0</v>
      </c>
      <c r="AQ160" s="113">
        <v>0</v>
      </c>
      <c r="AR160" s="113">
        <f t="shared" ref="AR160:AR169" si="308">R160*3</f>
        <v>0</v>
      </c>
      <c r="AS160" s="113">
        <f t="shared" ref="AS160:AS169" si="309">R160*3</f>
        <v>0</v>
      </c>
      <c r="AT160" s="113">
        <f t="shared" ref="AT160:AT169" si="310">SUM(AQ160:AS160)</f>
        <v>0</v>
      </c>
      <c r="AU160" s="113">
        <v>0</v>
      </c>
      <c r="AV160" s="113">
        <v>0</v>
      </c>
      <c r="AW160" s="113">
        <f t="shared" ref="AW160:AW169" si="311">SUM(AU160:AV160)</f>
        <v>0</v>
      </c>
      <c r="AX160" s="113" t="e">
        <f>#REF!</f>
        <v>#REF!</v>
      </c>
      <c r="AY160" s="113">
        <v>0</v>
      </c>
      <c r="AZ160" s="113">
        <v>0</v>
      </c>
      <c r="BA160" s="113">
        <v>0</v>
      </c>
      <c r="BB160" s="113">
        <v>0</v>
      </c>
    </row>
    <row r="161" spans="1:54" s="71" customFormat="1" ht="14.25" x14ac:dyDescent="0.2">
      <c r="A161" s="70" t="s">
        <v>294</v>
      </c>
      <c r="G161" s="81" t="s">
        <v>295</v>
      </c>
      <c r="H161" s="85" t="s">
        <v>295</v>
      </c>
      <c r="I161" s="74" t="s">
        <v>296</v>
      </c>
      <c r="J161" s="75">
        <v>0</v>
      </c>
      <c r="K161" s="75"/>
      <c r="L161" s="113">
        <v>0</v>
      </c>
      <c r="M161" s="113">
        <v>0</v>
      </c>
      <c r="N161" s="113">
        <v>0</v>
      </c>
      <c r="O161" s="113">
        <v>0</v>
      </c>
      <c r="P161" s="113">
        <v>0</v>
      </c>
      <c r="Q161" s="113">
        <v>0</v>
      </c>
      <c r="R161" s="113">
        <v>0</v>
      </c>
      <c r="S161" s="113">
        <v>0</v>
      </c>
      <c r="T161" s="113">
        <v>0</v>
      </c>
      <c r="U161" s="113">
        <v>0</v>
      </c>
      <c r="V161" s="113">
        <v>0</v>
      </c>
      <c r="W161" s="113">
        <v>0</v>
      </c>
      <c r="X161" s="113">
        <v>0</v>
      </c>
      <c r="Y161" s="113">
        <f t="shared" si="297"/>
        <v>0</v>
      </c>
      <c r="Z161" s="113">
        <v>0</v>
      </c>
      <c r="AA161" s="113">
        <v>0</v>
      </c>
      <c r="AB161" s="113">
        <v>0</v>
      </c>
      <c r="AC161" s="113">
        <v>0</v>
      </c>
      <c r="AD161" s="113">
        <v>0</v>
      </c>
      <c r="AE161" s="113">
        <v>0</v>
      </c>
      <c r="AF161" s="113">
        <v>0</v>
      </c>
      <c r="AG161" s="116">
        <v>0</v>
      </c>
      <c r="AH161" s="116">
        <v>0</v>
      </c>
      <c r="AI161" s="113">
        <f t="shared" si="302"/>
        <v>0</v>
      </c>
      <c r="AJ161" s="113">
        <v>0</v>
      </c>
      <c r="AK161" s="113">
        <v>0</v>
      </c>
      <c r="AL161" s="113">
        <f t="shared" si="303"/>
        <v>0</v>
      </c>
      <c r="AM161" s="113">
        <f t="shared" si="304"/>
        <v>0</v>
      </c>
      <c r="AN161" s="113">
        <f t="shared" si="305"/>
        <v>0</v>
      </c>
      <c r="AO161" s="113">
        <f t="shared" si="306"/>
        <v>0</v>
      </c>
      <c r="AP161" s="113">
        <f t="shared" si="307"/>
        <v>0</v>
      </c>
      <c r="AQ161" s="113">
        <v>0</v>
      </c>
      <c r="AR161" s="113">
        <f t="shared" si="308"/>
        <v>0</v>
      </c>
      <c r="AS161" s="113">
        <f t="shared" si="309"/>
        <v>0</v>
      </c>
      <c r="AT161" s="113">
        <f t="shared" si="310"/>
        <v>0</v>
      </c>
      <c r="AU161" s="113">
        <v>0</v>
      </c>
      <c r="AV161" s="113">
        <v>0</v>
      </c>
      <c r="AW161" s="113">
        <f t="shared" si="311"/>
        <v>0</v>
      </c>
      <c r="AX161" s="113" t="e">
        <f>#REF!</f>
        <v>#REF!</v>
      </c>
      <c r="AY161" s="113">
        <v>0</v>
      </c>
      <c r="AZ161" s="113">
        <v>0</v>
      </c>
      <c r="BA161" s="113">
        <v>0</v>
      </c>
      <c r="BB161" s="113">
        <v>0</v>
      </c>
    </row>
    <row r="162" spans="1:54" s="71" customFormat="1" ht="14.25" x14ac:dyDescent="0.2">
      <c r="A162" s="70" t="s">
        <v>297</v>
      </c>
      <c r="G162" s="81" t="s">
        <v>298</v>
      </c>
      <c r="H162" s="85" t="s">
        <v>298</v>
      </c>
      <c r="I162" s="74" t="s">
        <v>299</v>
      </c>
      <c r="J162" s="75">
        <v>0</v>
      </c>
      <c r="K162" s="75"/>
      <c r="L162" s="113">
        <v>0</v>
      </c>
      <c r="M162" s="113">
        <v>0</v>
      </c>
      <c r="N162" s="113">
        <v>0</v>
      </c>
      <c r="O162" s="113">
        <v>0</v>
      </c>
      <c r="P162" s="113">
        <v>0</v>
      </c>
      <c r="Q162" s="113">
        <v>0</v>
      </c>
      <c r="R162" s="113">
        <v>0</v>
      </c>
      <c r="S162" s="113">
        <v>0</v>
      </c>
      <c r="T162" s="113">
        <v>0</v>
      </c>
      <c r="U162" s="113">
        <v>0</v>
      </c>
      <c r="V162" s="113">
        <v>0</v>
      </c>
      <c r="W162" s="113">
        <v>0</v>
      </c>
      <c r="X162" s="113">
        <v>0</v>
      </c>
      <c r="Y162" s="113">
        <f t="shared" si="297"/>
        <v>0</v>
      </c>
      <c r="Z162" s="113">
        <v>0</v>
      </c>
      <c r="AA162" s="113">
        <v>0</v>
      </c>
      <c r="AB162" s="113">
        <v>0</v>
      </c>
      <c r="AC162" s="113">
        <v>0</v>
      </c>
      <c r="AD162" s="113">
        <v>0</v>
      </c>
      <c r="AE162" s="113">
        <v>0</v>
      </c>
      <c r="AF162" s="113">
        <v>0</v>
      </c>
      <c r="AG162" s="116">
        <v>0</v>
      </c>
      <c r="AH162" s="116">
        <v>0</v>
      </c>
      <c r="AI162" s="113">
        <f t="shared" si="302"/>
        <v>0</v>
      </c>
      <c r="AJ162" s="113">
        <v>0</v>
      </c>
      <c r="AK162" s="113">
        <v>0</v>
      </c>
      <c r="AL162" s="113">
        <f t="shared" si="303"/>
        <v>0</v>
      </c>
      <c r="AM162" s="113">
        <f t="shared" si="304"/>
        <v>0</v>
      </c>
      <c r="AN162" s="113">
        <f t="shared" si="305"/>
        <v>0</v>
      </c>
      <c r="AO162" s="113">
        <f t="shared" si="306"/>
        <v>0</v>
      </c>
      <c r="AP162" s="113">
        <f t="shared" si="307"/>
        <v>0</v>
      </c>
      <c r="AQ162" s="113">
        <v>0</v>
      </c>
      <c r="AR162" s="113">
        <f t="shared" si="308"/>
        <v>0</v>
      </c>
      <c r="AS162" s="113">
        <f t="shared" si="309"/>
        <v>0</v>
      </c>
      <c r="AT162" s="113">
        <f t="shared" si="310"/>
        <v>0</v>
      </c>
      <c r="AU162" s="113">
        <v>0</v>
      </c>
      <c r="AV162" s="113">
        <v>0</v>
      </c>
      <c r="AW162" s="113">
        <f t="shared" si="311"/>
        <v>0</v>
      </c>
      <c r="AX162" s="113" t="e">
        <f>#REF!</f>
        <v>#REF!</v>
      </c>
      <c r="AY162" s="113">
        <v>0</v>
      </c>
      <c r="AZ162" s="113">
        <v>0</v>
      </c>
      <c r="BA162" s="113">
        <v>0</v>
      </c>
      <c r="BB162" s="113">
        <v>0</v>
      </c>
    </row>
    <row r="163" spans="1:54" s="71" customFormat="1" ht="14.25" x14ac:dyDescent="0.2">
      <c r="A163" s="86"/>
      <c r="G163" s="81" t="s">
        <v>300</v>
      </c>
      <c r="H163" s="85" t="s">
        <v>300</v>
      </c>
      <c r="I163" s="74" t="s">
        <v>301</v>
      </c>
      <c r="J163" s="75">
        <v>0</v>
      </c>
      <c r="K163" s="75"/>
      <c r="L163" s="113">
        <v>0</v>
      </c>
      <c r="M163" s="113">
        <v>0</v>
      </c>
      <c r="N163" s="113">
        <v>0</v>
      </c>
      <c r="O163" s="113">
        <v>0</v>
      </c>
      <c r="P163" s="113">
        <v>0</v>
      </c>
      <c r="Q163" s="113">
        <v>0</v>
      </c>
      <c r="R163" s="113">
        <v>0</v>
      </c>
      <c r="S163" s="113">
        <v>0</v>
      </c>
      <c r="T163" s="113">
        <v>0</v>
      </c>
      <c r="U163" s="113">
        <v>0</v>
      </c>
      <c r="V163" s="113">
        <v>0</v>
      </c>
      <c r="W163" s="113">
        <v>0</v>
      </c>
      <c r="X163" s="113">
        <v>0</v>
      </c>
      <c r="Y163" s="113">
        <f t="shared" si="297"/>
        <v>0</v>
      </c>
      <c r="Z163" s="113">
        <v>0</v>
      </c>
      <c r="AA163" s="113">
        <v>0</v>
      </c>
      <c r="AB163" s="113">
        <v>0</v>
      </c>
      <c r="AC163" s="113">
        <v>0</v>
      </c>
      <c r="AD163" s="113">
        <v>0</v>
      </c>
      <c r="AE163" s="113">
        <v>0</v>
      </c>
      <c r="AF163" s="113">
        <v>0</v>
      </c>
      <c r="AG163" s="116">
        <v>0</v>
      </c>
      <c r="AH163" s="116">
        <v>0</v>
      </c>
      <c r="AI163" s="113">
        <f t="shared" si="302"/>
        <v>0</v>
      </c>
      <c r="AJ163" s="113">
        <v>0</v>
      </c>
      <c r="AK163" s="113">
        <v>0</v>
      </c>
      <c r="AL163" s="113">
        <f t="shared" si="303"/>
        <v>0</v>
      </c>
      <c r="AM163" s="113">
        <f t="shared" si="304"/>
        <v>0</v>
      </c>
      <c r="AN163" s="113">
        <f t="shared" si="305"/>
        <v>0</v>
      </c>
      <c r="AO163" s="113">
        <f t="shared" si="306"/>
        <v>0</v>
      </c>
      <c r="AP163" s="113">
        <f t="shared" si="307"/>
        <v>0</v>
      </c>
      <c r="AQ163" s="113">
        <v>0</v>
      </c>
      <c r="AR163" s="113">
        <f t="shared" si="308"/>
        <v>0</v>
      </c>
      <c r="AS163" s="113">
        <f t="shared" si="309"/>
        <v>0</v>
      </c>
      <c r="AT163" s="113">
        <f t="shared" si="310"/>
        <v>0</v>
      </c>
      <c r="AU163" s="113">
        <v>0</v>
      </c>
      <c r="AV163" s="113">
        <v>0</v>
      </c>
      <c r="AW163" s="113">
        <f t="shared" si="311"/>
        <v>0</v>
      </c>
      <c r="AX163" s="113" t="e">
        <f>#REF!</f>
        <v>#REF!</v>
      </c>
      <c r="AY163" s="113">
        <v>0</v>
      </c>
      <c r="AZ163" s="113">
        <v>0</v>
      </c>
      <c r="BA163" s="113">
        <v>0</v>
      </c>
      <c r="BB163" s="113">
        <v>0</v>
      </c>
    </row>
    <row r="164" spans="1:54" s="71" customFormat="1" ht="14.25" x14ac:dyDescent="0.2">
      <c r="A164" s="87" t="s">
        <v>302</v>
      </c>
      <c r="G164" s="81" t="s">
        <v>303</v>
      </c>
      <c r="H164" s="85" t="s">
        <v>303</v>
      </c>
      <c r="I164" s="74" t="s">
        <v>304</v>
      </c>
      <c r="J164" s="75">
        <v>0</v>
      </c>
      <c r="K164" s="75"/>
      <c r="L164" s="113">
        <v>588000000</v>
      </c>
      <c r="M164" s="113"/>
      <c r="N164" s="113"/>
      <c r="O164" s="113"/>
      <c r="P164" s="113">
        <v>3269011194</v>
      </c>
      <c r="Q164" s="113">
        <v>-3146350512</v>
      </c>
      <c r="R164" s="113"/>
      <c r="S164" s="113"/>
      <c r="T164" s="113"/>
      <c r="U164" s="113"/>
      <c r="V164" s="113"/>
      <c r="W164" s="113"/>
      <c r="X164" s="113"/>
      <c r="Y164" s="113">
        <f t="shared" si="297"/>
        <v>122660682</v>
      </c>
      <c r="Z164" s="113">
        <v>49000000</v>
      </c>
      <c r="AA164" s="113">
        <v>49000000</v>
      </c>
      <c r="AB164" s="113">
        <v>49000000</v>
      </c>
      <c r="AC164" s="113">
        <v>49000000</v>
      </c>
      <c r="AD164" s="113">
        <v>49000000</v>
      </c>
      <c r="AE164" s="113">
        <v>49000000</v>
      </c>
      <c r="AF164" s="113">
        <v>49000000</v>
      </c>
      <c r="AG164" s="116">
        <v>0</v>
      </c>
      <c r="AH164" s="116">
        <v>0</v>
      </c>
      <c r="AI164" s="113">
        <f t="shared" si="302"/>
        <v>0</v>
      </c>
      <c r="AJ164" s="113">
        <v>294000000</v>
      </c>
      <c r="AK164" s="113">
        <v>294000000</v>
      </c>
      <c r="AL164" s="113">
        <f t="shared" si="303"/>
        <v>588000000</v>
      </c>
      <c r="AM164" s="113">
        <f t="shared" si="304"/>
        <v>122660682</v>
      </c>
      <c r="AN164" s="113">
        <v>588798520.64668798</v>
      </c>
      <c r="AO164" s="113">
        <v>1570129388.3911679</v>
      </c>
      <c r="AP164" s="113">
        <f t="shared" si="307"/>
        <v>2281588591.0378561</v>
      </c>
      <c r="AQ164" s="113">
        <v>122660682</v>
      </c>
      <c r="AR164" s="113">
        <f>AN164</f>
        <v>588798520.64668798</v>
      </c>
      <c r="AS164" s="113">
        <f>AO164</f>
        <v>1570129388.3911679</v>
      </c>
      <c r="AT164" s="113">
        <f t="shared" si="310"/>
        <v>2281588591.0378561</v>
      </c>
      <c r="AU164" s="113">
        <v>122660682</v>
      </c>
      <c r="AV164" s="113">
        <v>2158927909.0378599</v>
      </c>
      <c r="AW164" s="113">
        <f t="shared" si="311"/>
        <v>2281588591.0378599</v>
      </c>
      <c r="AX164" s="113" t="e">
        <f>#REF!</f>
        <v>#REF!</v>
      </c>
      <c r="AY164" s="113">
        <f>2281588.59103786*1000</f>
        <v>2281588591.0378599</v>
      </c>
      <c r="AZ164" s="113">
        <f>7065582.24776025*1000</f>
        <v>7065582247.7602501</v>
      </c>
      <c r="BA164" s="113">
        <f>2281588.59103786*1000</f>
        <v>2281588591.0378599</v>
      </c>
      <c r="BB164" s="113">
        <v>12706615612</v>
      </c>
    </row>
    <row r="165" spans="1:54" s="71" customFormat="1" ht="14.25" x14ac:dyDescent="0.2">
      <c r="A165" s="86"/>
      <c r="G165" s="81" t="s">
        <v>305</v>
      </c>
      <c r="H165" s="85" t="s">
        <v>305</v>
      </c>
      <c r="I165" s="74" t="s">
        <v>306</v>
      </c>
      <c r="J165" s="75">
        <v>0</v>
      </c>
      <c r="K165" s="75"/>
      <c r="L165" s="113">
        <v>0</v>
      </c>
      <c r="M165" s="113">
        <v>0</v>
      </c>
      <c r="N165" s="113">
        <v>0</v>
      </c>
      <c r="O165" s="113">
        <v>0</v>
      </c>
      <c r="P165" s="113">
        <v>0</v>
      </c>
      <c r="Q165" s="113">
        <v>0</v>
      </c>
      <c r="R165" s="113">
        <v>0</v>
      </c>
      <c r="S165" s="113">
        <v>0</v>
      </c>
      <c r="T165" s="113">
        <v>0</v>
      </c>
      <c r="U165" s="113">
        <v>0</v>
      </c>
      <c r="V165" s="113">
        <v>0</v>
      </c>
      <c r="W165" s="113">
        <v>0</v>
      </c>
      <c r="X165" s="113">
        <v>0</v>
      </c>
      <c r="Y165" s="113">
        <f t="shared" si="297"/>
        <v>0</v>
      </c>
      <c r="Z165" s="113">
        <v>0</v>
      </c>
      <c r="AA165" s="113">
        <v>0</v>
      </c>
      <c r="AB165" s="113">
        <v>0</v>
      </c>
      <c r="AC165" s="113">
        <v>0</v>
      </c>
      <c r="AD165" s="113">
        <v>0</v>
      </c>
      <c r="AE165" s="113">
        <v>0</v>
      </c>
      <c r="AF165" s="113">
        <v>0</v>
      </c>
      <c r="AG165" s="116">
        <v>0</v>
      </c>
      <c r="AH165" s="116">
        <v>0</v>
      </c>
      <c r="AI165" s="113">
        <f t="shared" si="302"/>
        <v>0</v>
      </c>
      <c r="AJ165" s="113">
        <v>0</v>
      </c>
      <c r="AK165" s="113">
        <v>0</v>
      </c>
      <c r="AL165" s="113">
        <f t="shared" si="303"/>
        <v>0</v>
      </c>
      <c r="AM165" s="113">
        <f t="shared" si="304"/>
        <v>0</v>
      </c>
      <c r="AN165" s="113">
        <f t="shared" si="305"/>
        <v>0</v>
      </c>
      <c r="AO165" s="113">
        <f t="shared" si="306"/>
        <v>0</v>
      </c>
      <c r="AP165" s="113">
        <f t="shared" si="307"/>
        <v>0</v>
      </c>
      <c r="AQ165" s="113">
        <v>0</v>
      </c>
      <c r="AR165" s="113">
        <f t="shared" si="308"/>
        <v>0</v>
      </c>
      <c r="AS165" s="113">
        <f t="shared" si="309"/>
        <v>0</v>
      </c>
      <c r="AT165" s="113">
        <f t="shared" si="310"/>
        <v>0</v>
      </c>
      <c r="AU165" s="113">
        <v>0</v>
      </c>
      <c r="AV165" s="113">
        <v>0</v>
      </c>
      <c r="AW165" s="113">
        <f t="shared" si="311"/>
        <v>0</v>
      </c>
      <c r="AX165" s="113" t="e">
        <f>#REF!</f>
        <v>#REF!</v>
      </c>
      <c r="AY165" s="113">
        <v>0</v>
      </c>
      <c r="AZ165" s="113">
        <v>0</v>
      </c>
      <c r="BA165" s="113">
        <v>0</v>
      </c>
      <c r="BB165" s="113">
        <v>0</v>
      </c>
    </row>
    <row r="166" spans="1:54" s="71" customFormat="1" ht="14.25" x14ac:dyDescent="0.2">
      <c r="A166" s="87" t="s">
        <v>21</v>
      </c>
      <c r="G166" s="81" t="s">
        <v>307</v>
      </c>
      <c r="H166" s="85" t="s">
        <v>307</v>
      </c>
      <c r="I166" s="74" t="s">
        <v>308</v>
      </c>
      <c r="J166" s="75">
        <v>0</v>
      </c>
      <c r="K166" s="75"/>
      <c r="L166" s="113">
        <v>0</v>
      </c>
      <c r="M166" s="113">
        <v>0</v>
      </c>
      <c r="N166" s="113">
        <v>0</v>
      </c>
      <c r="O166" s="113">
        <v>0</v>
      </c>
      <c r="P166" s="113">
        <v>0</v>
      </c>
      <c r="Q166" s="113">
        <v>0</v>
      </c>
      <c r="R166" s="113">
        <v>0</v>
      </c>
      <c r="S166" s="113">
        <v>0</v>
      </c>
      <c r="T166" s="113">
        <v>0</v>
      </c>
      <c r="U166" s="113">
        <v>0</v>
      </c>
      <c r="V166" s="113">
        <v>0</v>
      </c>
      <c r="W166" s="113">
        <v>0</v>
      </c>
      <c r="X166" s="113">
        <v>0</v>
      </c>
      <c r="Y166" s="113">
        <f t="shared" si="297"/>
        <v>0</v>
      </c>
      <c r="Z166" s="113">
        <v>0</v>
      </c>
      <c r="AA166" s="113">
        <v>0</v>
      </c>
      <c r="AB166" s="113">
        <v>0</v>
      </c>
      <c r="AC166" s="113">
        <v>0</v>
      </c>
      <c r="AD166" s="113">
        <v>0</v>
      </c>
      <c r="AE166" s="113">
        <v>0</v>
      </c>
      <c r="AF166" s="113">
        <v>0</v>
      </c>
      <c r="AG166" s="116">
        <v>0</v>
      </c>
      <c r="AH166" s="116">
        <v>0</v>
      </c>
      <c r="AI166" s="113">
        <f t="shared" si="302"/>
        <v>0</v>
      </c>
      <c r="AJ166" s="113">
        <v>0</v>
      </c>
      <c r="AK166" s="113">
        <v>0</v>
      </c>
      <c r="AL166" s="113">
        <f t="shared" si="303"/>
        <v>0</v>
      </c>
      <c r="AM166" s="113">
        <f t="shared" si="304"/>
        <v>0</v>
      </c>
      <c r="AN166" s="113">
        <f t="shared" si="305"/>
        <v>0</v>
      </c>
      <c r="AO166" s="113">
        <f t="shared" si="306"/>
        <v>0</v>
      </c>
      <c r="AP166" s="113">
        <f t="shared" si="307"/>
        <v>0</v>
      </c>
      <c r="AQ166" s="113">
        <v>0</v>
      </c>
      <c r="AR166" s="113">
        <f t="shared" si="308"/>
        <v>0</v>
      </c>
      <c r="AS166" s="113">
        <f t="shared" si="309"/>
        <v>0</v>
      </c>
      <c r="AT166" s="113">
        <f t="shared" si="310"/>
        <v>0</v>
      </c>
      <c r="AU166" s="113">
        <v>0</v>
      </c>
      <c r="AV166" s="113">
        <v>0</v>
      </c>
      <c r="AW166" s="113">
        <f t="shared" si="311"/>
        <v>0</v>
      </c>
      <c r="AX166" s="113" t="e">
        <f>#REF!</f>
        <v>#REF!</v>
      </c>
      <c r="AY166" s="113">
        <v>0</v>
      </c>
      <c r="AZ166" s="113">
        <v>0</v>
      </c>
      <c r="BA166" s="113">
        <v>0</v>
      </c>
      <c r="BB166" s="113">
        <v>0</v>
      </c>
    </row>
    <row r="167" spans="1:54" s="71" customFormat="1" ht="14.25" x14ac:dyDescent="0.2">
      <c r="A167" s="87" t="s">
        <v>309</v>
      </c>
      <c r="G167" s="81" t="s">
        <v>310</v>
      </c>
      <c r="H167" s="85" t="s">
        <v>310</v>
      </c>
      <c r="I167" s="74" t="s">
        <v>311</v>
      </c>
      <c r="J167" s="75">
        <v>0</v>
      </c>
      <c r="K167" s="75"/>
      <c r="L167" s="113">
        <v>0</v>
      </c>
      <c r="M167" s="113">
        <v>0</v>
      </c>
      <c r="N167" s="113">
        <v>0</v>
      </c>
      <c r="O167" s="113">
        <v>0</v>
      </c>
      <c r="P167" s="113">
        <v>0</v>
      </c>
      <c r="Q167" s="113">
        <v>0</v>
      </c>
      <c r="R167" s="113">
        <v>0</v>
      </c>
      <c r="S167" s="113">
        <v>0</v>
      </c>
      <c r="T167" s="113">
        <v>0</v>
      </c>
      <c r="U167" s="113">
        <v>0</v>
      </c>
      <c r="V167" s="113">
        <v>0</v>
      </c>
      <c r="W167" s="113">
        <v>0</v>
      </c>
      <c r="X167" s="113">
        <v>0</v>
      </c>
      <c r="Y167" s="113">
        <f t="shared" si="297"/>
        <v>0</v>
      </c>
      <c r="Z167" s="113">
        <v>0</v>
      </c>
      <c r="AA167" s="113">
        <v>0</v>
      </c>
      <c r="AB167" s="113">
        <v>0</v>
      </c>
      <c r="AC167" s="113">
        <v>0</v>
      </c>
      <c r="AD167" s="113">
        <v>0</v>
      </c>
      <c r="AE167" s="113">
        <v>0</v>
      </c>
      <c r="AF167" s="113">
        <v>0</v>
      </c>
      <c r="AG167" s="116">
        <v>0</v>
      </c>
      <c r="AH167" s="116">
        <v>0</v>
      </c>
      <c r="AI167" s="113">
        <f t="shared" si="302"/>
        <v>0</v>
      </c>
      <c r="AJ167" s="113">
        <v>0</v>
      </c>
      <c r="AK167" s="113">
        <v>0</v>
      </c>
      <c r="AL167" s="113">
        <f t="shared" si="303"/>
        <v>0</v>
      </c>
      <c r="AM167" s="113">
        <f t="shared" si="304"/>
        <v>0</v>
      </c>
      <c r="AN167" s="113">
        <f t="shared" si="305"/>
        <v>0</v>
      </c>
      <c r="AO167" s="113">
        <f t="shared" si="306"/>
        <v>0</v>
      </c>
      <c r="AP167" s="113">
        <f t="shared" si="307"/>
        <v>0</v>
      </c>
      <c r="AQ167" s="113">
        <v>0</v>
      </c>
      <c r="AR167" s="113">
        <f t="shared" si="308"/>
        <v>0</v>
      </c>
      <c r="AS167" s="113">
        <f t="shared" si="309"/>
        <v>0</v>
      </c>
      <c r="AT167" s="113">
        <f t="shared" si="310"/>
        <v>0</v>
      </c>
      <c r="AU167" s="113">
        <v>0</v>
      </c>
      <c r="AV167" s="113">
        <v>0</v>
      </c>
      <c r="AW167" s="113">
        <f t="shared" si="311"/>
        <v>0</v>
      </c>
      <c r="AX167" s="113" t="e">
        <f>#REF!</f>
        <v>#REF!</v>
      </c>
      <c r="AY167" s="113">
        <v>0</v>
      </c>
      <c r="AZ167" s="113">
        <v>0</v>
      </c>
      <c r="BA167" s="113">
        <v>0</v>
      </c>
      <c r="BB167" s="113">
        <v>0</v>
      </c>
    </row>
    <row r="168" spans="1:54" s="71" customFormat="1" ht="14.25" x14ac:dyDescent="0.2">
      <c r="A168" s="87" t="s">
        <v>312</v>
      </c>
      <c r="G168" s="81" t="s">
        <v>313</v>
      </c>
      <c r="H168" s="85" t="s">
        <v>313</v>
      </c>
      <c r="I168" s="74" t="s">
        <v>314</v>
      </c>
      <c r="J168" s="75">
        <v>0</v>
      </c>
      <c r="K168" s="75"/>
      <c r="L168" s="113">
        <v>0</v>
      </c>
      <c r="M168" s="113">
        <v>0</v>
      </c>
      <c r="N168" s="113">
        <v>0</v>
      </c>
      <c r="O168" s="113">
        <v>0</v>
      </c>
      <c r="P168" s="113">
        <v>0</v>
      </c>
      <c r="Q168" s="113">
        <v>0</v>
      </c>
      <c r="R168" s="113">
        <v>0</v>
      </c>
      <c r="S168" s="113">
        <v>0</v>
      </c>
      <c r="T168" s="113">
        <v>0</v>
      </c>
      <c r="U168" s="113">
        <v>0</v>
      </c>
      <c r="V168" s="113">
        <v>0</v>
      </c>
      <c r="W168" s="113">
        <v>0</v>
      </c>
      <c r="X168" s="113">
        <v>0</v>
      </c>
      <c r="Y168" s="113">
        <f t="shared" si="297"/>
        <v>0</v>
      </c>
      <c r="Z168" s="113">
        <v>0</v>
      </c>
      <c r="AA168" s="113">
        <v>0</v>
      </c>
      <c r="AB168" s="113">
        <v>0</v>
      </c>
      <c r="AC168" s="113">
        <v>0</v>
      </c>
      <c r="AD168" s="113">
        <v>0</v>
      </c>
      <c r="AE168" s="113">
        <v>0</v>
      </c>
      <c r="AF168" s="113">
        <v>0</v>
      </c>
      <c r="AG168" s="116">
        <v>0</v>
      </c>
      <c r="AH168" s="116">
        <v>0</v>
      </c>
      <c r="AI168" s="113">
        <f t="shared" si="302"/>
        <v>0</v>
      </c>
      <c r="AJ168" s="113">
        <v>0</v>
      </c>
      <c r="AK168" s="113">
        <v>0</v>
      </c>
      <c r="AL168" s="113">
        <f t="shared" si="303"/>
        <v>0</v>
      </c>
      <c r="AM168" s="113">
        <f t="shared" si="304"/>
        <v>0</v>
      </c>
      <c r="AN168" s="113">
        <f t="shared" si="305"/>
        <v>0</v>
      </c>
      <c r="AO168" s="113">
        <f t="shared" si="306"/>
        <v>0</v>
      </c>
      <c r="AP168" s="113">
        <f t="shared" si="307"/>
        <v>0</v>
      </c>
      <c r="AQ168" s="113">
        <v>0</v>
      </c>
      <c r="AR168" s="113">
        <f t="shared" si="308"/>
        <v>0</v>
      </c>
      <c r="AS168" s="113">
        <f t="shared" si="309"/>
        <v>0</v>
      </c>
      <c r="AT168" s="113">
        <f t="shared" si="310"/>
        <v>0</v>
      </c>
      <c r="AU168" s="113">
        <v>0</v>
      </c>
      <c r="AV168" s="113">
        <v>0</v>
      </c>
      <c r="AW168" s="113">
        <f t="shared" si="311"/>
        <v>0</v>
      </c>
      <c r="AX168" s="113" t="e">
        <f>#REF!</f>
        <v>#REF!</v>
      </c>
      <c r="AY168" s="113">
        <v>0</v>
      </c>
      <c r="AZ168" s="113">
        <v>0</v>
      </c>
      <c r="BA168" s="113">
        <v>0</v>
      </c>
      <c r="BB168" s="113">
        <v>0</v>
      </c>
    </row>
    <row r="169" spans="1:54" s="71" customFormat="1" ht="14.25" x14ac:dyDescent="0.2">
      <c r="G169" s="81" t="s">
        <v>315</v>
      </c>
      <c r="H169" s="85" t="s">
        <v>315</v>
      </c>
      <c r="I169" s="74" t="s">
        <v>316</v>
      </c>
      <c r="J169" s="75">
        <v>0</v>
      </c>
      <c r="K169" s="75"/>
      <c r="L169" s="113">
        <v>0</v>
      </c>
      <c r="M169" s="113">
        <v>0</v>
      </c>
      <c r="N169" s="113">
        <v>0</v>
      </c>
      <c r="O169" s="113">
        <v>0</v>
      </c>
      <c r="P169" s="113">
        <v>0</v>
      </c>
      <c r="Q169" s="113">
        <v>0</v>
      </c>
      <c r="R169" s="113">
        <v>0</v>
      </c>
      <c r="S169" s="113">
        <v>0</v>
      </c>
      <c r="T169" s="113">
        <v>0</v>
      </c>
      <c r="U169" s="113">
        <v>0</v>
      </c>
      <c r="V169" s="113">
        <v>0</v>
      </c>
      <c r="W169" s="113">
        <v>0</v>
      </c>
      <c r="X169" s="113">
        <v>0</v>
      </c>
      <c r="Y169" s="113">
        <f t="shared" si="297"/>
        <v>0</v>
      </c>
      <c r="Z169" s="113">
        <v>0</v>
      </c>
      <c r="AA169" s="113">
        <v>0</v>
      </c>
      <c r="AB169" s="113">
        <v>0</v>
      </c>
      <c r="AC169" s="113">
        <v>0</v>
      </c>
      <c r="AD169" s="113">
        <v>0</v>
      </c>
      <c r="AE169" s="113">
        <v>0</v>
      </c>
      <c r="AF169" s="113">
        <v>0</v>
      </c>
      <c r="AG169" s="116">
        <v>0</v>
      </c>
      <c r="AH169" s="116">
        <v>0</v>
      </c>
      <c r="AI169" s="113">
        <f t="shared" si="302"/>
        <v>0</v>
      </c>
      <c r="AJ169" s="113">
        <v>0</v>
      </c>
      <c r="AK169" s="113">
        <v>0</v>
      </c>
      <c r="AL169" s="113">
        <f t="shared" si="303"/>
        <v>0</v>
      </c>
      <c r="AM169" s="113">
        <f t="shared" si="304"/>
        <v>0</v>
      </c>
      <c r="AN169" s="113">
        <f t="shared" si="305"/>
        <v>0</v>
      </c>
      <c r="AO169" s="113">
        <f t="shared" si="306"/>
        <v>0</v>
      </c>
      <c r="AP169" s="113">
        <f t="shared" si="307"/>
        <v>0</v>
      </c>
      <c r="AQ169" s="113">
        <v>0</v>
      </c>
      <c r="AR169" s="113">
        <f t="shared" si="308"/>
        <v>0</v>
      </c>
      <c r="AS169" s="113">
        <f t="shared" si="309"/>
        <v>0</v>
      </c>
      <c r="AT169" s="113">
        <f t="shared" si="310"/>
        <v>0</v>
      </c>
      <c r="AU169" s="113">
        <v>0</v>
      </c>
      <c r="AV169" s="113">
        <v>0</v>
      </c>
      <c r="AW169" s="113">
        <f t="shared" si="311"/>
        <v>0</v>
      </c>
      <c r="AX169" s="113" t="e">
        <f>#REF!</f>
        <v>#REF!</v>
      </c>
      <c r="AY169" s="113">
        <v>0</v>
      </c>
      <c r="AZ169" s="113">
        <v>0</v>
      </c>
      <c r="BA169" s="113">
        <v>0</v>
      </c>
      <c r="BB169" s="113">
        <v>0</v>
      </c>
    </row>
    <row r="170" spans="1:54" s="71" customFormat="1" ht="14.25" x14ac:dyDescent="0.2">
      <c r="G170" s="81" t="s">
        <v>317</v>
      </c>
      <c r="H170" s="82" t="s">
        <v>90</v>
      </c>
      <c r="I170" s="83" t="s">
        <v>91</v>
      </c>
      <c r="J170" s="84">
        <f>SUM(J171:J174)</f>
        <v>0</v>
      </c>
      <c r="K170" s="84">
        <f>SUM(K171:K174)</f>
        <v>0</v>
      </c>
      <c r="L170" s="115">
        <f>SUM(L171:L174)</f>
        <v>46575000000</v>
      </c>
      <c r="M170" s="115">
        <f t="shared" ref="M170:X170" si="312">SUM(M171:M174)</f>
        <v>0</v>
      </c>
      <c r="N170" s="115">
        <f t="shared" si="312"/>
        <v>0</v>
      </c>
      <c r="O170" s="115">
        <f t="shared" si="312"/>
        <v>182708470</v>
      </c>
      <c r="P170" s="115">
        <f t="shared" si="312"/>
        <v>920348926</v>
      </c>
      <c r="Q170" s="115">
        <f t="shared" si="312"/>
        <v>7189336158</v>
      </c>
      <c r="R170" s="115">
        <f t="shared" si="312"/>
        <v>4451249506</v>
      </c>
      <c r="S170" s="115">
        <f t="shared" si="312"/>
        <v>4451249506</v>
      </c>
      <c r="T170" s="115">
        <f t="shared" si="312"/>
        <v>4451249506</v>
      </c>
      <c r="U170" s="115">
        <f t="shared" si="312"/>
        <v>4451249506</v>
      </c>
      <c r="V170" s="115">
        <f t="shared" si="312"/>
        <v>4451249506</v>
      </c>
      <c r="W170" s="115">
        <f t="shared" si="312"/>
        <v>4451249506</v>
      </c>
      <c r="X170" s="115">
        <f t="shared" si="312"/>
        <v>4451249506</v>
      </c>
      <c r="Y170" s="115">
        <f t="shared" si="297"/>
        <v>39451140096</v>
      </c>
      <c r="Z170" s="115">
        <f t="shared" ref="Z170:AZ170" si="313">SUM(Z171:Z174)</f>
        <v>3881250000</v>
      </c>
      <c r="AA170" s="115">
        <f t="shared" si="313"/>
        <v>3881250000</v>
      </c>
      <c r="AB170" s="115">
        <f t="shared" si="313"/>
        <v>3881250000</v>
      </c>
      <c r="AC170" s="115">
        <f t="shared" si="313"/>
        <v>3881250000</v>
      </c>
      <c r="AD170" s="115">
        <f t="shared" si="313"/>
        <v>3881250000</v>
      </c>
      <c r="AE170" s="115">
        <f t="shared" si="313"/>
        <v>3881250000</v>
      </c>
      <c r="AF170" s="115">
        <f t="shared" si="313"/>
        <v>3881250000</v>
      </c>
      <c r="AG170" s="115">
        <f t="shared" si="313"/>
        <v>0</v>
      </c>
      <c r="AH170" s="115">
        <f t="shared" si="313"/>
        <v>0</v>
      </c>
      <c r="AI170" s="115">
        <f t="shared" si="313"/>
        <v>0</v>
      </c>
      <c r="AJ170" s="115">
        <f t="shared" si="313"/>
        <v>23287500000</v>
      </c>
      <c r="AK170" s="115">
        <f t="shared" si="313"/>
        <v>23287500000</v>
      </c>
      <c r="AL170" s="115">
        <f t="shared" si="313"/>
        <v>46575000000</v>
      </c>
      <c r="AM170" s="115">
        <f t="shared" si="313"/>
        <v>12743643060</v>
      </c>
      <c r="AN170" s="115">
        <f t="shared" si="313"/>
        <v>24415112334.000004</v>
      </c>
      <c r="AO170" s="115">
        <f t="shared" si="313"/>
        <v>55068033151.999992</v>
      </c>
      <c r="AP170" s="115">
        <f t="shared" si="313"/>
        <v>92226788546</v>
      </c>
      <c r="AQ170" s="115">
        <f>SUM(AQ171:AQ174)</f>
        <v>12743643060</v>
      </c>
      <c r="AR170" s="115">
        <f t="shared" si="313"/>
        <v>24415112334.000004</v>
      </c>
      <c r="AS170" s="115">
        <f t="shared" si="313"/>
        <v>55068033151.999992</v>
      </c>
      <c r="AT170" s="115">
        <f t="shared" si="313"/>
        <v>92226788546</v>
      </c>
      <c r="AU170" s="115">
        <f t="shared" si="313"/>
        <v>12743643060</v>
      </c>
      <c r="AV170" s="115">
        <f t="shared" si="313"/>
        <v>79483145486</v>
      </c>
      <c r="AW170" s="115">
        <f t="shared" si="313"/>
        <v>92226788546</v>
      </c>
      <c r="AX170" s="115" t="e">
        <f t="shared" si="313"/>
        <v>#REF!</v>
      </c>
      <c r="AY170" s="115">
        <f t="shared" si="313"/>
        <v>92226788546</v>
      </c>
      <c r="AZ170" s="115">
        <f t="shared" si="313"/>
        <v>252073302578</v>
      </c>
      <c r="BA170" s="115">
        <f>SUM(BA171:BA174)</f>
        <v>92226788546</v>
      </c>
      <c r="BB170" s="115">
        <f>SUM(BB171:BB174)</f>
        <v>285645272712</v>
      </c>
    </row>
    <row r="171" spans="1:54" s="71" customFormat="1" ht="14.25" x14ac:dyDescent="0.2">
      <c r="G171" s="81" t="s">
        <v>318</v>
      </c>
      <c r="H171" s="85" t="s">
        <v>318</v>
      </c>
      <c r="I171" s="74" t="s">
        <v>319</v>
      </c>
      <c r="J171" s="75">
        <v>0</v>
      </c>
      <c r="K171" s="75"/>
      <c r="L171" s="113">
        <v>46575000000</v>
      </c>
      <c r="M171" s="113">
        <v>0</v>
      </c>
      <c r="N171" s="113">
        <v>0</v>
      </c>
      <c r="O171" s="113">
        <v>182708470</v>
      </c>
      <c r="P171" s="113">
        <v>920348926</v>
      </c>
      <c r="Q171" s="113">
        <v>7189336158</v>
      </c>
      <c r="R171" s="113">
        <v>4451249506</v>
      </c>
      <c r="S171" s="113">
        <v>4451249506</v>
      </c>
      <c r="T171" s="113">
        <v>4451249506</v>
      </c>
      <c r="U171" s="113">
        <v>4451249506</v>
      </c>
      <c r="V171" s="113">
        <v>4451249506</v>
      </c>
      <c r="W171" s="113">
        <v>4451249506</v>
      </c>
      <c r="X171" s="113">
        <v>4451249506</v>
      </c>
      <c r="Y171" s="113">
        <f t="shared" si="297"/>
        <v>39451140096</v>
      </c>
      <c r="Z171" s="113">
        <v>3881250000</v>
      </c>
      <c r="AA171" s="113">
        <v>3881250000</v>
      </c>
      <c r="AB171" s="113">
        <v>3881250000</v>
      </c>
      <c r="AC171" s="113">
        <v>3881250000</v>
      </c>
      <c r="AD171" s="113">
        <v>3881250000</v>
      </c>
      <c r="AE171" s="113">
        <v>3881250000</v>
      </c>
      <c r="AF171" s="113">
        <v>3881250000</v>
      </c>
      <c r="AG171" s="116">
        <v>0</v>
      </c>
      <c r="AH171" s="116">
        <v>0</v>
      </c>
      <c r="AI171" s="113">
        <f t="shared" si="302"/>
        <v>0</v>
      </c>
      <c r="AJ171" s="113">
        <v>23287500000</v>
      </c>
      <c r="AK171" s="113">
        <v>23287500000</v>
      </c>
      <c r="AL171" s="113">
        <f>SUM(AJ171:AK171)</f>
        <v>46575000000</v>
      </c>
      <c r="AM171" s="113">
        <f>SUM(M171:R171)</f>
        <v>12743643060</v>
      </c>
      <c r="AN171" s="113">
        <v>24415112334.000004</v>
      </c>
      <c r="AO171" s="113">
        <v>55068033151.999992</v>
      </c>
      <c r="AP171" s="113">
        <f>SUM(AM171:AO171)</f>
        <v>92226788546</v>
      </c>
      <c r="AQ171" s="113">
        <v>12743643060</v>
      </c>
      <c r="AR171" s="113">
        <f>AN171</f>
        <v>24415112334.000004</v>
      </c>
      <c r="AS171" s="113">
        <f>AO171</f>
        <v>55068033151.999992</v>
      </c>
      <c r="AT171" s="113">
        <f>SUM(AQ171:AS171)</f>
        <v>92226788546</v>
      </c>
      <c r="AU171" s="113">
        <v>12743643060</v>
      </c>
      <c r="AV171" s="113">
        <v>79483145486</v>
      </c>
      <c r="AW171" s="113">
        <f>SUM(AU171:AV171)</f>
        <v>92226788546</v>
      </c>
      <c r="AX171" s="113" t="e">
        <f>#REF!</f>
        <v>#REF!</v>
      </c>
      <c r="AY171" s="113">
        <f>92226788.546*1000</f>
        <v>92226788546</v>
      </c>
      <c r="AZ171" s="113">
        <f>252073302.578*1000</f>
        <v>252073302578</v>
      </c>
      <c r="BA171" s="113">
        <f>92226788.546*1000</f>
        <v>92226788546</v>
      </c>
      <c r="BB171" s="113">
        <f>281664785112+3980487600</f>
        <v>285645272712</v>
      </c>
    </row>
    <row r="172" spans="1:54" s="71" customFormat="1" ht="14.25" x14ac:dyDescent="0.2">
      <c r="G172" s="81" t="s">
        <v>320</v>
      </c>
      <c r="H172" s="85" t="s">
        <v>320</v>
      </c>
      <c r="I172" s="74" t="s">
        <v>321</v>
      </c>
      <c r="J172" s="75">
        <v>0</v>
      </c>
      <c r="K172" s="75"/>
      <c r="L172" s="113">
        <v>0</v>
      </c>
      <c r="M172" s="113">
        <v>0</v>
      </c>
      <c r="N172" s="113">
        <v>0</v>
      </c>
      <c r="O172" s="113">
        <v>0</v>
      </c>
      <c r="P172" s="113">
        <v>0</v>
      </c>
      <c r="Q172" s="113">
        <v>0</v>
      </c>
      <c r="R172" s="113">
        <v>0</v>
      </c>
      <c r="S172" s="113">
        <v>0</v>
      </c>
      <c r="T172" s="113">
        <v>0</v>
      </c>
      <c r="U172" s="113">
        <v>0</v>
      </c>
      <c r="V172" s="113">
        <v>0</v>
      </c>
      <c r="W172" s="113">
        <v>0</v>
      </c>
      <c r="X172" s="113">
        <v>0</v>
      </c>
      <c r="Y172" s="113">
        <f t="shared" si="297"/>
        <v>0</v>
      </c>
      <c r="Z172" s="113">
        <v>0</v>
      </c>
      <c r="AA172" s="113">
        <v>0</v>
      </c>
      <c r="AB172" s="113">
        <v>0</v>
      </c>
      <c r="AC172" s="113">
        <v>0</v>
      </c>
      <c r="AD172" s="113">
        <v>0</v>
      </c>
      <c r="AE172" s="113">
        <v>0</v>
      </c>
      <c r="AF172" s="113">
        <v>0</v>
      </c>
      <c r="AG172" s="116">
        <v>0</v>
      </c>
      <c r="AH172" s="116">
        <v>0</v>
      </c>
      <c r="AI172" s="113">
        <f t="shared" si="302"/>
        <v>0</v>
      </c>
      <c r="AJ172" s="113">
        <v>0</v>
      </c>
      <c r="AK172" s="113">
        <v>0</v>
      </c>
      <c r="AL172" s="113">
        <f>SUM(AJ172:AK172)</f>
        <v>0</v>
      </c>
      <c r="AM172" s="113">
        <f>SUM(M172:R172)</f>
        <v>0</v>
      </c>
      <c r="AN172" s="113">
        <f>SUM(S172:U172)</f>
        <v>0</v>
      </c>
      <c r="AO172" s="113">
        <f>SUM(V172:X172)</f>
        <v>0</v>
      </c>
      <c r="AP172" s="113">
        <f>SUM(AM172:AO172)</f>
        <v>0</v>
      </c>
      <c r="AQ172" s="113">
        <v>0</v>
      </c>
      <c r="AR172" s="113">
        <f>R172*3</f>
        <v>0</v>
      </c>
      <c r="AS172" s="113">
        <f>R172*3</f>
        <v>0</v>
      </c>
      <c r="AT172" s="113">
        <f>SUM(AQ172:AS172)</f>
        <v>0</v>
      </c>
      <c r="AU172" s="113">
        <v>0</v>
      </c>
      <c r="AV172" s="113">
        <v>0</v>
      </c>
      <c r="AW172" s="113">
        <f>SUM(AU172:AV172)</f>
        <v>0</v>
      </c>
      <c r="AX172" s="113" t="e">
        <f>#REF!</f>
        <v>#REF!</v>
      </c>
      <c r="AY172" s="113">
        <v>0</v>
      </c>
      <c r="AZ172" s="113">
        <v>0</v>
      </c>
      <c r="BA172" s="113">
        <v>0</v>
      </c>
      <c r="BB172" s="113">
        <v>0</v>
      </c>
    </row>
    <row r="173" spans="1:54" s="71" customFormat="1" ht="14.25" x14ac:dyDescent="0.2">
      <c r="G173" s="81" t="s">
        <v>322</v>
      </c>
      <c r="H173" s="85" t="s">
        <v>322</v>
      </c>
      <c r="I173" s="74" t="s">
        <v>323</v>
      </c>
      <c r="J173" s="75">
        <v>0</v>
      </c>
      <c r="K173" s="75"/>
      <c r="L173" s="113">
        <v>0</v>
      </c>
      <c r="M173" s="113">
        <v>0</v>
      </c>
      <c r="N173" s="113">
        <v>0</v>
      </c>
      <c r="O173" s="113">
        <v>0</v>
      </c>
      <c r="P173" s="113">
        <v>0</v>
      </c>
      <c r="Q173" s="113">
        <v>0</v>
      </c>
      <c r="R173" s="113">
        <v>0</v>
      </c>
      <c r="S173" s="113">
        <v>0</v>
      </c>
      <c r="T173" s="113">
        <v>0</v>
      </c>
      <c r="U173" s="113">
        <v>0</v>
      </c>
      <c r="V173" s="113">
        <v>0</v>
      </c>
      <c r="W173" s="113">
        <v>0</v>
      </c>
      <c r="X173" s="113">
        <v>0</v>
      </c>
      <c r="Y173" s="113">
        <f t="shared" si="297"/>
        <v>0</v>
      </c>
      <c r="Z173" s="113">
        <v>0</v>
      </c>
      <c r="AA173" s="113">
        <v>0</v>
      </c>
      <c r="AB173" s="113">
        <v>0</v>
      </c>
      <c r="AC173" s="113">
        <v>0</v>
      </c>
      <c r="AD173" s="113">
        <v>0</v>
      </c>
      <c r="AE173" s="113">
        <v>0</v>
      </c>
      <c r="AF173" s="113">
        <v>0</v>
      </c>
      <c r="AG173" s="116">
        <v>0</v>
      </c>
      <c r="AH173" s="116">
        <v>0</v>
      </c>
      <c r="AI173" s="113">
        <f t="shared" si="302"/>
        <v>0</v>
      </c>
      <c r="AJ173" s="113">
        <v>0</v>
      </c>
      <c r="AK173" s="113">
        <v>0</v>
      </c>
      <c r="AL173" s="113">
        <f>SUM(AJ173:AK173)</f>
        <v>0</v>
      </c>
      <c r="AM173" s="113">
        <f>SUM(M173:R173)</f>
        <v>0</v>
      </c>
      <c r="AN173" s="113">
        <f>SUM(S173:U173)</f>
        <v>0</v>
      </c>
      <c r="AO173" s="113">
        <f>SUM(V173:X173)</f>
        <v>0</v>
      </c>
      <c r="AP173" s="113">
        <f>SUM(AM173:AO173)</f>
        <v>0</v>
      </c>
      <c r="AQ173" s="113">
        <v>0</v>
      </c>
      <c r="AR173" s="113">
        <f>R173*3</f>
        <v>0</v>
      </c>
      <c r="AS173" s="113">
        <f>R173*3</f>
        <v>0</v>
      </c>
      <c r="AT173" s="113">
        <f>SUM(AQ173:AS173)</f>
        <v>0</v>
      </c>
      <c r="AU173" s="113">
        <v>0</v>
      </c>
      <c r="AV173" s="113">
        <v>0</v>
      </c>
      <c r="AW173" s="113">
        <f>SUM(AU173:AV173)</f>
        <v>0</v>
      </c>
      <c r="AX173" s="113" t="e">
        <f>#REF!</f>
        <v>#REF!</v>
      </c>
      <c r="AY173" s="113">
        <v>0</v>
      </c>
      <c r="AZ173" s="113">
        <v>0</v>
      </c>
      <c r="BA173" s="113">
        <v>0</v>
      </c>
      <c r="BB173" s="113">
        <v>0</v>
      </c>
    </row>
    <row r="174" spans="1:54" s="71" customFormat="1" ht="14.25" x14ac:dyDescent="0.2">
      <c r="G174" s="81" t="s">
        <v>324</v>
      </c>
      <c r="H174" s="85" t="s">
        <v>324</v>
      </c>
      <c r="I174" s="74" t="s">
        <v>325</v>
      </c>
      <c r="J174" s="75">
        <v>0</v>
      </c>
      <c r="K174" s="75"/>
      <c r="L174" s="113">
        <v>0</v>
      </c>
      <c r="M174" s="113">
        <v>0</v>
      </c>
      <c r="N174" s="113">
        <v>0</v>
      </c>
      <c r="O174" s="113">
        <v>0</v>
      </c>
      <c r="P174" s="113">
        <v>0</v>
      </c>
      <c r="Q174" s="113">
        <v>0</v>
      </c>
      <c r="R174" s="113">
        <v>0</v>
      </c>
      <c r="S174" s="113">
        <v>0</v>
      </c>
      <c r="T174" s="113">
        <v>0</v>
      </c>
      <c r="U174" s="113">
        <v>0</v>
      </c>
      <c r="V174" s="113">
        <v>0</v>
      </c>
      <c r="W174" s="113">
        <v>0</v>
      </c>
      <c r="X174" s="113">
        <v>0</v>
      </c>
      <c r="Y174" s="113">
        <f t="shared" si="297"/>
        <v>0</v>
      </c>
      <c r="Z174" s="113">
        <v>0</v>
      </c>
      <c r="AA174" s="113">
        <v>0</v>
      </c>
      <c r="AB174" s="113">
        <v>0</v>
      </c>
      <c r="AC174" s="113">
        <v>0</v>
      </c>
      <c r="AD174" s="113">
        <v>0</v>
      </c>
      <c r="AE174" s="113">
        <v>0</v>
      </c>
      <c r="AF174" s="113">
        <v>0</v>
      </c>
      <c r="AG174" s="116">
        <v>0</v>
      </c>
      <c r="AH174" s="116">
        <v>0</v>
      </c>
      <c r="AI174" s="113">
        <f t="shared" si="302"/>
        <v>0</v>
      </c>
      <c r="AJ174" s="113">
        <v>0</v>
      </c>
      <c r="AK174" s="113">
        <v>0</v>
      </c>
      <c r="AL174" s="113">
        <f>SUM(AJ174:AK174)</f>
        <v>0</v>
      </c>
      <c r="AM174" s="113">
        <f>SUM(M174:R174)</f>
        <v>0</v>
      </c>
      <c r="AN174" s="113">
        <f>SUM(S174:U174)</f>
        <v>0</v>
      </c>
      <c r="AO174" s="113">
        <f>SUM(V174:X174)</f>
        <v>0</v>
      </c>
      <c r="AP174" s="113">
        <f>SUM(AM174:AO174)</f>
        <v>0</v>
      </c>
      <c r="AQ174" s="113">
        <v>0</v>
      </c>
      <c r="AR174" s="113">
        <f>R174*3</f>
        <v>0</v>
      </c>
      <c r="AS174" s="113">
        <f>R174*3</f>
        <v>0</v>
      </c>
      <c r="AT174" s="113">
        <f>SUM(AQ174:AS174)</f>
        <v>0</v>
      </c>
      <c r="AU174" s="113">
        <v>0</v>
      </c>
      <c r="AV174" s="113">
        <v>0</v>
      </c>
      <c r="AW174" s="113">
        <f>SUM(AU174:AV174)</f>
        <v>0</v>
      </c>
      <c r="AX174" s="113" t="e">
        <f>#REF!</f>
        <v>#REF!</v>
      </c>
      <c r="AY174" s="113">
        <v>0</v>
      </c>
      <c r="AZ174" s="113">
        <v>0</v>
      </c>
      <c r="BA174" s="113">
        <v>0</v>
      </c>
      <c r="BB174" s="113">
        <v>0</v>
      </c>
    </row>
    <row r="175" spans="1:54" s="71" customFormat="1" ht="14.25" x14ac:dyDescent="0.2">
      <c r="G175" s="81" t="s">
        <v>326</v>
      </c>
      <c r="H175" s="82" t="s">
        <v>92</v>
      </c>
      <c r="I175" s="83" t="s">
        <v>93</v>
      </c>
      <c r="J175" s="84">
        <f>SUM(J176:J185)</f>
        <v>0</v>
      </c>
      <c r="K175" s="84">
        <f>SUM(K176:K185)</f>
        <v>0</v>
      </c>
      <c r="L175" s="115">
        <f>SUM(L176:L185)</f>
        <v>0</v>
      </c>
      <c r="M175" s="115">
        <f t="shared" ref="M175:X175" si="314">SUM(M176:M185)</f>
        <v>0</v>
      </c>
      <c r="N175" s="115">
        <f t="shared" si="314"/>
        <v>0</v>
      </c>
      <c r="O175" s="115">
        <f t="shared" si="314"/>
        <v>0</v>
      </c>
      <c r="P175" s="115">
        <f t="shared" si="314"/>
        <v>0</v>
      </c>
      <c r="Q175" s="115">
        <f t="shared" si="314"/>
        <v>0</v>
      </c>
      <c r="R175" s="115">
        <f t="shared" si="314"/>
        <v>0</v>
      </c>
      <c r="S175" s="115">
        <f t="shared" si="314"/>
        <v>0</v>
      </c>
      <c r="T175" s="115">
        <f t="shared" si="314"/>
        <v>0</v>
      </c>
      <c r="U175" s="115">
        <f t="shared" si="314"/>
        <v>0</v>
      </c>
      <c r="V175" s="115">
        <f t="shared" si="314"/>
        <v>0</v>
      </c>
      <c r="W175" s="115">
        <f t="shared" si="314"/>
        <v>0</v>
      </c>
      <c r="X175" s="115">
        <f t="shared" si="314"/>
        <v>0</v>
      </c>
      <c r="Y175" s="115">
        <f t="shared" si="297"/>
        <v>0</v>
      </c>
      <c r="Z175" s="115">
        <f t="shared" ref="Z175:AZ175" si="315">SUM(Z176:Z185)</f>
        <v>0</v>
      </c>
      <c r="AA175" s="115">
        <f t="shared" si="315"/>
        <v>0</v>
      </c>
      <c r="AB175" s="115">
        <f t="shared" si="315"/>
        <v>0</v>
      </c>
      <c r="AC175" s="115">
        <f t="shared" si="315"/>
        <v>0</v>
      </c>
      <c r="AD175" s="115">
        <f t="shared" si="315"/>
        <v>0</v>
      </c>
      <c r="AE175" s="115">
        <f t="shared" si="315"/>
        <v>0</v>
      </c>
      <c r="AF175" s="115">
        <f t="shared" si="315"/>
        <v>0</v>
      </c>
      <c r="AG175" s="115">
        <f t="shared" si="315"/>
        <v>0</v>
      </c>
      <c r="AH175" s="115">
        <f t="shared" si="315"/>
        <v>0</v>
      </c>
      <c r="AI175" s="115">
        <f t="shared" si="315"/>
        <v>0</v>
      </c>
      <c r="AJ175" s="115">
        <f t="shared" si="315"/>
        <v>0</v>
      </c>
      <c r="AK175" s="115">
        <f t="shared" si="315"/>
        <v>0</v>
      </c>
      <c r="AL175" s="115">
        <f t="shared" si="315"/>
        <v>0</v>
      </c>
      <c r="AM175" s="115">
        <f t="shared" si="315"/>
        <v>0</v>
      </c>
      <c r="AN175" s="115">
        <f t="shared" si="315"/>
        <v>0</v>
      </c>
      <c r="AO175" s="115">
        <f t="shared" si="315"/>
        <v>0</v>
      </c>
      <c r="AP175" s="115">
        <f t="shared" si="315"/>
        <v>0</v>
      </c>
      <c r="AQ175" s="115">
        <f>SUM(AQ176:AQ185)</f>
        <v>0</v>
      </c>
      <c r="AR175" s="115">
        <f t="shared" si="315"/>
        <v>0</v>
      </c>
      <c r="AS175" s="115">
        <f t="shared" si="315"/>
        <v>0</v>
      </c>
      <c r="AT175" s="115">
        <f t="shared" si="315"/>
        <v>0</v>
      </c>
      <c r="AU175" s="115">
        <f t="shared" si="315"/>
        <v>0</v>
      </c>
      <c r="AV175" s="115">
        <f t="shared" si="315"/>
        <v>0</v>
      </c>
      <c r="AW175" s="115">
        <f t="shared" si="315"/>
        <v>0</v>
      </c>
      <c r="AX175" s="115" t="e">
        <f t="shared" si="315"/>
        <v>#REF!</v>
      </c>
      <c r="AY175" s="115">
        <f t="shared" si="315"/>
        <v>0</v>
      </c>
      <c r="AZ175" s="115">
        <f t="shared" si="315"/>
        <v>0</v>
      </c>
      <c r="BA175" s="115">
        <f>SUM(BA176:BA185)</f>
        <v>0</v>
      </c>
      <c r="BB175" s="115">
        <f>SUM(BB176:BB185)</f>
        <v>0</v>
      </c>
    </row>
    <row r="176" spans="1:54" s="71" customFormat="1" ht="14.25" x14ac:dyDescent="0.2">
      <c r="G176" s="81" t="s">
        <v>327</v>
      </c>
      <c r="H176" s="85" t="s">
        <v>327</v>
      </c>
      <c r="I176" s="74" t="s">
        <v>328</v>
      </c>
      <c r="J176" s="75">
        <v>0</v>
      </c>
      <c r="K176" s="75"/>
      <c r="L176" s="113">
        <v>0</v>
      </c>
      <c r="M176" s="113"/>
      <c r="N176" s="113"/>
      <c r="O176" s="113"/>
      <c r="P176" s="113"/>
      <c r="Q176" s="113"/>
      <c r="R176" s="113"/>
      <c r="S176" s="113"/>
      <c r="T176" s="113"/>
      <c r="U176" s="113"/>
      <c r="V176" s="113"/>
      <c r="W176" s="113"/>
      <c r="X176" s="113"/>
      <c r="Y176" s="113">
        <f t="shared" si="297"/>
        <v>0</v>
      </c>
      <c r="Z176" s="113">
        <v>0</v>
      </c>
      <c r="AA176" s="113">
        <v>0</v>
      </c>
      <c r="AB176" s="113">
        <v>0</v>
      </c>
      <c r="AC176" s="113">
        <v>0</v>
      </c>
      <c r="AD176" s="113">
        <v>0</v>
      </c>
      <c r="AE176" s="113">
        <v>0</v>
      </c>
      <c r="AF176" s="113">
        <v>0</v>
      </c>
      <c r="AG176" s="116">
        <v>0</v>
      </c>
      <c r="AH176" s="116">
        <v>0</v>
      </c>
      <c r="AI176" s="113">
        <f t="shared" si="302"/>
        <v>0</v>
      </c>
      <c r="AJ176" s="113">
        <v>0</v>
      </c>
      <c r="AK176" s="113">
        <v>0</v>
      </c>
      <c r="AL176" s="113">
        <f t="shared" ref="AL176:AL185" si="316">SUM(AJ176:AK176)</f>
        <v>0</v>
      </c>
      <c r="AM176" s="113">
        <f t="shared" ref="AM176:AM185" si="317">SUM(M176:R176)</f>
        <v>0</v>
      </c>
      <c r="AN176" s="113">
        <f t="shared" ref="AN176:AN185" si="318">SUM(S176:U176)</f>
        <v>0</v>
      </c>
      <c r="AO176" s="113">
        <f t="shared" ref="AO176:AO185" si="319">SUM(V176:X176)</f>
        <v>0</v>
      </c>
      <c r="AP176" s="113">
        <f t="shared" ref="AP176:AP185" si="320">SUM(AM176:AO176)</f>
        <v>0</v>
      </c>
      <c r="AQ176" s="113">
        <v>0</v>
      </c>
      <c r="AR176" s="113">
        <f t="shared" ref="AR176:AR185" si="321">R176*3</f>
        <v>0</v>
      </c>
      <c r="AS176" s="113">
        <f t="shared" ref="AS176:AS185" si="322">R176*3</f>
        <v>0</v>
      </c>
      <c r="AT176" s="113">
        <f t="shared" ref="AT176:AT185" si="323">SUM(AQ176:AS176)</f>
        <v>0</v>
      </c>
      <c r="AU176" s="113">
        <v>0</v>
      </c>
      <c r="AV176" s="113">
        <v>0</v>
      </c>
      <c r="AW176" s="113">
        <f t="shared" ref="AW176:AW185" si="324">SUM(AU176:AV176)</f>
        <v>0</v>
      </c>
      <c r="AX176" s="113" t="e">
        <f>#REF!</f>
        <v>#REF!</v>
      </c>
      <c r="AY176" s="113">
        <v>0</v>
      </c>
      <c r="AZ176" s="113">
        <v>0</v>
      </c>
      <c r="BA176" s="113">
        <v>0</v>
      </c>
      <c r="BB176" s="113">
        <v>0</v>
      </c>
    </row>
    <row r="177" spans="6:54" s="71" customFormat="1" ht="14.25" x14ac:dyDescent="0.2">
      <c r="G177" s="81" t="s">
        <v>329</v>
      </c>
      <c r="H177" s="85" t="s">
        <v>329</v>
      </c>
      <c r="I177" s="74" t="s">
        <v>330</v>
      </c>
      <c r="J177" s="75">
        <v>0</v>
      </c>
      <c r="K177" s="75"/>
      <c r="L177" s="113">
        <v>0</v>
      </c>
      <c r="M177" s="113"/>
      <c r="N177" s="113"/>
      <c r="O177" s="113"/>
      <c r="P177" s="113"/>
      <c r="Q177" s="113"/>
      <c r="R177" s="113"/>
      <c r="S177" s="113"/>
      <c r="T177" s="113"/>
      <c r="U177" s="113"/>
      <c r="V177" s="113"/>
      <c r="W177" s="113"/>
      <c r="X177" s="113"/>
      <c r="Y177" s="113">
        <f t="shared" si="297"/>
        <v>0</v>
      </c>
      <c r="Z177" s="113">
        <v>0</v>
      </c>
      <c r="AA177" s="113">
        <v>0</v>
      </c>
      <c r="AB177" s="113">
        <v>0</v>
      </c>
      <c r="AC177" s="113">
        <v>0</v>
      </c>
      <c r="AD177" s="113">
        <v>0</v>
      </c>
      <c r="AE177" s="113">
        <v>0</v>
      </c>
      <c r="AF177" s="113">
        <v>0</v>
      </c>
      <c r="AG177" s="116">
        <v>0</v>
      </c>
      <c r="AH177" s="116">
        <v>0</v>
      </c>
      <c r="AI177" s="113">
        <f t="shared" si="302"/>
        <v>0</v>
      </c>
      <c r="AJ177" s="113">
        <v>0</v>
      </c>
      <c r="AK177" s="113">
        <v>0</v>
      </c>
      <c r="AL177" s="113">
        <f t="shared" si="316"/>
        <v>0</v>
      </c>
      <c r="AM177" s="113">
        <f t="shared" si="317"/>
        <v>0</v>
      </c>
      <c r="AN177" s="113">
        <f t="shared" si="318"/>
        <v>0</v>
      </c>
      <c r="AO177" s="113">
        <f t="shared" si="319"/>
        <v>0</v>
      </c>
      <c r="AP177" s="113">
        <f t="shared" si="320"/>
        <v>0</v>
      </c>
      <c r="AQ177" s="113">
        <v>0</v>
      </c>
      <c r="AR177" s="113">
        <f t="shared" si="321"/>
        <v>0</v>
      </c>
      <c r="AS177" s="113">
        <f t="shared" si="322"/>
        <v>0</v>
      </c>
      <c r="AT177" s="113">
        <f t="shared" si="323"/>
        <v>0</v>
      </c>
      <c r="AU177" s="113">
        <v>0</v>
      </c>
      <c r="AV177" s="113">
        <v>0</v>
      </c>
      <c r="AW177" s="113">
        <f t="shared" si="324"/>
        <v>0</v>
      </c>
      <c r="AX177" s="113" t="e">
        <f>#REF!</f>
        <v>#REF!</v>
      </c>
      <c r="AY177" s="113">
        <v>0</v>
      </c>
      <c r="AZ177" s="113">
        <v>0</v>
      </c>
      <c r="BA177" s="113">
        <v>0</v>
      </c>
      <c r="BB177" s="113">
        <v>0</v>
      </c>
    </row>
    <row r="178" spans="6:54" s="71" customFormat="1" ht="14.25" x14ac:dyDescent="0.2">
      <c r="G178" s="81" t="s">
        <v>331</v>
      </c>
      <c r="H178" s="85" t="s">
        <v>331</v>
      </c>
      <c r="I178" s="74" t="s">
        <v>332</v>
      </c>
      <c r="J178" s="75">
        <v>0</v>
      </c>
      <c r="K178" s="75"/>
      <c r="L178" s="113">
        <v>0</v>
      </c>
      <c r="M178" s="113"/>
      <c r="N178" s="113"/>
      <c r="O178" s="113"/>
      <c r="P178" s="113"/>
      <c r="Q178" s="113"/>
      <c r="R178" s="113"/>
      <c r="S178" s="113"/>
      <c r="T178" s="113"/>
      <c r="U178" s="113"/>
      <c r="V178" s="113"/>
      <c r="W178" s="113"/>
      <c r="X178" s="113"/>
      <c r="Y178" s="113">
        <f t="shared" si="297"/>
        <v>0</v>
      </c>
      <c r="Z178" s="113">
        <v>0</v>
      </c>
      <c r="AA178" s="113">
        <v>0</v>
      </c>
      <c r="AB178" s="113">
        <v>0</v>
      </c>
      <c r="AC178" s="113">
        <v>0</v>
      </c>
      <c r="AD178" s="113">
        <v>0</v>
      </c>
      <c r="AE178" s="113">
        <v>0</v>
      </c>
      <c r="AF178" s="113">
        <v>0</v>
      </c>
      <c r="AG178" s="116">
        <v>0</v>
      </c>
      <c r="AH178" s="116">
        <v>0</v>
      </c>
      <c r="AI178" s="113">
        <f t="shared" si="302"/>
        <v>0</v>
      </c>
      <c r="AJ178" s="113">
        <v>0</v>
      </c>
      <c r="AK178" s="113">
        <v>0</v>
      </c>
      <c r="AL178" s="113">
        <f t="shared" si="316"/>
        <v>0</v>
      </c>
      <c r="AM178" s="113">
        <f t="shared" si="317"/>
        <v>0</v>
      </c>
      <c r="AN178" s="113">
        <f t="shared" si="318"/>
        <v>0</v>
      </c>
      <c r="AO178" s="113">
        <f t="shared" si="319"/>
        <v>0</v>
      </c>
      <c r="AP178" s="113">
        <f t="shared" si="320"/>
        <v>0</v>
      </c>
      <c r="AQ178" s="113">
        <v>0</v>
      </c>
      <c r="AR178" s="113">
        <f t="shared" si="321"/>
        <v>0</v>
      </c>
      <c r="AS178" s="113">
        <f t="shared" si="322"/>
        <v>0</v>
      </c>
      <c r="AT178" s="113">
        <f t="shared" si="323"/>
        <v>0</v>
      </c>
      <c r="AU178" s="113">
        <v>0</v>
      </c>
      <c r="AV178" s="113">
        <v>0</v>
      </c>
      <c r="AW178" s="113">
        <f t="shared" si="324"/>
        <v>0</v>
      </c>
      <c r="AX178" s="113" t="e">
        <f>#REF!</f>
        <v>#REF!</v>
      </c>
      <c r="AY178" s="113">
        <v>0</v>
      </c>
      <c r="AZ178" s="113">
        <v>0</v>
      </c>
      <c r="BA178" s="113">
        <v>0</v>
      </c>
      <c r="BB178" s="113">
        <v>0</v>
      </c>
    </row>
    <row r="179" spans="6:54" s="71" customFormat="1" ht="14.25" x14ac:dyDescent="0.2">
      <c r="G179" s="81" t="s">
        <v>333</v>
      </c>
      <c r="H179" s="85" t="s">
        <v>333</v>
      </c>
      <c r="I179" s="74" t="s">
        <v>334</v>
      </c>
      <c r="J179" s="75">
        <v>0</v>
      </c>
      <c r="K179" s="75"/>
      <c r="L179" s="113">
        <v>0</v>
      </c>
      <c r="M179" s="113"/>
      <c r="N179" s="113"/>
      <c r="O179" s="113"/>
      <c r="P179" s="113"/>
      <c r="Q179" s="113"/>
      <c r="R179" s="113"/>
      <c r="S179" s="113"/>
      <c r="T179" s="113"/>
      <c r="U179" s="113"/>
      <c r="V179" s="113"/>
      <c r="W179" s="113"/>
      <c r="X179" s="113"/>
      <c r="Y179" s="113">
        <f t="shared" si="297"/>
        <v>0</v>
      </c>
      <c r="Z179" s="113">
        <v>0</v>
      </c>
      <c r="AA179" s="113">
        <v>0</v>
      </c>
      <c r="AB179" s="113">
        <v>0</v>
      </c>
      <c r="AC179" s="113">
        <v>0</v>
      </c>
      <c r="AD179" s="113">
        <v>0</v>
      </c>
      <c r="AE179" s="113">
        <v>0</v>
      </c>
      <c r="AF179" s="113">
        <v>0</v>
      </c>
      <c r="AG179" s="116">
        <v>0</v>
      </c>
      <c r="AH179" s="116">
        <v>0</v>
      </c>
      <c r="AI179" s="113">
        <f t="shared" si="302"/>
        <v>0</v>
      </c>
      <c r="AJ179" s="113">
        <v>0</v>
      </c>
      <c r="AK179" s="113">
        <v>0</v>
      </c>
      <c r="AL179" s="113">
        <f t="shared" si="316"/>
        <v>0</v>
      </c>
      <c r="AM179" s="113">
        <f t="shared" si="317"/>
        <v>0</v>
      </c>
      <c r="AN179" s="113">
        <f t="shared" si="318"/>
        <v>0</v>
      </c>
      <c r="AO179" s="113">
        <f t="shared" si="319"/>
        <v>0</v>
      </c>
      <c r="AP179" s="113">
        <f t="shared" si="320"/>
        <v>0</v>
      </c>
      <c r="AQ179" s="113">
        <v>0</v>
      </c>
      <c r="AR179" s="113">
        <f t="shared" si="321"/>
        <v>0</v>
      </c>
      <c r="AS179" s="113">
        <f t="shared" si="322"/>
        <v>0</v>
      </c>
      <c r="AT179" s="113">
        <f t="shared" si="323"/>
        <v>0</v>
      </c>
      <c r="AU179" s="113">
        <v>0</v>
      </c>
      <c r="AV179" s="113">
        <v>0</v>
      </c>
      <c r="AW179" s="113">
        <f t="shared" si="324"/>
        <v>0</v>
      </c>
      <c r="AX179" s="113" t="e">
        <f>#REF!</f>
        <v>#REF!</v>
      </c>
      <c r="AY179" s="113">
        <v>0</v>
      </c>
      <c r="AZ179" s="113">
        <v>0</v>
      </c>
      <c r="BA179" s="113">
        <v>0</v>
      </c>
      <c r="BB179" s="113">
        <v>0</v>
      </c>
    </row>
    <row r="180" spans="6:54" s="71" customFormat="1" ht="14.25" x14ac:dyDescent="0.2">
      <c r="G180" s="81" t="s">
        <v>335</v>
      </c>
      <c r="H180" s="85" t="s">
        <v>335</v>
      </c>
      <c r="I180" s="74" t="s">
        <v>336</v>
      </c>
      <c r="J180" s="75">
        <v>0</v>
      </c>
      <c r="K180" s="75"/>
      <c r="L180" s="113">
        <v>0</v>
      </c>
      <c r="M180" s="113"/>
      <c r="N180" s="113"/>
      <c r="O180" s="113"/>
      <c r="P180" s="113"/>
      <c r="Q180" s="113"/>
      <c r="R180" s="113"/>
      <c r="S180" s="113"/>
      <c r="T180" s="113"/>
      <c r="U180" s="113"/>
      <c r="V180" s="113"/>
      <c r="W180" s="113"/>
      <c r="X180" s="113"/>
      <c r="Y180" s="113">
        <f t="shared" si="297"/>
        <v>0</v>
      </c>
      <c r="Z180" s="113">
        <v>0</v>
      </c>
      <c r="AA180" s="113">
        <v>0</v>
      </c>
      <c r="AB180" s="113">
        <v>0</v>
      </c>
      <c r="AC180" s="113">
        <v>0</v>
      </c>
      <c r="AD180" s="113">
        <v>0</v>
      </c>
      <c r="AE180" s="113">
        <v>0</v>
      </c>
      <c r="AF180" s="113">
        <v>0</v>
      </c>
      <c r="AG180" s="116">
        <v>0</v>
      </c>
      <c r="AH180" s="116">
        <v>0</v>
      </c>
      <c r="AI180" s="113">
        <f t="shared" si="302"/>
        <v>0</v>
      </c>
      <c r="AJ180" s="113">
        <v>0</v>
      </c>
      <c r="AK180" s="113">
        <v>0</v>
      </c>
      <c r="AL180" s="113">
        <f t="shared" si="316"/>
        <v>0</v>
      </c>
      <c r="AM180" s="113">
        <f t="shared" si="317"/>
        <v>0</v>
      </c>
      <c r="AN180" s="113">
        <f t="shared" si="318"/>
        <v>0</v>
      </c>
      <c r="AO180" s="113">
        <f t="shared" si="319"/>
        <v>0</v>
      </c>
      <c r="AP180" s="113">
        <f t="shared" si="320"/>
        <v>0</v>
      </c>
      <c r="AQ180" s="113">
        <v>0</v>
      </c>
      <c r="AR180" s="113">
        <f t="shared" si="321"/>
        <v>0</v>
      </c>
      <c r="AS180" s="113">
        <f t="shared" si="322"/>
        <v>0</v>
      </c>
      <c r="AT180" s="113">
        <f t="shared" si="323"/>
        <v>0</v>
      </c>
      <c r="AU180" s="113">
        <v>0</v>
      </c>
      <c r="AV180" s="113">
        <v>0</v>
      </c>
      <c r="AW180" s="113">
        <f t="shared" si="324"/>
        <v>0</v>
      </c>
      <c r="AX180" s="113" t="e">
        <f>#REF!</f>
        <v>#REF!</v>
      </c>
      <c r="AY180" s="113">
        <v>0</v>
      </c>
      <c r="AZ180" s="113">
        <v>0</v>
      </c>
      <c r="BA180" s="113">
        <v>0</v>
      </c>
      <c r="BB180" s="113">
        <v>0</v>
      </c>
    </row>
    <row r="181" spans="6:54" s="71" customFormat="1" ht="14.25" x14ac:dyDescent="0.2">
      <c r="G181" s="81" t="s">
        <v>337</v>
      </c>
      <c r="H181" s="85" t="s">
        <v>337</v>
      </c>
      <c r="I181" s="74" t="s">
        <v>338</v>
      </c>
      <c r="J181" s="75">
        <v>0</v>
      </c>
      <c r="K181" s="75"/>
      <c r="L181" s="113">
        <v>0</v>
      </c>
      <c r="M181" s="113"/>
      <c r="N181" s="113"/>
      <c r="O181" s="113"/>
      <c r="P181" s="113"/>
      <c r="Q181" s="113"/>
      <c r="R181" s="113"/>
      <c r="S181" s="113"/>
      <c r="T181" s="113"/>
      <c r="U181" s="113"/>
      <c r="V181" s="113"/>
      <c r="W181" s="113"/>
      <c r="X181" s="113"/>
      <c r="Y181" s="113">
        <f t="shared" si="297"/>
        <v>0</v>
      </c>
      <c r="Z181" s="113">
        <v>0</v>
      </c>
      <c r="AA181" s="113">
        <v>0</v>
      </c>
      <c r="AB181" s="113">
        <v>0</v>
      </c>
      <c r="AC181" s="113">
        <v>0</v>
      </c>
      <c r="AD181" s="113">
        <v>0</v>
      </c>
      <c r="AE181" s="113">
        <v>0</v>
      </c>
      <c r="AF181" s="113">
        <v>0</v>
      </c>
      <c r="AG181" s="116">
        <v>0</v>
      </c>
      <c r="AH181" s="116">
        <v>0</v>
      </c>
      <c r="AI181" s="113">
        <f t="shared" si="302"/>
        <v>0</v>
      </c>
      <c r="AJ181" s="113">
        <v>0</v>
      </c>
      <c r="AK181" s="113">
        <v>0</v>
      </c>
      <c r="AL181" s="113">
        <f t="shared" si="316"/>
        <v>0</v>
      </c>
      <c r="AM181" s="113">
        <f t="shared" si="317"/>
        <v>0</v>
      </c>
      <c r="AN181" s="113">
        <f t="shared" si="318"/>
        <v>0</v>
      </c>
      <c r="AO181" s="113">
        <f t="shared" si="319"/>
        <v>0</v>
      </c>
      <c r="AP181" s="113">
        <f t="shared" si="320"/>
        <v>0</v>
      </c>
      <c r="AQ181" s="113">
        <v>0</v>
      </c>
      <c r="AR181" s="113">
        <f t="shared" si="321"/>
        <v>0</v>
      </c>
      <c r="AS181" s="113">
        <f t="shared" si="322"/>
        <v>0</v>
      </c>
      <c r="AT181" s="113">
        <f t="shared" si="323"/>
        <v>0</v>
      </c>
      <c r="AU181" s="113">
        <v>0</v>
      </c>
      <c r="AV181" s="113">
        <v>0</v>
      </c>
      <c r="AW181" s="113">
        <f t="shared" si="324"/>
        <v>0</v>
      </c>
      <c r="AX181" s="113" t="e">
        <f>#REF!</f>
        <v>#REF!</v>
      </c>
      <c r="AY181" s="113">
        <v>0</v>
      </c>
      <c r="AZ181" s="113">
        <v>0</v>
      </c>
      <c r="BA181" s="113">
        <v>0</v>
      </c>
      <c r="BB181" s="113">
        <v>0</v>
      </c>
    </row>
    <row r="182" spans="6:54" s="71" customFormat="1" ht="14.25" x14ac:dyDescent="0.2">
      <c r="G182" s="81" t="s">
        <v>339</v>
      </c>
      <c r="H182" s="85" t="s">
        <v>339</v>
      </c>
      <c r="I182" s="74" t="s">
        <v>340</v>
      </c>
      <c r="J182" s="75">
        <v>0</v>
      </c>
      <c r="K182" s="75"/>
      <c r="L182" s="113">
        <v>0</v>
      </c>
      <c r="M182" s="113">
        <v>0</v>
      </c>
      <c r="N182" s="113">
        <v>0</v>
      </c>
      <c r="O182" s="113">
        <v>0</v>
      </c>
      <c r="P182" s="113">
        <v>0</v>
      </c>
      <c r="Q182" s="113">
        <v>0</v>
      </c>
      <c r="R182" s="113">
        <v>0</v>
      </c>
      <c r="S182" s="113">
        <v>0</v>
      </c>
      <c r="T182" s="113">
        <v>0</v>
      </c>
      <c r="U182" s="113">
        <v>0</v>
      </c>
      <c r="V182" s="113">
        <v>0</v>
      </c>
      <c r="W182" s="113">
        <v>0</v>
      </c>
      <c r="X182" s="113">
        <v>0</v>
      </c>
      <c r="Y182" s="113">
        <f t="shared" si="297"/>
        <v>0</v>
      </c>
      <c r="Z182" s="113">
        <v>0</v>
      </c>
      <c r="AA182" s="113">
        <v>0</v>
      </c>
      <c r="AB182" s="113">
        <v>0</v>
      </c>
      <c r="AC182" s="113">
        <v>0</v>
      </c>
      <c r="AD182" s="113">
        <v>0</v>
      </c>
      <c r="AE182" s="113">
        <v>0</v>
      </c>
      <c r="AF182" s="113">
        <v>0</v>
      </c>
      <c r="AG182" s="116">
        <v>0</v>
      </c>
      <c r="AH182" s="116">
        <v>0</v>
      </c>
      <c r="AI182" s="113">
        <f t="shared" si="302"/>
        <v>0</v>
      </c>
      <c r="AJ182" s="113">
        <v>0</v>
      </c>
      <c r="AK182" s="113">
        <v>0</v>
      </c>
      <c r="AL182" s="113">
        <f t="shared" si="316"/>
        <v>0</v>
      </c>
      <c r="AM182" s="113">
        <f t="shared" si="317"/>
        <v>0</v>
      </c>
      <c r="AN182" s="113">
        <f t="shared" si="318"/>
        <v>0</v>
      </c>
      <c r="AO182" s="113">
        <f t="shared" si="319"/>
        <v>0</v>
      </c>
      <c r="AP182" s="113">
        <f t="shared" si="320"/>
        <v>0</v>
      </c>
      <c r="AQ182" s="113">
        <v>0</v>
      </c>
      <c r="AR182" s="113">
        <f t="shared" si="321"/>
        <v>0</v>
      </c>
      <c r="AS182" s="113">
        <f t="shared" si="322"/>
        <v>0</v>
      </c>
      <c r="AT182" s="113">
        <f t="shared" si="323"/>
        <v>0</v>
      </c>
      <c r="AU182" s="113">
        <v>0</v>
      </c>
      <c r="AV182" s="113">
        <v>0</v>
      </c>
      <c r="AW182" s="113">
        <f t="shared" si="324"/>
        <v>0</v>
      </c>
      <c r="AX182" s="113" t="e">
        <f>#REF!</f>
        <v>#REF!</v>
      </c>
      <c r="AY182" s="113">
        <v>0</v>
      </c>
      <c r="AZ182" s="113">
        <v>0</v>
      </c>
      <c r="BA182" s="113">
        <v>0</v>
      </c>
      <c r="BB182" s="113">
        <v>0</v>
      </c>
    </row>
    <row r="183" spans="6:54" s="71" customFormat="1" ht="14.25" x14ac:dyDescent="0.2">
      <c r="F183" s="88"/>
      <c r="G183" s="81" t="s">
        <v>341</v>
      </c>
      <c r="H183" s="85" t="s">
        <v>341</v>
      </c>
      <c r="I183" s="74" t="s">
        <v>342</v>
      </c>
      <c r="J183" s="75">
        <v>0</v>
      </c>
      <c r="K183" s="75"/>
      <c r="L183" s="113">
        <v>0</v>
      </c>
      <c r="M183" s="113">
        <v>0</v>
      </c>
      <c r="N183" s="113">
        <v>0</v>
      </c>
      <c r="O183" s="113">
        <v>0</v>
      </c>
      <c r="P183" s="113">
        <v>0</v>
      </c>
      <c r="Q183" s="113">
        <v>0</v>
      </c>
      <c r="R183" s="113">
        <v>0</v>
      </c>
      <c r="S183" s="113">
        <v>0</v>
      </c>
      <c r="T183" s="113">
        <v>0</v>
      </c>
      <c r="U183" s="113">
        <v>0</v>
      </c>
      <c r="V183" s="113">
        <v>0</v>
      </c>
      <c r="W183" s="113">
        <v>0</v>
      </c>
      <c r="X183" s="113">
        <v>0</v>
      </c>
      <c r="Y183" s="113">
        <f t="shared" si="297"/>
        <v>0</v>
      </c>
      <c r="Z183" s="113">
        <v>0</v>
      </c>
      <c r="AA183" s="113">
        <v>0</v>
      </c>
      <c r="AB183" s="113">
        <v>0</v>
      </c>
      <c r="AC183" s="113">
        <v>0</v>
      </c>
      <c r="AD183" s="113">
        <v>0</v>
      </c>
      <c r="AE183" s="113">
        <v>0</v>
      </c>
      <c r="AF183" s="113">
        <v>0</v>
      </c>
      <c r="AG183" s="116">
        <v>0</v>
      </c>
      <c r="AH183" s="116">
        <v>0</v>
      </c>
      <c r="AI183" s="113">
        <f t="shared" si="302"/>
        <v>0</v>
      </c>
      <c r="AJ183" s="113">
        <v>0</v>
      </c>
      <c r="AK183" s="113">
        <v>0</v>
      </c>
      <c r="AL183" s="113">
        <f t="shared" si="316"/>
        <v>0</v>
      </c>
      <c r="AM183" s="113">
        <f t="shared" si="317"/>
        <v>0</v>
      </c>
      <c r="AN183" s="113">
        <f t="shared" si="318"/>
        <v>0</v>
      </c>
      <c r="AO183" s="113">
        <f t="shared" si="319"/>
        <v>0</v>
      </c>
      <c r="AP183" s="113">
        <f t="shared" si="320"/>
        <v>0</v>
      </c>
      <c r="AQ183" s="113">
        <v>0</v>
      </c>
      <c r="AR183" s="113">
        <f t="shared" si="321"/>
        <v>0</v>
      </c>
      <c r="AS183" s="113">
        <f t="shared" si="322"/>
        <v>0</v>
      </c>
      <c r="AT183" s="113">
        <f t="shared" si="323"/>
        <v>0</v>
      </c>
      <c r="AU183" s="113">
        <v>0</v>
      </c>
      <c r="AV183" s="113">
        <v>0</v>
      </c>
      <c r="AW183" s="113">
        <f t="shared" si="324"/>
        <v>0</v>
      </c>
      <c r="AX183" s="113" t="e">
        <f>#REF!</f>
        <v>#REF!</v>
      </c>
      <c r="AY183" s="113">
        <v>0</v>
      </c>
      <c r="AZ183" s="113">
        <v>0</v>
      </c>
      <c r="BA183" s="113">
        <v>0</v>
      </c>
      <c r="BB183" s="113">
        <v>0</v>
      </c>
    </row>
    <row r="184" spans="6:54" s="71" customFormat="1" ht="14.25" x14ac:dyDescent="0.2">
      <c r="F184" s="88"/>
      <c r="G184" s="81" t="s">
        <v>343</v>
      </c>
      <c r="H184" s="85" t="s">
        <v>343</v>
      </c>
      <c r="I184" s="74" t="s">
        <v>344</v>
      </c>
      <c r="J184" s="75">
        <v>0</v>
      </c>
      <c r="K184" s="75"/>
      <c r="L184" s="113">
        <v>0</v>
      </c>
      <c r="M184" s="113">
        <v>0</v>
      </c>
      <c r="N184" s="113">
        <v>0</v>
      </c>
      <c r="O184" s="113">
        <v>0</v>
      </c>
      <c r="P184" s="113">
        <v>0</v>
      </c>
      <c r="Q184" s="113">
        <v>0</v>
      </c>
      <c r="R184" s="113">
        <v>0</v>
      </c>
      <c r="S184" s="113">
        <v>0</v>
      </c>
      <c r="T184" s="113">
        <v>0</v>
      </c>
      <c r="U184" s="113">
        <v>0</v>
      </c>
      <c r="V184" s="113">
        <v>0</v>
      </c>
      <c r="W184" s="113">
        <v>0</v>
      </c>
      <c r="X184" s="113">
        <v>0</v>
      </c>
      <c r="Y184" s="113">
        <f t="shared" si="297"/>
        <v>0</v>
      </c>
      <c r="Z184" s="113">
        <v>0</v>
      </c>
      <c r="AA184" s="113">
        <v>0</v>
      </c>
      <c r="AB184" s="113">
        <v>0</v>
      </c>
      <c r="AC184" s="113">
        <v>0</v>
      </c>
      <c r="AD184" s="113">
        <v>0</v>
      </c>
      <c r="AE184" s="113">
        <v>0</v>
      </c>
      <c r="AF184" s="113">
        <v>0</v>
      </c>
      <c r="AG184" s="116">
        <v>0</v>
      </c>
      <c r="AH184" s="116">
        <v>0</v>
      </c>
      <c r="AI184" s="113">
        <f t="shared" si="302"/>
        <v>0</v>
      </c>
      <c r="AJ184" s="113">
        <v>0</v>
      </c>
      <c r="AK184" s="113">
        <v>0</v>
      </c>
      <c r="AL184" s="113">
        <f t="shared" si="316"/>
        <v>0</v>
      </c>
      <c r="AM184" s="113">
        <f t="shared" si="317"/>
        <v>0</v>
      </c>
      <c r="AN184" s="113">
        <f t="shared" si="318"/>
        <v>0</v>
      </c>
      <c r="AO184" s="113">
        <f t="shared" si="319"/>
        <v>0</v>
      </c>
      <c r="AP184" s="113">
        <f t="shared" si="320"/>
        <v>0</v>
      </c>
      <c r="AQ184" s="113">
        <v>0</v>
      </c>
      <c r="AR184" s="113">
        <f t="shared" si="321"/>
        <v>0</v>
      </c>
      <c r="AS184" s="113">
        <f t="shared" si="322"/>
        <v>0</v>
      </c>
      <c r="AT184" s="113">
        <f t="shared" si="323"/>
        <v>0</v>
      </c>
      <c r="AU184" s="113">
        <v>0</v>
      </c>
      <c r="AV184" s="113">
        <v>0</v>
      </c>
      <c r="AW184" s="113">
        <f t="shared" si="324"/>
        <v>0</v>
      </c>
      <c r="AX184" s="113" t="e">
        <f>#REF!</f>
        <v>#REF!</v>
      </c>
      <c r="AY184" s="113">
        <v>0</v>
      </c>
      <c r="AZ184" s="113">
        <v>0</v>
      </c>
      <c r="BA184" s="113">
        <v>0</v>
      </c>
      <c r="BB184" s="113">
        <v>0</v>
      </c>
    </row>
    <row r="185" spans="6:54" s="71" customFormat="1" ht="14.25" x14ac:dyDescent="0.2">
      <c r="F185" s="88"/>
      <c r="G185" s="81" t="s">
        <v>345</v>
      </c>
      <c r="H185" s="85" t="s">
        <v>345</v>
      </c>
      <c r="I185" s="74" t="s">
        <v>346</v>
      </c>
      <c r="J185" s="75">
        <v>0</v>
      </c>
      <c r="K185" s="75"/>
      <c r="L185" s="113">
        <v>0</v>
      </c>
      <c r="M185" s="113">
        <v>0</v>
      </c>
      <c r="N185" s="113">
        <v>0</v>
      </c>
      <c r="O185" s="113">
        <v>0</v>
      </c>
      <c r="P185" s="113">
        <v>0</v>
      </c>
      <c r="Q185" s="113">
        <v>0</v>
      </c>
      <c r="R185" s="113">
        <v>0</v>
      </c>
      <c r="S185" s="113">
        <v>0</v>
      </c>
      <c r="T185" s="113">
        <v>0</v>
      </c>
      <c r="U185" s="113">
        <v>0</v>
      </c>
      <c r="V185" s="113">
        <v>0</v>
      </c>
      <c r="W185" s="113">
        <v>0</v>
      </c>
      <c r="X185" s="113">
        <v>0</v>
      </c>
      <c r="Y185" s="113">
        <f t="shared" si="297"/>
        <v>0</v>
      </c>
      <c r="Z185" s="113"/>
      <c r="AA185" s="113"/>
      <c r="AB185" s="113"/>
      <c r="AC185" s="113"/>
      <c r="AD185" s="113">
        <v>0</v>
      </c>
      <c r="AE185" s="113">
        <v>0</v>
      </c>
      <c r="AF185" s="113">
        <v>0</v>
      </c>
      <c r="AG185" s="116">
        <v>0</v>
      </c>
      <c r="AH185" s="116">
        <v>0</v>
      </c>
      <c r="AI185" s="113">
        <f t="shared" si="302"/>
        <v>0</v>
      </c>
      <c r="AJ185" s="113">
        <v>0</v>
      </c>
      <c r="AK185" s="113">
        <v>0</v>
      </c>
      <c r="AL185" s="113">
        <f t="shared" si="316"/>
        <v>0</v>
      </c>
      <c r="AM185" s="113">
        <f t="shared" si="317"/>
        <v>0</v>
      </c>
      <c r="AN185" s="113">
        <f t="shared" si="318"/>
        <v>0</v>
      </c>
      <c r="AO185" s="113">
        <f t="shared" si="319"/>
        <v>0</v>
      </c>
      <c r="AP185" s="113">
        <f t="shared" si="320"/>
        <v>0</v>
      </c>
      <c r="AQ185" s="113">
        <v>0</v>
      </c>
      <c r="AR185" s="113">
        <f t="shared" si="321"/>
        <v>0</v>
      </c>
      <c r="AS185" s="113">
        <f t="shared" si="322"/>
        <v>0</v>
      </c>
      <c r="AT185" s="113">
        <f t="shared" si="323"/>
        <v>0</v>
      </c>
      <c r="AU185" s="113">
        <v>0</v>
      </c>
      <c r="AV185" s="113">
        <v>0</v>
      </c>
      <c r="AW185" s="113">
        <f t="shared" si="324"/>
        <v>0</v>
      </c>
      <c r="AX185" s="113" t="e">
        <f>#REF!</f>
        <v>#REF!</v>
      </c>
      <c r="AY185" s="113">
        <v>0</v>
      </c>
      <c r="AZ185" s="113">
        <v>0</v>
      </c>
      <c r="BA185" s="113">
        <v>0</v>
      </c>
      <c r="BB185" s="113">
        <v>0</v>
      </c>
    </row>
    <row r="186" spans="6:54" s="71" customFormat="1" ht="14.25" x14ac:dyDescent="0.2">
      <c r="F186" s="88"/>
      <c r="G186" s="81" t="s">
        <v>347</v>
      </c>
      <c r="H186" s="82" t="s">
        <v>94</v>
      </c>
      <c r="I186" s="83" t="s">
        <v>95</v>
      </c>
      <c r="J186" s="84">
        <f>SUM(J187:J188)</f>
        <v>0</v>
      </c>
      <c r="K186" s="84">
        <f>SUM(K187:K188)</f>
        <v>0</v>
      </c>
      <c r="L186" s="115">
        <f>SUM(L187:L188)</f>
        <v>0</v>
      </c>
      <c r="M186" s="115">
        <f t="shared" ref="M186:X186" si="325">SUM(M187:M188)</f>
        <v>0</v>
      </c>
      <c r="N186" s="115">
        <f t="shared" si="325"/>
        <v>0</v>
      </c>
      <c r="O186" s="115">
        <f t="shared" si="325"/>
        <v>0</v>
      </c>
      <c r="P186" s="115">
        <f t="shared" si="325"/>
        <v>0</v>
      </c>
      <c r="Q186" s="115">
        <f t="shared" si="325"/>
        <v>0</v>
      </c>
      <c r="R186" s="115">
        <f t="shared" si="325"/>
        <v>0</v>
      </c>
      <c r="S186" s="115">
        <f t="shared" si="325"/>
        <v>0</v>
      </c>
      <c r="T186" s="115">
        <f t="shared" si="325"/>
        <v>0</v>
      </c>
      <c r="U186" s="115">
        <f t="shared" si="325"/>
        <v>0</v>
      </c>
      <c r="V186" s="115">
        <f t="shared" si="325"/>
        <v>0</v>
      </c>
      <c r="W186" s="115">
        <f t="shared" si="325"/>
        <v>0</v>
      </c>
      <c r="X186" s="115">
        <f t="shared" si="325"/>
        <v>0</v>
      </c>
      <c r="Y186" s="115">
        <f t="shared" si="297"/>
        <v>0</v>
      </c>
      <c r="Z186" s="115">
        <f t="shared" ref="Z186:AZ186" si="326">SUM(Z187:Z188)</f>
        <v>0</v>
      </c>
      <c r="AA186" s="115">
        <f t="shared" si="326"/>
        <v>0</v>
      </c>
      <c r="AB186" s="115">
        <f t="shared" si="326"/>
        <v>0</v>
      </c>
      <c r="AC186" s="115">
        <f t="shared" si="326"/>
        <v>0</v>
      </c>
      <c r="AD186" s="115">
        <f t="shared" si="326"/>
        <v>0</v>
      </c>
      <c r="AE186" s="115">
        <f t="shared" si="326"/>
        <v>0</v>
      </c>
      <c r="AF186" s="115">
        <f t="shared" si="326"/>
        <v>0</v>
      </c>
      <c r="AG186" s="115">
        <f t="shared" si="326"/>
        <v>0</v>
      </c>
      <c r="AH186" s="115">
        <f t="shared" si="326"/>
        <v>0</v>
      </c>
      <c r="AI186" s="115">
        <f t="shared" si="326"/>
        <v>0</v>
      </c>
      <c r="AJ186" s="115">
        <f t="shared" si="326"/>
        <v>0</v>
      </c>
      <c r="AK186" s="115">
        <f t="shared" si="326"/>
        <v>0</v>
      </c>
      <c r="AL186" s="115">
        <f t="shared" si="326"/>
        <v>0</v>
      </c>
      <c r="AM186" s="115">
        <f t="shared" si="326"/>
        <v>0</v>
      </c>
      <c r="AN186" s="115">
        <f t="shared" si="326"/>
        <v>0</v>
      </c>
      <c r="AO186" s="115">
        <f t="shared" si="326"/>
        <v>0</v>
      </c>
      <c r="AP186" s="115">
        <f t="shared" si="326"/>
        <v>0</v>
      </c>
      <c r="AQ186" s="115">
        <f>SUM(AQ187:AQ188)</f>
        <v>0</v>
      </c>
      <c r="AR186" s="115">
        <f t="shared" si="326"/>
        <v>0</v>
      </c>
      <c r="AS186" s="115">
        <f t="shared" si="326"/>
        <v>0</v>
      </c>
      <c r="AT186" s="115">
        <f t="shared" si="326"/>
        <v>0</v>
      </c>
      <c r="AU186" s="115">
        <f t="shared" si="326"/>
        <v>0</v>
      </c>
      <c r="AV186" s="115">
        <f t="shared" si="326"/>
        <v>0</v>
      </c>
      <c r="AW186" s="115">
        <f t="shared" si="326"/>
        <v>0</v>
      </c>
      <c r="AX186" s="115" t="e">
        <f t="shared" si="326"/>
        <v>#REF!</v>
      </c>
      <c r="AY186" s="115">
        <f t="shared" si="326"/>
        <v>0</v>
      </c>
      <c r="AZ186" s="115">
        <f t="shared" si="326"/>
        <v>0</v>
      </c>
      <c r="BA186" s="115">
        <f>SUM(BA187:BA188)</f>
        <v>0</v>
      </c>
      <c r="BB186" s="115">
        <f>SUM(BB187:BB188)</f>
        <v>0</v>
      </c>
    </row>
    <row r="187" spans="6:54" s="71" customFormat="1" ht="14.25" x14ac:dyDescent="0.2">
      <c r="F187" s="88"/>
      <c r="G187" s="81" t="s">
        <v>348</v>
      </c>
      <c r="H187" s="85" t="s">
        <v>348</v>
      </c>
      <c r="I187" s="74" t="s">
        <v>349</v>
      </c>
      <c r="J187" s="75">
        <v>0</v>
      </c>
      <c r="K187" s="75"/>
      <c r="L187" s="113">
        <v>0</v>
      </c>
      <c r="M187" s="113">
        <v>0</v>
      </c>
      <c r="N187" s="113">
        <v>0</v>
      </c>
      <c r="O187" s="113">
        <v>0</v>
      </c>
      <c r="P187" s="113">
        <v>0</v>
      </c>
      <c r="Q187" s="113">
        <v>0</v>
      </c>
      <c r="R187" s="113">
        <v>0</v>
      </c>
      <c r="S187" s="113">
        <v>0</v>
      </c>
      <c r="T187" s="113">
        <v>0</v>
      </c>
      <c r="U187" s="113">
        <v>0</v>
      </c>
      <c r="V187" s="113">
        <v>0</v>
      </c>
      <c r="W187" s="113">
        <v>0</v>
      </c>
      <c r="X187" s="113">
        <v>0</v>
      </c>
      <c r="Y187" s="113">
        <f t="shared" si="297"/>
        <v>0</v>
      </c>
      <c r="Z187" s="113">
        <v>0</v>
      </c>
      <c r="AA187" s="113">
        <v>0</v>
      </c>
      <c r="AB187" s="113">
        <v>0</v>
      </c>
      <c r="AC187" s="113">
        <v>0</v>
      </c>
      <c r="AD187" s="113">
        <v>0</v>
      </c>
      <c r="AE187" s="113">
        <v>0</v>
      </c>
      <c r="AF187" s="113">
        <v>0</v>
      </c>
      <c r="AG187" s="116">
        <v>0</v>
      </c>
      <c r="AH187" s="116">
        <v>0</v>
      </c>
      <c r="AI187" s="113">
        <f t="shared" si="302"/>
        <v>0</v>
      </c>
      <c r="AJ187" s="113">
        <v>0</v>
      </c>
      <c r="AK187" s="113">
        <v>0</v>
      </c>
      <c r="AL187" s="113">
        <f>SUM(AJ187:AK187)</f>
        <v>0</v>
      </c>
      <c r="AM187" s="113">
        <f>SUM(M187:R187)</f>
        <v>0</v>
      </c>
      <c r="AN187" s="113">
        <f>SUM(S187:U187)</f>
        <v>0</v>
      </c>
      <c r="AO187" s="113">
        <f>SUM(V187:X187)</f>
        <v>0</v>
      </c>
      <c r="AP187" s="113">
        <f>SUM(AM187:AO187)</f>
        <v>0</v>
      </c>
      <c r="AQ187" s="113">
        <v>0</v>
      </c>
      <c r="AR187" s="113">
        <f>R187*3</f>
        <v>0</v>
      </c>
      <c r="AS187" s="113">
        <f>R187*3</f>
        <v>0</v>
      </c>
      <c r="AT187" s="113">
        <f>SUM(AQ187:AS187)</f>
        <v>0</v>
      </c>
      <c r="AU187" s="113">
        <v>0</v>
      </c>
      <c r="AV187" s="113">
        <v>0</v>
      </c>
      <c r="AW187" s="113">
        <f>SUM(AU187:AV187)</f>
        <v>0</v>
      </c>
      <c r="AX187" s="113" t="e">
        <f>#REF!</f>
        <v>#REF!</v>
      </c>
      <c r="AY187" s="113">
        <v>0</v>
      </c>
      <c r="AZ187" s="113">
        <v>0</v>
      </c>
      <c r="BA187" s="113">
        <v>0</v>
      </c>
      <c r="BB187" s="113">
        <v>0</v>
      </c>
    </row>
    <row r="188" spans="6:54" s="71" customFormat="1" ht="14.25" x14ac:dyDescent="0.2">
      <c r="F188" s="88"/>
      <c r="G188" s="81" t="s">
        <v>350</v>
      </c>
      <c r="H188" s="85" t="s">
        <v>350</v>
      </c>
      <c r="I188" s="74" t="s">
        <v>351</v>
      </c>
      <c r="J188" s="75">
        <v>0</v>
      </c>
      <c r="K188" s="75"/>
      <c r="L188" s="113">
        <v>0</v>
      </c>
      <c r="M188" s="113">
        <v>0</v>
      </c>
      <c r="N188" s="113">
        <v>0</v>
      </c>
      <c r="O188" s="113">
        <v>0</v>
      </c>
      <c r="P188" s="113">
        <v>0</v>
      </c>
      <c r="Q188" s="113">
        <v>0</v>
      </c>
      <c r="R188" s="113">
        <v>0</v>
      </c>
      <c r="S188" s="113">
        <v>0</v>
      </c>
      <c r="T188" s="113">
        <v>0</v>
      </c>
      <c r="U188" s="113">
        <v>0</v>
      </c>
      <c r="V188" s="113">
        <v>0</v>
      </c>
      <c r="W188" s="113">
        <v>0</v>
      </c>
      <c r="X188" s="113">
        <v>0</v>
      </c>
      <c r="Y188" s="113">
        <f t="shared" si="297"/>
        <v>0</v>
      </c>
      <c r="Z188" s="113">
        <v>0</v>
      </c>
      <c r="AA188" s="113">
        <v>0</v>
      </c>
      <c r="AB188" s="113">
        <v>0</v>
      </c>
      <c r="AC188" s="113">
        <v>0</v>
      </c>
      <c r="AD188" s="113">
        <v>0</v>
      </c>
      <c r="AE188" s="113">
        <v>0</v>
      </c>
      <c r="AF188" s="113">
        <v>0</v>
      </c>
      <c r="AG188" s="116">
        <v>0</v>
      </c>
      <c r="AH188" s="116">
        <v>0</v>
      </c>
      <c r="AI188" s="113">
        <f t="shared" si="302"/>
        <v>0</v>
      </c>
      <c r="AJ188" s="113">
        <v>0</v>
      </c>
      <c r="AK188" s="113">
        <v>0</v>
      </c>
      <c r="AL188" s="113">
        <f>SUM(AJ188:AK188)</f>
        <v>0</v>
      </c>
      <c r="AM188" s="113">
        <f>SUM(M188:R188)</f>
        <v>0</v>
      </c>
      <c r="AN188" s="113">
        <f>SUM(S188:U188)</f>
        <v>0</v>
      </c>
      <c r="AO188" s="113">
        <f>SUM(V188:X188)</f>
        <v>0</v>
      </c>
      <c r="AP188" s="113">
        <f>SUM(AM188:AO188)</f>
        <v>0</v>
      </c>
      <c r="AQ188" s="113">
        <v>0</v>
      </c>
      <c r="AR188" s="113">
        <f>R188*3</f>
        <v>0</v>
      </c>
      <c r="AS188" s="113">
        <f>R188*3</f>
        <v>0</v>
      </c>
      <c r="AT188" s="113">
        <f>SUM(AQ188:AS188)</f>
        <v>0</v>
      </c>
      <c r="AU188" s="113">
        <v>0</v>
      </c>
      <c r="AV188" s="113">
        <v>0</v>
      </c>
      <c r="AW188" s="113">
        <f>SUM(AU188:AV188)</f>
        <v>0</v>
      </c>
      <c r="AX188" s="113" t="e">
        <f>#REF!</f>
        <v>#REF!</v>
      </c>
      <c r="AY188" s="113">
        <v>0</v>
      </c>
      <c r="AZ188" s="113">
        <v>0</v>
      </c>
      <c r="BA188" s="113">
        <v>0</v>
      </c>
      <c r="BB188" s="113">
        <v>0</v>
      </c>
    </row>
    <row r="189" spans="6:54" s="71" customFormat="1" ht="14.25" x14ac:dyDescent="0.2">
      <c r="F189" s="88"/>
      <c r="G189" s="81" t="s">
        <v>352</v>
      </c>
      <c r="H189" s="82" t="s">
        <v>96</v>
      </c>
      <c r="I189" s="83" t="s">
        <v>97</v>
      </c>
      <c r="J189" s="84">
        <f>SUM(J190:J196)</f>
        <v>0</v>
      </c>
      <c r="K189" s="84">
        <f>SUM(K190:K196)</f>
        <v>0</v>
      </c>
      <c r="L189" s="115">
        <f>SUM(L190:L196)</f>
        <v>0</v>
      </c>
      <c r="M189" s="115">
        <f t="shared" ref="M189:X189" si="327">SUM(M190:M196)</f>
        <v>0</v>
      </c>
      <c r="N189" s="115">
        <f t="shared" si="327"/>
        <v>0</v>
      </c>
      <c r="O189" s="115">
        <f t="shared" si="327"/>
        <v>0</v>
      </c>
      <c r="P189" s="115">
        <f t="shared" si="327"/>
        <v>0</v>
      </c>
      <c r="Q189" s="115">
        <f t="shared" si="327"/>
        <v>0</v>
      </c>
      <c r="R189" s="115">
        <f t="shared" si="327"/>
        <v>0</v>
      </c>
      <c r="S189" s="115">
        <f t="shared" si="327"/>
        <v>0</v>
      </c>
      <c r="T189" s="115">
        <f t="shared" si="327"/>
        <v>0</v>
      </c>
      <c r="U189" s="115">
        <f t="shared" si="327"/>
        <v>0</v>
      </c>
      <c r="V189" s="115">
        <f t="shared" si="327"/>
        <v>0</v>
      </c>
      <c r="W189" s="115">
        <f t="shared" si="327"/>
        <v>0</v>
      </c>
      <c r="X189" s="115">
        <f t="shared" si="327"/>
        <v>0</v>
      </c>
      <c r="Y189" s="115">
        <f t="shared" si="297"/>
        <v>0</v>
      </c>
      <c r="Z189" s="115">
        <f t="shared" ref="Z189:AZ189" si="328">SUM(Z190:Z196)</f>
        <v>0</v>
      </c>
      <c r="AA189" s="115">
        <f t="shared" si="328"/>
        <v>0</v>
      </c>
      <c r="AB189" s="115">
        <f t="shared" si="328"/>
        <v>0</v>
      </c>
      <c r="AC189" s="115">
        <f t="shared" si="328"/>
        <v>0</v>
      </c>
      <c r="AD189" s="115">
        <f t="shared" si="328"/>
        <v>0</v>
      </c>
      <c r="AE189" s="115">
        <f t="shared" si="328"/>
        <v>0</v>
      </c>
      <c r="AF189" s="115">
        <f t="shared" si="328"/>
        <v>0</v>
      </c>
      <c r="AG189" s="115">
        <f t="shared" si="328"/>
        <v>0</v>
      </c>
      <c r="AH189" s="115">
        <f t="shared" si="328"/>
        <v>0</v>
      </c>
      <c r="AI189" s="115">
        <f t="shared" si="328"/>
        <v>0</v>
      </c>
      <c r="AJ189" s="115">
        <f t="shared" si="328"/>
        <v>0</v>
      </c>
      <c r="AK189" s="115">
        <f t="shared" si="328"/>
        <v>0</v>
      </c>
      <c r="AL189" s="115">
        <f t="shared" si="328"/>
        <v>0</v>
      </c>
      <c r="AM189" s="115">
        <f t="shared" si="328"/>
        <v>0</v>
      </c>
      <c r="AN189" s="115">
        <f t="shared" si="328"/>
        <v>0</v>
      </c>
      <c r="AO189" s="115">
        <f t="shared" si="328"/>
        <v>0</v>
      </c>
      <c r="AP189" s="115">
        <f t="shared" si="328"/>
        <v>0</v>
      </c>
      <c r="AQ189" s="115">
        <f>SUM(AQ190:AQ196)</f>
        <v>0</v>
      </c>
      <c r="AR189" s="115">
        <f t="shared" si="328"/>
        <v>0</v>
      </c>
      <c r="AS189" s="115">
        <f t="shared" si="328"/>
        <v>0</v>
      </c>
      <c r="AT189" s="115">
        <f t="shared" si="328"/>
        <v>0</v>
      </c>
      <c r="AU189" s="115">
        <f t="shared" si="328"/>
        <v>0</v>
      </c>
      <c r="AV189" s="115">
        <f t="shared" si="328"/>
        <v>0</v>
      </c>
      <c r="AW189" s="115">
        <f t="shared" si="328"/>
        <v>0</v>
      </c>
      <c r="AX189" s="115" t="e">
        <f t="shared" si="328"/>
        <v>#REF!</v>
      </c>
      <c r="AY189" s="115">
        <f t="shared" si="328"/>
        <v>0</v>
      </c>
      <c r="AZ189" s="115">
        <f t="shared" si="328"/>
        <v>0</v>
      </c>
      <c r="BA189" s="115">
        <f>SUM(BA190:BA196)</f>
        <v>0</v>
      </c>
      <c r="BB189" s="115">
        <f>SUM(BB190:BB196)</f>
        <v>0</v>
      </c>
    </row>
    <row r="190" spans="6:54" s="71" customFormat="1" ht="14.25" x14ac:dyDescent="0.2">
      <c r="F190" s="88"/>
      <c r="G190" s="81" t="s">
        <v>353</v>
      </c>
      <c r="H190" s="85" t="s">
        <v>353</v>
      </c>
      <c r="I190" s="74" t="s">
        <v>354</v>
      </c>
      <c r="J190" s="75">
        <v>0</v>
      </c>
      <c r="K190" s="75"/>
      <c r="L190" s="113">
        <v>0</v>
      </c>
      <c r="M190" s="113"/>
      <c r="N190" s="113"/>
      <c r="O190" s="113"/>
      <c r="P190" s="113"/>
      <c r="Q190" s="113">
        <v>0</v>
      </c>
      <c r="R190" s="113">
        <v>0</v>
      </c>
      <c r="S190" s="113">
        <v>0</v>
      </c>
      <c r="T190" s="113">
        <v>0</v>
      </c>
      <c r="U190" s="113">
        <v>0</v>
      </c>
      <c r="V190" s="113">
        <v>0</v>
      </c>
      <c r="W190" s="113">
        <v>0</v>
      </c>
      <c r="X190" s="113">
        <v>0</v>
      </c>
      <c r="Y190" s="113">
        <f t="shared" si="297"/>
        <v>0</v>
      </c>
      <c r="Z190" s="113"/>
      <c r="AA190" s="113"/>
      <c r="AB190" s="113"/>
      <c r="AC190" s="113"/>
      <c r="AD190" s="113">
        <v>0</v>
      </c>
      <c r="AE190" s="113">
        <v>0</v>
      </c>
      <c r="AF190" s="113">
        <v>0</v>
      </c>
      <c r="AG190" s="116">
        <v>0</v>
      </c>
      <c r="AH190" s="116">
        <v>0</v>
      </c>
      <c r="AI190" s="113">
        <f t="shared" si="302"/>
        <v>0</v>
      </c>
      <c r="AJ190" s="113">
        <v>0</v>
      </c>
      <c r="AK190" s="113">
        <v>0</v>
      </c>
      <c r="AL190" s="113">
        <f t="shared" ref="AL190:AL196" si="329">SUM(AJ190:AK190)</f>
        <v>0</v>
      </c>
      <c r="AM190" s="113">
        <f t="shared" ref="AM190:AM196" si="330">SUM(M190:R190)</f>
        <v>0</v>
      </c>
      <c r="AN190" s="113">
        <f t="shared" ref="AN190:AN196" si="331">SUM(S190:U190)</f>
        <v>0</v>
      </c>
      <c r="AO190" s="113">
        <f t="shared" ref="AO190:AO196" si="332">SUM(V190:X190)</f>
        <v>0</v>
      </c>
      <c r="AP190" s="113">
        <f t="shared" ref="AP190:AP196" si="333">SUM(AM190:AO190)</f>
        <v>0</v>
      </c>
      <c r="AQ190" s="113">
        <v>0</v>
      </c>
      <c r="AR190" s="113">
        <f t="shared" ref="AR190:AR196" si="334">R190*3</f>
        <v>0</v>
      </c>
      <c r="AS190" s="113">
        <f t="shared" ref="AS190:AS196" si="335">R190*3</f>
        <v>0</v>
      </c>
      <c r="AT190" s="113">
        <f t="shared" ref="AT190:AT196" si="336">SUM(AQ190:AS190)</f>
        <v>0</v>
      </c>
      <c r="AU190" s="113">
        <v>0</v>
      </c>
      <c r="AV190" s="113">
        <v>0</v>
      </c>
      <c r="AW190" s="113">
        <f t="shared" ref="AW190:AW196" si="337">SUM(AU190:AV190)</f>
        <v>0</v>
      </c>
      <c r="AX190" s="113" t="e">
        <f>#REF!</f>
        <v>#REF!</v>
      </c>
      <c r="AY190" s="113">
        <v>0</v>
      </c>
      <c r="AZ190" s="113">
        <v>0</v>
      </c>
      <c r="BA190" s="113">
        <v>0</v>
      </c>
      <c r="BB190" s="113">
        <v>0</v>
      </c>
    </row>
    <row r="191" spans="6:54" s="71" customFormat="1" ht="14.25" x14ac:dyDescent="0.2">
      <c r="F191" s="88"/>
      <c r="G191" s="81" t="s">
        <v>355</v>
      </c>
      <c r="H191" s="85" t="s">
        <v>355</v>
      </c>
      <c r="I191" s="74" t="s">
        <v>356</v>
      </c>
      <c r="J191" s="75">
        <v>0</v>
      </c>
      <c r="K191" s="75"/>
      <c r="L191" s="113">
        <v>0</v>
      </c>
      <c r="M191" s="113"/>
      <c r="N191" s="113"/>
      <c r="O191" s="113"/>
      <c r="P191" s="113"/>
      <c r="Q191" s="113">
        <v>0</v>
      </c>
      <c r="R191" s="113">
        <v>0</v>
      </c>
      <c r="S191" s="113">
        <v>0</v>
      </c>
      <c r="T191" s="113">
        <v>0</v>
      </c>
      <c r="U191" s="113">
        <v>0</v>
      </c>
      <c r="V191" s="113">
        <v>0</v>
      </c>
      <c r="W191" s="113">
        <v>0</v>
      </c>
      <c r="X191" s="113">
        <v>0</v>
      </c>
      <c r="Y191" s="113">
        <f t="shared" si="297"/>
        <v>0</v>
      </c>
      <c r="Z191" s="113"/>
      <c r="AA191" s="113"/>
      <c r="AB191" s="113"/>
      <c r="AC191" s="113"/>
      <c r="AD191" s="113">
        <v>0</v>
      </c>
      <c r="AE191" s="113">
        <v>0</v>
      </c>
      <c r="AF191" s="113">
        <v>0</v>
      </c>
      <c r="AG191" s="116">
        <v>0</v>
      </c>
      <c r="AH191" s="116">
        <v>0</v>
      </c>
      <c r="AI191" s="113">
        <f t="shared" si="302"/>
        <v>0</v>
      </c>
      <c r="AJ191" s="113">
        <v>0</v>
      </c>
      <c r="AK191" s="113">
        <v>0</v>
      </c>
      <c r="AL191" s="113">
        <f t="shared" si="329"/>
        <v>0</v>
      </c>
      <c r="AM191" s="113">
        <f t="shared" si="330"/>
        <v>0</v>
      </c>
      <c r="AN191" s="113">
        <f t="shared" si="331"/>
        <v>0</v>
      </c>
      <c r="AO191" s="113">
        <f t="shared" si="332"/>
        <v>0</v>
      </c>
      <c r="AP191" s="113">
        <f t="shared" si="333"/>
        <v>0</v>
      </c>
      <c r="AQ191" s="113">
        <v>0</v>
      </c>
      <c r="AR191" s="113">
        <f t="shared" si="334"/>
        <v>0</v>
      </c>
      <c r="AS191" s="113">
        <f t="shared" si="335"/>
        <v>0</v>
      </c>
      <c r="AT191" s="113">
        <f t="shared" si="336"/>
        <v>0</v>
      </c>
      <c r="AU191" s="113">
        <v>0</v>
      </c>
      <c r="AV191" s="113">
        <v>0</v>
      </c>
      <c r="AW191" s="113">
        <f t="shared" si="337"/>
        <v>0</v>
      </c>
      <c r="AX191" s="113" t="e">
        <f>#REF!</f>
        <v>#REF!</v>
      </c>
      <c r="AY191" s="113">
        <v>0</v>
      </c>
      <c r="AZ191" s="113">
        <v>0</v>
      </c>
      <c r="BA191" s="113">
        <v>0</v>
      </c>
      <c r="BB191" s="113">
        <v>0</v>
      </c>
    </row>
    <row r="192" spans="6:54" s="71" customFormat="1" ht="14.25" x14ac:dyDescent="0.2">
      <c r="F192" s="88"/>
      <c r="G192" s="81" t="s">
        <v>357</v>
      </c>
      <c r="H192" s="85" t="s">
        <v>357</v>
      </c>
      <c r="I192" s="74" t="s">
        <v>358</v>
      </c>
      <c r="J192" s="75">
        <v>0</v>
      </c>
      <c r="K192" s="75"/>
      <c r="L192" s="113">
        <v>0</v>
      </c>
      <c r="M192" s="113"/>
      <c r="N192" s="113"/>
      <c r="O192" s="113"/>
      <c r="P192" s="113"/>
      <c r="Q192" s="113">
        <v>0</v>
      </c>
      <c r="R192" s="113"/>
      <c r="S192" s="113"/>
      <c r="T192" s="113"/>
      <c r="U192" s="113"/>
      <c r="V192" s="113"/>
      <c r="W192" s="113"/>
      <c r="X192" s="113"/>
      <c r="Y192" s="113">
        <f t="shared" si="297"/>
        <v>0</v>
      </c>
      <c r="Z192" s="113"/>
      <c r="AA192" s="113"/>
      <c r="AB192" s="113"/>
      <c r="AC192" s="113"/>
      <c r="AD192" s="113">
        <v>0</v>
      </c>
      <c r="AE192" s="113">
        <v>0</v>
      </c>
      <c r="AF192" s="113">
        <v>0</v>
      </c>
      <c r="AG192" s="116">
        <v>0</v>
      </c>
      <c r="AH192" s="116">
        <v>0</v>
      </c>
      <c r="AI192" s="113">
        <f t="shared" si="302"/>
        <v>0</v>
      </c>
      <c r="AJ192" s="113">
        <v>0</v>
      </c>
      <c r="AK192" s="113">
        <v>0</v>
      </c>
      <c r="AL192" s="113">
        <f t="shared" si="329"/>
        <v>0</v>
      </c>
      <c r="AM192" s="113">
        <f t="shared" si="330"/>
        <v>0</v>
      </c>
      <c r="AN192" s="113">
        <f t="shared" si="331"/>
        <v>0</v>
      </c>
      <c r="AO192" s="113">
        <f t="shared" si="332"/>
        <v>0</v>
      </c>
      <c r="AP192" s="113">
        <f t="shared" si="333"/>
        <v>0</v>
      </c>
      <c r="AQ192" s="113">
        <v>0</v>
      </c>
      <c r="AR192" s="113">
        <f t="shared" si="334"/>
        <v>0</v>
      </c>
      <c r="AS192" s="113">
        <f t="shared" si="335"/>
        <v>0</v>
      </c>
      <c r="AT192" s="113">
        <f t="shared" si="336"/>
        <v>0</v>
      </c>
      <c r="AU192" s="113">
        <v>0</v>
      </c>
      <c r="AV192" s="113">
        <v>0</v>
      </c>
      <c r="AW192" s="113">
        <f t="shared" si="337"/>
        <v>0</v>
      </c>
      <c r="AX192" s="113" t="e">
        <f>#REF!</f>
        <v>#REF!</v>
      </c>
      <c r="AY192" s="113">
        <v>0</v>
      </c>
      <c r="AZ192" s="113">
        <v>0</v>
      </c>
      <c r="BA192" s="113">
        <v>0</v>
      </c>
      <c r="BB192" s="113">
        <v>0</v>
      </c>
    </row>
    <row r="193" spans="6:54" s="71" customFormat="1" ht="14.25" x14ac:dyDescent="0.2">
      <c r="F193" s="88"/>
      <c r="G193" s="81" t="s">
        <v>359</v>
      </c>
      <c r="H193" s="85" t="s">
        <v>359</v>
      </c>
      <c r="I193" s="74" t="s">
        <v>360</v>
      </c>
      <c r="J193" s="75">
        <v>0</v>
      </c>
      <c r="K193" s="75"/>
      <c r="L193" s="113">
        <v>0</v>
      </c>
      <c r="M193" s="113"/>
      <c r="N193" s="113"/>
      <c r="O193" s="113"/>
      <c r="P193" s="113"/>
      <c r="Q193" s="113">
        <v>0</v>
      </c>
      <c r="R193" s="113"/>
      <c r="S193" s="113"/>
      <c r="T193" s="113"/>
      <c r="U193" s="113"/>
      <c r="V193" s="113"/>
      <c r="W193" s="113"/>
      <c r="X193" s="113"/>
      <c r="Y193" s="113">
        <f t="shared" si="297"/>
        <v>0</v>
      </c>
      <c r="Z193" s="113"/>
      <c r="AA193" s="113"/>
      <c r="AB193" s="113"/>
      <c r="AC193" s="113"/>
      <c r="AD193" s="113">
        <v>0</v>
      </c>
      <c r="AE193" s="113">
        <v>0</v>
      </c>
      <c r="AF193" s="113">
        <v>0</v>
      </c>
      <c r="AG193" s="116">
        <v>0</v>
      </c>
      <c r="AH193" s="116">
        <v>0</v>
      </c>
      <c r="AI193" s="113">
        <f t="shared" si="302"/>
        <v>0</v>
      </c>
      <c r="AJ193" s="113">
        <v>0</v>
      </c>
      <c r="AK193" s="113">
        <v>0</v>
      </c>
      <c r="AL193" s="113">
        <f t="shared" si="329"/>
        <v>0</v>
      </c>
      <c r="AM193" s="113">
        <f t="shared" si="330"/>
        <v>0</v>
      </c>
      <c r="AN193" s="113">
        <f t="shared" si="331"/>
        <v>0</v>
      </c>
      <c r="AO193" s="113">
        <f t="shared" si="332"/>
        <v>0</v>
      </c>
      <c r="AP193" s="113">
        <f t="shared" si="333"/>
        <v>0</v>
      </c>
      <c r="AQ193" s="113">
        <v>0</v>
      </c>
      <c r="AR193" s="113">
        <f t="shared" si="334"/>
        <v>0</v>
      </c>
      <c r="AS193" s="113">
        <f t="shared" si="335"/>
        <v>0</v>
      </c>
      <c r="AT193" s="113">
        <f t="shared" si="336"/>
        <v>0</v>
      </c>
      <c r="AU193" s="113">
        <v>0</v>
      </c>
      <c r="AV193" s="113">
        <v>0</v>
      </c>
      <c r="AW193" s="113">
        <f t="shared" si="337"/>
        <v>0</v>
      </c>
      <c r="AX193" s="113" t="e">
        <f>#REF!</f>
        <v>#REF!</v>
      </c>
      <c r="AY193" s="113">
        <v>0</v>
      </c>
      <c r="AZ193" s="113">
        <v>0</v>
      </c>
      <c r="BA193" s="113">
        <v>0</v>
      </c>
      <c r="BB193" s="113">
        <v>0</v>
      </c>
    </row>
    <row r="194" spans="6:54" s="71" customFormat="1" ht="14.25" x14ac:dyDescent="0.2">
      <c r="F194" s="88"/>
      <c r="G194" s="81" t="s">
        <v>361</v>
      </c>
      <c r="H194" s="85" t="s">
        <v>361</v>
      </c>
      <c r="I194" s="74" t="s">
        <v>362</v>
      </c>
      <c r="J194" s="75">
        <v>0</v>
      </c>
      <c r="K194" s="75"/>
      <c r="L194" s="113">
        <v>0</v>
      </c>
      <c r="M194" s="113"/>
      <c r="N194" s="113"/>
      <c r="O194" s="113"/>
      <c r="P194" s="113"/>
      <c r="Q194" s="113">
        <v>0</v>
      </c>
      <c r="R194" s="113">
        <v>0</v>
      </c>
      <c r="S194" s="113">
        <v>0</v>
      </c>
      <c r="T194" s="113">
        <v>0</v>
      </c>
      <c r="U194" s="113">
        <v>0</v>
      </c>
      <c r="V194" s="113">
        <v>0</v>
      </c>
      <c r="W194" s="113">
        <v>0</v>
      </c>
      <c r="X194" s="113">
        <v>0</v>
      </c>
      <c r="Y194" s="113">
        <f t="shared" si="297"/>
        <v>0</v>
      </c>
      <c r="Z194" s="113"/>
      <c r="AA194" s="113"/>
      <c r="AB194" s="113"/>
      <c r="AC194" s="113"/>
      <c r="AD194" s="113">
        <v>0</v>
      </c>
      <c r="AE194" s="113">
        <v>0</v>
      </c>
      <c r="AF194" s="113">
        <v>0</v>
      </c>
      <c r="AG194" s="116">
        <v>0</v>
      </c>
      <c r="AH194" s="116">
        <v>0</v>
      </c>
      <c r="AI194" s="113">
        <f t="shared" si="302"/>
        <v>0</v>
      </c>
      <c r="AJ194" s="113">
        <v>0</v>
      </c>
      <c r="AK194" s="113">
        <v>0</v>
      </c>
      <c r="AL194" s="113">
        <f t="shared" si="329"/>
        <v>0</v>
      </c>
      <c r="AM194" s="113">
        <f t="shared" si="330"/>
        <v>0</v>
      </c>
      <c r="AN194" s="113">
        <f t="shared" si="331"/>
        <v>0</v>
      </c>
      <c r="AO194" s="113">
        <f t="shared" si="332"/>
        <v>0</v>
      </c>
      <c r="AP194" s="113">
        <f t="shared" si="333"/>
        <v>0</v>
      </c>
      <c r="AQ194" s="113">
        <v>0</v>
      </c>
      <c r="AR194" s="113">
        <f t="shared" si="334"/>
        <v>0</v>
      </c>
      <c r="AS194" s="113">
        <f t="shared" si="335"/>
        <v>0</v>
      </c>
      <c r="AT194" s="113">
        <f t="shared" si="336"/>
        <v>0</v>
      </c>
      <c r="AU194" s="113">
        <v>0</v>
      </c>
      <c r="AV194" s="113">
        <v>0</v>
      </c>
      <c r="AW194" s="113">
        <f t="shared" si="337"/>
        <v>0</v>
      </c>
      <c r="AX194" s="113" t="e">
        <f>#REF!</f>
        <v>#REF!</v>
      </c>
      <c r="AY194" s="113">
        <v>0</v>
      </c>
      <c r="AZ194" s="113">
        <v>0</v>
      </c>
      <c r="BA194" s="113">
        <v>0</v>
      </c>
      <c r="BB194" s="113">
        <v>0</v>
      </c>
    </row>
    <row r="195" spans="6:54" s="71" customFormat="1" ht="14.25" x14ac:dyDescent="0.2">
      <c r="F195" s="88"/>
      <c r="G195" s="81" t="s">
        <v>363</v>
      </c>
      <c r="H195" s="85" t="s">
        <v>363</v>
      </c>
      <c r="I195" s="74" t="s">
        <v>364</v>
      </c>
      <c r="J195" s="75">
        <v>0</v>
      </c>
      <c r="K195" s="75"/>
      <c r="L195" s="113">
        <v>0</v>
      </c>
      <c r="M195" s="113"/>
      <c r="N195" s="113"/>
      <c r="O195" s="113"/>
      <c r="P195" s="113"/>
      <c r="Q195" s="113">
        <v>0</v>
      </c>
      <c r="R195" s="113">
        <v>0</v>
      </c>
      <c r="S195" s="113">
        <v>0</v>
      </c>
      <c r="T195" s="113">
        <v>0</v>
      </c>
      <c r="U195" s="113">
        <v>0</v>
      </c>
      <c r="V195" s="113">
        <v>0</v>
      </c>
      <c r="W195" s="113">
        <v>0</v>
      </c>
      <c r="X195" s="113">
        <v>0</v>
      </c>
      <c r="Y195" s="113">
        <f t="shared" si="297"/>
        <v>0</v>
      </c>
      <c r="Z195" s="113"/>
      <c r="AA195" s="113"/>
      <c r="AB195" s="113"/>
      <c r="AC195" s="113"/>
      <c r="AD195" s="113">
        <v>0</v>
      </c>
      <c r="AE195" s="113">
        <v>0</v>
      </c>
      <c r="AF195" s="113">
        <v>0</v>
      </c>
      <c r="AG195" s="116">
        <v>0</v>
      </c>
      <c r="AH195" s="116">
        <v>0</v>
      </c>
      <c r="AI195" s="113">
        <f t="shared" si="302"/>
        <v>0</v>
      </c>
      <c r="AJ195" s="113">
        <v>0</v>
      </c>
      <c r="AK195" s="113">
        <v>0</v>
      </c>
      <c r="AL195" s="113">
        <f t="shared" si="329"/>
        <v>0</v>
      </c>
      <c r="AM195" s="113">
        <f t="shared" si="330"/>
        <v>0</v>
      </c>
      <c r="AN195" s="113">
        <f t="shared" si="331"/>
        <v>0</v>
      </c>
      <c r="AO195" s="113">
        <f t="shared" si="332"/>
        <v>0</v>
      </c>
      <c r="AP195" s="113">
        <f t="shared" si="333"/>
        <v>0</v>
      </c>
      <c r="AQ195" s="113">
        <v>0</v>
      </c>
      <c r="AR195" s="113">
        <f t="shared" si="334"/>
        <v>0</v>
      </c>
      <c r="AS195" s="113">
        <f t="shared" si="335"/>
        <v>0</v>
      </c>
      <c r="AT195" s="113">
        <f t="shared" si="336"/>
        <v>0</v>
      </c>
      <c r="AU195" s="113">
        <v>0</v>
      </c>
      <c r="AV195" s="113">
        <v>0</v>
      </c>
      <c r="AW195" s="113">
        <f t="shared" si="337"/>
        <v>0</v>
      </c>
      <c r="AX195" s="113" t="e">
        <f>#REF!</f>
        <v>#REF!</v>
      </c>
      <c r="AY195" s="113">
        <v>0</v>
      </c>
      <c r="AZ195" s="113">
        <v>0</v>
      </c>
      <c r="BA195" s="113">
        <v>0</v>
      </c>
      <c r="BB195" s="113">
        <v>0</v>
      </c>
    </row>
    <row r="196" spans="6:54" s="71" customFormat="1" ht="14.25" x14ac:dyDescent="0.2">
      <c r="F196" s="88"/>
      <c r="G196" s="81" t="s">
        <v>365</v>
      </c>
      <c r="H196" s="85" t="s">
        <v>365</v>
      </c>
      <c r="I196" s="74" t="s">
        <v>366</v>
      </c>
      <c r="J196" s="75">
        <v>0</v>
      </c>
      <c r="K196" s="75"/>
      <c r="L196" s="113">
        <v>0</v>
      </c>
      <c r="M196" s="113"/>
      <c r="N196" s="113"/>
      <c r="O196" s="113"/>
      <c r="P196" s="113"/>
      <c r="Q196" s="113"/>
      <c r="R196" s="113">
        <v>0</v>
      </c>
      <c r="S196" s="113">
        <v>0</v>
      </c>
      <c r="T196" s="113">
        <v>0</v>
      </c>
      <c r="U196" s="113">
        <v>0</v>
      </c>
      <c r="V196" s="113">
        <v>0</v>
      </c>
      <c r="W196" s="113">
        <v>0</v>
      </c>
      <c r="X196" s="113">
        <v>0</v>
      </c>
      <c r="Y196" s="113">
        <f t="shared" si="297"/>
        <v>0</v>
      </c>
      <c r="Z196" s="113"/>
      <c r="AA196" s="113"/>
      <c r="AB196" s="113"/>
      <c r="AC196" s="113"/>
      <c r="AD196" s="113">
        <v>0</v>
      </c>
      <c r="AE196" s="113">
        <v>0</v>
      </c>
      <c r="AF196" s="113">
        <v>0</v>
      </c>
      <c r="AG196" s="116">
        <v>0</v>
      </c>
      <c r="AH196" s="116">
        <v>0</v>
      </c>
      <c r="AI196" s="113">
        <f t="shared" si="302"/>
        <v>0</v>
      </c>
      <c r="AJ196" s="113">
        <v>0</v>
      </c>
      <c r="AK196" s="113">
        <v>0</v>
      </c>
      <c r="AL196" s="113">
        <f t="shared" si="329"/>
        <v>0</v>
      </c>
      <c r="AM196" s="113">
        <f t="shared" si="330"/>
        <v>0</v>
      </c>
      <c r="AN196" s="113">
        <f t="shared" si="331"/>
        <v>0</v>
      </c>
      <c r="AO196" s="113">
        <f t="shared" si="332"/>
        <v>0</v>
      </c>
      <c r="AP196" s="113">
        <f t="shared" si="333"/>
        <v>0</v>
      </c>
      <c r="AQ196" s="113">
        <v>0</v>
      </c>
      <c r="AR196" s="113">
        <f t="shared" si="334"/>
        <v>0</v>
      </c>
      <c r="AS196" s="113">
        <f t="shared" si="335"/>
        <v>0</v>
      </c>
      <c r="AT196" s="113">
        <f t="shared" si="336"/>
        <v>0</v>
      </c>
      <c r="AU196" s="113">
        <v>0</v>
      </c>
      <c r="AV196" s="113">
        <v>0</v>
      </c>
      <c r="AW196" s="113">
        <f t="shared" si="337"/>
        <v>0</v>
      </c>
      <c r="AX196" s="113" t="e">
        <f>#REF!</f>
        <v>#REF!</v>
      </c>
      <c r="AY196" s="113">
        <v>0</v>
      </c>
      <c r="AZ196" s="113">
        <v>0</v>
      </c>
      <c r="BA196" s="113">
        <v>0</v>
      </c>
      <c r="BB196" s="113">
        <v>0</v>
      </c>
    </row>
    <row r="197" spans="6:54" s="71" customFormat="1" ht="14.25" x14ac:dyDescent="0.2">
      <c r="F197" s="88"/>
      <c r="G197" s="81" t="s">
        <v>367</v>
      </c>
      <c r="H197" s="82" t="s">
        <v>98</v>
      </c>
      <c r="I197" s="83" t="s">
        <v>99</v>
      </c>
      <c r="J197" s="84">
        <f>SUM(J198:J199)</f>
        <v>0</v>
      </c>
      <c r="K197" s="84">
        <f>SUM(K198:K199)</f>
        <v>0</v>
      </c>
      <c r="L197" s="115">
        <f>SUM(L198:L199)</f>
        <v>0</v>
      </c>
      <c r="M197" s="115">
        <f t="shared" ref="M197:X197" si="338">SUM(M198:M199)</f>
        <v>0</v>
      </c>
      <c r="N197" s="115">
        <f t="shared" si="338"/>
        <v>0</v>
      </c>
      <c r="O197" s="115">
        <f t="shared" si="338"/>
        <v>0</v>
      </c>
      <c r="P197" s="115">
        <f t="shared" si="338"/>
        <v>0</v>
      </c>
      <c r="Q197" s="115">
        <f t="shared" si="338"/>
        <v>0</v>
      </c>
      <c r="R197" s="115">
        <f t="shared" si="338"/>
        <v>0</v>
      </c>
      <c r="S197" s="115">
        <f t="shared" si="338"/>
        <v>0</v>
      </c>
      <c r="T197" s="115">
        <f t="shared" si="338"/>
        <v>0</v>
      </c>
      <c r="U197" s="115">
        <f t="shared" si="338"/>
        <v>0</v>
      </c>
      <c r="V197" s="115">
        <f t="shared" si="338"/>
        <v>0</v>
      </c>
      <c r="W197" s="115">
        <f t="shared" si="338"/>
        <v>0</v>
      </c>
      <c r="X197" s="115">
        <f t="shared" si="338"/>
        <v>0</v>
      </c>
      <c r="Y197" s="115">
        <f t="shared" si="297"/>
        <v>0</v>
      </c>
      <c r="Z197" s="115">
        <f t="shared" ref="Z197:AZ197" si="339">SUM(Z198:Z199)</f>
        <v>0</v>
      </c>
      <c r="AA197" s="115">
        <f t="shared" si="339"/>
        <v>0</v>
      </c>
      <c r="AB197" s="115">
        <f t="shared" si="339"/>
        <v>0</v>
      </c>
      <c r="AC197" s="115">
        <f t="shared" si="339"/>
        <v>0</v>
      </c>
      <c r="AD197" s="115">
        <f t="shared" si="339"/>
        <v>0</v>
      </c>
      <c r="AE197" s="115">
        <f t="shared" si="339"/>
        <v>0</v>
      </c>
      <c r="AF197" s="115">
        <f t="shared" si="339"/>
        <v>0</v>
      </c>
      <c r="AG197" s="115">
        <f t="shared" si="339"/>
        <v>0</v>
      </c>
      <c r="AH197" s="115">
        <f t="shared" si="339"/>
        <v>0</v>
      </c>
      <c r="AI197" s="115">
        <f t="shared" si="339"/>
        <v>0</v>
      </c>
      <c r="AJ197" s="115">
        <f t="shared" si="339"/>
        <v>0</v>
      </c>
      <c r="AK197" s="115">
        <f t="shared" si="339"/>
        <v>0</v>
      </c>
      <c r="AL197" s="115">
        <f t="shared" si="339"/>
        <v>0</v>
      </c>
      <c r="AM197" s="115">
        <f t="shared" si="339"/>
        <v>0</v>
      </c>
      <c r="AN197" s="115">
        <f t="shared" si="339"/>
        <v>0</v>
      </c>
      <c r="AO197" s="115">
        <f t="shared" si="339"/>
        <v>0</v>
      </c>
      <c r="AP197" s="115">
        <f t="shared" si="339"/>
        <v>0</v>
      </c>
      <c r="AQ197" s="115">
        <f>SUM(AQ198:AQ199)</f>
        <v>0</v>
      </c>
      <c r="AR197" s="115">
        <f t="shared" si="339"/>
        <v>0</v>
      </c>
      <c r="AS197" s="115">
        <f t="shared" si="339"/>
        <v>0</v>
      </c>
      <c r="AT197" s="115">
        <f t="shared" si="339"/>
        <v>0</v>
      </c>
      <c r="AU197" s="115">
        <f t="shared" si="339"/>
        <v>0</v>
      </c>
      <c r="AV197" s="115">
        <f t="shared" si="339"/>
        <v>0</v>
      </c>
      <c r="AW197" s="115">
        <f t="shared" si="339"/>
        <v>0</v>
      </c>
      <c r="AX197" s="115" t="e">
        <f t="shared" si="339"/>
        <v>#REF!</v>
      </c>
      <c r="AY197" s="115">
        <f t="shared" si="339"/>
        <v>0</v>
      </c>
      <c r="AZ197" s="115">
        <f t="shared" si="339"/>
        <v>0</v>
      </c>
      <c r="BA197" s="115">
        <f>SUM(BA198:BA199)</f>
        <v>0</v>
      </c>
      <c r="BB197" s="115">
        <f>SUM(BB198:BB199)</f>
        <v>0</v>
      </c>
    </row>
    <row r="198" spans="6:54" s="71" customFormat="1" ht="14.25" x14ac:dyDescent="0.2">
      <c r="F198" s="88"/>
      <c r="G198" s="81" t="s">
        <v>368</v>
      </c>
      <c r="H198" s="85" t="s">
        <v>368</v>
      </c>
      <c r="I198" s="74" t="s">
        <v>369</v>
      </c>
      <c r="J198" s="75">
        <v>0</v>
      </c>
      <c r="K198" s="75"/>
      <c r="L198" s="113">
        <v>0</v>
      </c>
      <c r="M198" s="113">
        <v>0</v>
      </c>
      <c r="N198" s="113">
        <v>0</v>
      </c>
      <c r="O198" s="113">
        <v>0</v>
      </c>
      <c r="P198" s="113">
        <v>0</v>
      </c>
      <c r="Q198" s="113">
        <v>0</v>
      </c>
      <c r="R198" s="113">
        <v>0</v>
      </c>
      <c r="S198" s="113">
        <v>0</v>
      </c>
      <c r="T198" s="113">
        <v>0</v>
      </c>
      <c r="U198" s="113">
        <v>0</v>
      </c>
      <c r="V198" s="113">
        <v>0</v>
      </c>
      <c r="W198" s="113">
        <v>0</v>
      </c>
      <c r="X198" s="113">
        <v>0</v>
      </c>
      <c r="Y198" s="113">
        <f t="shared" si="297"/>
        <v>0</v>
      </c>
      <c r="Z198" s="113"/>
      <c r="AA198" s="113"/>
      <c r="AB198" s="113"/>
      <c r="AC198" s="113"/>
      <c r="AD198" s="113">
        <v>0</v>
      </c>
      <c r="AE198" s="113">
        <v>0</v>
      </c>
      <c r="AF198" s="113">
        <v>0</v>
      </c>
      <c r="AG198" s="116">
        <v>0</v>
      </c>
      <c r="AH198" s="116">
        <v>0</v>
      </c>
      <c r="AI198" s="113">
        <f t="shared" si="302"/>
        <v>0</v>
      </c>
      <c r="AJ198" s="113">
        <v>0</v>
      </c>
      <c r="AK198" s="113">
        <v>0</v>
      </c>
      <c r="AL198" s="113">
        <f t="shared" ref="AL198:AL222" si="340">SUM(AJ198:AK198)</f>
        <v>0</v>
      </c>
      <c r="AM198" s="113">
        <f>SUM(M198:R198)</f>
        <v>0</v>
      </c>
      <c r="AN198" s="113">
        <f>SUM(S198:U198)</f>
        <v>0</v>
      </c>
      <c r="AO198" s="113">
        <f>SUM(V198:X198)</f>
        <v>0</v>
      </c>
      <c r="AP198" s="113">
        <f>SUM(AM198:AO198)</f>
        <v>0</v>
      </c>
      <c r="AQ198" s="113">
        <v>0</v>
      </c>
      <c r="AR198" s="113">
        <f>R198*3</f>
        <v>0</v>
      </c>
      <c r="AS198" s="113">
        <f>R198*3</f>
        <v>0</v>
      </c>
      <c r="AT198" s="113">
        <f>SUM(AQ198:AS198)</f>
        <v>0</v>
      </c>
      <c r="AU198" s="113">
        <v>0</v>
      </c>
      <c r="AV198" s="113">
        <v>0</v>
      </c>
      <c r="AW198" s="113">
        <f>SUM(AU198:AV198)</f>
        <v>0</v>
      </c>
      <c r="AX198" s="113" t="e">
        <f>#REF!</f>
        <v>#REF!</v>
      </c>
      <c r="AY198" s="113">
        <v>0</v>
      </c>
      <c r="AZ198" s="113">
        <v>0</v>
      </c>
      <c r="BA198" s="113">
        <v>0</v>
      </c>
      <c r="BB198" s="113">
        <v>0</v>
      </c>
    </row>
    <row r="199" spans="6:54" s="71" customFormat="1" ht="14.25" x14ac:dyDescent="0.2">
      <c r="F199" s="88"/>
      <c r="G199" s="81" t="s">
        <v>370</v>
      </c>
      <c r="H199" s="85" t="s">
        <v>370</v>
      </c>
      <c r="I199" s="74" t="s">
        <v>371</v>
      </c>
      <c r="J199" s="75">
        <v>0</v>
      </c>
      <c r="K199" s="75"/>
      <c r="L199" s="113">
        <v>0</v>
      </c>
      <c r="M199" s="113">
        <v>0</v>
      </c>
      <c r="N199" s="113"/>
      <c r="O199" s="113"/>
      <c r="P199" s="113"/>
      <c r="Q199" s="113">
        <v>0</v>
      </c>
      <c r="R199" s="113">
        <v>0</v>
      </c>
      <c r="S199" s="113">
        <v>0</v>
      </c>
      <c r="T199" s="113">
        <v>0</v>
      </c>
      <c r="U199" s="113">
        <v>0</v>
      </c>
      <c r="V199" s="113">
        <v>0</v>
      </c>
      <c r="W199" s="113">
        <v>0</v>
      </c>
      <c r="X199" s="113">
        <v>0</v>
      </c>
      <c r="Y199" s="113">
        <f t="shared" si="297"/>
        <v>0</v>
      </c>
      <c r="Z199" s="113"/>
      <c r="AA199" s="113"/>
      <c r="AB199" s="113"/>
      <c r="AC199" s="113"/>
      <c r="AD199" s="113">
        <v>0</v>
      </c>
      <c r="AE199" s="113">
        <v>0</v>
      </c>
      <c r="AF199" s="113">
        <v>0</v>
      </c>
      <c r="AG199" s="116">
        <v>0</v>
      </c>
      <c r="AH199" s="116">
        <v>0</v>
      </c>
      <c r="AI199" s="113">
        <f t="shared" si="302"/>
        <v>0</v>
      </c>
      <c r="AJ199" s="113">
        <v>0</v>
      </c>
      <c r="AK199" s="113">
        <v>0</v>
      </c>
      <c r="AL199" s="113">
        <f t="shared" si="340"/>
        <v>0</v>
      </c>
      <c r="AM199" s="113">
        <f>SUM(M199:R199)</f>
        <v>0</v>
      </c>
      <c r="AN199" s="113">
        <f>SUM(S199:U199)</f>
        <v>0</v>
      </c>
      <c r="AO199" s="113">
        <f>SUM(V199:X199)</f>
        <v>0</v>
      </c>
      <c r="AP199" s="113">
        <f>SUM(AM199:AO199)</f>
        <v>0</v>
      </c>
      <c r="AQ199" s="113">
        <v>0</v>
      </c>
      <c r="AR199" s="113">
        <f>R199*3</f>
        <v>0</v>
      </c>
      <c r="AS199" s="113">
        <f>R199*3</f>
        <v>0</v>
      </c>
      <c r="AT199" s="113">
        <f>SUM(AQ199:AS199)</f>
        <v>0</v>
      </c>
      <c r="AU199" s="113">
        <v>0</v>
      </c>
      <c r="AV199" s="113">
        <v>0</v>
      </c>
      <c r="AW199" s="113">
        <f>SUM(AU199:AV199)</f>
        <v>0</v>
      </c>
      <c r="AX199" s="113" t="e">
        <f>#REF!</f>
        <v>#REF!</v>
      </c>
      <c r="AY199" s="113">
        <v>0</v>
      </c>
      <c r="AZ199" s="113">
        <v>0</v>
      </c>
      <c r="BA199" s="113">
        <v>0</v>
      </c>
      <c r="BB199" s="113">
        <v>0</v>
      </c>
    </row>
    <row r="200" spans="6:54" s="71" customFormat="1" ht="14.25" x14ac:dyDescent="0.2">
      <c r="G200" s="81" t="s">
        <v>372</v>
      </c>
      <c r="H200" s="82" t="s">
        <v>100</v>
      </c>
      <c r="I200" s="83" t="s">
        <v>101</v>
      </c>
      <c r="J200" s="84">
        <f>SUM(J201:J204)</f>
        <v>0</v>
      </c>
      <c r="K200" s="84">
        <f>SUM(K201:K204)</f>
        <v>0</v>
      </c>
      <c r="L200" s="115">
        <f>SUM(L201:L204)</f>
        <v>0</v>
      </c>
      <c r="M200" s="115">
        <f t="shared" ref="M200:X200" si="341">SUM(M201:M204)</f>
        <v>0</v>
      </c>
      <c r="N200" s="115">
        <f t="shared" si="341"/>
        <v>0</v>
      </c>
      <c r="O200" s="115">
        <f t="shared" si="341"/>
        <v>0</v>
      </c>
      <c r="P200" s="115">
        <f t="shared" si="341"/>
        <v>0</v>
      </c>
      <c r="Q200" s="115">
        <f t="shared" si="341"/>
        <v>0</v>
      </c>
      <c r="R200" s="115">
        <f t="shared" si="341"/>
        <v>0</v>
      </c>
      <c r="S200" s="115">
        <f t="shared" si="341"/>
        <v>0</v>
      </c>
      <c r="T200" s="115">
        <f t="shared" si="341"/>
        <v>0</v>
      </c>
      <c r="U200" s="115">
        <f t="shared" si="341"/>
        <v>0</v>
      </c>
      <c r="V200" s="115">
        <f t="shared" si="341"/>
        <v>0</v>
      </c>
      <c r="W200" s="115">
        <f t="shared" si="341"/>
        <v>0</v>
      </c>
      <c r="X200" s="115">
        <f t="shared" si="341"/>
        <v>0</v>
      </c>
      <c r="Y200" s="115">
        <f t="shared" si="297"/>
        <v>0</v>
      </c>
      <c r="Z200" s="115">
        <f t="shared" ref="Z200:AZ200" si="342">SUM(Z201:Z204)</f>
        <v>0</v>
      </c>
      <c r="AA200" s="115">
        <f t="shared" si="342"/>
        <v>0</v>
      </c>
      <c r="AB200" s="115">
        <f t="shared" si="342"/>
        <v>0</v>
      </c>
      <c r="AC200" s="115">
        <f t="shared" si="342"/>
        <v>0</v>
      </c>
      <c r="AD200" s="115">
        <f t="shared" si="342"/>
        <v>0</v>
      </c>
      <c r="AE200" s="115">
        <f t="shared" si="342"/>
        <v>0</v>
      </c>
      <c r="AF200" s="115">
        <f t="shared" si="342"/>
        <v>0</v>
      </c>
      <c r="AG200" s="115">
        <f t="shared" si="342"/>
        <v>0</v>
      </c>
      <c r="AH200" s="115">
        <f t="shared" si="342"/>
        <v>0</v>
      </c>
      <c r="AI200" s="115">
        <f t="shared" si="342"/>
        <v>0</v>
      </c>
      <c r="AJ200" s="115">
        <f t="shared" si="342"/>
        <v>0</v>
      </c>
      <c r="AK200" s="115">
        <f t="shared" si="342"/>
        <v>0</v>
      </c>
      <c r="AL200" s="115">
        <f t="shared" si="342"/>
        <v>0</v>
      </c>
      <c r="AM200" s="115">
        <f t="shared" si="342"/>
        <v>0</v>
      </c>
      <c r="AN200" s="115">
        <f t="shared" si="342"/>
        <v>0</v>
      </c>
      <c r="AO200" s="115">
        <f t="shared" si="342"/>
        <v>0</v>
      </c>
      <c r="AP200" s="115">
        <f t="shared" si="342"/>
        <v>0</v>
      </c>
      <c r="AQ200" s="115">
        <f>SUM(AQ201:AQ204)</f>
        <v>0</v>
      </c>
      <c r="AR200" s="115">
        <f t="shared" si="342"/>
        <v>0</v>
      </c>
      <c r="AS200" s="115">
        <f t="shared" si="342"/>
        <v>0</v>
      </c>
      <c r="AT200" s="115">
        <f t="shared" si="342"/>
        <v>0</v>
      </c>
      <c r="AU200" s="115">
        <f t="shared" si="342"/>
        <v>0</v>
      </c>
      <c r="AV200" s="115">
        <f t="shared" si="342"/>
        <v>0</v>
      </c>
      <c r="AW200" s="115">
        <f t="shared" si="342"/>
        <v>0</v>
      </c>
      <c r="AX200" s="115" t="e">
        <f t="shared" si="342"/>
        <v>#REF!</v>
      </c>
      <c r="AY200" s="115">
        <f t="shared" si="342"/>
        <v>0</v>
      </c>
      <c r="AZ200" s="115">
        <f t="shared" si="342"/>
        <v>0</v>
      </c>
      <c r="BA200" s="115">
        <f>SUM(BA201:BA204)</f>
        <v>0</v>
      </c>
      <c r="BB200" s="115">
        <f>SUM(BB201:BB204)</f>
        <v>0</v>
      </c>
    </row>
    <row r="201" spans="6:54" s="71" customFormat="1" ht="14.25" x14ac:dyDescent="0.2">
      <c r="G201" s="81" t="s">
        <v>373</v>
      </c>
      <c r="H201" s="85" t="s">
        <v>373</v>
      </c>
      <c r="I201" s="74" t="s">
        <v>374</v>
      </c>
      <c r="J201" s="75">
        <v>0</v>
      </c>
      <c r="K201" s="75"/>
      <c r="L201" s="113">
        <v>0</v>
      </c>
      <c r="M201" s="113"/>
      <c r="N201" s="113"/>
      <c r="O201" s="113"/>
      <c r="P201" s="113"/>
      <c r="Q201" s="113">
        <v>0</v>
      </c>
      <c r="R201" s="113">
        <v>0</v>
      </c>
      <c r="S201" s="113">
        <v>0</v>
      </c>
      <c r="T201" s="113">
        <v>0</v>
      </c>
      <c r="U201" s="113">
        <v>0</v>
      </c>
      <c r="V201" s="113">
        <v>0</v>
      </c>
      <c r="W201" s="113">
        <v>0</v>
      </c>
      <c r="X201" s="113">
        <v>0</v>
      </c>
      <c r="Y201" s="113">
        <f t="shared" si="297"/>
        <v>0</v>
      </c>
      <c r="Z201" s="113"/>
      <c r="AA201" s="113"/>
      <c r="AB201" s="113"/>
      <c r="AC201" s="113"/>
      <c r="AD201" s="113">
        <v>0</v>
      </c>
      <c r="AE201" s="113">
        <v>0</v>
      </c>
      <c r="AF201" s="113">
        <v>0</v>
      </c>
      <c r="AG201" s="116">
        <v>0</v>
      </c>
      <c r="AH201" s="116">
        <v>0</v>
      </c>
      <c r="AI201" s="113">
        <f t="shared" si="302"/>
        <v>0</v>
      </c>
      <c r="AJ201" s="113">
        <v>0</v>
      </c>
      <c r="AK201" s="113">
        <v>0</v>
      </c>
      <c r="AL201" s="113">
        <f t="shared" si="340"/>
        <v>0</v>
      </c>
      <c r="AM201" s="113">
        <f>SUM(M201:R201)</f>
        <v>0</v>
      </c>
      <c r="AN201" s="113">
        <f>SUM(S201:U201)</f>
        <v>0</v>
      </c>
      <c r="AO201" s="113">
        <f>SUM(V201:X201)</f>
        <v>0</v>
      </c>
      <c r="AP201" s="113">
        <f>SUM(AM201:AO201)</f>
        <v>0</v>
      </c>
      <c r="AQ201" s="113">
        <v>0</v>
      </c>
      <c r="AR201" s="113">
        <f>R201*3</f>
        <v>0</v>
      </c>
      <c r="AS201" s="113">
        <f>R201*3</f>
        <v>0</v>
      </c>
      <c r="AT201" s="113">
        <f>SUM(AQ201:AS201)</f>
        <v>0</v>
      </c>
      <c r="AU201" s="113">
        <v>0</v>
      </c>
      <c r="AV201" s="113">
        <v>0</v>
      </c>
      <c r="AW201" s="113">
        <f>SUM(AU201:AV201)</f>
        <v>0</v>
      </c>
      <c r="AX201" s="113" t="e">
        <f>#REF!</f>
        <v>#REF!</v>
      </c>
      <c r="AY201" s="113">
        <v>0</v>
      </c>
      <c r="AZ201" s="113">
        <v>0</v>
      </c>
      <c r="BA201" s="113">
        <v>0</v>
      </c>
      <c r="BB201" s="113">
        <v>0</v>
      </c>
    </row>
    <row r="202" spans="6:54" s="71" customFormat="1" ht="14.25" x14ac:dyDescent="0.2">
      <c r="G202" s="81" t="s">
        <v>375</v>
      </c>
      <c r="H202" s="85" t="s">
        <v>375</v>
      </c>
      <c r="I202" s="74" t="s">
        <v>376</v>
      </c>
      <c r="J202" s="75">
        <v>0</v>
      </c>
      <c r="K202" s="75"/>
      <c r="L202" s="113">
        <v>0</v>
      </c>
      <c r="M202" s="113"/>
      <c r="N202" s="113"/>
      <c r="O202" s="113"/>
      <c r="P202" s="113"/>
      <c r="Q202" s="113">
        <v>0</v>
      </c>
      <c r="R202" s="113">
        <v>0</v>
      </c>
      <c r="S202" s="113">
        <v>0</v>
      </c>
      <c r="T202" s="113">
        <v>0</v>
      </c>
      <c r="U202" s="113">
        <v>0</v>
      </c>
      <c r="V202" s="113">
        <v>0</v>
      </c>
      <c r="W202" s="113">
        <v>0</v>
      </c>
      <c r="X202" s="113">
        <v>0</v>
      </c>
      <c r="Y202" s="113">
        <f t="shared" si="297"/>
        <v>0</v>
      </c>
      <c r="Z202" s="113"/>
      <c r="AA202" s="113"/>
      <c r="AB202" s="113"/>
      <c r="AC202" s="113"/>
      <c r="AD202" s="113">
        <v>0</v>
      </c>
      <c r="AE202" s="113">
        <v>0</v>
      </c>
      <c r="AF202" s="113">
        <v>0</v>
      </c>
      <c r="AG202" s="116">
        <v>0</v>
      </c>
      <c r="AH202" s="116">
        <v>0</v>
      </c>
      <c r="AI202" s="113">
        <f t="shared" si="302"/>
        <v>0</v>
      </c>
      <c r="AJ202" s="113">
        <v>0</v>
      </c>
      <c r="AK202" s="113">
        <v>0</v>
      </c>
      <c r="AL202" s="113">
        <f t="shared" si="340"/>
        <v>0</v>
      </c>
      <c r="AM202" s="113">
        <f>SUM(M202:R202)</f>
        <v>0</v>
      </c>
      <c r="AN202" s="113">
        <f>SUM(S202:U202)</f>
        <v>0</v>
      </c>
      <c r="AO202" s="113">
        <f>SUM(V202:X202)</f>
        <v>0</v>
      </c>
      <c r="AP202" s="113">
        <f>SUM(AM202:AO202)</f>
        <v>0</v>
      </c>
      <c r="AQ202" s="113">
        <v>0</v>
      </c>
      <c r="AR202" s="113">
        <f>R202*3</f>
        <v>0</v>
      </c>
      <c r="AS202" s="113">
        <f>R202*3</f>
        <v>0</v>
      </c>
      <c r="AT202" s="113">
        <f>SUM(AQ202:AS202)</f>
        <v>0</v>
      </c>
      <c r="AU202" s="113">
        <v>0</v>
      </c>
      <c r="AV202" s="113">
        <v>0</v>
      </c>
      <c r="AW202" s="113">
        <f>SUM(AU202:AV202)</f>
        <v>0</v>
      </c>
      <c r="AX202" s="113" t="e">
        <f>#REF!</f>
        <v>#REF!</v>
      </c>
      <c r="AY202" s="113">
        <v>0</v>
      </c>
      <c r="AZ202" s="113">
        <v>0</v>
      </c>
      <c r="BA202" s="113">
        <v>0</v>
      </c>
      <c r="BB202" s="113">
        <v>0</v>
      </c>
    </row>
    <row r="203" spans="6:54" s="71" customFormat="1" ht="14.25" x14ac:dyDescent="0.2">
      <c r="G203" s="81" t="s">
        <v>377</v>
      </c>
      <c r="H203" s="85" t="s">
        <v>377</v>
      </c>
      <c r="I203" s="74" t="s">
        <v>378</v>
      </c>
      <c r="J203" s="75">
        <v>0</v>
      </c>
      <c r="K203" s="75"/>
      <c r="L203" s="113">
        <v>0</v>
      </c>
      <c r="M203" s="113"/>
      <c r="N203" s="113"/>
      <c r="O203" s="113"/>
      <c r="P203" s="113"/>
      <c r="Q203" s="113">
        <v>0</v>
      </c>
      <c r="R203" s="113">
        <v>0</v>
      </c>
      <c r="S203" s="113">
        <v>0</v>
      </c>
      <c r="T203" s="113">
        <v>0</v>
      </c>
      <c r="U203" s="113">
        <v>0</v>
      </c>
      <c r="V203" s="113">
        <v>0</v>
      </c>
      <c r="W203" s="113">
        <v>0</v>
      </c>
      <c r="X203" s="113">
        <v>0</v>
      </c>
      <c r="Y203" s="113">
        <f t="shared" si="297"/>
        <v>0</v>
      </c>
      <c r="Z203" s="113"/>
      <c r="AA203" s="113"/>
      <c r="AB203" s="113"/>
      <c r="AC203" s="113"/>
      <c r="AD203" s="113">
        <v>0</v>
      </c>
      <c r="AE203" s="113">
        <v>0</v>
      </c>
      <c r="AF203" s="113">
        <v>0</v>
      </c>
      <c r="AG203" s="116">
        <v>0</v>
      </c>
      <c r="AH203" s="116">
        <v>0</v>
      </c>
      <c r="AI203" s="113">
        <f t="shared" si="302"/>
        <v>0</v>
      </c>
      <c r="AJ203" s="113">
        <v>0</v>
      </c>
      <c r="AK203" s="113">
        <v>0</v>
      </c>
      <c r="AL203" s="113">
        <f t="shared" si="340"/>
        <v>0</v>
      </c>
      <c r="AM203" s="113">
        <f>SUM(M203:R203)</f>
        <v>0</v>
      </c>
      <c r="AN203" s="113">
        <f>SUM(S203:U203)</f>
        <v>0</v>
      </c>
      <c r="AO203" s="113">
        <f>SUM(V203:X203)</f>
        <v>0</v>
      </c>
      <c r="AP203" s="113">
        <f>SUM(AM203:AO203)</f>
        <v>0</v>
      </c>
      <c r="AQ203" s="113">
        <v>0</v>
      </c>
      <c r="AR203" s="113">
        <f>R203*3</f>
        <v>0</v>
      </c>
      <c r="AS203" s="113">
        <f>R203*3</f>
        <v>0</v>
      </c>
      <c r="AT203" s="113">
        <f>SUM(AQ203:AS203)</f>
        <v>0</v>
      </c>
      <c r="AU203" s="113">
        <v>0</v>
      </c>
      <c r="AV203" s="113">
        <v>0</v>
      </c>
      <c r="AW203" s="113">
        <f>SUM(AU203:AV203)</f>
        <v>0</v>
      </c>
      <c r="AX203" s="113" t="e">
        <f>#REF!</f>
        <v>#REF!</v>
      </c>
      <c r="AY203" s="113">
        <v>0</v>
      </c>
      <c r="AZ203" s="113">
        <v>0</v>
      </c>
      <c r="BA203" s="113">
        <v>0</v>
      </c>
      <c r="BB203" s="113">
        <v>0</v>
      </c>
    </row>
    <row r="204" spans="6:54" s="71" customFormat="1" ht="14.25" x14ac:dyDescent="0.2">
      <c r="G204" s="81" t="s">
        <v>379</v>
      </c>
      <c r="H204" s="85" t="s">
        <v>379</v>
      </c>
      <c r="I204" s="74" t="s">
        <v>380</v>
      </c>
      <c r="J204" s="75">
        <v>0</v>
      </c>
      <c r="K204" s="75"/>
      <c r="L204" s="113">
        <v>0</v>
      </c>
      <c r="M204" s="113"/>
      <c r="N204" s="113"/>
      <c r="O204" s="113"/>
      <c r="P204" s="113"/>
      <c r="Q204" s="113">
        <v>0</v>
      </c>
      <c r="R204" s="113">
        <v>0</v>
      </c>
      <c r="S204" s="113">
        <v>0</v>
      </c>
      <c r="T204" s="113">
        <v>0</v>
      </c>
      <c r="U204" s="113">
        <v>0</v>
      </c>
      <c r="V204" s="113">
        <v>0</v>
      </c>
      <c r="W204" s="113">
        <v>0</v>
      </c>
      <c r="X204" s="113">
        <v>0</v>
      </c>
      <c r="Y204" s="113">
        <f t="shared" si="297"/>
        <v>0</v>
      </c>
      <c r="Z204" s="113"/>
      <c r="AA204" s="113"/>
      <c r="AB204" s="113"/>
      <c r="AC204" s="113"/>
      <c r="AD204" s="113">
        <v>0</v>
      </c>
      <c r="AE204" s="113">
        <v>0</v>
      </c>
      <c r="AF204" s="113">
        <v>0</v>
      </c>
      <c r="AG204" s="116">
        <v>0</v>
      </c>
      <c r="AH204" s="116">
        <v>0</v>
      </c>
      <c r="AI204" s="113">
        <f t="shared" si="302"/>
        <v>0</v>
      </c>
      <c r="AJ204" s="113">
        <v>0</v>
      </c>
      <c r="AK204" s="113">
        <v>0</v>
      </c>
      <c r="AL204" s="113">
        <f t="shared" si="340"/>
        <v>0</v>
      </c>
      <c r="AM204" s="113">
        <f>SUM(M204:R204)</f>
        <v>0</v>
      </c>
      <c r="AN204" s="113">
        <f>SUM(S204:U204)</f>
        <v>0</v>
      </c>
      <c r="AO204" s="113">
        <f>SUM(V204:X204)</f>
        <v>0</v>
      </c>
      <c r="AP204" s="113">
        <f>SUM(AM204:AO204)</f>
        <v>0</v>
      </c>
      <c r="AQ204" s="113">
        <v>0</v>
      </c>
      <c r="AR204" s="113">
        <f>R204*3</f>
        <v>0</v>
      </c>
      <c r="AS204" s="113">
        <f>R204*3</f>
        <v>0</v>
      </c>
      <c r="AT204" s="113">
        <f>SUM(AQ204:AS204)</f>
        <v>0</v>
      </c>
      <c r="AU204" s="113">
        <v>0</v>
      </c>
      <c r="AV204" s="113">
        <v>0</v>
      </c>
      <c r="AW204" s="113">
        <f>SUM(AU204:AV204)</f>
        <v>0</v>
      </c>
      <c r="AX204" s="113" t="e">
        <f>#REF!</f>
        <v>#REF!</v>
      </c>
      <c r="AY204" s="113">
        <v>0</v>
      </c>
      <c r="AZ204" s="113">
        <v>0</v>
      </c>
      <c r="BA204" s="113">
        <v>0</v>
      </c>
      <c r="BB204" s="113">
        <v>0</v>
      </c>
    </row>
    <row r="205" spans="6:54" s="71" customFormat="1" ht="14.25" x14ac:dyDescent="0.2">
      <c r="G205" s="81" t="s">
        <v>381</v>
      </c>
      <c r="H205" s="82" t="s">
        <v>102</v>
      </c>
      <c r="I205" s="83" t="s">
        <v>103</v>
      </c>
      <c r="J205" s="84">
        <f>SUM(J206:J209)</f>
        <v>0</v>
      </c>
      <c r="K205" s="84">
        <f>SUM(K206:K209)</f>
        <v>0</v>
      </c>
      <c r="L205" s="115">
        <f>SUM(L206:L209)</f>
        <v>0</v>
      </c>
      <c r="M205" s="115">
        <f t="shared" ref="M205:X205" si="343">SUM(M206:M209)</f>
        <v>0</v>
      </c>
      <c r="N205" s="115">
        <f t="shared" si="343"/>
        <v>0</v>
      </c>
      <c r="O205" s="115">
        <f t="shared" si="343"/>
        <v>0</v>
      </c>
      <c r="P205" s="115">
        <f t="shared" si="343"/>
        <v>0</v>
      </c>
      <c r="Q205" s="115">
        <f t="shared" si="343"/>
        <v>0</v>
      </c>
      <c r="R205" s="115">
        <f t="shared" si="343"/>
        <v>0</v>
      </c>
      <c r="S205" s="115">
        <f t="shared" si="343"/>
        <v>0</v>
      </c>
      <c r="T205" s="115">
        <f t="shared" si="343"/>
        <v>0</v>
      </c>
      <c r="U205" s="115">
        <f t="shared" si="343"/>
        <v>0</v>
      </c>
      <c r="V205" s="115">
        <f t="shared" si="343"/>
        <v>0</v>
      </c>
      <c r="W205" s="115">
        <f t="shared" si="343"/>
        <v>0</v>
      </c>
      <c r="X205" s="115">
        <f t="shared" si="343"/>
        <v>0</v>
      </c>
      <c r="Y205" s="115">
        <f t="shared" si="297"/>
        <v>0</v>
      </c>
      <c r="Z205" s="115">
        <f t="shared" ref="Z205:AZ205" si="344">SUM(Z206:Z209)</f>
        <v>0</v>
      </c>
      <c r="AA205" s="115">
        <f t="shared" si="344"/>
        <v>0</v>
      </c>
      <c r="AB205" s="115">
        <f t="shared" si="344"/>
        <v>0</v>
      </c>
      <c r="AC205" s="115">
        <f t="shared" si="344"/>
        <v>0</v>
      </c>
      <c r="AD205" s="115">
        <f t="shared" si="344"/>
        <v>0</v>
      </c>
      <c r="AE205" s="115">
        <f t="shared" si="344"/>
        <v>0</v>
      </c>
      <c r="AF205" s="115">
        <f t="shared" si="344"/>
        <v>0</v>
      </c>
      <c r="AG205" s="115">
        <f t="shared" si="344"/>
        <v>0</v>
      </c>
      <c r="AH205" s="115">
        <f t="shared" si="344"/>
        <v>0</v>
      </c>
      <c r="AI205" s="115">
        <f t="shared" si="344"/>
        <v>0</v>
      </c>
      <c r="AJ205" s="115">
        <f t="shared" si="344"/>
        <v>0</v>
      </c>
      <c r="AK205" s="115">
        <f t="shared" si="344"/>
        <v>0</v>
      </c>
      <c r="AL205" s="115">
        <f t="shared" si="344"/>
        <v>0</v>
      </c>
      <c r="AM205" s="115">
        <f t="shared" si="344"/>
        <v>0</v>
      </c>
      <c r="AN205" s="115">
        <f t="shared" si="344"/>
        <v>0</v>
      </c>
      <c r="AO205" s="115">
        <f t="shared" si="344"/>
        <v>0</v>
      </c>
      <c r="AP205" s="115">
        <f t="shared" si="344"/>
        <v>0</v>
      </c>
      <c r="AQ205" s="115">
        <f>SUM(AQ206:AQ209)</f>
        <v>0</v>
      </c>
      <c r="AR205" s="115">
        <f t="shared" si="344"/>
        <v>0</v>
      </c>
      <c r="AS205" s="115">
        <f t="shared" si="344"/>
        <v>0</v>
      </c>
      <c r="AT205" s="115">
        <f t="shared" si="344"/>
        <v>0</v>
      </c>
      <c r="AU205" s="115">
        <f t="shared" si="344"/>
        <v>0</v>
      </c>
      <c r="AV205" s="115">
        <f t="shared" si="344"/>
        <v>0</v>
      </c>
      <c r="AW205" s="115">
        <f t="shared" si="344"/>
        <v>0</v>
      </c>
      <c r="AX205" s="115" t="e">
        <f t="shared" si="344"/>
        <v>#REF!</v>
      </c>
      <c r="AY205" s="115">
        <f t="shared" si="344"/>
        <v>0</v>
      </c>
      <c r="AZ205" s="115">
        <f t="shared" si="344"/>
        <v>0</v>
      </c>
      <c r="BA205" s="115">
        <f>SUM(BA206:BA209)</f>
        <v>0</v>
      </c>
      <c r="BB205" s="115">
        <f>SUM(BB206:BB209)</f>
        <v>0</v>
      </c>
    </row>
    <row r="206" spans="6:54" s="71" customFormat="1" ht="14.25" x14ac:dyDescent="0.2">
      <c r="G206" s="81" t="s">
        <v>382</v>
      </c>
      <c r="H206" s="85" t="s">
        <v>382</v>
      </c>
      <c r="I206" s="74" t="s">
        <v>383</v>
      </c>
      <c r="J206" s="75">
        <v>0</v>
      </c>
      <c r="K206" s="75"/>
      <c r="L206" s="113">
        <v>0</v>
      </c>
      <c r="M206" s="113">
        <v>0</v>
      </c>
      <c r="N206" s="113">
        <v>0</v>
      </c>
      <c r="O206" s="113">
        <v>0</v>
      </c>
      <c r="P206" s="113">
        <v>0</v>
      </c>
      <c r="Q206" s="113">
        <v>0</v>
      </c>
      <c r="R206" s="113">
        <v>0</v>
      </c>
      <c r="S206" s="113">
        <v>0</v>
      </c>
      <c r="T206" s="113">
        <v>0</v>
      </c>
      <c r="U206" s="113">
        <v>0</v>
      </c>
      <c r="V206" s="113">
        <v>0</v>
      </c>
      <c r="W206" s="113">
        <v>0</v>
      </c>
      <c r="X206" s="113">
        <v>0</v>
      </c>
      <c r="Y206" s="113">
        <f t="shared" si="297"/>
        <v>0</v>
      </c>
      <c r="Z206" s="113">
        <v>0</v>
      </c>
      <c r="AA206" s="113">
        <v>0</v>
      </c>
      <c r="AB206" s="113">
        <v>0</v>
      </c>
      <c r="AC206" s="113">
        <v>0</v>
      </c>
      <c r="AD206" s="113">
        <v>0</v>
      </c>
      <c r="AE206" s="113">
        <v>0</v>
      </c>
      <c r="AF206" s="113">
        <v>0</v>
      </c>
      <c r="AG206" s="116">
        <v>0</v>
      </c>
      <c r="AH206" s="116">
        <v>0</v>
      </c>
      <c r="AI206" s="113">
        <f t="shared" si="302"/>
        <v>0</v>
      </c>
      <c r="AJ206" s="113">
        <v>0</v>
      </c>
      <c r="AK206" s="113">
        <v>0</v>
      </c>
      <c r="AL206" s="113">
        <f t="shared" si="340"/>
        <v>0</v>
      </c>
      <c r="AM206" s="113">
        <f>SUM(M206:R206)</f>
        <v>0</v>
      </c>
      <c r="AN206" s="113">
        <f>SUM(S206:U206)</f>
        <v>0</v>
      </c>
      <c r="AO206" s="113">
        <f>SUM(V206:X206)</f>
        <v>0</v>
      </c>
      <c r="AP206" s="113">
        <f>SUM(AM206:AO206)</f>
        <v>0</v>
      </c>
      <c r="AQ206" s="113">
        <v>0</v>
      </c>
      <c r="AR206" s="113">
        <f>R206*3</f>
        <v>0</v>
      </c>
      <c r="AS206" s="113">
        <f>R206*3</f>
        <v>0</v>
      </c>
      <c r="AT206" s="113">
        <f>SUM(AQ206:AS206)</f>
        <v>0</v>
      </c>
      <c r="AU206" s="113">
        <v>0</v>
      </c>
      <c r="AV206" s="113">
        <v>0</v>
      </c>
      <c r="AW206" s="113">
        <f>SUM(AU206:AV206)</f>
        <v>0</v>
      </c>
      <c r="AX206" s="113" t="e">
        <f>#REF!</f>
        <v>#REF!</v>
      </c>
      <c r="AY206" s="113">
        <v>0</v>
      </c>
      <c r="AZ206" s="113">
        <v>0</v>
      </c>
      <c r="BA206" s="113">
        <v>0</v>
      </c>
      <c r="BB206" s="113">
        <v>0</v>
      </c>
    </row>
    <row r="207" spans="6:54" s="71" customFormat="1" ht="14.25" x14ac:dyDescent="0.2">
      <c r="G207" s="81" t="s">
        <v>384</v>
      </c>
      <c r="H207" s="85" t="s">
        <v>384</v>
      </c>
      <c r="I207" s="74" t="s">
        <v>383</v>
      </c>
      <c r="J207" s="75">
        <v>0</v>
      </c>
      <c r="K207" s="75"/>
      <c r="L207" s="113">
        <v>0</v>
      </c>
      <c r="M207" s="113">
        <v>0</v>
      </c>
      <c r="N207" s="113">
        <v>0</v>
      </c>
      <c r="O207" s="113">
        <v>0</v>
      </c>
      <c r="P207" s="113">
        <v>0</v>
      </c>
      <c r="Q207" s="113">
        <v>0</v>
      </c>
      <c r="R207" s="113">
        <v>0</v>
      </c>
      <c r="S207" s="113">
        <v>0</v>
      </c>
      <c r="T207" s="113">
        <v>0</v>
      </c>
      <c r="U207" s="113">
        <v>0</v>
      </c>
      <c r="V207" s="113">
        <v>0</v>
      </c>
      <c r="W207" s="113">
        <v>0</v>
      </c>
      <c r="X207" s="113">
        <v>0</v>
      </c>
      <c r="Y207" s="113">
        <f t="shared" si="297"/>
        <v>0</v>
      </c>
      <c r="Z207" s="113">
        <v>0</v>
      </c>
      <c r="AA207" s="113">
        <v>0</v>
      </c>
      <c r="AB207" s="113">
        <v>0</v>
      </c>
      <c r="AC207" s="113">
        <v>0</v>
      </c>
      <c r="AD207" s="113">
        <v>0</v>
      </c>
      <c r="AE207" s="113">
        <v>0</v>
      </c>
      <c r="AF207" s="113">
        <v>0</v>
      </c>
      <c r="AG207" s="116">
        <v>0</v>
      </c>
      <c r="AH207" s="116">
        <v>0</v>
      </c>
      <c r="AI207" s="113">
        <f t="shared" si="302"/>
        <v>0</v>
      </c>
      <c r="AJ207" s="113">
        <v>0</v>
      </c>
      <c r="AK207" s="113">
        <v>0</v>
      </c>
      <c r="AL207" s="113">
        <f t="shared" si="340"/>
        <v>0</v>
      </c>
      <c r="AM207" s="113">
        <f>SUM(M207:R207)</f>
        <v>0</v>
      </c>
      <c r="AN207" s="113">
        <f>SUM(S207:U207)</f>
        <v>0</v>
      </c>
      <c r="AO207" s="113">
        <f>SUM(V207:X207)</f>
        <v>0</v>
      </c>
      <c r="AP207" s="113">
        <f>SUM(AM207:AO207)</f>
        <v>0</v>
      </c>
      <c r="AQ207" s="113">
        <v>0</v>
      </c>
      <c r="AR207" s="113">
        <f>R207*3</f>
        <v>0</v>
      </c>
      <c r="AS207" s="113">
        <f>R207*3</f>
        <v>0</v>
      </c>
      <c r="AT207" s="113">
        <f>SUM(AQ207:AS207)</f>
        <v>0</v>
      </c>
      <c r="AU207" s="113">
        <v>0</v>
      </c>
      <c r="AV207" s="113">
        <v>0</v>
      </c>
      <c r="AW207" s="113">
        <f>SUM(AU207:AV207)</f>
        <v>0</v>
      </c>
      <c r="AX207" s="113" t="e">
        <f>#REF!</f>
        <v>#REF!</v>
      </c>
      <c r="AY207" s="113">
        <v>0</v>
      </c>
      <c r="AZ207" s="113">
        <v>0</v>
      </c>
      <c r="BA207" s="113">
        <v>0</v>
      </c>
      <c r="BB207" s="113">
        <v>0</v>
      </c>
    </row>
    <row r="208" spans="6:54" s="71" customFormat="1" ht="14.25" x14ac:dyDescent="0.2">
      <c r="G208" s="81" t="s">
        <v>385</v>
      </c>
      <c r="H208" s="85" t="s">
        <v>385</v>
      </c>
      <c r="I208" s="74" t="s">
        <v>386</v>
      </c>
      <c r="J208" s="75">
        <v>0</v>
      </c>
      <c r="K208" s="75"/>
      <c r="L208" s="113">
        <v>0</v>
      </c>
      <c r="M208" s="113">
        <v>0</v>
      </c>
      <c r="N208" s="113">
        <v>0</v>
      </c>
      <c r="O208" s="113">
        <v>0</v>
      </c>
      <c r="P208" s="113">
        <v>0</v>
      </c>
      <c r="Q208" s="113">
        <v>0</v>
      </c>
      <c r="R208" s="113">
        <v>0</v>
      </c>
      <c r="S208" s="113">
        <v>0</v>
      </c>
      <c r="T208" s="113">
        <v>0</v>
      </c>
      <c r="U208" s="113">
        <v>0</v>
      </c>
      <c r="V208" s="113">
        <v>0</v>
      </c>
      <c r="W208" s="113">
        <v>0</v>
      </c>
      <c r="X208" s="113">
        <v>0</v>
      </c>
      <c r="Y208" s="113">
        <f t="shared" si="297"/>
        <v>0</v>
      </c>
      <c r="Z208" s="113">
        <v>0</v>
      </c>
      <c r="AA208" s="113">
        <v>0</v>
      </c>
      <c r="AB208" s="113">
        <v>0</v>
      </c>
      <c r="AC208" s="113">
        <v>0</v>
      </c>
      <c r="AD208" s="113">
        <v>0</v>
      </c>
      <c r="AE208" s="113">
        <v>0</v>
      </c>
      <c r="AF208" s="113">
        <v>0</v>
      </c>
      <c r="AG208" s="116">
        <v>0</v>
      </c>
      <c r="AH208" s="116">
        <v>0</v>
      </c>
      <c r="AI208" s="113">
        <f t="shared" si="302"/>
        <v>0</v>
      </c>
      <c r="AJ208" s="113">
        <v>0</v>
      </c>
      <c r="AK208" s="113">
        <v>0</v>
      </c>
      <c r="AL208" s="113">
        <f t="shared" si="340"/>
        <v>0</v>
      </c>
      <c r="AM208" s="113">
        <f>SUM(M208:R208)</f>
        <v>0</v>
      </c>
      <c r="AN208" s="113">
        <f>SUM(S208:U208)</f>
        <v>0</v>
      </c>
      <c r="AO208" s="113">
        <f>SUM(V208:X208)</f>
        <v>0</v>
      </c>
      <c r="AP208" s="113">
        <f>SUM(AM208:AO208)</f>
        <v>0</v>
      </c>
      <c r="AQ208" s="113">
        <v>0</v>
      </c>
      <c r="AR208" s="113">
        <f>R208*3</f>
        <v>0</v>
      </c>
      <c r="AS208" s="113">
        <f>R208*3</f>
        <v>0</v>
      </c>
      <c r="AT208" s="113">
        <f>SUM(AQ208:AS208)</f>
        <v>0</v>
      </c>
      <c r="AU208" s="113">
        <v>0</v>
      </c>
      <c r="AV208" s="113">
        <v>0</v>
      </c>
      <c r="AW208" s="113">
        <f>SUM(AU208:AV208)</f>
        <v>0</v>
      </c>
      <c r="AX208" s="113" t="e">
        <f>#REF!</f>
        <v>#REF!</v>
      </c>
      <c r="AY208" s="113">
        <v>0</v>
      </c>
      <c r="AZ208" s="113">
        <v>0</v>
      </c>
      <c r="BA208" s="113">
        <v>0</v>
      </c>
      <c r="BB208" s="113">
        <v>0</v>
      </c>
    </row>
    <row r="209" spans="7:54" s="71" customFormat="1" ht="14.25" x14ac:dyDescent="0.2">
      <c r="G209" s="81" t="s">
        <v>387</v>
      </c>
      <c r="H209" s="85" t="s">
        <v>387</v>
      </c>
      <c r="I209" s="74" t="s">
        <v>388</v>
      </c>
      <c r="J209" s="75">
        <v>0</v>
      </c>
      <c r="K209" s="75"/>
      <c r="L209" s="113">
        <v>0</v>
      </c>
      <c r="M209" s="113">
        <v>0</v>
      </c>
      <c r="N209" s="113">
        <v>0</v>
      </c>
      <c r="O209" s="113">
        <v>0</v>
      </c>
      <c r="P209" s="113">
        <v>0</v>
      </c>
      <c r="Q209" s="113">
        <v>0</v>
      </c>
      <c r="R209" s="113">
        <v>0</v>
      </c>
      <c r="S209" s="113">
        <v>0</v>
      </c>
      <c r="T209" s="113">
        <v>0</v>
      </c>
      <c r="U209" s="113">
        <v>0</v>
      </c>
      <c r="V209" s="113">
        <v>0</v>
      </c>
      <c r="W209" s="113">
        <v>0</v>
      </c>
      <c r="X209" s="113">
        <v>0</v>
      </c>
      <c r="Y209" s="113">
        <f t="shared" si="297"/>
        <v>0</v>
      </c>
      <c r="Z209" s="113">
        <v>0</v>
      </c>
      <c r="AA209" s="113"/>
      <c r="AB209" s="113"/>
      <c r="AC209" s="113"/>
      <c r="AD209" s="113">
        <v>0</v>
      </c>
      <c r="AE209" s="113">
        <v>0</v>
      </c>
      <c r="AF209" s="113">
        <v>0</v>
      </c>
      <c r="AG209" s="116">
        <v>0</v>
      </c>
      <c r="AH209" s="116">
        <v>0</v>
      </c>
      <c r="AI209" s="113">
        <f t="shared" si="302"/>
        <v>0</v>
      </c>
      <c r="AJ209" s="113">
        <v>0</v>
      </c>
      <c r="AK209" s="113">
        <v>0</v>
      </c>
      <c r="AL209" s="113">
        <f t="shared" si="340"/>
        <v>0</v>
      </c>
      <c r="AM209" s="113">
        <f>SUM(M209:R209)</f>
        <v>0</v>
      </c>
      <c r="AN209" s="113">
        <f>SUM(S209:U209)</f>
        <v>0</v>
      </c>
      <c r="AO209" s="113">
        <f>SUM(V209:X209)</f>
        <v>0</v>
      </c>
      <c r="AP209" s="113">
        <f>SUM(AM209:AO209)</f>
        <v>0</v>
      </c>
      <c r="AQ209" s="113">
        <v>0</v>
      </c>
      <c r="AR209" s="113">
        <f>R209*3</f>
        <v>0</v>
      </c>
      <c r="AS209" s="113">
        <f>R209*3</f>
        <v>0</v>
      </c>
      <c r="AT209" s="113">
        <f>SUM(AQ209:AS209)</f>
        <v>0</v>
      </c>
      <c r="AU209" s="113">
        <v>0</v>
      </c>
      <c r="AV209" s="113">
        <v>0</v>
      </c>
      <c r="AW209" s="113">
        <f>SUM(AU209:AV209)</f>
        <v>0</v>
      </c>
      <c r="AX209" s="113" t="e">
        <f>#REF!</f>
        <v>#REF!</v>
      </c>
      <c r="AY209" s="113">
        <v>0</v>
      </c>
      <c r="AZ209" s="113">
        <v>0</v>
      </c>
      <c r="BA209" s="113">
        <v>0</v>
      </c>
      <c r="BB209" s="113">
        <v>0</v>
      </c>
    </row>
    <row r="210" spans="7:54" s="71" customFormat="1" ht="14.25" x14ac:dyDescent="0.2">
      <c r="G210" s="81" t="s">
        <v>389</v>
      </c>
      <c r="H210" s="82" t="s">
        <v>104</v>
      </c>
      <c r="I210" s="83" t="s">
        <v>105</v>
      </c>
      <c r="J210" s="84">
        <f t="shared" ref="J210:X210" si="345">SUM(J211:J216)</f>
        <v>0</v>
      </c>
      <c r="K210" s="84">
        <f t="shared" si="345"/>
        <v>0</v>
      </c>
      <c r="L210" s="115">
        <f t="shared" si="345"/>
        <v>0</v>
      </c>
      <c r="M210" s="115">
        <f t="shared" si="345"/>
        <v>0</v>
      </c>
      <c r="N210" s="115">
        <f t="shared" si="345"/>
        <v>0</v>
      </c>
      <c r="O210" s="115">
        <f t="shared" si="345"/>
        <v>0</v>
      </c>
      <c r="P210" s="115">
        <f t="shared" si="345"/>
        <v>0</v>
      </c>
      <c r="Q210" s="115">
        <f t="shared" si="345"/>
        <v>0</v>
      </c>
      <c r="R210" s="115">
        <f t="shared" si="345"/>
        <v>0</v>
      </c>
      <c r="S210" s="115">
        <f t="shared" si="345"/>
        <v>0</v>
      </c>
      <c r="T210" s="115">
        <f t="shared" si="345"/>
        <v>0</v>
      </c>
      <c r="U210" s="115">
        <f t="shared" si="345"/>
        <v>0</v>
      </c>
      <c r="V210" s="115">
        <f t="shared" si="345"/>
        <v>0</v>
      </c>
      <c r="W210" s="115">
        <f t="shared" si="345"/>
        <v>0</v>
      </c>
      <c r="X210" s="115">
        <f t="shared" si="345"/>
        <v>0</v>
      </c>
      <c r="Y210" s="115">
        <f t="shared" si="297"/>
        <v>0</v>
      </c>
      <c r="Z210" s="115">
        <f>SUM(Z211:Z216)</f>
        <v>0</v>
      </c>
      <c r="AA210" s="115">
        <f t="shared" ref="AA210:AZ210" si="346">SUM(AA211:AA216)</f>
        <v>0</v>
      </c>
      <c r="AB210" s="115">
        <f t="shared" si="346"/>
        <v>0</v>
      </c>
      <c r="AC210" s="115">
        <f t="shared" si="346"/>
        <v>0</v>
      </c>
      <c r="AD210" s="115">
        <f t="shared" si="346"/>
        <v>0</v>
      </c>
      <c r="AE210" s="115">
        <f t="shared" si="346"/>
        <v>0</v>
      </c>
      <c r="AF210" s="115">
        <f t="shared" si="346"/>
        <v>0</v>
      </c>
      <c r="AG210" s="115">
        <f t="shared" si="346"/>
        <v>0</v>
      </c>
      <c r="AH210" s="115">
        <f t="shared" si="346"/>
        <v>0</v>
      </c>
      <c r="AI210" s="115">
        <f t="shared" si="346"/>
        <v>0</v>
      </c>
      <c r="AJ210" s="115">
        <f t="shared" si="346"/>
        <v>0</v>
      </c>
      <c r="AK210" s="115">
        <f t="shared" si="346"/>
        <v>0</v>
      </c>
      <c r="AL210" s="115">
        <f t="shared" si="346"/>
        <v>0</v>
      </c>
      <c r="AM210" s="115">
        <f t="shared" si="346"/>
        <v>0</v>
      </c>
      <c r="AN210" s="115">
        <f t="shared" si="346"/>
        <v>0</v>
      </c>
      <c r="AO210" s="115">
        <f t="shared" si="346"/>
        <v>0</v>
      </c>
      <c r="AP210" s="115">
        <f t="shared" si="346"/>
        <v>0</v>
      </c>
      <c r="AQ210" s="115">
        <f>SUM(AQ211:AQ216)</f>
        <v>0</v>
      </c>
      <c r="AR210" s="115">
        <f t="shared" si="346"/>
        <v>0</v>
      </c>
      <c r="AS210" s="115">
        <f t="shared" si="346"/>
        <v>0</v>
      </c>
      <c r="AT210" s="115">
        <f t="shared" si="346"/>
        <v>0</v>
      </c>
      <c r="AU210" s="115">
        <f t="shared" si="346"/>
        <v>0</v>
      </c>
      <c r="AV210" s="115">
        <f t="shared" si="346"/>
        <v>0</v>
      </c>
      <c r="AW210" s="115">
        <f t="shared" si="346"/>
        <v>0</v>
      </c>
      <c r="AX210" s="115" t="e">
        <f t="shared" si="346"/>
        <v>#REF!</v>
      </c>
      <c r="AY210" s="115">
        <f t="shared" si="346"/>
        <v>0</v>
      </c>
      <c r="AZ210" s="115">
        <f t="shared" si="346"/>
        <v>0</v>
      </c>
      <c r="BA210" s="115">
        <f>SUM(BA211:BA216)</f>
        <v>0</v>
      </c>
      <c r="BB210" s="115">
        <f>SUM(BB211:BB216)</f>
        <v>0</v>
      </c>
    </row>
    <row r="211" spans="7:54" s="71" customFormat="1" ht="14.25" x14ac:dyDescent="0.2">
      <c r="G211" s="81" t="s">
        <v>390</v>
      </c>
      <c r="H211" s="85" t="s">
        <v>390</v>
      </c>
      <c r="I211" s="74" t="s">
        <v>391</v>
      </c>
      <c r="J211" s="75">
        <v>0</v>
      </c>
      <c r="K211" s="75"/>
      <c r="L211" s="113">
        <v>0</v>
      </c>
      <c r="M211" s="113">
        <v>0</v>
      </c>
      <c r="N211" s="113">
        <v>0</v>
      </c>
      <c r="O211" s="113">
        <v>0</v>
      </c>
      <c r="P211" s="113">
        <v>0</v>
      </c>
      <c r="Q211" s="113">
        <v>0</v>
      </c>
      <c r="R211" s="113">
        <v>0</v>
      </c>
      <c r="S211" s="113">
        <v>0</v>
      </c>
      <c r="T211" s="113">
        <v>0</v>
      </c>
      <c r="U211" s="113">
        <v>0</v>
      </c>
      <c r="V211" s="113">
        <v>0</v>
      </c>
      <c r="W211" s="113">
        <v>0</v>
      </c>
      <c r="X211" s="113">
        <v>0</v>
      </c>
      <c r="Y211" s="113">
        <f t="shared" si="297"/>
        <v>0</v>
      </c>
      <c r="Z211" s="113">
        <v>0</v>
      </c>
      <c r="AA211" s="113">
        <v>0</v>
      </c>
      <c r="AB211" s="113">
        <v>0</v>
      </c>
      <c r="AC211" s="113">
        <v>0</v>
      </c>
      <c r="AD211" s="113">
        <v>0</v>
      </c>
      <c r="AE211" s="113">
        <v>0</v>
      </c>
      <c r="AF211" s="113">
        <v>0</v>
      </c>
      <c r="AG211" s="116">
        <v>0</v>
      </c>
      <c r="AH211" s="116">
        <v>0</v>
      </c>
      <c r="AI211" s="113">
        <f t="shared" si="302"/>
        <v>0</v>
      </c>
      <c r="AJ211" s="113">
        <v>0</v>
      </c>
      <c r="AK211" s="113">
        <v>0</v>
      </c>
      <c r="AL211" s="113">
        <f t="shared" si="340"/>
        <v>0</v>
      </c>
      <c r="AM211" s="113">
        <f t="shared" ref="AM211:AM216" si="347">SUM(M211:R211)</f>
        <v>0</v>
      </c>
      <c r="AN211" s="113">
        <f t="shared" ref="AN211:AN216" si="348">SUM(S211:U211)</f>
        <v>0</v>
      </c>
      <c r="AO211" s="113">
        <f t="shared" ref="AO211:AO216" si="349">SUM(V211:X211)</f>
        <v>0</v>
      </c>
      <c r="AP211" s="113">
        <f t="shared" ref="AP211:AP216" si="350">SUM(AM211:AO211)</f>
        <v>0</v>
      </c>
      <c r="AQ211" s="113">
        <v>0</v>
      </c>
      <c r="AR211" s="113">
        <f t="shared" ref="AR211:AR216" si="351">R211*3</f>
        <v>0</v>
      </c>
      <c r="AS211" s="113">
        <f t="shared" ref="AS211:AS216" si="352">R211*3</f>
        <v>0</v>
      </c>
      <c r="AT211" s="113">
        <f t="shared" ref="AT211:AT216" si="353">SUM(AQ211:AS211)</f>
        <v>0</v>
      </c>
      <c r="AU211" s="113">
        <v>0</v>
      </c>
      <c r="AV211" s="113">
        <v>0</v>
      </c>
      <c r="AW211" s="113">
        <f t="shared" ref="AW211:AW216" si="354">SUM(AU211:AV211)</f>
        <v>0</v>
      </c>
      <c r="AX211" s="113" t="e">
        <f>#REF!</f>
        <v>#REF!</v>
      </c>
      <c r="AY211" s="113">
        <v>0</v>
      </c>
      <c r="AZ211" s="113">
        <v>0</v>
      </c>
      <c r="BA211" s="113">
        <v>0</v>
      </c>
      <c r="BB211" s="113">
        <v>0</v>
      </c>
    </row>
    <row r="212" spans="7:54" s="71" customFormat="1" ht="14.25" x14ac:dyDescent="0.2">
      <c r="G212" s="81" t="s">
        <v>392</v>
      </c>
      <c r="H212" s="85" t="s">
        <v>392</v>
      </c>
      <c r="I212" s="74" t="s">
        <v>393</v>
      </c>
      <c r="J212" s="75">
        <v>0</v>
      </c>
      <c r="K212" s="75"/>
      <c r="L212" s="113">
        <v>0</v>
      </c>
      <c r="M212" s="113">
        <v>0</v>
      </c>
      <c r="N212" s="113">
        <v>0</v>
      </c>
      <c r="O212" s="113">
        <v>0</v>
      </c>
      <c r="P212" s="113">
        <v>0</v>
      </c>
      <c r="Q212" s="113">
        <v>0</v>
      </c>
      <c r="R212" s="113">
        <v>0</v>
      </c>
      <c r="S212" s="113">
        <v>0</v>
      </c>
      <c r="T212" s="113">
        <v>0</v>
      </c>
      <c r="U212" s="113">
        <v>0</v>
      </c>
      <c r="V212" s="113">
        <v>0</v>
      </c>
      <c r="W212" s="113">
        <v>0</v>
      </c>
      <c r="X212" s="113">
        <v>0</v>
      </c>
      <c r="Y212" s="113">
        <f t="shared" si="297"/>
        <v>0</v>
      </c>
      <c r="Z212" s="113">
        <v>0</v>
      </c>
      <c r="AA212" s="113">
        <v>0</v>
      </c>
      <c r="AB212" s="113">
        <v>0</v>
      </c>
      <c r="AC212" s="113">
        <v>0</v>
      </c>
      <c r="AD212" s="113">
        <v>0</v>
      </c>
      <c r="AE212" s="113">
        <v>0</v>
      </c>
      <c r="AF212" s="113">
        <v>0</v>
      </c>
      <c r="AG212" s="116">
        <v>0</v>
      </c>
      <c r="AH212" s="116">
        <v>0</v>
      </c>
      <c r="AI212" s="113">
        <f t="shared" si="302"/>
        <v>0</v>
      </c>
      <c r="AJ212" s="113">
        <v>0</v>
      </c>
      <c r="AK212" s="113">
        <v>0</v>
      </c>
      <c r="AL212" s="113">
        <f t="shared" si="340"/>
        <v>0</v>
      </c>
      <c r="AM212" s="113">
        <f t="shared" si="347"/>
        <v>0</v>
      </c>
      <c r="AN212" s="113">
        <f t="shared" si="348"/>
        <v>0</v>
      </c>
      <c r="AO212" s="113">
        <f t="shared" si="349"/>
        <v>0</v>
      </c>
      <c r="AP212" s="113">
        <f t="shared" si="350"/>
        <v>0</v>
      </c>
      <c r="AQ212" s="113">
        <v>0</v>
      </c>
      <c r="AR212" s="113">
        <f t="shared" si="351"/>
        <v>0</v>
      </c>
      <c r="AS212" s="113">
        <f t="shared" si="352"/>
        <v>0</v>
      </c>
      <c r="AT212" s="113">
        <f t="shared" si="353"/>
        <v>0</v>
      </c>
      <c r="AU212" s="113">
        <v>0</v>
      </c>
      <c r="AV212" s="113">
        <v>0</v>
      </c>
      <c r="AW212" s="113">
        <f t="shared" si="354"/>
        <v>0</v>
      </c>
      <c r="AX212" s="113" t="e">
        <f>#REF!</f>
        <v>#REF!</v>
      </c>
      <c r="AY212" s="113">
        <v>0</v>
      </c>
      <c r="AZ212" s="113">
        <v>0</v>
      </c>
      <c r="BA212" s="113">
        <v>0</v>
      </c>
      <c r="BB212" s="113">
        <v>0</v>
      </c>
    </row>
    <row r="213" spans="7:54" s="71" customFormat="1" ht="14.25" x14ac:dyDescent="0.2">
      <c r="G213" s="81" t="s">
        <v>394</v>
      </c>
      <c r="H213" s="85" t="s">
        <v>394</v>
      </c>
      <c r="I213" s="74" t="s">
        <v>395</v>
      </c>
      <c r="J213" s="75">
        <v>0</v>
      </c>
      <c r="K213" s="75"/>
      <c r="L213" s="113">
        <v>0</v>
      </c>
      <c r="M213" s="113">
        <v>0</v>
      </c>
      <c r="N213" s="113">
        <v>0</v>
      </c>
      <c r="O213" s="113">
        <v>0</v>
      </c>
      <c r="P213" s="113">
        <v>0</v>
      </c>
      <c r="Q213" s="113">
        <v>0</v>
      </c>
      <c r="R213" s="113">
        <v>0</v>
      </c>
      <c r="S213" s="113">
        <v>0</v>
      </c>
      <c r="T213" s="113">
        <v>0</v>
      </c>
      <c r="U213" s="113">
        <v>0</v>
      </c>
      <c r="V213" s="113">
        <v>0</v>
      </c>
      <c r="W213" s="113">
        <v>0</v>
      </c>
      <c r="X213" s="113">
        <v>0</v>
      </c>
      <c r="Y213" s="113">
        <f t="shared" si="297"/>
        <v>0</v>
      </c>
      <c r="Z213" s="113">
        <v>0</v>
      </c>
      <c r="AA213" s="113">
        <v>0</v>
      </c>
      <c r="AB213" s="113">
        <v>0</v>
      </c>
      <c r="AC213" s="113">
        <v>0</v>
      </c>
      <c r="AD213" s="113">
        <v>0</v>
      </c>
      <c r="AE213" s="113">
        <v>0</v>
      </c>
      <c r="AF213" s="113">
        <v>0</v>
      </c>
      <c r="AG213" s="116">
        <v>0</v>
      </c>
      <c r="AH213" s="116">
        <v>0</v>
      </c>
      <c r="AI213" s="113">
        <f t="shared" si="302"/>
        <v>0</v>
      </c>
      <c r="AJ213" s="113">
        <v>0</v>
      </c>
      <c r="AK213" s="113">
        <v>0</v>
      </c>
      <c r="AL213" s="113">
        <f t="shared" si="340"/>
        <v>0</v>
      </c>
      <c r="AM213" s="113">
        <f t="shared" si="347"/>
        <v>0</v>
      </c>
      <c r="AN213" s="113">
        <f t="shared" si="348"/>
        <v>0</v>
      </c>
      <c r="AO213" s="113">
        <f t="shared" si="349"/>
        <v>0</v>
      </c>
      <c r="AP213" s="113">
        <f t="shared" si="350"/>
        <v>0</v>
      </c>
      <c r="AQ213" s="113">
        <v>0</v>
      </c>
      <c r="AR213" s="113">
        <f t="shared" si="351"/>
        <v>0</v>
      </c>
      <c r="AS213" s="113">
        <f t="shared" si="352"/>
        <v>0</v>
      </c>
      <c r="AT213" s="113">
        <f t="shared" si="353"/>
        <v>0</v>
      </c>
      <c r="AU213" s="113">
        <v>0</v>
      </c>
      <c r="AV213" s="113">
        <v>0</v>
      </c>
      <c r="AW213" s="113">
        <f t="shared" si="354"/>
        <v>0</v>
      </c>
      <c r="AX213" s="113" t="e">
        <f>#REF!</f>
        <v>#REF!</v>
      </c>
      <c r="AY213" s="113">
        <v>0</v>
      </c>
      <c r="AZ213" s="113">
        <v>0</v>
      </c>
      <c r="BA213" s="113">
        <v>0</v>
      </c>
      <c r="BB213" s="113">
        <v>0</v>
      </c>
    </row>
    <row r="214" spans="7:54" s="71" customFormat="1" ht="14.25" x14ac:dyDescent="0.2">
      <c r="G214" s="81" t="s">
        <v>396</v>
      </c>
      <c r="H214" s="85" t="s">
        <v>396</v>
      </c>
      <c r="I214" s="74" t="s">
        <v>397</v>
      </c>
      <c r="J214" s="75">
        <v>0</v>
      </c>
      <c r="K214" s="75"/>
      <c r="L214" s="113">
        <v>0</v>
      </c>
      <c r="M214" s="113">
        <v>0</v>
      </c>
      <c r="N214" s="113">
        <v>0</v>
      </c>
      <c r="O214" s="113">
        <v>0</v>
      </c>
      <c r="P214" s="113">
        <v>0</v>
      </c>
      <c r="Q214" s="113">
        <v>0</v>
      </c>
      <c r="R214" s="113">
        <v>0</v>
      </c>
      <c r="S214" s="113">
        <v>0</v>
      </c>
      <c r="T214" s="113">
        <v>0</v>
      </c>
      <c r="U214" s="113">
        <v>0</v>
      </c>
      <c r="V214" s="113">
        <v>0</v>
      </c>
      <c r="W214" s="113">
        <v>0</v>
      </c>
      <c r="X214" s="113">
        <v>0</v>
      </c>
      <c r="Y214" s="113">
        <f t="shared" si="297"/>
        <v>0</v>
      </c>
      <c r="Z214" s="113">
        <v>0</v>
      </c>
      <c r="AA214" s="113">
        <v>0</v>
      </c>
      <c r="AB214" s="113">
        <v>0</v>
      </c>
      <c r="AC214" s="113">
        <v>0</v>
      </c>
      <c r="AD214" s="113">
        <v>0</v>
      </c>
      <c r="AE214" s="113">
        <v>0</v>
      </c>
      <c r="AF214" s="113">
        <v>0</v>
      </c>
      <c r="AG214" s="116">
        <v>0</v>
      </c>
      <c r="AH214" s="116">
        <v>0</v>
      </c>
      <c r="AI214" s="113">
        <f t="shared" si="302"/>
        <v>0</v>
      </c>
      <c r="AJ214" s="113">
        <v>0</v>
      </c>
      <c r="AK214" s="113">
        <v>0</v>
      </c>
      <c r="AL214" s="113">
        <f t="shared" si="340"/>
        <v>0</v>
      </c>
      <c r="AM214" s="113">
        <f t="shared" si="347"/>
        <v>0</v>
      </c>
      <c r="AN214" s="113">
        <f t="shared" si="348"/>
        <v>0</v>
      </c>
      <c r="AO214" s="113">
        <f t="shared" si="349"/>
        <v>0</v>
      </c>
      <c r="AP214" s="113">
        <f t="shared" si="350"/>
        <v>0</v>
      </c>
      <c r="AQ214" s="113">
        <v>0</v>
      </c>
      <c r="AR214" s="113">
        <f t="shared" si="351"/>
        <v>0</v>
      </c>
      <c r="AS214" s="113">
        <f t="shared" si="352"/>
        <v>0</v>
      </c>
      <c r="AT214" s="113">
        <f t="shared" si="353"/>
        <v>0</v>
      </c>
      <c r="AU214" s="113">
        <v>0</v>
      </c>
      <c r="AV214" s="113">
        <v>0</v>
      </c>
      <c r="AW214" s="113">
        <f t="shared" si="354"/>
        <v>0</v>
      </c>
      <c r="AX214" s="113" t="e">
        <f>#REF!</f>
        <v>#REF!</v>
      </c>
      <c r="AY214" s="113">
        <v>0</v>
      </c>
      <c r="AZ214" s="113">
        <v>0</v>
      </c>
      <c r="BA214" s="113">
        <v>0</v>
      </c>
      <c r="BB214" s="113">
        <v>0</v>
      </c>
    </row>
    <row r="215" spans="7:54" s="71" customFormat="1" ht="14.25" x14ac:dyDescent="0.2">
      <c r="G215" s="81" t="s">
        <v>398</v>
      </c>
      <c r="H215" s="85" t="s">
        <v>398</v>
      </c>
      <c r="I215" s="74" t="s">
        <v>399</v>
      </c>
      <c r="J215" s="75">
        <v>0</v>
      </c>
      <c r="K215" s="75"/>
      <c r="L215" s="113">
        <v>0</v>
      </c>
      <c r="M215" s="113">
        <v>0</v>
      </c>
      <c r="N215" s="113">
        <v>0</v>
      </c>
      <c r="O215" s="113">
        <v>0</v>
      </c>
      <c r="P215" s="113">
        <v>0</v>
      </c>
      <c r="Q215" s="113">
        <v>0</v>
      </c>
      <c r="R215" s="113">
        <v>0</v>
      </c>
      <c r="S215" s="113">
        <v>0</v>
      </c>
      <c r="T215" s="113">
        <v>0</v>
      </c>
      <c r="U215" s="113">
        <v>0</v>
      </c>
      <c r="V215" s="113">
        <v>0</v>
      </c>
      <c r="W215" s="113">
        <v>0</v>
      </c>
      <c r="X215" s="113">
        <v>0</v>
      </c>
      <c r="Y215" s="113">
        <f t="shared" si="297"/>
        <v>0</v>
      </c>
      <c r="Z215" s="113"/>
      <c r="AA215" s="113"/>
      <c r="AB215" s="113"/>
      <c r="AC215" s="113"/>
      <c r="AD215" s="113">
        <v>0</v>
      </c>
      <c r="AE215" s="113">
        <v>0</v>
      </c>
      <c r="AF215" s="113">
        <v>0</v>
      </c>
      <c r="AG215" s="116">
        <v>0</v>
      </c>
      <c r="AH215" s="116">
        <v>0</v>
      </c>
      <c r="AI215" s="113">
        <f t="shared" si="302"/>
        <v>0</v>
      </c>
      <c r="AJ215" s="113">
        <v>0</v>
      </c>
      <c r="AK215" s="113">
        <v>0</v>
      </c>
      <c r="AL215" s="113">
        <f t="shared" si="340"/>
        <v>0</v>
      </c>
      <c r="AM215" s="113">
        <f t="shared" si="347"/>
        <v>0</v>
      </c>
      <c r="AN215" s="113">
        <f t="shared" si="348"/>
        <v>0</v>
      </c>
      <c r="AO215" s="113">
        <f t="shared" si="349"/>
        <v>0</v>
      </c>
      <c r="AP215" s="113">
        <f t="shared" si="350"/>
        <v>0</v>
      </c>
      <c r="AQ215" s="113">
        <v>0</v>
      </c>
      <c r="AR215" s="113">
        <f t="shared" si="351"/>
        <v>0</v>
      </c>
      <c r="AS215" s="113">
        <f t="shared" si="352"/>
        <v>0</v>
      </c>
      <c r="AT215" s="113">
        <f t="shared" si="353"/>
        <v>0</v>
      </c>
      <c r="AU215" s="113">
        <v>0</v>
      </c>
      <c r="AV215" s="113">
        <v>0</v>
      </c>
      <c r="AW215" s="113">
        <f t="shared" si="354"/>
        <v>0</v>
      </c>
      <c r="AX215" s="113" t="e">
        <f>#REF!</f>
        <v>#REF!</v>
      </c>
      <c r="AY215" s="113">
        <v>0</v>
      </c>
      <c r="AZ215" s="113">
        <v>0</v>
      </c>
      <c r="BA215" s="113">
        <v>0</v>
      </c>
      <c r="BB215" s="113">
        <v>0</v>
      </c>
    </row>
    <row r="216" spans="7:54" s="71" customFormat="1" ht="14.25" x14ac:dyDescent="0.2">
      <c r="G216" s="81" t="s">
        <v>400</v>
      </c>
      <c r="H216" s="85" t="s">
        <v>400</v>
      </c>
      <c r="I216" s="74" t="s">
        <v>401</v>
      </c>
      <c r="J216" s="75">
        <v>0</v>
      </c>
      <c r="K216" s="75"/>
      <c r="L216" s="113">
        <v>0</v>
      </c>
      <c r="M216" s="113">
        <v>0</v>
      </c>
      <c r="N216" s="113">
        <v>0</v>
      </c>
      <c r="O216" s="113">
        <v>0</v>
      </c>
      <c r="P216" s="113">
        <v>0</v>
      </c>
      <c r="Q216" s="113">
        <v>0</v>
      </c>
      <c r="R216" s="113">
        <v>0</v>
      </c>
      <c r="S216" s="113">
        <v>0</v>
      </c>
      <c r="T216" s="113">
        <v>0</v>
      </c>
      <c r="U216" s="113">
        <v>0</v>
      </c>
      <c r="V216" s="113">
        <v>0</v>
      </c>
      <c r="W216" s="113">
        <v>0</v>
      </c>
      <c r="X216" s="113">
        <v>0</v>
      </c>
      <c r="Y216" s="113">
        <f t="shared" si="297"/>
        <v>0</v>
      </c>
      <c r="Z216" s="113"/>
      <c r="AA216" s="113"/>
      <c r="AB216" s="113"/>
      <c r="AC216" s="113"/>
      <c r="AD216" s="113">
        <v>0</v>
      </c>
      <c r="AE216" s="113">
        <v>0</v>
      </c>
      <c r="AF216" s="113">
        <v>0</v>
      </c>
      <c r="AG216" s="116">
        <v>0</v>
      </c>
      <c r="AH216" s="116">
        <v>0</v>
      </c>
      <c r="AI216" s="113">
        <f t="shared" si="302"/>
        <v>0</v>
      </c>
      <c r="AJ216" s="113">
        <v>0</v>
      </c>
      <c r="AK216" s="113">
        <v>0</v>
      </c>
      <c r="AL216" s="113">
        <f t="shared" si="340"/>
        <v>0</v>
      </c>
      <c r="AM216" s="113">
        <f t="shared" si="347"/>
        <v>0</v>
      </c>
      <c r="AN216" s="113">
        <f t="shared" si="348"/>
        <v>0</v>
      </c>
      <c r="AO216" s="113">
        <f t="shared" si="349"/>
        <v>0</v>
      </c>
      <c r="AP216" s="113">
        <f t="shared" si="350"/>
        <v>0</v>
      </c>
      <c r="AQ216" s="113">
        <v>0</v>
      </c>
      <c r="AR216" s="113">
        <f t="shared" si="351"/>
        <v>0</v>
      </c>
      <c r="AS216" s="113">
        <f t="shared" si="352"/>
        <v>0</v>
      </c>
      <c r="AT216" s="113">
        <f t="shared" si="353"/>
        <v>0</v>
      </c>
      <c r="AU216" s="113">
        <v>0</v>
      </c>
      <c r="AV216" s="113">
        <v>0</v>
      </c>
      <c r="AW216" s="113">
        <f t="shared" si="354"/>
        <v>0</v>
      </c>
      <c r="AX216" s="113" t="e">
        <f>#REF!</f>
        <v>#REF!</v>
      </c>
      <c r="AY216" s="113">
        <v>0</v>
      </c>
      <c r="AZ216" s="113">
        <v>0</v>
      </c>
      <c r="BA216" s="113">
        <v>0</v>
      </c>
      <c r="BB216" s="113">
        <v>0</v>
      </c>
    </row>
    <row r="217" spans="7:54" s="71" customFormat="1" ht="14.25" x14ac:dyDescent="0.2">
      <c r="G217" s="81" t="s">
        <v>402</v>
      </c>
      <c r="H217" s="82" t="s">
        <v>106</v>
      </c>
      <c r="I217" s="83" t="s">
        <v>107</v>
      </c>
      <c r="J217" s="84">
        <f>SUM(J218:J222)</f>
        <v>0</v>
      </c>
      <c r="K217" s="84">
        <f>SUM(K218:K222)</f>
        <v>0</v>
      </c>
      <c r="L217" s="115">
        <f>SUM(L218:L222)</f>
        <v>0</v>
      </c>
      <c r="M217" s="115">
        <f t="shared" ref="M217:X217" si="355">SUM(M218:M222)</f>
        <v>0</v>
      </c>
      <c r="N217" s="115">
        <f t="shared" si="355"/>
        <v>0</v>
      </c>
      <c r="O217" s="115">
        <f t="shared" si="355"/>
        <v>0</v>
      </c>
      <c r="P217" s="115">
        <f t="shared" si="355"/>
        <v>0</v>
      </c>
      <c r="Q217" s="115">
        <f t="shared" si="355"/>
        <v>0</v>
      </c>
      <c r="R217" s="115">
        <f t="shared" si="355"/>
        <v>0</v>
      </c>
      <c r="S217" s="115">
        <f t="shared" si="355"/>
        <v>0</v>
      </c>
      <c r="T217" s="115">
        <f t="shared" si="355"/>
        <v>0</v>
      </c>
      <c r="U217" s="115">
        <f t="shared" si="355"/>
        <v>0</v>
      </c>
      <c r="V217" s="115">
        <f t="shared" si="355"/>
        <v>0</v>
      </c>
      <c r="W217" s="115">
        <f t="shared" si="355"/>
        <v>0</v>
      </c>
      <c r="X217" s="115">
        <f t="shared" si="355"/>
        <v>0</v>
      </c>
      <c r="Y217" s="115">
        <f t="shared" si="297"/>
        <v>0</v>
      </c>
      <c r="Z217" s="115">
        <f t="shared" ref="Z217:AZ217" si="356">SUM(Z218:Z222)</f>
        <v>0</v>
      </c>
      <c r="AA217" s="115">
        <f t="shared" si="356"/>
        <v>0</v>
      </c>
      <c r="AB217" s="115">
        <f t="shared" si="356"/>
        <v>0</v>
      </c>
      <c r="AC217" s="115">
        <f t="shared" si="356"/>
        <v>0</v>
      </c>
      <c r="AD217" s="115">
        <f t="shared" si="356"/>
        <v>0</v>
      </c>
      <c r="AE217" s="115">
        <f t="shared" si="356"/>
        <v>0</v>
      </c>
      <c r="AF217" s="115">
        <f t="shared" si="356"/>
        <v>0</v>
      </c>
      <c r="AG217" s="115">
        <f t="shared" si="356"/>
        <v>0</v>
      </c>
      <c r="AH217" s="115">
        <f t="shared" si="356"/>
        <v>0</v>
      </c>
      <c r="AI217" s="115">
        <f t="shared" si="356"/>
        <v>0</v>
      </c>
      <c r="AJ217" s="115">
        <f t="shared" si="356"/>
        <v>0</v>
      </c>
      <c r="AK217" s="115">
        <f t="shared" si="356"/>
        <v>0</v>
      </c>
      <c r="AL217" s="115">
        <f t="shared" si="356"/>
        <v>0</v>
      </c>
      <c r="AM217" s="115">
        <f t="shared" si="356"/>
        <v>0</v>
      </c>
      <c r="AN217" s="115">
        <f t="shared" si="356"/>
        <v>0</v>
      </c>
      <c r="AO217" s="115">
        <f t="shared" si="356"/>
        <v>0</v>
      </c>
      <c r="AP217" s="115">
        <f t="shared" si="356"/>
        <v>0</v>
      </c>
      <c r="AQ217" s="115">
        <f>SUM(AQ218:AQ222)</f>
        <v>0</v>
      </c>
      <c r="AR217" s="115">
        <f t="shared" si="356"/>
        <v>0</v>
      </c>
      <c r="AS217" s="115">
        <f t="shared" si="356"/>
        <v>0</v>
      </c>
      <c r="AT217" s="115">
        <f t="shared" si="356"/>
        <v>0</v>
      </c>
      <c r="AU217" s="115">
        <f t="shared" si="356"/>
        <v>0</v>
      </c>
      <c r="AV217" s="115">
        <f t="shared" si="356"/>
        <v>0</v>
      </c>
      <c r="AW217" s="115">
        <f t="shared" si="356"/>
        <v>0</v>
      </c>
      <c r="AX217" s="115" t="e">
        <f t="shared" si="356"/>
        <v>#REF!</v>
      </c>
      <c r="AY217" s="115">
        <f t="shared" si="356"/>
        <v>0</v>
      </c>
      <c r="AZ217" s="115">
        <f t="shared" si="356"/>
        <v>0</v>
      </c>
      <c r="BA217" s="115">
        <f>SUM(BA218:BA222)</f>
        <v>0</v>
      </c>
      <c r="BB217" s="115">
        <f>SUM(BB218:BB222)</f>
        <v>0</v>
      </c>
    </row>
    <row r="218" spans="7:54" s="71" customFormat="1" ht="14.25" x14ac:dyDescent="0.2">
      <c r="G218" s="81" t="s">
        <v>403</v>
      </c>
      <c r="H218" s="85" t="s">
        <v>403</v>
      </c>
      <c r="I218" s="74" t="s">
        <v>404</v>
      </c>
      <c r="J218" s="75">
        <v>0</v>
      </c>
      <c r="K218" s="75"/>
      <c r="L218" s="113">
        <v>0</v>
      </c>
      <c r="M218" s="113"/>
      <c r="N218" s="113"/>
      <c r="O218" s="113"/>
      <c r="P218" s="113"/>
      <c r="Q218" s="113"/>
      <c r="R218" s="113"/>
      <c r="S218" s="113"/>
      <c r="T218" s="113"/>
      <c r="U218" s="113"/>
      <c r="V218" s="113"/>
      <c r="W218" s="113"/>
      <c r="X218" s="113"/>
      <c r="Y218" s="113">
        <f t="shared" si="297"/>
        <v>0</v>
      </c>
      <c r="Z218" s="113">
        <v>0</v>
      </c>
      <c r="AA218" s="113">
        <v>0</v>
      </c>
      <c r="AB218" s="113">
        <v>0</v>
      </c>
      <c r="AC218" s="113">
        <v>0</v>
      </c>
      <c r="AD218" s="113">
        <v>0</v>
      </c>
      <c r="AE218" s="113">
        <v>0</v>
      </c>
      <c r="AF218" s="113">
        <v>0</v>
      </c>
      <c r="AG218" s="116">
        <v>0</v>
      </c>
      <c r="AH218" s="116">
        <v>0</v>
      </c>
      <c r="AI218" s="113">
        <f t="shared" si="302"/>
        <v>0</v>
      </c>
      <c r="AJ218" s="113">
        <v>0</v>
      </c>
      <c r="AK218" s="113">
        <v>0</v>
      </c>
      <c r="AL218" s="113">
        <f t="shared" si="340"/>
        <v>0</v>
      </c>
      <c r="AM218" s="113">
        <f>SUM(M218:R218)</f>
        <v>0</v>
      </c>
      <c r="AN218" s="113">
        <f>SUM(S218:U218)</f>
        <v>0</v>
      </c>
      <c r="AO218" s="113">
        <f>SUM(V218:X218)</f>
        <v>0</v>
      </c>
      <c r="AP218" s="113">
        <f>SUM(AM218:AO218)</f>
        <v>0</v>
      </c>
      <c r="AQ218" s="113">
        <v>0</v>
      </c>
      <c r="AR218" s="113">
        <f>R218*3</f>
        <v>0</v>
      </c>
      <c r="AS218" s="113">
        <f>R218*3</f>
        <v>0</v>
      </c>
      <c r="AT218" s="113">
        <f>SUM(AQ218:AS218)</f>
        <v>0</v>
      </c>
      <c r="AU218" s="113">
        <v>0</v>
      </c>
      <c r="AV218" s="113">
        <v>0</v>
      </c>
      <c r="AW218" s="113">
        <f>SUM(AU218:AV218)</f>
        <v>0</v>
      </c>
      <c r="AX218" s="113" t="e">
        <f>#REF!</f>
        <v>#REF!</v>
      </c>
      <c r="AY218" s="113">
        <v>0</v>
      </c>
      <c r="AZ218" s="113">
        <v>0</v>
      </c>
      <c r="BA218" s="113">
        <v>0</v>
      </c>
      <c r="BB218" s="113">
        <v>0</v>
      </c>
    </row>
    <row r="219" spans="7:54" s="71" customFormat="1" ht="14.25" x14ac:dyDescent="0.2">
      <c r="G219" s="81" t="s">
        <v>405</v>
      </c>
      <c r="H219" s="85" t="s">
        <v>405</v>
      </c>
      <c r="I219" s="74" t="s">
        <v>406</v>
      </c>
      <c r="J219" s="75">
        <v>0</v>
      </c>
      <c r="K219" s="75"/>
      <c r="L219" s="113">
        <v>0</v>
      </c>
      <c r="M219" s="113"/>
      <c r="N219" s="113"/>
      <c r="O219" s="113"/>
      <c r="P219" s="113"/>
      <c r="Q219" s="113"/>
      <c r="R219" s="113"/>
      <c r="S219" s="113"/>
      <c r="T219" s="113"/>
      <c r="U219" s="113"/>
      <c r="V219" s="113"/>
      <c r="W219" s="113"/>
      <c r="X219" s="113"/>
      <c r="Y219" s="113">
        <f t="shared" si="297"/>
        <v>0</v>
      </c>
      <c r="Z219" s="113">
        <v>0</v>
      </c>
      <c r="AA219" s="113">
        <v>0</v>
      </c>
      <c r="AB219" s="113">
        <v>0</v>
      </c>
      <c r="AC219" s="113">
        <v>0</v>
      </c>
      <c r="AD219" s="113">
        <v>0</v>
      </c>
      <c r="AE219" s="113">
        <v>0</v>
      </c>
      <c r="AF219" s="113">
        <v>0</v>
      </c>
      <c r="AG219" s="116">
        <v>0</v>
      </c>
      <c r="AH219" s="116">
        <v>0</v>
      </c>
      <c r="AI219" s="113">
        <f t="shared" si="302"/>
        <v>0</v>
      </c>
      <c r="AJ219" s="113">
        <v>0</v>
      </c>
      <c r="AK219" s="113">
        <v>0</v>
      </c>
      <c r="AL219" s="113">
        <f t="shared" si="340"/>
        <v>0</v>
      </c>
      <c r="AM219" s="113">
        <f>SUM(M219:R219)</f>
        <v>0</v>
      </c>
      <c r="AN219" s="113">
        <f>SUM(S219:U219)</f>
        <v>0</v>
      </c>
      <c r="AO219" s="113">
        <f>SUM(V219:X219)</f>
        <v>0</v>
      </c>
      <c r="AP219" s="113">
        <f>SUM(AM219:AO219)</f>
        <v>0</v>
      </c>
      <c r="AQ219" s="113">
        <v>0</v>
      </c>
      <c r="AR219" s="113">
        <f>R219*3</f>
        <v>0</v>
      </c>
      <c r="AS219" s="113">
        <f>R219*3</f>
        <v>0</v>
      </c>
      <c r="AT219" s="113">
        <f>SUM(AQ219:AS219)</f>
        <v>0</v>
      </c>
      <c r="AU219" s="113">
        <v>0</v>
      </c>
      <c r="AV219" s="113">
        <v>0</v>
      </c>
      <c r="AW219" s="113">
        <f>SUM(AU219:AV219)</f>
        <v>0</v>
      </c>
      <c r="AX219" s="113" t="e">
        <f>#REF!</f>
        <v>#REF!</v>
      </c>
      <c r="AY219" s="113">
        <v>0</v>
      </c>
      <c r="AZ219" s="113">
        <v>0</v>
      </c>
      <c r="BA219" s="113">
        <v>0</v>
      </c>
      <c r="BB219" s="113">
        <v>0</v>
      </c>
    </row>
    <row r="220" spans="7:54" s="71" customFormat="1" ht="14.25" x14ac:dyDescent="0.2">
      <c r="G220" s="81" t="s">
        <v>407</v>
      </c>
      <c r="H220" s="85" t="s">
        <v>407</v>
      </c>
      <c r="I220" s="74" t="s">
        <v>408</v>
      </c>
      <c r="J220" s="75">
        <v>0</v>
      </c>
      <c r="K220" s="75"/>
      <c r="L220" s="113">
        <v>0</v>
      </c>
      <c r="M220" s="113">
        <v>0</v>
      </c>
      <c r="N220" s="113">
        <v>0</v>
      </c>
      <c r="O220" s="113">
        <v>0</v>
      </c>
      <c r="P220" s="113">
        <v>0</v>
      </c>
      <c r="Q220" s="113">
        <v>0</v>
      </c>
      <c r="R220" s="113">
        <v>0</v>
      </c>
      <c r="S220" s="113">
        <v>0</v>
      </c>
      <c r="T220" s="113">
        <v>0</v>
      </c>
      <c r="U220" s="113">
        <v>0</v>
      </c>
      <c r="V220" s="113">
        <v>0</v>
      </c>
      <c r="W220" s="113">
        <v>0</v>
      </c>
      <c r="X220" s="113">
        <v>0</v>
      </c>
      <c r="Y220" s="113">
        <f t="shared" ref="Y220:Y229" si="357">SUM(M220:X220)</f>
        <v>0</v>
      </c>
      <c r="Z220" s="113">
        <v>0</v>
      </c>
      <c r="AA220" s="113">
        <v>0</v>
      </c>
      <c r="AB220" s="113">
        <v>0</v>
      </c>
      <c r="AC220" s="113">
        <v>0</v>
      </c>
      <c r="AD220" s="113">
        <v>0</v>
      </c>
      <c r="AE220" s="113">
        <v>0</v>
      </c>
      <c r="AF220" s="113">
        <v>0</v>
      </c>
      <c r="AG220" s="116">
        <v>0</v>
      </c>
      <c r="AH220" s="116">
        <v>0</v>
      </c>
      <c r="AI220" s="113">
        <f t="shared" si="302"/>
        <v>0</v>
      </c>
      <c r="AJ220" s="113">
        <v>0</v>
      </c>
      <c r="AK220" s="113">
        <v>0</v>
      </c>
      <c r="AL220" s="113">
        <f t="shared" si="340"/>
        <v>0</v>
      </c>
      <c r="AM220" s="113">
        <f>SUM(M220:R220)</f>
        <v>0</v>
      </c>
      <c r="AN220" s="113">
        <f>SUM(S220:U220)</f>
        <v>0</v>
      </c>
      <c r="AO220" s="113">
        <f>SUM(V220:X220)</f>
        <v>0</v>
      </c>
      <c r="AP220" s="113">
        <f>SUM(AM220:AO220)</f>
        <v>0</v>
      </c>
      <c r="AQ220" s="113">
        <v>0</v>
      </c>
      <c r="AR220" s="113">
        <f>R220*3</f>
        <v>0</v>
      </c>
      <c r="AS220" s="113">
        <f>R220*3</f>
        <v>0</v>
      </c>
      <c r="AT220" s="113">
        <f>SUM(AQ220:AS220)</f>
        <v>0</v>
      </c>
      <c r="AU220" s="113">
        <v>0</v>
      </c>
      <c r="AV220" s="113">
        <v>0</v>
      </c>
      <c r="AW220" s="113">
        <f>SUM(AU220:AV220)</f>
        <v>0</v>
      </c>
      <c r="AX220" s="113" t="e">
        <f>#REF!</f>
        <v>#REF!</v>
      </c>
      <c r="AY220" s="113">
        <v>0</v>
      </c>
      <c r="AZ220" s="113">
        <v>0</v>
      </c>
      <c r="BA220" s="113">
        <v>0</v>
      </c>
      <c r="BB220" s="113">
        <v>0</v>
      </c>
    </row>
    <row r="221" spans="7:54" s="71" customFormat="1" ht="14.25" x14ac:dyDescent="0.2">
      <c r="G221" s="81" t="s">
        <v>409</v>
      </c>
      <c r="H221" s="85" t="s">
        <v>409</v>
      </c>
      <c r="I221" s="74" t="s">
        <v>410</v>
      </c>
      <c r="J221" s="75">
        <v>0</v>
      </c>
      <c r="K221" s="75"/>
      <c r="L221" s="113">
        <v>0</v>
      </c>
      <c r="M221" s="113">
        <v>0</v>
      </c>
      <c r="N221" s="113">
        <v>0</v>
      </c>
      <c r="O221" s="113">
        <v>0</v>
      </c>
      <c r="P221" s="113">
        <v>0</v>
      </c>
      <c r="Q221" s="113">
        <v>0</v>
      </c>
      <c r="R221" s="113">
        <v>0</v>
      </c>
      <c r="S221" s="113">
        <v>0</v>
      </c>
      <c r="T221" s="113">
        <v>0</v>
      </c>
      <c r="U221" s="113">
        <v>0</v>
      </c>
      <c r="V221" s="113">
        <v>0</v>
      </c>
      <c r="W221" s="113">
        <v>0</v>
      </c>
      <c r="X221" s="113">
        <v>0</v>
      </c>
      <c r="Y221" s="113">
        <f t="shared" si="357"/>
        <v>0</v>
      </c>
      <c r="Z221" s="113">
        <v>0</v>
      </c>
      <c r="AA221" s="113">
        <v>0</v>
      </c>
      <c r="AB221" s="113">
        <v>0</v>
      </c>
      <c r="AC221" s="113">
        <v>0</v>
      </c>
      <c r="AD221" s="113">
        <v>0</v>
      </c>
      <c r="AE221" s="113">
        <v>0</v>
      </c>
      <c r="AF221" s="113">
        <v>0</v>
      </c>
      <c r="AG221" s="116">
        <v>0</v>
      </c>
      <c r="AH221" s="116">
        <v>0</v>
      </c>
      <c r="AI221" s="113">
        <f t="shared" si="302"/>
        <v>0</v>
      </c>
      <c r="AJ221" s="113">
        <v>0</v>
      </c>
      <c r="AK221" s="113">
        <v>0</v>
      </c>
      <c r="AL221" s="113">
        <f t="shared" si="340"/>
        <v>0</v>
      </c>
      <c r="AM221" s="113">
        <f>SUM(M221:R221)</f>
        <v>0</v>
      </c>
      <c r="AN221" s="113">
        <f>SUM(S221:U221)</f>
        <v>0</v>
      </c>
      <c r="AO221" s="113">
        <f>SUM(V221:X221)</f>
        <v>0</v>
      </c>
      <c r="AP221" s="113">
        <f>SUM(AM221:AO221)</f>
        <v>0</v>
      </c>
      <c r="AQ221" s="113">
        <v>0</v>
      </c>
      <c r="AR221" s="113">
        <f>R221*3</f>
        <v>0</v>
      </c>
      <c r="AS221" s="113">
        <f>R221*3</f>
        <v>0</v>
      </c>
      <c r="AT221" s="113">
        <f>SUM(AQ221:AS221)</f>
        <v>0</v>
      </c>
      <c r="AU221" s="113">
        <v>0</v>
      </c>
      <c r="AV221" s="113">
        <v>0</v>
      </c>
      <c r="AW221" s="113">
        <f>SUM(AU221:AV221)</f>
        <v>0</v>
      </c>
      <c r="AX221" s="113" t="e">
        <f>#REF!</f>
        <v>#REF!</v>
      </c>
      <c r="AY221" s="113">
        <v>0</v>
      </c>
      <c r="AZ221" s="113">
        <v>0</v>
      </c>
      <c r="BA221" s="113">
        <v>0</v>
      </c>
      <c r="BB221" s="113">
        <v>0</v>
      </c>
    </row>
    <row r="222" spans="7:54" s="71" customFormat="1" ht="14.25" x14ac:dyDescent="0.2">
      <c r="G222" s="81" t="s">
        <v>411</v>
      </c>
      <c r="H222" s="85" t="s">
        <v>411</v>
      </c>
      <c r="I222" s="74" t="s">
        <v>412</v>
      </c>
      <c r="J222" s="75">
        <v>0</v>
      </c>
      <c r="K222" s="75"/>
      <c r="L222" s="113">
        <v>0</v>
      </c>
      <c r="M222" s="113"/>
      <c r="N222" s="113"/>
      <c r="O222" s="113"/>
      <c r="P222" s="113"/>
      <c r="Q222" s="113">
        <v>0</v>
      </c>
      <c r="R222" s="113">
        <v>0</v>
      </c>
      <c r="S222" s="113">
        <v>0</v>
      </c>
      <c r="T222" s="113">
        <v>0</v>
      </c>
      <c r="U222" s="113">
        <v>0</v>
      </c>
      <c r="V222" s="113">
        <v>0</v>
      </c>
      <c r="W222" s="113">
        <v>0</v>
      </c>
      <c r="X222" s="113">
        <v>0</v>
      </c>
      <c r="Y222" s="113">
        <f t="shared" si="357"/>
        <v>0</v>
      </c>
      <c r="Z222" s="113"/>
      <c r="AA222" s="113"/>
      <c r="AB222" s="113">
        <v>0</v>
      </c>
      <c r="AC222" s="113">
        <v>0</v>
      </c>
      <c r="AD222" s="113">
        <v>0</v>
      </c>
      <c r="AE222" s="113">
        <v>0</v>
      </c>
      <c r="AF222" s="113">
        <v>0</v>
      </c>
      <c r="AG222" s="116">
        <v>0</v>
      </c>
      <c r="AH222" s="116">
        <v>0</v>
      </c>
      <c r="AI222" s="113">
        <f t="shared" si="302"/>
        <v>0</v>
      </c>
      <c r="AJ222" s="113">
        <v>0</v>
      </c>
      <c r="AK222" s="113">
        <v>0</v>
      </c>
      <c r="AL222" s="113">
        <f t="shared" si="340"/>
        <v>0</v>
      </c>
      <c r="AM222" s="113">
        <f>SUM(M222:R222)</f>
        <v>0</v>
      </c>
      <c r="AN222" s="113">
        <f>SUM(S222:U222)</f>
        <v>0</v>
      </c>
      <c r="AO222" s="113">
        <f>SUM(V222:X222)</f>
        <v>0</v>
      </c>
      <c r="AP222" s="113">
        <f>SUM(AM222:AO222)</f>
        <v>0</v>
      </c>
      <c r="AQ222" s="113">
        <v>0</v>
      </c>
      <c r="AR222" s="113">
        <f>R222*3</f>
        <v>0</v>
      </c>
      <c r="AS222" s="113">
        <f>R222*3</f>
        <v>0</v>
      </c>
      <c r="AT222" s="113">
        <f>SUM(AQ222:AS222)</f>
        <v>0</v>
      </c>
      <c r="AU222" s="113">
        <v>0</v>
      </c>
      <c r="AV222" s="113">
        <v>0</v>
      </c>
      <c r="AW222" s="113">
        <f>SUM(AU222:AV222)</f>
        <v>0</v>
      </c>
      <c r="AX222" s="113" t="e">
        <f>#REF!</f>
        <v>#REF!</v>
      </c>
      <c r="AY222" s="113">
        <v>0</v>
      </c>
      <c r="AZ222" s="113">
        <v>0</v>
      </c>
      <c r="BA222" s="113">
        <v>0</v>
      </c>
      <c r="BB222" s="113">
        <v>0</v>
      </c>
    </row>
    <row r="223" spans="7:54" s="71" customFormat="1" ht="14.25" x14ac:dyDescent="0.2">
      <c r="G223" s="81" t="s">
        <v>413</v>
      </c>
      <c r="H223" s="82" t="s">
        <v>108</v>
      </c>
      <c r="I223" s="83" t="s">
        <v>109</v>
      </c>
      <c r="J223" s="84">
        <f>SUM(J224:J227)</f>
        <v>0</v>
      </c>
      <c r="K223" s="84">
        <f>SUM(K224:K227)</f>
        <v>0</v>
      </c>
      <c r="L223" s="115">
        <f>SUM(L224:L227)</f>
        <v>0</v>
      </c>
      <c r="M223" s="115">
        <f t="shared" ref="M223:X223" si="358">SUM(M224:M227)</f>
        <v>0</v>
      </c>
      <c r="N223" s="115">
        <f t="shared" si="358"/>
        <v>0</v>
      </c>
      <c r="O223" s="115">
        <f t="shared" si="358"/>
        <v>0</v>
      </c>
      <c r="P223" s="115">
        <f t="shared" si="358"/>
        <v>0</v>
      </c>
      <c r="Q223" s="115">
        <f t="shared" si="358"/>
        <v>0</v>
      </c>
      <c r="R223" s="115">
        <f t="shared" si="358"/>
        <v>0</v>
      </c>
      <c r="S223" s="115">
        <f t="shared" si="358"/>
        <v>0</v>
      </c>
      <c r="T223" s="115">
        <f t="shared" si="358"/>
        <v>0</v>
      </c>
      <c r="U223" s="115">
        <f t="shared" si="358"/>
        <v>0</v>
      </c>
      <c r="V223" s="115">
        <f t="shared" si="358"/>
        <v>0</v>
      </c>
      <c r="W223" s="115">
        <f t="shared" si="358"/>
        <v>0</v>
      </c>
      <c r="X223" s="115">
        <f t="shared" si="358"/>
        <v>0</v>
      </c>
      <c r="Y223" s="115">
        <f t="shared" si="357"/>
        <v>0</v>
      </c>
      <c r="Z223" s="115">
        <f t="shared" ref="Z223:AZ223" si="359">SUM(Z224:Z227)</f>
        <v>0</v>
      </c>
      <c r="AA223" s="115">
        <f t="shared" si="359"/>
        <v>0</v>
      </c>
      <c r="AB223" s="115">
        <f t="shared" si="359"/>
        <v>0</v>
      </c>
      <c r="AC223" s="115">
        <f t="shared" si="359"/>
        <v>0</v>
      </c>
      <c r="AD223" s="115">
        <f t="shared" si="359"/>
        <v>0</v>
      </c>
      <c r="AE223" s="115">
        <f t="shared" si="359"/>
        <v>0</v>
      </c>
      <c r="AF223" s="115">
        <f t="shared" si="359"/>
        <v>0</v>
      </c>
      <c r="AG223" s="115">
        <f t="shared" si="359"/>
        <v>0</v>
      </c>
      <c r="AH223" s="115">
        <f t="shared" si="359"/>
        <v>0</v>
      </c>
      <c r="AI223" s="115">
        <f t="shared" si="359"/>
        <v>0</v>
      </c>
      <c r="AJ223" s="115">
        <f t="shared" si="359"/>
        <v>0</v>
      </c>
      <c r="AK223" s="115">
        <f t="shared" si="359"/>
        <v>0</v>
      </c>
      <c r="AL223" s="115">
        <f t="shared" si="359"/>
        <v>0</v>
      </c>
      <c r="AM223" s="115">
        <f t="shared" si="359"/>
        <v>0</v>
      </c>
      <c r="AN223" s="115">
        <f t="shared" si="359"/>
        <v>0</v>
      </c>
      <c r="AO223" s="115">
        <f t="shared" si="359"/>
        <v>0</v>
      </c>
      <c r="AP223" s="115">
        <f t="shared" si="359"/>
        <v>0</v>
      </c>
      <c r="AQ223" s="115">
        <f>SUM(AQ224:AQ227)</f>
        <v>0</v>
      </c>
      <c r="AR223" s="115">
        <f t="shared" si="359"/>
        <v>0</v>
      </c>
      <c r="AS223" s="115">
        <f t="shared" si="359"/>
        <v>0</v>
      </c>
      <c r="AT223" s="115">
        <f t="shared" si="359"/>
        <v>0</v>
      </c>
      <c r="AU223" s="115">
        <f t="shared" si="359"/>
        <v>0</v>
      </c>
      <c r="AV223" s="115">
        <f t="shared" si="359"/>
        <v>0</v>
      </c>
      <c r="AW223" s="115">
        <f t="shared" si="359"/>
        <v>0</v>
      </c>
      <c r="AX223" s="115" t="e">
        <f t="shared" si="359"/>
        <v>#REF!</v>
      </c>
      <c r="AY223" s="115">
        <f t="shared" si="359"/>
        <v>0</v>
      </c>
      <c r="AZ223" s="115">
        <f t="shared" si="359"/>
        <v>0</v>
      </c>
      <c r="BA223" s="115">
        <f>SUM(BA224:BA227)</f>
        <v>0</v>
      </c>
      <c r="BB223" s="115">
        <f>SUM(BB224:BB227)</f>
        <v>0</v>
      </c>
    </row>
    <row r="224" spans="7:54" s="71" customFormat="1" ht="14.25" x14ac:dyDescent="0.2">
      <c r="G224" s="81" t="s">
        <v>414</v>
      </c>
      <c r="H224" s="85" t="s">
        <v>414</v>
      </c>
      <c r="I224" s="74" t="s">
        <v>415</v>
      </c>
      <c r="J224" s="75">
        <v>0</v>
      </c>
      <c r="K224" s="75"/>
      <c r="L224" s="113">
        <v>0</v>
      </c>
      <c r="M224" s="113">
        <v>0</v>
      </c>
      <c r="N224" s="113">
        <v>0</v>
      </c>
      <c r="O224" s="113">
        <v>0</v>
      </c>
      <c r="P224" s="113">
        <v>0</v>
      </c>
      <c r="Q224" s="113">
        <v>0</v>
      </c>
      <c r="R224" s="113">
        <v>0</v>
      </c>
      <c r="S224" s="113">
        <v>0</v>
      </c>
      <c r="T224" s="113">
        <v>0</v>
      </c>
      <c r="U224" s="113">
        <v>0</v>
      </c>
      <c r="V224" s="113">
        <v>0</v>
      </c>
      <c r="W224" s="113">
        <v>0</v>
      </c>
      <c r="X224" s="113">
        <v>0</v>
      </c>
      <c r="Y224" s="113">
        <f t="shared" si="357"/>
        <v>0</v>
      </c>
      <c r="Z224" s="113">
        <v>0</v>
      </c>
      <c r="AA224" s="113">
        <v>0</v>
      </c>
      <c r="AB224" s="113">
        <v>0</v>
      </c>
      <c r="AC224" s="113">
        <v>0</v>
      </c>
      <c r="AD224" s="113">
        <v>0</v>
      </c>
      <c r="AE224" s="113">
        <v>0</v>
      </c>
      <c r="AF224" s="113">
        <v>0</v>
      </c>
      <c r="AG224" s="116">
        <v>0</v>
      </c>
      <c r="AH224" s="116">
        <v>0</v>
      </c>
      <c r="AI224" s="113">
        <f t="shared" ref="AI224:AI287" si="360">SUM(AG224:AH224)</f>
        <v>0</v>
      </c>
      <c r="AJ224" s="113">
        <v>0</v>
      </c>
      <c r="AK224" s="113">
        <v>0</v>
      </c>
      <c r="AL224" s="113">
        <f t="shared" ref="AL224:AL287" si="361">SUM(AJ224:AK224)</f>
        <v>0</v>
      </c>
      <c r="AM224" s="113">
        <f>SUM(M224:R224)</f>
        <v>0</v>
      </c>
      <c r="AN224" s="113">
        <f>SUM(S224:U224)</f>
        <v>0</v>
      </c>
      <c r="AO224" s="113">
        <f>SUM(V224:X224)</f>
        <v>0</v>
      </c>
      <c r="AP224" s="113">
        <f>SUM(AM224:AO224)</f>
        <v>0</v>
      </c>
      <c r="AQ224" s="113">
        <v>0</v>
      </c>
      <c r="AR224" s="113">
        <f>R224*3</f>
        <v>0</v>
      </c>
      <c r="AS224" s="113">
        <f>R224*3</f>
        <v>0</v>
      </c>
      <c r="AT224" s="113">
        <f>SUM(AQ224:AS224)</f>
        <v>0</v>
      </c>
      <c r="AU224" s="113">
        <v>0</v>
      </c>
      <c r="AV224" s="113">
        <v>0</v>
      </c>
      <c r="AW224" s="113">
        <f>SUM(AU224:AV224)</f>
        <v>0</v>
      </c>
      <c r="AX224" s="113" t="e">
        <f>#REF!</f>
        <v>#REF!</v>
      </c>
      <c r="AY224" s="113">
        <v>0</v>
      </c>
      <c r="AZ224" s="113">
        <v>0</v>
      </c>
      <c r="BA224" s="113">
        <v>0</v>
      </c>
      <c r="BB224" s="113">
        <v>0</v>
      </c>
    </row>
    <row r="225" spans="7:54" s="71" customFormat="1" ht="14.25" x14ac:dyDescent="0.2">
      <c r="G225" s="81" t="s">
        <v>416</v>
      </c>
      <c r="H225" s="85" t="s">
        <v>416</v>
      </c>
      <c r="I225" s="74" t="s">
        <v>417</v>
      </c>
      <c r="J225" s="75">
        <v>0</v>
      </c>
      <c r="K225" s="75"/>
      <c r="L225" s="113">
        <v>0</v>
      </c>
      <c r="M225" s="113">
        <v>0</v>
      </c>
      <c r="N225" s="113">
        <v>0</v>
      </c>
      <c r="O225" s="113">
        <v>0</v>
      </c>
      <c r="P225" s="113">
        <v>0</v>
      </c>
      <c r="Q225" s="113">
        <v>0</v>
      </c>
      <c r="R225" s="113">
        <v>0</v>
      </c>
      <c r="S225" s="113">
        <v>0</v>
      </c>
      <c r="T225" s="113">
        <v>0</v>
      </c>
      <c r="U225" s="113">
        <v>0</v>
      </c>
      <c r="V225" s="113">
        <v>0</v>
      </c>
      <c r="W225" s="113">
        <v>0</v>
      </c>
      <c r="X225" s="113">
        <v>0</v>
      </c>
      <c r="Y225" s="113">
        <f t="shared" si="357"/>
        <v>0</v>
      </c>
      <c r="Z225" s="113">
        <v>0</v>
      </c>
      <c r="AA225" s="113">
        <v>0</v>
      </c>
      <c r="AB225" s="113">
        <v>0</v>
      </c>
      <c r="AC225" s="113">
        <v>0</v>
      </c>
      <c r="AD225" s="113">
        <v>0</v>
      </c>
      <c r="AE225" s="113">
        <v>0</v>
      </c>
      <c r="AF225" s="113">
        <v>0</v>
      </c>
      <c r="AG225" s="116">
        <v>0</v>
      </c>
      <c r="AH225" s="116">
        <v>0</v>
      </c>
      <c r="AI225" s="113">
        <f t="shared" si="360"/>
        <v>0</v>
      </c>
      <c r="AJ225" s="113">
        <v>0</v>
      </c>
      <c r="AK225" s="113">
        <v>0</v>
      </c>
      <c r="AL225" s="113">
        <f t="shared" si="361"/>
        <v>0</v>
      </c>
      <c r="AM225" s="113">
        <f>SUM(M225:R225)</f>
        <v>0</v>
      </c>
      <c r="AN225" s="113">
        <f>SUM(S225:U225)</f>
        <v>0</v>
      </c>
      <c r="AO225" s="113">
        <f>SUM(V225:X225)</f>
        <v>0</v>
      </c>
      <c r="AP225" s="113">
        <f>SUM(AM225:AO225)</f>
        <v>0</v>
      </c>
      <c r="AQ225" s="113">
        <v>0</v>
      </c>
      <c r="AR225" s="113">
        <f>R225*3</f>
        <v>0</v>
      </c>
      <c r="AS225" s="113">
        <f>R225*3</f>
        <v>0</v>
      </c>
      <c r="AT225" s="113">
        <f>SUM(AQ225:AS225)</f>
        <v>0</v>
      </c>
      <c r="AU225" s="113">
        <v>0</v>
      </c>
      <c r="AV225" s="113">
        <v>0</v>
      </c>
      <c r="AW225" s="113">
        <f>SUM(AU225:AV225)</f>
        <v>0</v>
      </c>
      <c r="AX225" s="113" t="e">
        <f>#REF!</f>
        <v>#REF!</v>
      </c>
      <c r="AY225" s="113">
        <v>0</v>
      </c>
      <c r="AZ225" s="113">
        <v>0</v>
      </c>
      <c r="BA225" s="113">
        <v>0</v>
      </c>
      <c r="BB225" s="113">
        <v>0</v>
      </c>
    </row>
    <row r="226" spans="7:54" s="71" customFormat="1" ht="14.25" x14ac:dyDescent="0.2">
      <c r="G226" s="81" t="s">
        <v>418</v>
      </c>
      <c r="H226" s="85" t="s">
        <v>418</v>
      </c>
      <c r="I226" s="74" t="s">
        <v>419</v>
      </c>
      <c r="J226" s="75">
        <v>0</v>
      </c>
      <c r="K226" s="75"/>
      <c r="L226" s="113">
        <v>0</v>
      </c>
      <c r="M226" s="113">
        <v>0</v>
      </c>
      <c r="N226" s="113">
        <v>0</v>
      </c>
      <c r="O226" s="113">
        <v>0</v>
      </c>
      <c r="P226" s="113">
        <v>0</v>
      </c>
      <c r="Q226" s="113">
        <v>0</v>
      </c>
      <c r="R226" s="113">
        <v>0</v>
      </c>
      <c r="S226" s="113">
        <v>0</v>
      </c>
      <c r="T226" s="113">
        <v>0</v>
      </c>
      <c r="U226" s="113">
        <v>0</v>
      </c>
      <c r="V226" s="113">
        <v>0</v>
      </c>
      <c r="W226" s="113">
        <v>0</v>
      </c>
      <c r="X226" s="113">
        <v>0</v>
      </c>
      <c r="Y226" s="113">
        <f t="shared" si="357"/>
        <v>0</v>
      </c>
      <c r="Z226" s="113">
        <v>0</v>
      </c>
      <c r="AA226" s="113">
        <v>0</v>
      </c>
      <c r="AB226" s="113">
        <v>0</v>
      </c>
      <c r="AC226" s="113">
        <v>0</v>
      </c>
      <c r="AD226" s="113">
        <v>0</v>
      </c>
      <c r="AE226" s="113">
        <v>0</v>
      </c>
      <c r="AF226" s="113">
        <v>0</v>
      </c>
      <c r="AG226" s="116">
        <v>0</v>
      </c>
      <c r="AH226" s="116">
        <v>0</v>
      </c>
      <c r="AI226" s="113">
        <f t="shared" si="360"/>
        <v>0</v>
      </c>
      <c r="AJ226" s="113">
        <v>0</v>
      </c>
      <c r="AK226" s="113">
        <v>0</v>
      </c>
      <c r="AL226" s="113">
        <f t="shared" si="361"/>
        <v>0</v>
      </c>
      <c r="AM226" s="113">
        <f>SUM(M226:R226)</f>
        <v>0</v>
      </c>
      <c r="AN226" s="113">
        <f>SUM(S226:U226)</f>
        <v>0</v>
      </c>
      <c r="AO226" s="113">
        <f>SUM(V226:X226)</f>
        <v>0</v>
      </c>
      <c r="AP226" s="113">
        <f>SUM(AM226:AO226)</f>
        <v>0</v>
      </c>
      <c r="AQ226" s="113">
        <v>0</v>
      </c>
      <c r="AR226" s="113">
        <f>R226*3</f>
        <v>0</v>
      </c>
      <c r="AS226" s="113">
        <f>R226*3</f>
        <v>0</v>
      </c>
      <c r="AT226" s="113">
        <f>SUM(AQ226:AS226)</f>
        <v>0</v>
      </c>
      <c r="AU226" s="113">
        <v>0</v>
      </c>
      <c r="AV226" s="113">
        <v>0</v>
      </c>
      <c r="AW226" s="113">
        <f>SUM(AU226:AV226)</f>
        <v>0</v>
      </c>
      <c r="AX226" s="113" t="e">
        <f>#REF!</f>
        <v>#REF!</v>
      </c>
      <c r="AY226" s="113">
        <v>0</v>
      </c>
      <c r="AZ226" s="113">
        <v>0</v>
      </c>
      <c r="BA226" s="113">
        <v>0</v>
      </c>
      <c r="BB226" s="113">
        <v>0</v>
      </c>
    </row>
    <row r="227" spans="7:54" s="71" customFormat="1" ht="14.25" x14ac:dyDescent="0.2">
      <c r="G227" s="81" t="s">
        <v>420</v>
      </c>
      <c r="H227" s="85" t="s">
        <v>420</v>
      </c>
      <c r="I227" s="74" t="s">
        <v>421</v>
      </c>
      <c r="J227" s="75">
        <v>0</v>
      </c>
      <c r="K227" s="75"/>
      <c r="L227" s="113">
        <v>0</v>
      </c>
      <c r="M227" s="113"/>
      <c r="N227" s="113"/>
      <c r="O227" s="113"/>
      <c r="P227" s="113"/>
      <c r="Q227" s="113">
        <v>0</v>
      </c>
      <c r="R227" s="113">
        <v>0</v>
      </c>
      <c r="S227" s="113">
        <v>0</v>
      </c>
      <c r="T227" s="113">
        <v>0</v>
      </c>
      <c r="U227" s="113">
        <v>0</v>
      </c>
      <c r="V227" s="113">
        <v>0</v>
      </c>
      <c r="W227" s="113">
        <v>0</v>
      </c>
      <c r="X227" s="113">
        <v>0</v>
      </c>
      <c r="Y227" s="113">
        <f t="shared" si="357"/>
        <v>0</v>
      </c>
      <c r="Z227" s="113"/>
      <c r="AA227" s="113"/>
      <c r="AB227" s="113"/>
      <c r="AC227" s="113"/>
      <c r="AD227" s="113">
        <v>0</v>
      </c>
      <c r="AE227" s="113">
        <v>0</v>
      </c>
      <c r="AF227" s="113">
        <v>0</v>
      </c>
      <c r="AG227" s="116">
        <v>0</v>
      </c>
      <c r="AH227" s="116">
        <v>0</v>
      </c>
      <c r="AI227" s="113">
        <f t="shared" si="360"/>
        <v>0</v>
      </c>
      <c r="AJ227" s="113">
        <v>0</v>
      </c>
      <c r="AK227" s="113">
        <v>0</v>
      </c>
      <c r="AL227" s="113">
        <f t="shared" si="361"/>
        <v>0</v>
      </c>
      <c r="AM227" s="113">
        <f>SUM(M227:R227)</f>
        <v>0</v>
      </c>
      <c r="AN227" s="113">
        <f>SUM(S227:U227)</f>
        <v>0</v>
      </c>
      <c r="AO227" s="113">
        <f>SUM(V227:X227)</f>
        <v>0</v>
      </c>
      <c r="AP227" s="113">
        <f>SUM(AM227:AO227)</f>
        <v>0</v>
      </c>
      <c r="AQ227" s="113">
        <v>0</v>
      </c>
      <c r="AR227" s="113">
        <f>R227*3</f>
        <v>0</v>
      </c>
      <c r="AS227" s="113">
        <f>R227*3</f>
        <v>0</v>
      </c>
      <c r="AT227" s="113">
        <f>SUM(AQ227:AS227)</f>
        <v>0</v>
      </c>
      <c r="AU227" s="113">
        <v>0</v>
      </c>
      <c r="AV227" s="113">
        <v>0</v>
      </c>
      <c r="AW227" s="113">
        <f>SUM(AU227:AV227)</f>
        <v>0</v>
      </c>
      <c r="AX227" s="113" t="e">
        <f>#REF!</f>
        <v>#REF!</v>
      </c>
      <c r="AY227" s="113">
        <v>0</v>
      </c>
      <c r="AZ227" s="113">
        <v>0</v>
      </c>
      <c r="BA227" s="113">
        <v>0</v>
      </c>
      <c r="BB227" s="113">
        <v>0</v>
      </c>
    </row>
    <row r="228" spans="7:54" s="71" customFormat="1" ht="14.25" x14ac:dyDescent="0.2">
      <c r="G228" s="81" t="s">
        <v>422</v>
      </c>
      <c r="H228" s="82" t="s">
        <v>110</v>
      </c>
      <c r="I228" s="83" t="s">
        <v>111</v>
      </c>
      <c r="J228" s="84">
        <f>SUM(J229:J237)</f>
        <v>0</v>
      </c>
      <c r="K228" s="84">
        <f>SUM(K229:K237)</f>
        <v>0</v>
      </c>
      <c r="L228" s="115">
        <f>SUM(L229:L237)</f>
        <v>0</v>
      </c>
      <c r="M228" s="115">
        <f t="shared" ref="M228:X228" si="362">SUM(M229:M237)</f>
        <v>0</v>
      </c>
      <c r="N228" s="115">
        <f t="shared" si="362"/>
        <v>0</v>
      </c>
      <c r="O228" s="115">
        <f t="shared" si="362"/>
        <v>0</v>
      </c>
      <c r="P228" s="115">
        <f t="shared" si="362"/>
        <v>0</v>
      </c>
      <c r="Q228" s="115">
        <f t="shared" si="362"/>
        <v>0</v>
      </c>
      <c r="R228" s="115">
        <f t="shared" si="362"/>
        <v>0</v>
      </c>
      <c r="S228" s="115">
        <f t="shared" si="362"/>
        <v>0</v>
      </c>
      <c r="T228" s="115">
        <f t="shared" si="362"/>
        <v>0</v>
      </c>
      <c r="U228" s="115">
        <f t="shared" si="362"/>
        <v>0</v>
      </c>
      <c r="V228" s="115">
        <f t="shared" si="362"/>
        <v>0</v>
      </c>
      <c r="W228" s="115">
        <f t="shared" si="362"/>
        <v>0</v>
      </c>
      <c r="X228" s="115">
        <f t="shared" si="362"/>
        <v>0</v>
      </c>
      <c r="Y228" s="115">
        <f t="shared" si="357"/>
        <v>0</v>
      </c>
      <c r="Z228" s="115">
        <f t="shared" ref="Z228:AZ228" si="363">SUM(Z229:Z237)</f>
        <v>0</v>
      </c>
      <c r="AA228" s="115">
        <f t="shared" si="363"/>
        <v>0</v>
      </c>
      <c r="AB228" s="115">
        <f t="shared" si="363"/>
        <v>0</v>
      </c>
      <c r="AC228" s="115">
        <f t="shared" si="363"/>
        <v>0</v>
      </c>
      <c r="AD228" s="115">
        <f t="shared" si="363"/>
        <v>0</v>
      </c>
      <c r="AE228" s="115">
        <f t="shared" si="363"/>
        <v>0</v>
      </c>
      <c r="AF228" s="115">
        <f t="shared" si="363"/>
        <v>0</v>
      </c>
      <c r="AG228" s="115">
        <f t="shared" si="363"/>
        <v>0</v>
      </c>
      <c r="AH228" s="115">
        <f t="shared" si="363"/>
        <v>0</v>
      </c>
      <c r="AI228" s="115">
        <f t="shared" si="363"/>
        <v>0</v>
      </c>
      <c r="AJ228" s="115">
        <f t="shared" si="363"/>
        <v>0</v>
      </c>
      <c r="AK228" s="115">
        <f t="shared" si="363"/>
        <v>0</v>
      </c>
      <c r="AL228" s="115">
        <f t="shared" si="363"/>
        <v>0</v>
      </c>
      <c r="AM228" s="115">
        <f t="shared" si="363"/>
        <v>0</v>
      </c>
      <c r="AN228" s="115">
        <f t="shared" si="363"/>
        <v>0</v>
      </c>
      <c r="AO228" s="115">
        <f t="shared" si="363"/>
        <v>0</v>
      </c>
      <c r="AP228" s="115">
        <f t="shared" si="363"/>
        <v>0</v>
      </c>
      <c r="AQ228" s="115">
        <f>SUM(AQ229:AQ237)</f>
        <v>0</v>
      </c>
      <c r="AR228" s="115">
        <f t="shared" si="363"/>
        <v>0</v>
      </c>
      <c r="AS228" s="115">
        <f t="shared" si="363"/>
        <v>0</v>
      </c>
      <c r="AT228" s="115">
        <f t="shared" si="363"/>
        <v>0</v>
      </c>
      <c r="AU228" s="115">
        <f t="shared" si="363"/>
        <v>0</v>
      </c>
      <c r="AV228" s="115">
        <f t="shared" si="363"/>
        <v>0</v>
      </c>
      <c r="AW228" s="115">
        <f t="shared" si="363"/>
        <v>0</v>
      </c>
      <c r="AX228" s="115" t="e">
        <f t="shared" si="363"/>
        <v>#REF!</v>
      </c>
      <c r="AY228" s="115">
        <f t="shared" si="363"/>
        <v>0</v>
      </c>
      <c r="AZ228" s="115">
        <f t="shared" si="363"/>
        <v>0</v>
      </c>
      <c r="BA228" s="115">
        <f>SUM(BA229:BA237)</f>
        <v>0</v>
      </c>
      <c r="BB228" s="115">
        <f>SUM(BB229:BB237)</f>
        <v>0</v>
      </c>
    </row>
    <row r="229" spans="7:54" s="71" customFormat="1" ht="14.25" x14ac:dyDescent="0.2">
      <c r="G229" s="81" t="s">
        <v>423</v>
      </c>
      <c r="H229" s="85" t="s">
        <v>423</v>
      </c>
      <c r="I229" s="74" t="s">
        <v>424</v>
      </c>
      <c r="J229" s="75">
        <v>0</v>
      </c>
      <c r="K229" s="75"/>
      <c r="L229" s="113">
        <v>0</v>
      </c>
      <c r="M229" s="113"/>
      <c r="N229" s="113"/>
      <c r="O229" s="113"/>
      <c r="P229" s="113"/>
      <c r="Q229" s="113">
        <v>0</v>
      </c>
      <c r="R229" s="113">
        <v>0</v>
      </c>
      <c r="S229" s="113">
        <v>0</v>
      </c>
      <c r="T229" s="113">
        <v>0</v>
      </c>
      <c r="U229" s="113">
        <v>0</v>
      </c>
      <c r="V229" s="113">
        <v>0</v>
      </c>
      <c r="W229" s="113">
        <v>0</v>
      </c>
      <c r="X229" s="113">
        <v>0</v>
      </c>
      <c r="Y229" s="113">
        <f t="shared" si="357"/>
        <v>0</v>
      </c>
      <c r="Z229" s="113"/>
      <c r="AA229" s="113"/>
      <c r="AB229" s="113"/>
      <c r="AC229" s="113"/>
      <c r="AD229" s="113">
        <v>0</v>
      </c>
      <c r="AE229" s="113">
        <v>0</v>
      </c>
      <c r="AF229" s="113">
        <v>0</v>
      </c>
      <c r="AG229" s="116">
        <v>0</v>
      </c>
      <c r="AH229" s="116">
        <v>0</v>
      </c>
      <c r="AI229" s="113">
        <f t="shared" si="360"/>
        <v>0</v>
      </c>
      <c r="AJ229" s="113">
        <v>0</v>
      </c>
      <c r="AK229" s="113">
        <v>0</v>
      </c>
      <c r="AL229" s="113">
        <f t="shared" si="361"/>
        <v>0</v>
      </c>
      <c r="AM229" s="113">
        <f t="shared" ref="AM229:AM237" si="364">SUM(M229:R229)</f>
        <v>0</v>
      </c>
      <c r="AN229" s="113">
        <f t="shared" ref="AN229:AN237" si="365">SUM(S229:U229)</f>
        <v>0</v>
      </c>
      <c r="AO229" s="113">
        <f t="shared" ref="AO229:AO237" si="366">SUM(V229:X229)</f>
        <v>0</v>
      </c>
      <c r="AP229" s="113">
        <f t="shared" ref="AP229:AP237" si="367">SUM(AM229:AO229)</f>
        <v>0</v>
      </c>
      <c r="AQ229" s="113">
        <v>0</v>
      </c>
      <c r="AR229" s="113">
        <f t="shared" ref="AR229:AR237" si="368">R229*3</f>
        <v>0</v>
      </c>
      <c r="AS229" s="113">
        <f t="shared" ref="AS229:AS237" si="369">R229*3</f>
        <v>0</v>
      </c>
      <c r="AT229" s="113">
        <f t="shared" ref="AT229:AT237" si="370">SUM(AQ229:AS229)</f>
        <v>0</v>
      </c>
      <c r="AU229" s="113">
        <v>0</v>
      </c>
      <c r="AV229" s="113">
        <v>0</v>
      </c>
      <c r="AW229" s="113">
        <f t="shared" ref="AW229:AW237" si="371">SUM(AU229:AV229)</f>
        <v>0</v>
      </c>
      <c r="AX229" s="113" t="e">
        <f>#REF!</f>
        <v>#REF!</v>
      </c>
      <c r="AY229" s="113">
        <v>0</v>
      </c>
      <c r="AZ229" s="113">
        <v>0</v>
      </c>
      <c r="BA229" s="113">
        <v>0</v>
      </c>
      <c r="BB229" s="113">
        <v>0</v>
      </c>
    </row>
    <row r="230" spans="7:54" s="71" customFormat="1" ht="14.25" x14ac:dyDescent="0.2">
      <c r="G230" s="81" t="s">
        <v>425</v>
      </c>
      <c r="H230" s="85" t="s">
        <v>425</v>
      </c>
      <c r="I230" s="74" t="s">
        <v>426</v>
      </c>
      <c r="J230" s="75">
        <v>0</v>
      </c>
      <c r="K230" s="75"/>
      <c r="L230" s="113">
        <v>0</v>
      </c>
      <c r="M230" s="113"/>
      <c r="N230" s="113"/>
      <c r="O230" s="113"/>
      <c r="P230" s="113"/>
      <c r="Q230" s="113">
        <v>0</v>
      </c>
      <c r="R230" s="113">
        <v>0</v>
      </c>
      <c r="S230" s="113">
        <v>0</v>
      </c>
      <c r="T230" s="113">
        <v>0</v>
      </c>
      <c r="U230" s="113">
        <v>0</v>
      </c>
      <c r="V230" s="113">
        <v>0</v>
      </c>
      <c r="W230" s="113">
        <v>0</v>
      </c>
      <c r="X230" s="113">
        <v>0</v>
      </c>
      <c r="Y230" s="113">
        <f t="shared" ref="Y230:Y293" si="372">SUM(M230:X230)</f>
        <v>0</v>
      </c>
      <c r="Z230" s="113"/>
      <c r="AA230" s="113"/>
      <c r="AB230" s="113"/>
      <c r="AC230" s="113"/>
      <c r="AD230" s="113">
        <v>0</v>
      </c>
      <c r="AE230" s="113">
        <v>0</v>
      </c>
      <c r="AF230" s="113">
        <v>0</v>
      </c>
      <c r="AG230" s="116">
        <v>0</v>
      </c>
      <c r="AH230" s="116">
        <v>0</v>
      </c>
      <c r="AI230" s="113">
        <f t="shared" si="360"/>
        <v>0</v>
      </c>
      <c r="AJ230" s="113">
        <v>0</v>
      </c>
      <c r="AK230" s="113">
        <v>0</v>
      </c>
      <c r="AL230" s="113">
        <f t="shared" si="361"/>
        <v>0</v>
      </c>
      <c r="AM230" s="113">
        <f t="shared" si="364"/>
        <v>0</v>
      </c>
      <c r="AN230" s="113">
        <f t="shared" si="365"/>
        <v>0</v>
      </c>
      <c r="AO230" s="113">
        <f t="shared" si="366"/>
        <v>0</v>
      </c>
      <c r="AP230" s="113">
        <f t="shared" si="367"/>
        <v>0</v>
      </c>
      <c r="AQ230" s="113">
        <v>0</v>
      </c>
      <c r="AR230" s="113">
        <f t="shared" si="368"/>
        <v>0</v>
      </c>
      <c r="AS230" s="113">
        <f t="shared" si="369"/>
        <v>0</v>
      </c>
      <c r="AT230" s="113">
        <f t="shared" si="370"/>
        <v>0</v>
      </c>
      <c r="AU230" s="113">
        <v>0</v>
      </c>
      <c r="AV230" s="113">
        <v>0</v>
      </c>
      <c r="AW230" s="113">
        <f t="shared" si="371"/>
        <v>0</v>
      </c>
      <c r="AX230" s="113" t="e">
        <f>#REF!</f>
        <v>#REF!</v>
      </c>
      <c r="AY230" s="113">
        <v>0</v>
      </c>
      <c r="AZ230" s="113">
        <v>0</v>
      </c>
      <c r="BA230" s="113">
        <v>0</v>
      </c>
      <c r="BB230" s="113">
        <v>0</v>
      </c>
    </row>
    <row r="231" spans="7:54" s="71" customFormat="1" ht="14.25" x14ac:dyDescent="0.2">
      <c r="G231" s="81" t="s">
        <v>427</v>
      </c>
      <c r="H231" s="85" t="s">
        <v>427</v>
      </c>
      <c r="I231" s="74" t="s">
        <v>428</v>
      </c>
      <c r="J231" s="75">
        <v>0</v>
      </c>
      <c r="K231" s="75"/>
      <c r="L231" s="113">
        <v>0</v>
      </c>
      <c r="M231" s="113"/>
      <c r="N231" s="113"/>
      <c r="O231" s="113"/>
      <c r="P231" s="113"/>
      <c r="Q231" s="113">
        <v>0</v>
      </c>
      <c r="R231" s="113">
        <v>0</v>
      </c>
      <c r="S231" s="113">
        <v>0</v>
      </c>
      <c r="T231" s="113">
        <v>0</v>
      </c>
      <c r="U231" s="113">
        <v>0</v>
      </c>
      <c r="V231" s="113">
        <v>0</v>
      </c>
      <c r="W231" s="113">
        <v>0</v>
      </c>
      <c r="X231" s="113">
        <v>0</v>
      </c>
      <c r="Y231" s="113">
        <f t="shared" si="372"/>
        <v>0</v>
      </c>
      <c r="Z231" s="113"/>
      <c r="AA231" s="113"/>
      <c r="AB231" s="113"/>
      <c r="AC231" s="113"/>
      <c r="AD231" s="113">
        <v>0</v>
      </c>
      <c r="AE231" s="113">
        <v>0</v>
      </c>
      <c r="AF231" s="113">
        <v>0</v>
      </c>
      <c r="AG231" s="116">
        <v>0</v>
      </c>
      <c r="AH231" s="116">
        <v>0</v>
      </c>
      <c r="AI231" s="113">
        <f t="shared" si="360"/>
        <v>0</v>
      </c>
      <c r="AJ231" s="113">
        <v>0</v>
      </c>
      <c r="AK231" s="113">
        <v>0</v>
      </c>
      <c r="AL231" s="113">
        <f t="shared" si="361"/>
        <v>0</v>
      </c>
      <c r="AM231" s="113">
        <f t="shared" si="364"/>
        <v>0</v>
      </c>
      <c r="AN231" s="113">
        <f t="shared" si="365"/>
        <v>0</v>
      </c>
      <c r="AO231" s="113">
        <f t="shared" si="366"/>
        <v>0</v>
      </c>
      <c r="AP231" s="113">
        <f t="shared" si="367"/>
        <v>0</v>
      </c>
      <c r="AQ231" s="113">
        <v>0</v>
      </c>
      <c r="AR231" s="113">
        <f t="shared" si="368"/>
        <v>0</v>
      </c>
      <c r="AS231" s="113">
        <f t="shared" si="369"/>
        <v>0</v>
      </c>
      <c r="AT231" s="113">
        <f t="shared" si="370"/>
        <v>0</v>
      </c>
      <c r="AU231" s="113">
        <v>0</v>
      </c>
      <c r="AV231" s="113">
        <v>0</v>
      </c>
      <c r="AW231" s="113">
        <f t="shared" si="371"/>
        <v>0</v>
      </c>
      <c r="AX231" s="113" t="e">
        <f>#REF!</f>
        <v>#REF!</v>
      </c>
      <c r="AY231" s="113">
        <v>0</v>
      </c>
      <c r="AZ231" s="113">
        <v>0</v>
      </c>
      <c r="BA231" s="113">
        <v>0</v>
      </c>
      <c r="BB231" s="113">
        <v>0</v>
      </c>
    </row>
    <row r="232" spans="7:54" s="71" customFormat="1" ht="14.25" x14ac:dyDescent="0.2">
      <c r="G232" s="81" t="s">
        <v>429</v>
      </c>
      <c r="H232" s="85" t="s">
        <v>429</v>
      </c>
      <c r="I232" s="74" t="s">
        <v>430</v>
      </c>
      <c r="J232" s="75">
        <v>0</v>
      </c>
      <c r="K232" s="75"/>
      <c r="L232" s="113">
        <v>0</v>
      </c>
      <c r="M232" s="113"/>
      <c r="N232" s="113"/>
      <c r="O232" s="113"/>
      <c r="P232" s="113"/>
      <c r="Q232" s="113">
        <v>0</v>
      </c>
      <c r="R232" s="113">
        <v>0</v>
      </c>
      <c r="S232" s="113">
        <v>0</v>
      </c>
      <c r="T232" s="113">
        <v>0</v>
      </c>
      <c r="U232" s="113">
        <v>0</v>
      </c>
      <c r="V232" s="113">
        <v>0</v>
      </c>
      <c r="W232" s="113">
        <v>0</v>
      </c>
      <c r="X232" s="113">
        <v>0</v>
      </c>
      <c r="Y232" s="113">
        <f t="shared" si="372"/>
        <v>0</v>
      </c>
      <c r="Z232" s="113"/>
      <c r="AA232" s="113"/>
      <c r="AB232" s="113"/>
      <c r="AC232" s="113"/>
      <c r="AD232" s="113">
        <v>0</v>
      </c>
      <c r="AE232" s="113">
        <v>0</v>
      </c>
      <c r="AF232" s="113">
        <v>0</v>
      </c>
      <c r="AG232" s="116">
        <v>0</v>
      </c>
      <c r="AH232" s="116">
        <v>0</v>
      </c>
      <c r="AI232" s="113">
        <f t="shared" si="360"/>
        <v>0</v>
      </c>
      <c r="AJ232" s="113">
        <v>0</v>
      </c>
      <c r="AK232" s="113">
        <v>0</v>
      </c>
      <c r="AL232" s="113">
        <f t="shared" si="361"/>
        <v>0</v>
      </c>
      <c r="AM232" s="113">
        <f t="shared" si="364"/>
        <v>0</v>
      </c>
      <c r="AN232" s="113">
        <f t="shared" si="365"/>
        <v>0</v>
      </c>
      <c r="AO232" s="113">
        <f t="shared" si="366"/>
        <v>0</v>
      </c>
      <c r="AP232" s="113">
        <f t="shared" si="367"/>
        <v>0</v>
      </c>
      <c r="AQ232" s="113">
        <v>0</v>
      </c>
      <c r="AR232" s="113">
        <f t="shared" si="368"/>
        <v>0</v>
      </c>
      <c r="AS232" s="113">
        <f t="shared" si="369"/>
        <v>0</v>
      </c>
      <c r="AT232" s="113">
        <f t="shared" si="370"/>
        <v>0</v>
      </c>
      <c r="AU232" s="113">
        <v>0</v>
      </c>
      <c r="AV232" s="113">
        <v>0</v>
      </c>
      <c r="AW232" s="113">
        <f t="shared" si="371"/>
        <v>0</v>
      </c>
      <c r="AX232" s="113" t="e">
        <f>#REF!</f>
        <v>#REF!</v>
      </c>
      <c r="AY232" s="113">
        <v>0</v>
      </c>
      <c r="AZ232" s="113">
        <v>0</v>
      </c>
      <c r="BA232" s="113">
        <v>0</v>
      </c>
      <c r="BB232" s="113">
        <v>0</v>
      </c>
    </row>
    <row r="233" spans="7:54" s="71" customFormat="1" ht="14.25" x14ac:dyDescent="0.2">
      <c r="G233" s="81" t="s">
        <v>431</v>
      </c>
      <c r="H233" s="85" t="s">
        <v>431</v>
      </c>
      <c r="I233" s="74" t="s">
        <v>432</v>
      </c>
      <c r="J233" s="75">
        <v>0</v>
      </c>
      <c r="K233" s="75"/>
      <c r="L233" s="113">
        <v>0</v>
      </c>
      <c r="M233" s="113"/>
      <c r="N233" s="113"/>
      <c r="O233" s="113"/>
      <c r="P233" s="113"/>
      <c r="Q233" s="113">
        <v>0</v>
      </c>
      <c r="R233" s="113">
        <v>0</v>
      </c>
      <c r="S233" s="113">
        <v>0</v>
      </c>
      <c r="T233" s="113">
        <v>0</v>
      </c>
      <c r="U233" s="113">
        <v>0</v>
      </c>
      <c r="V233" s="113">
        <v>0</v>
      </c>
      <c r="W233" s="113">
        <v>0</v>
      </c>
      <c r="X233" s="113">
        <v>0</v>
      </c>
      <c r="Y233" s="113">
        <f t="shared" si="372"/>
        <v>0</v>
      </c>
      <c r="Z233" s="113"/>
      <c r="AA233" s="113"/>
      <c r="AB233" s="113"/>
      <c r="AC233" s="113"/>
      <c r="AD233" s="113">
        <v>0</v>
      </c>
      <c r="AE233" s="113">
        <v>0</v>
      </c>
      <c r="AF233" s="113">
        <v>0</v>
      </c>
      <c r="AG233" s="116">
        <v>0</v>
      </c>
      <c r="AH233" s="116">
        <v>0</v>
      </c>
      <c r="AI233" s="113">
        <f t="shared" si="360"/>
        <v>0</v>
      </c>
      <c r="AJ233" s="113">
        <v>0</v>
      </c>
      <c r="AK233" s="113">
        <v>0</v>
      </c>
      <c r="AL233" s="113">
        <f t="shared" si="361"/>
        <v>0</v>
      </c>
      <c r="AM233" s="113">
        <f t="shared" si="364"/>
        <v>0</v>
      </c>
      <c r="AN233" s="113">
        <f t="shared" si="365"/>
        <v>0</v>
      </c>
      <c r="AO233" s="113">
        <f t="shared" si="366"/>
        <v>0</v>
      </c>
      <c r="AP233" s="113">
        <f t="shared" si="367"/>
        <v>0</v>
      </c>
      <c r="AQ233" s="113">
        <v>0</v>
      </c>
      <c r="AR233" s="113">
        <f t="shared" si="368"/>
        <v>0</v>
      </c>
      <c r="AS233" s="113">
        <f t="shared" si="369"/>
        <v>0</v>
      </c>
      <c r="AT233" s="113">
        <f t="shared" si="370"/>
        <v>0</v>
      </c>
      <c r="AU233" s="113">
        <v>0</v>
      </c>
      <c r="AV233" s="113">
        <v>0</v>
      </c>
      <c r="AW233" s="113">
        <f t="shared" si="371"/>
        <v>0</v>
      </c>
      <c r="AX233" s="113" t="e">
        <f>#REF!</f>
        <v>#REF!</v>
      </c>
      <c r="AY233" s="113">
        <v>0</v>
      </c>
      <c r="AZ233" s="113">
        <v>0</v>
      </c>
      <c r="BA233" s="113">
        <v>0</v>
      </c>
      <c r="BB233" s="113">
        <v>0</v>
      </c>
    </row>
    <row r="234" spans="7:54" s="71" customFormat="1" ht="14.25" x14ac:dyDescent="0.2">
      <c r="G234" s="81" t="s">
        <v>433</v>
      </c>
      <c r="H234" s="85" t="s">
        <v>433</v>
      </c>
      <c r="I234" s="74" t="s">
        <v>434</v>
      </c>
      <c r="J234" s="75">
        <v>0</v>
      </c>
      <c r="K234" s="75"/>
      <c r="L234" s="113">
        <v>0</v>
      </c>
      <c r="M234" s="113"/>
      <c r="N234" s="113"/>
      <c r="O234" s="113"/>
      <c r="P234" s="113"/>
      <c r="Q234" s="113">
        <v>0</v>
      </c>
      <c r="R234" s="113">
        <v>0</v>
      </c>
      <c r="S234" s="113">
        <v>0</v>
      </c>
      <c r="T234" s="113">
        <v>0</v>
      </c>
      <c r="U234" s="113">
        <v>0</v>
      </c>
      <c r="V234" s="113">
        <v>0</v>
      </c>
      <c r="W234" s="113">
        <v>0</v>
      </c>
      <c r="X234" s="113">
        <v>0</v>
      </c>
      <c r="Y234" s="113">
        <f t="shared" si="372"/>
        <v>0</v>
      </c>
      <c r="Z234" s="113"/>
      <c r="AA234" s="113"/>
      <c r="AB234" s="113"/>
      <c r="AC234" s="113"/>
      <c r="AD234" s="113">
        <v>0</v>
      </c>
      <c r="AE234" s="113">
        <v>0</v>
      </c>
      <c r="AF234" s="113">
        <v>0</v>
      </c>
      <c r="AG234" s="116">
        <v>0</v>
      </c>
      <c r="AH234" s="116">
        <v>0</v>
      </c>
      <c r="AI234" s="113">
        <f t="shared" si="360"/>
        <v>0</v>
      </c>
      <c r="AJ234" s="113">
        <v>0</v>
      </c>
      <c r="AK234" s="113">
        <v>0</v>
      </c>
      <c r="AL234" s="113">
        <f t="shared" si="361"/>
        <v>0</v>
      </c>
      <c r="AM234" s="113">
        <f t="shared" si="364"/>
        <v>0</v>
      </c>
      <c r="AN234" s="113">
        <f t="shared" si="365"/>
        <v>0</v>
      </c>
      <c r="AO234" s="113">
        <f t="shared" si="366"/>
        <v>0</v>
      </c>
      <c r="AP234" s="113">
        <f t="shared" si="367"/>
        <v>0</v>
      </c>
      <c r="AQ234" s="113">
        <v>0</v>
      </c>
      <c r="AR234" s="113">
        <f t="shared" si="368"/>
        <v>0</v>
      </c>
      <c r="AS234" s="113">
        <f t="shared" si="369"/>
        <v>0</v>
      </c>
      <c r="AT234" s="113">
        <f t="shared" si="370"/>
        <v>0</v>
      </c>
      <c r="AU234" s="113">
        <v>0</v>
      </c>
      <c r="AV234" s="113">
        <v>0</v>
      </c>
      <c r="AW234" s="113">
        <f t="shared" si="371"/>
        <v>0</v>
      </c>
      <c r="AX234" s="113" t="e">
        <f>#REF!</f>
        <v>#REF!</v>
      </c>
      <c r="AY234" s="113">
        <v>0</v>
      </c>
      <c r="AZ234" s="113">
        <v>0</v>
      </c>
      <c r="BA234" s="113">
        <v>0</v>
      </c>
      <c r="BB234" s="113">
        <v>0</v>
      </c>
    </row>
    <row r="235" spans="7:54" s="71" customFormat="1" ht="14.25" x14ac:dyDescent="0.2">
      <c r="G235" s="81" t="s">
        <v>435</v>
      </c>
      <c r="H235" s="85" t="s">
        <v>435</v>
      </c>
      <c r="I235" s="74" t="s">
        <v>436</v>
      </c>
      <c r="J235" s="75">
        <v>0</v>
      </c>
      <c r="K235" s="75"/>
      <c r="L235" s="113">
        <v>0</v>
      </c>
      <c r="M235" s="113"/>
      <c r="N235" s="113"/>
      <c r="O235" s="113"/>
      <c r="P235" s="113"/>
      <c r="Q235" s="113">
        <v>0</v>
      </c>
      <c r="R235" s="113">
        <v>0</v>
      </c>
      <c r="S235" s="113">
        <v>0</v>
      </c>
      <c r="T235" s="113">
        <v>0</v>
      </c>
      <c r="U235" s="113">
        <v>0</v>
      </c>
      <c r="V235" s="113">
        <v>0</v>
      </c>
      <c r="W235" s="113">
        <v>0</v>
      </c>
      <c r="X235" s="113">
        <v>0</v>
      </c>
      <c r="Y235" s="113">
        <f t="shared" si="372"/>
        <v>0</v>
      </c>
      <c r="Z235" s="113"/>
      <c r="AA235" s="113"/>
      <c r="AB235" s="113"/>
      <c r="AC235" s="113"/>
      <c r="AD235" s="113">
        <v>0</v>
      </c>
      <c r="AE235" s="113">
        <v>0</v>
      </c>
      <c r="AF235" s="113">
        <v>0</v>
      </c>
      <c r="AG235" s="116">
        <v>0</v>
      </c>
      <c r="AH235" s="116">
        <v>0</v>
      </c>
      <c r="AI235" s="113">
        <f t="shared" si="360"/>
        <v>0</v>
      </c>
      <c r="AJ235" s="113">
        <v>0</v>
      </c>
      <c r="AK235" s="113">
        <v>0</v>
      </c>
      <c r="AL235" s="113">
        <f t="shared" si="361"/>
        <v>0</v>
      </c>
      <c r="AM235" s="113">
        <f t="shared" si="364"/>
        <v>0</v>
      </c>
      <c r="AN235" s="113">
        <f t="shared" si="365"/>
        <v>0</v>
      </c>
      <c r="AO235" s="113">
        <f t="shared" si="366"/>
        <v>0</v>
      </c>
      <c r="AP235" s="113">
        <f t="shared" si="367"/>
        <v>0</v>
      </c>
      <c r="AQ235" s="113">
        <v>0</v>
      </c>
      <c r="AR235" s="113">
        <f t="shared" si="368"/>
        <v>0</v>
      </c>
      <c r="AS235" s="113">
        <f t="shared" si="369"/>
        <v>0</v>
      </c>
      <c r="AT235" s="113">
        <f t="shared" si="370"/>
        <v>0</v>
      </c>
      <c r="AU235" s="113">
        <v>0</v>
      </c>
      <c r="AV235" s="113">
        <v>0</v>
      </c>
      <c r="AW235" s="113">
        <f t="shared" si="371"/>
        <v>0</v>
      </c>
      <c r="AX235" s="113" t="e">
        <f>#REF!</f>
        <v>#REF!</v>
      </c>
      <c r="AY235" s="113">
        <v>0</v>
      </c>
      <c r="AZ235" s="113">
        <v>0</v>
      </c>
      <c r="BA235" s="113">
        <v>0</v>
      </c>
      <c r="BB235" s="113">
        <v>0</v>
      </c>
    </row>
    <row r="236" spans="7:54" s="71" customFormat="1" ht="14.25" x14ac:dyDescent="0.2">
      <c r="G236" s="81" t="s">
        <v>437</v>
      </c>
      <c r="H236" s="85" t="s">
        <v>437</v>
      </c>
      <c r="I236" s="74" t="s">
        <v>438</v>
      </c>
      <c r="J236" s="75">
        <v>0</v>
      </c>
      <c r="K236" s="75"/>
      <c r="L236" s="113">
        <v>0</v>
      </c>
      <c r="M236" s="113"/>
      <c r="N236" s="113"/>
      <c r="O236" s="113"/>
      <c r="P236" s="113"/>
      <c r="Q236" s="113">
        <v>0</v>
      </c>
      <c r="R236" s="113">
        <v>0</v>
      </c>
      <c r="S236" s="113">
        <v>0</v>
      </c>
      <c r="T236" s="113">
        <v>0</v>
      </c>
      <c r="U236" s="113">
        <v>0</v>
      </c>
      <c r="V236" s="113">
        <v>0</v>
      </c>
      <c r="W236" s="113">
        <v>0</v>
      </c>
      <c r="X236" s="113">
        <v>0</v>
      </c>
      <c r="Y236" s="113">
        <f t="shared" si="372"/>
        <v>0</v>
      </c>
      <c r="Z236" s="113"/>
      <c r="AA236" s="113"/>
      <c r="AB236" s="113"/>
      <c r="AC236" s="113"/>
      <c r="AD236" s="113">
        <v>0</v>
      </c>
      <c r="AE236" s="113">
        <v>0</v>
      </c>
      <c r="AF236" s="113">
        <v>0</v>
      </c>
      <c r="AG236" s="116">
        <v>0</v>
      </c>
      <c r="AH236" s="116">
        <v>0</v>
      </c>
      <c r="AI236" s="113">
        <f t="shared" si="360"/>
        <v>0</v>
      </c>
      <c r="AJ236" s="113">
        <v>0</v>
      </c>
      <c r="AK236" s="113">
        <v>0</v>
      </c>
      <c r="AL236" s="113">
        <f t="shared" si="361"/>
        <v>0</v>
      </c>
      <c r="AM236" s="113">
        <f t="shared" si="364"/>
        <v>0</v>
      </c>
      <c r="AN236" s="113">
        <f t="shared" si="365"/>
        <v>0</v>
      </c>
      <c r="AO236" s="113">
        <f t="shared" si="366"/>
        <v>0</v>
      </c>
      <c r="AP236" s="113">
        <f t="shared" si="367"/>
        <v>0</v>
      </c>
      <c r="AQ236" s="113">
        <v>0</v>
      </c>
      <c r="AR236" s="113">
        <f t="shared" si="368"/>
        <v>0</v>
      </c>
      <c r="AS236" s="113">
        <f t="shared" si="369"/>
        <v>0</v>
      </c>
      <c r="AT236" s="113">
        <f t="shared" si="370"/>
        <v>0</v>
      </c>
      <c r="AU236" s="113">
        <v>0</v>
      </c>
      <c r="AV236" s="113">
        <v>0</v>
      </c>
      <c r="AW236" s="113">
        <f t="shared" si="371"/>
        <v>0</v>
      </c>
      <c r="AX236" s="113" t="e">
        <f>#REF!</f>
        <v>#REF!</v>
      </c>
      <c r="AY236" s="113">
        <v>0</v>
      </c>
      <c r="AZ236" s="113">
        <v>0</v>
      </c>
      <c r="BA236" s="113">
        <v>0</v>
      </c>
      <c r="BB236" s="113">
        <v>0</v>
      </c>
    </row>
    <row r="237" spans="7:54" s="71" customFormat="1" ht="14.25" x14ac:dyDescent="0.2">
      <c r="G237" s="81" t="s">
        <v>439</v>
      </c>
      <c r="H237" s="85" t="s">
        <v>439</v>
      </c>
      <c r="I237" s="74" t="s">
        <v>440</v>
      </c>
      <c r="J237" s="75">
        <v>0</v>
      </c>
      <c r="K237" s="75"/>
      <c r="L237" s="113">
        <v>0</v>
      </c>
      <c r="M237" s="113"/>
      <c r="N237" s="113"/>
      <c r="O237" s="113"/>
      <c r="P237" s="113"/>
      <c r="Q237" s="113">
        <v>0</v>
      </c>
      <c r="R237" s="113">
        <v>0</v>
      </c>
      <c r="S237" s="113">
        <v>0</v>
      </c>
      <c r="T237" s="113">
        <v>0</v>
      </c>
      <c r="U237" s="113">
        <v>0</v>
      </c>
      <c r="V237" s="113">
        <v>0</v>
      </c>
      <c r="W237" s="113">
        <v>0</v>
      </c>
      <c r="X237" s="113">
        <v>0</v>
      </c>
      <c r="Y237" s="113">
        <f t="shared" si="372"/>
        <v>0</v>
      </c>
      <c r="Z237" s="113"/>
      <c r="AA237" s="113"/>
      <c r="AB237" s="113"/>
      <c r="AC237" s="113"/>
      <c r="AD237" s="113">
        <v>0</v>
      </c>
      <c r="AE237" s="113">
        <v>0</v>
      </c>
      <c r="AF237" s="113">
        <v>0</v>
      </c>
      <c r="AG237" s="116">
        <v>0</v>
      </c>
      <c r="AH237" s="116">
        <v>0</v>
      </c>
      <c r="AI237" s="113">
        <f t="shared" si="360"/>
        <v>0</v>
      </c>
      <c r="AJ237" s="113">
        <v>0</v>
      </c>
      <c r="AK237" s="113">
        <v>0</v>
      </c>
      <c r="AL237" s="113">
        <f t="shared" si="361"/>
        <v>0</v>
      </c>
      <c r="AM237" s="113">
        <f t="shared" si="364"/>
        <v>0</v>
      </c>
      <c r="AN237" s="113">
        <f t="shared" si="365"/>
        <v>0</v>
      </c>
      <c r="AO237" s="113">
        <f t="shared" si="366"/>
        <v>0</v>
      </c>
      <c r="AP237" s="113">
        <f t="shared" si="367"/>
        <v>0</v>
      </c>
      <c r="AQ237" s="113">
        <v>0</v>
      </c>
      <c r="AR237" s="113">
        <f t="shared" si="368"/>
        <v>0</v>
      </c>
      <c r="AS237" s="113">
        <f t="shared" si="369"/>
        <v>0</v>
      </c>
      <c r="AT237" s="113">
        <f t="shared" si="370"/>
        <v>0</v>
      </c>
      <c r="AU237" s="113">
        <v>0</v>
      </c>
      <c r="AV237" s="113">
        <v>0</v>
      </c>
      <c r="AW237" s="113">
        <f t="shared" si="371"/>
        <v>0</v>
      </c>
      <c r="AX237" s="113" t="e">
        <f>#REF!</f>
        <v>#REF!</v>
      </c>
      <c r="AY237" s="113">
        <v>0</v>
      </c>
      <c r="AZ237" s="113">
        <v>0</v>
      </c>
      <c r="BA237" s="113">
        <v>0</v>
      </c>
      <c r="BB237" s="113">
        <v>0</v>
      </c>
    </row>
    <row r="238" spans="7:54" s="71" customFormat="1" ht="14.25" x14ac:dyDescent="0.2">
      <c r="G238" s="81" t="s">
        <v>441</v>
      </c>
      <c r="H238" s="82" t="s">
        <v>112</v>
      </c>
      <c r="I238" s="83" t="s">
        <v>113</v>
      </c>
      <c r="J238" s="84">
        <f>SUM(J239:J241)</f>
        <v>0</v>
      </c>
      <c r="K238" s="84">
        <f>SUM(K239:K241)</f>
        <v>0</v>
      </c>
      <c r="L238" s="115">
        <f>SUM(L239:L241)</f>
        <v>0</v>
      </c>
      <c r="M238" s="115">
        <f t="shared" ref="M238:X238" si="373">SUM(M239:M241)</f>
        <v>0</v>
      </c>
      <c r="N238" s="115">
        <f t="shared" si="373"/>
        <v>0</v>
      </c>
      <c r="O238" s="115">
        <f t="shared" si="373"/>
        <v>0</v>
      </c>
      <c r="P238" s="115">
        <f t="shared" si="373"/>
        <v>0</v>
      </c>
      <c r="Q238" s="115">
        <f t="shared" si="373"/>
        <v>0</v>
      </c>
      <c r="R238" s="115">
        <f t="shared" si="373"/>
        <v>0</v>
      </c>
      <c r="S238" s="115">
        <f t="shared" si="373"/>
        <v>0</v>
      </c>
      <c r="T238" s="115">
        <f t="shared" si="373"/>
        <v>0</v>
      </c>
      <c r="U238" s="115">
        <f t="shared" si="373"/>
        <v>0</v>
      </c>
      <c r="V238" s="115">
        <f t="shared" si="373"/>
        <v>0</v>
      </c>
      <c r="W238" s="115">
        <f t="shared" si="373"/>
        <v>0</v>
      </c>
      <c r="X238" s="115">
        <f t="shared" si="373"/>
        <v>0</v>
      </c>
      <c r="Y238" s="115">
        <f t="shared" si="372"/>
        <v>0</v>
      </c>
      <c r="Z238" s="115">
        <f t="shared" ref="Z238:AZ238" si="374">SUM(Z239:Z241)</f>
        <v>0</v>
      </c>
      <c r="AA238" s="115">
        <f t="shared" si="374"/>
        <v>0</v>
      </c>
      <c r="AB238" s="115">
        <f t="shared" si="374"/>
        <v>0</v>
      </c>
      <c r="AC238" s="115">
        <f t="shared" si="374"/>
        <v>0</v>
      </c>
      <c r="AD238" s="115">
        <f t="shared" si="374"/>
        <v>0</v>
      </c>
      <c r="AE238" s="115">
        <f t="shared" si="374"/>
        <v>0</v>
      </c>
      <c r="AF238" s="115">
        <f t="shared" si="374"/>
        <v>0</v>
      </c>
      <c r="AG238" s="115">
        <f t="shared" si="374"/>
        <v>0</v>
      </c>
      <c r="AH238" s="115">
        <f t="shared" si="374"/>
        <v>0</v>
      </c>
      <c r="AI238" s="115">
        <f t="shared" si="374"/>
        <v>0</v>
      </c>
      <c r="AJ238" s="115">
        <f t="shared" si="374"/>
        <v>0</v>
      </c>
      <c r="AK238" s="115">
        <f t="shared" si="374"/>
        <v>0</v>
      </c>
      <c r="AL238" s="115">
        <f t="shared" si="374"/>
        <v>0</v>
      </c>
      <c r="AM238" s="115">
        <f t="shared" si="374"/>
        <v>0</v>
      </c>
      <c r="AN238" s="115">
        <f t="shared" si="374"/>
        <v>0</v>
      </c>
      <c r="AO238" s="115">
        <f t="shared" si="374"/>
        <v>0</v>
      </c>
      <c r="AP238" s="115">
        <f t="shared" si="374"/>
        <v>0</v>
      </c>
      <c r="AQ238" s="115">
        <f>SUM(AQ239:AQ241)</f>
        <v>0</v>
      </c>
      <c r="AR238" s="115">
        <f t="shared" si="374"/>
        <v>0</v>
      </c>
      <c r="AS238" s="115">
        <f t="shared" si="374"/>
        <v>0</v>
      </c>
      <c r="AT238" s="115">
        <f t="shared" si="374"/>
        <v>0</v>
      </c>
      <c r="AU238" s="115">
        <f t="shared" si="374"/>
        <v>0</v>
      </c>
      <c r="AV238" s="115">
        <f t="shared" si="374"/>
        <v>0</v>
      </c>
      <c r="AW238" s="115">
        <f t="shared" si="374"/>
        <v>0</v>
      </c>
      <c r="AX238" s="115" t="e">
        <f t="shared" si="374"/>
        <v>#REF!</v>
      </c>
      <c r="AY238" s="115">
        <f t="shared" si="374"/>
        <v>0</v>
      </c>
      <c r="AZ238" s="115">
        <f t="shared" si="374"/>
        <v>0</v>
      </c>
      <c r="BA238" s="115">
        <f>SUM(BA239:BA241)</f>
        <v>0</v>
      </c>
      <c r="BB238" s="115">
        <f>SUM(BB239:BB241)</f>
        <v>0</v>
      </c>
    </row>
    <row r="239" spans="7:54" s="71" customFormat="1" ht="14.25" x14ac:dyDescent="0.2">
      <c r="G239" s="81" t="s">
        <v>442</v>
      </c>
      <c r="H239" s="85" t="s">
        <v>442</v>
      </c>
      <c r="I239" s="74" t="s">
        <v>443</v>
      </c>
      <c r="J239" s="75">
        <v>0</v>
      </c>
      <c r="K239" s="75"/>
      <c r="L239" s="113">
        <v>0</v>
      </c>
      <c r="M239" s="113">
        <v>0</v>
      </c>
      <c r="N239" s="113">
        <v>0</v>
      </c>
      <c r="O239" s="113">
        <v>0</v>
      </c>
      <c r="P239" s="113">
        <v>0</v>
      </c>
      <c r="Q239" s="113">
        <v>0</v>
      </c>
      <c r="R239" s="113">
        <v>0</v>
      </c>
      <c r="S239" s="113">
        <v>0</v>
      </c>
      <c r="T239" s="113">
        <v>0</v>
      </c>
      <c r="U239" s="113">
        <v>0</v>
      </c>
      <c r="V239" s="113">
        <v>0</v>
      </c>
      <c r="W239" s="113">
        <v>0</v>
      </c>
      <c r="X239" s="113">
        <v>0</v>
      </c>
      <c r="Y239" s="113">
        <f t="shared" si="372"/>
        <v>0</v>
      </c>
      <c r="Z239" s="113">
        <v>0</v>
      </c>
      <c r="AA239" s="113">
        <v>0</v>
      </c>
      <c r="AB239" s="113">
        <v>0</v>
      </c>
      <c r="AC239" s="113">
        <v>0</v>
      </c>
      <c r="AD239" s="113">
        <v>0</v>
      </c>
      <c r="AE239" s="113">
        <v>0</v>
      </c>
      <c r="AF239" s="113">
        <v>0</v>
      </c>
      <c r="AG239" s="116">
        <v>0</v>
      </c>
      <c r="AH239" s="116">
        <v>0</v>
      </c>
      <c r="AI239" s="113">
        <f t="shared" si="360"/>
        <v>0</v>
      </c>
      <c r="AJ239" s="113">
        <v>0</v>
      </c>
      <c r="AK239" s="113">
        <v>0</v>
      </c>
      <c r="AL239" s="113">
        <f t="shared" si="361"/>
        <v>0</v>
      </c>
      <c r="AM239" s="113">
        <f>SUM(M239:R239)</f>
        <v>0</v>
      </c>
      <c r="AN239" s="113">
        <f>SUM(S239:U239)</f>
        <v>0</v>
      </c>
      <c r="AO239" s="113">
        <f>SUM(V239:X239)</f>
        <v>0</v>
      </c>
      <c r="AP239" s="113">
        <f>SUM(AM239:AO239)</f>
        <v>0</v>
      </c>
      <c r="AQ239" s="113">
        <v>0</v>
      </c>
      <c r="AR239" s="113">
        <f>R239*3</f>
        <v>0</v>
      </c>
      <c r="AS239" s="113">
        <f>R239*3</f>
        <v>0</v>
      </c>
      <c r="AT239" s="113">
        <f>SUM(AQ239:AS239)</f>
        <v>0</v>
      </c>
      <c r="AU239" s="113">
        <v>0</v>
      </c>
      <c r="AV239" s="113">
        <v>0</v>
      </c>
      <c r="AW239" s="113">
        <f>SUM(AU239:AV239)</f>
        <v>0</v>
      </c>
      <c r="AX239" s="113" t="e">
        <f>#REF!</f>
        <v>#REF!</v>
      </c>
      <c r="AY239" s="113">
        <v>0</v>
      </c>
      <c r="AZ239" s="113">
        <v>0</v>
      </c>
      <c r="BA239" s="113">
        <v>0</v>
      </c>
      <c r="BB239" s="113">
        <v>0</v>
      </c>
    </row>
    <row r="240" spans="7:54" s="71" customFormat="1" ht="14.25" x14ac:dyDescent="0.2">
      <c r="G240" s="81" t="s">
        <v>444</v>
      </c>
      <c r="H240" s="85" t="s">
        <v>444</v>
      </c>
      <c r="I240" s="74" t="s">
        <v>445</v>
      </c>
      <c r="J240" s="75">
        <v>0</v>
      </c>
      <c r="K240" s="75"/>
      <c r="L240" s="113">
        <v>0</v>
      </c>
      <c r="M240" s="113">
        <v>0</v>
      </c>
      <c r="N240" s="113">
        <v>0</v>
      </c>
      <c r="O240" s="113">
        <v>0</v>
      </c>
      <c r="P240" s="113">
        <v>0</v>
      </c>
      <c r="Q240" s="113">
        <v>0</v>
      </c>
      <c r="R240" s="113">
        <v>0</v>
      </c>
      <c r="S240" s="113">
        <v>0</v>
      </c>
      <c r="T240" s="113">
        <v>0</v>
      </c>
      <c r="U240" s="113">
        <v>0</v>
      </c>
      <c r="V240" s="113">
        <v>0</v>
      </c>
      <c r="W240" s="113">
        <v>0</v>
      </c>
      <c r="X240" s="113">
        <v>0</v>
      </c>
      <c r="Y240" s="113">
        <f t="shared" si="372"/>
        <v>0</v>
      </c>
      <c r="Z240" s="113">
        <v>0</v>
      </c>
      <c r="AA240" s="113">
        <v>0</v>
      </c>
      <c r="AB240" s="113">
        <v>0</v>
      </c>
      <c r="AC240" s="113">
        <v>0</v>
      </c>
      <c r="AD240" s="113">
        <v>0</v>
      </c>
      <c r="AE240" s="113">
        <v>0</v>
      </c>
      <c r="AF240" s="113">
        <v>0</v>
      </c>
      <c r="AG240" s="116">
        <v>0</v>
      </c>
      <c r="AH240" s="116">
        <v>0</v>
      </c>
      <c r="AI240" s="113">
        <f t="shared" si="360"/>
        <v>0</v>
      </c>
      <c r="AJ240" s="113">
        <v>0</v>
      </c>
      <c r="AK240" s="113">
        <v>0</v>
      </c>
      <c r="AL240" s="113">
        <f t="shared" si="361"/>
        <v>0</v>
      </c>
      <c r="AM240" s="113">
        <f>SUM(M240:R240)</f>
        <v>0</v>
      </c>
      <c r="AN240" s="113">
        <f>SUM(S240:U240)</f>
        <v>0</v>
      </c>
      <c r="AO240" s="113">
        <f>SUM(V240:X240)</f>
        <v>0</v>
      </c>
      <c r="AP240" s="113">
        <f>SUM(AM240:AO240)</f>
        <v>0</v>
      </c>
      <c r="AQ240" s="113">
        <v>0</v>
      </c>
      <c r="AR240" s="113">
        <f>R240*3</f>
        <v>0</v>
      </c>
      <c r="AS240" s="113">
        <f>R240*3</f>
        <v>0</v>
      </c>
      <c r="AT240" s="113">
        <f>SUM(AQ240:AS240)</f>
        <v>0</v>
      </c>
      <c r="AU240" s="113">
        <v>0</v>
      </c>
      <c r="AV240" s="113">
        <v>0</v>
      </c>
      <c r="AW240" s="113">
        <f>SUM(AU240:AV240)</f>
        <v>0</v>
      </c>
      <c r="AX240" s="113" t="e">
        <f>#REF!</f>
        <v>#REF!</v>
      </c>
      <c r="AY240" s="113">
        <v>0</v>
      </c>
      <c r="AZ240" s="113">
        <v>0</v>
      </c>
      <c r="BA240" s="113">
        <v>0</v>
      </c>
      <c r="BB240" s="113">
        <v>0</v>
      </c>
    </row>
    <row r="241" spans="7:54" s="71" customFormat="1" ht="14.25" x14ac:dyDescent="0.2">
      <c r="G241" s="81" t="s">
        <v>446</v>
      </c>
      <c r="H241" s="85" t="s">
        <v>446</v>
      </c>
      <c r="I241" s="74" t="s">
        <v>447</v>
      </c>
      <c r="J241" s="75">
        <v>0</v>
      </c>
      <c r="K241" s="75"/>
      <c r="L241" s="113">
        <v>0</v>
      </c>
      <c r="M241" s="113">
        <v>0</v>
      </c>
      <c r="N241" s="113">
        <v>0</v>
      </c>
      <c r="O241" s="113">
        <v>0</v>
      </c>
      <c r="P241" s="113">
        <v>0</v>
      </c>
      <c r="Q241" s="113">
        <v>0</v>
      </c>
      <c r="R241" s="113">
        <v>0</v>
      </c>
      <c r="S241" s="113">
        <v>0</v>
      </c>
      <c r="T241" s="113">
        <v>0</v>
      </c>
      <c r="U241" s="113">
        <v>0</v>
      </c>
      <c r="V241" s="113">
        <v>0</v>
      </c>
      <c r="W241" s="113">
        <v>0</v>
      </c>
      <c r="X241" s="113">
        <v>0</v>
      </c>
      <c r="Y241" s="113">
        <f t="shared" si="372"/>
        <v>0</v>
      </c>
      <c r="Z241" s="113">
        <v>0</v>
      </c>
      <c r="AA241" s="113">
        <v>0</v>
      </c>
      <c r="AB241" s="113">
        <v>0</v>
      </c>
      <c r="AC241" s="113">
        <v>0</v>
      </c>
      <c r="AD241" s="113">
        <v>0</v>
      </c>
      <c r="AE241" s="113">
        <v>0</v>
      </c>
      <c r="AF241" s="113">
        <v>0</v>
      </c>
      <c r="AG241" s="116">
        <v>0</v>
      </c>
      <c r="AH241" s="116">
        <v>0</v>
      </c>
      <c r="AI241" s="113">
        <f t="shared" si="360"/>
        <v>0</v>
      </c>
      <c r="AJ241" s="113">
        <v>0</v>
      </c>
      <c r="AK241" s="113">
        <v>0</v>
      </c>
      <c r="AL241" s="113">
        <f t="shared" si="361"/>
        <v>0</v>
      </c>
      <c r="AM241" s="113">
        <f>SUM(M241:R241)</f>
        <v>0</v>
      </c>
      <c r="AN241" s="113">
        <f>SUM(S241:U241)</f>
        <v>0</v>
      </c>
      <c r="AO241" s="113">
        <f>SUM(V241:X241)</f>
        <v>0</v>
      </c>
      <c r="AP241" s="113">
        <f>SUM(AM241:AO241)</f>
        <v>0</v>
      </c>
      <c r="AQ241" s="113">
        <v>0</v>
      </c>
      <c r="AR241" s="113">
        <f>R241*3</f>
        <v>0</v>
      </c>
      <c r="AS241" s="113">
        <f>R241*3</f>
        <v>0</v>
      </c>
      <c r="AT241" s="113">
        <f>SUM(AQ241:AS241)</f>
        <v>0</v>
      </c>
      <c r="AU241" s="113">
        <v>0</v>
      </c>
      <c r="AV241" s="113">
        <v>0</v>
      </c>
      <c r="AW241" s="113">
        <f>SUM(AU241:AV241)</f>
        <v>0</v>
      </c>
      <c r="AX241" s="113" t="e">
        <f>#REF!</f>
        <v>#REF!</v>
      </c>
      <c r="AY241" s="113">
        <v>0</v>
      </c>
      <c r="AZ241" s="113">
        <v>0</v>
      </c>
      <c r="BA241" s="113">
        <v>0</v>
      </c>
      <c r="BB241" s="113">
        <v>0</v>
      </c>
    </row>
    <row r="242" spans="7:54" s="71" customFormat="1" ht="14.25" x14ac:dyDescent="0.2">
      <c r="G242" s="81" t="s">
        <v>448</v>
      </c>
      <c r="H242" s="82" t="s">
        <v>114</v>
      </c>
      <c r="I242" s="83" t="s">
        <v>115</v>
      </c>
      <c r="J242" s="84">
        <f>SUM(J243:J247)</f>
        <v>0</v>
      </c>
      <c r="K242" s="84">
        <f>SUM(K243:K247)</f>
        <v>0</v>
      </c>
      <c r="L242" s="115">
        <f>SUM(L243:L247)</f>
        <v>0</v>
      </c>
      <c r="M242" s="115">
        <f t="shared" ref="M242:X242" si="375">SUM(M243:M247)</f>
        <v>0</v>
      </c>
      <c r="N242" s="115">
        <f t="shared" si="375"/>
        <v>0</v>
      </c>
      <c r="O242" s="115">
        <f t="shared" si="375"/>
        <v>0</v>
      </c>
      <c r="P242" s="115">
        <f t="shared" si="375"/>
        <v>0</v>
      </c>
      <c r="Q242" s="115">
        <f t="shared" si="375"/>
        <v>0</v>
      </c>
      <c r="R242" s="115">
        <f t="shared" si="375"/>
        <v>0</v>
      </c>
      <c r="S242" s="115">
        <f t="shared" si="375"/>
        <v>0</v>
      </c>
      <c r="T242" s="115">
        <f t="shared" si="375"/>
        <v>0</v>
      </c>
      <c r="U242" s="115">
        <f t="shared" si="375"/>
        <v>0</v>
      </c>
      <c r="V242" s="115">
        <f t="shared" si="375"/>
        <v>0</v>
      </c>
      <c r="W242" s="115">
        <f t="shared" si="375"/>
        <v>0</v>
      </c>
      <c r="X242" s="115">
        <f t="shared" si="375"/>
        <v>0</v>
      </c>
      <c r="Y242" s="115">
        <f t="shared" si="372"/>
        <v>0</v>
      </c>
      <c r="Z242" s="115">
        <f t="shared" ref="Z242:AZ242" si="376">SUM(Z243:Z247)</f>
        <v>0</v>
      </c>
      <c r="AA242" s="115">
        <f t="shared" si="376"/>
        <v>0</v>
      </c>
      <c r="AB242" s="115">
        <f t="shared" si="376"/>
        <v>0</v>
      </c>
      <c r="AC242" s="115">
        <f t="shared" si="376"/>
        <v>0</v>
      </c>
      <c r="AD242" s="115">
        <f t="shared" si="376"/>
        <v>0</v>
      </c>
      <c r="AE242" s="115">
        <f t="shared" si="376"/>
        <v>0</v>
      </c>
      <c r="AF242" s="115">
        <f t="shared" si="376"/>
        <v>0</v>
      </c>
      <c r="AG242" s="115">
        <f t="shared" si="376"/>
        <v>0</v>
      </c>
      <c r="AH242" s="115">
        <f t="shared" si="376"/>
        <v>0</v>
      </c>
      <c r="AI242" s="115">
        <f t="shared" si="376"/>
        <v>0</v>
      </c>
      <c r="AJ242" s="115">
        <f t="shared" si="376"/>
        <v>0</v>
      </c>
      <c r="AK242" s="115">
        <f t="shared" si="376"/>
        <v>0</v>
      </c>
      <c r="AL242" s="115">
        <f t="shared" si="376"/>
        <v>0</v>
      </c>
      <c r="AM242" s="115">
        <f t="shared" si="376"/>
        <v>0</v>
      </c>
      <c r="AN242" s="115">
        <f t="shared" si="376"/>
        <v>0</v>
      </c>
      <c r="AO242" s="115">
        <f t="shared" si="376"/>
        <v>0</v>
      </c>
      <c r="AP242" s="115">
        <f t="shared" si="376"/>
        <v>0</v>
      </c>
      <c r="AQ242" s="115">
        <f>SUM(AQ243:AQ247)</f>
        <v>0</v>
      </c>
      <c r="AR242" s="115">
        <f t="shared" si="376"/>
        <v>0</v>
      </c>
      <c r="AS242" s="115">
        <f t="shared" si="376"/>
        <v>0</v>
      </c>
      <c r="AT242" s="115">
        <f t="shared" si="376"/>
        <v>0</v>
      </c>
      <c r="AU242" s="115">
        <f t="shared" si="376"/>
        <v>0</v>
      </c>
      <c r="AV242" s="115">
        <f t="shared" si="376"/>
        <v>0</v>
      </c>
      <c r="AW242" s="115">
        <f t="shared" si="376"/>
        <v>0</v>
      </c>
      <c r="AX242" s="115" t="e">
        <f t="shared" si="376"/>
        <v>#REF!</v>
      </c>
      <c r="AY242" s="115">
        <f t="shared" si="376"/>
        <v>0</v>
      </c>
      <c r="AZ242" s="115">
        <f t="shared" si="376"/>
        <v>0</v>
      </c>
      <c r="BA242" s="115">
        <f>SUM(BA243:BA247)</f>
        <v>0</v>
      </c>
      <c r="BB242" s="115">
        <f>SUM(BB243:BB247)</f>
        <v>0</v>
      </c>
    </row>
    <row r="243" spans="7:54" s="71" customFormat="1" ht="14.25" x14ac:dyDescent="0.2">
      <c r="G243" s="81" t="s">
        <v>449</v>
      </c>
      <c r="H243" s="85" t="s">
        <v>449</v>
      </c>
      <c r="I243" s="74" t="s">
        <v>450</v>
      </c>
      <c r="J243" s="75">
        <v>0</v>
      </c>
      <c r="K243" s="75"/>
      <c r="L243" s="113">
        <v>0</v>
      </c>
      <c r="M243" s="113">
        <v>0</v>
      </c>
      <c r="N243" s="113">
        <v>0</v>
      </c>
      <c r="O243" s="113">
        <v>0</v>
      </c>
      <c r="P243" s="113">
        <v>0</v>
      </c>
      <c r="Q243" s="113">
        <v>0</v>
      </c>
      <c r="R243" s="113">
        <v>0</v>
      </c>
      <c r="S243" s="113">
        <v>0</v>
      </c>
      <c r="T243" s="113">
        <v>0</v>
      </c>
      <c r="U243" s="113">
        <v>0</v>
      </c>
      <c r="V243" s="113">
        <v>0</v>
      </c>
      <c r="W243" s="113">
        <v>0</v>
      </c>
      <c r="X243" s="113">
        <v>0</v>
      </c>
      <c r="Y243" s="113">
        <f t="shared" si="372"/>
        <v>0</v>
      </c>
      <c r="Z243" s="113">
        <v>0</v>
      </c>
      <c r="AA243" s="113">
        <v>0</v>
      </c>
      <c r="AB243" s="113">
        <v>0</v>
      </c>
      <c r="AC243" s="113">
        <v>0</v>
      </c>
      <c r="AD243" s="113">
        <v>0</v>
      </c>
      <c r="AE243" s="113">
        <v>0</v>
      </c>
      <c r="AF243" s="113">
        <v>0</v>
      </c>
      <c r="AG243" s="116">
        <v>0</v>
      </c>
      <c r="AH243" s="116">
        <v>0</v>
      </c>
      <c r="AI243" s="113">
        <f t="shared" si="360"/>
        <v>0</v>
      </c>
      <c r="AJ243" s="113">
        <v>0</v>
      </c>
      <c r="AK243" s="113">
        <v>0</v>
      </c>
      <c r="AL243" s="113">
        <f t="shared" si="361"/>
        <v>0</v>
      </c>
      <c r="AM243" s="113">
        <f>SUM(M243:R243)</f>
        <v>0</v>
      </c>
      <c r="AN243" s="113">
        <f>SUM(S243:U243)</f>
        <v>0</v>
      </c>
      <c r="AO243" s="113">
        <f>SUM(V243:X243)</f>
        <v>0</v>
      </c>
      <c r="AP243" s="113">
        <f>SUM(AM243:AO243)</f>
        <v>0</v>
      </c>
      <c r="AQ243" s="113">
        <v>0</v>
      </c>
      <c r="AR243" s="113">
        <f>R243*3</f>
        <v>0</v>
      </c>
      <c r="AS243" s="113">
        <f>R243*3</f>
        <v>0</v>
      </c>
      <c r="AT243" s="113">
        <f>SUM(AQ243:AS243)</f>
        <v>0</v>
      </c>
      <c r="AU243" s="113">
        <v>0</v>
      </c>
      <c r="AV243" s="113">
        <v>0</v>
      </c>
      <c r="AW243" s="113">
        <f>SUM(AU243:AV243)</f>
        <v>0</v>
      </c>
      <c r="AX243" s="113" t="e">
        <f>#REF!</f>
        <v>#REF!</v>
      </c>
      <c r="AY243" s="113">
        <v>0</v>
      </c>
      <c r="AZ243" s="113">
        <v>0</v>
      </c>
      <c r="BA243" s="113">
        <v>0</v>
      </c>
      <c r="BB243" s="113">
        <v>0</v>
      </c>
    </row>
    <row r="244" spans="7:54" s="71" customFormat="1" ht="14.25" x14ac:dyDescent="0.2">
      <c r="G244" s="81" t="s">
        <v>451</v>
      </c>
      <c r="H244" s="85" t="s">
        <v>451</v>
      </c>
      <c r="I244" s="74" t="s">
        <v>452</v>
      </c>
      <c r="J244" s="75">
        <v>0</v>
      </c>
      <c r="K244" s="75"/>
      <c r="L244" s="113">
        <v>0</v>
      </c>
      <c r="M244" s="113">
        <v>0</v>
      </c>
      <c r="N244" s="113">
        <v>0</v>
      </c>
      <c r="O244" s="113">
        <v>0</v>
      </c>
      <c r="P244" s="113">
        <v>0</v>
      </c>
      <c r="Q244" s="113">
        <v>0</v>
      </c>
      <c r="R244" s="113">
        <v>0</v>
      </c>
      <c r="S244" s="113">
        <v>0</v>
      </c>
      <c r="T244" s="113">
        <v>0</v>
      </c>
      <c r="U244" s="113">
        <v>0</v>
      </c>
      <c r="V244" s="113">
        <v>0</v>
      </c>
      <c r="W244" s="113">
        <v>0</v>
      </c>
      <c r="X244" s="113">
        <v>0</v>
      </c>
      <c r="Y244" s="113">
        <f t="shared" si="372"/>
        <v>0</v>
      </c>
      <c r="Z244" s="113">
        <v>0</v>
      </c>
      <c r="AA244" s="113">
        <v>0</v>
      </c>
      <c r="AB244" s="113">
        <v>0</v>
      </c>
      <c r="AC244" s="113">
        <v>0</v>
      </c>
      <c r="AD244" s="113">
        <v>0</v>
      </c>
      <c r="AE244" s="113">
        <v>0</v>
      </c>
      <c r="AF244" s="113">
        <v>0</v>
      </c>
      <c r="AG244" s="116">
        <v>0</v>
      </c>
      <c r="AH244" s="116">
        <v>0</v>
      </c>
      <c r="AI244" s="113">
        <f t="shared" si="360"/>
        <v>0</v>
      </c>
      <c r="AJ244" s="113">
        <v>0</v>
      </c>
      <c r="AK244" s="113">
        <v>0</v>
      </c>
      <c r="AL244" s="113">
        <f t="shared" si="361"/>
        <v>0</v>
      </c>
      <c r="AM244" s="113">
        <f>SUM(M244:R244)</f>
        <v>0</v>
      </c>
      <c r="AN244" s="113">
        <f>SUM(S244:U244)</f>
        <v>0</v>
      </c>
      <c r="AO244" s="113">
        <f>SUM(V244:X244)</f>
        <v>0</v>
      </c>
      <c r="AP244" s="113">
        <f>SUM(AM244:AO244)</f>
        <v>0</v>
      </c>
      <c r="AQ244" s="113">
        <v>0</v>
      </c>
      <c r="AR244" s="113">
        <f>R244*3</f>
        <v>0</v>
      </c>
      <c r="AS244" s="113">
        <f>R244*3</f>
        <v>0</v>
      </c>
      <c r="AT244" s="113">
        <f>SUM(AQ244:AS244)</f>
        <v>0</v>
      </c>
      <c r="AU244" s="113">
        <v>0</v>
      </c>
      <c r="AV244" s="113">
        <v>0</v>
      </c>
      <c r="AW244" s="113">
        <f>SUM(AU244:AV244)</f>
        <v>0</v>
      </c>
      <c r="AX244" s="113" t="e">
        <f>#REF!</f>
        <v>#REF!</v>
      </c>
      <c r="AY244" s="113">
        <v>0</v>
      </c>
      <c r="AZ244" s="113">
        <v>0</v>
      </c>
      <c r="BA244" s="113">
        <v>0</v>
      </c>
      <c r="BB244" s="113">
        <v>0</v>
      </c>
    </row>
    <row r="245" spans="7:54" s="71" customFormat="1" ht="14.25" x14ac:dyDescent="0.2">
      <c r="G245" s="81" t="s">
        <v>453</v>
      </c>
      <c r="H245" s="85" t="s">
        <v>453</v>
      </c>
      <c r="I245" s="74" t="s">
        <v>454</v>
      </c>
      <c r="J245" s="75">
        <v>0</v>
      </c>
      <c r="K245" s="75"/>
      <c r="L245" s="113">
        <v>0</v>
      </c>
      <c r="M245" s="113">
        <v>0</v>
      </c>
      <c r="N245" s="113">
        <v>0</v>
      </c>
      <c r="O245" s="113">
        <v>0</v>
      </c>
      <c r="P245" s="113">
        <v>0</v>
      </c>
      <c r="Q245" s="113">
        <v>0</v>
      </c>
      <c r="R245" s="113">
        <v>0</v>
      </c>
      <c r="S245" s="113">
        <v>0</v>
      </c>
      <c r="T245" s="113">
        <v>0</v>
      </c>
      <c r="U245" s="113">
        <v>0</v>
      </c>
      <c r="V245" s="113">
        <v>0</v>
      </c>
      <c r="W245" s="113">
        <v>0</v>
      </c>
      <c r="X245" s="113">
        <v>0</v>
      </c>
      <c r="Y245" s="113">
        <f t="shared" si="372"/>
        <v>0</v>
      </c>
      <c r="Z245" s="113">
        <v>0</v>
      </c>
      <c r="AA245" s="113">
        <v>0</v>
      </c>
      <c r="AB245" s="113">
        <v>0</v>
      </c>
      <c r="AC245" s="113">
        <v>0</v>
      </c>
      <c r="AD245" s="113">
        <v>0</v>
      </c>
      <c r="AE245" s="113">
        <v>0</v>
      </c>
      <c r="AF245" s="113">
        <v>0</v>
      </c>
      <c r="AG245" s="116">
        <v>0</v>
      </c>
      <c r="AH245" s="116">
        <v>0</v>
      </c>
      <c r="AI245" s="113">
        <f t="shared" si="360"/>
        <v>0</v>
      </c>
      <c r="AJ245" s="113">
        <v>0</v>
      </c>
      <c r="AK245" s="113">
        <v>0</v>
      </c>
      <c r="AL245" s="113">
        <f t="shared" si="361"/>
        <v>0</v>
      </c>
      <c r="AM245" s="113">
        <f>SUM(M245:R245)</f>
        <v>0</v>
      </c>
      <c r="AN245" s="113">
        <f>SUM(S245:U245)</f>
        <v>0</v>
      </c>
      <c r="AO245" s="113">
        <f>SUM(V245:X245)</f>
        <v>0</v>
      </c>
      <c r="AP245" s="113">
        <f>SUM(AM245:AO245)</f>
        <v>0</v>
      </c>
      <c r="AQ245" s="113">
        <v>0</v>
      </c>
      <c r="AR245" s="113">
        <f>R245*3</f>
        <v>0</v>
      </c>
      <c r="AS245" s="113">
        <f>R245*3</f>
        <v>0</v>
      </c>
      <c r="AT245" s="113">
        <f>SUM(AQ245:AS245)</f>
        <v>0</v>
      </c>
      <c r="AU245" s="113">
        <v>0</v>
      </c>
      <c r="AV245" s="113">
        <v>0</v>
      </c>
      <c r="AW245" s="113">
        <f>SUM(AU245:AV245)</f>
        <v>0</v>
      </c>
      <c r="AX245" s="113" t="e">
        <f>#REF!</f>
        <v>#REF!</v>
      </c>
      <c r="AY245" s="113">
        <v>0</v>
      </c>
      <c r="AZ245" s="113">
        <v>0</v>
      </c>
      <c r="BA245" s="113">
        <v>0</v>
      </c>
      <c r="BB245" s="113">
        <v>0</v>
      </c>
    </row>
    <row r="246" spans="7:54" s="71" customFormat="1" ht="14.25" x14ac:dyDescent="0.2">
      <c r="G246" s="81" t="s">
        <v>455</v>
      </c>
      <c r="H246" s="85" t="s">
        <v>455</v>
      </c>
      <c r="I246" s="74" t="s">
        <v>456</v>
      </c>
      <c r="J246" s="75">
        <v>0</v>
      </c>
      <c r="K246" s="75"/>
      <c r="L246" s="113">
        <v>0</v>
      </c>
      <c r="M246" s="113">
        <v>0</v>
      </c>
      <c r="N246" s="113">
        <v>0</v>
      </c>
      <c r="O246" s="113">
        <v>0</v>
      </c>
      <c r="P246" s="113">
        <v>0</v>
      </c>
      <c r="Q246" s="113">
        <v>0</v>
      </c>
      <c r="R246" s="113">
        <v>0</v>
      </c>
      <c r="S246" s="113">
        <v>0</v>
      </c>
      <c r="T246" s="113">
        <v>0</v>
      </c>
      <c r="U246" s="113">
        <v>0</v>
      </c>
      <c r="V246" s="113">
        <v>0</v>
      </c>
      <c r="W246" s="113">
        <v>0</v>
      </c>
      <c r="X246" s="113">
        <v>0</v>
      </c>
      <c r="Y246" s="113">
        <f t="shared" si="372"/>
        <v>0</v>
      </c>
      <c r="Z246" s="113">
        <v>0</v>
      </c>
      <c r="AA246" s="113">
        <v>0</v>
      </c>
      <c r="AB246" s="113">
        <v>0</v>
      </c>
      <c r="AC246" s="113">
        <v>0</v>
      </c>
      <c r="AD246" s="113">
        <v>0</v>
      </c>
      <c r="AE246" s="113">
        <v>0</v>
      </c>
      <c r="AF246" s="113">
        <v>0</v>
      </c>
      <c r="AG246" s="116">
        <v>0</v>
      </c>
      <c r="AH246" s="116">
        <v>0</v>
      </c>
      <c r="AI246" s="113">
        <f t="shared" si="360"/>
        <v>0</v>
      </c>
      <c r="AJ246" s="113">
        <v>0</v>
      </c>
      <c r="AK246" s="113">
        <v>0</v>
      </c>
      <c r="AL246" s="113">
        <f t="shared" si="361"/>
        <v>0</v>
      </c>
      <c r="AM246" s="113">
        <f>SUM(M246:R246)</f>
        <v>0</v>
      </c>
      <c r="AN246" s="113">
        <f>SUM(S246:U246)</f>
        <v>0</v>
      </c>
      <c r="AO246" s="113">
        <f>SUM(V246:X246)</f>
        <v>0</v>
      </c>
      <c r="AP246" s="113">
        <f>SUM(AM246:AO246)</f>
        <v>0</v>
      </c>
      <c r="AQ246" s="113">
        <v>0</v>
      </c>
      <c r="AR246" s="113">
        <f>R246*3</f>
        <v>0</v>
      </c>
      <c r="AS246" s="113">
        <f>R246*3</f>
        <v>0</v>
      </c>
      <c r="AT246" s="113">
        <f>SUM(AQ246:AS246)</f>
        <v>0</v>
      </c>
      <c r="AU246" s="113">
        <v>0</v>
      </c>
      <c r="AV246" s="113">
        <v>0</v>
      </c>
      <c r="AW246" s="113">
        <f>SUM(AU246:AV246)</f>
        <v>0</v>
      </c>
      <c r="AX246" s="113" t="e">
        <f>#REF!</f>
        <v>#REF!</v>
      </c>
      <c r="AY246" s="113">
        <v>0</v>
      </c>
      <c r="AZ246" s="113">
        <v>0</v>
      </c>
      <c r="BA246" s="113">
        <v>0</v>
      </c>
      <c r="BB246" s="113">
        <v>0</v>
      </c>
    </row>
    <row r="247" spans="7:54" s="71" customFormat="1" ht="14.25" x14ac:dyDescent="0.2">
      <c r="G247" s="81" t="s">
        <v>457</v>
      </c>
      <c r="H247" s="85" t="s">
        <v>457</v>
      </c>
      <c r="I247" s="74" t="s">
        <v>458</v>
      </c>
      <c r="J247" s="75">
        <v>0</v>
      </c>
      <c r="K247" s="75"/>
      <c r="L247" s="113">
        <v>0</v>
      </c>
      <c r="M247" s="113">
        <v>0</v>
      </c>
      <c r="N247" s="113">
        <v>0</v>
      </c>
      <c r="O247" s="113">
        <v>0</v>
      </c>
      <c r="P247" s="113">
        <v>0</v>
      </c>
      <c r="Q247" s="113">
        <v>0</v>
      </c>
      <c r="R247" s="113">
        <v>0</v>
      </c>
      <c r="S247" s="113">
        <v>0</v>
      </c>
      <c r="T247" s="113">
        <v>0</v>
      </c>
      <c r="U247" s="113">
        <v>0</v>
      </c>
      <c r="V247" s="113">
        <v>0</v>
      </c>
      <c r="W247" s="113">
        <v>0</v>
      </c>
      <c r="X247" s="113">
        <v>0</v>
      </c>
      <c r="Y247" s="113">
        <f t="shared" si="372"/>
        <v>0</v>
      </c>
      <c r="Z247" s="113">
        <v>0</v>
      </c>
      <c r="AA247" s="113">
        <v>0</v>
      </c>
      <c r="AB247" s="113">
        <v>0</v>
      </c>
      <c r="AC247" s="113">
        <v>0</v>
      </c>
      <c r="AD247" s="113">
        <v>0</v>
      </c>
      <c r="AE247" s="113">
        <v>0</v>
      </c>
      <c r="AF247" s="113">
        <v>0</v>
      </c>
      <c r="AG247" s="116">
        <v>0</v>
      </c>
      <c r="AH247" s="116">
        <v>0</v>
      </c>
      <c r="AI247" s="113">
        <f t="shared" si="360"/>
        <v>0</v>
      </c>
      <c r="AJ247" s="113">
        <v>0</v>
      </c>
      <c r="AK247" s="113">
        <v>0</v>
      </c>
      <c r="AL247" s="113">
        <f t="shared" si="361"/>
        <v>0</v>
      </c>
      <c r="AM247" s="113">
        <f>SUM(M247:R247)</f>
        <v>0</v>
      </c>
      <c r="AN247" s="113">
        <f>SUM(S247:U247)</f>
        <v>0</v>
      </c>
      <c r="AO247" s="113">
        <f>SUM(V247:X247)</f>
        <v>0</v>
      </c>
      <c r="AP247" s="113">
        <f>SUM(AM247:AO247)</f>
        <v>0</v>
      </c>
      <c r="AQ247" s="113">
        <v>0</v>
      </c>
      <c r="AR247" s="113">
        <f>R247*3</f>
        <v>0</v>
      </c>
      <c r="AS247" s="113">
        <f>R247*3</f>
        <v>0</v>
      </c>
      <c r="AT247" s="113">
        <f>SUM(AQ247:AS247)</f>
        <v>0</v>
      </c>
      <c r="AU247" s="113">
        <v>0</v>
      </c>
      <c r="AV247" s="113">
        <v>0</v>
      </c>
      <c r="AW247" s="113">
        <f>SUM(AU247:AV247)</f>
        <v>0</v>
      </c>
      <c r="AX247" s="113" t="e">
        <f>#REF!</f>
        <v>#REF!</v>
      </c>
      <c r="AY247" s="113">
        <v>0</v>
      </c>
      <c r="AZ247" s="113">
        <v>0</v>
      </c>
      <c r="BA247" s="113">
        <v>0</v>
      </c>
      <c r="BB247" s="113">
        <v>0</v>
      </c>
    </row>
    <row r="248" spans="7:54" s="71" customFormat="1" ht="14.25" x14ac:dyDescent="0.2">
      <c r="G248" s="81" t="s">
        <v>459</v>
      </c>
      <c r="H248" s="82" t="s">
        <v>116</v>
      </c>
      <c r="I248" s="83" t="s">
        <v>117</v>
      </c>
      <c r="J248" s="84">
        <f>SUM(J249:J254)</f>
        <v>0</v>
      </c>
      <c r="K248" s="84">
        <f>SUM(K249:K254)</f>
        <v>0</v>
      </c>
      <c r="L248" s="115">
        <f>SUM(L249:L254)</f>
        <v>0</v>
      </c>
      <c r="M248" s="115">
        <f t="shared" ref="M248:X248" si="377">SUM(M249:M254)</f>
        <v>0</v>
      </c>
      <c r="N248" s="115">
        <f t="shared" si="377"/>
        <v>0</v>
      </c>
      <c r="O248" s="115">
        <f t="shared" si="377"/>
        <v>0</v>
      </c>
      <c r="P248" s="115">
        <f t="shared" si="377"/>
        <v>0</v>
      </c>
      <c r="Q248" s="115">
        <f t="shared" si="377"/>
        <v>0</v>
      </c>
      <c r="R248" s="115">
        <f t="shared" si="377"/>
        <v>0</v>
      </c>
      <c r="S248" s="115">
        <f t="shared" si="377"/>
        <v>0</v>
      </c>
      <c r="T248" s="115">
        <f t="shared" si="377"/>
        <v>0</v>
      </c>
      <c r="U248" s="115">
        <f t="shared" si="377"/>
        <v>0</v>
      </c>
      <c r="V248" s="115">
        <f t="shared" si="377"/>
        <v>0</v>
      </c>
      <c r="W248" s="115">
        <f t="shared" si="377"/>
        <v>0</v>
      </c>
      <c r="X248" s="115">
        <f t="shared" si="377"/>
        <v>0</v>
      </c>
      <c r="Y248" s="115">
        <f t="shared" si="372"/>
        <v>0</v>
      </c>
      <c r="Z248" s="115">
        <f t="shared" ref="Z248:AZ248" si="378">SUM(Z249:Z254)</f>
        <v>0</v>
      </c>
      <c r="AA248" s="115">
        <f t="shared" si="378"/>
        <v>0</v>
      </c>
      <c r="AB248" s="115">
        <f t="shared" si="378"/>
        <v>0</v>
      </c>
      <c r="AC248" s="115">
        <f t="shared" si="378"/>
        <v>0</v>
      </c>
      <c r="AD248" s="115">
        <f t="shared" si="378"/>
        <v>0</v>
      </c>
      <c r="AE248" s="115">
        <f t="shared" si="378"/>
        <v>0</v>
      </c>
      <c r="AF248" s="115">
        <f t="shared" si="378"/>
        <v>0</v>
      </c>
      <c r="AG248" s="115">
        <f t="shared" si="378"/>
        <v>0</v>
      </c>
      <c r="AH248" s="115">
        <f t="shared" si="378"/>
        <v>0</v>
      </c>
      <c r="AI248" s="115">
        <f t="shared" si="378"/>
        <v>0</v>
      </c>
      <c r="AJ248" s="115">
        <f t="shared" si="378"/>
        <v>0</v>
      </c>
      <c r="AK248" s="115">
        <f t="shared" si="378"/>
        <v>0</v>
      </c>
      <c r="AL248" s="115">
        <f t="shared" si="378"/>
        <v>0</v>
      </c>
      <c r="AM248" s="115">
        <f t="shared" si="378"/>
        <v>0</v>
      </c>
      <c r="AN248" s="115">
        <f t="shared" si="378"/>
        <v>0</v>
      </c>
      <c r="AO248" s="115">
        <f t="shared" si="378"/>
        <v>0</v>
      </c>
      <c r="AP248" s="115">
        <f t="shared" si="378"/>
        <v>0</v>
      </c>
      <c r="AQ248" s="115">
        <f>SUM(AQ249:AQ254)</f>
        <v>0</v>
      </c>
      <c r="AR248" s="115">
        <f t="shared" si="378"/>
        <v>0</v>
      </c>
      <c r="AS248" s="115">
        <f t="shared" si="378"/>
        <v>0</v>
      </c>
      <c r="AT248" s="115">
        <f t="shared" si="378"/>
        <v>0</v>
      </c>
      <c r="AU248" s="115">
        <f t="shared" si="378"/>
        <v>0</v>
      </c>
      <c r="AV248" s="115">
        <f t="shared" si="378"/>
        <v>0</v>
      </c>
      <c r="AW248" s="115">
        <f t="shared" si="378"/>
        <v>0</v>
      </c>
      <c r="AX248" s="115" t="e">
        <f t="shared" si="378"/>
        <v>#REF!</v>
      </c>
      <c r="AY248" s="115">
        <f t="shared" si="378"/>
        <v>0</v>
      </c>
      <c r="AZ248" s="115">
        <f t="shared" si="378"/>
        <v>0</v>
      </c>
      <c r="BA248" s="115">
        <f>SUM(BA249:BA254)</f>
        <v>0</v>
      </c>
      <c r="BB248" s="115">
        <f>SUM(BB249:BB254)</f>
        <v>0</v>
      </c>
    </row>
    <row r="249" spans="7:54" s="71" customFormat="1" ht="14.25" x14ac:dyDescent="0.2">
      <c r="G249" s="81" t="s">
        <v>460</v>
      </c>
      <c r="H249" s="85" t="s">
        <v>460</v>
      </c>
      <c r="I249" s="74" t="s">
        <v>461</v>
      </c>
      <c r="J249" s="75">
        <v>0</v>
      </c>
      <c r="K249" s="75"/>
      <c r="L249" s="113">
        <v>0</v>
      </c>
      <c r="M249" s="113"/>
      <c r="N249" s="113"/>
      <c r="O249" s="113"/>
      <c r="P249" s="113"/>
      <c r="Q249" s="113">
        <v>0</v>
      </c>
      <c r="R249" s="113">
        <v>0</v>
      </c>
      <c r="S249" s="113">
        <v>0</v>
      </c>
      <c r="T249" s="113">
        <v>0</v>
      </c>
      <c r="U249" s="113">
        <v>0</v>
      </c>
      <c r="V249" s="113">
        <v>0</v>
      </c>
      <c r="W249" s="113">
        <v>0</v>
      </c>
      <c r="X249" s="113">
        <v>0</v>
      </c>
      <c r="Y249" s="113">
        <f t="shared" si="372"/>
        <v>0</v>
      </c>
      <c r="Z249" s="113"/>
      <c r="AA249" s="113"/>
      <c r="AB249" s="113"/>
      <c r="AC249" s="113"/>
      <c r="AD249" s="113">
        <v>0</v>
      </c>
      <c r="AE249" s="113">
        <v>0</v>
      </c>
      <c r="AF249" s="113">
        <v>0</v>
      </c>
      <c r="AG249" s="116">
        <v>0</v>
      </c>
      <c r="AH249" s="116">
        <v>0</v>
      </c>
      <c r="AI249" s="113">
        <f t="shared" si="360"/>
        <v>0</v>
      </c>
      <c r="AJ249" s="113">
        <v>0</v>
      </c>
      <c r="AK249" s="113">
        <v>0</v>
      </c>
      <c r="AL249" s="113">
        <f t="shared" si="361"/>
        <v>0</v>
      </c>
      <c r="AM249" s="113">
        <f t="shared" ref="AM249:AM254" si="379">SUM(M249:R249)</f>
        <v>0</v>
      </c>
      <c r="AN249" s="113">
        <f t="shared" ref="AN249:AN254" si="380">SUM(S249:U249)</f>
        <v>0</v>
      </c>
      <c r="AO249" s="113">
        <f t="shared" ref="AO249:AO254" si="381">SUM(V249:X249)</f>
        <v>0</v>
      </c>
      <c r="AP249" s="113">
        <f t="shared" ref="AP249:AP254" si="382">SUM(AM249:AO249)</f>
        <v>0</v>
      </c>
      <c r="AQ249" s="113">
        <v>0</v>
      </c>
      <c r="AR249" s="113">
        <f t="shared" ref="AR249:AR254" si="383">R249*3</f>
        <v>0</v>
      </c>
      <c r="AS249" s="113">
        <f t="shared" ref="AS249:AS254" si="384">R249*3</f>
        <v>0</v>
      </c>
      <c r="AT249" s="113">
        <f t="shared" ref="AT249:AT254" si="385">SUM(AQ249:AS249)</f>
        <v>0</v>
      </c>
      <c r="AU249" s="113">
        <v>0</v>
      </c>
      <c r="AV249" s="113">
        <v>0</v>
      </c>
      <c r="AW249" s="113">
        <f t="shared" ref="AW249:AW254" si="386">SUM(AU249:AV249)</f>
        <v>0</v>
      </c>
      <c r="AX249" s="113" t="e">
        <f>#REF!</f>
        <v>#REF!</v>
      </c>
      <c r="AY249" s="113">
        <v>0</v>
      </c>
      <c r="AZ249" s="113">
        <v>0</v>
      </c>
      <c r="BA249" s="113">
        <v>0</v>
      </c>
      <c r="BB249" s="113">
        <v>0</v>
      </c>
    </row>
    <row r="250" spans="7:54" s="71" customFormat="1" ht="14.25" x14ac:dyDescent="0.2">
      <c r="G250" s="81" t="s">
        <v>462</v>
      </c>
      <c r="H250" s="85" t="s">
        <v>462</v>
      </c>
      <c r="I250" s="74" t="s">
        <v>463</v>
      </c>
      <c r="J250" s="75">
        <v>0</v>
      </c>
      <c r="K250" s="75"/>
      <c r="L250" s="113">
        <v>0</v>
      </c>
      <c r="M250" s="113"/>
      <c r="N250" s="113"/>
      <c r="O250" s="113"/>
      <c r="P250" s="113"/>
      <c r="Q250" s="113">
        <v>0</v>
      </c>
      <c r="R250" s="113">
        <v>0</v>
      </c>
      <c r="S250" s="113">
        <v>0</v>
      </c>
      <c r="T250" s="113">
        <v>0</v>
      </c>
      <c r="U250" s="113">
        <v>0</v>
      </c>
      <c r="V250" s="113">
        <v>0</v>
      </c>
      <c r="W250" s="113">
        <v>0</v>
      </c>
      <c r="X250" s="113">
        <v>0</v>
      </c>
      <c r="Y250" s="113">
        <f t="shared" si="372"/>
        <v>0</v>
      </c>
      <c r="Z250" s="113"/>
      <c r="AA250" s="113"/>
      <c r="AB250" s="113"/>
      <c r="AC250" s="113"/>
      <c r="AD250" s="113">
        <v>0</v>
      </c>
      <c r="AE250" s="113">
        <v>0</v>
      </c>
      <c r="AF250" s="113">
        <v>0</v>
      </c>
      <c r="AG250" s="116">
        <v>0</v>
      </c>
      <c r="AH250" s="116">
        <v>0</v>
      </c>
      <c r="AI250" s="113">
        <f t="shared" si="360"/>
        <v>0</v>
      </c>
      <c r="AJ250" s="113">
        <v>0</v>
      </c>
      <c r="AK250" s="113">
        <v>0</v>
      </c>
      <c r="AL250" s="113">
        <f t="shared" si="361"/>
        <v>0</v>
      </c>
      <c r="AM250" s="113">
        <f t="shared" si="379"/>
        <v>0</v>
      </c>
      <c r="AN250" s="113">
        <f t="shared" si="380"/>
        <v>0</v>
      </c>
      <c r="AO250" s="113">
        <f t="shared" si="381"/>
        <v>0</v>
      </c>
      <c r="AP250" s="113">
        <f t="shared" si="382"/>
        <v>0</v>
      </c>
      <c r="AQ250" s="113">
        <v>0</v>
      </c>
      <c r="AR250" s="113">
        <f t="shared" si="383"/>
        <v>0</v>
      </c>
      <c r="AS250" s="113">
        <f t="shared" si="384"/>
        <v>0</v>
      </c>
      <c r="AT250" s="113">
        <f t="shared" si="385"/>
        <v>0</v>
      </c>
      <c r="AU250" s="113">
        <v>0</v>
      </c>
      <c r="AV250" s="113">
        <v>0</v>
      </c>
      <c r="AW250" s="113">
        <f t="shared" si="386"/>
        <v>0</v>
      </c>
      <c r="AX250" s="113" t="e">
        <f>#REF!</f>
        <v>#REF!</v>
      </c>
      <c r="AY250" s="113">
        <v>0</v>
      </c>
      <c r="AZ250" s="113">
        <v>0</v>
      </c>
      <c r="BA250" s="113">
        <v>0</v>
      </c>
      <c r="BB250" s="113">
        <v>0</v>
      </c>
    </row>
    <row r="251" spans="7:54" s="71" customFormat="1" ht="14.25" x14ac:dyDescent="0.2">
      <c r="G251" s="81" t="s">
        <v>464</v>
      </c>
      <c r="H251" s="85" t="s">
        <v>464</v>
      </c>
      <c r="I251" s="74" t="s">
        <v>465</v>
      </c>
      <c r="J251" s="75">
        <v>0</v>
      </c>
      <c r="K251" s="75"/>
      <c r="L251" s="113">
        <v>0</v>
      </c>
      <c r="M251" s="113"/>
      <c r="N251" s="113"/>
      <c r="O251" s="113"/>
      <c r="P251" s="113"/>
      <c r="Q251" s="113">
        <v>0</v>
      </c>
      <c r="R251" s="113">
        <v>0</v>
      </c>
      <c r="S251" s="113">
        <v>0</v>
      </c>
      <c r="T251" s="113">
        <v>0</v>
      </c>
      <c r="U251" s="113">
        <v>0</v>
      </c>
      <c r="V251" s="113">
        <v>0</v>
      </c>
      <c r="W251" s="113">
        <v>0</v>
      </c>
      <c r="X251" s="113">
        <v>0</v>
      </c>
      <c r="Y251" s="113">
        <f t="shared" si="372"/>
        <v>0</v>
      </c>
      <c r="Z251" s="113"/>
      <c r="AA251" s="113"/>
      <c r="AB251" s="113"/>
      <c r="AC251" s="113"/>
      <c r="AD251" s="113">
        <v>0</v>
      </c>
      <c r="AE251" s="113">
        <v>0</v>
      </c>
      <c r="AF251" s="113">
        <v>0</v>
      </c>
      <c r="AG251" s="116">
        <v>0</v>
      </c>
      <c r="AH251" s="116">
        <v>0</v>
      </c>
      <c r="AI251" s="113">
        <f t="shared" si="360"/>
        <v>0</v>
      </c>
      <c r="AJ251" s="113">
        <v>0</v>
      </c>
      <c r="AK251" s="113">
        <v>0</v>
      </c>
      <c r="AL251" s="113">
        <f t="shared" si="361"/>
        <v>0</v>
      </c>
      <c r="AM251" s="113">
        <f t="shared" si="379"/>
        <v>0</v>
      </c>
      <c r="AN251" s="113">
        <f t="shared" si="380"/>
        <v>0</v>
      </c>
      <c r="AO251" s="113">
        <f t="shared" si="381"/>
        <v>0</v>
      </c>
      <c r="AP251" s="113">
        <f t="shared" si="382"/>
        <v>0</v>
      </c>
      <c r="AQ251" s="113">
        <v>0</v>
      </c>
      <c r="AR251" s="113">
        <f t="shared" si="383"/>
        <v>0</v>
      </c>
      <c r="AS251" s="113">
        <f t="shared" si="384"/>
        <v>0</v>
      </c>
      <c r="AT251" s="113">
        <f t="shared" si="385"/>
        <v>0</v>
      </c>
      <c r="AU251" s="113">
        <v>0</v>
      </c>
      <c r="AV251" s="113">
        <v>0</v>
      </c>
      <c r="AW251" s="113">
        <f t="shared" si="386"/>
        <v>0</v>
      </c>
      <c r="AX251" s="113" t="e">
        <f>#REF!</f>
        <v>#REF!</v>
      </c>
      <c r="AY251" s="113">
        <v>0</v>
      </c>
      <c r="AZ251" s="113">
        <v>0</v>
      </c>
      <c r="BA251" s="113">
        <v>0</v>
      </c>
      <c r="BB251" s="113">
        <v>0</v>
      </c>
    </row>
    <row r="252" spans="7:54" s="71" customFormat="1" ht="14.25" x14ac:dyDescent="0.2">
      <c r="G252" s="81" t="s">
        <v>466</v>
      </c>
      <c r="H252" s="85" t="s">
        <v>466</v>
      </c>
      <c r="I252" s="74" t="s">
        <v>467</v>
      </c>
      <c r="J252" s="75">
        <v>0</v>
      </c>
      <c r="K252" s="75"/>
      <c r="L252" s="113">
        <v>0</v>
      </c>
      <c r="M252" s="113"/>
      <c r="N252" s="113"/>
      <c r="O252" s="113"/>
      <c r="P252" s="113"/>
      <c r="Q252" s="113">
        <v>0</v>
      </c>
      <c r="R252" s="113">
        <v>0</v>
      </c>
      <c r="S252" s="113">
        <v>0</v>
      </c>
      <c r="T252" s="113">
        <v>0</v>
      </c>
      <c r="U252" s="113">
        <v>0</v>
      </c>
      <c r="V252" s="113">
        <v>0</v>
      </c>
      <c r="W252" s="113">
        <v>0</v>
      </c>
      <c r="X252" s="113">
        <v>0</v>
      </c>
      <c r="Y252" s="113">
        <f t="shared" si="372"/>
        <v>0</v>
      </c>
      <c r="Z252" s="113"/>
      <c r="AA252" s="113"/>
      <c r="AB252" s="113"/>
      <c r="AC252" s="113"/>
      <c r="AD252" s="113">
        <v>0</v>
      </c>
      <c r="AE252" s="113">
        <v>0</v>
      </c>
      <c r="AF252" s="113">
        <v>0</v>
      </c>
      <c r="AG252" s="116">
        <v>0</v>
      </c>
      <c r="AH252" s="116">
        <v>0</v>
      </c>
      <c r="AI252" s="113">
        <f t="shared" si="360"/>
        <v>0</v>
      </c>
      <c r="AJ252" s="113">
        <v>0</v>
      </c>
      <c r="AK252" s="113">
        <v>0</v>
      </c>
      <c r="AL252" s="113">
        <f t="shared" si="361"/>
        <v>0</v>
      </c>
      <c r="AM252" s="113">
        <f t="shared" si="379"/>
        <v>0</v>
      </c>
      <c r="AN252" s="113">
        <f t="shared" si="380"/>
        <v>0</v>
      </c>
      <c r="AO252" s="113">
        <f t="shared" si="381"/>
        <v>0</v>
      </c>
      <c r="AP252" s="113">
        <f t="shared" si="382"/>
        <v>0</v>
      </c>
      <c r="AQ252" s="113">
        <v>0</v>
      </c>
      <c r="AR252" s="113">
        <f t="shared" si="383"/>
        <v>0</v>
      </c>
      <c r="AS252" s="113">
        <f t="shared" si="384"/>
        <v>0</v>
      </c>
      <c r="AT252" s="113">
        <f t="shared" si="385"/>
        <v>0</v>
      </c>
      <c r="AU252" s="113">
        <v>0</v>
      </c>
      <c r="AV252" s="113">
        <v>0</v>
      </c>
      <c r="AW252" s="113">
        <f t="shared" si="386"/>
        <v>0</v>
      </c>
      <c r="AX252" s="113" t="e">
        <f>#REF!</f>
        <v>#REF!</v>
      </c>
      <c r="AY252" s="113">
        <v>0</v>
      </c>
      <c r="AZ252" s="113">
        <v>0</v>
      </c>
      <c r="BA252" s="113">
        <v>0</v>
      </c>
      <c r="BB252" s="113">
        <v>0</v>
      </c>
    </row>
    <row r="253" spans="7:54" s="71" customFormat="1" ht="14.25" x14ac:dyDescent="0.2">
      <c r="G253" s="81" t="s">
        <v>468</v>
      </c>
      <c r="H253" s="85" t="s">
        <v>468</v>
      </c>
      <c r="I253" s="74" t="s">
        <v>469</v>
      </c>
      <c r="J253" s="75">
        <v>0</v>
      </c>
      <c r="K253" s="75"/>
      <c r="L253" s="113">
        <v>0</v>
      </c>
      <c r="M253" s="113"/>
      <c r="N253" s="113"/>
      <c r="O253" s="113"/>
      <c r="P253" s="113"/>
      <c r="Q253" s="113">
        <v>0</v>
      </c>
      <c r="R253" s="113">
        <v>0</v>
      </c>
      <c r="S253" s="113">
        <v>0</v>
      </c>
      <c r="T253" s="113">
        <v>0</v>
      </c>
      <c r="U253" s="113">
        <v>0</v>
      </c>
      <c r="V253" s="113">
        <v>0</v>
      </c>
      <c r="W253" s="113">
        <v>0</v>
      </c>
      <c r="X253" s="113">
        <v>0</v>
      </c>
      <c r="Y253" s="113">
        <f t="shared" si="372"/>
        <v>0</v>
      </c>
      <c r="Z253" s="113"/>
      <c r="AA253" s="113"/>
      <c r="AB253" s="113"/>
      <c r="AC253" s="113"/>
      <c r="AD253" s="113">
        <v>0</v>
      </c>
      <c r="AE253" s="113">
        <v>0</v>
      </c>
      <c r="AF253" s="113">
        <v>0</v>
      </c>
      <c r="AG253" s="116">
        <v>0</v>
      </c>
      <c r="AH253" s="116">
        <v>0</v>
      </c>
      <c r="AI253" s="113">
        <f t="shared" si="360"/>
        <v>0</v>
      </c>
      <c r="AJ253" s="113">
        <v>0</v>
      </c>
      <c r="AK253" s="113">
        <v>0</v>
      </c>
      <c r="AL253" s="113">
        <f t="shared" si="361"/>
        <v>0</v>
      </c>
      <c r="AM253" s="113">
        <f t="shared" si="379"/>
        <v>0</v>
      </c>
      <c r="AN253" s="113">
        <f t="shared" si="380"/>
        <v>0</v>
      </c>
      <c r="AO253" s="113">
        <f t="shared" si="381"/>
        <v>0</v>
      </c>
      <c r="AP253" s="113">
        <f t="shared" si="382"/>
        <v>0</v>
      </c>
      <c r="AQ253" s="113">
        <v>0</v>
      </c>
      <c r="AR253" s="113">
        <f t="shared" si="383"/>
        <v>0</v>
      </c>
      <c r="AS253" s="113">
        <f t="shared" si="384"/>
        <v>0</v>
      </c>
      <c r="AT253" s="113">
        <f t="shared" si="385"/>
        <v>0</v>
      </c>
      <c r="AU253" s="113">
        <v>0</v>
      </c>
      <c r="AV253" s="113">
        <v>0</v>
      </c>
      <c r="AW253" s="113">
        <f t="shared" si="386"/>
        <v>0</v>
      </c>
      <c r="AX253" s="113" t="e">
        <f>#REF!</f>
        <v>#REF!</v>
      </c>
      <c r="AY253" s="113">
        <v>0</v>
      </c>
      <c r="AZ253" s="113">
        <v>0</v>
      </c>
      <c r="BA253" s="113">
        <v>0</v>
      </c>
      <c r="BB253" s="113">
        <v>0</v>
      </c>
    </row>
    <row r="254" spans="7:54" s="71" customFormat="1" ht="14.25" x14ac:dyDescent="0.2">
      <c r="G254" s="81" t="s">
        <v>470</v>
      </c>
      <c r="H254" s="85" t="s">
        <v>470</v>
      </c>
      <c r="I254" s="74" t="s">
        <v>471</v>
      </c>
      <c r="J254" s="75">
        <v>0</v>
      </c>
      <c r="K254" s="75"/>
      <c r="L254" s="113">
        <v>0</v>
      </c>
      <c r="M254" s="113"/>
      <c r="N254" s="113"/>
      <c r="O254" s="113"/>
      <c r="P254" s="113"/>
      <c r="Q254" s="113">
        <v>0</v>
      </c>
      <c r="R254" s="113">
        <v>0</v>
      </c>
      <c r="S254" s="113">
        <v>0</v>
      </c>
      <c r="T254" s="113">
        <v>0</v>
      </c>
      <c r="U254" s="113">
        <v>0</v>
      </c>
      <c r="V254" s="113">
        <v>0</v>
      </c>
      <c r="W254" s="113">
        <v>0</v>
      </c>
      <c r="X254" s="113">
        <v>0</v>
      </c>
      <c r="Y254" s="113">
        <f t="shared" si="372"/>
        <v>0</v>
      </c>
      <c r="Z254" s="113"/>
      <c r="AA254" s="113"/>
      <c r="AB254" s="113"/>
      <c r="AC254" s="113"/>
      <c r="AD254" s="113">
        <v>0</v>
      </c>
      <c r="AE254" s="113">
        <v>0</v>
      </c>
      <c r="AF254" s="113">
        <v>0</v>
      </c>
      <c r="AG254" s="116">
        <v>0</v>
      </c>
      <c r="AH254" s="116">
        <v>0</v>
      </c>
      <c r="AI254" s="113">
        <f t="shared" si="360"/>
        <v>0</v>
      </c>
      <c r="AJ254" s="113">
        <v>0</v>
      </c>
      <c r="AK254" s="113">
        <v>0</v>
      </c>
      <c r="AL254" s="113">
        <f t="shared" si="361"/>
        <v>0</v>
      </c>
      <c r="AM254" s="113">
        <f t="shared" si="379"/>
        <v>0</v>
      </c>
      <c r="AN254" s="113">
        <f t="shared" si="380"/>
        <v>0</v>
      </c>
      <c r="AO254" s="113">
        <f t="shared" si="381"/>
        <v>0</v>
      </c>
      <c r="AP254" s="113">
        <f t="shared" si="382"/>
        <v>0</v>
      </c>
      <c r="AQ254" s="113">
        <v>0</v>
      </c>
      <c r="AR254" s="113">
        <f t="shared" si="383"/>
        <v>0</v>
      </c>
      <c r="AS254" s="113">
        <f t="shared" si="384"/>
        <v>0</v>
      </c>
      <c r="AT254" s="113">
        <f t="shared" si="385"/>
        <v>0</v>
      </c>
      <c r="AU254" s="113">
        <v>0</v>
      </c>
      <c r="AV254" s="113">
        <v>0</v>
      </c>
      <c r="AW254" s="113">
        <f t="shared" si="386"/>
        <v>0</v>
      </c>
      <c r="AX254" s="113" t="e">
        <f>#REF!</f>
        <v>#REF!</v>
      </c>
      <c r="AY254" s="113">
        <v>0</v>
      </c>
      <c r="AZ254" s="113">
        <v>0</v>
      </c>
      <c r="BA254" s="113">
        <v>0</v>
      </c>
      <c r="BB254" s="113">
        <v>0</v>
      </c>
    </row>
    <row r="255" spans="7:54" s="71" customFormat="1" ht="14.25" x14ac:dyDescent="0.2">
      <c r="G255" s="81" t="s">
        <v>472</v>
      </c>
      <c r="H255" s="82" t="s">
        <v>118</v>
      </c>
      <c r="I255" s="83" t="s">
        <v>119</v>
      </c>
      <c r="J255" s="84"/>
      <c r="K255" s="84"/>
      <c r="L255" s="115"/>
      <c r="M255" s="115"/>
      <c r="N255" s="115"/>
      <c r="O255" s="115"/>
      <c r="P255" s="115"/>
      <c r="Q255" s="115"/>
      <c r="R255" s="115"/>
      <c r="S255" s="115"/>
      <c r="T255" s="115"/>
      <c r="U255" s="115"/>
      <c r="V255" s="115"/>
      <c r="W255" s="115"/>
      <c r="X255" s="115"/>
      <c r="Y255" s="115">
        <f t="shared" si="372"/>
        <v>0</v>
      </c>
      <c r="Z255" s="115"/>
      <c r="AA255" s="115"/>
      <c r="AB255" s="115"/>
      <c r="AC255" s="115"/>
      <c r="AD255" s="115"/>
      <c r="AE255" s="115"/>
      <c r="AF255" s="115"/>
      <c r="AG255" s="115"/>
      <c r="AH255" s="115"/>
      <c r="AI255" s="115"/>
      <c r="AJ255" s="115"/>
      <c r="AK255" s="115"/>
      <c r="AL255" s="115"/>
      <c r="AM255" s="115"/>
      <c r="AN255" s="115"/>
      <c r="AO255" s="115"/>
      <c r="AP255" s="115"/>
      <c r="AQ255" s="115"/>
      <c r="AR255" s="115"/>
      <c r="AS255" s="115"/>
      <c r="AT255" s="115"/>
      <c r="AU255" s="115"/>
      <c r="AV255" s="115"/>
      <c r="AW255" s="115"/>
      <c r="AX255" s="115"/>
      <c r="AY255" s="115"/>
      <c r="AZ255" s="115"/>
      <c r="BA255" s="115"/>
      <c r="BB255" s="115"/>
    </row>
    <row r="256" spans="7:54" s="71" customFormat="1" ht="14.25" x14ac:dyDescent="0.2">
      <c r="G256" s="81" t="s">
        <v>118</v>
      </c>
      <c r="H256" s="85" t="s">
        <v>118</v>
      </c>
      <c r="I256" s="74" t="s">
        <v>119</v>
      </c>
      <c r="J256" s="75"/>
      <c r="K256" s="75"/>
      <c r="L256" s="113"/>
      <c r="M256" s="113"/>
      <c r="N256" s="113"/>
      <c r="O256" s="113"/>
      <c r="P256" s="113"/>
      <c r="Q256" s="113"/>
      <c r="R256" s="113"/>
      <c r="S256" s="113"/>
      <c r="T256" s="113"/>
      <c r="U256" s="113"/>
      <c r="V256" s="113"/>
      <c r="W256" s="113"/>
      <c r="X256" s="113"/>
      <c r="Y256" s="113">
        <f t="shared" si="372"/>
        <v>0</v>
      </c>
      <c r="Z256" s="113"/>
      <c r="AA256" s="113"/>
      <c r="AB256" s="113"/>
      <c r="AC256" s="113"/>
      <c r="AD256" s="113"/>
      <c r="AE256" s="113"/>
      <c r="AF256" s="113"/>
      <c r="AG256" s="116">
        <v>0</v>
      </c>
      <c r="AH256" s="116">
        <v>0</v>
      </c>
      <c r="AI256" s="113">
        <f t="shared" si="360"/>
        <v>0</v>
      </c>
      <c r="AJ256" s="113">
        <v>0</v>
      </c>
      <c r="AK256" s="113">
        <v>0</v>
      </c>
      <c r="AL256" s="113">
        <f t="shared" si="361"/>
        <v>0</v>
      </c>
      <c r="AM256" s="113">
        <f>SUM(M256:R256)</f>
        <v>0</v>
      </c>
      <c r="AN256" s="113">
        <f>SUM(S256:U256)</f>
        <v>0</v>
      </c>
      <c r="AO256" s="113">
        <f>SUM(V256:X256)</f>
        <v>0</v>
      </c>
      <c r="AP256" s="113">
        <f>SUM(AM256:AO256)</f>
        <v>0</v>
      </c>
      <c r="AQ256" s="113">
        <v>0</v>
      </c>
      <c r="AR256" s="113">
        <f>R256*3</f>
        <v>0</v>
      </c>
      <c r="AS256" s="113">
        <f>R256*3</f>
        <v>0</v>
      </c>
      <c r="AT256" s="113">
        <f>SUM(AQ256:AS256)</f>
        <v>0</v>
      </c>
      <c r="AU256" s="113">
        <v>0</v>
      </c>
      <c r="AV256" s="113">
        <v>0</v>
      </c>
      <c r="AW256" s="113">
        <f>SUM(AU256:AV256)</f>
        <v>0</v>
      </c>
      <c r="AX256" s="113" t="e">
        <f>#REF!</f>
        <v>#REF!</v>
      </c>
      <c r="AY256" s="113"/>
      <c r="AZ256" s="113"/>
      <c r="BA256" s="113"/>
      <c r="BB256" s="113"/>
    </row>
    <row r="257" spans="6:54" s="71" customFormat="1" ht="14.25" x14ac:dyDescent="0.2">
      <c r="G257" s="81" t="s">
        <v>473</v>
      </c>
      <c r="H257" s="82" t="s">
        <v>120</v>
      </c>
      <c r="I257" s="83" t="s">
        <v>121</v>
      </c>
      <c r="J257" s="84"/>
      <c r="K257" s="84"/>
      <c r="L257" s="115"/>
      <c r="M257" s="115"/>
      <c r="N257" s="115"/>
      <c r="O257" s="115"/>
      <c r="P257" s="115"/>
      <c r="Q257" s="115"/>
      <c r="R257" s="115"/>
      <c r="S257" s="115"/>
      <c r="T257" s="115"/>
      <c r="U257" s="115"/>
      <c r="V257" s="115"/>
      <c r="W257" s="115"/>
      <c r="X257" s="115"/>
      <c r="Y257" s="115">
        <f t="shared" si="372"/>
        <v>0</v>
      </c>
      <c r="Z257" s="115"/>
      <c r="AA257" s="115"/>
      <c r="AB257" s="115"/>
      <c r="AC257" s="115"/>
      <c r="AD257" s="115"/>
      <c r="AE257" s="115"/>
      <c r="AF257" s="115"/>
      <c r="AG257" s="115"/>
      <c r="AH257" s="115"/>
      <c r="AI257" s="115"/>
      <c r="AJ257" s="115"/>
      <c r="AK257" s="115"/>
      <c r="AL257" s="115"/>
      <c r="AM257" s="115"/>
      <c r="AN257" s="115"/>
      <c r="AO257" s="115"/>
      <c r="AP257" s="115"/>
      <c r="AQ257" s="115"/>
      <c r="AR257" s="115"/>
      <c r="AS257" s="115"/>
      <c r="AT257" s="115"/>
      <c r="AU257" s="115"/>
      <c r="AV257" s="115"/>
      <c r="AW257" s="115"/>
      <c r="AX257" s="115"/>
      <c r="AY257" s="115"/>
      <c r="AZ257" s="115"/>
      <c r="BA257" s="115"/>
      <c r="BB257" s="115"/>
    </row>
    <row r="258" spans="6:54" s="71" customFormat="1" ht="14.25" x14ac:dyDescent="0.2">
      <c r="G258" s="81" t="s">
        <v>120</v>
      </c>
      <c r="H258" s="85" t="s">
        <v>120</v>
      </c>
      <c r="I258" s="74" t="s">
        <v>121</v>
      </c>
      <c r="J258" s="75"/>
      <c r="K258" s="75"/>
      <c r="L258" s="113"/>
      <c r="M258" s="113"/>
      <c r="N258" s="113"/>
      <c r="O258" s="113"/>
      <c r="P258" s="113"/>
      <c r="Q258" s="113"/>
      <c r="R258" s="113"/>
      <c r="S258" s="113"/>
      <c r="T258" s="113"/>
      <c r="U258" s="113"/>
      <c r="V258" s="113"/>
      <c r="W258" s="113"/>
      <c r="X258" s="113"/>
      <c r="Y258" s="113">
        <f t="shared" si="372"/>
        <v>0</v>
      </c>
      <c r="Z258" s="113"/>
      <c r="AA258" s="113"/>
      <c r="AB258" s="113"/>
      <c r="AC258" s="113"/>
      <c r="AD258" s="113"/>
      <c r="AE258" s="113"/>
      <c r="AF258" s="113"/>
      <c r="AG258" s="116">
        <v>0</v>
      </c>
      <c r="AH258" s="116">
        <v>0</v>
      </c>
      <c r="AI258" s="113">
        <f t="shared" si="360"/>
        <v>0</v>
      </c>
      <c r="AJ258" s="113">
        <v>0</v>
      </c>
      <c r="AK258" s="113">
        <v>0</v>
      </c>
      <c r="AL258" s="113">
        <f t="shared" si="361"/>
        <v>0</v>
      </c>
      <c r="AM258" s="113">
        <f>SUM(M258:R258)</f>
        <v>0</v>
      </c>
      <c r="AN258" s="113">
        <f>SUM(S258:U258)</f>
        <v>0</v>
      </c>
      <c r="AO258" s="113">
        <f>SUM(V258:X258)</f>
        <v>0</v>
      </c>
      <c r="AP258" s="113">
        <f>SUM(AM258:AO258)</f>
        <v>0</v>
      </c>
      <c r="AQ258" s="113">
        <v>0</v>
      </c>
      <c r="AR258" s="113">
        <f>R258*3</f>
        <v>0</v>
      </c>
      <c r="AS258" s="113">
        <f>R258*3</f>
        <v>0</v>
      </c>
      <c r="AT258" s="113">
        <f>SUM(AQ258:AS258)</f>
        <v>0</v>
      </c>
      <c r="AU258" s="113">
        <v>0</v>
      </c>
      <c r="AV258" s="113">
        <v>0</v>
      </c>
      <c r="AW258" s="113">
        <f>SUM(AU258:AV258)</f>
        <v>0</v>
      </c>
      <c r="AX258" s="113" t="e">
        <f>#REF!</f>
        <v>#REF!</v>
      </c>
      <c r="AY258" s="113"/>
      <c r="AZ258" s="113"/>
      <c r="BA258" s="113"/>
      <c r="BB258" s="113"/>
    </row>
    <row r="259" spans="6:54" s="71" customFormat="1" ht="14.25" x14ac:dyDescent="0.2">
      <c r="G259" s="81" t="s">
        <v>474</v>
      </c>
      <c r="H259" s="82" t="s">
        <v>122</v>
      </c>
      <c r="I259" s="83" t="s">
        <v>123</v>
      </c>
      <c r="J259" s="84"/>
      <c r="K259" s="84"/>
      <c r="L259" s="115"/>
      <c r="M259" s="115"/>
      <c r="N259" s="115"/>
      <c r="O259" s="115"/>
      <c r="P259" s="115"/>
      <c r="Q259" s="115"/>
      <c r="R259" s="115"/>
      <c r="S259" s="115"/>
      <c r="T259" s="115"/>
      <c r="U259" s="115"/>
      <c r="V259" s="115"/>
      <c r="W259" s="115"/>
      <c r="X259" s="115"/>
      <c r="Y259" s="115">
        <f t="shared" si="372"/>
        <v>0</v>
      </c>
      <c r="Z259" s="115"/>
      <c r="AA259" s="115"/>
      <c r="AB259" s="115"/>
      <c r="AC259" s="115"/>
      <c r="AD259" s="115"/>
      <c r="AE259" s="115"/>
      <c r="AF259" s="115"/>
      <c r="AG259" s="115"/>
      <c r="AH259" s="115"/>
      <c r="AI259" s="115"/>
      <c r="AJ259" s="115"/>
      <c r="AK259" s="115"/>
      <c r="AL259" s="115"/>
      <c r="AM259" s="115"/>
      <c r="AN259" s="115"/>
      <c r="AO259" s="115"/>
      <c r="AP259" s="115"/>
      <c r="AQ259" s="115"/>
      <c r="AR259" s="115"/>
      <c r="AS259" s="115"/>
      <c r="AT259" s="115"/>
      <c r="AU259" s="115"/>
      <c r="AV259" s="115"/>
      <c r="AW259" s="115"/>
      <c r="AX259" s="115"/>
      <c r="AY259" s="115"/>
      <c r="AZ259" s="115"/>
      <c r="BA259" s="115"/>
      <c r="BB259" s="115"/>
    </row>
    <row r="260" spans="6:54" s="71" customFormat="1" ht="14.25" x14ac:dyDescent="0.2">
      <c r="G260" s="81" t="s">
        <v>122</v>
      </c>
      <c r="H260" s="85" t="s">
        <v>122</v>
      </c>
      <c r="I260" s="74" t="s">
        <v>123</v>
      </c>
      <c r="J260" s="75"/>
      <c r="K260" s="75"/>
      <c r="L260" s="113"/>
      <c r="M260" s="113"/>
      <c r="N260" s="113"/>
      <c r="O260" s="113"/>
      <c r="P260" s="113"/>
      <c r="Q260" s="113"/>
      <c r="R260" s="113"/>
      <c r="S260" s="113"/>
      <c r="T260" s="113"/>
      <c r="U260" s="113"/>
      <c r="V260" s="113"/>
      <c r="W260" s="113"/>
      <c r="X260" s="113"/>
      <c r="Y260" s="113">
        <f t="shared" si="372"/>
        <v>0</v>
      </c>
      <c r="Z260" s="113"/>
      <c r="AA260" s="113"/>
      <c r="AB260" s="113"/>
      <c r="AC260" s="113"/>
      <c r="AD260" s="113"/>
      <c r="AE260" s="113"/>
      <c r="AF260" s="113"/>
      <c r="AG260" s="116">
        <v>0</v>
      </c>
      <c r="AH260" s="116">
        <v>0</v>
      </c>
      <c r="AI260" s="113">
        <f t="shared" si="360"/>
        <v>0</v>
      </c>
      <c r="AJ260" s="113">
        <v>0</v>
      </c>
      <c r="AK260" s="113">
        <v>0</v>
      </c>
      <c r="AL260" s="113">
        <f t="shared" si="361"/>
        <v>0</v>
      </c>
      <c r="AM260" s="113">
        <f>SUM(M260:R260)</f>
        <v>0</v>
      </c>
      <c r="AN260" s="113">
        <f>SUM(S260:U260)</f>
        <v>0</v>
      </c>
      <c r="AO260" s="113">
        <f>SUM(V260:X260)</f>
        <v>0</v>
      </c>
      <c r="AP260" s="113">
        <f>SUM(AM260:AO260)</f>
        <v>0</v>
      </c>
      <c r="AQ260" s="113">
        <v>0</v>
      </c>
      <c r="AR260" s="113">
        <f>R260*3</f>
        <v>0</v>
      </c>
      <c r="AS260" s="113">
        <f>R260*3</f>
        <v>0</v>
      </c>
      <c r="AT260" s="113">
        <f>SUM(AQ260:AS260)</f>
        <v>0</v>
      </c>
      <c r="AU260" s="113">
        <v>0</v>
      </c>
      <c r="AV260" s="113">
        <v>0</v>
      </c>
      <c r="AW260" s="113">
        <f>SUM(AU260:AV260)</f>
        <v>0</v>
      </c>
      <c r="AX260" s="113" t="e">
        <f>#REF!</f>
        <v>#REF!</v>
      </c>
      <c r="AY260" s="113"/>
      <c r="AZ260" s="113"/>
      <c r="BA260" s="113"/>
      <c r="BB260" s="113"/>
    </row>
    <row r="261" spans="6:54" s="71" customFormat="1" ht="14.25" x14ac:dyDescent="0.2">
      <c r="G261" s="81" t="s">
        <v>475</v>
      </c>
      <c r="H261" s="82" t="s">
        <v>124</v>
      </c>
      <c r="I261" s="83" t="s">
        <v>125</v>
      </c>
      <c r="J261" s="84"/>
      <c r="K261" s="84"/>
      <c r="L261" s="115"/>
      <c r="M261" s="115"/>
      <c r="N261" s="115"/>
      <c r="O261" s="115"/>
      <c r="P261" s="115"/>
      <c r="Q261" s="115"/>
      <c r="R261" s="115"/>
      <c r="S261" s="115"/>
      <c r="T261" s="115"/>
      <c r="U261" s="115"/>
      <c r="V261" s="115"/>
      <c r="W261" s="115"/>
      <c r="X261" s="115"/>
      <c r="Y261" s="115">
        <f t="shared" si="372"/>
        <v>0</v>
      </c>
      <c r="Z261" s="115"/>
      <c r="AA261" s="115"/>
      <c r="AB261" s="115"/>
      <c r="AC261" s="115"/>
      <c r="AD261" s="115"/>
      <c r="AE261" s="115"/>
      <c r="AF261" s="115"/>
      <c r="AG261" s="115"/>
      <c r="AH261" s="115"/>
      <c r="AI261" s="115"/>
      <c r="AJ261" s="115"/>
      <c r="AK261" s="115"/>
      <c r="AL261" s="115"/>
      <c r="AM261" s="115"/>
      <c r="AN261" s="115"/>
      <c r="AO261" s="115"/>
      <c r="AP261" s="115"/>
      <c r="AQ261" s="115"/>
      <c r="AR261" s="115"/>
      <c r="AS261" s="115"/>
      <c r="AT261" s="115"/>
      <c r="AU261" s="115"/>
      <c r="AV261" s="115"/>
      <c r="AW261" s="115"/>
      <c r="AX261" s="115"/>
      <c r="AY261" s="115"/>
      <c r="AZ261" s="115"/>
      <c r="BA261" s="115"/>
      <c r="BB261" s="115"/>
    </row>
    <row r="262" spans="6:54" s="71" customFormat="1" ht="14.25" x14ac:dyDescent="0.2">
      <c r="G262" s="81" t="s">
        <v>124</v>
      </c>
      <c r="H262" s="85" t="s">
        <v>124</v>
      </c>
      <c r="I262" s="74" t="s">
        <v>125</v>
      </c>
      <c r="J262" s="75"/>
      <c r="K262" s="75"/>
      <c r="L262" s="113"/>
      <c r="M262" s="113"/>
      <c r="N262" s="113"/>
      <c r="O262" s="113"/>
      <c r="P262" s="113"/>
      <c r="Q262" s="113"/>
      <c r="R262" s="113"/>
      <c r="S262" s="113"/>
      <c r="T262" s="113"/>
      <c r="U262" s="113"/>
      <c r="V262" s="113"/>
      <c r="W262" s="113"/>
      <c r="X262" s="113"/>
      <c r="Y262" s="113">
        <f t="shared" si="372"/>
        <v>0</v>
      </c>
      <c r="Z262" s="113"/>
      <c r="AA262" s="113"/>
      <c r="AB262" s="113"/>
      <c r="AC262" s="113"/>
      <c r="AD262" s="113"/>
      <c r="AE262" s="113"/>
      <c r="AF262" s="113"/>
      <c r="AG262" s="116">
        <v>0</v>
      </c>
      <c r="AH262" s="116">
        <v>0</v>
      </c>
      <c r="AI262" s="113">
        <f t="shared" si="360"/>
        <v>0</v>
      </c>
      <c r="AJ262" s="113">
        <v>0</v>
      </c>
      <c r="AK262" s="113">
        <v>0</v>
      </c>
      <c r="AL262" s="113">
        <f t="shared" si="361"/>
        <v>0</v>
      </c>
      <c r="AM262" s="113">
        <f>SUM(M262:R262)</f>
        <v>0</v>
      </c>
      <c r="AN262" s="113">
        <f>SUM(S262:U262)</f>
        <v>0</v>
      </c>
      <c r="AO262" s="113">
        <f>SUM(V262:X262)</f>
        <v>0</v>
      </c>
      <c r="AP262" s="113">
        <f>SUM(AM262:AO262)</f>
        <v>0</v>
      </c>
      <c r="AQ262" s="113">
        <v>0</v>
      </c>
      <c r="AR262" s="113">
        <f>R262*3</f>
        <v>0</v>
      </c>
      <c r="AS262" s="113">
        <f>R262*3</f>
        <v>0</v>
      </c>
      <c r="AT262" s="113">
        <f>SUM(AQ262:AS262)</f>
        <v>0</v>
      </c>
      <c r="AU262" s="113">
        <v>0</v>
      </c>
      <c r="AV262" s="113">
        <v>0</v>
      </c>
      <c r="AW262" s="113">
        <f>SUM(AU262:AV262)</f>
        <v>0</v>
      </c>
      <c r="AX262" s="113" t="e">
        <f>#REF!</f>
        <v>#REF!</v>
      </c>
      <c r="AY262" s="113"/>
      <c r="AZ262" s="113"/>
      <c r="BA262" s="113"/>
      <c r="BB262" s="113"/>
    </row>
    <row r="263" spans="6:54" s="71" customFormat="1" ht="14.25" x14ac:dyDescent="0.2">
      <c r="G263" s="81" t="s">
        <v>476</v>
      </c>
      <c r="H263" s="82" t="s">
        <v>126</v>
      </c>
      <c r="I263" s="83" t="s">
        <v>127</v>
      </c>
      <c r="J263" s="84">
        <f>SUM(J264:J278)</f>
        <v>0</v>
      </c>
      <c r="K263" s="84">
        <f>SUM(K264:K278)</f>
        <v>0</v>
      </c>
      <c r="L263" s="115">
        <f>SUM(L264:L278)</f>
        <v>0</v>
      </c>
      <c r="M263" s="115">
        <f t="shared" ref="M263:X263" si="387">SUM(M264:M278)</f>
        <v>0</v>
      </c>
      <c r="N263" s="115">
        <f t="shared" si="387"/>
        <v>0</v>
      </c>
      <c r="O263" s="115">
        <f t="shared" si="387"/>
        <v>1009000</v>
      </c>
      <c r="P263" s="115">
        <f t="shared" si="387"/>
        <v>-1009000</v>
      </c>
      <c r="Q263" s="115">
        <f t="shared" si="387"/>
        <v>18503630</v>
      </c>
      <c r="R263" s="115">
        <f t="shared" si="387"/>
        <v>6742439</v>
      </c>
      <c r="S263" s="115">
        <f t="shared" si="387"/>
        <v>6742439</v>
      </c>
      <c r="T263" s="115">
        <f t="shared" si="387"/>
        <v>6742439</v>
      </c>
      <c r="U263" s="115">
        <f t="shared" si="387"/>
        <v>6742439</v>
      </c>
      <c r="V263" s="115">
        <f t="shared" si="387"/>
        <v>1009000</v>
      </c>
      <c r="W263" s="115">
        <f t="shared" si="387"/>
        <v>1009000</v>
      </c>
      <c r="X263" s="115">
        <f t="shared" si="387"/>
        <v>1009000</v>
      </c>
      <c r="Y263" s="115">
        <f>SUM(Y264:Y278)</f>
        <v>48500386</v>
      </c>
      <c r="Z263" s="115">
        <f t="shared" ref="Z263:AZ263" si="388">SUM(Z264:Z278)</f>
        <v>0</v>
      </c>
      <c r="AA263" s="115">
        <f t="shared" si="388"/>
        <v>0</v>
      </c>
      <c r="AB263" s="115">
        <f t="shared" si="388"/>
        <v>0</v>
      </c>
      <c r="AC263" s="115">
        <f t="shared" si="388"/>
        <v>0</v>
      </c>
      <c r="AD263" s="115">
        <f t="shared" si="388"/>
        <v>0</v>
      </c>
      <c r="AE263" s="115">
        <f t="shared" si="388"/>
        <v>0</v>
      </c>
      <c r="AF263" s="115">
        <f t="shared" si="388"/>
        <v>0</v>
      </c>
      <c r="AG263" s="115">
        <f t="shared" si="388"/>
        <v>0</v>
      </c>
      <c r="AH263" s="115">
        <f t="shared" si="388"/>
        <v>0</v>
      </c>
      <c r="AI263" s="115">
        <f t="shared" si="388"/>
        <v>0</v>
      </c>
      <c r="AJ263" s="115">
        <f t="shared" si="388"/>
        <v>0</v>
      </c>
      <c r="AK263" s="115">
        <f t="shared" si="388"/>
        <v>0</v>
      </c>
      <c r="AL263" s="115">
        <f t="shared" si="388"/>
        <v>0</v>
      </c>
      <c r="AM263" s="115">
        <f t="shared" si="388"/>
        <v>25246069</v>
      </c>
      <c r="AN263" s="115">
        <f t="shared" si="388"/>
        <v>12623000</v>
      </c>
      <c r="AO263" s="115">
        <f t="shared" si="388"/>
        <v>2454288000</v>
      </c>
      <c r="AP263" s="115">
        <f t="shared" si="388"/>
        <v>2492157069</v>
      </c>
      <c r="AQ263" s="115">
        <f>SUM(AQ264:AQ278)</f>
        <v>25246069</v>
      </c>
      <c r="AR263" s="115">
        <f t="shared" si="388"/>
        <v>12623000</v>
      </c>
      <c r="AS263" s="115">
        <f t="shared" si="388"/>
        <v>2454288000</v>
      </c>
      <c r="AT263" s="115">
        <f t="shared" si="388"/>
        <v>2492157069</v>
      </c>
      <c r="AU263" s="115">
        <f t="shared" si="388"/>
        <v>25246069</v>
      </c>
      <c r="AV263" s="115">
        <f t="shared" si="388"/>
        <v>25245000</v>
      </c>
      <c r="AW263" s="115">
        <f t="shared" si="388"/>
        <v>50491069</v>
      </c>
      <c r="AX263" s="115" t="e">
        <f t="shared" si="388"/>
        <v>#REF!</v>
      </c>
      <c r="AY263" s="115">
        <f t="shared" si="388"/>
        <v>2492157000</v>
      </c>
      <c r="AZ263" s="115">
        <f t="shared" si="388"/>
        <v>118725000000</v>
      </c>
      <c r="BA263" s="115">
        <f>SUM(BA264:BA278)</f>
        <v>50491000</v>
      </c>
      <c r="BB263" s="115">
        <f>SUM(BB264:BB278)</f>
        <v>118924300000</v>
      </c>
    </row>
    <row r="264" spans="6:54" s="71" customFormat="1" ht="14.25" x14ac:dyDescent="0.2">
      <c r="G264" s="81" t="s">
        <v>477</v>
      </c>
      <c r="H264" s="85" t="s">
        <v>477</v>
      </c>
      <c r="I264" s="74" t="s">
        <v>478</v>
      </c>
      <c r="J264" s="75">
        <v>0</v>
      </c>
      <c r="K264" s="75"/>
      <c r="L264" s="113">
        <v>0</v>
      </c>
      <c r="M264" s="113">
        <v>0</v>
      </c>
      <c r="N264" s="113">
        <v>0</v>
      </c>
      <c r="O264" s="113">
        <v>0</v>
      </c>
      <c r="P264" s="113">
        <v>0</v>
      </c>
      <c r="Q264" s="113">
        <v>0</v>
      </c>
      <c r="R264" s="113">
        <v>0</v>
      </c>
      <c r="S264" s="113">
        <v>0</v>
      </c>
      <c r="T264" s="113">
        <v>0</v>
      </c>
      <c r="U264" s="113">
        <v>0</v>
      </c>
      <c r="V264" s="113">
        <v>0</v>
      </c>
      <c r="W264" s="113">
        <v>0</v>
      </c>
      <c r="X264" s="113">
        <v>0</v>
      </c>
      <c r="Y264" s="113">
        <f t="shared" si="372"/>
        <v>0</v>
      </c>
      <c r="Z264" s="113">
        <v>0</v>
      </c>
      <c r="AA264" s="113">
        <v>0</v>
      </c>
      <c r="AB264" s="113">
        <v>0</v>
      </c>
      <c r="AC264" s="113">
        <v>0</v>
      </c>
      <c r="AD264" s="113">
        <v>0</v>
      </c>
      <c r="AE264" s="113">
        <v>0</v>
      </c>
      <c r="AF264" s="113">
        <v>0</v>
      </c>
      <c r="AG264" s="116">
        <v>0</v>
      </c>
      <c r="AH264" s="116">
        <v>0</v>
      </c>
      <c r="AI264" s="113">
        <f t="shared" si="360"/>
        <v>0</v>
      </c>
      <c r="AJ264" s="113">
        <v>0</v>
      </c>
      <c r="AK264" s="113">
        <v>0</v>
      </c>
      <c r="AL264" s="113">
        <f t="shared" si="361"/>
        <v>0</v>
      </c>
      <c r="AM264" s="113">
        <f t="shared" ref="AM264:AM278" si="389">SUM(M264:R264)</f>
        <v>0</v>
      </c>
      <c r="AN264" s="113">
        <f t="shared" ref="AN264:AN277" si="390">SUM(S264:U264)</f>
        <v>0</v>
      </c>
      <c r="AO264" s="113">
        <f t="shared" ref="AO264:AO277" si="391">SUM(V264:X264)</f>
        <v>0</v>
      </c>
      <c r="AP264" s="113">
        <f t="shared" ref="AP264:AP278" si="392">SUM(AM264:AO264)</f>
        <v>0</v>
      </c>
      <c r="AQ264" s="113">
        <v>0</v>
      </c>
      <c r="AR264" s="113">
        <f t="shared" ref="AR264:AR277" si="393">R264*3</f>
        <v>0</v>
      </c>
      <c r="AS264" s="113">
        <f t="shared" ref="AS264:AS277" si="394">R264*3</f>
        <v>0</v>
      </c>
      <c r="AT264" s="113">
        <f t="shared" ref="AT264:AT278" si="395">SUM(AQ264:AS264)</f>
        <v>0</v>
      </c>
      <c r="AU264" s="113">
        <v>0</v>
      </c>
      <c r="AV264" s="113">
        <v>0</v>
      </c>
      <c r="AW264" s="113">
        <f t="shared" ref="AW264:AW278" si="396">SUM(AU264:AV264)</f>
        <v>0</v>
      </c>
      <c r="AX264" s="113" t="e">
        <f>#REF!</f>
        <v>#REF!</v>
      </c>
      <c r="AY264" s="113">
        <v>0</v>
      </c>
      <c r="AZ264" s="113">
        <v>0</v>
      </c>
      <c r="BA264" s="113">
        <v>0</v>
      </c>
      <c r="BB264" s="113">
        <v>0</v>
      </c>
    </row>
    <row r="265" spans="6:54" s="71" customFormat="1" ht="14.25" x14ac:dyDescent="0.2">
      <c r="F265" s="88"/>
      <c r="G265" s="81" t="s">
        <v>479</v>
      </c>
      <c r="H265" s="85" t="s">
        <v>479</v>
      </c>
      <c r="I265" s="74" t="s">
        <v>480</v>
      </c>
      <c r="J265" s="75">
        <v>0</v>
      </c>
      <c r="K265" s="75"/>
      <c r="L265" s="113">
        <v>0</v>
      </c>
      <c r="M265" s="113">
        <v>0</v>
      </c>
      <c r="N265" s="113">
        <v>0</v>
      </c>
      <c r="O265" s="113">
        <v>0</v>
      </c>
      <c r="P265" s="113">
        <v>0</v>
      </c>
      <c r="Q265" s="113">
        <v>0</v>
      </c>
      <c r="R265" s="113">
        <v>0</v>
      </c>
      <c r="S265" s="113">
        <v>0</v>
      </c>
      <c r="T265" s="113">
        <v>0</v>
      </c>
      <c r="U265" s="113">
        <v>0</v>
      </c>
      <c r="V265" s="113">
        <v>0</v>
      </c>
      <c r="W265" s="113">
        <v>0</v>
      </c>
      <c r="X265" s="113">
        <v>0</v>
      </c>
      <c r="Y265" s="113">
        <f t="shared" si="372"/>
        <v>0</v>
      </c>
      <c r="Z265" s="113">
        <v>0</v>
      </c>
      <c r="AA265" s="113">
        <v>0</v>
      </c>
      <c r="AB265" s="113">
        <v>0</v>
      </c>
      <c r="AC265" s="113">
        <v>0</v>
      </c>
      <c r="AD265" s="113">
        <v>0</v>
      </c>
      <c r="AE265" s="113">
        <v>0</v>
      </c>
      <c r="AF265" s="113">
        <v>0</v>
      </c>
      <c r="AG265" s="116">
        <v>0</v>
      </c>
      <c r="AH265" s="116">
        <v>0</v>
      </c>
      <c r="AI265" s="113">
        <f t="shared" si="360"/>
        <v>0</v>
      </c>
      <c r="AJ265" s="113">
        <v>0</v>
      </c>
      <c r="AK265" s="113">
        <v>0</v>
      </c>
      <c r="AL265" s="113">
        <f t="shared" si="361"/>
        <v>0</v>
      </c>
      <c r="AM265" s="113">
        <f t="shared" si="389"/>
        <v>0</v>
      </c>
      <c r="AN265" s="113">
        <f t="shared" si="390"/>
        <v>0</v>
      </c>
      <c r="AO265" s="113">
        <f t="shared" si="391"/>
        <v>0</v>
      </c>
      <c r="AP265" s="113">
        <f t="shared" si="392"/>
        <v>0</v>
      </c>
      <c r="AQ265" s="113">
        <v>0</v>
      </c>
      <c r="AR265" s="113">
        <f t="shared" si="393"/>
        <v>0</v>
      </c>
      <c r="AS265" s="113">
        <f t="shared" si="394"/>
        <v>0</v>
      </c>
      <c r="AT265" s="113">
        <f t="shared" si="395"/>
        <v>0</v>
      </c>
      <c r="AU265" s="113">
        <v>0</v>
      </c>
      <c r="AV265" s="113">
        <v>0</v>
      </c>
      <c r="AW265" s="113">
        <f t="shared" si="396"/>
        <v>0</v>
      </c>
      <c r="AX265" s="113" t="e">
        <f>#REF!</f>
        <v>#REF!</v>
      </c>
      <c r="AY265" s="113">
        <v>0</v>
      </c>
      <c r="AZ265" s="113">
        <v>0</v>
      </c>
      <c r="BA265" s="113">
        <v>0</v>
      </c>
      <c r="BB265" s="113">
        <v>0</v>
      </c>
    </row>
    <row r="266" spans="6:54" s="71" customFormat="1" ht="14.25" x14ac:dyDescent="0.2">
      <c r="G266" s="81" t="s">
        <v>481</v>
      </c>
      <c r="H266" s="85" t="s">
        <v>481</v>
      </c>
      <c r="I266" s="74" t="s">
        <v>482</v>
      </c>
      <c r="J266" s="75">
        <v>0</v>
      </c>
      <c r="K266" s="75"/>
      <c r="L266" s="113">
        <v>0</v>
      </c>
      <c r="M266" s="113">
        <v>0</v>
      </c>
      <c r="N266" s="113">
        <v>0</v>
      </c>
      <c r="O266" s="113">
        <v>0</v>
      </c>
      <c r="P266" s="113">
        <v>0</v>
      </c>
      <c r="Q266" s="113">
        <v>0</v>
      </c>
      <c r="R266" s="113">
        <v>0</v>
      </c>
      <c r="S266" s="113">
        <v>0</v>
      </c>
      <c r="T266" s="113">
        <v>0</v>
      </c>
      <c r="U266" s="113">
        <v>0</v>
      </c>
      <c r="V266" s="113">
        <v>0</v>
      </c>
      <c r="W266" s="113">
        <v>0</v>
      </c>
      <c r="X266" s="113">
        <v>0</v>
      </c>
      <c r="Y266" s="113">
        <f t="shared" si="372"/>
        <v>0</v>
      </c>
      <c r="Z266" s="113">
        <v>0</v>
      </c>
      <c r="AA266" s="113">
        <v>0</v>
      </c>
      <c r="AB266" s="113">
        <v>0</v>
      </c>
      <c r="AC266" s="113">
        <v>0</v>
      </c>
      <c r="AD266" s="113">
        <v>0</v>
      </c>
      <c r="AE266" s="113">
        <v>0</v>
      </c>
      <c r="AF266" s="113">
        <v>0</v>
      </c>
      <c r="AG266" s="116">
        <v>0</v>
      </c>
      <c r="AH266" s="116">
        <v>0</v>
      </c>
      <c r="AI266" s="113">
        <f t="shared" si="360"/>
        <v>0</v>
      </c>
      <c r="AJ266" s="113">
        <v>0</v>
      </c>
      <c r="AK266" s="113">
        <v>0</v>
      </c>
      <c r="AL266" s="113">
        <f t="shared" si="361"/>
        <v>0</v>
      </c>
      <c r="AM266" s="113">
        <f t="shared" si="389"/>
        <v>0</v>
      </c>
      <c r="AN266" s="113">
        <f t="shared" si="390"/>
        <v>0</v>
      </c>
      <c r="AO266" s="113">
        <f t="shared" si="391"/>
        <v>0</v>
      </c>
      <c r="AP266" s="113">
        <f t="shared" si="392"/>
        <v>0</v>
      </c>
      <c r="AQ266" s="113">
        <v>0</v>
      </c>
      <c r="AR266" s="113">
        <f t="shared" si="393"/>
        <v>0</v>
      </c>
      <c r="AS266" s="113">
        <f t="shared" si="394"/>
        <v>0</v>
      </c>
      <c r="AT266" s="113">
        <f t="shared" si="395"/>
        <v>0</v>
      </c>
      <c r="AU266" s="113">
        <v>0</v>
      </c>
      <c r="AV266" s="113">
        <v>0</v>
      </c>
      <c r="AW266" s="113">
        <f t="shared" si="396"/>
        <v>0</v>
      </c>
      <c r="AX266" s="113" t="e">
        <f>#REF!</f>
        <v>#REF!</v>
      </c>
      <c r="AY266" s="113">
        <v>0</v>
      </c>
      <c r="AZ266" s="113">
        <v>0</v>
      </c>
      <c r="BA266" s="113">
        <v>0</v>
      </c>
      <c r="BB266" s="113">
        <v>0</v>
      </c>
    </row>
    <row r="267" spans="6:54" s="71" customFormat="1" ht="14.25" x14ac:dyDescent="0.2">
      <c r="G267" s="81" t="s">
        <v>483</v>
      </c>
      <c r="H267" s="85" t="s">
        <v>483</v>
      </c>
      <c r="I267" s="74" t="s">
        <v>484</v>
      </c>
      <c r="J267" s="75">
        <v>0</v>
      </c>
      <c r="K267" s="75"/>
      <c r="L267" s="113">
        <v>0</v>
      </c>
      <c r="M267" s="113">
        <v>0</v>
      </c>
      <c r="N267" s="113">
        <v>0</v>
      </c>
      <c r="O267" s="113">
        <v>0</v>
      </c>
      <c r="P267" s="113">
        <v>0</v>
      </c>
      <c r="Q267" s="113">
        <v>0</v>
      </c>
      <c r="R267" s="113">
        <v>0</v>
      </c>
      <c r="S267" s="113">
        <v>0</v>
      </c>
      <c r="T267" s="113">
        <v>0</v>
      </c>
      <c r="U267" s="113">
        <v>0</v>
      </c>
      <c r="V267" s="113">
        <v>0</v>
      </c>
      <c r="W267" s="113">
        <v>0</v>
      </c>
      <c r="X267" s="113">
        <v>0</v>
      </c>
      <c r="Y267" s="113">
        <f t="shared" si="372"/>
        <v>0</v>
      </c>
      <c r="Z267" s="113">
        <v>0</v>
      </c>
      <c r="AA267" s="113">
        <v>0</v>
      </c>
      <c r="AB267" s="113">
        <v>0</v>
      </c>
      <c r="AC267" s="113">
        <v>0</v>
      </c>
      <c r="AD267" s="113">
        <v>0</v>
      </c>
      <c r="AE267" s="113">
        <v>0</v>
      </c>
      <c r="AF267" s="113">
        <v>0</v>
      </c>
      <c r="AG267" s="116">
        <v>0</v>
      </c>
      <c r="AH267" s="116">
        <v>0</v>
      </c>
      <c r="AI267" s="113">
        <f t="shared" si="360"/>
        <v>0</v>
      </c>
      <c r="AJ267" s="113">
        <v>0</v>
      </c>
      <c r="AK267" s="113">
        <v>0</v>
      </c>
      <c r="AL267" s="113">
        <f t="shared" si="361"/>
        <v>0</v>
      </c>
      <c r="AM267" s="113">
        <f t="shared" si="389"/>
        <v>0</v>
      </c>
      <c r="AN267" s="113">
        <f t="shared" si="390"/>
        <v>0</v>
      </c>
      <c r="AO267" s="113">
        <f t="shared" si="391"/>
        <v>0</v>
      </c>
      <c r="AP267" s="113">
        <f t="shared" si="392"/>
        <v>0</v>
      </c>
      <c r="AQ267" s="113">
        <v>0</v>
      </c>
      <c r="AR267" s="113">
        <f t="shared" si="393"/>
        <v>0</v>
      </c>
      <c r="AS267" s="113">
        <f t="shared" si="394"/>
        <v>0</v>
      </c>
      <c r="AT267" s="113">
        <f t="shared" si="395"/>
        <v>0</v>
      </c>
      <c r="AU267" s="113">
        <v>0</v>
      </c>
      <c r="AV267" s="113">
        <v>0</v>
      </c>
      <c r="AW267" s="113">
        <f t="shared" si="396"/>
        <v>0</v>
      </c>
      <c r="AX267" s="113" t="e">
        <f>#REF!</f>
        <v>#REF!</v>
      </c>
      <c r="AY267" s="113">
        <v>0</v>
      </c>
      <c r="AZ267" s="113">
        <v>0</v>
      </c>
      <c r="BA267" s="113">
        <v>0</v>
      </c>
      <c r="BB267" s="113">
        <v>0</v>
      </c>
    </row>
    <row r="268" spans="6:54" s="71" customFormat="1" ht="14.25" x14ac:dyDescent="0.2">
      <c r="G268" s="81" t="s">
        <v>485</v>
      </c>
      <c r="H268" s="85" t="s">
        <v>485</v>
      </c>
      <c r="I268" s="74" t="s">
        <v>486</v>
      </c>
      <c r="J268" s="75">
        <v>0</v>
      </c>
      <c r="K268" s="75"/>
      <c r="L268" s="113">
        <v>0</v>
      </c>
      <c r="M268" s="113">
        <v>0</v>
      </c>
      <c r="N268" s="113">
        <v>0</v>
      </c>
      <c r="O268" s="113">
        <v>0</v>
      </c>
      <c r="P268" s="113">
        <v>0</v>
      </c>
      <c r="Q268" s="113">
        <v>0</v>
      </c>
      <c r="R268" s="113">
        <v>0</v>
      </c>
      <c r="S268" s="113">
        <v>0</v>
      </c>
      <c r="T268" s="113">
        <v>0</v>
      </c>
      <c r="U268" s="113">
        <v>0</v>
      </c>
      <c r="V268" s="113">
        <v>0</v>
      </c>
      <c r="W268" s="113">
        <v>0</v>
      </c>
      <c r="X268" s="113">
        <v>0</v>
      </c>
      <c r="Y268" s="113">
        <f t="shared" si="372"/>
        <v>0</v>
      </c>
      <c r="Z268" s="113">
        <v>0</v>
      </c>
      <c r="AA268" s="113">
        <v>0</v>
      </c>
      <c r="AB268" s="113">
        <v>0</v>
      </c>
      <c r="AC268" s="113">
        <v>0</v>
      </c>
      <c r="AD268" s="113">
        <v>0</v>
      </c>
      <c r="AE268" s="113">
        <v>0</v>
      </c>
      <c r="AF268" s="113">
        <v>0</v>
      </c>
      <c r="AG268" s="116">
        <v>0</v>
      </c>
      <c r="AH268" s="116">
        <v>0</v>
      </c>
      <c r="AI268" s="113">
        <f t="shared" si="360"/>
        <v>0</v>
      </c>
      <c r="AJ268" s="113">
        <v>0</v>
      </c>
      <c r="AK268" s="113">
        <v>0</v>
      </c>
      <c r="AL268" s="113">
        <f t="shared" si="361"/>
        <v>0</v>
      </c>
      <c r="AM268" s="113">
        <f t="shared" si="389"/>
        <v>0</v>
      </c>
      <c r="AN268" s="113">
        <f t="shared" si="390"/>
        <v>0</v>
      </c>
      <c r="AO268" s="113">
        <f t="shared" si="391"/>
        <v>0</v>
      </c>
      <c r="AP268" s="113">
        <f t="shared" si="392"/>
        <v>0</v>
      </c>
      <c r="AQ268" s="113">
        <v>0</v>
      </c>
      <c r="AR268" s="113">
        <f t="shared" si="393"/>
        <v>0</v>
      </c>
      <c r="AS268" s="113">
        <f t="shared" si="394"/>
        <v>0</v>
      </c>
      <c r="AT268" s="113">
        <f t="shared" si="395"/>
        <v>0</v>
      </c>
      <c r="AU268" s="113">
        <v>0</v>
      </c>
      <c r="AV268" s="113">
        <v>0</v>
      </c>
      <c r="AW268" s="113">
        <f t="shared" si="396"/>
        <v>0</v>
      </c>
      <c r="AX268" s="113" t="e">
        <f>#REF!</f>
        <v>#REF!</v>
      </c>
      <c r="AY268" s="113">
        <v>0</v>
      </c>
      <c r="AZ268" s="113">
        <v>0</v>
      </c>
      <c r="BA268" s="113">
        <v>0</v>
      </c>
      <c r="BB268" s="113">
        <v>0</v>
      </c>
    </row>
    <row r="269" spans="6:54" s="71" customFormat="1" ht="14.25" x14ac:dyDescent="0.2">
      <c r="G269" s="81" t="s">
        <v>487</v>
      </c>
      <c r="H269" s="85" t="s">
        <v>487</v>
      </c>
      <c r="I269" s="74" t="s">
        <v>488</v>
      </c>
      <c r="J269" s="75">
        <v>0</v>
      </c>
      <c r="K269" s="75"/>
      <c r="L269" s="113">
        <v>0</v>
      </c>
      <c r="M269" s="113">
        <v>0</v>
      </c>
      <c r="N269" s="113">
        <v>0</v>
      </c>
      <c r="O269" s="113">
        <v>0</v>
      </c>
      <c r="P269" s="113">
        <v>0</v>
      </c>
      <c r="Q269" s="113">
        <v>0</v>
      </c>
      <c r="R269" s="113">
        <v>0</v>
      </c>
      <c r="S269" s="113">
        <v>0</v>
      </c>
      <c r="T269" s="113">
        <v>0</v>
      </c>
      <c r="U269" s="113">
        <v>0</v>
      </c>
      <c r="V269" s="113">
        <v>0</v>
      </c>
      <c r="W269" s="113">
        <v>0</v>
      </c>
      <c r="X269" s="113">
        <v>0</v>
      </c>
      <c r="Y269" s="113">
        <f t="shared" si="372"/>
        <v>0</v>
      </c>
      <c r="Z269" s="113">
        <v>0</v>
      </c>
      <c r="AA269" s="113">
        <v>0</v>
      </c>
      <c r="AB269" s="113">
        <v>0</v>
      </c>
      <c r="AC269" s="113">
        <v>0</v>
      </c>
      <c r="AD269" s="113">
        <v>0</v>
      </c>
      <c r="AE269" s="113">
        <v>0</v>
      </c>
      <c r="AF269" s="113">
        <v>0</v>
      </c>
      <c r="AG269" s="116">
        <v>0</v>
      </c>
      <c r="AH269" s="116">
        <v>0</v>
      </c>
      <c r="AI269" s="113">
        <f t="shared" si="360"/>
        <v>0</v>
      </c>
      <c r="AJ269" s="113">
        <v>0</v>
      </c>
      <c r="AK269" s="113">
        <v>0</v>
      </c>
      <c r="AL269" s="113">
        <f t="shared" si="361"/>
        <v>0</v>
      </c>
      <c r="AM269" s="113">
        <f t="shared" si="389"/>
        <v>0</v>
      </c>
      <c r="AN269" s="113">
        <f t="shared" si="390"/>
        <v>0</v>
      </c>
      <c r="AO269" s="113">
        <f t="shared" si="391"/>
        <v>0</v>
      </c>
      <c r="AP269" s="113">
        <f t="shared" si="392"/>
        <v>0</v>
      </c>
      <c r="AQ269" s="113">
        <v>0</v>
      </c>
      <c r="AR269" s="113">
        <f t="shared" si="393"/>
        <v>0</v>
      </c>
      <c r="AS269" s="113">
        <f t="shared" si="394"/>
        <v>0</v>
      </c>
      <c r="AT269" s="113">
        <f t="shared" si="395"/>
        <v>0</v>
      </c>
      <c r="AU269" s="113">
        <v>0</v>
      </c>
      <c r="AV269" s="113">
        <v>0</v>
      </c>
      <c r="AW269" s="113">
        <f t="shared" si="396"/>
        <v>0</v>
      </c>
      <c r="AX269" s="113" t="e">
        <f>#REF!</f>
        <v>#REF!</v>
      </c>
      <c r="AY269" s="113">
        <v>0</v>
      </c>
      <c r="AZ269" s="113">
        <v>0</v>
      </c>
      <c r="BA269" s="113">
        <v>0</v>
      </c>
      <c r="BB269" s="113">
        <v>0</v>
      </c>
    </row>
    <row r="270" spans="6:54" s="71" customFormat="1" ht="14.25" x14ac:dyDescent="0.2">
      <c r="G270" s="81" t="s">
        <v>489</v>
      </c>
      <c r="H270" s="85" t="s">
        <v>489</v>
      </c>
      <c r="I270" s="74" t="s">
        <v>490</v>
      </c>
      <c r="J270" s="75">
        <v>0</v>
      </c>
      <c r="K270" s="75"/>
      <c r="L270" s="113">
        <v>0</v>
      </c>
      <c r="M270" s="113">
        <v>0</v>
      </c>
      <c r="N270" s="113">
        <v>0</v>
      </c>
      <c r="O270" s="113">
        <v>0</v>
      </c>
      <c r="P270" s="113">
        <v>0</v>
      </c>
      <c r="Q270" s="113">
        <v>0</v>
      </c>
      <c r="R270" s="113">
        <v>0</v>
      </c>
      <c r="S270" s="113">
        <v>0</v>
      </c>
      <c r="T270" s="113">
        <v>0</v>
      </c>
      <c r="U270" s="113">
        <v>0</v>
      </c>
      <c r="V270" s="113">
        <v>0</v>
      </c>
      <c r="W270" s="113">
        <v>0</v>
      </c>
      <c r="X270" s="113">
        <v>0</v>
      </c>
      <c r="Y270" s="113">
        <f t="shared" si="372"/>
        <v>0</v>
      </c>
      <c r="Z270" s="113">
        <v>0</v>
      </c>
      <c r="AA270" s="113">
        <v>0</v>
      </c>
      <c r="AB270" s="113">
        <v>0</v>
      </c>
      <c r="AC270" s="113">
        <v>0</v>
      </c>
      <c r="AD270" s="113">
        <v>0</v>
      </c>
      <c r="AE270" s="113">
        <v>0</v>
      </c>
      <c r="AF270" s="113">
        <v>0</v>
      </c>
      <c r="AG270" s="116">
        <v>0</v>
      </c>
      <c r="AH270" s="116">
        <v>0</v>
      </c>
      <c r="AI270" s="113">
        <f t="shared" si="360"/>
        <v>0</v>
      </c>
      <c r="AJ270" s="113">
        <v>0</v>
      </c>
      <c r="AK270" s="113">
        <v>0</v>
      </c>
      <c r="AL270" s="113">
        <f t="shared" si="361"/>
        <v>0</v>
      </c>
      <c r="AM270" s="113">
        <f t="shared" si="389"/>
        <v>0</v>
      </c>
      <c r="AN270" s="113">
        <f t="shared" si="390"/>
        <v>0</v>
      </c>
      <c r="AO270" s="113">
        <f t="shared" si="391"/>
        <v>0</v>
      </c>
      <c r="AP270" s="113">
        <f t="shared" si="392"/>
        <v>0</v>
      </c>
      <c r="AQ270" s="113">
        <v>0</v>
      </c>
      <c r="AR270" s="113">
        <f t="shared" si="393"/>
        <v>0</v>
      </c>
      <c r="AS270" s="113">
        <f t="shared" si="394"/>
        <v>0</v>
      </c>
      <c r="AT270" s="113">
        <f t="shared" si="395"/>
        <v>0</v>
      </c>
      <c r="AU270" s="113">
        <v>0</v>
      </c>
      <c r="AV270" s="113">
        <v>0</v>
      </c>
      <c r="AW270" s="113">
        <f t="shared" si="396"/>
        <v>0</v>
      </c>
      <c r="AX270" s="113" t="e">
        <f>#REF!</f>
        <v>#REF!</v>
      </c>
      <c r="AY270" s="113">
        <v>0</v>
      </c>
      <c r="AZ270" s="113">
        <v>0</v>
      </c>
      <c r="BA270" s="113">
        <v>0</v>
      </c>
      <c r="BB270" s="113">
        <v>0</v>
      </c>
    </row>
    <row r="271" spans="6:54" s="71" customFormat="1" ht="14.25" x14ac:dyDescent="0.2">
      <c r="G271" s="81" t="s">
        <v>491</v>
      </c>
      <c r="H271" s="85" t="s">
        <v>491</v>
      </c>
      <c r="I271" s="74" t="s">
        <v>492</v>
      </c>
      <c r="J271" s="75">
        <v>0</v>
      </c>
      <c r="K271" s="75"/>
      <c r="L271" s="113">
        <v>0</v>
      </c>
      <c r="M271" s="113">
        <v>0</v>
      </c>
      <c r="N271" s="113">
        <v>0</v>
      </c>
      <c r="O271" s="113">
        <v>0</v>
      </c>
      <c r="P271" s="113">
        <v>0</v>
      </c>
      <c r="Q271" s="113">
        <v>0</v>
      </c>
      <c r="R271" s="113">
        <v>0</v>
      </c>
      <c r="S271" s="113">
        <v>0</v>
      </c>
      <c r="T271" s="113">
        <v>0</v>
      </c>
      <c r="U271" s="113">
        <v>0</v>
      </c>
      <c r="V271" s="113">
        <v>0</v>
      </c>
      <c r="W271" s="113">
        <v>0</v>
      </c>
      <c r="X271" s="113">
        <v>0</v>
      </c>
      <c r="Y271" s="113">
        <f t="shared" si="372"/>
        <v>0</v>
      </c>
      <c r="Z271" s="113">
        <v>0</v>
      </c>
      <c r="AA271" s="113">
        <v>0</v>
      </c>
      <c r="AB271" s="113">
        <v>0</v>
      </c>
      <c r="AC271" s="113">
        <v>0</v>
      </c>
      <c r="AD271" s="113">
        <v>0</v>
      </c>
      <c r="AE271" s="113">
        <v>0</v>
      </c>
      <c r="AF271" s="113">
        <v>0</v>
      </c>
      <c r="AG271" s="116">
        <v>0</v>
      </c>
      <c r="AH271" s="116">
        <v>0</v>
      </c>
      <c r="AI271" s="113">
        <f t="shared" si="360"/>
        <v>0</v>
      </c>
      <c r="AJ271" s="113">
        <v>0</v>
      </c>
      <c r="AK271" s="113">
        <v>0</v>
      </c>
      <c r="AL271" s="113">
        <f t="shared" si="361"/>
        <v>0</v>
      </c>
      <c r="AM271" s="113">
        <f t="shared" si="389"/>
        <v>0</v>
      </c>
      <c r="AN271" s="113">
        <f t="shared" si="390"/>
        <v>0</v>
      </c>
      <c r="AO271" s="113">
        <f t="shared" si="391"/>
        <v>0</v>
      </c>
      <c r="AP271" s="113">
        <f t="shared" si="392"/>
        <v>0</v>
      </c>
      <c r="AQ271" s="113">
        <v>0</v>
      </c>
      <c r="AR271" s="113">
        <f t="shared" si="393"/>
        <v>0</v>
      </c>
      <c r="AS271" s="113">
        <f t="shared" si="394"/>
        <v>0</v>
      </c>
      <c r="AT271" s="113">
        <f t="shared" si="395"/>
        <v>0</v>
      </c>
      <c r="AU271" s="113">
        <v>0</v>
      </c>
      <c r="AV271" s="113">
        <v>0</v>
      </c>
      <c r="AW271" s="113">
        <f t="shared" si="396"/>
        <v>0</v>
      </c>
      <c r="AX271" s="113" t="e">
        <f>#REF!</f>
        <v>#REF!</v>
      </c>
      <c r="AY271" s="113">
        <v>0</v>
      </c>
      <c r="AZ271" s="113">
        <v>0</v>
      </c>
      <c r="BA271" s="113">
        <v>0</v>
      </c>
      <c r="BB271" s="113">
        <v>0</v>
      </c>
    </row>
    <row r="272" spans="6:54" s="71" customFormat="1" ht="14.25" x14ac:dyDescent="0.2">
      <c r="G272" s="81" t="s">
        <v>493</v>
      </c>
      <c r="H272" s="85" t="s">
        <v>493</v>
      </c>
      <c r="I272" s="74" t="s">
        <v>494</v>
      </c>
      <c r="J272" s="75">
        <v>0</v>
      </c>
      <c r="K272" s="75"/>
      <c r="L272" s="113">
        <v>0</v>
      </c>
      <c r="M272" s="113">
        <v>0</v>
      </c>
      <c r="N272" s="113">
        <v>0</v>
      </c>
      <c r="O272" s="113">
        <v>0</v>
      </c>
      <c r="P272" s="113">
        <v>0</v>
      </c>
      <c r="Q272" s="113">
        <v>0</v>
      </c>
      <c r="R272" s="113">
        <v>0</v>
      </c>
      <c r="S272" s="113">
        <v>0</v>
      </c>
      <c r="T272" s="113">
        <v>0</v>
      </c>
      <c r="U272" s="113">
        <v>0</v>
      </c>
      <c r="V272" s="113">
        <v>0</v>
      </c>
      <c r="W272" s="113">
        <v>0</v>
      </c>
      <c r="X272" s="113">
        <v>0</v>
      </c>
      <c r="Y272" s="113">
        <f t="shared" si="372"/>
        <v>0</v>
      </c>
      <c r="Z272" s="113">
        <v>0</v>
      </c>
      <c r="AA272" s="113">
        <v>0</v>
      </c>
      <c r="AB272" s="113">
        <v>0</v>
      </c>
      <c r="AC272" s="113">
        <v>0</v>
      </c>
      <c r="AD272" s="113">
        <v>0</v>
      </c>
      <c r="AE272" s="113">
        <v>0</v>
      </c>
      <c r="AF272" s="113">
        <v>0</v>
      </c>
      <c r="AG272" s="116">
        <v>0</v>
      </c>
      <c r="AH272" s="116">
        <v>0</v>
      </c>
      <c r="AI272" s="113">
        <f t="shared" si="360"/>
        <v>0</v>
      </c>
      <c r="AJ272" s="113">
        <v>0</v>
      </c>
      <c r="AK272" s="113">
        <v>0</v>
      </c>
      <c r="AL272" s="113">
        <f t="shared" si="361"/>
        <v>0</v>
      </c>
      <c r="AM272" s="113">
        <f t="shared" si="389"/>
        <v>0</v>
      </c>
      <c r="AN272" s="113">
        <f t="shared" si="390"/>
        <v>0</v>
      </c>
      <c r="AO272" s="113">
        <f t="shared" si="391"/>
        <v>0</v>
      </c>
      <c r="AP272" s="113">
        <f t="shared" si="392"/>
        <v>0</v>
      </c>
      <c r="AQ272" s="113">
        <v>0</v>
      </c>
      <c r="AR272" s="113">
        <f t="shared" si="393"/>
        <v>0</v>
      </c>
      <c r="AS272" s="113">
        <f t="shared" si="394"/>
        <v>0</v>
      </c>
      <c r="AT272" s="113">
        <f t="shared" si="395"/>
        <v>0</v>
      </c>
      <c r="AU272" s="113">
        <v>0</v>
      </c>
      <c r="AV272" s="113">
        <v>0</v>
      </c>
      <c r="AW272" s="113">
        <f t="shared" si="396"/>
        <v>0</v>
      </c>
      <c r="AX272" s="113" t="e">
        <f>#REF!</f>
        <v>#REF!</v>
      </c>
      <c r="AY272" s="113">
        <v>0</v>
      </c>
      <c r="AZ272" s="113">
        <v>0</v>
      </c>
      <c r="BA272" s="113">
        <v>0</v>
      </c>
      <c r="BB272" s="113">
        <v>0</v>
      </c>
    </row>
    <row r="273" spans="7:54" s="71" customFormat="1" ht="14.25" x14ac:dyDescent="0.2">
      <c r="G273" s="81" t="s">
        <v>495</v>
      </c>
      <c r="H273" s="85" t="s">
        <v>495</v>
      </c>
      <c r="I273" s="74" t="s">
        <v>496</v>
      </c>
      <c r="J273" s="75">
        <v>0</v>
      </c>
      <c r="K273" s="75"/>
      <c r="L273" s="113">
        <v>0</v>
      </c>
      <c r="M273" s="113">
        <v>0</v>
      </c>
      <c r="N273" s="113">
        <v>0</v>
      </c>
      <c r="O273" s="113">
        <v>0</v>
      </c>
      <c r="P273" s="113">
        <v>0</v>
      </c>
      <c r="Q273" s="113">
        <v>0</v>
      </c>
      <c r="R273" s="113">
        <v>0</v>
      </c>
      <c r="S273" s="113">
        <v>0</v>
      </c>
      <c r="T273" s="113">
        <v>0</v>
      </c>
      <c r="U273" s="113">
        <v>0</v>
      </c>
      <c r="V273" s="113">
        <v>0</v>
      </c>
      <c r="W273" s="113">
        <v>0</v>
      </c>
      <c r="X273" s="113">
        <v>0</v>
      </c>
      <c r="Y273" s="113">
        <f t="shared" si="372"/>
        <v>0</v>
      </c>
      <c r="Z273" s="113">
        <v>0</v>
      </c>
      <c r="AA273" s="113">
        <v>0</v>
      </c>
      <c r="AB273" s="113">
        <v>0</v>
      </c>
      <c r="AC273" s="113">
        <v>0</v>
      </c>
      <c r="AD273" s="113">
        <v>0</v>
      </c>
      <c r="AE273" s="113">
        <v>0</v>
      </c>
      <c r="AF273" s="113">
        <v>0</v>
      </c>
      <c r="AG273" s="116">
        <v>0</v>
      </c>
      <c r="AH273" s="116">
        <v>0</v>
      </c>
      <c r="AI273" s="113">
        <f t="shared" si="360"/>
        <v>0</v>
      </c>
      <c r="AJ273" s="113">
        <v>0</v>
      </c>
      <c r="AK273" s="113">
        <v>0</v>
      </c>
      <c r="AL273" s="113">
        <f t="shared" si="361"/>
        <v>0</v>
      </c>
      <c r="AM273" s="113">
        <f t="shared" si="389"/>
        <v>0</v>
      </c>
      <c r="AN273" s="113">
        <f t="shared" si="390"/>
        <v>0</v>
      </c>
      <c r="AO273" s="113">
        <f t="shared" si="391"/>
        <v>0</v>
      </c>
      <c r="AP273" s="113">
        <f t="shared" si="392"/>
        <v>0</v>
      </c>
      <c r="AQ273" s="113">
        <v>0</v>
      </c>
      <c r="AR273" s="113">
        <f t="shared" si="393"/>
        <v>0</v>
      </c>
      <c r="AS273" s="113">
        <f t="shared" si="394"/>
        <v>0</v>
      </c>
      <c r="AT273" s="113">
        <f t="shared" si="395"/>
        <v>0</v>
      </c>
      <c r="AU273" s="113">
        <v>0</v>
      </c>
      <c r="AV273" s="113">
        <v>0</v>
      </c>
      <c r="AW273" s="113">
        <f t="shared" si="396"/>
        <v>0</v>
      </c>
      <c r="AX273" s="113" t="e">
        <f>#REF!</f>
        <v>#REF!</v>
      </c>
      <c r="AY273" s="113">
        <v>0</v>
      </c>
      <c r="AZ273" s="113">
        <v>0</v>
      </c>
      <c r="BA273" s="113">
        <v>0</v>
      </c>
      <c r="BB273" s="113">
        <v>0</v>
      </c>
    </row>
    <row r="274" spans="7:54" s="71" customFormat="1" ht="14.25" x14ac:dyDescent="0.2">
      <c r="G274" s="81" t="s">
        <v>497</v>
      </c>
      <c r="H274" s="85" t="s">
        <v>497</v>
      </c>
      <c r="I274" s="74" t="s">
        <v>498</v>
      </c>
      <c r="J274" s="75">
        <v>0</v>
      </c>
      <c r="K274" s="75"/>
      <c r="L274" s="113">
        <v>0</v>
      </c>
      <c r="M274" s="113">
        <v>0</v>
      </c>
      <c r="N274" s="113">
        <v>0</v>
      </c>
      <c r="O274" s="113">
        <v>0</v>
      </c>
      <c r="P274" s="113">
        <v>0</v>
      </c>
      <c r="Q274" s="113">
        <v>0</v>
      </c>
      <c r="R274" s="113">
        <v>0</v>
      </c>
      <c r="S274" s="113">
        <v>0</v>
      </c>
      <c r="T274" s="113">
        <v>0</v>
      </c>
      <c r="U274" s="113">
        <v>0</v>
      </c>
      <c r="V274" s="113">
        <v>0</v>
      </c>
      <c r="W274" s="113">
        <v>0</v>
      </c>
      <c r="X274" s="113">
        <v>0</v>
      </c>
      <c r="Y274" s="113">
        <f t="shared" si="372"/>
        <v>0</v>
      </c>
      <c r="Z274" s="113">
        <v>0</v>
      </c>
      <c r="AA274" s="113">
        <v>0</v>
      </c>
      <c r="AB274" s="113">
        <v>0</v>
      </c>
      <c r="AC274" s="113">
        <v>0</v>
      </c>
      <c r="AD274" s="113">
        <v>0</v>
      </c>
      <c r="AE274" s="113">
        <v>0</v>
      </c>
      <c r="AF274" s="113">
        <v>0</v>
      </c>
      <c r="AG274" s="116">
        <v>0</v>
      </c>
      <c r="AH274" s="116">
        <v>0</v>
      </c>
      <c r="AI274" s="113">
        <f t="shared" si="360"/>
        <v>0</v>
      </c>
      <c r="AJ274" s="113">
        <v>0</v>
      </c>
      <c r="AK274" s="113">
        <v>0</v>
      </c>
      <c r="AL274" s="113">
        <f t="shared" si="361"/>
        <v>0</v>
      </c>
      <c r="AM274" s="113">
        <f t="shared" si="389"/>
        <v>0</v>
      </c>
      <c r="AN274" s="113">
        <f t="shared" si="390"/>
        <v>0</v>
      </c>
      <c r="AO274" s="113">
        <f t="shared" si="391"/>
        <v>0</v>
      </c>
      <c r="AP274" s="113">
        <f t="shared" si="392"/>
        <v>0</v>
      </c>
      <c r="AQ274" s="113">
        <v>0</v>
      </c>
      <c r="AR274" s="113">
        <f t="shared" si="393"/>
        <v>0</v>
      </c>
      <c r="AS274" s="113">
        <f t="shared" si="394"/>
        <v>0</v>
      </c>
      <c r="AT274" s="113">
        <f t="shared" si="395"/>
        <v>0</v>
      </c>
      <c r="AU274" s="113">
        <v>0</v>
      </c>
      <c r="AV274" s="113">
        <v>0</v>
      </c>
      <c r="AW274" s="113">
        <f t="shared" si="396"/>
        <v>0</v>
      </c>
      <c r="AX274" s="113" t="e">
        <f>#REF!</f>
        <v>#REF!</v>
      </c>
      <c r="AY274" s="113">
        <v>0</v>
      </c>
      <c r="AZ274" s="113">
        <v>0</v>
      </c>
      <c r="BA274" s="113">
        <v>0</v>
      </c>
      <c r="BB274" s="113">
        <v>0</v>
      </c>
    </row>
    <row r="275" spans="7:54" s="71" customFormat="1" ht="14.25" x14ac:dyDescent="0.2">
      <c r="G275" s="81" t="s">
        <v>499</v>
      </c>
      <c r="H275" s="85" t="s">
        <v>499</v>
      </c>
      <c r="I275" s="74" t="s">
        <v>500</v>
      </c>
      <c r="J275" s="75">
        <v>0</v>
      </c>
      <c r="K275" s="75"/>
      <c r="L275" s="113">
        <v>0</v>
      </c>
      <c r="M275" s="113">
        <v>0</v>
      </c>
      <c r="N275" s="113">
        <v>0</v>
      </c>
      <c r="O275" s="113">
        <v>0</v>
      </c>
      <c r="P275" s="113">
        <v>0</v>
      </c>
      <c r="Q275" s="113">
        <v>0</v>
      </c>
      <c r="R275" s="113">
        <v>0</v>
      </c>
      <c r="S275" s="113">
        <v>0</v>
      </c>
      <c r="T275" s="113">
        <v>0</v>
      </c>
      <c r="U275" s="113">
        <v>0</v>
      </c>
      <c r="V275" s="113">
        <v>0</v>
      </c>
      <c r="W275" s="113">
        <v>0</v>
      </c>
      <c r="X275" s="113">
        <v>0</v>
      </c>
      <c r="Y275" s="113">
        <f t="shared" si="372"/>
        <v>0</v>
      </c>
      <c r="Z275" s="113">
        <v>0</v>
      </c>
      <c r="AA275" s="113">
        <v>0</v>
      </c>
      <c r="AB275" s="113">
        <v>0</v>
      </c>
      <c r="AC275" s="113">
        <v>0</v>
      </c>
      <c r="AD275" s="113">
        <v>0</v>
      </c>
      <c r="AE275" s="113">
        <v>0</v>
      </c>
      <c r="AF275" s="113">
        <v>0</v>
      </c>
      <c r="AG275" s="116">
        <v>0</v>
      </c>
      <c r="AH275" s="116">
        <v>0</v>
      </c>
      <c r="AI275" s="113">
        <f t="shared" si="360"/>
        <v>0</v>
      </c>
      <c r="AJ275" s="113">
        <v>0</v>
      </c>
      <c r="AK275" s="113">
        <v>0</v>
      </c>
      <c r="AL275" s="113">
        <f t="shared" si="361"/>
        <v>0</v>
      </c>
      <c r="AM275" s="113">
        <f t="shared" si="389"/>
        <v>0</v>
      </c>
      <c r="AN275" s="113">
        <f t="shared" si="390"/>
        <v>0</v>
      </c>
      <c r="AO275" s="113">
        <f t="shared" si="391"/>
        <v>0</v>
      </c>
      <c r="AP275" s="113">
        <f t="shared" si="392"/>
        <v>0</v>
      </c>
      <c r="AQ275" s="113">
        <v>0</v>
      </c>
      <c r="AR275" s="113">
        <f t="shared" si="393"/>
        <v>0</v>
      </c>
      <c r="AS275" s="113">
        <f t="shared" si="394"/>
        <v>0</v>
      </c>
      <c r="AT275" s="113">
        <f t="shared" si="395"/>
        <v>0</v>
      </c>
      <c r="AU275" s="113">
        <v>0</v>
      </c>
      <c r="AV275" s="113">
        <v>0</v>
      </c>
      <c r="AW275" s="113">
        <f t="shared" si="396"/>
        <v>0</v>
      </c>
      <c r="AX275" s="113" t="e">
        <f>#REF!</f>
        <v>#REF!</v>
      </c>
      <c r="AY275" s="113">
        <v>0</v>
      </c>
      <c r="AZ275" s="117">
        <v>8790000000</v>
      </c>
      <c r="BA275" s="113">
        <v>0</v>
      </c>
      <c r="BB275" s="113">
        <v>0</v>
      </c>
    </row>
    <row r="276" spans="7:54" s="71" customFormat="1" ht="14.25" x14ac:dyDescent="0.2">
      <c r="G276" s="81" t="s">
        <v>501</v>
      </c>
      <c r="H276" s="85" t="s">
        <v>501</v>
      </c>
      <c r="I276" s="74" t="s">
        <v>502</v>
      </c>
      <c r="J276" s="75">
        <v>0</v>
      </c>
      <c r="K276" s="75"/>
      <c r="L276" s="113">
        <v>0</v>
      </c>
      <c r="M276" s="113">
        <v>0</v>
      </c>
      <c r="N276" s="113">
        <v>0</v>
      </c>
      <c r="O276" s="113">
        <v>0</v>
      </c>
      <c r="P276" s="113">
        <v>0</v>
      </c>
      <c r="Q276" s="113">
        <v>0</v>
      </c>
      <c r="R276" s="113">
        <v>0</v>
      </c>
      <c r="S276" s="113">
        <v>0</v>
      </c>
      <c r="T276" s="113">
        <v>0</v>
      </c>
      <c r="U276" s="113">
        <v>0</v>
      </c>
      <c r="V276" s="113">
        <v>0</v>
      </c>
      <c r="W276" s="113">
        <v>0</v>
      </c>
      <c r="X276" s="113">
        <v>0</v>
      </c>
      <c r="Y276" s="113">
        <f t="shared" si="372"/>
        <v>0</v>
      </c>
      <c r="Z276" s="113">
        <v>0</v>
      </c>
      <c r="AA276" s="113">
        <v>0</v>
      </c>
      <c r="AB276" s="113">
        <v>0</v>
      </c>
      <c r="AC276" s="113">
        <v>0</v>
      </c>
      <c r="AD276" s="113">
        <v>0</v>
      </c>
      <c r="AE276" s="113">
        <v>0</v>
      </c>
      <c r="AF276" s="113">
        <v>0</v>
      </c>
      <c r="AG276" s="116">
        <v>0</v>
      </c>
      <c r="AH276" s="116">
        <v>0</v>
      </c>
      <c r="AI276" s="113">
        <f t="shared" si="360"/>
        <v>0</v>
      </c>
      <c r="AJ276" s="113">
        <v>0</v>
      </c>
      <c r="AK276" s="113">
        <v>0</v>
      </c>
      <c r="AL276" s="113">
        <f t="shared" si="361"/>
        <v>0</v>
      </c>
      <c r="AM276" s="113">
        <f t="shared" si="389"/>
        <v>0</v>
      </c>
      <c r="AN276" s="113">
        <f t="shared" si="390"/>
        <v>0</v>
      </c>
      <c r="AO276" s="113">
        <f t="shared" si="391"/>
        <v>0</v>
      </c>
      <c r="AP276" s="113">
        <f t="shared" si="392"/>
        <v>0</v>
      </c>
      <c r="AQ276" s="113">
        <v>0</v>
      </c>
      <c r="AR276" s="113">
        <f t="shared" si="393"/>
        <v>0</v>
      </c>
      <c r="AS276" s="113">
        <f t="shared" si="394"/>
        <v>0</v>
      </c>
      <c r="AT276" s="113">
        <f t="shared" si="395"/>
        <v>0</v>
      </c>
      <c r="AU276" s="113">
        <v>0</v>
      </c>
      <c r="AV276" s="113">
        <v>0</v>
      </c>
      <c r="AW276" s="113">
        <f t="shared" si="396"/>
        <v>0</v>
      </c>
      <c r="AX276" s="113" t="e">
        <f>#REF!</f>
        <v>#REF!</v>
      </c>
      <c r="AY276" s="113">
        <v>0</v>
      </c>
      <c r="AZ276" s="113">
        <v>0</v>
      </c>
      <c r="BA276" s="113">
        <v>0</v>
      </c>
      <c r="BB276" s="113">
        <v>0</v>
      </c>
    </row>
    <row r="277" spans="7:54" s="71" customFormat="1" ht="14.25" x14ac:dyDescent="0.2">
      <c r="G277" s="81" t="s">
        <v>503</v>
      </c>
      <c r="H277" s="85" t="s">
        <v>503</v>
      </c>
      <c r="I277" s="74" t="s">
        <v>504</v>
      </c>
      <c r="J277" s="75">
        <v>0</v>
      </c>
      <c r="K277" s="75"/>
      <c r="L277" s="113">
        <v>0</v>
      </c>
      <c r="M277" s="113">
        <v>0</v>
      </c>
      <c r="N277" s="113">
        <v>0</v>
      </c>
      <c r="O277" s="113">
        <v>0</v>
      </c>
      <c r="P277" s="113">
        <v>0</v>
      </c>
      <c r="Q277" s="113">
        <v>0</v>
      </c>
      <c r="R277" s="113">
        <v>0</v>
      </c>
      <c r="S277" s="113">
        <v>0</v>
      </c>
      <c r="T277" s="113">
        <v>0</v>
      </c>
      <c r="U277" s="113">
        <v>0</v>
      </c>
      <c r="V277" s="113">
        <v>0</v>
      </c>
      <c r="W277" s="113">
        <v>0</v>
      </c>
      <c r="X277" s="113">
        <v>0</v>
      </c>
      <c r="Y277" s="113">
        <f t="shared" si="372"/>
        <v>0</v>
      </c>
      <c r="Z277" s="113">
        <v>0</v>
      </c>
      <c r="AA277" s="113">
        <v>0</v>
      </c>
      <c r="AB277" s="113">
        <v>0</v>
      </c>
      <c r="AC277" s="113">
        <v>0</v>
      </c>
      <c r="AD277" s="113">
        <v>0</v>
      </c>
      <c r="AE277" s="113">
        <v>0</v>
      </c>
      <c r="AF277" s="113">
        <v>0</v>
      </c>
      <c r="AG277" s="116">
        <v>0</v>
      </c>
      <c r="AH277" s="116">
        <v>0</v>
      </c>
      <c r="AI277" s="113">
        <f t="shared" si="360"/>
        <v>0</v>
      </c>
      <c r="AJ277" s="113">
        <v>0</v>
      </c>
      <c r="AK277" s="113">
        <v>0</v>
      </c>
      <c r="AL277" s="113">
        <f t="shared" si="361"/>
        <v>0</v>
      </c>
      <c r="AM277" s="113">
        <f t="shared" si="389"/>
        <v>0</v>
      </c>
      <c r="AN277" s="113">
        <f t="shared" si="390"/>
        <v>0</v>
      </c>
      <c r="AO277" s="113">
        <f t="shared" si="391"/>
        <v>0</v>
      </c>
      <c r="AP277" s="113">
        <f t="shared" si="392"/>
        <v>0</v>
      </c>
      <c r="AQ277" s="113">
        <v>0</v>
      </c>
      <c r="AR277" s="113">
        <f t="shared" si="393"/>
        <v>0</v>
      </c>
      <c r="AS277" s="113">
        <f t="shared" si="394"/>
        <v>0</v>
      </c>
      <c r="AT277" s="113">
        <f t="shared" si="395"/>
        <v>0</v>
      </c>
      <c r="AU277" s="113">
        <v>0</v>
      </c>
      <c r="AV277" s="113">
        <v>0</v>
      </c>
      <c r="AW277" s="113">
        <f t="shared" si="396"/>
        <v>0</v>
      </c>
      <c r="AX277" s="113" t="e">
        <f>#REF!</f>
        <v>#REF!</v>
      </c>
      <c r="AY277" s="113">
        <v>0</v>
      </c>
      <c r="AZ277" s="117">
        <v>109875000000</v>
      </c>
      <c r="BA277" s="113">
        <v>0</v>
      </c>
      <c r="BB277" s="113">
        <v>0</v>
      </c>
    </row>
    <row r="278" spans="7:54" s="71" customFormat="1" ht="14.25" x14ac:dyDescent="0.2">
      <c r="G278" s="81" t="s">
        <v>505</v>
      </c>
      <c r="H278" s="85" t="s">
        <v>505</v>
      </c>
      <c r="I278" s="74" t="s">
        <v>506</v>
      </c>
      <c r="J278" s="75">
        <v>0</v>
      </c>
      <c r="K278" s="75"/>
      <c r="L278" s="113">
        <v>0</v>
      </c>
      <c r="M278" s="113">
        <v>0</v>
      </c>
      <c r="N278" s="113">
        <v>0</v>
      </c>
      <c r="O278" s="113">
        <v>1009000</v>
      </c>
      <c r="P278" s="113">
        <v>-1009000</v>
      </c>
      <c r="Q278" s="113">
        <v>18503630</v>
      </c>
      <c r="R278" s="113">
        <v>6742439</v>
      </c>
      <c r="S278" s="113">
        <v>6742439</v>
      </c>
      <c r="T278" s="113">
        <v>6742439</v>
      </c>
      <c r="U278" s="113">
        <v>6742439</v>
      </c>
      <c r="V278" s="113">
        <v>1009000</v>
      </c>
      <c r="W278" s="113">
        <v>1009000</v>
      </c>
      <c r="X278" s="113">
        <v>1009000</v>
      </c>
      <c r="Y278" s="113">
        <f t="shared" si="372"/>
        <v>48500386</v>
      </c>
      <c r="Z278" s="113">
        <v>0</v>
      </c>
      <c r="AA278" s="113">
        <v>0</v>
      </c>
      <c r="AB278" s="113">
        <v>0</v>
      </c>
      <c r="AC278" s="113">
        <v>0</v>
      </c>
      <c r="AD278" s="113">
        <v>0</v>
      </c>
      <c r="AE278" s="113">
        <v>0</v>
      </c>
      <c r="AF278" s="113">
        <v>0</v>
      </c>
      <c r="AG278" s="116">
        <v>0</v>
      </c>
      <c r="AH278" s="116">
        <v>0</v>
      </c>
      <c r="AI278" s="113">
        <f t="shared" si="360"/>
        <v>0</v>
      </c>
      <c r="AJ278" s="113">
        <v>0</v>
      </c>
      <c r="AK278" s="113">
        <v>0</v>
      </c>
      <c r="AL278" s="113">
        <f t="shared" si="361"/>
        <v>0</v>
      </c>
      <c r="AM278" s="113">
        <f t="shared" si="389"/>
        <v>25246069</v>
      </c>
      <c r="AN278" s="113">
        <v>12623000</v>
      </c>
      <c r="AO278" s="113">
        <f>12622000+2441666000</f>
        <v>2454288000</v>
      </c>
      <c r="AP278" s="113">
        <f t="shared" si="392"/>
        <v>2492157069</v>
      </c>
      <c r="AQ278" s="113">
        <v>25246069</v>
      </c>
      <c r="AR278" s="113">
        <f>AN278</f>
        <v>12623000</v>
      </c>
      <c r="AS278" s="113">
        <f>AO278</f>
        <v>2454288000</v>
      </c>
      <c r="AT278" s="113">
        <f t="shared" si="395"/>
        <v>2492157069</v>
      </c>
      <c r="AU278" s="113">
        <v>25246069</v>
      </c>
      <c r="AV278" s="113">
        <v>25245000</v>
      </c>
      <c r="AW278" s="113">
        <f t="shared" si="396"/>
        <v>50491069</v>
      </c>
      <c r="AX278" s="113" t="e">
        <f>#REF!</f>
        <v>#REF!</v>
      </c>
      <c r="AY278" s="113">
        <v>2492157000</v>
      </c>
      <c r="AZ278" s="113">
        <v>60000000</v>
      </c>
      <c r="BA278" s="113">
        <v>50491000</v>
      </c>
      <c r="BB278" s="113">
        <f>912150000+912150000+((30000000*14650)/4)+((60000000*14450/30)/4)</f>
        <v>118924300000</v>
      </c>
    </row>
    <row r="279" spans="7:54" s="71" customFormat="1" x14ac:dyDescent="0.2">
      <c r="G279" s="77" t="s">
        <v>507</v>
      </c>
      <c r="H279" s="89" t="s">
        <v>77</v>
      </c>
      <c r="I279" s="89" t="s">
        <v>128</v>
      </c>
      <c r="J279" s="89">
        <f>J157</f>
        <v>0</v>
      </c>
      <c r="K279" s="89">
        <f>K157</f>
        <v>0</v>
      </c>
      <c r="L279" s="118">
        <f>L157</f>
        <v>47163000000</v>
      </c>
      <c r="M279" s="118">
        <f t="shared" ref="M279:X279" si="397">M157</f>
        <v>0</v>
      </c>
      <c r="N279" s="118">
        <f t="shared" si="397"/>
        <v>0</v>
      </c>
      <c r="O279" s="118">
        <f t="shared" si="397"/>
        <v>183717470</v>
      </c>
      <c r="P279" s="118">
        <f t="shared" si="397"/>
        <v>4188351120</v>
      </c>
      <c r="Q279" s="118">
        <f t="shared" si="397"/>
        <v>4061489276</v>
      </c>
      <c r="R279" s="118">
        <f t="shared" si="397"/>
        <v>4457991945</v>
      </c>
      <c r="S279" s="118">
        <f t="shared" si="397"/>
        <v>4457991945</v>
      </c>
      <c r="T279" s="118">
        <f t="shared" si="397"/>
        <v>4457991945</v>
      </c>
      <c r="U279" s="118">
        <f t="shared" si="397"/>
        <v>4457991945</v>
      </c>
      <c r="V279" s="118">
        <f t="shared" si="397"/>
        <v>4452258506</v>
      </c>
      <c r="W279" s="118">
        <f t="shared" si="397"/>
        <v>4452258506</v>
      </c>
      <c r="X279" s="118">
        <f t="shared" si="397"/>
        <v>4452258506</v>
      </c>
      <c r="Y279" s="118">
        <f t="shared" si="372"/>
        <v>39622301164</v>
      </c>
      <c r="Z279" s="118">
        <f t="shared" ref="Z279:AZ279" si="398">Z157</f>
        <v>3930250000</v>
      </c>
      <c r="AA279" s="118">
        <f t="shared" si="398"/>
        <v>3930250000</v>
      </c>
      <c r="AB279" s="118">
        <f t="shared" si="398"/>
        <v>3930250000</v>
      </c>
      <c r="AC279" s="118">
        <f t="shared" si="398"/>
        <v>3930250000</v>
      </c>
      <c r="AD279" s="118">
        <f t="shared" si="398"/>
        <v>3930250000</v>
      </c>
      <c r="AE279" s="118">
        <f t="shared" si="398"/>
        <v>3930250000</v>
      </c>
      <c r="AF279" s="118">
        <f t="shared" si="398"/>
        <v>3930250000</v>
      </c>
      <c r="AG279" s="118">
        <f t="shared" si="398"/>
        <v>0</v>
      </c>
      <c r="AH279" s="118">
        <f t="shared" si="398"/>
        <v>0</v>
      </c>
      <c r="AI279" s="118">
        <f t="shared" si="398"/>
        <v>0</v>
      </c>
      <c r="AJ279" s="118">
        <f t="shared" si="398"/>
        <v>23581500000</v>
      </c>
      <c r="AK279" s="118">
        <f t="shared" si="398"/>
        <v>23581500000</v>
      </c>
      <c r="AL279" s="118">
        <f t="shared" si="398"/>
        <v>47163000000</v>
      </c>
      <c r="AM279" s="118">
        <f t="shared" si="398"/>
        <v>12891549811</v>
      </c>
      <c r="AN279" s="118">
        <f t="shared" si="398"/>
        <v>25016533854.64669</v>
      </c>
      <c r="AO279" s="118">
        <f t="shared" si="398"/>
        <v>59092450540.391159</v>
      </c>
      <c r="AP279" s="118">
        <f t="shared" si="398"/>
        <v>97000534206.037857</v>
      </c>
      <c r="AQ279" s="118">
        <f>AQ157</f>
        <v>12891549811</v>
      </c>
      <c r="AR279" s="118">
        <f t="shared" si="398"/>
        <v>25016533854.64669</v>
      </c>
      <c r="AS279" s="118">
        <f t="shared" si="398"/>
        <v>59092450540.391159</v>
      </c>
      <c r="AT279" s="118">
        <f t="shared" si="398"/>
        <v>97000534206.037857</v>
      </c>
      <c r="AU279" s="118">
        <f t="shared" si="398"/>
        <v>12891549811</v>
      </c>
      <c r="AV279" s="118">
        <f t="shared" si="398"/>
        <v>81667318395.037857</v>
      </c>
      <c r="AW279" s="118">
        <f t="shared" si="398"/>
        <v>94558868206.037857</v>
      </c>
      <c r="AX279" s="118" t="e">
        <f t="shared" si="398"/>
        <v>#REF!</v>
      </c>
      <c r="AY279" s="118">
        <f t="shared" si="398"/>
        <v>97000534137.037857</v>
      </c>
      <c r="AZ279" s="118">
        <f t="shared" si="398"/>
        <v>377863884825.76025</v>
      </c>
      <c r="BA279" s="118">
        <f>BA157</f>
        <v>94558868137.037857</v>
      </c>
      <c r="BB279" s="118">
        <f>BB157</f>
        <v>417276188324</v>
      </c>
    </row>
    <row r="280" spans="7:54" s="71" customFormat="1" ht="14.25" x14ac:dyDescent="0.2">
      <c r="G280" s="81" t="s">
        <v>77</v>
      </c>
      <c r="H280" s="85" t="s">
        <v>77</v>
      </c>
      <c r="I280" s="74" t="s">
        <v>77</v>
      </c>
      <c r="J280" s="75"/>
      <c r="K280" s="75"/>
      <c r="L280" s="113"/>
      <c r="M280" s="113"/>
      <c r="N280" s="113"/>
      <c r="O280" s="113"/>
      <c r="P280" s="113"/>
      <c r="Q280" s="113"/>
      <c r="R280" s="113"/>
      <c r="S280" s="113"/>
      <c r="T280" s="113"/>
      <c r="U280" s="113"/>
      <c r="V280" s="113"/>
      <c r="W280" s="113"/>
      <c r="X280" s="113"/>
      <c r="Y280" s="113"/>
      <c r="Z280" s="113"/>
      <c r="AA280" s="113"/>
      <c r="AB280" s="113"/>
      <c r="AC280" s="113"/>
      <c r="AD280" s="113"/>
      <c r="AE280" s="113"/>
      <c r="AF280" s="113"/>
      <c r="AG280" s="116"/>
      <c r="AH280" s="116"/>
      <c r="AI280" s="113"/>
      <c r="AJ280" s="113"/>
      <c r="AK280" s="113"/>
      <c r="AL280" s="113"/>
      <c r="AM280" s="113"/>
      <c r="AN280" s="113"/>
      <c r="AO280" s="113"/>
      <c r="AP280" s="113"/>
      <c r="AQ280" s="113"/>
      <c r="AR280" s="113"/>
      <c r="AS280" s="113"/>
      <c r="AT280" s="113"/>
      <c r="AU280" s="113"/>
      <c r="AV280" s="113"/>
      <c r="AW280" s="113"/>
      <c r="AX280" s="113"/>
      <c r="AY280" s="113"/>
      <c r="AZ280" s="113"/>
      <c r="BA280" s="113"/>
      <c r="BB280" s="113"/>
    </row>
    <row r="281" spans="7:54" s="71" customFormat="1" x14ac:dyDescent="0.2">
      <c r="G281" s="77" t="s">
        <v>508</v>
      </c>
      <c r="H281" s="78" t="s">
        <v>129</v>
      </c>
      <c r="I281" s="79" t="s">
        <v>130</v>
      </c>
      <c r="J281" s="80">
        <f>J282+J290+J293+J300+J303+J311+J314+J319+J322+J327+J332+J335+J345+J349+J355+J361+J363+J365+J367+J369</f>
        <v>0</v>
      </c>
      <c r="K281" s="80">
        <f>K282+K290+K293+K300+K303+K311+K314+K319+K322+K327+K332+K335+K345+K349+K355+K361+K363+K365+K367+K369</f>
        <v>0</v>
      </c>
      <c r="L281" s="114">
        <f>L282+L290+L293+L300+L303+L311+L314+L319+L322+L327+L332+L335+L345+L349+L355+L361+L363+L365+L367+L369</f>
        <v>0</v>
      </c>
      <c r="M281" s="114">
        <f t="shared" ref="M281:X281" si="399">M282+M290+M293+M300+M303+M311+M314+M319+M322+M327+M332+M335+M345+M349+M355+M361+M363+M365+M367+M369</f>
        <v>0</v>
      </c>
      <c r="N281" s="114">
        <f t="shared" si="399"/>
        <v>0</v>
      </c>
      <c r="O281" s="114">
        <f t="shared" si="399"/>
        <v>0</v>
      </c>
      <c r="P281" s="114">
        <f t="shared" si="399"/>
        <v>0</v>
      </c>
      <c r="Q281" s="114">
        <f t="shared" si="399"/>
        <v>0</v>
      </c>
      <c r="R281" s="114">
        <f t="shared" si="399"/>
        <v>0</v>
      </c>
      <c r="S281" s="114">
        <f t="shared" si="399"/>
        <v>0</v>
      </c>
      <c r="T281" s="114">
        <f t="shared" si="399"/>
        <v>0</v>
      </c>
      <c r="U281" s="114">
        <f t="shared" si="399"/>
        <v>0</v>
      </c>
      <c r="V281" s="114">
        <f t="shared" si="399"/>
        <v>0</v>
      </c>
      <c r="W281" s="114">
        <f t="shared" si="399"/>
        <v>0</v>
      </c>
      <c r="X281" s="114">
        <f t="shared" si="399"/>
        <v>0</v>
      </c>
      <c r="Y281" s="114">
        <f t="shared" si="372"/>
        <v>0</v>
      </c>
      <c r="Z281" s="114">
        <f t="shared" ref="Z281:AF281" si="400">Z282+Z290+Z293+Z300+Z303+Z311+Z314+Z319+Z322+Z327+Z332+Z335+Z345+Z349+Z355+Z361+Z363+Z365+Z367+Z369</f>
        <v>0</v>
      </c>
      <c r="AA281" s="114">
        <f t="shared" si="400"/>
        <v>0</v>
      </c>
      <c r="AB281" s="114">
        <f t="shared" si="400"/>
        <v>0</v>
      </c>
      <c r="AC281" s="114">
        <f t="shared" si="400"/>
        <v>0</v>
      </c>
      <c r="AD281" s="114">
        <f t="shared" si="400"/>
        <v>0</v>
      </c>
      <c r="AE281" s="114">
        <f t="shared" si="400"/>
        <v>0</v>
      </c>
      <c r="AF281" s="114">
        <f t="shared" si="400"/>
        <v>0</v>
      </c>
      <c r="AG281" s="116">
        <v>0</v>
      </c>
      <c r="AH281" s="116">
        <v>0</v>
      </c>
      <c r="AI281" s="114">
        <f>AI282+AI290+AI293+AI300+AI303+AI311+AI314+AI319+AI322+AI327+AI332+AI335+AI345+AI349+AI355+AI361+AI363+AI365+AI367+AI369</f>
        <v>0</v>
      </c>
      <c r="AJ281" s="114">
        <v>0</v>
      </c>
      <c r="AK281" s="114">
        <v>0</v>
      </c>
      <c r="AL281" s="114">
        <f>AL282+AL290+AL293+AL300+AL303+AL311+AL314+AL319+AL322+AL327+AL332+AL335+AL345+AL349+AL355+AL361+AL363+AL365+AL367+AL369</f>
        <v>0</v>
      </c>
      <c r="AM281" s="114">
        <f t="shared" ref="AM281:AZ281" si="401">AM282+AM290+AM293+AM300+AM303+AM311+AM314+AM319+AM322+AM327+AM332+AM335+AM345+AM349+AM355+AM361+AM363+AM365+AM367+AM369</f>
        <v>0</v>
      </c>
      <c r="AN281" s="114">
        <f t="shared" si="401"/>
        <v>0</v>
      </c>
      <c r="AO281" s="114">
        <f t="shared" si="401"/>
        <v>0</v>
      </c>
      <c r="AP281" s="114">
        <f t="shared" si="401"/>
        <v>0</v>
      </c>
      <c r="AQ281" s="114">
        <f>AQ282+AQ290+AQ293+AQ300+AQ303+AQ311+AQ314+AQ319+AQ322+AQ327+AQ332+AQ335+AQ345+AQ349+AQ355+AQ361+AQ363+AQ365+AQ367+AQ369</f>
        <v>0</v>
      </c>
      <c r="AR281" s="114">
        <f t="shared" si="401"/>
        <v>0</v>
      </c>
      <c r="AS281" s="114">
        <f t="shared" si="401"/>
        <v>0</v>
      </c>
      <c r="AT281" s="114">
        <f t="shared" si="401"/>
        <v>0</v>
      </c>
      <c r="AU281" s="114">
        <f t="shared" si="401"/>
        <v>0</v>
      </c>
      <c r="AV281" s="114">
        <f t="shared" si="401"/>
        <v>0</v>
      </c>
      <c r="AW281" s="114">
        <f t="shared" si="401"/>
        <v>0</v>
      </c>
      <c r="AX281" s="114" t="e">
        <f t="shared" si="401"/>
        <v>#REF!</v>
      </c>
      <c r="AY281" s="114">
        <f t="shared" si="401"/>
        <v>0</v>
      </c>
      <c r="AZ281" s="114">
        <f t="shared" si="401"/>
        <v>0</v>
      </c>
      <c r="BA281" s="114">
        <f>BA282+BA290+BA293+BA300+BA303+BA311+BA314+BA319+BA322+BA327+BA332+BA335+BA345+BA349+BA355+BA361+BA363+BA365+BA367+BA369</f>
        <v>0</v>
      </c>
      <c r="BB281" s="114">
        <f>BB282+BB290+BB293+BB300+BB303+BB311+BB314+BB319+BB322+BB327+BB332+BB335+BB345+BB349+BB355+BB361+BB363+BB365+BB367+BB369</f>
        <v>0</v>
      </c>
    </row>
    <row r="282" spans="7:54" s="71" customFormat="1" ht="14.25" x14ac:dyDescent="0.2">
      <c r="G282" s="81" t="s">
        <v>509</v>
      </c>
      <c r="H282" s="82" t="s">
        <v>510</v>
      </c>
      <c r="I282" s="83" t="s">
        <v>511</v>
      </c>
      <c r="J282" s="84">
        <f>SUM(J283:J289)</f>
        <v>0</v>
      </c>
      <c r="K282" s="84">
        <f>SUM(K283:K289)</f>
        <v>0</v>
      </c>
      <c r="L282" s="115">
        <f>SUM(L283:L289)</f>
        <v>0</v>
      </c>
      <c r="M282" s="115">
        <f t="shared" ref="M282:X282" si="402">SUM(M283:M289)</f>
        <v>0</v>
      </c>
      <c r="N282" s="115">
        <f t="shared" si="402"/>
        <v>0</v>
      </c>
      <c r="O282" s="115">
        <f t="shared" si="402"/>
        <v>0</v>
      </c>
      <c r="P282" s="115">
        <f t="shared" si="402"/>
        <v>0</v>
      </c>
      <c r="Q282" s="115">
        <f t="shared" si="402"/>
        <v>0</v>
      </c>
      <c r="R282" s="115">
        <f t="shared" si="402"/>
        <v>0</v>
      </c>
      <c r="S282" s="115">
        <f t="shared" si="402"/>
        <v>0</v>
      </c>
      <c r="T282" s="115">
        <f t="shared" si="402"/>
        <v>0</v>
      </c>
      <c r="U282" s="115">
        <f t="shared" si="402"/>
        <v>0</v>
      </c>
      <c r="V282" s="115">
        <f t="shared" si="402"/>
        <v>0</v>
      </c>
      <c r="W282" s="115">
        <f t="shared" si="402"/>
        <v>0</v>
      </c>
      <c r="X282" s="115">
        <f t="shared" si="402"/>
        <v>0</v>
      </c>
      <c r="Y282" s="115">
        <f t="shared" si="372"/>
        <v>0</v>
      </c>
      <c r="Z282" s="115">
        <f t="shared" ref="Z282:AZ282" si="403">SUM(Z283:Z289)</f>
        <v>0</v>
      </c>
      <c r="AA282" s="115">
        <f t="shared" si="403"/>
        <v>0</v>
      </c>
      <c r="AB282" s="115">
        <f t="shared" si="403"/>
        <v>0</v>
      </c>
      <c r="AC282" s="115">
        <f t="shared" si="403"/>
        <v>0</v>
      </c>
      <c r="AD282" s="115">
        <f t="shared" si="403"/>
        <v>0</v>
      </c>
      <c r="AE282" s="115">
        <f t="shared" si="403"/>
        <v>0</v>
      </c>
      <c r="AF282" s="115">
        <f t="shared" si="403"/>
        <v>0</v>
      </c>
      <c r="AG282" s="115">
        <f t="shared" si="403"/>
        <v>0</v>
      </c>
      <c r="AH282" s="115">
        <f t="shared" si="403"/>
        <v>0</v>
      </c>
      <c r="AI282" s="115">
        <f t="shared" si="403"/>
        <v>0</v>
      </c>
      <c r="AJ282" s="115">
        <f t="shared" si="403"/>
        <v>0</v>
      </c>
      <c r="AK282" s="115">
        <f t="shared" si="403"/>
        <v>0</v>
      </c>
      <c r="AL282" s="115">
        <f t="shared" si="403"/>
        <v>0</v>
      </c>
      <c r="AM282" s="115">
        <f t="shared" si="403"/>
        <v>0</v>
      </c>
      <c r="AN282" s="115">
        <f t="shared" si="403"/>
        <v>0</v>
      </c>
      <c r="AO282" s="115">
        <f t="shared" si="403"/>
        <v>0</v>
      </c>
      <c r="AP282" s="115">
        <f t="shared" si="403"/>
        <v>0</v>
      </c>
      <c r="AQ282" s="115">
        <f>SUM(AQ283:AQ289)</f>
        <v>0</v>
      </c>
      <c r="AR282" s="115">
        <f t="shared" si="403"/>
        <v>0</v>
      </c>
      <c r="AS282" s="115">
        <f t="shared" si="403"/>
        <v>0</v>
      </c>
      <c r="AT282" s="115">
        <f>SUM(AT283:AT289)</f>
        <v>0</v>
      </c>
      <c r="AU282" s="115">
        <f>SUM(AU283:AU289)</f>
        <v>0</v>
      </c>
      <c r="AV282" s="115">
        <f t="shared" si="403"/>
        <v>0</v>
      </c>
      <c r="AW282" s="115">
        <f t="shared" si="403"/>
        <v>0</v>
      </c>
      <c r="AX282" s="115" t="e">
        <f t="shared" si="403"/>
        <v>#REF!</v>
      </c>
      <c r="AY282" s="115">
        <f t="shared" si="403"/>
        <v>0</v>
      </c>
      <c r="AZ282" s="115">
        <f t="shared" si="403"/>
        <v>0</v>
      </c>
      <c r="BA282" s="115">
        <f>SUM(BA283:BA289)</f>
        <v>0</v>
      </c>
      <c r="BB282" s="115">
        <f>SUM(BB283:BB289)</f>
        <v>0</v>
      </c>
    </row>
    <row r="283" spans="7:54" s="71" customFormat="1" ht="14.25" x14ac:dyDescent="0.2">
      <c r="G283" s="81" t="s">
        <v>512</v>
      </c>
      <c r="H283" s="85" t="s">
        <v>512</v>
      </c>
      <c r="I283" s="74" t="s">
        <v>513</v>
      </c>
      <c r="J283" s="75"/>
      <c r="K283" s="75"/>
      <c r="L283" s="113">
        <v>0</v>
      </c>
      <c r="M283" s="113"/>
      <c r="N283" s="113"/>
      <c r="O283" s="113"/>
      <c r="P283" s="113"/>
      <c r="Q283" s="113"/>
      <c r="R283" s="113"/>
      <c r="S283" s="113"/>
      <c r="T283" s="113"/>
      <c r="U283" s="113"/>
      <c r="V283" s="113"/>
      <c r="W283" s="113"/>
      <c r="X283" s="113"/>
      <c r="Y283" s="113">
        <f t="shared" si="372"/>
        <v>0</v>
      </c>
      <c r="Z283" s="113"/>
      <c r="AA283" s="113"/>
      <c r="AB283" s="113"/>
      <c r="AC283" s="113"/>
      <c r="AD283" s="113"/>
      <c r="AE283" s="113"/>
      <c r="AF283" s="113">
        <v>0</v>
      </c>
      <c r="AG283" s="116">
        <v>0</v>
      </c>
      <c r="AH283" s="116">
        <v>0</v>
      </c>
      <c r="AI283" s="113">
        <f t="shared" si="360"/>
        <v>0</v>
      </c>
      <c r="AJ283" s="113">
        <v>0</v>
      </c>
      <c r="AK283" s="113">
        <v>0</v>
      </c>
      <c r="AL283" s="113">
        <f t="shared" si="361"/>
        <v>0</v>
      </c>
      <c r="AM283" s="113">
        <f t="shared" ref="AM283:AM289" si="404">SUM(M283:R283)</f>
        <v>0</v>
      </c>
      <c r="AN283" s="113">
        <f t="shared" ref="AN283:AN289" si="405">SUM(S283:U283)</f>
        <v>0</v>
      </c>
      <c r="AO283" s="113">
        <f t="shared" ref="AO283:AO289" si="406">SUM(V283:X283)</f>
        <v>0</v>
      </c>
      <c r="AP283" s="113">
        <f t="shared" ref="AP283:AP289" si="407">SUM(AM283:AO283)</f>
        <v>0</v>
      </c>
      <c r="AQ283" s="113">
        <v>0</v>
      </c>
      <c r="AR283" s="113">
        <f t="shared" ref="AR283:AR289" si="408">R283*3</f>
        <v>0</v>
      </c>
      <c r="AS283" s="113">
        <f t="shared" ref="AS283:AS289" si="409">R283*3</f>
        <v>0</v>
      </c>
      <c r="AT283" s="113">
        <f t="shared" ref="AT283:AT289" si="410">SUM(AQ283:AS283)</f>
        <v>0</v>
      </c>
      <c r="AU283" s="113">
        <v>0</v>
      </c>
      <c r="AV283" s="113">
        <v>0</v>
      </c>
      <c r="AW283" s="113">
        <f t="shared" ref="AW283:AW289" si="411">SUM(AU283:AV283)</f>
        <v>0</v>
      </c>
      <c r="AX283" s="113" t="e">
        <f>#REF!</f>
        <v>#REF!</v>
      </c>
      <c r="AY283" s="113">
        <v>0</v>
      </c>
      <c r="AZ283" s="113">
        <v>0</v>
      </c>
      <c r="BA283" s="113">
        <v>0</v>
      </c>
      <c r="BB283" s="113">
        <v>0</v>
      </c>
    </row>
    <row r="284" spans="7:54" s="71" customFormat="1" ht="14.25" x14ac:dyDescent="0.2">
      <c r="G284" s="81" t="s">
        <v>514</v>
      </c>
      <c r="H284" s="85" t="s">
        <v>514</v>
      </c>
      <c r="I284" s="74" t="s">
        <v>515</v>
      </c>
      <c r="J284" s="75">
        <v>0</v>
      </c>
      <c r="K284" s="75"/>
      <c r="L284" s="113">
        <v>0</v>
      </c>
      <c r="M284" s="113"/>
      <c r="N284" s="113"/>
      <c r="O284" s="113">
        <v>0</v>
      </c>
      <c r="P284" s="113">
        <v>0</v>
      </c>
      <c r="Q284" s="113">
        <v>0</v>
      </c>
      <c r="R284" s="113">
        <v>0</v>
      </c>
      <c r="S284" s="113">
        <v>0</v>
      </c>
      <c r="T284" s="113">
        <v>0</v>
      </c>
      <c r="U284" s="113">
        <v>0</v>
      </c>
      <c r="V284" s="113">
        <v>0</v>
      </c>
      <c r="W284" s="113">
        <v>0</v>
      </c>
      <c r="X284" s="113">
        <v>0</v>
      </c>
      <c r="Y284" s="113">
        <f t="shared" si="372"/>
        <v>0</v>
      </c>
      <c r="Z284" s="113"/>
      <c r="AA284" s="113"/>
      <c r="AB284" s="113"/>
      <c r="AC284" s="113"/>
      <c r="AD284" s="113"/>
      <c r="AE284" s="113"/>
      <c r="AF284" s="113">
        <v>0</v>
      </c>
      <c r="AG284" s="116">
        <v>0</v>
      </c>
      <c r="AH284" s="116">
        <v>0</v>
      </c>
      <c r="AI284" s="113">
        <f t="shared" si="360"/>
        <v>0</v>
      </c>
      <c r="AJ284" s="113">
        <v>0</v>
      </c>
      <c r="AK284" s="113">
        <v>0</v>
      </c>
      <c r="AL284" s="113">
        <f t="shared" si="361"/>
        <v>0</v>
      </c>
      <c r="AM284" s="113">
        <f t="shared" si="404"/>
        <v>0</v>
      </c>
      <c r="AN284" s="113">
        <f t="shared" si="405"/>
        <v>0</v>
      </c>
      <c r="AO284" s="113">
        <f t="shared" si="406"/>
        <v>0</v>
      </c>
      <c r="AP284" s="113">
        <f t="shared" si="407"/>
        <v>0</v>
      </c>
      <c r="AQ284" s="113">
        <v>0</v>
      </c>
      <c r="AR284" s="113">
        <f t="shared" si="408"/>
        <v>0</v>
      </c>
      <c r="AS284" s="113">
        <f t="shared" si="409"/>
        <v>0</v>
      </c>
      <c r="AT284" s="113">
        <f t="shared" si="410"/>
        <v>0</v>
      </c>
      <c r="AU284" s="113">
        <v>0</v>
      </c>
      <c r="AV284" s="113">
        <v>0</v>
      </c>
      <c r="AW284" s="113">
        <f t="shared" si="411"/>
        <v>0</v>
      </c>
      <c r="AX284" s="113" t="e">
        <f>#REF!</f>
        <v>#REF!</v>
      </c>
      <c r="AY284" s="113">
        <v>0</v>
      </c>
      <c r="AZ284" s="113">
        <v>0</v>
      </c>
      <c r="BA284" s="113">
        <v>0</v>
      </c>
      <c r="BB284" s="113">
        <v>0</v>
      </c>
    </row>
    <row r="285" spans="7:54" s="71" customFormat="1" ht="14.25" x14ac:dyDescent="0.2">
      <c r="G285" s="81" t="s">
        <v>516</v>
      </c>
      <c r="H285" s="85" t="s">
        <v>516</v>
      </c>
      <c r="I285" s="74" t="s">
        <v>517</v>
      </c>
      <c r="J285" s="75"/>
      <c r="K285" s="75"/>
      <c r="L285" s="113">
        <v>0</v>
      </c>
      <c r="M285" s="113"/>
      <c r="N285" s="113"/>
      <c r="O285" s="113"/>
      <c r="P285" s="113"/>
      <c r="Q285" s="113"/>
      <c r="R285" s="113"/>
      <c r="S285" s="113"/>
      <c r="T285" s="113"/>
      <c r="U285" s="113"/>
      <c r="V285" s="113"/>
      <c r="W285" s="113"/>
      <c r="X285" s="113"/>
      <c r="Y285" s="113">
        <f t="shared" si="372"/>
        <v>0</v>
      </c>
      <c r="Z285" s="113"/>
      <c r="AA285" s="113"/>
      <c r="AB285" s="113"/>
      <c r="AC285" s="113"/>
      <c r="AD285" s="113"/>
      <c r="AE285" s="113"/>
      <c r="AF285" s="113">
        <v>0</v>
      </c>
      <c r="AG285" s="116">
        <v>0</v>
      </c>
      <c r="AH285" s="116">
        <v>0</v>
      </c>
      <c r="AI285" s="113">
        <f t="shared" si="360"/>
        <v>0</v>
      </c>
      <c r="AJ285" s="113">
        <v>0</v>
      </c>
      <c r="AK285" s="113">
        <v>0</v>
      </c>
      <c r="AL285" s="113">
        <f t="shared" si="361"/>
        <v>0</v>
      </c>
      <c r="AM285" s="113">
        <f t="shared" si="404"/>
        <v>0</v>
      </c>
      <c r="AN285" s="113">
        <f t="shared" si="405"/>
        <v>0</v>
      </c>
      <c r="AO285" s="113">
        <f t="shared" si="406"/>
        <v>0</v>
      </c>
      <c r="AP285" s="113">
        <f t="shared" si="407"/>
        <v>0</v>
      </c>
      <c r="AQ285" s="113">
        <v>0</v>
      </c>
      <c r="AR285" s="113">
        <f t="shared" si="408"/>
        <v>0</v>
      </c>
      <c r="AS285" s="113">
        <f t="shared" si="409"/>
        <v>0</v>
      </c>
      <c r="AT285" s="113">
        <f t="shared" si="410"/>
        <v>0</v>
      </c>
      <c r="AU285" s="113">
        <v>0</v>
      </c>
      <c r="AV285" s="113">
        <v>0</v>
      </c>
      <c r="AW285" s="113">
        <f t="shared" si="411"/>
        <v>0</v>
      </c>
      <c r="AX285" s="113" t="e">
        <f>#REF!</f>
        <v>#REF!</v>
      </c>
      <c r="AY285" s="113">
        <v>0</v>
      </c>
      <c r="AZ285" s="113">
        <v>0</v>
      </c>
      <c r="BA285" s="113">
        <v>0</v>
      </c>
      <c r="BB285" s="113">
        <v>0</v>
      </c>
    </row>
    <row r="286" spans="7:54" s="71" customFormat="1" ht="14.25" x14ac:dyDescent="0.2">
      <c r="G286" s="81" t="s">
        <v>518</v>
      </c>
      <c r="H286" s="85" t="s">
        <v>518</v>
      </c>
      <c r="I286" s="74" t="s">
        <v>519</v>
      </c>
      <c r="J286" s="75"/>
      <c r="K286" s="75"/>
      <c r="L286" s="113">
        <v>0</v>
      </c>
      <c r="M286" s="113"/>
      <c r="N286" s="113"/>
      <c r="O286" s="113"/>
      <c r="P286" s="113"/>
      <c r="Q286" s="113"/>
      <c r="R286" s="113"/>
      <c r="S286" s="113"/>
      <c r="T286" s="113"/>
      <c r="U286" s="113"/>
      <c r="V286" s="113"/>
      <c r="W286" s="113"/>
      <c r="X286" s="113"/>
      <c r="Y286" s="113">
        <f t="shared" si="372"/>
        <v>0</v>
      </c>
      <c r="Z286" s="113"/>
      <c r="AA286" s="113"/>
      <c r="AB286" s="113"/>
      <c r="AC286" s="113"/>
      <c r="AD286" s="113"/>
      <c r="AE286" s="113"/>
      <c r="AF286" s="113">
        <v>0</v>
      </c>
      <c r="AG286" s="116">
        <v>0</v>
      </c>
      <c r="AH286" s="116">
        <v>0</v>
      </c>
      <c r="AI286" s="113">
        <f t="shared" si="360"/>
        <v>0</v>
      </c>
      <c r="AJ286" s="113">
        <v>0</v>
      </c>
      <c r="AK286" s="113">
        <v>0</v>
      </c>
      <c r="AL286" s="113">
        <f t="shared" si="361"/>
        <v>0</v>
      </c>
      <c r="AM286" s="113">
        <f t="shared" si="404"/>
        <v>0</v>
      </c>
      <c r="AN286" s="113">
        <f t="shared" si="405"/>
        <v>0</v>
      </c>
      <c r="AO286" s="113">
        <f t="shared" si="406"/>
        <v>0</v>
      </c>
      <c r="AP286" s="113">
        <f t="shared" si="407"/>
        <v>0</v>
      </c>
      <c r="AQ286" s="113">
        <v>0</v>
      </c>
      <c r="AR286" s="113">
        <f t="shared" si="408"/>
        <v>0</v>
      </c>
      <c r="AS286" s="113">
        <f t="shared" si="409"/>
        <v>0</v>
      </c>
      <c r="AT286" s="113">
        <f t="shared" si="410"/>
        <v>0</v>
      </c>
      <c r="AU286" s="113">
        <v>0</v>
      </c>
      <c r="AV286" s="113">
        <v>0</v>
      </c>
      <c r="AW286" s="113">
        <f t="shared" si="411"/>
        <v>0</v>
      </c>
      <c r="AX286" s="113" t="e">
        <f>#REF!</f>
        <v>#REF!</v>
      </c>
      <c r="AY286" s="113">
        <v>0</v>
      </c>
      <c r="AZ286" s="113">
        <v>0</v>
      </c>
      <c r="BA286" s="113">
        <v>0</v>
      </c>
      <c r="BB286" s="113">
        <v>0</v>
      </c>
    </row>
    <row r="287" spans="7:54" s="71" customFormat="1" ht="14.25" x14ac:dyDescent="0.2">
      <c r="G287" s="81" t="s">
        <v>520</v>
      </c>
      <c r="H287" s="85" t="s">
        <v>520</v>
      </c>
      <c r="I287" s="74" t="s">
        <v>521</v>
      </c>
      <c r="J287" s="75"/>
      <c r="K287" s="75"/>
      <c r="L287" s="113">
        <v>0</v>
      </c>
      <c r="M287" s="113"/>
      <c r="N287" s="113"/>
      <c r="O287" s="113"/>
      <c r="P287" s="113"/>
      <c r="Q287" s="113"/>
      <c r="R287" s="113"/>
      <c r="S287" s="113"/>
      <c r="T287" s="113"/>
      <c r="U287" s="113"/>
      <c r="V287" s="113"/>
      <c r="W287" s="113"/>
      <c r="X287" s="113"/>
      <c r="Y287" s="113">
        <f t="shared" si="372"/>
        <v>0</v>
      </c>
      <c r="Z287" s="113"/>
      <c r="AA287" s="113"/>
      <c r="AB287" s="113"/>
      <c r="AC287" s="113"/>
      <c r="AD287" s="113"/>
      <c r="AE287" s="113"/>
      <c r="AF287" s="113">
        <v>0</v>
      </c>
      <c r="AG287" s="116">
        <v>0</v>
      </c>
      <c r="AH287" s="116">
        <v>0</v>
      </c>
      <c r="AI287" s="113">
        <f t="shared" si="360"/>
        <v>0</v>
      </c>
      <c r="AJ287" s="113">
        <v>0</v>
      </c>
      <c r="AK287" s="113">
        <v>0</v>
      </c>
      <c r="AL287" s="113">
        <f t="shared" si="361"/>
        <v>0</v>
      </c>
      <c r="AM287" s="113">
        <f t="shared" si="404"/>
        <v>0</v>
      </c>
      <c r="AN287" s="113">
        <f t="shared" si="405"/>
        <v>0</v>
      </c>
      <c r="AO287" s="113">
        <f t="shared" si="406"/>
        <v>0</v>
      </c>
      <c r="AP287" s="113">
        <f t="shared" si="407"/>
        <v>0</v>
      </c>
      <c r="AQ287" s="113">
        <v>0</v>
      </c>
      <c r="AR287" s="113">
        <f t="shared" si="408"/>
        <v>0</v>
      </c>
      <c r="AS287" s="113">
        <f t="shared" si="409"/>
        <v>0</v>
      </c>
      <c r="AT287" s="113">
        <f t="shared" si="410"/>
        <v>0</v>
      </c>
      <c r="AU287" s="113">
        <v>0</v>
      </c>
      <c r="AV287" s="113">
        <v>0</v>
      </c>
      <c r="AW287" s="113">
        <f t="shared" si="411"/>
        <v>0</v>
      </c>
      <c r="AX287" s="113" t="e">
        <f>#REF!</f>
        <v>#REF!</v>
      </c>
      <c r="AY287" s="113">
        <v>0</v>
      </c>
      <c r="AZ287" s="113">
        <v>0</v>
      </c>
      <c r="BA287" s="113">
        <v>0</v>
      </c>
      <c r="BB287" s="113">
        <v>0</v>
      </c>
    </row>
    <row r="288" spans="7:54" s="71" customFormat="1" ht="14.25" x14ac:dyDescent="0.2">
      <c r="G288" s="81" t="s">
        <v>522</v>
      </c>
      <c r="H288" s="85" t="s">
        <v>522</v>
      </c>
      <c r="I288" s="74" t="s">
        <v>523</v>
      </c>
      <c r="J288" s="75"/>
      <c r="K288" s="75"/>
      <c r="L288" s="113">
        <v>0</v>
      </c>
      <c r="M288" s="113"/>
      <c r="N288" s="113"/>
      <c r="O288" s="113"/>
      <c r="P288" s="113"/>
      <c r="Q288" s="113"/>
      <c r="R288" s="113"/>
      <c r="S288" s="113"/>
      <c r="T288" s="113"/>
      <c r="U288" s="113"/>
      <c r="V288" s="113"/>
      <c r="W288" s="113"/>
      <c r="X288" s="113"/>
      <c r="Y288" s="113">
        <f t="shared" si="372"/>
        <v>0</v>
      </c>
      <c r="Z288" s="113"/>
      <c r="AA288" s="113"/>
      <c r="AB288" s="113"/>
      <c r="AC288" s="113"/>
      <c r="AD288" s="113"/>
      <c r="AE288" s="113"/>
      <c r="AF288" s="113">
        <v>0</v>
      </c>
      <c r="AG288" s="116">
        <v>0</v>
      </c>
      <c r="AH288" s="116">
        <v>0</v>
      </c>
      <c r="AI288" s="113">
        <f t="shared" ref="AI288:AI351" si="412">SUM(AG288:AH288)</f>
        <v>0</v>
      </c>
      <c r="AJ288" s="113">
        <v>0</v>
      </c>
      <c r="AK288" s="113">
        <v>0</v>
      </c>
      <c r="AL288" s="113">
        <f t="shared" ref="AL288:AL351" si="413">SUM(AJ288:AK288)</f>
        <v>0</v>
      </c>
      <c r="AM288" s="113">
        <f t="shared" si="404"/>
        <v>0</v>
      </c>
      <c r="AN288" s="113">
        <f t="shared" si="405"/>
        <v>0</v>
      </c>
      <c r="AO288" s="113">
        <f t="shared" si="406"/>
        <v>0</v>
      </c>
      <c r="AP288" s="113">
        <f t="shared" si="407"/>
        <v>0</v>
      </c>
      <c r="AQ288" s="113">
        <v>0</v>
      </c>
      <c r="AR288" s="113">
        <f t="shared" si="408"/>
        <v>0</v>
      </c>
      <c r="AS288" s="113">
        <f t="shared" si="409"/>
        <v>0</v>
      </c>
      <c r="AT288" s="113">
        <f t="shared" si="410"/>
        <v>0</v>
      </c>
      <c r="AU288" s="113">
        <v>0</v>
      </c>
      <c r="AV288" s="113">
        <v>0</v>
      </c>
      <c r="AW288" s="113">
        <f t="shared" si="411"/>
        <v>0</v>
      </c>
      <c r="AX288" s="113" t="e">
        <f>#REF!</f>
        <v>#REF!</v>
      </c>
      <c r="AY288" s="113">
        <v>0</v>
      </c>
      <c r="AZ288" s="113">
        <v>0</v>
      </c>
      <c r="BA288" s="113">
        <v>0</v>
      </c>
      <c r="BB288" s="113">
        <v>0</v>
      </c>
    </row>
    <row r="289" spans="7:54" s="71" customFormat="1" ht="14.25" x14ac:dyDescent="0.2">
      <c r="G289" s="81" t="s">
        <v>524</v>
      </c>
      <c r="H289" s="85" t="s">
        <v>524</v>
      </c>
      <c r="I289" s="74" t="s">
        <v>525</v>
      </c>
      <c r="J289" s="75"/>
      <c r="K289" s="75"/>
      <c r="L289" s="113">
        <v>0</v>
      </c>
      <c r="M289" s="113"/>
      <c r="N289" s="113"/>
      <c r="O289" s="113"/>
      <c r="P289" s="113"/>
      <c r="Q289" s="113"/>
      <c r="R289" s="113"/>
      <c r="S289" s="113"/>
      <c r="T289" s="113"/>
      <c r="U289" s="113"/>
      <c r="V289" s="113"/>
      <c r="W289" s="113"/>
      <c r="X289" s="113"/>
      <c r="Y289" s="113">
        <f t="shared" si="372"/>
        <v>0</v>
      </c>
      <c r="Z289" s="113"/>
      <c r="AA289" s="113"/>
      <c r="AB289" s="113"/>
      <c r="AC289" s="113"/>
      <c r="AD289" s="113"/>
      <c r="AE289" s="113"/>
      <c r="AF289" s="113">
        <v>0</v>
      </c>
      <c r="AG289" s="116">
        <v>0</v>
      </c>
      <c r="AH289" s="116">
        <v>0</v>
      </c>
      <c r="AI289" s="113">
        <f t="shared" si="412"/>
        <v>0</v>
      </c>
      <c r="AJ289" s="113">
        <v>0</v>
      </c>
      <c r="AK289" s="113">
        <v>0</v>
      </c>
      <c r="AL289" s="113">
        <f t="shared" si="413"/>
        <v>0</v>
      </c>
      <c r="AM289" s="113">
        <f t="shared" si="404"/>
        <v>0</v>
      </c>
      <c r="AN289" s="113">
        <f t="shared" si="405"/>
        <v>0</v>
      </c>
      <c r="AO289" s="113">
        <f t="shared" si="406"/>
        <v>0</v>
      </c>
      <c r="AP289" s="113">
        <f t="shared" si="407"/>
        <v>0</v>
      </c>
      <c r="AQ289" s="113">
        <v>0</v>
      </c>
      <c r="AR289" s="113">
        <f t="shared" si="408"/>
        <v>0</v>
      </c>
      <c r="AS289" s="113">
        <f t="shared" si="409"/>
        <v>0</v>
      </c>
      <c r="AT289" s="113">
        <f t="shared" si="410"/>
        <v>0</v>
      </c>
      <c r="AU289" s="113">
        <v>0</v>
      </c>
      <c r="AV289" s="113">
        <v>0</v>
      </c>
      <c r="AW289" s="113">
        <f t="shared" si="411"/>
        <v>0</v>
      </c>
      <c r="AX289" s="113" t="e">
        <f>#REF!</f>
        <v>#REF!</v>
      </c>
      <c r="AY289" s="113">
        <v>0</v>
      </c>
      <c r="AZ289" s="113">
        <v>0</v>
      </c>
      <c r="BA289" s="113">
        <v>0</v>
      </c>
      <c r="BB289" s="113">
        <v>0</v>
      </c>
    </row>
    <row r="290" spans="7:54" s="71" customFormat="1" ht="14.25" x14ac:dyDescent="0.2">
      <c r="G290" s="81" t="s">
        <v>526</v>
      </c>
      <c r="H290" s="82" t="s">
        <v>527</v>
      </c>
      <c r="I290" s="83" t="s">
        <v>528</v>
      </c>
      <c r="J290" s="84">
        <f>SUM(J291:J292)</f>
        <v>0</v>
      </c>
      <c r="K290" s="84">
        <f>SUM(K291:K292)</f>
        <v>0</v>
      </c>
      <c r="L290" s="115">
        <f>SUM(L291:L292)</f>
        <v>0</v>
      </c>
      <c r="M290" s="115">
        <f t="shared" ref="M290:X290" si="414">SUM(M291:M292)</f>
        <v>0</v>
      </c>
      <c r="N290" s="115">
        <f t="shared" si="414"/>
        <v>0</v>
      </c>
      <c r="O290" s="115">
        <f t="shared" si="414"/>
        <v>0</v>
      </c>
      <c r="P290" s="115">
        <f t="shared" si="414"/>
        <v>0</v>
      </c>
      <c r="Q290" s="115">
        <f t="shared" si="414"/>
        <v>0</v>
      </c>
      <c r="R290" s="115">
        <f t="shared" si="414"/>
        <v>0</v>
      </c>
      <c r="S290" s="115">
        <f t="shared" si="414"/>
        <v>0</v>
      </c>
      <c r="T290" s="115">
        <f t="shared" si="414"/>
        <v>0</v>
      </c>
      <c r="U290" s="115">
        <f t="shared" si="414"/>
        <v>0</v>
      </c>
      <c r="V290" s="115">
        <f t="shared" si="414"/>
        <v>0</v>
      </c>
      <c r="W290" s="115">
        <f t="shared" si="414"/>
        <v>0</v>
      </c>
      <c r="X290" s="115">
        <f t="shared" si="414"/>
        <v>0</v>
      </c>
      <c r="Y290" s="115">
        <f t="shared" si="372"/>
        <v>0</v>
      </c>
      <c r="Z290" s="115">
        <f t="shared" ref="Z290:AZ290" si="415">SUM(Z291:Z292)</f>
        <v>0</v>
      </c>
      <c r="AA290" s="115">
        <f t="shared" si="415"/>
        <v>0</v>
      </c>
      <c r="AB290" s="115">
        <f t="shared" si="415"/>
        <v>0</v>
      </c>
      <c r="AC290" s="115">
        <f t="shared" si="415"/>
        <v>0</v>
      </c>
      <c r="AD290" s="115">
        <f t="shared" si="415"/>
        <v>0</v>
      </c>
      <c r="AE290" s="115">
        <f t="shared" si="415"/>
        <v>0</v>
      </c>
      <c r="AF290" s="115">
        <f t="shared" si="415"/>
        <v>0</v>
      </c>
      <c r="AG290" s="115">
        <f t="shared" si="415"/>
        <v>0</v>
      </c>
      <c r="AH290" s="115">
        <f t="shared" si="415"/>
        <v>0</v>
      </c>
      <c r="AI290" s="115">
        <f t="shared" si="415"/>
        <v>0</v>
      </c>
      <c r="AJ290" s="115">
        <f t="shared" si="415"/>
        <v>0</v>
      </c>
      <c r="AK290" s="115">
        <f t="shared" si="415"/>
        <v>0</v>
      </c>
      <c r="AL290" s="115">
        <f t="shared" si="415"/>
        <v>0</v>
      </c>
      <c r="AM290" s="115">
        <f t="shared" si="415"/>
        <v>0</v>
      </c>
      <c r="AN290" s="115">
        <f t="shared" si="415"/>
        <v>0</v>
      </c>
      <c r="AO290" s="115">
        <f t="shared" si="415"/>
        <v>0</v>
      </c>
      <c r="AP290" s="115">
        <f t="shared" si="415"/>
        <v>0</v>
      </c>
      <c r="AQ290" s="115">
        <f>SUM(AQ291:AQ292)</f>
        <v>0</v>
      </c>
      <c r="AR290" s="115">
        <f t="shared" si="415"/>
        <v>0</v>
      </c>
      <c r="AS290" s="115">
        <f t="shared" si="415"/>
        <v>0</v>
      </c>
      <c r="AT290" s="115">
        <f>SUM(AT291:AT292)</f>
        <v>0</v>
      </c>
      <c r="AU290" s="115">
        <f>SUM(AU291:AU292)</f>
        <v>0</v>
      </c>
      <c r="AV290" s="115">
        <f t="shared" si="415"/>
        <v>0</v>
      </c>
      <c r="AW290" s="115">
        <f t="shared" si="415"/>
        <v>0</v>
      </c>
      <c r="AX290" s="115" t="e">
        <f t="shared" si="415"/>
        <v>#REF!</v>
      </c>
      <c r="AY290" s="115">
        <f t="shared" si="415"/>
        <v>0</v>
      </c>
      <c r="AZ290" s="115">
        <f t="shared" si="415"/>
        <v>0</v>
      </c>
      <c r="BA290" s="115">
        <f>SUM(BA291:BA292)</f>
        <v>0</v>
      </c>
      <c r="BB290" s="115">
        <f>SUM(BB291:BB292)</f>
        <v>0</v>
      </c>
    </row>
    <row r="291" spans="7:54" s="71" customFormat="1" ht="14.25" x14ac:dyDescent="0.2">
      <c r="G291" s="81" t="s">
        <v>529</v>
      </c>
      <c r="H291" s="85" t="s">
        <v>529</v>
      </c>
      <c r="I291" s="74" t="s">
        <v>530</v>
      </c>
      <c r="J291" s="75"/>
      <c r="K291" s="75"/>
      <c r="L291" s="113">
        <v>0</v>
      </c>
      <c r="M291" s="113"/>
      <c r="N291" s="113"/>
      <c r="O291" s="113"/>
      <c r="P291" s="113"/>
      <c r="Q291" s="113"/>
      <c r="R291" s="113"/>
      <c r="S291" s="113"/>
      <c r="T291" s="113"/>
      <c r="U291" s="113"/>
      <c r="V291" s="113"/>
      <c r="W291" s="113"/>
      <c r="X291" s="113"/>
      <c r="Y291" s="113">
        <f t="shared" si="372"/>
        <v>0</v>
      </c>
      <c r="Z291" s="113"/>
      <c r="AA291" s="113"/>
      <c r="AB291" s="113"/>
      <c r="AC291" s="113"/>
      <c r="AD291" s="113"/>
      <c r="AE291" s="113"/>
      <c r="AF291" s="113"/>
      <c r="AG291" s="116">
        <v>0</v>
      </c>
      <c r="AH291" s="116">
        <v>0</v>
      </c>
      <c r="AI291" s="113">
        <f t="shared" si="412"/>
        <v>0</v>
      </c>
      <c r="AJ291" s="113">
        <v>0</v>
      </c>
      <c r="AK291" s="113">
        <v>0</v>
      </c>
      <c r="AL291" s="113">
        <f t="shared" si="413"/>
        <v>0</v>
      </c>
      <c r="AM291" s="113">
        <f>SUM(M291:R291)</f>
        <v>0</v>
      </c>
      <c r="AN291" s="113">
        <f>SUM(S291:U291)</f>
        <v>0</v>
      </c>
      <c r="AO291" s="113">
        <f>SUM(V291:X291)</f>
        <v>0</v>
      </c>
      <c r="AP291" s="113">
        <f>SUM(AM291:AO291)</f>
        <v>0</v>
      </c>
      <c r="AQ291" s="113">
        <v>0</v>
      </c>
      <c r="AR291" s="113">
        <f>R291*3</f>
        <v>0</v>
      </c>
      <c r="AS291" s="113">
        <f>R291*3</f>
        <v>0</v>
      </c>
      <c r="AT291" s="113">
        <f>SUM(AQ291:AS291)</f>
        <v>0</v>
      </c>
      <c r="AU291" s="113">
        <v>0</v>
      </c>
      <c r="AV291" s="113">
        <v>0</v>
      </c>
      <c r="AW291" s="113">
        <f>SUM(AU291:AV291)</f>
        <v>0</v>
      </c>
      <c r="AX291" s="113" t="e">
        <f>#REF!</f>
        <v>#REF!</v>
      </c>
      <c r="AY291" s="113"/>
      <c r="AZ291" s="113"/>
      <c r="BA291" s="113"/>
      <c r="BB291" s="113"/>
    </row>
    <row r="292" spans="7:54" s="71" customFormat="1" ht="14.25" x14ac:dyDescent="0.2">
      <c r="G292" s="81" t="s">
        <v>531</v>
      </c>
      <c r="H292" s="85" t="s">
        <v>531</v>
      </c>
      <c r="I292" s="74" t="s">
        <v>532</v>
      </c>
      <c r="J292" s="75"/>
      <c r="K292" s="75"/>
      <c r="L292" s="113">
        <v>0</v>
      </c>
      <c r="M292" s="113"/>
      <c r="N292" s="113"/>
      <c r="O292" s="113"/>
      <c r="P292" s="113"/>
      <c r="Q292" s="113"/>
      <c r="R292" s="113"/>
      <c r="S292" s="113"/>
      <c r="T292" s="113"/>
      <c r="U292" s="113"/>
      <c r="V292" s="113"/>
      <c r="W292" s="113"/>
      <c r="X292" s="113"/>
      <c r="Y292" s="113">
        <f t="shared" si="372"/>
        <v>0</v>
      </c>
      <c r="Z292" s="113"/>
      <c r="AA292" s="113"/>
      <c r="AB292" s="113"/>
      <c r="AC292" s="113"/>
      <c r="AD292" s="113"/>
      <c r="AE292" s="113"/>
      <c r="AF292" s="113"/>
      <c r="AG292" s="116">
        <v>0</v>
      </c>
      <c r="AH292" s="116">
        <v>0</v>
      </c>
      <c r="AI292" s="113">
        <f t="shared" si="412"/>
        <v>0</v>
      </c>
      <c r="AJ292" s="113">
        <v>0</v>
      </c>
      <c r="AK292" s="113">
        <v>0</v>
      </c>
      <c r="AL292" s="113">
        <f t="shared" si="413"/>
        <v>0</v>
      </c>
      <c r="AM292" s="113">
        <f>SUM(M292:R292)</f>
        <v>0</v>
      </c>
      <c r="AN292" s="113">
        <f>SUM(S292:U292)</f>
        <v>0</v>
      </c>
      <c r="AO292" s="113">
        <f>SUM(V292:X292)</f>
        <v>0</v>
      </c>
      <c r="AP292" s="113">
        <f>SUM(AM292:AO292)</f>
        <v>0</v>
      </c>
      <c r="AQ292" s="113">
        <v>0</v>
      </c>
      <c r="AR292" s="113">
        <f>R292*3</f>
        <v>0</v>
      </c>
      <c r="AS292" s="113">
        <f>R292*3</f>
        <v>0</v>
      </c>
      <c r="AT292" s="113">
        <f>SUM(AQ292:AS292)</f>
        <v>0</v>
      </c>
      <c r="AU292" s="113">
        <v>0</v>
      </c>
      <c r="AV292" s="113">
        <v>0</v>
      </c>
      <c r="AW292" s="113">
        <f>SUM(AU292:AV292)</f>
        <v>0</v>
      </c>
      <c r="AX292" s="113" t="e">
        <f>#REF!</f>
        <v>#REF!</v>
      </c>
      <c r="AY292" s="113"/>
      <c r="AZ292" s="113"/>
      <c r="BA292" s="113"/>
      <c r="BB292" s="113"/>
    </row>
    <row r="293" spans="7:54" s="71" customFormat="1" ht="14.25" x14ac:dyDescent="0.2">
      <c r="G293" s="81" t="s">
        <v>533</v>
      </c>
      <c r="H293" s="82" t="s">
        <v>534</v>
      </c>
      <c r="I293" s="83" t="s">
        <v>535</v>
      </c>
      <c r="J293" s="84">
        <f>SUM(J294:J299)</f>
        <v>0</v>
      </c>
      <c r="K293" s="84">
        <f>SUM(K294:K299)</f>
        <v>0</v>
      </c>
      <c r="L293" s="115">
        <f>SUM(L294:L299)</f>
        <v>0</v>
      </c>
      <c r="M293" s="115">
        <f t="shared" ref="M293:X293" si="416">SUM(M294:M299)</f>
        <v>0</v>
      </c>
      <c r="N293" s="115">
        <f t="shared" si="416"/>
        <v>0</v>
      </c>
      <c r="O293" s="115">
        <f t="shared" si="416"/>
        <v>0</v>
      </c>
      <c r="P293" s="115">
        <f t="shared" si="416"/>
        <v>0</v>
      </c>
      <c r="Q293" s="115">
        <f t="shared" si="416"/>
        <v>0</v>
      </c>
      <c r="R293" s="115">
        <f t="shared" si="416"/>
        <v>0</v>
      </c>
      <c r="S293" s="115">
        <f t="shared" si="416"/>
        <v>0</v>
      </c>
      <c r="T293" s="115">
        <f t="shared" si="416"/>
        <v>0</v>
      </c>
      <c r="U293" s="115">
        <f t="shared" si="416"/>
        <v>0</v>
      </c>
      <c r="V293" s="115">
        <f t="shared" si="416"/>
        <v>0</v>
      </c>
      <c r="W293" s="115">
        <f t="shared" si="416"/>
        <v>0</v>
      </c>
      <c r="X293" s="115">
        <f t="shared" si="416"/>
        <v>0</v>
      </c>
      <c r="Y293" s="115">
        <f t="shared" si="372"/>
        <v>0</v>
      </c>
      <c r="Z293" s="115">
        <f t="shared" ref="Z293:AZ293" si="417">SUM(Z294:Z299)</f>
        <v>0</v>
      </c>
      <c r="AA293" s="115">
        <f t="shared" si="417"/>
        <v>0</v>
      </c>
      <c r="AB293" s="115">
        <f t="shared" si="417"/>
        <v>0</v>
      </c>
      <c r="AC293" s="115">
        <f t="shared" si="417"/>
        <v>0</v>
      </c>
      <c r="AD293" s="115">
        <f t="shared" si="417"/>
        <v>0</v>
      </c>
      <c r="AE293" s="115">
        <f t="shared" si="417"/>
        <v>0</v>
      </c>
      <c r="AF293" s="115">
        <f t="shared" si="417"/>
        <v>0</v>
      </c>
      <c r="AG293" s="115">
        <f t="shared" si="417"/>
        <v>0</v>
      </c>
      <c r="AH293" s="115">
        <f t="shared" si="417"/>
        <v>0</v>
      </c>
      <c r="AI293" s="115">
        <f t="shared" si="417"/>
        <v>0</v>
      </c>
      <c r="AJ293" s="115">
        <f t="shared" si="417"/>
        <v>0</v>
      </c>
      <c r="AK293" s="115">
        <f t="shared" si="417"/>
        <v>0</v>
      </c>
      <c r="AL293" s="115">
        <f t="shared" si="417"/>
        <v>0</v>
      </c>
      <c r="AM293" s="115">
        <f t="shared" si="417"/>
        <v>0</v>
      </c>
      <c r="AN293" s="115">
        <f t="shared" si="417"/>
        <v>0</v>
      </c>
      <c r="AO293" s="115">
        <f t="shared" si="417"/>
        <v>0</v>
      </c>
      <c r="AP293" s="115">
        <f t="shared" si="417"/>
        <v>0</v>
      </c>
      <c r="AQ293" s="115">
        <f>SUM(AQ294:AQ299)</f>
        <v>0</v>
      </c>
      <c r="AR293" s="115">
        <f t="shared" si="417"/>
        <v>0</v>
      </c>
      <c r="AS293" s="115">
        <f t="shared" si="417"/>
        <v>0</v>
      </c>
      <c r="AT293" s="115">
        <f>SUM(AT294:AT299)</f>
        <v>0</v>
      </c>
      <c r="AU293" s="115">
        <f>SUM(AU294:AU299)</f>
        <v>0</v>
      </c>
      <c r="AV293" s="115">
        <f t="shared" si="417"/>
        <v>0</v>
      </c>
      <c r="AW293" s="115">
        <f t="shared" si="417"/>
        <v>0</v>
      </c>
      <c r="AX293" s="115" t="e">
        <f t="shared" si="417"/>
        <v>#REF!</v>
      </c>
      <c r="AY293" s="115">
        <f t="shared" si="417"/>
        <v>0</v>
      </c>
      <c r="AZ293" s="115">
        <f t="shared" si="417"/>
        <v>0</v>
      </c>
      <c r="BA293" s="115">
        <f>SUM(BA294:BA299)</f>
        <v>0</v>
      </c>
      <c r="BB293" s="115">
        <f>SUM(BB294:BB299)</f>
        <v>0</v>
      </c>
    </row>
    <row r="294" spans="7:54" s="71" customFormat="1" ht="14.25" x14ac:dyDescent="0.2">
      <c r="G294" s="81" t="s">
        <v>536</v>
      </c>
      <c r="H294" s="85" t="s">
        <v>536</v>
      </c>
      <c r="I294" s="74" t="s">
        <v>537</v>
      </c>
      <c r="J294" s="75"/>
      <c r="K294" s="75"/>
      <c r="L294" s="113">
        <v>0</v>
      </c>
      <c r="M294" s="113"/>
      <c r="N294" s="113"/>
      <c r="O294" s="113"/>
      <c r="P294" s="113"/>
      <c r="Q294" s="113"/>
      <c r="R294" s="113"/>
      <c r="S294" s="113"/>
      <c r="T294" s="113"/>
      <c r="U294" s="113"/>
      <c r="V294" s="113"/>
      <c r="W294" s="113"/>
      <c r="X294" s="113"/>
      <c r="Y294" s="113">
        <f t="shared" ref="Y294:Y357" si="418">SUM(M294:X294)</f>
        <v>0</v>
      </c>
      <c r="Z294" s="113"/>
      <c r="AA294" s="113"/>
      <c r="AB294" s="113"/>
      <c r="AC294" s="113"/>
      <c r="AD294" s="113"/>
      <c r="AE294" s="113"/>
      <c r="AF294" s="113"/>
      <c r="AG294" s="116">
        <v>0</v>
      </c>
      <c r="AH294" s="116">
        <v>0</v>
      </c>
      <c r="AI294" s="113">
        <f t="shared" si="412"/>
        <v>0</v>
      </c>
      <c r="AJ294" s="113">
        <v>0</v>
      </c>
      <c r="AK294" s="113">
        <v>0</v>
      </c>
      <c r="AL294" s="113">
        <f t="shared" si="413"/>
        <v>0</v>
      </c>
      <c r="AM294" s="113">
        <f t="shared" ref="AM294:AM299" si="419">SUM(M294:R294)</f>
        <v>0</v>
      </c>
      <c r="AN294" s="113">
        <f t="shared" ref="AN294:AN299" si="420">SUM(S294:U294)</f>
        <v>0</v>
      </c>
      <c r="AO294" s="113">
        <f t="shared" ref="AO294:AO299" si="421">SUM(V294:X294)</f>
        <v>0</v>
      </c>
      <c r="AP294" s="113">
        <f t="shared" ref="AP294:AP299" si="422">SUM(AM294:AO294)</f>
        <v>0</v>
      </c>
      <c r="AQ294" s="113">
        <v>0</v>
      </c>
      <c r="AR294" s="113">
        <f t="shared" ref="AR294:AR299" si="423">R294*3</f>
        <v>0</v>
      </c>
      <c r="AS294" s="113">
        <f t="shared" ref="AS294:AS299" si="424">R294*3</f>
        <v>0</v>
      </c>
      <c r="AT294" s="113">
        <f t="shared" ref="AT294:AT299" si="425">SUM(AQ294:AS294)</f>
        <v>0</v>
      </c>
      <c r="AU294" s="113">
        <v>0</v>
      </c>
      <c r="AV294" s="113">
        <v>0</v>
      </c>
      <c r="AW294" s="113">
        <f t="shared" ref="AW294:AW299" si="426">SUM(AU294:AV294)</f>
        <v>0</v>
      </c>
      <c r="AX294" s="113" t="e">
        <f>#REF!</f>
        <v>#REF!</v>
      </c>
      <c r="AY294" s="113"/>
      <c r="AZ294" s="113"/>
      <c r="BA294" s="113"/>
      <c r="BB294" s="113"/>
    </row>
    <row r="295" spans="7:54" s="71" customFormat="1" ht="14.25" x14ac:dyDescent="0.2">
      <c r="G295" s="81" t="s">
        <v>538</v>
      </c>
      <c r="H295" s="85" t="s">
        <v>538</v>
      </c>
      <c r="I295" s="74" t="s">
        <v>539</v>
      </c>
      <c r="J295" s="75"/>
      <c r="K295" s="75"/>
      <c r="L295" s="113">
        <v>0</v>
      </c>
      <c r="M295" s="113"/>
      <c r="N295" s="113"/>
      <c r="O295" s="113"/>
      <c r="P295" s="113"/>
      <c r="Q295" s="113"/>
      <c r="R295" s="113"/>
      <c r="S295" s="113"/>
      <c r="T295" s="113"/>
      <c r="U295" s="113"/>
      <c r="V295" s="113"/>
      <c r="W295" s="113"/>
      <c r="X295" s="113"/>
      <c r="Y295" s="113">
        <f t="shared" si="418"/>
        <v>0</v>
      </c>
      <c r="Z295" s="113"/>
      <c r="AA295" s="113"/>
      <c r="AB295" s="113"/>
      <c r="AC295" s="113"/>
      <c r="AD295" s="113"/>
      <c r="AE295" s="113"/>
      <c r="AF295" s="113"/>
      <c r="AG295" s="116">
        <v>0</v>
      </c>
      <c r="AH295" s="116">
        <v>0</v>
      </c>
      <c r="AI295" s="113">
        <f t="shared" si="412"/>
        <v>0</v>
      </c>
      <c r="AJ295" s="113">
        <v>0</v>
      </c>
      <c r="AK295" s="113">
        <v>0</v>
      </c>
      <c r="AL295" s="113">
        <f t="shared" si="413"/>
        <v>0</v>
      </c>
      <c r="AM295" s="113">
        <f t="shared" si="419"/>
        <v>0</v>
      </c>
      <c r="AN295" s="113">
        <f t="shared" si="420"/>
        <v>0</v>
      </c>
      <c r="AO295" s="113">
        <f t="shared" si="421"/>
        <v>0</v>
      </c>
      <c r="AP295" s="113">
        <f t="shared" si="422"/>
        <v>0</v>
      </c>
      <c r="AQ295" s="113">
        <v>0</v>
      </c>
      <c r="AR295" s="113">
        <f t="shared" si="423"/>
        <v>0</v>
      </c>
      <c r="AS295" s="113">
        <f t="shared" si="424"/>
        <v>0</v>
      </c>
      <c r="AT295" s="113">
        <f t="shared" si="425"/>
        <v>0</v>
      </c>
      <c r="AU295" s="113">
        <v>0</v>
      </c>
      <c r="AV295" s="113">
        <v>0</v>
      </c>
      <c r="AW295" s="113">
        <f t="shared" si="426"/>
        <v>0</v>
      </c>
      <c r="AX295" s="113" t="e">
        <f>#REF!</f>
        <v>#REF!</v>
      </c>
      <c r="AY295" s="113"/>
      <c r="AZ295" s="113"/>
      <c r="BA295" s="113"/>
      <c r="BB295" s="113"/>
    </row>
    <row r="296" spans="7:54" s="71" customFormat="1" ht="14.25" x14ac:dyDescent="0.2">
      <c r="G296" s="81" t="s">
        <v>540</v>
      </c>
      <c r="H296" s="85" t="s">
        <v>540</v>
      </c>
      <c r="I296" s="74" t="s">
        <v>541</v>
      </c>
      <c r="J296" s="75"/>
      <c r="K296" s="75"/>
      <c r="L296" s="113">
        <v>0</v>
      </c>
      <c r="M296" s="113"/>
      <c r="N296" s="113"/>
      <c r="O296" s="113"/>
      <c r="P296" s="113"/>
      <c r="Q296" s="113"/>
      <c r="R296" s="113"/>
      <c r="S296" s="113"/>
      <c r="T296" s="113"/>
      <c r="U296" s="113"/>
      <c r="V296" s="113"/>
      <c r="W296" s="113"/>
      <c r="X296" s="113"/>
      <c r="Y296" s="113">
        <f t="shared" si="418"/>
        <v>0</v>
      </c>
      <c r="Z296" s="113"/>
      <c r="AA296" s="113"/>
      <c r="AB296" s="113"/>
      <c r="AC296" s="113"/>
      <c r="AD296" s="113"/>
      <c r="AE296" s="113"/>
      <c r="AF296" s="113"/>
      <c r="AG296" s="116">
        <v>0</v>
      </c>
      <c r="AH296" s="116">
        <v>0</v>
      </c>
      <c r="AI296" s="113">
        <f t="shared" si="412"/>
        <v>0</v>
      </c>
      <c r="AJ296" s="113">
        <v>0</v>
      </c>
      <c r="AK296" s="113">
        <v>0</v>
      </c>
      <c r="AL296" s="113">
        <f t="shared" si="413"/>
        <v>0</v>
      </c>
      <c r="AM296" s="113">
        <f t="shared" si="419"/>
        <v>0</v>
      </c>
      <c r="AN296" s="113">
        <f t="shared" si="420"/>
        <v>0</v>
      </c>
      <c r="AO296" s="113">
        <f t="shared" si="421"/>
        <v>0</v>
      </c>
      <c r="AP296" s="113">
        <f t="shared" si="422"/>
        <v>0</v>
      </c>
      <c r="AQ296" s="113">
        <v>0</v>
      </c>
      <c r="AR296" s="113">
        <f t="shared" si="423"/>
        <v>0</v>
      </c>
      <c r="AS296" s="113">
        <f t="shared" si="424"/>
        <v>0</v>
      </c>
      <c r="AT296" s="113">
        <f t="shared" si="425"/>
        <v>0</v>
      </c>
      <c r="AU296" s="113">
        <v>0</v>
      </c>
      <c r="AV296" s="113">
        <v>0</v>
      </c>
      <c r="AW296" s="113">
        <f t="shared" si="426"/>
        <v>0</v>
      </c>
      <c r="AX296" s="113" t="e">
        <f>#REF!</f>
        <v>#REF!</v>
      </c>
      <c r="AY296" s="113"/>
      <c r="AZ296" s="113"/>
      <c r="BA296" s="113"/>
      <c r="BB296" s="113"/>
    </row>
    <row r="297" spans="7:54" s="71" customFormat="1" ht="14.25" x14ac:dyDescent="0.2">
      <c r="G297" s="81" t="s">
        <v>542</v>
      </c>
      <c r="H297" s="85" t="s">
        <v>542</v>
      </c>
      <c r="I297" s="74" t="s">
        <v>543</v>
      </c>
      <c r="J297" s="75"/>
      <c r="K297" s="75"/>
      <c r="L297" s="113">
        <v>0</v>
      </c>
      <c r="M297" s="113"/>
      <c r="N297" s="113"/>
      <c r="O297" s="113"/>
      <c r="P297" s="113"/>
      <c r="Q297" s="113"/>
      <c r="R297" s="113"/>
      <c r="S297" s="113"/>
      <c r="T297" s="113"/>
      <c r="U297" s="113"/>
      <c r="V297" s="113"/>
      <c r="W297" s="113"/>
      <c r="X297" s="113"/>
      <c r="Y297" s="113">
        <f t="shared" si="418"/>
        <v>0</v>
      </c>
      <c r="Z297" s="113"/>
      <c r="AA297" s="113"/>
      <c r="AB297" s="113"/>
      <c r="AC297" s="113"/>
      <c r="AD297" s="113"/>
      <c r="AE297" s="113"/>
      <c r="AF297" s="113"/>
      <c r="AG297" s="116">
        <v>0</v>
      </c>
      <c r="AH297" s="116">
        <v>0</v>
      </c>
      <c r="AI297" s="113">
        <f t="shared" si="412"/>
        <v>0</v>
      </c>
      <c r="AJ297" s="113">
        <v>0</v>
      </c>
      <c r="AK297" s="113">
        <v>0</v>
      </c>
      <c r="AL297" s="113">
        <f t="shared" si="413"/>
        <v>0</v>
      </c>
      <c r="AM297" s="113">
        <f t="shared" si="419"/>
        <v>0</v>
      </c>
      <c r="AN297" s="113">
        <f t="shared" si="420"/>
        <v>0</v>
      </c>
      <c r="AO297" s="113">
        <f t="shared" si="421"/>
        <v>0</v>
      </c>
      <c r="AP297" s="113">
        <f t="shared" si="422"/>
        <v>0</v>
      </c>
      <c r="AQ297" s="113">
        <v>0</v>
      </c>
      <c r="AR297" s="113">
        <f t="shared" si="423"/>
        <v>0</v>
      </c>
      <c r="AS297" s="113">
        <f t="shared" si="424"/>
        <v>0</v>
      </c>
      <c r="AT297" s="113">
        <f t="shared" si="425"/>
        <v>0</v>
      </c>
      <c r="AU297" s="113">
        <v>0</v>
      </c>
      <c r="AV297" s="113">
        <v>0</v>
      </c>
      <c r="AW297" s="113">
        <f t="shared" si="426"/>
        <v>0</v>
      </c>
      <c r="AX297" s="113" t="e">
        <f>#REF!</f>
        <v>#REF!</v>
      </c>
      <c r="AY297" s="113"/>
      <c r="AZ297" s="113"/>
      <c r="BA297" s="113"/>
      <c r="BB297" s="113"/>
    </row>
    <row r="298" spans="7:54" s="71" customFormat="1" ht="14.25" x14ac:dyDescent="0.2">
      <c r="G298" s="81" t="s">
        <v>544</v>
      </c>
      <c r="H298" s="85" t="s">
        <v>544</v>
      </c>
      <c r="I298" s="74" t="s">
        <v>545</v>
      </c>
      <c r="J298" s="75"/>
      <c r="K298" s="75"/>
      <c r="L298" s="113">
        <v>0</v>
      </c>
      <c r="M298" s="113"/>
      <c r="N298" s="113"/>
      <c r="O298" s="113"/>
      <c r="P298" s="113"/>
      <c r="Q298" s="113"/>
      <c r="R298" s="113"/>
      <c r="S298" s="113"/>
      <c r="T298" s="113"/>
      <c r="U298" s="113"/>
      <c r="V298" s="113"/>
      <c r="W298" s="113"/>
      <c r="X298" s="113"/>
      <c r="Y298" s="113">
        <f t="shared" si="418"/>
        <v>0</v>
      </c>
      <c r="Z298" s="113"/>
      <c r="AA298" s="113"/>
      <c r="AB298" s="113"/>
      <c r="AC298" s="113"/>
      <c r="AD298" s="113"/>
      <c r="AE298" s="113"/>
      <c r="AF298" s="113"/>
      <c r="AG298" s="116">
        <v>0</v>
      </c>
      <c r="AH298" s="116">
        <v>0</v>
      </c>
      <c r="AI298" s="113">
        <f t="shared" si="412"/>
        <v>0</v>
      </c>
      <c r="AJ298" s="113">
        <v>0</v>
      </c>
      <c r="AK298" s="113">
        <v>0</v>
      </c>
      <c r="AL298" s="113">
        <f t="shared" si="413"/>
        <v>0</v>
      </c>
      <c r="AM298" s="113">
        <f t="shared" si="419"/>
        <v>0</v>
      </c>
      <c r="AN298" s="113">
        <f t="shared" si="420"/>
        <v>0</v>
      </c>
      <c r="AO298" s="113">
        <f t="shared" si="421"/>
        <v>0</v>
      </c>
      <c r="AP298" s="113">
        <f t="shared" si="422"/>
        <v>0</v>
      </c>
      <c r="AQ298" s="113">
        <v>0</v>
      </c>
      <c r="AR298" s="113">
        <f t="shared" si="423"/>
        <v>0</v>
      </c>
      <c r="AS298" s="113">
        <f t="shared" si="424"/>
        <v>0</v>
      </c>
      <c r="AT298" s="113">
        <f t="shared" si="425"/>
        <v>0</v>
      </c>
      <c r="AU298" s="113">
        <v>0</v>
      </c>
      <c r="AV298" s="113">
        <v>0</v>
      </c>
      <c r="AW298" s="113">
        <f t="shared" si="426"/>
        <v>0</v>
      </c>
      <c r="AX298" s="113" t="e">
        <f>#REF!</f>
        <v>#REF!</v>
      </c>
      <c r="AY298" s="113"/>
      <c r="AZ298" s="113"/>
      <c r="BA298" s="113"/>
      <c r="BB298" s="113"/>
    </row>
    <row r="299" spans="7:54" s="71" customFormat="1" ht="14.25" x14ac:dyDescent="0.2">
      <c r="G299" s="81" t="s">
        <v>546</v>
      </c>
      <c r="H299" s="85" t="s">
        <v>546</v>
      </c>
      <c r="I299" s="74" t="s">
        <v>547</v>
      </c>
      <c r="J299" s="75"/>
      <c r="K299" s="75"/>
      <c r="L299" s="113">
        <v>0</v>
      </c>
      <c r="M299" s="113"/>
      <c r="N299" s="113"/>
      <c r="O299" s="113"/>
      <c r="P299" s="113"/>
      <c r="Q299" s="113"/>
      <c r="R299" s="113"/>
      <c r="S299" s="113"/>
      <c r="T299" s="113"/>
      <c r="U299" s="113"/>
      <c r="V299" s="113"/>
      <c r="W299" s="113"/>
      <c r="X299" s="113"/>
      <c r="Y299" s="113">
        <f t="shared" si="418"/>
        <v>0</v>
      </c>
      <c r="Z299" s="113"/>
      <c r="AA299" s="113"/>
      <c r="AB299" s="113"/>
      <c r="AC299" s="113"/>
      <c r="AD299" s="113"/>
      <c r="AE299" s="113"/>
      <c r="AF299" s="113"/>
      <c r="AG299" s="116">
        <v>0</v>
      </c>
      <c r="AH299" s="116">
        <v>0</v>
      </c>
      <c r="AI299" s="113">
        <f t="shared" si="412"/>
        <v>0</v>
      </c>
      <c r="AJ299" s="113">
        <v>0</v>
      </c>
      <c r="AK299" s="113">
        <v>0</v>
      </c>
      <c r="AL299" s="113">
        <f t="shared" si="413"/>
        <v>0</v>
      </c>
      <c r="AM299" s="113">
        <f t="shared" si="419"/>
        <v>0</v>
      </c>
      <c r="AN299" s="113">
        <f t="shared" si="420"/>
        <v>0</v>
      </c>
      <c r="AO299" s="113">
        <f t="shared" si="421"/>
        <v>0</v>
      </c>
      <c r="AP299" s="113">
        <f t="shared" si="422"/>
        <v>0</v>
      </c>
      <c r="AQ299" s="113">
        <v>0</v>
      </c>
      <c r="AR299" s="113">
        <f t="shared" si="423"/>
        <v>0</v>
      </c>
      <c r="AS299" s="113">
        <f t="shared" si="424"/>
        <v>0</v>
      </c>
      <c r="AT299" s="113">
        <f t="shared" si="425"/>
        <v>0</v>
      </c>
      <c r="AU299" s="113">
        <v>0</v>
      </c>
      <c r="AV299" s="113">
        <v>0</v>
      </c>
      <c r="AW299" s="113">
        <f t="shared" si="426"/>
        <v>0</v>
      </c>
      <c r="AX299" s="113" t="e">
        <f>#REF!</f>
        <v>#REF!</v>
      </c>
      <c r="AY299" s="113"/>
      <c r="AZ299" s="113"/>
      <c r="BA299" s="113"/>
      <c r="BB299" s="113"/>
    </row>
    <row r="300" spans="7:54" s="71" customFormat="1" ht="14.25" x14ac:dyDescent="0.2">
      <c r="G300" s="81" t="s">
        <v>548</v>
      </c>
      <c r="H300" s="82" t="s">
        <v>549</v>
      </c>
      <c r="I300" s="83" t="s">
        <v>550</v>
      </c>
      <c r="J300" s="84">
        <f>SUM(J301:J302)</f>
        <v>0</v>
      </c>
      <c r="K300" s="84">
        <f>SUM(K301:K302)</f>
        <v>0</v>
      </c>
      <c r="L300" s="115">
        <f>SUM(L301:L302)</f>
        <v>0</v>
      </c>
      <c r="M300" s="115">
        <f t="shared" ref="M300:X300" si="427">SUM(M301:M302)</f>
        <v>0</v>
      </c>
      <c r="N300" s="115">
        <f t="shared" si="427"/>
        <v>0</v>
      </c>
      <c r="O300" s="115">
        <f t="shared" si="427"/>
        <v>0</v>
      </c>
      <c r="P300" s="115">
        <f t="shared" si="427"/>
        <v>0</v>
      </c>
      <c r="Q300" s="115">
        <f t="shared" si="427"/>
        <v>0</v>
      </c>
      <c r="R300" s="115">
        <f t="shared" si="427"/>
        <v>0</v>
      </c>
      <c r="S300" s="115">
        <f t="shared" si="427"/>
        <v>0</v>
      </c>
      <c r="T300" s="115">
        <f t="shared" si="427"/>
        <v>0</v>
      </c>
      <c r="U300" s="115">
        <f t="shared" si="427"/>
        <v>0</v>
      </c>
      <c r="V300" s="115">
        <f t="shared" si="427"/>
        <v>0</v>
      </c>
      <c r="W300" s="115">
        <f t="shared" si="427"/>
        <v>0</v>
      </c>
      <c r="X300" s="115">
        <f t="shared" si="427"/>
        <v>0</v>
      </c>
      <c r="Y300" s="115">
        <f t="shared" si="418"/>
        <v>0</v>
      </c>
      <c r="Z300" s="115">
        <f t="shared" ref="Z300:AZ300" si="428">SUM(Z301:Z302)</f>
        <v>0</v>
      </c>
      <c r="AA300" s="115">
        <f t="shared" si="428"/>
        <v>0</v>
      </c>
      <c r="AB300" s="115">
        <f t="shared" si="428"/>
        <v>0</v>
      </c>
      <c r="AC300" s="115">
        <f t="shared" si="428"/>
        <v>0</v>
      </c>
      <c r="AD300" s="115">
        <f t="shared" si="428"/>
        <v>0</v>
      </c>
      <c r="AE300" s="115">
        <f t="shared" si="428"/>
        <v>0</v>
      </c>
      <c r="AF300" s="115">
        <f t="shared" si="428"/>
        <v>0</v>
      </c>
      <c r="AG300" s="115">
        <f t="shared" si="428"/>
        <v>0</v>
      </c>
      <c r="AH300" s="115">
        <f t="shared" si="428"/>
        <v>0</v>
      </c>
      <c r="AI300" s="115">
        <f t="shared" si="428"/>
        <v>0</v>
      </c>
      <c r="AJ300" s="115">
        <f t="shared" si="428"/>
        <v>0</v>
      </c>
      <c r="AK300" s="115">
        <f t="shared" si="428"/>
        <v>0</v>
      </c>
      <c r="AL300" s="115">
        <f t="shared" si="428"/>
        <v>0</v>
      </c>
      <c r="AM300" s="115">
        <f t="shared" si="428"/>
        <v>0</v>
      </c>
      <c r="AN300" s="115">
        <f t="shared" si="428"/>
        <v>0</v>
      </c>
      <c r="AO300" s="115">
        <f t="shared" si="428"/>
        <v>0</v>
      </c>
      <c r="AP300" s="115">
        <f t="shared" si="428"/>
        <v>0</v>
      </c>
      <c r="AQ300" s="115">
        <f>SUM(AQ301:AQ302)</f>
        <v>0</v>
      </c>
      <c r="AR300" s="115">
        <f t="shared" si="428"/>
        <v>0</v>
      </c>
      <c r="AS300" s="115">
        <f t="shared" si="428"/>
        <v>0</v>
      </c>
      <c r="AT300" s="115">
        <f t="shared" si="428"/>
        <v>0</v>
      </c>
      <c r="AU300" s="115">
        <f t="shared" si="428"/>
        <v>0</v>
      </c>
      <c r="AV300" s="115">
        <f t="shared" si="428"/>
        <v>0</v>
      </c>
      <c r="AW300" s="115">
        <f t="shared" si="428"/>
        <v>0</v>
      </c>
      <c r="AX300" s="115" t="e">
        <f t="shared" si="428"/>
        <v>#REF!</v>
      </c>
      <c r="AY300" s="115">
        <f t="shared" si="428"/>
        <v>0</v>
      </c>
      <c r="AZ300" s="115">
        <f t="shared" si="428"/>
        <v>0</v>
      </c>
      <c r="BA300" s="115">
        <f>SUM(BA301:BA302)</f>
        <v>0</v>
      </c>
      <c r="BB300" s="115">
        <f>SUM(BB301:BB302)</f>
        <v>0</v>
      </c>
    </row>
    <row r="301" spans="7:54" s="71" customFormat="1" ht="14.25" x14ac:dyDescent="0.2">
      <c r="G301" s="81" t="s">
        <v>551</v>
      </c>
      <c r="H301" s="85" t="s">
        <v>551</v>
      </c>
      <c r="I301" s="74" t="s">
        <v>552</v>
      </c>
      <c r="J301" s="75"/>
      <c r="K301" s="75"/>
      <c r="L301" s="113">
        <v>0</v>
      </c>
      <c r="M301" s="113"/>
      <c r="N301" s="113"/>
      <c r="O301" s="113"/>
      <c r="P301" s="113"/>
      <c r="Q301" s="113"/>
      <c r="R301" s="113"/>
      <c r="S301" s="113"/>
      <c r="T301" s="113"/>
      <c r="U301" s="113"/>
      <c r="V301" s="113"/>
      <c r="W301" s="113"/>
      <c r="X301" s="113"/>
      <c r="Y301" s="113">
        <f t="shared" si="418"/>
        <v>0</v>
      </c>
      <c r="Z301" s="113"/>
      <c r="AA301" s="113"/>
      <c r="AB301" s="113"/>
      <c r="AC301" s="113"/>
      <c r="AD301" s="113"/>
      <c r="AE301" s="113"/>
      <c r="AF301" s="113"/>
      <c r="AG301" s="116">
        <v>0</v>
      </c>
      <c r="AH301" s="116">
        <v>0</v>
      </c>
      <c r="AI301" s="113">
        <f t="shared" si="412"/>
        <v>0</v>
      </c>
      <c r="AJ301" s="113">
        <v>0</v>
      </c>
      <c r="AK301" s="113">
        <v>0</v>
      </c>
      <c r="AL301" s="113">
        <f t="shared" si="413"/>
        <v>0</v>
      </c>
      <c r="AM301" s="113">
        <f>SUM(M301:R301)</f>
        <v>0</v>
      </c>
      <c r="AN301" s="113">
        <f>SUM(S301:U301)</f>
        <v>0</v>
      </c>
      <c r="AO301" s="113">
        <f>SUM(V301:X301)</f>
        <v>0</v>
      </c>
      <c r="AP301" s="113">
        <f>SUM(AM301:AO301)</f>
        <v>0</v>
      </c>
      <c r="AQ301" s="113">
        <v>0</v>
      </c>
      <c r="AR301" s="113">
        <f>R301*3</f>
        <v>0</v>
      </c>
      <c r="AS301" s="113">
        <f>R301*3</f>
        <v>0</v>
      </c>
      <c r="AT301" s="113">
        <f>SUM(AQ301:AS301)</f>
        <v>0</v>
      </c>
      <c r="AU301" s="113">
        <v>0</v>
      </c>
      <c r="AV301" s="113">
        <v>0</v>
      </c>
      <c r="AW301" s="113">
        <f>SUM(AU301:AV301)</f>
        <v>0</v>
      </c>
      <c r="AX301" s="113" t="e">
        <f>#REF!</f>
        <v>#REF!</v>
      </c>
      <c r="AY301" s="113"/>
      <c r="AZ301" s="113"/>
      <c r="BA301" s="113"/>
      <c r="BB301" s="113"/>
    </row>
    <row r="302" spans="7:54" s="71" customFormat="1" ht="14.25" x14ac:dyDescent="0.2">
      <c r="G302" s="81" t="s">
        <v>553</v>
      </c>
      <c r="H302" s="85" t="s">
        <v>553</v>
      </c>
      <c r="I302" s="74" t="s">
        <v>554</v>
      </c>
      <c r="J302" s="75"/>
      <c r="K302" s="75"/>
      <c r="L302" s="113">
        <v>0</v>
      </c>
      <c r="M302" s="113"/>
      <c r="N302" s="113"/>
      <c r="O302" s="113"/>
      <c r="P302" s="113"/>
      <c r="Q302" s="113"/>
      <c r="R302" s="113"/>
      <c r="S302" s="113"/>
      <c r="T302" s="113"/>
      <c r="U302" s="113"/>
      <c r="V302" s="113"/>
      <c r="W302" s="113"/>
      <c r="X302" s="113"/>
      <c r="Y302" s="113">
        <f t="shared" si="418"/>
        <v>0</v>
      </c>
      <c r="Z302" s="113"/>
      <c r="AA302" s="113"/>
      <c r="AB302" s="113"/>
      <c r="AC302" s="113"/>
      <c r="AD302" s="113"/>
      <c r="AE302" s="113"/>
      <c r="AF302" s="113"/>
      <c r="AG302" s="116">
        <v>0</v>
      </c>
      <c r="AH302" s="116">
        <v>0</v>
      </c>
      <c r="AI302" s="113">
        <f t="shared" si="412"/>
        <v>0</v>
      </c>
      <c r="AJ302" s="113">
        <v>0</v>
      </c>
      <c r="AK302" s="113">
        <v>0</v>
      </c>
      <c r="AL302" s="113">
        <f t="shared" si="413"/>
        <v>0</v>
      </c>
      <c r="AM302" s="113">
        <f>SUM(M302:R302)</f>
        <v>0</v>
      </c>
      <c r="AN302" s="113">
        <f>SUM(S302:U302)</f>
        <v>0</v>
      </c>
      <c r="AO302" s="113">
        <f>SUM(V302:X302)</f>
        <v>0</v>
      </c>
      <c r="AP302" s="113">
        <f>SUM(AM302:AO302)</f>
        <v>0</v>
      </c>
      <c r="AQ302" s="113">
        <v>0</v>
      </c>
      <c r="AR302" s="113">
        <f>R302*3</f>
        <v>0</v>
      </c>
      <c r="AS302" s="113">
        <f>R302*3</f>
        <v>0</v>
      </c>
      <c r="AT302" s="113">
        <f>SUM(AQ302:AS302)</f>
        <v>0</v>
      </c>
      <c r="AU302" s="113">
        <v>0</v>
      </c>
      <c r="AV302" s="113">
        <v>0</v>
      </c>
      <c r="AW302" s="113">
        <f>SUM(AU302:AV302)</f>
        <v>0</v>
      </c>
      <c r="AX302" s="113" t="e">
        <f>#REF!</f>
        <v>#REF!</v>
      </c>
      <c r="AY302" s="113"/>
      <c r="AZ302" s="113"/>
      <c r="BA302" s="113"/>
      <c r="BB302" s="113"/>
    </row>
    <row r="303" spans="7:54" s="71" customFormat="1" ht="14.25" x14ac:dyDescent="0.2">
      <c r="G303" s="81" t="s">
        <v>555</v>
      </c>
      <c r="H303" s="82" t="s">
        <v>556</v>
      </c>
      <c r="I303" s="83" t="s">
        <v>557</v>
      </c>
      <c r="J303" s="84">
        <f>SUM(J304:J310)</f>
        <v>0</v>
      </c>
      <c r="K303" s="84">
        <f>SUM(K304:K310)</f>
        <v>0</v>
      </c>
      <c r="L303" s="115">
        <f>SUM(L304:L310)</f>
        <v>0</v>
      </c>
      <c r="M303" s="115">
        <f t="shared" ref="M303:X303" si="429">SUM(M304:M310)</f>
        <v>0</v>
      </c>
      <c r="N303" s="115">
        <f t="shared" si="429"/>
        <v>0</v>
      </c>
      <c r="O303" s="115">
        <f t="shared" si="429"/>
        <v>0</v>
      </c>
      <c r="P303" s="115">
        <f t="shared" si="429"/>
        <v>0</v>
      </c>
      <c r="Q303" s="115">
        <f t="shared" si="429"/>
        <v>0</v>
      </c>
      <c r="R303" s="115">
        <f t="shared" si="429"/>
        <v>0</v>
      </c>
      <c r="S303" s="115">
        <f t="shared" si="429"/>
        <v>0</v>
      </c>
      <c r="T303" s="115">
        <f t="shared" si="429"/>
        <v>0</v>
      </c>
      <c r="U303" s="115">
        <f t="shared" si="429"/>
        <v>0</v>
      </c>
      <c r="V303" s="115">
        <f t="shared" si="429"/>
        <v>0</v>
      </c>
      <c r="W303" s="115">
        <f t="shared" si="429"/>
        <v>0</v>
      </c>
      <c r="X303" s="115">
        <f t="shared" si="429"/>
        <v>0</v>
      </c>
      <c r="Y303" s="115">
        <f t="shared" si="418"/>
        <v>0</v>
      </c>
      <c r="Z303" s="115">
        <f t="shared" ref="Z303:AZ303" si="430">SUM(Z304:Z310)</f>
        <v>0</v>
      </c>
      <c r="AA303" s="115">
        <f t="shared" si="430"/>
        <v>0</v>
      </c>
      <c r="AB303" s="115">
        <f t="shared" si="430"/>
        <v>0</v>
      </c>
      <c r="AC303" s="115">
        <f t="shared" si="430"/>
        <v>0</v>
      </c>
      <c r="AD303" s="115">
        <f t="shared" si="430"/>
        <v>0</v>
      </c>
      <c r="AE303" s="115">
        <f t="shared" si="430"/>
        <v>0</v>
      </c>
      <c r="AF303" s="115">
        <f t="shared" si="430"/>
        <v>0</v>
      </c>
      <c r="AG303" s="115">
        <f t="shared" si="430"/>
        <v>0</v>
      </c>
      <c r="AH303" s="115">
        <f t="shared" si="430"/>
        <v>0</v>
      </c>
      <c r="AI303" s="115">
        <f t="shared" si="430"/>
        <v>0</v>
      </c>
      <c r="AJ303" s="115">
        <f t="shared" si="430"/>
        <v>0</v>
      </c>
      <c r="AK303" s="115">
        <f t="shared" si="430"/>
        <v>0</v>
      </c>
      <c r="AL303" s="115">
        <f t="shared" si="430"/>
        <v>0</v>
      </c>
      <c r="AM303" s="115">
        <f t="shared" si="430"/>
        <v>0</v>
      </c>
      <c r="AN303" s="115">
        <f t="shared" si="430"/>
        <v>0</v>
      </c>
      <c r="AO303" s="115">
        <f t="shared" si="430"/>
        <v>0</v>
      </c>
      <c r="AP303" s="115">
        <f t="shared" si="430"/>
        <v>0</v>
      </c>
      <c r="AQ303" s="115">
        <f>SUM(AQ304:AQ310)</f>
        <v>0</v>
      </c>
      <c r="AR303" s="115">
        <f t="shared" si="430"/>
        <v>0</v>
      </c>
      <c r="AS303" s="115">
        <f t="shared" si="430"/>
        <v>0</v>
      </c>
      <c r="AT303" s="115">
        <f t="shared" si="430"/>
        <v>0</v>
      </c>
      <c r="AU303" s="115">
        <f t="shared" si="430"/>
        <v>0</v>
      </c>
      <c r="AV303" s="115">
        <f t="shared" si="430"/>
        <v>0</v>
      </c>
      <c r="AW303" s="115">
        <f t="shared" si="430"/>
        <v>0</v>
      </c>
      <c r="AX303" s="115" t="e">
        <f t="shared" si="430"/>
        <v>#REF!</v>
      </c>
      <c r="AY303" s="115">
        <f t="shared" si="430"/>
        <v>0</v>
      </c>
      <c r="AZ303" s="115">
        <f t="shared" si="430"/>
        <v>0</v>
      </c>
      <c r="BA303" s="115">
        <f>SUM(BA304:BA310)</f>
        <v>0</v>
      </c>
      <c r="BB303" s="115">
        <f>SUM(BB304:BB310)</f>
        <v>0</v>
      </c>
    </row>
    <row r="304" spans="7:54" s="71" customFormat="1" ht="14.25" x14ac:dyDescent="0.2">
      <c r="G304" s="81" t="s">
        <v>558</v>
      </c>
      <c r="H304" s="85" t="s">
        <v>558</v>
      </c>
      <c r="I304" s="74" t="s">
        <v>559</v>
      </c>
      <c r="J304" s="75"/>
      <c r="K304" s="75"/>
      <c r="L304" s="113">
        <v>0</v>
      </c>
      <c r="M304" s="113"/>
      <c r="N304" s="113"/>
      <c r="O304" s="113"/>
      <c r="P304" s="113"/>
      <c r="Q304" s="113"/>
      <c r="R304" s="113"/>
      <c r="S304" s="113"/>
      <c r="T304" s="113"/>
      <c r="U304" s="113"/>
      <c r="V304" s="113"/>
      <c r="W304" s="113"/>
      <c r="X304" s="113"/>
      <c r="Y304" s="113">
        <f t="shared" si="418"/>
        <v>0</v>
      </c>
      <c r="Z304" s="113"/>
      <c r="AA304" s="113"/>
      <c r="AB304" s="113"/>
      <c r="AC304" s="113"/>
      <c r="AD304" s="113"/>
      <c r="AE304" s="113"/>
      <c r="AF304" s="113"/>
      <c r="AG304" s="116">
        <v>0</v>
      </c>
      <c r="AH304" s="116">
        <v>0</v>
      </c>
      <c r="AI304" s="113">
        <f t="shared" si="412"/>
        <v>0</v>
      </c>
      <c r="AJ304" s="113">
        <v>0</v>
      </c>
      <c r="AK304" s="113">
        <v>0</v>
      </c>
      <c r="AL304" s="113">
        <f t="shared" si="413"/>
        <v>0</v>
      </c>
      <c r="AM304" s="113">
        <f t="shared" ref="AM304:AM310" si="431">SUM(M304:R304)</f>
        <v>0</v>
      </c>
      <c r="AN304" s="113">
        <f t="shared" ref="AN304:AN310" si="432">SUM(S304:U304)</f>
        <v>0</v>
      </c>
      <c r="AO304" s="113">
        <f t="shared" ref="AO304:AO310" si="433">SUM(V304:X304)</f>
        <v>0</v>
      </c>
      <c r="AP304" s="113">
        <f t="shared" ref="AP304:AP310" si="434">SUM(AM304:AO304)</f>
        <v>0</v>
      </c>
      <c r="AQ304" s="113">
        <v>0</v>
      </c>
      <c r="AR304" s="113">
        <f t="shared" ref="AR304:AR310" si="435">R304*3</f>
        <v>0</v>
      </c>
      <c r="AS304" s="113">
        <f t="shared" ref="AS304:AS310" si="436">R304*3</f>
        <v>0</v>
      </c>
      <c r="AT304" s="113">
        <f t="shared" ref="AT304:AT310" si="437">SUM(AQ304:AS304)</f>
        <v>0</v>
      </c>
      <c r="AU304" s="113">
        <v>0</v>
      </c>
      <c r="AV304" s="113">
        <v>0</v>
      </c>
      <c r="AW304" s="113">
        <f t="shared" ref="AW304:AW310" si="438">SUM(AU304:AV304)</f>
        <v>0</v>
      </c>
      <c r="AX304" s="113" t="e">
        <f>#REF!</f>
        <v>#REF!</v>
      </c>
      <c r="AY304" s="113"/>
      <c r="AZ304" s="113"/>
      <c r="BA304" s="113"/>
      <c r="BB304" s="113"/>
    </row>
    <row r="305" spans="7:54" s="71" customFormat="1" ht="14.25" x14ac:dyDescent="0.2">
      <c r="G305" s="81" t="s">
        <v>560</v>
      </c>
      <c r="H305" s="85" t="s">
        <v>560</v>
      </c>
      <c r="I305" s="74" t="s">
        <v>561</v>
      </c>
      <c r="J305" s="75"/>
      <c r="K305" s="75"/>
      <c r="L305" s="113">
        <v>0</v>
      </c>
      <c r="M305" s="113"/>
      <c r="N305" s="113"/>
      <c r="O305" s="113"/>
      <c r="P305" s="113"/>
      <c r="Q305" s="113"/>
      <c r="R305" s="113"/>
      <c r="S305" s="113"/>
      <c r="T305" s="113"/>
      <c r="U305" s="113"/>
      <c r="V305" s="113"/>
      <c r="W305" s="113"/>
      <c r="X305" s="113"/>
      <c r="Y305" s="113">
        <f t="shared" si="418"/>
        <v>0</v>
      </c>
      <c r="Z305" s="113"/>
      <c r="AA305" s="113"/>
      <c r="AB305" s="113"/>
      <c r="AC305" s="113"/>
      <c r="AD305" s="113"/>
      <c r="AE305" s="113"/>
      <c r="AF305" s="113"/>
      <c r="AG305" s="116">
        <v>0</v>
      </c>
      <c r="AH305" s="116">
        <v>0</v>
      </c>
      <c r="AI305" s="113">
        <f t="shared" si="412"/>
        <v>0</v>
      </c>
      <c r="AJ305" s="113">
        <v>0</v>
      </c>
      <c r="AK305" s="113">
        <v>0</v>
      </c>
      <c r="AL305" s="113">
        <f t="shared" si="413"/>
        <v>0</v>
      </c>
      <c r="AM305" s="113">
        <f t="shared" si="431"/>
        <v>0</v>
      </c>
      <c r="AN305" s="113">
        <f t="shared" si="432"/>
        <v>0</v>
      </c>
      <c r="AO305" s="113">
        <f t="shared" si="433"/>
        <v>0</v>
      </c>
      <c r="AP305" s="113">
        <f t="shared" si="434"/>
        <v>0</v>
      </c>
      <c r="AQ305" s="113">
        <v>0</v>
      </c>
      <c r="AR305" s="113">
        <f t="shared" si="435"/>
        <v>0</v>
      </c>
      <c r="AS305" s="113">
        <f t="shared" si="436"/>
        <v>0</v>
      </c>
      <c r="AT305" s="113">
        <f t="shared" si="437"/>
        <v>0</v>
      </c>
      <c r="AU305" s="113">
        <v>0</v>
      </c>
      <c r="AV305" s="113">
        <v>0</v>
      </c>
      <c r="AW305" s="113">
        <f t="shared" si="438"/>
        <v>0</v>
      </c>
      <c r="AX305" s="113" t="e">
        <f>#REF!</f>
        <v>#REF!</v>
      </c>
      <c r="AY305" s="113"/>
      <c r="AZ305" s="113"/>
      <c r="BA305" s="113"/>
      <c r="BB305" s="113"/>
    </row>
    <row r="306" spans="7:54" s="71" customFormat="1" ht="14.25" x14ac:dyDescent="0.2">
      <c r="G306" s="81" t="s">
        <v>562</v>
      </c>
      <c r="H306" s="85" t="s">
        <v>562</v>
      </c>
      <c r="I306" s="74" t="s">
        <v>563</v>
      </c>
      <c r="J306" s="75"/>
      <c r="K306" s="75"/>
      <c r="L306" s="113">
        <v>0</v>
      </c>
      <c r="M306" s="113"/>
      <c r="N306" s="113"/>
      <c r="O306" s="113"/>
      <c r="P306" s="113"/>
      <c r="Q306" s="113"/>
      <c r="R306" s="113"/>
      <c r="S306" s="113"/>
      <c r="T306" s="113"/>
      <c r="U306" s="113"/>
      <c r="V306" s="113"/>
      <c r="W306" s="113"/>
      <c r="X306" s="113"/>
      <c r="Y306" s="113">
        <f t="shared" si="418"/>
        <v>0</v>
      </c>
      <c r="Z306" s="113"/>
      <c r="AA306" s="113"/>
      <c r="AB306" s="113"/>
      <c r="AC306" s="113"/>
      <c r="AD306" s="113"/>
      <c r="AE306" s="113"/>
      <c r="AF306" s="113"/>
      <c r="AG306" s="116">
        <v>0</v>
      </c>
      <c r="AH306" s="116">
        <v>0</v>
      </c>
      <c r="AI306" s="113">
        <f t="shared" si="412"/>
        <v>0</v>
      </c>
      <c r="AJ306" s="113">
        <v>0</v>
      </c>
      <c r="AK306" s="113">
        <v>0</v>
      </c>
      <c r="AL306" s="113">
        <f t="shared" si="413"/>
        <v>0</v>
      </c>
      <c r="AM306" s="113">
        <f t="shared" si="431"/>
        <v>0</v>
      </c>
      <c r="AN306" s="113">
        <f t="shared" si="432"/>
        <v>0</v>
      </c>
      <c r="AO306" s="113">
        <f t="shared" si="433"/>
        <v>0</v>
      </c>
      <c r="AP306" s="113">
        <f t="shared" si="434"/>
        <v>0</v>
      </c>
      <c r="AQ306" s="113">
        <v>0</v>
      </c>
      <c r="AR306" s="113">
        <f t="shared" si="435"/>
        <v>0</v>
      </c>
      <c r="AS306" s="113">
        <f t="shared" si="436"/>
        <v>0</v>
      </c>
      <c r="AT306" s="113">
        <f t="shared" si="437"/>
        <v>0</v>
      </c>
      <c r="AU306" s="113">
        <v>0</v>
      </c>
      <c r="AV306" s="113">
        <v>0</v>
      </c>
      <c r="AW306" s="113">
        <f t="shared" si="438"/>
        <v>0</v>
      </c>
      <c r="AX306" s="113" t="e">
        <f>#REF!</f>
        <v>#REF!</v>
      </c>
      <c r="AY306" s="113"/>
      <c r="AZ306" s="113"/>
      <c r="BA306" s="113"/>
      <c r="BB306" s="113"/>
    </row>
    <row r="307" spans="7:54" s="71" customFormat="1" ht="14.25" x14ac:dyDescent="0.2">
      <c r="G307" s="81" t="s">
        <v>564</v>
      </c>
      <c r="H307" s="85" t="s">
        <v>564</v>
      </c>
      <c r="I307" s="74" t="s">
        <v>565</v>
      </c>
      <c r="J307" s="75"/>
      <c r="K307" s="75"/>
      <c r="L307" s="113">
        <v>0</v>
      </c>
      <c r="M307" s="113"/>
      <c r="N307" s="113"/>
      <c r="O307" s="113"/>
      <c r="P307" s="113"/>
      <c r="Q307" s="113"/>
      <c r="R307" s="113"/>
      <c r="S307" s="113"/>
      <c r="T307" s="113"/>
      <c r="U307" s="113"/>
      <c r="V307" s="113"/>
      <c r="W307" s="113"/>
      <c r="X307" s="113"/>
      <c r="Y307" s="113">
        <f t="shared" si="418"/>
        <v>0</v>
      </c>
      <c r="Z307" s="113"/>
      <c r="AA307" s="113"/>
      <c r="AB307" s="113"/>
      <c r="AC307" s="113"/>
      <c r="AD307" s="113"/>
      <c r="AE307" s="113"/>
      <c r="AF307" s="113"/>
      <c r="AG307" s="116">
        <v>0</v>
      </c>
      <c r="AH307" s="116">
        <v>0</v>
      </c>
      <c r="AI307" s="113">
        <f t="shared" si="412"/>
        <v>0</v>
      </c>
      <c r="AJ307" s="113">
        <v>0</v>
      </c>
      <c r="AK307" s="113">
        <v>0</v>
      </c>
      <c r="AL307" s="113">
        <f t="shared" si="413"/>
        <v>0</v>
      </c>
      <c r="AM307" s="113">
        <f t="shared" si="431"/>
        <v>0</v>
      </c>
      <c r="AN307" s="113">
        <f t="shared" si="432"/>
        <v>0</v>
      </c>
      <c r="AO307" s="113">
        <f t="shared" si="433"/>
        <v>0</v>
      </c>
      <c r="AP307" s="113">
        <f t="shared" si="434"/>
        <v>0</v>
      </c>
      <c r="AQ307" s="113">
        <v>0</v>
      </c>
      <c r="AR307" s="113">
        <f t="shared" si="435"/>
        <v>0</v>
      </c>
      <c r="AS307" s="113">
        <f t="shared" si="436"/>
        <v>0</v>
      </c>
      <c r="AT307" s="113">
        <f t="shared" si="437"/>
        <v>0</v>
      </c>
      <c r="AU307" s="113">
        <v>0</v>
      </c>
      <c r="AV307" s="113">
        <v>0</v>
      </c>
      <c r="AW307" s="113">
        <f t="shared" si="438"/>
        <v>0</v>
      </c>
      <c r="AX307" s="113" t="e">
        <f>#REF!</f>
        <v>#REF!</v>
      </c>
      <c r="AY307" s="113"/>
      <c r="AZ307" s="113"/>
      <c r="BA307" s="113"/>
      <c r="BB307" s="113"/>
    </row>
    <row r="308" spans="7:54" s="71" customFormat="1" ht="14.25" x14ac:dyDescent="0.2">
      <c r="G308" s="81" t="s">
        <v>566</v>
      </c>
      <c r="H308" s="85" t="s">
        <v>566</v>
      </c>
      <c r="I308" s="74" t="s">
        <v>567</v>
      </c>
      <c r="J308" s="75"/>
      <c r="K308" s="75"/>
      <c r="L308" s="113">
        <v>0</v>
      </c>
      <c r="M308" s="113"/>
      <c r="N308" s="113"/>
      <c r="O308" s="113"/>
      <c r="P308" s="113"/>
      <c r="Q308" s="113"/>
      <c r="R308" s="113"/>
      <c r="S308" s="113"/>
      <c r="T308" s="113"/>
      <c r="U308" s="113"/>
      <c r="V308" s="113"/>
      <c r="W308" s="113"/>
      <c r="X308" s="113"/>
      <c r="Y308" s="113">
        <f t="shared" si="418"/>
        <v>0</v>
      </c>
      <c r="Z308" s="113"/>
      <c r="AA308" s="113"/>
      <c r="AB308" s="113"/>
      <c r="AC308" s="113"/>
      <c r="AD308" s="113"/>
      <c r="AE308" s="113"/>
      <c r="AF308" s="113"/>
      <c r="AG308" s="116">
        <v>0</v>
      </c>
      <c r="AH308" s="116">
        <v>0</v>
      </c>
      <c r="AI308" s="113">
        <f t="shared" si="412"/>
        <v>0</v>
      </c>
      <c r="AJ308" s="113">
        <v>0</v>
      </c>
      <c r="AK308" s="113">
        <v>0</v>
      </c>
      <c r="AL308" s="113">
        <f t="shared" si="413"/>
        <v>0</v>
      </c>
      <c r="AM308" s="113">
        <f t="shared" si="431"/>
        <v>0</v>
      </c>
      <c r="AN308" s="113">
        <f t="shared" si="432"/>
        <v>0</v>
      </c>
      <c r="AO308" s="113">
        <f t="shared" si="433"/>
        <v>0</v>
      </c>
      <c r="AP308" s="113">
        <f t="shared" si="434"/>
        <v>0</v>
      </c>
      <c r="AQ308" s="113">
        <v>0</v>
      </c>
      <c r="AR308" s="113">
        <f t="shared" si="435"/>
        <v>0</v>
      </c>
      <c r="AS308" s="113">
        <f t="shared" si="436"/>
        <v>0</v>
      </c>
      <c r="AT308" s="113">
        <f t="shared" si="437"/>
        <v>0</v>
      </c>
      <c r="AU308" s="113">
        <v>0</v>
      </c>
      <c r="AV308" s="113">
        <v>0</v>
      </c>
      <c r="AW308" s="113">
        <f t="shared" si="438"/>
        <v>0</v>
      </c>
      <c r="AX308" s="113" t="e">
        <f>#REF!</f>
        <v>#REF!</v>
      </c>
      <c r="AY308" s="113"/>
      <c r="AZ308" s="113"/>
      <c r="BA308" s="113"/>
      <c r="BB308" s="113"/>
    </row>
    <row r="309" spans="7:54" s="71" customFormat="1" ht="14.25" x14ac:dyDescent="0.2">
      <c r="G309" s="81" t="s">
        <v>568</v>
      </c>
      <c r="H309" s="85" t="s">
        <v>568</v>
      </c>
      <c r="I309" s="74" t="s">
        <v>569</v>
      </c>
      <c r="J309" s="75"/>
      <c r="K309" s="75"/>
      <c r="L309" s="113">
        <v>0</v>
      </c>
      <c r="M309" s="113"/>
      <c r="N309" s="113"/>
      <c r="O309" s="113"/>
      <c r="P309" s="113"/>
      <c r="Q309" s="113"/>
      <c r="R309" s="113"/>
      <c r="S309" s="113"/>
      <c r="T309" s="113"/>
      <c r="U309" s="113"/>
      <c r="V309" s="113"/>
      <c r="W309" s="113"/>
      <c r="X309" s="113"/>
      <c r="Y309" s="113">
        <f t="shared" si="418"/>
        <v>0</v>
      </c>
      <c r="Z309" s="113"/>
      <c r="AA309" s="113"/>
      <c r="AB309" s="113"/>
      <c r="AC309" s="113"/>
      <c r="AD309" s="113"/>
      <c r="AE309" s="113"/>
      <c r="AF309" s="113"/>
      <c r="AG309" s="116">
        <v>0</v>
      </c>
      <c r="AH309" s="116">
        <v>0</v>
      </c>
      <c r="AI309" s="113">
        <f t="shared" si="412"/>
        <v>0</v>
      </c>
      <c r="AJ309" s="113">
        <v>0</v>
      </c>
      <c r="AK309" s="113">
        <v>0</v>
      </c>
      <c r="AL309" s="113">
        <f t="shared" si="413"/>
        <v>0</v>
      </c>
      <c r="AM309" s="113">
        <f t="shared" si="431"/>
        <v>0</v>
      </c>
      <c r="AN309" s="113">
        <f t="shared" si="432"/>
        <v>0</v>
      </c>
      <c r="AO309" s="113">
        <f t="shared" si="433"/>
        <v>0</v>
      </c>
      <c r="AP309" s="113">
        <f t="shared" si="434"/>
        <v>0</v>
      </c>
      <c r="AQ309" s="113">
        <v>0</v>
      </c>
      <c r="AR309" s="113">
        <f t="shared" si="435"/>
        <v>0</v>
      </c>
      <c r="AS309" s="113">
        <f t="shared" si="436"/>
        <v>0</v>
      </c>
      <c r="AT309" s="113">
        <f t="shared" si="437"/>
        <v>0</v>
      </c>
      <c r="AU309" s="113">
        <v>0</v>
      </c>
      <c r="AV309" s="113">
        <v>0</v>
      </c>
      <c r="AW309" s="113">
        <f t="shared" si="438"/>
        <v>0</v>
      </c>
      <c r="AX309" s="113" t="e">
        <f>#REF!</f>
        <v>#REF!</v>
      </c>
      <c r="AY309" s="113"/>
      <c r="AZ309" s="113"/>
      <c r="BA309" s="113"/>
      <c r="BB309" s="113"/>
    </row>
    <row r="310" spans="7:54" s="71" customFormat="1" ht="14.25" x14ac:dyDescent="0.2">
      <c r="G310" s="81" t="s">
        <v>570</v>
      </c>
      <c r="H310" s="85" t="s">
        <v>570</v>
      </c>
      <c r="I310" s="74" t="s">
        <v>571</v>
      </c>
      <c r="J310" s="75"/>
      <c r="K310" s="75"/>
      <c r="L310" s="113">
        <v>0</v>
      </c>
      <c r="M310" s="113"/>
      <c r="N310" s="113"/>
      <c r="O310" s="113"/>
      <c r="P310" s="113"/>
      <c r="Q310" s="113"/>
      <c r="R310" s="113"/>
      <c r="S310" s="113"/>
      <c r="T310" s="113"/>
      <c r="U310" s="113"/>
      <c r="V310" s="113"/>
      <c r="W310" s="113"/>
      <c r="X310" s="113"/>
      <c r="Y310" s="113">
        <f t="shared" si="418"/>
        <v>0</v>
      </c>
      <c r="Z310" s="113"/>
      <c r="AA310" s="113"/>
      <c r="AB310" s="113"/>
      <c r="AC310" s="113"/>
      <c r="AD310" s="113"/>
      <c r="AE310" s="113"/>
      <c r="AF310" s="113"/>
      <c r="AG310" s="116">
        <v>0</v>
      </c>
      <c r="AH310" s="116">
        <v>0</v>
      </c>
      <c r="AI310" s="113">
        <f t="shared" si="412"/>
        <v>0</v>
      </c>
      <c r="AJ310" s="113">
        <v>0</v>
      </c>
      <c r="AK310" s="113">
        <v>0</v>
      </c>
      <c r="AL310" s="113">
        <f t="shared" si="413"/>
        <v>0</v>
      </c>
      <c r="AM310" s="113">
        <f t="shared" si="431"/>
        <v>0</v>
      </c>
      <c r="AN310" s="113">
        <f t="shared" si="432"/>
        <v>0</v>
      </c>
      <c r="AO310" s="113">
        <f t="shared" si="433"/>
        <v>0</v>
      </c>
      <c r="AP310" s="113">
        <f t="shared" si="434"/>
        <v>0</v>
      </c>
      <c r="AQ310" s="113">
        <v>0</v>
      </c>
      <c r="AR310" s="113">
        <f t="shared" si="435"/>
        <v>0</v>
      </c>
      <c r="AS310" s="113">
        <f t="shared" si="436"/>
        <v>0</v>
      </c>
      <c r="AT310" s="113">
        <f t="shared" si="437"/>
        <v>0</v>
      </c>
      <c r="AU310" s="113">
        <v>0</v>
      </c>
      <c r="AV310" s="113">
        <v>0</v>
      </c>
      <c r="AW310" s="113">
        <f t="shared" si="438"/>
        <v>0</v>
      </c>
      <c r="AX310" s="113" t="e">
        <f>#REF!</f>
        <v>#REF!</v>
      </c>
      <c r="AY310" s="113"/>
      <c r="AZ310" s="113"/>
      <c r="BA310" s="113"/>
      <c r="BB310" s="113"/>
    </row>
    <row r="311" spans="7:54" s="71" customFormat="1" ht="14.25" x14ac:dyDescent="0.2">
      <c r="G311" s="81" t="s">
        <v>572</v>
      </c>
      <c r="H311" s="82" t="s">
        <v>573</v>
      </c>
      <c r="I311" s="83" t="s">
        <v>574</v>
      </c>
      <c r="J311" s="84">
        <f>SUM(J312:J313)</f>
        <v>0</v>
      </c>
      <c r="K311" s="84">
        <f>SUM(K312:K313)</f>
        <v>0</v>
      </c>
      <c r="L311" s="115">
        <f>SUM(L312:L313)</f>
        <v>0</v>
      </c>
      <c r="M311" s="115">
        <f t="shared" ref="M311:X311" si="439">SUM(M312:M313)</f>
        <v>0</v>
      </c>
      <c r="N311" s="115">
        <f t="shared" si="439"/>
        <v>0</v>
      </c>
      <c r="O311" s="115">
        <f t="shared" si="439"/>
        <v>0</v>
      </c>
      <c r="P311" s="115">
        <f t="shared" si="439"/>
        <v>0</v>
      </c>
      <c r="Q311" s="115">
        <f t="shared" si="439"/>
        <v>0</v>
      </c>
      <c r="R311" s="115">
        <f t="shared" si="439"/>
        <v>0</v>
      </c>
      <c r="S311" s="115">
        <f t="shared" si="439"/>
        <v>0</v>
      </c>
      <c r="T311" s="115">
        <f t="shared" si="439"/>
        <v>0</v>
      </c>
      <c r="U311" s="115">
        <f t="shared" si="439"/>
        <v>0</v>
      </c>
      <c r="V311" s="115">
        <f t="shared" si="439"/>
        <v>0</v>
      </c>
      <c r="W311" s="115">
        <f t="shared" si="439"/>
        <v>0</v>
      </c>
      <c r="X311" s="115">
        <f t="shared" si="439"/>
        <v>0</v>
      </c>
      <c r="Y311" s="115">
        <f t="shared" si="418"/>
        <v>0</v>
      </c>
      <c r="Z311" s="115">
        <f t="shared" ref="Z311:AZ311" si="440">SUM(Z312:Z313)</f>
        <v>0</v>
      </c>
      <c r="AA311" s="115">
        <f t="shared" si="440"/>
        <v>0</v>
      </c>
      <c r="AB311" s="115">
        <f t="shared" si="440"/>
        <v>0</v>
      </c>
      <c r="AC311" s="115">
        <f t="shared" si="440"/>
        <v>0</v>
      </c>
      <c r="AD311" s="115">
        <f t="shared" si="440"/>
        <v>0</v>
      </c>
      <c r="AE311" s="115">
        <f t="shared" si="440"/>
        <v>0</v>
      </c>
      <c r="AF311" s="115">
        <f t="shared" si="440"/>
        <v>0</v>
      </c>
      <c r="AG311" s="115">
        <f t="shared" si="440"/>
        <v>0</v>
      </c>
      <c r="AH311" s="115">
        <f t="shared" si="440"/>
        <v>0</v>
      </c>
      <c r="AI311" s="115">
        <f t="shared" si="440"/>
        <v>0</v>
      </c>
      <c r="AJ311" s="115">
        <f t="shared" si="440"/>
        <v>0</v>
      </c>
      <c r="AK311" s="115">
        <f t="shared" si="440"/>
        <v>0</v>
      </c>
      <c r="AL311" s="115">
        <f t="shared" si="440"/>
        <v>0</v>
      </c>
      <c r="AM311" s="115">
        <f t="shared" si="440"/>
        <v>0</v>
      </c>
      <c r="AN311" s="115">
        <f t="shared" si="440"/>
        <v>0</v>
      </c>
      <c r="AO311" s="115">
        <f t="shared" si="440"/>
        <v>0</v>
      </c>
      <c r="AP311" s="115">
        <f t="shared" si="440"/>
        <v>0</v>
      </c>
      <c r="AQ311" s="115">
        <f>SUM(AQ312:AQ313)</f>
        <v>0</v>
      </c>
      <c r="AR311" s="115">
        <f t="shared" si="440"/>
        <v>0</v>
      </c>
      <c r="AS311" s="115">
        <f t="shared" si="440"/>
        <v>0</v>
      </c>
      <c r="AT311" s="115">
        <f t="shared" si="440"/>
        <v>0</v>
      </c>
      <c r="AU311" s="115">
        <f t="shared" si="440"/>
        <v>0</v>
      </c>
      <c r="AV311" s="115">
        <f t="shared" si="440"/>
        <v>0</v>
      </c>
      <c r="AW311" s="115">
        <f t="shared" si="440"/>
        <v>0</v>
      </c>
      <c r="AX311" s="115" t="e">
        <f t="shared" si="440"/>
        <v>#REF!</v>
      </c>
      <c r="AY311" s="115">
        <f t="shared" si="440"/>
        <v>0</v>
      </c>
      <c r="AZ311" s="115">
        <f t="shared" si="440"/>
        <v>0</v>
      </c>
      <c r="BA311" s="115">
        <f>SUM(BA312:BA313)</f>
        <v>0</v>
      </c>
      <c r="BB311" s="115">
        <f>SUM(BB312:BB313)</f>
        <v>0</v>
      </c>
    </row>
    <row r="312" spans="7:54" s="71" customFormat="1" ht="14.25" x14ac:dyDescent="0.2">
      <c r="G312" s="81" t="s">
        <v>575</v>
      </c>
      <c r="H312" s="85" t="s">
        <v>575</v>
      </c>
      <c r="I312" s="74" t="s">
        <v>576</v>
      </c>
      <c r="J312" s="75"/>
      <c r="K312" s="75"/>
      <c r="L312" s="113">
        <v>0</v>
      </c>
      <c r="M312" s="113"/>
      <c r="N312" s="113"/>
      <c r="O312" s="113"/>
      <c r="P312" s="113"/>
      <c r="Q312" s="113"/>
      <c r="R312" s="113"/>
      <c r="S312" s="113"/>
      <c r="T312" s="113"/>
      <c r="U312" s="113"/>
      <c r="V312" s="113"/>
      <c r="W312" s="113"/>
      <c r="X312" s="113"/>
      <c r="Y312" s="113">
        <f t="shared" si="418"/>
        <v>0</v>
      </c>
      <c r="Z312" s="113"/>
      <c r="AA312" s="113"/>
      <c r="AB312" s="113"/>
      <c r="AC312" s="113"/>
      <c r="AD312" s="113"/>
      <c r="AE312" s="113"/>
      <c r="AF312" s="113"/>
      <c r="AG312" s="116">
        <v>0</v>
      </c>
      <c r="AH312" s="116">
        <v>0</v>
      </c>
      <c r="AI312" s="113">
        <f t="shared" si="412"/>
        <v>0</v>
      </c>
      <c r="AJ312" s="113">
        <v>0</v>
      </c>
      <c r="AK312" s="113">
        <v>0</v>
      </c>
      <c r="AL312" s="113">
        <f t="shared" si="413"/>
        <v>0</v>
      </c>
      <c r="AM312" s="113">
        <f>SUM(M312:R312)</f>
        <v>0</v>
      </c>
      <c r="AN312" s="113">
        <f>SUM(S312:U312)</f>
        <v>0</v>
      </c>
      <c r="AO312" s="113">
        <f>SUM(V312:X312)</f>
        <v>0</v>
      </c>
      <c r="AP312" s="113">
        <f>SUM(AM312:AO312)</f>
        <v>0</v>
      </c>
      <c r="AQ312" s="113">
        <v>0</v>
      </c>
      <c r="AR312" s="113">
        <f>R312*3</f>
        <v>0</v>
      </c>
      <c r="AS312" s="113">
        <f>R312*3</f>
        <v>0</v>
      </c>
      <c r="AT312" s="113">
        <f>SUM(AQ312:AS312)</f>
        <v>0</v>
      </c>
      <c r="AU312" s="113">
        <v>0</v>
      </c>
      <c r="AV312" s="113">
        <v>0</v>
      </c>
      <c r="AW312" s="113">
        <f>SUM(AU312:AV312)</f>
        <v>0</v>
      </c>
      <c r="AX312" s="113" t="e">
        <f>#REF!</f>
        <v>#REF!</v>
      </c>
      <c r="AY312" s="113"/>
      <c r="AZ312" s="113"/>
      <c r="BA312" s="113"/>
      <c r="BB312" s="113"/>
    </row>
    <row r="313" spans="7:54" s="71" customFormat="1" ht="14.25" x14ac:dyDescent="0.2">
      <c r="G313" s="81" t="s">
        <v>577</v>
      </c>
      <c r="H313" s="85" t="s">
        <v>577</v>
      </c>
      <c r="I313" s="74" t="s">
        <v>578</v>
      </c>
      <c r="J313" s="75"/>
      <c r="K313" s="75"/>
      <c r="L313" s="113">
        <v>0</v>
      </c>
      <c r="M313" s="113"/>
      <c r="N313" s="113"/>
      <c r="O313" s="113"/>
      <c r="P313" s="113"/>
      <c r="Q313" s="113"/>
      <c r="R313" s="113"/>
      <c r="S313" s="113"/>
      <c r="T313" s="113"/>
      <c r="U313" s="113"/>
      <c r="V313" s="113"/>
      <c r="W313" s="113"/>
      <c r="X313" s="113"/>
      <c r="Y313" s="113">
        <f t="shared" si="418"/>
        <v>0</v>
      </c>
      <c r="Z313" s="113"/>
      <c r="AA313" s="113"/>
      <c r="AB313" s="113"/>
      <c r="AC313" s="113"/>
      <c r="AD313" s="113"/>
      <c r="AE313" s="113"/>
      <c r="AF313" s="113"/>
      <c r="AG313" s="116">
        <v>0</v>
      </c>
      <c r="AH313" s="116">
        <v>0</v>
      </c>
      <c r="AI313" s="113">
        <f t="shared" si="412"/>
        <v>0</v>
      </c>
      <c r="AJ313" s="113">
        <v>0</v>
      </c>
      <c r="AK313" s="113">
        <v>0</v>
      </c>
      <c r="AL313" s="113">
        <f t="shared" si="413"/>
        <v>0</v>
      </c>
      <c r="AM313" s="113">
        <f>SUM(M313:R313)</f>
        <v>0</v>
      </c>
      <c r="AN313" s="113">
        <f>SUM(S313:U313)</f>
        <v>0</v>
      </c>
      <c r="AO313" s="113">
        <f>SUM(V313:X313)</f>
        <v>0</v>
      </c>
      <c r="AP313" s="113">
        <f>SUM(AM313:AO313)</f>
        <v>0</v>
      </c>
      <c r="AQ313" s="113">
        <v>0</v>
      </c>
      <c r="AR313" s="113">
        <f>R313*3</f>
        <v>0</v>
      </c>
      <c r="AS313" s="113">
        <f>R313*3</f>
        <v>0</v>
      </c>
      <c r="AT313" s="113">
        <f>SUM(AQ313:AS313)</f>
        <v>0</v>
      </c>
      <c r="AU313" s="113">
        <v>0</v>
      </c>
      <c r="AV313" s="113">
        <v>0</v>
      </c>
      <c r="AW313" s="113">
        <f>SUM(AU313:AV313)</f>
        <v>0</v>
      </c>
      <c r="AX313" s="113" t="e">
        <f>#REF!</f>
        <v>#REF!</v>
      </c>
      <c r="AY313" s="113"/>
      <c r="AZ313" s="113"/>
      <c r="BA313" s="113"/>
      <c r="BB313" s="113"/>
    </row>
    <row r="314" spans="7:54" s="71" customFormat="1" ht="14.25" x14ac:dyDescent="0.2">
      <c r="G314" s="81" t="s">
        <v>579</v>
      </c>
      <c r="H314" s="82" t="s">
        <v>580</v>
      </c>
      <c r="I314" s="83" t="s">
        <v>581</v>
      </c>
      <c r="J314" s="84">
        <f>SUM(J315:J318)</f>
        <v>0</v>
      </c>
      <c r="K314" s="84">
        <f>SUM(K315:K318)</f>
        <v>0</v>
      </c>
      <c r="L314" s="115">
        <f>SUM(L315:L318)</f>
        <v>0</v>
      </c>
      <c r="M314" s="115">
        <f t="shared" ref="M314:X314" si="441">SUM(M315:M318)</f>
        <v>0</v>
      </c>
      <c r="N314" s="115">
        <f t="shared" si="441"/>
        <v>0</v>
      </c>
      <c r="O314" s="115">
        <f t="shared" si="441"/>
        <v>0</v>
      </c>
      <c r="P314" s="115">
        <f t="shared" si="441"/>
        <v>0</v>
      </c>
      <c r="Q314" s="115">
        <f t="shared" si="441"/>
        <v>0</v>
      </c>
      <c r="R314" s="115">
        <f t="shared" si="441"/>
        <v>0</v>
      </c>
      <c r="S314" s="115">
        <f t="shared" si="441"/>
        <v>0</v>
      </c>
      <c r="T314" s="115">
        <f t="shared" si="441"/>
        <v>0</v>
      </c>
      <c r="U314" s="115">
        <f t="shared" si="441"/>
        <v>0</v>
      </c>
      <c r="V314" s="115">
        <f t="shared" si="441"/>
        <v>0</v>
      </c>
      <c r="W314" s="115">
        <f t="shared" si="441"/>
        <v>0</v>
      </c>
      <c r="X314" s="115">
        <f t="shared" si="441"/>
        <v>0</v>
      </c>
      <c r="Y314" s="115">
        <f t="shared" si="418"/>
        <v>0</v>
      </c>
      <c r="Z314" s="115">
        <f t="shared" ref="Z314:AZ314" si="442">SUM(Z315:Z318)</f>
        <v>0</v>
      </c>
      <c r="AA314" s="115">
        <f t="shared" si="442"/>
        <v>0</v>
      </c>
      <c r="AB314" s="115">
        <f t="shared" si="442"/>
        <v>0</v>
      </c>
      <c r="AC314" s="115">
        <f t="shared" si="442"/>
        <v>0</v>
      </c>
      <c r="AD314" s="115">
        <f t="shared" si="442"/>
        <v>0</v>
      </c>
      <c r="AE314" s="115">
        <f t="shared" si="442"/>
        <v>0</v>
      </c>
      <c r="AF314" s="115">
        <f t="shared" si="442"/>
        <v>0</v>
      </c>
      <c r="AG314" s="115">
        <f t="shared" si="442"/>
        <v>0</v>
      </c>
      <c r="AH314" s="115">
        <f t="shared" si="442"/>
        <v>0</v>
      </c>
      <c r="AI314" s="115">
        <f t="shared" si="442"/>
        <v>0</v>
      </c>
      <c r="AJ314" s="115">
        <f t="shared" si="442"/>
        <v>0</v>
      </c>
      <c r="AK314" s="115">
        <f t="shared" si="442"/>
        <v>0</v>
      </c>
      <c r="AL314" s="115">
        <f t="shared" si="442"/>
        <v>0</v>
      </c>
      <c r="AM314" s="115">
        <f t="shared" si="442"/>
        <v>0</v>
      </c>
      <c r="AN314" s="115">
        <f t="shared" si="442"/>
        <v>0</v>
      </c>
      <c r="AO314" s="115">
        <f t="shared" si="442"/>
        <v>0</v>
      </c>
      <c r="AP314" s="115">
        <f t="shared" si="442"/>
        <v>0</v>
      </c>
      <c r="AQ314" s="115">
        <f>SUM(AQ315:AQ318)</f>
        <v>0</v>
      </c>
      <c r="AR314" s="115">
        <f t="shared" si="442"/>
        <v>0</v>
      </c>
      <c r="AS314" s="115">
        <f t="shared" si="442"/>
        <v>0</v>
      </c>
      <c r="AT314" s="115">
        <f t="shared" si="442"/>
        <v>0</v>
      </c>
      <c r="AU314" s="115">
        <f t="shared" si="442"/>
        <v>0</v>
      </c>
      <c r="AV314" s="115">
        <f t="shared" si="442"/>
        <v>0</v>
      </c>
      <c r="AW314" s="115">
        <f t="shared" si="442"/>
        <v>0</v>
      </c>
      <c r="AX314" s="115" t="e">
        <f t="shared" si="442"/>
        <v>#REF!</v>
      </c>
      <c r="AY314" s="115">
        <f t="shared" si="442"/>
        <v>0</v>
      </c>
      <c r="AZ314" s="115">
        <f t="shared" si="442"/>
        <v>0</v>
      </c>
      <c r="BA314" s="115">
        <f>SUM(BA315:BA318)</f>
        <v>0</v>
      </c>
      <c r="BB314" s="115">
        <f>SUM(BB315:BB318)</f>
        <v>0</v>
      </c>
    </row>
    <row r="315" spans="7:54" s="71" customFormat="1" ht="14.25" x14ac:dyDescent="0.2">
      <c r="G315" s="81" t="s">
        <v>582</v>
      </c>
      <c r="H315" s="85" t="s">
        <v>582</v>
      </c>
      <c r="I315" s="74" t="s">
        <v>583</v>
      </c>
      <c r="J315" s="75"/>
      <c r="K315" s="75"/>
      <c r="L315" s="113">
        <v>0</v>
      </c>
      <c r="M315" s="113"/>
      <c r="N315" s="113"/>
      <c r="O315" s="113"/>
      <c r="P315" s="113"/>
      <c r="Q315" s="113"/>
      <c r="R315" s="113"/>
      <c r="S315" s="113"/>
      <c r="T315" s="113"/>
      <c r="U315" s="113"/>
      <c r="V315" s="113"/>
      <c r="W315" s="113"/>
      <c r="X315" s="113"/>
      <c r="Y315" s="113">
        <f t="shared" si="418"/>
        <v>0</v>
      </c>
      <c r="Z315" s="113"/>
      <c r="AA315" s="113"/>
      <c r="AB315" s="113"/>
      <c r="AC315" s="113"/>
      <c r="AD315" s="113"/>
      <c r="AE315" s="113"/>
      <c r="AF315" s="113"/>
      <c r="AG315" s="116">
        <v>0</v>
      </c>
      <c r="AH315" s="116">
        <v>0</v>
      </c>
      <c r="AI315" s="113">
        <f t="shared" si="412"/>
        <v>0</v>
      </c>
      <c r="AJ315" s="113">
        <v>0</v>
      </c>
      <c r="AK315" s="113">
        <v>0</v>
      </c>
      <c r="AL315" s="113">
        <f t="shared" si="413"/>
        <v>0</v>
      </c>
      <c r="AM315" s="113">
        <f>SUM(M315:R315)</f>
        <v>0</v>
      </c>
      <c r="AN315" s="113">
        <f>SUM(S315:U315)</f>
        <v>0</v>
      </c>
      <c r="AO315" s="113">
        <f>SUM(V315:X315)</f>
        <v>0</v>
      </c>
      <c r="AP315" s="113">
        <f>SUM(AM315:AO315)</f>
        <v>0</v>
      </c>
      <c r="AQ315" s="113">
        <v>0</v>
      </c>
      <c r="AR315" s="113">
        <f>R315*3</f>
        <v>0</v>
      </c>
      <c r="AS315" s="113">
        <f>R315*3</f>
        <v>0</v>
      </c>
      <c r="AT315" s="113">
        <f>SUM(AQ315:AS315)</f>
        <v>0</v>
      </c>
      <c r="AU315" s="113">
        <v>0</v>
      </c>
      <c r="AV315" s="113">
        <v>0</v>
      </c>
      <c r="AW315" s="113">
        <f>SUM(AU315:AV315)</f>
        <v>0</v>
      </c>
      <c r="AX315" s="113" t="e">
        <f>#REF!</f>
        <v>#REF!</v>
      </c>
      <c r="AY315" s="113"/>
      <c r="AZ315" s="113"/>
      <c r="BA315" s="113"/>
      <c r="BB315" s="113"/>
    </row>
    <row r="316" spans="7:54" s="71" customFormat="1" ht="14.25" x14ac:dyDescent="0.2">
      <c r="G316" s="81" t="s">
        <v>584</v>
      </c>
      <c r="H316" s="85" t="s">
        <v>584</v>
      </c>
      <c r="I316" s="74" t="s">
        <v>585</v>
      </c>
      <c r="J316" s="75"/>
      <c r="K316" s="75"/>
      <c r="L316" s="113">
        <v>0</v>
      </c>
      <c r="M316" s="113"/>
      <c r="N316" s="113"/>
      <c r="O316" s="113"/>
      <c r="P316" s="113"/>
      <c r="Q316" s="113"/>
      <c r="R316" s="113"/>
      <c r="S316" s="113"/>
      <c r="T316" s="113"/>
      <c r="U316" s="113"/>
      <c r="V316" s="113"/>
      <c r="W316" s="113"/>
      <c r="X316" s="113"/>
      <c r="Y316" s="113">
        <f t="shared" si="418"/>
        <v>0</v>
      </c>
      <c r="Z316" s="113"/>
      <c r="AA316" s="113"/>
      <c r="AB316" s="113"/>
      <c r="AC316" s="113"/>
      <c r="AD316" s="113"/>
      <c r="AE316" s="113"/>
      <c r="AF316" s="113"/>
      <c r="AG316" s="116">
        <v>0</v>
      </c>
      <c r="AH316" s="116">
        <v>0</v>
      </c>
      <c r="AI316" s="113">
        <f t="shared" si="412"/>
        <v>0</v>
      </c>
      <c r="AJ316" s="113">
        <v>0</v>
      </c>
      <c r="AK316" s="113">
        <v>0</v>
      </c>
      <c r="AL316" s="113">
        <f t="shared" si="413"/>
        <v>0</v>
      </c>
      <c r="AM316" s="113">
        <f>SUM(M316:R316)</f>
        <v>0</v>
      </c>
      <c r="AN316" s="113">
        <f>SUM(S316:U316)</f>
        <v>0</v>
      </c>
      <c r="AO316" s="113">
        <f>SUM(V316:X316)</f>
        <v>0</v>
      </c>
      <c r="AP316" s="113">
        <f>SUM(AM316:AO316)</f>
        <v>0</v>
      </c>
      <c r="AQ316" s="113">
        <v>0</v>
      </c>
      <c r="AR316" s="113">
        <f>R316*3</f>
        <v>0</v>
      </c>
      <c r="AS316" s="113">
        <f>R316*3</f>
        <v>0</v>
      </c>
      <c r="AT316" s="113">
        <f>SUM(AQ316:AS316)</f>
        <v>0</v>
      </c>
      <c r="AU316" s="113">
        <v>0</v>
      </c>
      <c r="AV316" s="113">
        <v>0</v>
      </c>
      <c r="AW316" s="113">
        <f>SUM(AU316:AV316)</f>
        <v>0</v>
      </c>
      <c r="AX316" s="113" t="e">
        <f>#REF!</f>
        <v>#REF!</v>
      </c>
      <c r="AY316" s="113"/>
      <c r="AZ316" s="113"/>
      <c r="BA316" s="113"/>
      <c r="BB316" s="113"/>
    </row>
    <row r="317" spans="7:54" s="71" customFormat="1" ht="14.25" x14ac:dyDescent="0.2">
      <c r="G317" s="81" t="s">
        <v>586</v>
      </c>
      <c r="H317" s="85" t="s">
        <v>586</v>
      </c>
      <c r="I317" s="74" t="s">
        <v>587</v>
      </c>
      <c r="J317" s="75"/>
      <c r="K317" s="75"/>
      <c r="L317" s="113">
        <v>0</v>
      </c>
      <c r="M317" s="113"/>
      <c r="N317" s="113"/>
      <c r="O317" s="113"/>
      <c r="P317" s="113"/>
      <c r="Q317" s="113"/>
      <c r="R317" s="113"/>
      <c r="S317" s="113"/>
      <c r="T317" s="113"/>
      <c r="U317" s="113"/>
      <c r="V317" s="113"/>
      <c r="W317" s="113"/>
      <c r="X317" s="113"/>
      <c r="Y317" s="113">
        <f t="shared" si="418"/>
        <v>0</v>
      </c>
      <c r="Z317" s="113"/>
      <c r="AA317" s="113"/>
      <c r="AB317" s="113"/>
      <c r="AC317" s="113"/>
      <c r="AD317" s="113"/>
      <c r="AE317" s="113"/>
      <c r="AF317" s="113"/>
      <c r="AG317" s="116">
        <v>0</v>
      </c>
      <c r="AH317" s="116">
        <v>0</v>
      </c>
      <c r="AI317" s="113">
        <f t="shared" si="412"/>
        <v>0</v>
      </c>
      <c r="AJ317" s="113">
        <v>0</v>
      </c>
      <c r="AK317" s="113">
        <v>0</v>
      </c>
      <c r="AL317" s="113">
        <f t="shared" si="413"/>
        <v>0</v>
      </c>
      <c r="AM317" s="113">
        <f>SUM(M317:R317)</f>
        <v>0</v>
      </c>
      <c r="AN317" s="113">
        <f>SUM(S317:U317)</f>
        <v>0</v>
      </c>
      <c r="AO317" s="113">
        <f>SUM(V317:X317)</f>
        <v>0</v>
      </c>
      <c r="AP317" s="113">
        <f>SUM(AM317:AO317)</f>
        <v>0</v>
      </c>
      <c r="AQ317" s="113">
        <v>0</v>
      </c>
      <c r="AR317" s="113">
        <f>R317*3</f>
        <v>0</v>
      </c>
      <c r="AS317" s="113">
        <f>R317*3</f>
        <v>0</v>
      </c>
      <c r="AT317" s="113">
        <f>SUM(AQ317:AS317)</f>
        <v>0</v>
      </c>
      <c r="AU317" s="113">
        <v>0</v>
      </c>
      <c r="AV317" s="113">
        <v>0</v>
      </c>
      <c r="AW317" s="113">
        <f>SUM(AU317:AV317)</f>
        <v>0</v>
      </c>
      <c r="AX317" s="113" t="e">
        <f>#REF!</f>
        <v>#REF!</v>
      </c>
      <c r="AY317" s="113"/>
      <c r="AZ317" s="113"/>
      <c r="BA317" s="113"/>
      <c r="BB317" s="113"/>
    </row>
    <row r="318" spans="7:54" s="71" customFormat="1" ht="14.25" x14ac:dyDescent="0.2">
      <c r="G318" s="81" t="s">
        <v>588</v>
      </c>
      <c r="H318" s="85" t="s">
        <v>588</v>
      </c>
      <c r="I318" s="74" t="s">
        <v>589</v>
      </c>
      <c r="J318" s="75"/>
      <c r="K318" s="75"/>
      <c r="L318" s="113">
        <v>0</v>
      </c>
      <c r="M318" s="113"/>
      <c r="N318" s="113"/>
      <c r="O318" s="113"/>
      <c r="P318" s="113"/>
      <c r="Q318" s="113"/>
      <c r="R318" s="113"/>
      <c r="S318" s="113"/>
      <c r="T318" s="113"/>
      <c r="U318" s="113"/>
      <c r="V318" s="113"/>
      <c r="W318" s="113"/>
      <c r="X318" s="113"/>
      <c r="Y318" s="113">
        <f t="shared" si="418"/>
        <v>0</v>
      </c>
      <c r="Z318" s="113"/>
      <c r="AA318" s="113"/>
      <c r="AB318" s="113"/>
      <c r="AC318" s="113"/>
      <c r="AD318" s="113"/>
      <c r="AE318" s="113"/>
      <c r="AF318" s="113"/>
      <c r="AG318" s="116">
        <v>0</v>
      </c>
      <c r="AH318" s="116">
        <v>0</v>
      </c>
      <c r="AI318" s="113">
        <f t="shared" si="412"/>
        <v>0</v>
      </c>
      <c r="AJ318" s="113">
        <v>0</v>
      </c>
      <c r="AK318" s="113">
        <v>0</v>
      </c>
      <c r="AL318" s="113">
        <f t="shared" si="413"/>
        <v>0</v>
      </c>
      <c r="AM318" s="113">
        <f>SUM(M318:R318)</f>
        <v>0</v>
      </c>
      <c r="AN318" s="113">
        <f>SUM(S318:U318)</f>
        <v>0</v>
      </c>
      <c r="AO318" s="113">
        <f>SUM(V318:X318)</f>
        <v>0</v>
      </c>
      <c r="AP318" s="113">
        <f>SUM(AM318:AO318)</f>
        <v>0</v>
      </c>
      <c r="AQ318" s="113">
        <v>0</v>
      </c>
      <c r="AR318" s="113">
        <f>R318*3</f>
        <v>0</v>
      </c>
      <c r="AS318" s="113">
        <f>R318*3</f>
        <v>0</v>
      </c>
      <c r="AT318" s="113">
        <f>SUM(AQ318:AS318)</f>
        <v>0</v>
      </c>
      <c r="AU318" s="113">
        <v>0</v>
      </c>
      <c r="AV318" s="113">
        <v>0</v>
      </c>
      <c r="AW318" s="113">
        <f>SUM(AU318:AV318)</f>
        <v>0</v>
      </c>
      <c r="AX318" s="113" t="e">
        <f>#REF!</f>
        <v>#REF!</v>
      </c>
      <c r="AY318" s="113"/>
      <c r="AZ318" s="113"/>
      <c r="BA318" s="113"/>
      <c r="BB318" s="113"/>
    </row>
    <row r="319" spans="7:54" s="71" customFormat="1" ht="14.25" x14ac:dyDescent="0.2">
      <c r="G319" s="81" t="s">
        <v>590</v>
      </c>
      <c r="H319" s="82" t="s">
        <v>591</v>
      </c>
      <c r="I319" s="83" t="s">
        <v>592</v>
      </c>
      <c r="J319" s="84">
        <f>SUM(J320:J321)</f>
        <v>0</v>
      </c>
      <c r="K319" s="84">
        <f>SUM(K320:K321)</f>
        <v>0</v>
      </c>
      <c r="L319" s="115">
        <f>SUM(L320:L321)</f>
        <v>0</v>
      </c>
      <c r="M319" s="115">
        <f t="shared" ref="M319:X319" si="443">SUM(M320:M321)</f>
        <v>0</v>
      </c>
      <c r="N319" s="115">
        <f t="shared" si="443"/>
        <v>0</v>
      </c>
      <c r="O319" s="115">
        <f t="shared" si="443"/>
        <v>0</v>
      </c>
      <c r="P319" s="115">
        <f t="shared" si="443"/>
        <v>0</v>
      </c>
      <c r="Q319" s="115">
        <f t="shared" si="443"/>
        <v>0</v>
      </c>
      <c r="R319" s="115">
        <f t="shared" si="443"/>
        <v>0</v>
      </c>
      <c r="S319" s="115">
        <f t="shared" si="443"/>
        <v>0</v>
      </c>
      <c r="T319" s="115">
        <f t="shared" si="443"/>
        <v>0</v>
      </c>
      <c r="U319" s="115">
        <f t="shared" si="443"/>
        <v>0</v>
      </c>
      <c r="V319" s="115">
        <f t="shared" si="443"/>
        <v>0</v>
      </c>
      <c r="W319" s="115">
        <f t="shared" si="443"/>
        <v>0</v>
      </c>
      <c r="X319" s="115">
        <f t="shared" si="443"/>
        <v>0</v>
      </c>
      <c r="Y319" s="115">
        <f t="shared" si="418"/>
        <v>0</v>
      </c>
      <c r="Z319" s="115">
        <f t="shared" ref="Z319:AZ319" si="444">SUM(Z320:Z321)</f>
        <v>0</v>
      </c>
      <c r="AA319" s="115">
        <f t="shared" si="444"/>
        <v>0</v>
      </c>
      <c r="AB319" s="115">
        <f t="shared" si="444"/>
        <v>0</v>
      </c>
      <c r="AC319" s="115">
        <f t="shared" si="444"/>
        <v>0</v>
      </c>
      <c r="AD319" s="115">
        <f t="shared" si="444"/>
        <v>0</v>
      </c>
      <c r="AE319" s="115">
        <f t="shared" si="444"/>
        <v>0</v>
      </c>
      <c r="AF319" s="115">
        <f t="shared" si="444"/>
        <v>0</v>
      </c>
      <c r="AG319" s="115">
        <f t="shared" si="444"/>
        <v>0</v>
      </c>
      <c r="AH319" s="115">
        <f t="shared" si="444"/>
        <v>0</v>
      </c>
      <c r="AI319" s="115">
        <f t="shared" si="444"/>
        <v>0</v>
      </c>
      <c r="AJ319" s="115">
        <f t="shared" si="444"/>
        <v>0</v>
      </c>
      <c r="AK319" s="115">
        <f t="shared" si="444"/>
        <v>0</v>
      </c>
      <c r="AL319" s="115">
        <f t="shared" si="444"/>
        <v>0</v>
      </c>
      <c r="AM319" s="115">
        <f t="shared" si="444"/>
        <v>0</v>
      </c>
      <c r="AN319" s="115">
        <f t="shared" si="444"/>
        <v>0</v>
      </c>
      <c r="AO319" s="115">
        <f t="shared" si="444"/>
        <v>0</v>
      </c>
      <c r="AP319" s="115">
        <f t="shared" si="444"/>
        <v>0</v>
      </c>
      <c r="AQ319" s="115">
        <f>SUM(AQ320:AQ321)</f>
        <v>0</v>
      </c>
      <c r="AR319" s="115">
        <f t="shared" si="444"/>
        <v>0</v>
      </c>
      <c r="AS319" s="115">
        <f t="shared" si="444"/>
        <v>0</v>
      </c>
      <c r="AT319" s="115">
        <f t="shared" si="444"/>
        <v>0</v>
      </c>
      <c r="AU319" s="115">
        <f t="shared" si="444"/>
        <v>0</v>
      </c>
      <c r="AV319" s="115">
        <f t="shared" si="444"/>
        <v>0</v>
      </c>
      <c r="AW319" s="115">
        <f t="shared" si="444"/>
        <v>0</v>
      </c>
      <c r="AX319" s="115" t="e">
        <f t="shared" si="444"/>
        <v>#REF!</v>
      </c>
      <c r="AY319" s="115">
        <f t="shared" si="444"/>
        <v>0</v>
      </c>
      <c r="AZ319" s="115">
        <f t="shared" si="444"/>
        <v>0</v>
      </c>
      <c r="BA319" s="115">
        <f>SUM(BA320:BA321)</f>
        <v>0</v>
      </c>
      <c r="BB319" s="115">
        <f>SUM(BB320:BB321)</f>
        <v>0</v>
      </c>
    </row>
    <row r="320" spans="7:54" s="71" customFormat="1" ht="14.25" x14ac:dyDescent="0.2">
      <c r="G320" s="81" t="s">
        <v>593</v>
      </c>
      <c r="H320" s="85" t="s">
        <v>593</v>
      </c>
      <c r="I320" s="74" t="s">
        <v>594</v>
      </c>
      <c r="J320" s="75"/>
      <c r="K320" s="75"/>
      <c r="L320" s="113">
        <v>0</v>
      </c>
      <c r="M320" s="113"/>
      <c r="N320" s="113"/>
      <c r="O320" s="113"/>
      <c r="P320" s="113"/>
      <c r="Q320" s="113"/>
      <c r="R320" s="113"/>
      <c r="S320" s="113"/>
      <c r="T320" s="113"/>
      <c r="U320" s="113"/>
      <c r="V320" s="113"/>
      <c r="W320" s="113"/>
      <c r="X320" s="113"/>
      <c r="Y320" s="113">
        <f t="shared" si="418"/>
        <v>0</v>
      </c>
      <c r="Z320" s="113"/>
      <c r="AA320" s="113"/>
      <c r="AB320" s="113"/>
      <c r="AC320" s="113"/>
      <c r="AD320" s="113"/>
      <c r="AE320" s="113"/>
      <c r="AF320" s="113"/>
      <c r="AG320" s="116">
        <v>0</v>
      </c>
      <c r="AH320" s="116">
        <v>0</v>
      </c>
      <c r="AI320" s="113">
        <f t="shared" si="412"/>
        <v>0</v>
      </c>
      <c r="AJ320" s="113">
        <v>0</v>
      </c>
      <c r="AK320" s="113">
        <v>0</v>
      </c>
      <c r="AL320" s="113">
        <f t="shared" si="413"/>
        <v>0</v>
      </c>
      <c r="AM320" s="113">
        <f>SUM(M320:R320)</f>
        <v>0</v>
      </c>
      <c r="AN320" s="113">
        <f>SUM(S320:U320)</f>
        <v>0</v>
      </c>
      <c r="AO320" s="113">
        <f>SUM(V320:X320)</f>
        <v>0</v>
      </c>
      <c r="AP320" s="113">
        <f>SUM(AM320:AO320)</f>
        <v>0</v>
      </c>
      <c r="AQ320" s="113">
        <v>0</v>
      </c>
      <c r="AR320" s="113">
        <f>R320*3</f>
        <v>0</v>
      </c>
      <c r="AS320" s="113">
        <f>R320*3</f>
        <v>0</v>
      </c>
      <c r="AT320" s="113">
        <f>SUM(AQ320:AS320)</f>
        <v>0</v>
      </c>
      <c r="AU320" s="113">
        <v>0</v>
      </c>
      <c r="AV320" s="113">
        <v>0</v>
      </c>
      <c r="AW320" s="113">
        <f>SUM(AU320:AV320)</f>
        <v>0</v>
      </c>
      <c r="AX320" s="113" t="e">
        <f>#REF!</f>
        <v>#REF!</v>
      </c>
      <c r="AY320" s="113"/>
      <c r="AZ320" s="113"/>
      <c r="BA320" s="113"/>
      <c r="BB320" s="113"/>
    </row>
    <row r="321" spans="7:54" s="71" customFormat="1" ht="14.25" x14ac:dyDescent="0.2">
      <c r="G321" s="81" t="s">
        <v>595</v>
      </c>
      <c r="H321" s="85" t="s">
        <v>595</v>
      </c>
      <c r="I321" s="74" t="s">
        <v>596</v>
      </c>
      <c r="J321" s="75"/>
      <c r="K321" s="75"/>
      <c r="L321" s="113">
        <v>0</v>
      </c>
      <c r="M321" s="113"/>
      <c r="N321" s="113"/>
      <c r="O321" s="113"/>
      <c r="P321" s="113"/>
      <c r="Q321" s="113"/>
      <c r="R321" s="113"/>
      <c r="S321" s="113"/>
      <c r="T321" s="113"/>
      <c r="U321" s="113"/>
      <c r="V321" s="113"/>
      <c r="W321" s="113"/>
      <c r="X321" s="113"/>
      <c r="Y321" s="113">
        <f t="shared" si="418"/>
        <v>0</v>
      </c>
      <c r="Z321" s="113"/>
      <c r="AA321" s="113"/>
      <c r="AB321" s="113"/>
      <c r="AC321" s="113"/>
      <c r="AD321" s="113"/>
      <c r="AE321" s="113"/>
      <c r="AF321" s="113"/>
      <c r="AG321" s="116">
        <v>0</v>
      </c>
      <c r="AH321" s="116">
        <v>0</v>
      </c>
      <c r="AI321" s="113">
        <f t="shared" si="412"/>
        <v>0</v>
      </c>
      <c r="AJ321" s="113">
        <v>0</v>
      </c>
      <c r="AK321" s="113">
        <v>0</v>
      </c>
      <c r="AL321" s="113">
        <f t="shared" si="413"/>
        <v>0</v>
      </c>
      <c r="AM321" s="113">
        <f>SUM(M321:R321)</f>
        <v>0</v>
      </c>
      <c r="AN321" s="113">
        <f>SUM(S321:U321)</f>
        <v>0</v>
      </c>
      <c r="AO321" s="113">
        <f>SUM(V321:X321)</f>
        <v>0</v>
      </c>
      <c r="AP321" s="113">
        <f>SUM(AM321:AO321)</f>
        <v>0</v>
      </c>
      <c r="AQ321" s="113">
        <v>0</v>
      </c>
      <c r="AR321" s="113">
        <f>R321*3</f>
        <v>0</v>
      </c>
      <c r="AS321" s="113">
        <f>R321*3</f>
        <v>0</v>
      </c>
      <c r="AT321" s="113">
        <f>SUM(AQ321:AS321)</f>
        <v>0</v>
      </c>
      <c r="AU321" s="113">
        <v>0</v>
      </c>
      <c r="AV321" s="113">
        <v>0</v>
      </c>
      <c r="AW321" s="113">
        <f>SUM(AU321:AV321)</f>
        <v>0</v>
      </c>
      <c r="AX321" s="113" t="e">
        <f>#REF!</f>
        <v>#REF!</v>
      </c>
      <c r="AY321" s="113"/>
      <c r="AZ321" s="113"/>
      <c r="BA321" s="113"/>
      <c r="BB321" s="113"/>
    </row>
    <row r="322" spans="7:54" s="71" customFormat="1" ht="14.25" x14ac:dyDescent="0.2">
      <c r="G322" s="81" t="s">
        <v>597</v>
      </c>
      <c r="H322" s="82" t="s">
        <v>598</v>
      </c>
      <c r="I322" s="83" t="s">
        <v>599</v>
      </c>
      <c r="J322" s="84">
        <f>SUM(J323:J326)</f>
        <v>0</v>
      </c>
      <c r="K322" s="84">
        <f>SUM(K323:K326)</f>
        <v>0</v>
      </c>
      <c r="L322" s="115">
        <f>SUM(L323:L326)</f>
        <v>0</v>
      </c>
      <c r="M322" s="115">
        <f t="shared" ref="M322:X322" si="445">SUM(M323:M326)</f>
        <v>0</v>
      </c>
      <c r="N322" s="115">
        <f t="shared" si="445"/>
        <v>0</v>
      </c>
      <c r="O322" s="115">
        <f t="shared" si="445"/>
        <v>0</v>
      </c>
      <c r="P322" s="115">
        <f t="shared" si="445"/>
        <v>0</v>
      </c>
      <c r="Q322" s="115">
        <f t="shared" si="445"/>
        <v>0</v>
      </c>
      <c r="R322" s="115">
        <f t="shared" si="445"/>
        <v>0</v>
      </c>
      <c r="S322" s="115">
        <f t="shared" si="445"/>
        <v>0</v>
      </c>
      <c r="T322" s="115">
        <f t="shared" si="445"/>
        <v>0</v>
      </c>
      <c r="U322" s="115">
        <f t="shared" si="445"/>
        <v>0</v>
      </c>
      <c r="V322" s="115">
        <f t="shared" si="445"/>
        <v>0</v>
      </c>
      <c r="W322" s="115">
        <f t="shared" si="445"/>
        <v>0</v>
      </c>
      <c r="X322" s="115">
        <f t="shared" si="445"/>
        <v>0</v>
      </c>
      <c r="Y322" s="115">
        <f t="shared" si="418"/>
        <v>0</v>
      </c>
      <c r="Z322" s="115">
        <f t="shared" ref="Z322:AZ322" si="446">SUM(Z323:Z326)</f>
        <v>0</v>
      </c>
      <c r="AA322" s="115">
        <f t="shared" si="446"/>
        <v>0</v>
      </c>
      <c r="AB322" s="115">
        <f t="shared" si="446"/>
        <v>0</v>
      </c>
      <c r="AC322" s="115">
        <f t="shared" si="446"/>
        <v>0</v>
      </c>
      <c r="AD322" s="115">
        <f t="shared" si="446"/>
        <v>0</v>
      </c>
      <c r="AE322" s="115">
        <f t="shared" si="446"/>
        <v>0</v>
      </c>
      <c r="AF322" s="115">
        <f t="shared" si="446"/>
        <v>0</v>
      </c>
      <c r="AG322" s="115">
        <f t="shared" si="446"/>
        <v>0</v>
      </c>
      <c r="AH322" s="115">
        <f t="shared" si="446"/>
        <v>0</v>
      </c>
      <c r="AI322" s="115">
        <f t="shared" si="446"/>
        <v>0</v>
      </c>
      <c r="AJ322" s="115">
        <f t="shared" si="446"/>
        <v>0</v>
      </c>
      <c r="AK322" s="115">
        <f t="shared" si="446"/>
        <v>0</v>
      </c>
      <c r="AL322" s="115">
        <f t="shared" si="446"/>
        <v>0</v>
      </c>
      <c r="AM322" s="115">
        <f t="shared" si="446"/>
        <v>0</v>
      </c>
      <c r="AN322" s="115">
        <f t="shared" si="446"/>
        <v>0</v>
      </c>
      <c r="AO322" s="115">
        <f t="shared" si="446"/>
        <v>0</v>
      </c>
      <c r="AP322" s="115">
        <f t="shared" si="446"/>
        <v>0</v>
      </c>
      <c r="AQ322" s="115">
        <f>SUM(AQ323:AQ326)</f>
        <v>0</v>
      </c>
      <c r="AR322" s="115">
        <f t="shared" si="446"/>
        <v>0</v>
      </c>
      <c r="AS322" s="115">
        <f t="shared" si="446"/>
        <v>0</v>
      </c>
      <c r="AT322" s="115">
        <f t="shared" si="446"/>
        <v>0</v>
      </c>
      <c r="AU322" s="115">
        <f t="shared" si="446"/>
        <v>0</v>
      </c>
      <c r="AV322" s="115">
        <f t="shared" si="446"/>
        <v>0</v>
      </c>
      <c r="AW322" s="115">
        <f t="shared" si="446"/>
        <v>0</v>
      </c>
      <c r="AX322" s="115" t="e">
        <f t="shared" si="446"/>
        <v>#REF!</v>
      </c>
      <c r="AY322" s="115">
        <f t="shared" si="446"/>
        <v>0</v>
      </c>
      <c r="AZ322" s="115">
        <f t="shared" si="446"/>
        <v>0</v>
      </c>
      <c r="BA322" s="115">
        <f>SUM(BA323:BA326)</f>
        <v>0</v>
      </c>
      <c r="BB322" s="115">
        <f>SUM(BB323:BB326)</f>
        <v>0</v>
      </c>
    </row>
    <row r="323" spans="7:54" s="71" customFormat="1" ht="14.25" x14ac:dyDescent="0.2">
      <c r="G323" s="81" t="s">
        <v>600</v>
      </c>
      <c r="H323" s="85" t="s">
        <v>600</v>
      </c>
      <c r="I323" s="74" t="s">
        <v>601</v>
      </c>
      <c r="J323" s="75"/>
      <c r="K323" s="75"/>
      <c r="L323" s="113">
        <v>0</v>
      </c>
      <c r="M323" s="113"/>
      <c r="N323" s="113"/>
      <c r="O323" s="113"/>
      <c r="P323" s="113"/>
      <c r="Q323" s="113"/>
      <c r="R323" s="113"/>
      <c r="S323" s="113"/>
      <c r="T323" s="113"/>
      <c r="U323" s="113"/>
      <c r="V323" s="113"/>
      <c r="W323" s="113"/>
      <c r="X323" s="113"/>
      <c r="Y323" s="113">
        <f t="shared" si="418"/>
        <v>0</v>
      </c>
      <c r="Z323" s="113"/>
      <c r="AA323" s="113"/>
      <c r="AB323" s="113"/>
      <c r="AC323" s="113"/>
      <c r="AD323" s="113"/>
      <c r="AE323" s="113"/>
      <c r="AF323" s="113"/>
      <c r="AG323" s="116">
        <v>0</v>
      </c>
      <c r="AH323" s="116">
        <v>0</v>
      </c>
      <c r="AI323" s="113">
        <f t="shared" si="412"/>
        <v>0</v>
      </c>
      <c r="AJ323" s="113">
        <v>0</v>
      </c>
      <c r="AK323" s="113">
        <v>0</v>
      </c>
      <c r="AL323" s="113">
        <f t="shared" si="413"/>
        <v>0</v>
      </c>
      <c r="AM323" s="113">
        <f>SUM(M323:R323)</f>
        <v>0</v>
      </c>
      <c r="AN323" s="113">
        <f>SUM(S323:U323)</f>
        <v>0</v>
      </c>
      <c r="AO323" s="113">
        <f>SUM(V323:X323)</f>
        <v>0</v>
      </c>
      <c r="AP323" s="113">
        <f>SUM(AM323:AO323)</f>
        <v>0</v>
      </c>
      <c r="AQ323" s="113">
        <v>0</v>
      </c>
      <c r="AR323" s="113">
        <f>R323*3</f>
        <v>0</v>
      </c>
      <c r="AS323" s="113">
        <f>R323*3</f>
        <v>0</v>
      </c>
      <c r="AT323" s="113">
        <f>SUM(AQ323:AS323)</f>
        <v>0</v>
      </c>
      <c r="AU323" s="113">
        <v>0</v>
      </c>
      <c r="AV323" s="113">
        <v>0</v>
      </c>
      <c r="AW323" s="113">
        <f>SUM(AU323:AV323)</f>
        <v>0</v>
      </c>
      <c r="AX323" s="113" t="e">
        <f>#REF!</f>
        <v>#REF!</v>
      </c>
      <c r="AY323" s="113"/>
      <c r="AZ323" s="113"/>
      <c r="BA323" s="113"/>
      <c r="BB323" s="113"/>
    </row>
    <row r="324" spans="7:54" s="71" customFormat="1" ht="14.25" x14ac:dyDescent="0.2">
      <c r="G324" s="81" t="s">
        <v>602</v>
      </c>
      <c r="H324" s="85" t="s">
        <v>602</v>
      </c>
      <c r="I324" s="74" t="s">
        <v>603</v>
      </c>
      <c r="J324" s="75"/>
      <c r="K324" s="75"/>
      <c r="L324" s="113">
        <v>0</v>
      </c>
      <c r="M324" s="113"/>
      <c r="N324" s="113"/>
      <c r="O324" s="113"/>
      <c r="P324" s="113"/>
      <c r="Q324" s="113"/>
      <c r="R324" s="113"/>
      <c r="S324" s="113"/>
      <c r="T324" s="113"/>
      <c r="U324" s="113"/>
      <c r="V324" s="113"/>
      <c r="W324" s="113"/>
      <c r="X324" s="113"/>
      <c r="Y324" s="113">
        <f t="shared" si="418"/>
        <v>0</v>
      </c>
      <c r="Z324" s="113"/>
      <c r="AA324" s="113"/>
      <c r="AB324" s="113"/>
      <c r="AC324" s="113"/>
      <c r="AD324" s="113"/>
      <c r="AE324" s="113"/>
      <c r="AF324" s="113"/>
      <c r="AG324" s="116">
        <v>0</v>
      </c>
      <c r="AH324" s="116">
        <v>0</v>
      </c>
      <c r="AI324" s="113">
        <f t="shared" si="412"/>
        <v>0</v>
      </c>
      <c r="AJ324" s="113">
        <v>0</v>
      </c>
      <c r="AK324" s="113">
        <v>0</v>
      </c>
      <c r="AL324" s="113">
        <f t="shared" si="413"/>
        <v>0</v>
      </c>
      <c r="AM324" s="113">
        <f>SUM(M324:R324)</f>
        <v>0</v>
      </c>
      <c r="AN324" s="113">
        <f>SUM(S324:U324)</f>
        <v>0</v>
      </c>
      <c r="AO324" s="113">
        <f>SUM(V324:X324)</f>
        <v>0</v>
      </c>
      <c r="AP324" s="113">
        <f>SUM(AM324:AO324)</f>
        <v>0</v>
      </c>
      <c r="AQ324" s="113">
        <v>0</v>
      </c>
      <c r="AR324" s="113">
        <f>R324*3</f>
        <v>0</v>
      </c>
      <c r="AS324" s="113">
        <f>R324*3</f>
        <v>0</v>
      </c>
      <c r="AT324" s="113">
        <f>SUM(AQ324:AS324)</f>
        <v>0</v>
      </c>
      <c r="AU324" s="113">
        <v>0</v>
      </c>
      <c r="AV324" s="113">
        <v>0</v>
      </c>
      <c r="AW324" s="113">
        <f>SUM(AU324:AV324)</f>
        <v>0</v>
      </c>
      <c r="AX324" s="113" t="e">
        <f>#REF!</f>
        <v>#REF!</v>
      </c>
      <c r="AY324" s="113"/>
      <c r="AZ324" s="113"/>
      <c r="BA324" s="113"/>
      <c r="BB324" s="113"/>
    </row>
    <row r="325" spans="7:54" s="71" customFormat="1" ht="14.25" x14ac:dyDescent="0.2">
      <c r="G325" s="81" t="s">
        <v>604</v>
      </c>
      <c r="H325" s="85" t="s">
        <v>604</v>
      </c>
      <c r="I325" s="74" t="s">
        <v>605</v>
      </c>
      <c r="J325" s="75"/>
      <c r="K325" s="75"/>
      <c r="L325" s="113">
        <v>0</v>
      </c>
      <c r="M325" s="113"/>
      <c r="N325" s="113"/>
      <c r="O325" s="113"/>
      <c r="P325" s="113"/>
      <c r="Q325" s="113"/>
      <c r="R325" s="113"/>
      <c r="S325" s="113"/>
      <c r="T325" s="113"/>
      <c r="U325" s="113"/>
      <c r="V325" s="113"/>
      <c r="W325" s="113"/>
      <c r="X325" s="113"/>
      <c r="Y325" s="113">
        <f t="shared" si="418"/>
        <v>0</v>
      </c>
      <c r="Z325" s="113"/>
      <c r="AA325" s="113"/>
      <c r="AB325" s="113"/>
      <c r="AC325" s="113"/>
      <c r="AD325" s="113"/>
      <c r="AE325" s="113"/>
      <c r="AF325" s="113"/>
      <c r="AG325" s="116">
        <v>0</v>
      </c>
      <c r="AH325" s="116">
        <v>0</v>
      </c>
      <c r="AI325" s="113">
        <f t="shared" si="412"/>
        <v>0</v>
      </c>
      <c r="AJ325" s="113">
        <v>0</v>
      </c>
      <c r="AK325" s="113">
        <v>0</v>
      </c>
      <c r="AL325" s="113">
        <f t="shared" si="413"/>
        <v>0</v>
      </c>
      <c r="AM325" s="113">
        <f>SUM(M325:R325)</f>
        <v>0</v>
      </c>
      <c r="AN325" s="113">
        <f>SUM(S325:U325)</f>
        <v>0</v>
      </c>
      <c r="AO325" s="113">
        <f>SUM(V325:X325)</f>
        <v>0</v>
      </c>
      <c r="AP325" s="113">
        <f>SUM(AM325:AO325)</f>
        <v>0</v>
      </c>
      <c r="AQ325" s="113">
        <v>0</v>
      </c>
      <c r="AR325" s="113">
        <f>R325*3</f>
        <v>0</v>
      </c>
      <c r="AS325" s="113">
        <f>R325*3</f>
        <v>0</v>
      </c>
      <c r="AT325" s="113">
        <f>SUM(AQ325:AS325)</f>
        <v>0</v>
      </c>
      <c r="AU325" s="113">
        <v>0</v>
      </c>
      <c r="AV325" s="113">
        <v>0</v>
      </c>
      <c r="AW325" s="113">
        <f>SUM(AU325:AV325)</f>
        <v>0</v>
      </c>
      <c r="AX325" s="113" t="e">
        <f>#REF!</f>
        <v>#REF!</v>
      </c>
      <c r="AY325" s="113"/>
      <c r="AZ325" s="113"/>
      <c r="BA325" s="113"/>
      <c r="BB325" s="113"/>
    </row>
    <row r="326" spans="7:54" s="71" customFormat="1" ht="14.25" x14ac:dyDescent="0.2">
      <c r="G326" s="81" t="s">
        <v>606</v>
      </c>
      <c r="H326" s="85" t="s">
        <v>606</v>
      </c>
      <c r="I326" s="74" t="s">
        <v>607</v>
      </c>
      <c r="J326" s="75"/>
      <c r="K326" s="75"/>
      <c r="L326" s="113">
        <v>0</v>
      </c>
      <c r="M326" s="113"/>
      <c r="N326" s="113"/>
      <c r="O326" s="113"/>
      <c r="P326" s="113"/>
      <c r="Q326" s="113"/>
      <c r="R326" s="113"/>
      <c r="S326" s="113"/>
      <c r="T326" s="113"/>
      <c r="U326" s="113"/>
      <c r="V326" s="113"/>
      <c r="W326" s="113"/>
      <c r="X326" s="113"/>
      <c r="Y326" s="113">
        <f t="shared" si="418"/>
        <v>0</v>
      </c>
      <c r="Z326" s="113"/>
      <c r="AA326" s="113"/>
      <c r="AB326" s="113"/>
      <c r="AC326" s="113"/>
      <c r="AD326" s="113"/>
      <c r="AE326" s="113"/>
      <c r="AF326" s="113"/>
      <c r="AG326" s="116">
        <v>0</v>
      </c>
      <c r="AH326" s="116">
        <v>0</v>
      </c>
      <c r="AI326" s="113">
        <f t="shared" si="412"/>
        <v>0</v>
      </c>
      <c r="AJ326" s="113">
        <v>0</v>
      </c>
      <c r="AK326" s="113">
        <v>0</v>
      </c>
      <c r="AL326" s="113">
        <f t="shared" si="413"/>
        <v>0</v>
      </c>
      <c r="AM326" s="113">
        <f>SUM(M326:R326)</f>
        <v>0</v>
      </c>
      <c r="AN326" s="113">
        <f>SUM(S326:U326)</f>
        <v>0</v>
      </c>
      <c r="AO326" s="113">
        <f>SUM(V326:X326)</f>
        <v>0</v>
      </c>
      <c r="AP326" s="113">
        <f>SUM(AM326:AO326)</f>
        <v>0</v>
      </c>
      <c r="AQ326" s="113">
        <v>0</v>
      </c>
      <c r="AR326" s="113">
        <f>R326*3</f>
        <v>0</v>
      </c>
      <c r="AS326" s="113">
        <f>R326*3</f>
        <v>0</v>
      </c>
      <c r="AT326" s="113">
        <f>SUM(AQ326:AS326)</f>
        <v>0</v>
      </c>
      <c r="AU326" s="113">
        <v>0</v>
      </c>
      <c r="AV326" s="113">
        <v>0</v>
      </c>
      <c r="AW326" s="113">
        <f>SUM(AU326:AV326)</f>
        <v>0</v>
      </c>
      <c r="AX326" s="113" t="e">
        <f>#REF!</f>
        <v>#REF!</v>
      </c>
      <c r="AY326" s="113"/>
      <c r="AZ326" s="113"/>
      <c r="BA326" s="113"/>
      <c r="BB326" s="113"/>
    </row>
    <row r="327" spans="7:54" s="71" customFormat="1" ht="14.25" x14ac:dyDescent="0.2">
      <c r="G327" s="81" t="s">
        <v>608</v>
      </c>
      <c r="H327" s="82" t="s">
        <v>609</v>
      </c>
      <c r="I327" s="83" t="s">
        <v>610</v>
      </c>
      <c r="J327" s="84">
        <f>SUM(J328:J331)</f>
        <v>0</v>
      </c>
      <c r="K327" s="84">
        <f>SUM(K328:K331)</f>
        <v>0</v>
      </c>
      <c r="L327" s="115">
        <f>SUM(L328:L331)</f>
        <v>0</v>
      </c>
      <c r="M327" s="115">
        <f t="shared" ref="M327:X327" si="447">SUM(M328:M331)</f>
        <v>0</v>
      </c>
      <c r="N327" s="115">
        <f t="shared" si="447"/>
        <v>0</v>
      </c>
      <c r="O327" s="115">
        <f t="shared" si="447"/>
        <v>0</v>
      </c>
      <c r="P327" s="115">
        <f t="shared" si="447"/>
        <v>0</v>
      </c>
      <c r="Q327" s="115">
        <f t="shared" si="447"/>
        <v>0</v>
      </c>
      <c r="R327" s="115">
        <f t="shared" si="447"/>
        <v>0</v>
      </c>
      <c r="S327" s="115">
        <f t="shared" si="447"/>
        <v>0</v>
      </c>
      <c r="T327" s="115">
        <f t="shared" si="447"/>
        <v>0</v>
      </c>
      <c r="U327" s="115">
        <f t="shared" si="447"/>
        <v>0</v>
      </c>
      <c r="V327" s="115">
        <f t="shared" si="447"/>
        <v>0</v>
      </c>
      <c r="W327" s="115">
        <f t="shared" si="447"/>
        <v>0</v>
      </c>
      <c r="X327" s="115">
        <f t="shared" si="447"/>
        <v>0</v>
      </c>
      <c r="Y327" s="115">
        <f t="shared" si="418"/>
        <v>0</v>
      </c>
      <c r="Z327" s="115">
        <f t="shared" ref="Z327:AZ327" si="448">SUM(Z328:Z331)</f>
        <v>0</v>
      </c>
      <c r="AA327" s="115">
        <f t="shared" si="448"/>
        <v>0</v>
      </c>
      <c r="AB327" s="115">
        <f t="shared" si="448"/>
        <v>0</v>
      </c>
      <c r="AC327" s="115">
        <f t="shared" si="448"/>
        <v>0</v>
      </c>
      <c r="AD327" s="115">
        <f t="shared" si="448"/>
        <v>0</v>
      </c>
      <c r="AE327" s="115">
        <f t="shared" si="448"/>
        <v>0</v>
      </c>
      <c r="AF327" s="115">
        <f t="shared" si="448"/>
        <v>0</v>
      </c>
      <c r="AG327" s="115">
        <f t="shared" si="448"/>
        <v>0</v>
      </c>
      <c r="AH327" s="115">
        <f t="shared" si="448"/>
        <v>0</v>
      </c>
      <c r="AI327" s="115">
        <f t="shared" si="448"/>
        <v>0</v>
      </c>
      <c r="AJ327" s="115">
        <f t="shared" si="448"/>
        <v>0</v>
      </c>
      <c r="AK327" s="115">
        <f t="shared" si="448"/>
        <v>0</v>
      </c>
      <c r="AL327" s="115">
        <f t="shared" si="448"/>
        <v>0</v>
      </c>
      <c r="AM327" s="115">
        <f t="shared" si="448"/>
        <v>0</v>
      </c>
      <c r="AN327" s="115">
        <f t="shared" si="448"/>
        <v>0</v>
      </c>
      <c r="AO327" s="115">
        <f t="shared" si="448"/>
        <v>0</v>
      </c>
      <c r="AP327" s="115">
        <f t="shared" si="448"/>
        <v>0</v>
      </c>
      <c r="AQ327" s="115">
        <f>SUM(AQ328:AQ331)</f>
        <v>0</v>
      </c>
      <c r="AR327" s="115">
        <f t="shared" si="448"/>
        <v>0</v>
      </c>
      <c r="AS327" s="115">
        <f t="shared" si="448"/>
        <v>0</v>
      </c>
      <c r="AT327" s="115">
        <f t="shared" si="448"/>
        <v>0</v>
      </c>
      <c r="AU327" s="115">
        <f t="shared" si="448"/>
        <v>0</v>
      </c>
      <c r="AV327" s="115">
        <f t="shared" si="448"/>
        <v>0</v>
      </c>
      <c r="AW327" s="115">
        <f t="shared" si="448"/>
        <v>0</v>
      </c>
      <c r="AX327" s="115" t="e">
        <f t="shared" si="448"/>
        <v>#REF!</v>
      </c>
      <c r="AY327" s="115">
        <f t="shared" si="448"/>
        <v>0</v>
      </c>
      <c r="AZ327" s="115">
        <f t="shared" si="448"/>
        <v>0</v>
      </c>
      <c r="BA327" s="115">
        <f>SUM(BA328:BA331)</f>
        <v>0</v>
      </c>
      <c r="BB327" s="115">
        <f>SUM(BB328:BB331)</f>
        <v>0</v>
      </c>
    </row>
    <row r="328" spans="7:54" s="71" customFormat="1" ht="14.25" x14ac:dyDescent="0.2">
      <c r="G328" s="81" t="s">
        <v>611</v>
      </c>
      <c r="H328" s="85" t="s">
        <v>611</v>
      </c>
      <c r="I328" s="74" t="s">
        <v>612</v>
      </c>
      <c r="J328" s="75"/>
      <c r="K328" s="75"/>
      <c r="L328" s="113">
        <v>0</v>
      </c>
      <c r="M328" s="113"/>
      <c r="N328" s="113"/>
      <c r="O328" s="113"/>
      <c r="P328" s="113"/>
      <c r="Q328" s="113"/>
      <c r="R328" s="113"/>
      <c r="S328" s="113"/>
      <c r="T328" s="113"/>
      <c r="U328" s="113"/>
      <c r="V328" s="113"/>
      <c r="W328" s="113"/>
      <c r="X328" s="113"/>
      <c r="Y328" s="113">
        <f t="shared" si="418"/>
        <v>0</v>
      </c>
      <c r="Z328" s="113"/>
      <c r="AA328" s="113"/>
      <c r="AB328" s="113"/>
      <c r="AC328" s="113"/>
      <c r="AD328" s="113"/>
      <c r="AE328" s="113"/>
      <c r="AF328" s="113"/>
      <c r="AG328" s="116">
        <v>0</v>
      </c>
      <c r="AH328" s="116">
        <v>0</v>
      </c>
      <c r="AI328" s="113">
        <f t="shared" si="412"/>
        <v>0</v>
      </c>
      <c r="AJ328" s="113">
        <v>0</v>
      </c>
      <c r="AK328" s="113">
        <v>0</v>
      </c>
      <c r="AL328" s="113">
        <f t="shared" si="413"/>
        <v>0</v>
      </c>
      <c r="AM328" s="113">
        <f>SUM(M328:R328)</f>
        <v>0</v>
      </c>
      <c r="AN328" s="113">
        <f>SUM(S328:U328)</f>
        <v>0</v>
      </c>
      <c r="AO328" s="113">
        <f>SUM(V328:X328)</f>
        <v>0</v>
      </c>
      <c r="AP328" s="113">
        <f>SUM(AM328:AO328)</f>
        <v>0</v>
      </c>
      <c r="AQ328" s="113">
        <v>0</v>
      </c>
      <c r="AR328" s="113">
        <f>R328*3</f>
        <v>0</v>
      </c>
      <c r="AS328" s="113">
        <f>R328*3</f>
        <v>0</v>
      </c>
      <c r="AT328" s="113">
        <f>SUM(AQ328:AS328)</f>
        <v>0</v>
      </c>
      <c r="AU328" s="113">
        <v>0</v>
      </c>
      <c r="AV328" s="113">
        <v>0</v>
      </c>
      <c r="AW328" s="113">
        <f>SUM(AU328:AV328)</f>
        <v>0</v>
      </c>
      <c r="AX328" s="113" t="e">
        <f>#REF!</f>
        <v>#REF!</v>
      </c>
      <c r="AY328" s="113"/>
      <c r="AZ328" s="113"/>
      <c r="BA328" s="113"/>
      <c r="BB328" s="113"/>
    </row>
    <row r="329" spans="7:54" s="71" customFormat="1" ht="14.25" x14ac:dyDescent="0.2">
      <c r="G329" s="81" t="s">
        <v>613</v>
      </c>
      <c r="H329" s="85" t="s">
        <v>613</v>
      </c>
      <c r="I329" s="74" t="s">
        <v>614</v>
      </c>
      <c r="J329" s="75"/>
      <c r="K329" s="75"/>
      <c r="L329" s="113">
        <v>0</v>
      </c>
      <c r="M329" s="113"/>
      <c r="N329" s="113"/>
      <c r="O329" s="113"/>
      <c r="P329" s="113"/>
      <c r="Q329" s="113"/>
      <c r="R329" s="113"/>
      <c r="S329" s="113"/>
      <c r="T329" s="113"/>
      <c r="U329" s="113"/>
      <c r="V329" s="113"/>
      <c r="W329" s="113"/>
      <c r="X329" s="113"/>
      <c r="Y329" s="113">
        <f t="shared" si="418"/>
        <v>0</v>
      </c>
      <c r="Z329" s="113"/>
      <c r="AA329" s="113"/>
      <c r="AB329" s="113"/>
      <c r="AC329" s="113"/>
      <c r="AD329" s="113"/>
      <c r="AE329" s="113"/>
      <c r="AF329" s="113"/>
      <c r="AG329" s="116">
        <v>0</v>
      </c>
      <c r="AH329" s="116">
        <v>0</v>
      </c>
      <c r="AI329" s="113">
        <f t="shared" si="412"/>
        <v>0</v>
      </c>
      <c r="AJ329" s="113">
        <v>0</v>
      </c>
      <c r="AK329" s="113">
        <v>0</v>
      </c>
      <c r="AL329" s="113">
        <f t="shared" si="413"/>
        <v>0</v>
      </c>
      <c r="AM329" s="113">
        <f>SUM(M329:R329)</f>
        <v>0</v>
      </c>
      <c r="AN329" s="113">
        <f>SUM(S329:U329)</f>
        <v>0</v>
      </c>
      <c r="AO329" s="113">
        <f>SUM(V329:X329)</f>
        <v>0</v>
      </c>
      <c r="AP329" s="113">
        <f>SUM(AM329:AO329)</f>
        <v>0</v>
      </c>
      <c r="AQ329" s="113">
        <v>0</v>
      </c>
      <c r="AR329" s="113">
        <f>R329*3</f>
        <v>0</v>
      </c>
      <c r="AS329" s="113">
        <f>R329*3</f>
        <v>0</v>
      </c>
      <c r="AT329" s="113">
        <f>SUM(AQ329:AS329)</f>
        <v>0</v>
      </c>
      <c r="AU329" s="113">
        <v>0</v>
      </c>
      <c r="AV329" s="113">
        <v>0</v>
      </c>
      <c r="AW329" s="113">
        <f>SUM(AU329:AV329)</f>
        <v>0</v>
      </c>
      <c r="AX329" s="113" t="e">
        <f>#REF!</f>
        <v>#REF!</v>
      </c>
      <c r="AY329" s="113"/>
      <c r="AZ329" s="113"/>
      <c r="BA329" s="113"/>
      <c r="BB329" s="113"/>
    </row>
    <row r="330" spans="7:54" s="71" customFormat="1" ht="14.25" x14ac:dyDescent="0.2">
      <c r="G330" s="81" t="s">
        <v>615</v>
      </c>
      <c r="H330" s="85" t="s">
        <v>615</v>
      </c>
      <c r="I330" s="74" t="s">
        <v>616</v>
      </c>
      <c r="J330" s="75"/>
      <c r="K330" s="75"/>
      <c r="L330" s="113">
        <v>0</v>
      </c>
      <c r="M330" s="113"/>
      <c r="N330" s="113"/>
      <c r="O330" s="113"/>
      <c r="P330" s="113"/>
      <c r="Q330" s="113"/>
      <c r="R330" s="113"/>
      <c r="S330" s="113"/>
      <c r="T330" s="113"/>
      <c r="U330" s="113"/>
      <c r="V330" s="113"/>
      <c r="W330" s="113"/>
      <c r="X330" s="113"/>
      <c r="Y330" s="113">
        <f t="shared" si="418"/>
        <v>0</v>
      </c>
      <c r="Z330" s="113"/>
      <c r="AA330" s="113"/>
      <c r="AB330" s="113"/>
      <c r="AC330" s="113"/>
      <c r="AD330" s="113"/>
      <c r="AE330" s="113"/>
      <c r="AF330" s="113"/>
      <c r="AG330" s="116">
        <v>0</v>
      </c>
      <c r="AH330" s="116">
        <v>0</v>
      </c>
      <c r="AI330" s="113">
        <f t="shared" si="412"/>
        <v>0</v>
      </c>
      <c r="AJ330" s="113">
        <v>0</v>
      </c>
      <c r="AK330" s="113">
        <v>0</v>
      </c>
      <c r="AL330" s="113">
        <f t="shared" si="413"/>
        <v>0</v>
      </c>
      <c r="AM330" s="113">
        <f>SUM(M330:R330)</f>
        <v>0</v>
      </c>
      <c r="AN330" s="113">
        <f>SUM(S330:U330)</f>
        <v>0</v>
      </c>
      <c r="AO330" s="113">
        <f>SUM(V330:X330)</f>
        <v>0</v>
      </c>
      <c r="AP330" s="113">
        <f>SUM(AM330:AO330)</f>
        <v>0</v>
      </c>
      <c r="AQ330" s="113">
        <v>0</v>
      </c>
      <c r="AR330" s="113">
        <f>R330*3</f>
        <v>0</v>
      </c>
      <c r="AS330" s="113">
        <f>R330*3</f>
        <v>0</v>
      </c>
      <c r="AT330" s="113">
        <f>SUM(AQ330:AS330)</f>
        <v>0</v>
      </c>
      <c r="AU330" s="113">
        <v>0</v>
      </c>
      <c r="AV330" s="113">
        <v>0</v>
      </c>
      <c r="AW330" s="113">
        <f>SUM(AU330:AV330)</f>
        <v>0</v>
      </c>
      <c r="AX330" s="113" t="e">
        <f>#REF!</f>
        <v>#REF!</v>
      </c>
      <c r="AY330" s="113"/>
      <c r="AZ330" s="113"/>
      <c r="BA330" s="113"/>
      <c r="BB330" s="113"/>
    </row>
    <row r="331" spans="7:54" s="71" customFormat="1" ht="14.25" x14ac:dyDescent="0.2">
      <c r="G331" s="81" t="s">
        <v>617</v>
      </c>
      <c r="H331" s="85" t="s">
        <v>617</v>
      </c>
      <c r="I331" s="74" t="s">
        <v>618</v>
      </c>
      <c r="J331" s="75"/>
      <c r="K331" s="75"/>
      <c r="L331" s="113">
        <v>0</v>
      </c>
      <c r="M331" s="113"/>
      <c r="N331" s="113"/>
      <c r="O331" s="113"/>
      <c r="P331" s="113"/>
      <c r="Q331" s="113"/>
      <c r="R331" s="113"/>
      <c r="S331" s="113"/>
      <c r="T331" s="113"/>
      <c r="U331" s="113"/>
      <c r="V331" s="113"/>
      <c r="W331" s="113"/>
      <c r="X331" s="113"/>
      <c r="Y331" s="113">
        <f t="shared" si="418"/>
        <v>0</v>
      </c>
      <c r="Z331" s="113"/>
      <c r="AA331" s="113"/>
      <c r="AB331" s="113"/>
      <c r="AC331" s="113"/>
      <c r="AD331" s="113"/>
      <c r="AE331" s="113"/>
      <c r="AF331" s="113"/>
      <c r="AG331" s="116">
        <v>0</v>
      </c>
      <c r="AH331" s="116">
        <v>0</v>
      </c>
      <c r="AI331" s="113">
        <f t="shared" si="412"/>
        <v>0</v>
      </c>
      <c r="AJ331" s="113">
        <v>0</v>
      </c>
      <c r="AK331" s="113">
        <v>0</v>
      </c>
      <c r="AL331" s="113">
        <f t="shared" si="413"/>
        <v>0</v>
      </c>
      <c r="AM331" s="113">
        <f>SUM(M331:R331)</f>
        <v>0</v>
      </c>
      <c r="AN331" s="113">
        <f>SUM(S331:U331)</f>
        <v>0</v>
      </c>
      <c r="AO331" s="113">
        <f>SUM(V331:X331)</f>
        <v>0</v>
      </c>
      <c r="AP331" s="113">
        <f>SUM(AM331:AO331)</f>
        <v>0</v>
      </c>
      <c r="AQ331" s="113">
        <v>0</v>
      </c>
      <c r="AR331" s="113">
        <f>R331*3</f>
        <v>0</v>
      </c>
      <c r="AS331" s="113">
        <f>R331*3</f>
        <v>0</v>
      </c>
      <c r="AT331" s="113">
        <f>SUM(AQ331:AS331)</f>
        <v>0</v>
      </c>
      <c r="AU331" s="113">
        <v>0</v>
      </c>
      <c r="AV331" s="113">
        <v>0</v>
      </c>
      <c r="AW331" s="113">
        <f>SUM(AU331:AV331)</f>
        <v>0</v>
      </c>
      <c r="AX331" s="113" t="e">
        <f>#REF!</f>
        <v>#REF!</v>
      </c>
      <c r="AY331" s="113"/>
      <c r="AZ331" s="113"/>
      <c r="BA331" s="113"/>
      <c r="BB331" s="113"/>
    </row>
    <row r="332" spans="7:54" s="71" customFormat="1" ht="14.25" x14ac:dyDescent="0.2">
      <c r="G332" s="81" t="s">
        <v>619</v>
      </c>
      <c r="H332" s="82" t="s">
        <v>620</v>
      </c>
      <c r="I332" s="83" t="s">
        <v>621</v>
      </c>
      <c r="J332" s="84">
        <f>SUM(J333:J334)</f>
        <v>0</v>
      </c>
      <c r="K332" s="84">
        <f>SUM(K333:K334)</f>
        <v>0</v>
      </c>
      <c r="L332" s="115">
        <f>SUM(L333:L334)</f>
        <v>0</v>
      </c>
      <c r="M332" s="115">
        <f t="shared" ref="M332:X332" si="449">SUM(M333:M334)</f>
        <v>0</v>
      </c>
      <c r="N332" s="115">
        <f t="shared" si="449"/>
        <v>0</v>
      </c>
      <c r="O332" s="115">
        <f t="shared" si="449"/>
        <v>0</v>
      </c>
      <c r="P332" s="115">
        <f t="shared" si="449"/>
        <v>0</v>
      </c>
      <c r="Q332" s="115">
        <f t="shared" si="449"/>
        <v>0</v>
      </c>
      <c r="R332" s="115">
        <f t="shared" si="449"/>
        <v>0</v>
      </c>
      <c r="S332" s="115">
        <f t="shared" si="449"/>
        <v>0</v>
      </c>
      <c r="T332" s="115">
        <f t="shared" si="449"/>
        <v>0</v>
      </c>
      <c r="U332" s="115">
        <f t="shared" si="449"/>
        <v>0</v>
      </c>
      <c r="V332" s="115">
        <f t="shared" si="449"/>
        <v>0</v>
      </c>
      <c r="W332" s="115">
        <f t="shared" si="449"/>
        <v>0</v>
      </c>
      <c r="X332" s="115">
        <f t="shared" si="449"/>
        <v>0</v>
      </c>
      <c r="Y332" s="115">
        <f t="shared" si="418"/>
        <v>0</v>
      </c>
      <c r="Z332" s="115">
        <f t="shared" ref="Z332:AZ332" si="450">SUM(Z333:Z334)</f>
        <v>0</v>
      </c>
      <c r="AA332" s="115">
        <f t="shared" si="450"/>
        <v>0</v>
      </c>
      <c r="AB332" s="115">
        <f t="shared" si="450"/>
        <v>0</v>
      </c>
      <c r="AC332" s="115">
        <f t="shared" si="450"/>
        <v>0</v>
      </c>
      <c r="AD332" s="115">
        <f t="shared" si="450"/>
        <v>0</v>
      </c>
      <c r="AE332" s="115">
        <f t="shared" si="450"/>
        <v>0</v>
      </c>
      <c r="AF332" s="115">
        <f t="shared" si="450"/>
        <v>0</v>
      </c>
      <c r="AG332" s="115">
        <f t="shared" si="450"/>
        <v>0</v>
      </c>
      <c r="AH332" s="115">
        <f t="shared" si="450"/>
        <v>0</v>
      </c>
      <c r="AI332" s="115">
        <f t="shared" si="450"/>
        <v>0</v>
      </c>
      <c r="AJ332" s="115">
        <f t="shared" si="450"/>
        <v>0</v>
      </c>
      <c r="AK332" s="115">
        <f t="shared" si="450"/>
        <v>0</v>
      </c>
      <c r="AL332" s="115">
        <f t="shared" si="450"/>
        <v>0</v>
      </c>
      <c r="AM332" s="115">
        <f t="shared" si="450"/>
        <v>0</v>
      </c>
      <c r="AN332" s="115">
        <f t="shared" si="450"/>
        <v>0</v>
      </c>
      <c r="AO332" s="115">
        <f t="shared" si="450"/>
        <v>0</v>
      </c>
      <c r="AP332" s="115">
        <f t="shared" si="450"/>
        <v>0</v>
      </c>
      <c r="AQ332" s="115">
        <f>SUM(AQ333:AQ334)</f>
        <v>0</v>
      </c>
      <c r="AR332" s="115">
        <f t="shared" si="450"/>
        <v>0</v>
      </c>
      <c r="AS332" s="115">
        <f t="shared" si="450"/>
        <v>0</v>
      </c>
      <c r="AT332" s="115">
        <f t="shared" si="450"/>
        <v>0</v>
      </c>
      <c r="AU332" s="115">
        <f t="shared" si="450"/>
        <v>0</v>
      </c>
      <c r="AV332" s="115">
        <f t="shared" si="450"/>
        <v>0</v>
      </c>
      <c r="AW332" s="115">
        <f t="shared" si="450"/>
        <v>0</v>
      </c>
      <c r="AX332" s="115" t="e">
        <f t="shared" si="450"/>
        <v>#REF!</v>
      </c>
      <c r="AY332" s="115">
        <f t="shared" si="450"/>
        <v>0</v>
      </c>
      <c r="AZ332" s="115">
        <f t="shared" si="450"/>
        <v>0</v>
      </c>
      <c r="BA332" s="115">
        <f>SUM(BA333:BA334)</f>
        <v>0</v>
      </c>
      <c r="BB332" s="115">
        <f>SUM(BB333:BB334)</f>
        <v>0</v>
      </c>
    </row>
    <row r="333" spans="7:54" s="71" customFormat="1" ht="14.25" x14ac:dyDescent="0.2">
      <c r="G333" s="81" t="s">
        <v>622</v>
      </c>
      <c r="H333" s="85" t="s">
        <v>622</v>
      </c>
      <c r="I333" s="74" t="s">
        <v>623</v>
      </c>
      <c r="J333" s="75">
        <v>0</v>
      </c>
      <c r="K333" s="75"/>
      <c r="L333" s="113">
        <v>0</v>
      </c>
      <c r="M333" s="113"/>
      <c r="N333" s="113"/>
      <c r="O333" s="113"/>
      <c r="P333" s="113"/>
      <c r="Q333" s="113"/>
      <c r="R333" s="113"/>
      <c r="S333" s="113"/>
      <c r="T333" s="113"/>
      <c r="U333" s="113"/>
      <c r="V333" s="113"/>
      <c r="W333" s="113"/>
      <c r="X333" s="113"/>
      <c r="Y333" s="113">
        <f t="shared" si="418"/>
        <v>0</v>
      </c>
      <c r="Z333" s="113"/>
      <c r="AA333" s="113"/>
      <c r="AB333" s="113"/>
      <c r="AC333" s="113"/>
      <c r="AD333" s="113"/>
      <c r="AE333" s="113"/>
      <c r="AF333" s="113">
        <v>0</v>
      </c>
      <c r="AG333" s="116">
        <v>0</v>
      </c>
      <c r="AH333" s="116">
        <v>0</v>
      </c>
      <c r="AI333" s="113">
        <f t="shared" si="412"/>
        <v>0</v>
      </c>
      <c r="AJ333" s="113">
        <v>0</v>
      </c>
      <c r="AK333" s="113">
        <v>0</v>
      </c>
      <c r="AL333" s="113">
        <f t="shared" si="413"/>
        <v>0</v>
      </c>
      <c r="AM333" s="113">
        <f>SUM(M333:R333)</f>
        <v>0</v>
      </c>
      <c r="AN333" s="113">
        <f>SUM(S333:U333)</f>
        <v>0</v>
      </c>
      <c r="AO333" s="113">
        <f>SUM(V333:X333)</f>
        <v>0</v>
      </c>
      <c r="AP333" s="113">
        <f>SUM(AM333:AO333)</f>
        <v>0</v>
      </c>
      <c r="AQ333" s="113">
        <v>0</v>
      </c>
      <c r="AR333" s="113">
        <f>R333*3</f>
        <v>0</v>
      </c>
      <c r="AS333" s="113">
        <f>R333*3</f>
        <v>0</v>
      </c>
      <c r="AT333" s="113">
        <f>SUM(AQ333:AS333)</f>
        <v>0</v>
      </c>
      <c r="AU333" s="113">
        <v>0</v>
      </c>
      <c r="AV333" s="113">
        <v>0</v>
      </c>
      <c r="AW333" s="113">
        <f>SUM(AU333:AV333)</f>
        <v>0</v>
      </c>
      <c r="AX333" s="113" t="e">
        <f>#REF!</f>
        <v>#REF!</v>
      </c>
      <c r="AY333" s="113">
        <v>0</v>
      </c>
      <c r="AZ333" s="113">
        <v>0</v>
      </c>
      <c r="BA333" s="113">
        <v>0</v>
      </c>
      <c r="BB333" s="113">
        <v>0</v>
      </c>
    </row>
    <row r="334" spans="7:54" s="71" customFormat="1" ht="14.25" x14ac:dyDescent="0.2">
      <c r="G334" s="81" t="s">
        <v>624</v>
      </c>
      <c r="H334" s="85" t="s">
        <v>624</v>
      </c>
      <c r="I334" s="74" t="s">
        <v>625</v>
      </c>
      <c r="J334" s="75"/>
      <c r="K334" s="75"/>
      <c r="L334" s="113">
        <v>0</v>
      </c>
      <c r="M334" s="113"/>
      <c r="N334" s="113"/>
      <c r="O334" s="113"/>
      <c r="P334" s="113"/>
      <c r="Q334" s="113"/>
      <c r="R334" s="113"/>
      <c r="S334" s="113"/>
      <c r="T334" s="113"/>
      <c r="U334" s="113"/>
      <c r="V334" s="113"/>
      <c r="W334" s="113"/>
      <c r="X334" s="113"/>
      <c r="Y334" s="113">
        <f t="shared" si="418"/>
        <v>0</v>
      </c>
      <c r="Z334" s="113"/>
      <c r="AA334" s="113"/>
      <c r="AB334" s="113"/>
      <c r="AC334" s="113"/>
      <c r="AD334" s="113"/>
      <c r="AE334" s="113"/>
      <c r="AF334" s="113">
        <v>0</v>
      </c>
      <c r="AG334" s="116">
        <v>0</v>
      </c>
      <c r="AH334" s="116">
        <v>0</v>
      </c>
      <c r="AI334" s="113">
        <f t="shared" si="412"/>
        <v>0</v>
      </c>
      <c r="AJ334" s="113">
        <v>0</v>
      </c>
      <c r="AK334" s="113">
        <v>0</v>
      </c>
      <c r="AL334" s="113">
        <f t="shared" si="413"/>
        <v>0</v>
      </c>
      <c r="AM334" s="113">
        <f>SUM(M334:R334)</f>
        <v>0</v>
      </c>
      <c r="AN334" s="113">
        <f>SUM(S334:U334)</f>
        <v>0</v>
      </c>
      <c r="AO334" s="113">
        <f>SUM(V334:X334)</f>
        <v>0</v>
      </c>
      <c r="AP334" s="113">
        <f>SUM(AM334:AO334)</f>
        <v>0</v>
      </c>
      <c r="AQ334" s="113">
        <v>0</v>
      </c>
      <c r="AR334" s="113">
        <f>R334*3</f>
        <v>0</v>
      </c>
      <c r="AS334" s="113">
        <f>R334*3</f>
        <v>0</v>
      </c>
      <c r="AT334" s="113">
        <f>SUM(AQ334:AS334)</f>
        <v>0</v>
      </c>
      <c r="AU334" s="113">
        <v>0</v>
      </c>
      <c r="AV334" s="113">
        <v>0</v>
      </c>
      <c r="AW334" s="113">
        <f>SUM(AU334:AV334)</f>
        <v>0</v>
      </c>
      <c r="AX334" s="113" t="e">
        <f>#REF!</f>
        <v>#REF!</v>
      </c>
      <c r="AY334" s="113">
        <v>0</v>
      </c>
      <c r="AZ334" s="113">
        <v>0</v>
      </c>
      <c r="BA334" s="113">
        <v>0</v>
      </c>
      <c r="BB334" s="113">
        <v>0</v>
      </c>
    </row>
    <row r="335" spans="7:54" s="71" customFormat="1" ht="14.25" x14ac:dyDescent="0.2">
      <c r="G335" s="81" t="s">
        <v>626</v>
      </c>
      <c r="H335" s="82" t="s">
        <v>627</v>
      </c>
      <c r="I335" s="83" t="s">
        <v>628</v>
      </c>
      <c r="J335" s="84">
        <f>SUM(J336:J344)</f>
        <v>0</v>
      </c>
      <c r="K335" s="84">
        <f>SUM(K336:K344)</f>
        <v>0</v>
      </c>
      <c r="L335" s="115">
        <f>SUM(L336:L344)</f>
        <v>0</v>
      </c>
      <c r="M335" s="115">
        <f t="shared" ref="M335:X335" si="451">SUM(M336:M344)</f>
        <v>0</v>
      </c>
      <c r="N335" s="115">
        <f t="shared" si="451"/>
        <v>0</v>
      </c>
      <c r="O335" s="115">
        <f t="shared" si="451"/>
        <v>0</v>
      </c>
      <c r="P335" s="115">
        <f t="shared" si="451"/>
        <v>0</v>
      </c>
      <c r="Q335" s="115">
        <f t="shared" si="451"/>
        <v>0</v>
      </c>
      <c r="R335" s="115">
        <f t="shared" si="451"/>
        <v>0</v>
      </c>
      <c r="S335" s="115">
        <f t="shared" si="451"/>
        <v>0</v>
      </c>
      <c r="T335" s="115">
        <f t="shared" si="451"/>
        <v>0</v>
      </c>
      <c r="U335" s="115">
        <f t="shared" si="451"/>
        <v>0</v>
      </c>
      <c r="V335" s="115">
        <f t="shared" si="451"/>
        <v>0</v>
      </c>
      <c r="W335" s="115">
        <f t="shared" si="451"/>
        <v>0</v>
      </c>
      <c r="X335" s="115">
        <f t="shared" si="451"/>
        <v>0</v>
      </c>
      <c r="Y335" s="115">
        <f t="shared" si="418"/>
        <v>0</v>
      </c>
      <c r="Z335" s="115">
        <f t="shared" ref="Z335:AZ335" si="452">SUM(Z336:Z344)</f>
        <v>0</v>
      </c>
      <c r="AA335" s="115">
        <f t="shared" si="452"/>
        <v>0</v>
      </c>
      <c r="AB335" s="115">
        <f t="shared" si="452"/>
        <v>0</v>
      </c>
      <c r="AC335" s="115">
        <f t="shared" si="452"/>
        <v>0</v>
      </c>
      <c r="AD335" s="115">
        <f t="shared" si="452"/>
        <v>0</v>
      </c>
      <c r="AE335" s="115">
        <f t="shared" si="452"/>
        <v>0</v>
      </c>
      <c r="AF335" s="115">
        <f t="shared" si="452"/>
        <v>0</v>
      </c>
      <c r="AG335" s="115">
        <f t="shared" si="452"/>
        <v>0</v>
      </c>
      <c r="AH335" s="115">
        <f t="shared" si="452"/>
        <v>0</v>
      </c>
      <c r="AI335" s="115">
        <f t="shared" si="452"/>
        <v>0</v>
      </c>
      <c r="AJ335" s="115">
        <f t="shared" si="452"/>
        <v>0</v>
      </c>
      <c r="AK335" s="115">
        <f t="shared" si="452"/>
        <v>0</v>
      </c>
      <c r="AL335" s="115">
        <f t="shared" si="452"/>
        <v>0</v>
      </c>
      <c r="AM335" s="115">
        <f t="shared" si="452"/>
        <v>0</v>
      </c>
      <c r="AN335" s="115">
        <f t="shared" si="452"/>
        <v>0</v>
      </c>
      <c r="AO335" s="115">
        <f t="shared" si="452"/>
        <v>0</v>
      </c>
      <c r="AP335" s="115">
        <f t="shared" si="452"/>
        <v>0</v>
      </c>
      <c r="AQ335" s="115">
        <f>SUM(AQ336:AQ344)</f>
        <v>0</v>
      </c>
      <c r="AR335" s="115">
        <f t="shared" si="452"/>
        <v>0</v>
      </c>
      <c r="AS335" s="115">
        <f t="shared" si="452"/>
        <v>0</v>
      </c>
      <c r="AT335" s="115">
        <f t="shared" si="452"/>
        <v>0</v>
      </c>
      <c r="AU335" s="115">
        <f t="shared" si="452"/>
        <v>0</v>
      </c>
      <c r="AV335" s="115">
        <f t="shared" si="452"/>
        <v>0</v>
      </c>
      <c r="AW335" s="115">
        <f t="shared" si="452"/>
        <v>0</v>
      </c>
      <c r="AX335" s="115" t="e">
        <f t="shared" si="452"/>
        <v>#REF!</v>
      </c>
      <c r="AY335" s="115">
        <f t="shared" si="452"/>
        <v>0</v>
      </c>
      <c r="AZ335" s="115">
        <f t="shared" si="452"/>
        <v>0</v>
      </c>
      <c r="BA335" s="115">
        <f>SUM(BA336:BA344)</f>
        <v>0</v>
      </c>
      <c r="BB335" s="115">
        <f>SUM(BB336:BB344)</f>
        <v>0</v>
      </c>
    </row>
    <row r="336" spans="7:54" s="71" customFormat="1" ht="14.25" x14ac:dyDescent="0.2">
      <c r="G336" s="81" t="s">
        <v>629</v>
      </c>
      <c r="H336" s="85" t="s">
        <v>629</v>
      </c>
      <c r="I336" s="74" t="s">
        <v>630</v>
      </c>
      <c r="J336" s="75"/>
      <c r="K336" s="75"/>
      <c r="L336" s="113">
        <v>0</v>
      </c>
      <c r="M336" s="113"/>
      <c r="N336" s="113"/>
      <c r="O336" s="113"/>
      <c r="P336" s="113"/>
      <c r="Q336" s="113"/>
      <c r="R336" s="113"/>
      <c r="S336" s="113"/>
      <c r="T336" s="113"/>
      <c r="U336" s="113"/>
      <c r="V336" s="113"/>
      <c r="W336" s="113"/>
      <c r="X336" s="113"/>
      <c r="Y336" s="113">
        <f t="shared" si="418"/>
        <v>0</v>
      </c>
      <c r="Z336" s="113"/>
      <c r="AA336" s="113"/>
      <c r="AB336" s="113"/>
      <c r="AC336" s="113"/>
      <c r="AD336" s="113"/>
      <c r="AE336" s="113"/>
      <c r="AF336" s="113"/>
      <c r="AG336" s="116">
        <v>0</v>
      </c>
      <c r="AH336" s="116">
        <v>0</v>
      </c>
      <c r="AI336" s="113">
        <f t="shared" si="412"/>
        <v>0</v>
      </c>
      <c r="AJ336" s="113">
        <v>0</v>
      </c>
      <c r="AK336" s="113">
        <v>0</v>
      </c>
      <c r="AL336" s="113">
        <f t="shared" si="413"/>
        <v>0</v>
      </c>
      <c r="AM336" s="113">
        <f t="shared" ref="AM336:AM344" si="453">SUM(M336:R336)</f>
        <v>0</v>
      </c>
      <c r="AN336" s="113">
        <f t="shared" ref="AN336:AN344" si="454">SUM(S336:U336)</f>
        <v>0</v>
      </c>
      <c r="AO336" s="113">
        <f t="shared" ref="AO336:AO344" si="455">SUM(V336:X336)</f>
        <v>0</v>
      </c>
      <c r="AP336" s="113">
        <f t="shared" ref="AP336:AP344" si="456">SUM(AM336:AO336)</f>
        <v>0</v>
      </c>
      <c r="AQ336" s="113">
        <v>0</v>
      </c>
      <c r="AR336" s="113">
        <f t="shared" ref="AR336:AR344" si="457">R336*3</f>
        <v>0</v>
      </c>
      <c r="AS336" s="113">
        <f t="shared" ref="AS336:AS344" si="458">R336*3</f>
        <v>0</v>
      </c>
      <c r="AT336" s="113">
        <f t="shared" ref="AT336:AT344" si="459">SUM(AQ336:AS336)</f>
        <v>0</v>
      </c>
      <c r="AU336" s="113">
        <v>0</v>
      </c>
      <c r="AV336" s="113">
        <v>0</v>
      </c>
      <c r="AW336" s="113">
        <f t="shared" ref="AW336:AW344" si="460">SUM(AU336:AV336)</f>
        <v>0</v>
      </c>
      <c r="AX336" s="113" t="e">
        <f>#REF!</f>
        <v>#REF!</v>
      </c>
      <c r="AY336" s="113"/>
      <c r="AZ336" s="113"/>
      <c r="BA336" s="113"/>
      <c r="BB336" s="113"/>
    </row>
    <row r="337" spans="7:54" s="71" customFormat="1" ht="14.25" x14ac:dyDescent="0.2">
      <c r="G337" s="81" t="s">
        <v>631</v>
      </c>
      <c r="H337" s="85" t="s">
        <v>631</v>
      </c>
      <c r="I337" s="74" t="s">
        <v>632</v>
      </c>
      <c r="J337" s="75"/>
      <c r="K337" s="75"/>
      <c r="L337" s="113">
        <v>0</v>
      </c>
      <c r="M337" s="113"/>
      <c r="N337" s="113"/>
      <c r="O337" s="113"/>
      <c r="P337" s="113"/>
      <c r="Q337" s="113"/>
      <c r="R337" s="113"/>
      <c r="S337" s="113"/>
      <c r="T337" s="113"/>
      <c r="U337" s="113"/>
      <c r="V337" s="113"/>
      <c r="W337" s="113"/>
      <c r="X337" s="113"/>
      <c r="Y337" s="113">
        <f t="shared" si="418"/>
        <v>0</v>
      </c>
      <c r="Z337" s="113"/>
      <c r="AA337" s="113"/>
      <c r="AB337" s="113"/>
      <c r="AC337" s="113"/>
      <c r="AD337" s="113"/>
      <c r="AE337" s="113"/>
      <c r="AF337" s="113"/>
      <c r="AG337" s="116">
        <v>0</v>
      </c>
      <c r="AH337" s="116">
        <v>0</v>
      </c>
      <c r="AI337" s="113">
        <f t="shared" si="412"/>
        <v>0</v>
      </c>
      <c r="AJ337" s="113">
        <v>0</v>
      </c>
      <c r="AK337" s="113">
        <v>0</v>
      </c>
      <c r="AL337" s="113">
        <f t="shared" si="413"/>
        <v>0</v>
      </c>
      <c r="AM337" s="113">
        <f t="shared" si="453"/>
        <v>0</v>
      </c>
      <c r="AN337" s="113">
        <f t="shared" si="454"/>
        <v>0</v>
      </c>
      <c r="AO337" s="113">
        <f t="shared" si="455"/>
        <v>0</v>
      </c>
      <c r="AP337" s="113">
        <f t="shared" si="456"/>
        <v>0</v>
      </c>
      <c r="AQ337" s="113">
        <v>0</v>
      </c>
      <c r="AR337" s="113">
        <f t="shared" si="457"/>
        <v>0</v>
      </c>
      <c r="AS337" s="113">
        <f t="shared" si="458"/>
        <v>0</v>
      </c>
      <c r="AT337" s="113">
        <f t="shared" si="459"/>
        <v>0</v>
      </c>
      <c r="AU337" s="113">
        <v>0</v>
      </c>
      <c r="AV337" s="113">
        <v>0</v>
      </c>
      <c r="AW337" s="113">
        <f t="shared" si="460"/>
        <v>0</v>
      </c>
      <c r="AX337" s="113" t="e">
        <f>#REF!</f>
        <v>#REF!</v>
      </c>
      <c r="AY337" s="113"/>
      <c r="AZ337" s="113"/>
      <c r="BA337" s="113"/>
      <c r="BB337" s="113"/>
    </row>
    <row r="338" spans="7:54" s="71" customFormat="1" ht="14.25" x14ac:dyDescent="0.2">
      <c r="G338" s="81" t="s">
        <v>633</v>
      </c>
      <c r="H338" s="85" t="s">
        <v>633</v>
      </c>
      <c r="I338" s="74" t="s">
        <v>634</v>
      </c>
      <c r="J338" s="75"/>
      <c r="K338" s="75"/>
      <c r="L338" s="113">
        <v>0</v>
      </c>
      <c r="M338" s="113"/>
      <c r="N338" s="113"/>
      <c r="O338" s="113"/>
      <c r="P338" s="113"/>
      <c r="Q338" s="113"/>
      <c r="R338" s="113"/>
      <c r="S338" s="113"/>
      <c r="T338" s="113"/>
      <c r="U338" s="113"/>
      <c r="V338" s="113"/>
      <c r="W338" s="113"/>
      <c r="X338" s="113"/>
      <c r="Y338" s="113">
        <f t="shared" si="418"/>
        <v>0</v>
      </c>
      <c r="Z338" s="113"/>
      <c r="AA338" s="113"/>
      <c r="AB338" s="113"/>
      <c r="AC338" s="113"/>
      <c r="AD338" s="113"/>
      <c r="AE338" s="113"/>
      <c r="AF338" s="113"/>
      <c r="AG338" s="116">
        <v>0</v>
      </c>
      <c r="AH338" s="116">
        <v>0</v>
      </c>
      <c r="AI338" s="113">
        <f t="shared" si="412"/>
        <v>0</v>
      </c>
      <c r="AJ338" s="113">
        <v>0</v>
      </c>
      <c r="AK338" s="113">
        <v>0</v>
      </c>
      <c r="AL338" s="113">
        <f t="shared" si="413"/>
        <v>0</v>
      </c>
      <c r="AM338" s="113">
        <f t="shared" si="453"/>
        <v>0</v>
      </c>
      <c r="AN338" s="113">
        <f t="shared" si="454"/>
        <v>0</v>
      </c>
      <c r="AO338" s="113">
        <f t="shared" si="455"/>
        <v>0</v>
      </c>
      <c r="AP338" s="113">
        <f t="shared" si="456"/>
        <v>0</v>
      </c>
      <c r="AQ338" s="113">
        <v>0</v>
      </c>
      <c r="AR338" s="113">
        <f t="shared" si="457"/>
        <v>0</v>
      </c>
      <c r="AS338" s="113">
        <f t="shared" si="458"/>
        <v>0</v>
      </c>
      <c r="AT338" s="113">
        <f t="shared" si="459"/>
        <v>0</v>
      </c>
      <c r="AU338" s="113">
        <v>0</v>
      </c>
      <c r="AV338" s="113">
        <v>0</v>
      </c>
      <c r="AW338" s="113">
        <f t="shared" si="460"/>
        <v>0</v>
      </c>
      <c r="AX338" s="113" t="e">
        <f>#REF!</f>
        <v>#REF!</v>
      </c>
      <c r="AY338" s="113"/>
      <c r="AZ338" s="113"/>
      <c r="BA338" s="113"/>
      <c r="BB338" s="113"/>
    </row>
    <row r="339" spans="7:54" s="71" customFormat="1" ht="14.25" x14ac:dyDescent="0.2">
      <c r="G339" s="81" t="s">
        <v>635</v>
      </c>
      <c r="H339" s="85" t="s">
        <v>635</v>
      </c>
      <c r="I339" s="74" t="s">
        <v>636</v>
      </c>
      <c r="J339" s="75"/>
      <c r="K339" s="75"/>
      <c r="L339" s="113">
        <v>0</v>
      </c>
      <c r="M339" s="113"/>
      <c r="N339" s="113"/>
      <c r="O339" s="113"/>
      <c r="P339" s="113"/>
      <c r="Q339" s="113"/>
      <c r="R339" s="113"/>
      <c r="S339" s="113"/>
      <c r="T339" s="113"/>
      <c r="U339" s="113"/>
      <c r="V339" s="113"/>
      <c r="W339" s="113"/>
      <c r="X339" s="113"/>
      <c r="Y339" s="113">
        <f t="shared" si="418"/>
        <v>0</v>
      </c>
      <c r="Z339" s="113"/>
      <c r="AA339" s="113"/>
      <c r="AB339" s="113"/>
      <c r="AC339" s="113"/>
      <c r="AD339" s="113"/>
      <c r="AE339" s="113"/>
      <c r="AF339" s="113"/>
      <c r="AG339" s="116">
        <v>0</v>
      </c>
      <c r="AH339" s="116">
        <v>0</v>
      </c>
      <c r="AI339" s="113">
        <f t="shared" si="412"/>
        <v>0</v>
      </c>
      <c r="AJ339" s="113">
        <v>0</v>
      </c>
      <c r="AK339" s="113">
        <v>0</v>
      </c>
      <c r="AL339" s="113">
        <f t="shared" si="413"/>
        <v>0</v>
      </c>
      <c r="AM339" s="113">
        <f t="shared" si="453"/>
        <v>0</v>
      </c>
      <c r="AN339" s="113">
        <f t="shared" si="454"/>
        <v>0</v>
      </c>
      <c r="AO339" s="113">
        <f t="shared" si="455"/>
        <v>0</v>
      </c>
      <c r="AP339" s="113">
        <f t="shared" si="456"/>
        <v>0</v>
      </c>
      <c r="AQ339" s="113">
        <v>0</v>
      </c>
      <c r="AR339" s="113">
        <f t="shared" si="457"/>
        <v>0</v>
      </c>
      <c r="AS339" s="113">
        <f t="shared" si="458"/>
        <v>0</v>
      </c>
      <c r="AT339" s="113">
        <f t="shared" si="459"/>
        <v>0</v>
      </c>
      <c r="AU339" s="113">
        <v>0</v>
      </c>
      <c r="AV339" s="113">
        <v>0</v>
      </c>
      <c r="AW339" s="113">
        <f t="shared" si="460"/>
        <v>0</v>
      </c>
      <c r="AX339" s="113" t="e">
        <f>#REF!</f>
        <v>#REF!</v>
      </c>
      <c r="AY339" s="113"/>
      <c r="AZ339" s="113"/>
      <c r="BA339" s="113"/>
      <c r="BB339" s="113"/>
    </row>
    <row r="340" spans="7:54" s="71" customFormat="1" ht="14.25" x14ac:dyDescent="0.2">
      <c r="G340" s="81" t="s">
        <v>637</v>
      </c>
      <c r="H340" s="85" t="s">
        <v>637</v>
      </c>
      <c r="I340" s="74" t="s">
        <v>638</v>
      </c>
      <c r="J340" s="75"/>
      <c r="K340" s="75"/>
      <c r="L340" s="113">
        <v>0</v>
      </c>
      <c r="M340" s="113"/>
      <c r="N340" s="113"/>
      <c r="O340" s="113"/>
      <c r="P340" s="113"/>
      <c r="Q340" s="113"/>
      <c r="R340" s="113"/>
      <c r="S340" s="113"/>
      <c r="T340" s="113"/>
      <c r="U340" s="113"/>
      <c r="V340" s="113"/>
      <c r="W340" s="113"/>
      <c r="X340" s="113"/>
      <c r="Y340" s="113">
        <f t="shared" si="418"/>
        <v>0</v>
      </c>
      <c r="Z340" s="113"/>
      <c r="AA340" s="113"/>
      <c r="AB340" s="113"/>
      <c r="AC340" s="113"/>
      <c r="AD340" s="113"/>
      <c r="AE340" s="113"/>
      <c r="AF340" s="113"/>
      <c r="AG340" s="116">
        <v>0</v>
      </c>
      <c r="AH340" s="116">
        <v>0</v>
      </c>
      <c r="AI340" s="113">
        <f t="shared" si="412"/>
        <v>0</v>
      </c>
      <c r="AJ340" s="113">
        <v>0</v>
      </c>
      <c r="AK340" s="113">
        <v>0</v>
      </c>
      <c r="AL340" s="113">
        <f t="shared" si="413"/>
        <v>0</v>
      </c>
      <c r="AM340" s="113">
        <f t="shared" si="453"/>
        <v>0</v>
      </c>
      <c r="AN340" s="113">
        <f t="shared" si="454"/>
        <v>0</v>
      </c>
      <c r="AO340" s="113">
        <f t="shared" si="455"/>
        <v>0</v>
      </c>
      <c r="AP340" s="113">
        <f t="shared" si="456"/>
        <v>0</v>
      </c>
      <c r="AQ340" s="113">
        <v>0</v>
      </c>
      <c r="AR340" s="113">
        <f t="shared" si="457"/>
        <v>0</v>
      </c>
      <c r="AS340" s="113">
        <f t="shared" si="458"/>
        <v>0</v>
      </c>
      <c r="AT340" s="113">
        <f t="shared" si="459"/>
        <v>0</v>
      </c>
      <c r="AU340" s="113">
        <v>0</v>
      </c>
      <c r="AV340" s="113">
        <v>0</v>
      </c>
      <c r="AW340" s="113">
        <f t="shared" si="460"/>
        <v>0</v>
      </c>
      <c r="AX340" s="113" t="e">
        <f>#REF!</f>
        <v>#REF!</v>
      </c>
      <c r="AY340" s="113"/>
      <c r="AZ340" s="113"/>
      <c r="BA340" s="113"/>
      <c r="BB340" s="113"/>
    </row>
    <row r="341" spans="7:54" s="71" customFormat="1" ht="14.25" x14ac:dyDescent="0.2">
      <c r="G341" s="81" t="s">
        <v>639</v>
      </c>
      <c r="H341" s="85" t="s">
        <v>639</v>
      </c>
      <c r="I341" s="74" t="s">
        <v>640</v>
      </c>
      <c r="J341" s="75"/>
      <c r="K341" s="75"/>
      <c r="L341" s="113">
        <v>0</v>
      </c>
      <c r="M341" s="113"/>
      <c r="N341" s="113"/>
      <c r="O341" s="113"/>
      <c r="P341" s="113"/>
      <c r="Q341" s="113"/>
      <c r="R341" s="113"/>
      <c r="S341" s="113"/>
      <c r="T341" s="113"/>
      <c r="U341" s="113"/>
      <c r="V341" s="113"/>
      <c r="W341" s="113"/>
      <c r="X341" s="113"/>
      <c r="Y341" s="113">
        <f t="shared" si="418"/>
        <v>0</v>
      </c>
      <c r="Z341" s="113"/>
      <c r="AA341" s="113"/>
      <c r="AB341" s="113"/>
      <c r="AC341" s="113"/>
      <c r="AD341" s="113"/>
      <c r="AE341" s="113"/>
      <c r="AF341" s="113"/>
      <c r="AG341" s="116">
        <v>0</v>
      </c>
      <c r="AH341" s="116">
        <v>0</v>
      </c>
      <c r="AI341" s="113">
        <f t="shared" si="412"/>
        <v>0</v>
      </c>
      <c r="AJ341" s="113">
        <v>0</v>
      </c>
      <c r="AK341" s="113">
        <v>0</v>
      </c>
      <c r="AL341" s="113">
        <f t="shared" si="413"/>
        <v>0</v>
      </c>
      <c r="AM341" s="113">
        <f t="shared" si="453"/>
        <v>0</v>
      </c>
      <c r="AN341" s="113">
        <f t="shared" si="454"/>
        <v>0</v>
      </c>
      <c r="AO341" s="113">
        <f t="shared" si="455"/>
        <v>0</v>
      </c>
      <c r="AP341" s="113">
        <f t="shared" si="456"/>
        <v>0</v>
      </c>
      <c r="AQ341" s="113">
        <v>0</v>
      </c>
      <c r="AR341" s="113">
        <f t="shared" si="457"/>
        <v>0</v>
      </c>
      <c r="AS341" s="113">
        <f t="shared" si="458"/>
        <v>0</v>
      </c>
      <c r="AT341" s="113">
        <f t="shared" si="459"/>
        <v>0</v>
      </c>
      <c r="AU341" s="113">
        <v>0</v>
      </c>
      <c r="AV341" s="113">
        <v>0</v>
      </c>
      <c r="AW341" s="113">
        <f t="shared" si="460"/>
        <v>0</v>
      </c>
      <c r="AX341" s="113" t="e">
        <f>#REF!</f>
        <v>#REF!</v>
      </c>
      <c r="AY341" s="113"/>
      <c r="AZ341" s="113"/>
      <c r="BA341" s="113"/>
      <c r="BB341" s="113"/>
    </row>
    <row r="342" spans="7:54" s="71" customFormat="1" ht="14.25" x14ac:dyDescent="0.2">
      <c r="G342" s="81" t="s">
        <v>641</v>
      </c>
      <c r="H342" s="85" t="s">
        <v>641</v>
      </c>
      <c r="I342" s="74" t="s">
        <v>642</v>
      </c>
      <c r="J342" s="75"/>
      <c r="K342" s="75"/>
      <c r="L342" s="113">
        <v>0</v>
      </c>
      <c r="M342" s="113"/>
      <c r="N342" s="113"/>
      <c r="O342" s="113"/>
      <c r="P342" s="113"/>
      <c r="Q342" s="113"/>
      <c r="R342" s="113"/>
      <c r="S342" s="113"/>
      <c r="T342" s="113"/>
      <c r="U342" s="113"/>
      <c r="V342" s="113"/>
      <c r="W342" s="113"/>
      <c r="X342" s="113"/>
      <c r="Y342" s="113">
        <f t="shared" si="418"/>
        <v>0</v>
      </c>
      <c r="Z342" s="113"/>
      <c r="AA342" s="113"/>
      <c r="AB342" s="113"/>
      <c r="AC342" s="113"/>
      <c r="AD342" s="113"/>
      <c r="AE342" s="113"/>
      <c r="AF342" s="113"/>
      <c r="AG342" s="116">
        <v>0</v>
      </c>
      <c r="AH342" s="116">
        <v>0</v>
      </c>
      <c r="AI342" s="113">
        <f t="shared" si="412"/>
        <v>0</v>
      </c>
      <c r="AJ342" s="113">
        <v>0</v>
      </c>
      <c r="AK342" s="113">
        <v>0</v>
      </c>
      <c r="AL342" s="113">
        <f t="shared" si="413"/>
        <v>0</v>
      </c>
      <c r="AM342" s="113">
        <f t="shared" si="453"/>
        <v>0</v>
      </c>
      <c r="AN342" s="113">
        <f t="shared" si="454"/>
        <v>0</v>
      </c>
      <c r="AO342" s="113">
        <f t="shared" si="455"/>
        <v>0</v>
      </c>
      <c r="AP342" s="113">
        <f t="shared" si="456"/>
        <v>0</v>
      </c>
      <c r="AQ342" s="113">
        <v>0</v>
      </c>
      <c r="AR342" s="113">
        <f t="shared" si="457"/>
        <v>0</v>
      </c>
      <c r="AS342" s="113">
        <f t="shared" si="458"/>
        <v>0</v>
      </c>
      <c r="AT342" s="113">
        <f t="shared" si="459"/>
        <v>0</v>
      </c>
      <c r="AU342" s="113">
        <v>0</v>
      </c>
      <c r="AV342" s="113">
        <v>0</v>
      </c>
      <c r="AW342" s="113">
        <f t="shared" si="460"/>
        <v>0</v>
      </c>
      <c r="AX342" s="113" t="e">
        <f>#REF!</f>
        <v>#REF!</v>
      </c>
      <c r="AY342" s="113"/>
      <c r="AZ342" s="113"/>
      <c r="BA342" s="113"/>
      <c r="BB342" s="113"/>
    </row>
    <row r="343" spans="7:54" s="71" customFormat="1" ht="14.25" x14ac:dyDescent="0.2">
      <c r="G343" s="81" t="s">
        <v>643</v>
      </c>
      <c r="H343" s="85" t="s">
        <v>643</v>
      </c>
      <c r="I343" s="74" t="s">
        <v>644</v>
      </c>
      <c r="J343" s="75"/>
      <c r="K343" s="75"/>
      <c r="L343" s="113">
        <v>0</v>
      </c>
      <c r="M343" s="113"/>
      <c r="N343" s="113"/>
      <c r="O343" s="113"/>
      <c r="P343" s="113"/>
      <c r="Q343" s="113"/>
      <c r="R343" s="113"/>
      <c r="S343" s="113"/>
      <c r="T343" s="113"/>
      <c r="U343" s="113"/>
      <c r="V343" s="113"/>
      <c r="W343" s="113"/>
      <c r="X343" s="113"/>
      <c r="Y343" s="113">
        <f t="shared" si="418"/>
        <v>0</v>
      </c>
      <c r="Z343" s="113"/>
      <c r="AA343" s="113"/>
      <c r="AB343" s="113"/>
      <c r="AC343" s="113"/>
      <c r="AD343" s="113"/>
      <c r="AE343" s="113"/>
      <c r="AF343" s="113"/>
      <c r="AG343" s="116">
        <v>0</v>
      </c>
      <c r="AH343" s="116">
        <v>0</v>
      </c>
      <c r="AI343" s="113">
        <f t="shared" si="412"/>
        <v>0</v>
      </c>
      <c r="AJ343" s="113">
        <v>0</v>
      </c>
      <c r="AK343" s="113">
        <v>0</v>
      </c>
      <c r="AL343" s="113">
        <f t="shared" si="413"/>
        <v>0</v>
      </c>
      <c r="AM343" s="113">
        <f t="shared" si="453"/>
        <v>0</v>
      </c>
      <c r="AN343" s="113">
        <f t="shared" si="454"/>
        <v>0</v>
      </c>
      <c r="AO343" s="113">
        <f t="shared" si="455"/>
        <v>0</v>
      </c>
      <c r="AP343" s="113">
        <f t="shared" si="456"/>
        <v>0</v>
      </c>
      <c r="AQ343" s="113">
        <v>0</v>
      </c>
      <c r="AR343" s="113">
        <f t="shared" si="457"/>
        <v>0</v>
      </c>
      <c r="AS343" s="113">
        <f t="shared" si="458"/>
        <v>0</v>
      </c>
      <c r="AT343" s="113">
        <f t="shared" si="459"/>
        <v>0</v>
      </c>
      <c r="AU343" s="113">
        <v>0</v>
      </c>
      <c r="AV343" s="113">
        <v>0</v>
      </c>
      <c r="AW343" s="113">
        <f t="shared" si="460"/>
        <v>0</v>
      </c>
      <c r="AX343" s="113" t="e">
        <f>#REF!</f>
        <v>#REF!</v>
      </c>
      <c r="AY343" s="113"/>
      <c r="AZ343" s="113"/>
      <c r="BA343" s="113"/>
      <c r="BB343" s="113"/>
    </row>
    <row r="344" spans="7:54" s="71" customFormat="1" ht="14.25" x14ac:dyDescent="0.2">
      <c r="G344" s="81" t="s">
        <v>645</v>
      </c>
      <c r="H344" s="85" t="s">
        <v>645</v>
      </c>
      <c r="I344" s="74" t="s">
        <v>646</v>
      </c>
      <c r="J344" s="75"/>
      <c r="K344" s="75"/>
      <c r="L344" s="113">
        <v>0</v>
      </c>
      <c r="M344" s="113"/>
      <c r="N344" s="113"/>
      <c r="O344" s="113"/>
      <c r="P344" s="113"/>
      <c r="Q344" s="113"/>
      <c r="R344" s="113"/>
      <c r="S344" s="113"/>
      <c r="T344" s="113"/>
      <c r="U344" s="113"/>
      <c r="V344" s="113"/>
      <c r="W344" s="113"/>
      <c r="X344" s="113"/>
      <c r="Y344" s="113">
        <f t="shared" si="418"/>
        <v>0</v>
      </c>
      <c r="Z344" s="113"/>
      <c r="AA344" s="113"/>
      <c r="AB344" s="113"/>
      <c r="AC344" s="113"/>
      <c r="AD344" s="113"/>
      <c r="AE344" s="113"/>
      <c r="AF344" s="113"/>
      <c r="AG344" s="116">
        <v>0</v>
      </c>
      <c r="AH344" s="116">
        <v>0</v>
      </c>
      <c r="AI344" s="113">
        <f t="shared" si="412"/>
        <v>0</v>
      </c>
      <c r="AJ344" s="113">
        <v>0</v>
      </c>
      <c r="AK344" s="113">
        <v>0</v>
      </c>
      <c r="AL344" s="113">
        <f t="shared" si="413"/>
        <v>0</v>
      </c>
      <c r="AM344" s="113">
        <f t="shared" si="453"/>
        <v>0</v>
      </c>
      <c r="AN344" s="113">
        <f t="shared" si="454"/>
        <v>0</v>
      </c>
      <c r="AO344" s="113">
        <f t="shared" si="455"/>
        <v>0</v>
      </c>
      <c r="AP344" s="113">
        <f t="shared" si="456"/>
        <v>0</v>
      </c>
      <c r="AQ344" s="113">
        <v>0</v>
      </c>
      <c r="AR344" s="113">
        <f t="shared" si="457"/>
        <v>0</v>
      </c>
      <c r="AS344" s="113">
        <f t="shared" si="458"/>
        <v>0</v>
      </c>
      <c r="AT344" s="113">
        <f t="shared" si="459"/>
        <v>0</v>
      </c>
      <c r="AU344" s="113">
        <v>0</v>
      </c>
      <c r="AV344" s="113">
        <v>0</v>
      </c>
      <c r="AW344" s="113">
        <f t="shared" si="460"/>
        <v>0</v>
      </c>
      <c r="AX344" s="113" t="e">
        <f>#REF!</f>
        <v>#REF!</v>
      </c>
      <c r="AY344" s="113"/>
      <c r="AZ344" s="113"/>
      <c r="BA344" s="113"/>
      <c r="BB344" s="113"/>
    </row>
    <row r="345" spans="7:54" s="71" customFormat="1" ht="14.25" x14ac:dyDescent="0.2">
      <c r="G345" s="81" t="s">
        <v>647</v>
      </c>
      <c r="H345" s="82" t="s">
        <v>648</v>
      </c>
      <c r="I345" s="83" t="s">
        <v>649</v>
      </c>
      <c r="J345" s="84">
        <f>SUM(J346:J348)</f>
        <v>0</v>
      </c>
      <c r="K345" s="84">
        <f>SUM(K346:K348)</f>
        <v>0</v>
      </c>
      <c r="L345" s="115">
        <f>SUM(L346:L348)</f>
        <v>0</v>
      </c>
      <c r="M345" s="115">
        <f t="shared" ref="M345:X345" si="461">SUM(M346:M348)</f>
        <v>0</v>
      </c>
      <c r="N345" s="115">
        <f t="shared" si="461"/>
        <v>0</v>
      </c>
      <c r="O345" s="115">
        <f t="shared" si="461"/>
        <v>0</v>
      </c>
      <c r="P345" s="115">
        <f t="shared" si="461"/>
        <v>0</v>
      </c>
      <c r="Q345" s="115">
        <f t="shared" si="461"/>
        <v>0</v>
      </c>
      <c r="R345" s="115">
        <f t="shared" si="461"/>
        <v>0</v>
      </c>
      <c r="S345" s="115">
        <f t="shared" si="461"/>
        <v>0</v>
      </c>
      <c r="T345" s="115">
        <f t="shared" si="461"/>
        <v>0</v>
      </c>
      <c r="U345" s="115">
        <f t="shared" si="461"/>
        <v>0</v>
      </c>
      <c r="V345" s="115">
        <f t="shared" si="461"/>
        <v>0</v>
      </c>
      <c r="W345" s="115">
        <f t="shared" si="461"/>
        <v>0</v>
      </c>
      <c r="X345" s="115">
        <f t="shared" si="461"/>
        <v>0</v>
      </c>
      <c r="Y345" s="115">
        <f t="shared" si="418"/>
        <v>0</v>
      </c>
      <c r="Z345" s="115">
        <f t="shared" ref="Z345:AZ345" si="462">SUM(Z346:Z348)</f>
        <v>0</v>
      </c>
      <c r="AA345" s="115">
        <f t="shared" si="462"/>
        <v>0</v>
      </c>
      <c r="AB345" s="115">
        <f t="shared" si="462"/>
        <v>0</v>
      </c>
      <c r="AC345" s="115">
        <f t="shared" si="462"/>
        <v>0</v>
      </c>
      <c r="AD345" s="115">
        <f t="shared" si="462"/>
        <v>0</v>
      </c>
      <c r="AE345" s="115">
        <f t="shared" si="462"/>
        <v>0</v>
      </c>
      <c r="AF345" s="115">
        <f t="shared" si="462"/>
        <v>0</v>
      </c>
      <c r="AG345" s="115">
        <f t="shared" si="462"/>
        <v>0</v>
      </c>
      <c r="AH345" s="115">
        <f t="shared" si="462"/>
        <v>0</v>
      </c>
      <c r="AI345" s="115">
        <f t="shared" si="462"/>
        <v>0</v>
      </c>
      <c r="AJ345" s="115">
        <f t="shared" si="462"/>
        <v>0</v>
      </c>
      <c r="AK345" s="115">
        <f t="shared" si="462"/>
        <v>0</v>
      </c>
      <c r="AL345" s="115">
        <f t="shared" si="462"/>
        <v>0</v>
      </c>
      <c r="AM345" s="115">
        <f t="shared" si="462"/>
        <v>0</v>
      </c>
      <c r="AN345" s="115">
        <f t="shared" si="462"/>
        <v>0</v>
      </c>
      <c r="AO345" s="115">
        <f t="shared" si="462"/>
        <v>0</v>
      </c>
      <c r="AP345" s="115">
        <f t="shared" si="462"/>
        <v>0</v>
      </c>
      <c r="AQ345" s="115">
        <f>SUM(AQ346:AQ348)</f>
        <v>0</v>
      </c>
      <c r="AR345" s="115">
        <f t="shared" si="462"/>
        <v>0</v>
      </c>
      <c r="AS345" s="115">
        <f t="shared" si="462"/>
        <v>0</v>
      </c>
      <c r="AT345" s="115">
        <f t="shared" si="462"/>
        <v>0</v>
      </c>
      <c r="AU345" s="115">
        <f t="shared" si="462"/>
        <v>0</v>
      </c>
      <c r="AV345" s="115">
        <f t="shared" si="462"/>
        <v>0</v>
      </c>
      <c r="AW345" s="115">
        <f t="shared" si="462"/>
        <v>0</v>
      </c>
      <c r="AX345" s="115" t="e">
        <f t="shared" si="462"/>
        <v>#REF!</v>
      </c>
      <c r="AY345" s="115">
        <f t="shared" si="462"/>
        <v>0</v>
      </c>
      <c r="AZ345" s="115">
        <f t="shared" si="462"/>
        <v>0</v>
      </c>
      <c r="BA345" s="115">
        <f>SUM(BA346:BA348)</f>
        <v>0</v>
      </c>
      <c r="BB345" s="115">
        <f>SUM(BB346:BB348)</f>
        <v>0</v>
      </c>
    </row>
    <row r="346" spans="7:54" s="71" customFormat="1" ht="14.25" x14ac:dyDescent="0.2">
      <c r="G346" s="81" t="s">
        <v>650</v>
      </c>
      <c r="H346" s="85" t="s">
        <v>650</v>
      </c>
      <c r="I346" s="74" t="s">
        <v>651</v>
      </c>
      <c r="J346" s="75"/>
      <c r="K346" s="75"/>
      <c r="L346" s="113">
        <v>0</v>
      </c>
      <c r="M346" s="113"/>
      <c r="N346" s="113"/>
      <c r="O346" s="113"/>
      <c r="P346" s="113"/>
      <c r="Q346" s="113"/>
      <c r="R346" s="113"/>
      <c r="S346" s="113"/>
      <c r="T346" s="113"/>
      <c r="U346" s="113"/>
      <c r="V346" s="113"/>
      <c r="W346" s="113"/>
      <c r="X346" s="113"/>
      <c r="Y346" s="113">
        <f t="shared" si="418"/>
        <v>0</v>
      </c>
      <c r="Z346" s="113"/>
      <c r="AA346" s="113"/>
      <c r="AB346" s="113"/>
      <c r="AC346" s="113"/>
      <c r="AD346" s="113"/>
      <c r="AE346" s="113"/>
      <c r="AF346" s="113"/>
      <c r="AG346" s="116">
        <v>0</v>
      </c>
      <c r="AH346" s="116">
        <v>0</v>
      </c>
      <c r="AI346" s="113">
        <f t="shared" si="412"/>
        <v>0</v>
      </c>
      <c r="AJ346" s="113">
        <v>0</v>
      </c>
      <c r="AK346" s="113">
        <v>0</v>
      </c>
      <c r="AL346" s="113">
        <f t="shared" si="413"/>
        <v>0</v>
      </c>
      <c r="AM346" s="113">
        <f>SUM(M346:R346)</f>
        <v>0</v>
      </c>
      <c r="AN346" s="113">
        <f>SUM(S346:U346)</f>
        <v>0</v>
      </c>
      <c r="AO346" s="113">
        <f>SUM(V346:X346)</f>
        <v>0</v>
      </c>
      <c r="AP346" s="113">
        <f>SUM(AM346:AO346)</f>
        <v>0</v>
      </c>
      <c r="AQ346" s="113">
        <v>0</v>
      </c>
      <c r="AR346" s="113">
        <f>R346*3</f>
        <v>0</v>
      </c>
      <c r="AS346" s="113">
        <f>R346*3</f>
        <v>0</v>
      </c>
      <c r="AT346" s="113">
        <f>SUM(AQ346:AS346)</f>
        <v>0</v>
      </c>
      <c r="AU346" s="113">
        <v>0</v>
      </c>
      <c r="AV346" s="113">
        <v>0</v>
      </c>
      <c r="AW346" s="113">
        <f>SUM(AU346:AV346)</f>
        <v>0</v>
      </c>
      <c r="AX346" s="113" t="e">
        <f>#REF!</f>
        <v>#REF!</v>
      </c>
      <c r="AY346" s="113"/>
      <c r="AZ346" s="113"/>
      <c r="BA346" s="113"/>
      <c r="BB346" s="113"/>
    </row>
    <row r="347" spans="7:54" s="71" customFormat="1" ht="14.25" x14ac:dyDescent="0.2">
      <c r="G347" s="81" t="s">
        <v>652</v>
      </c>
      <c r="H347" s="85" t="s">
        <v>652</v>
      </c>
      <c r="I347" s="74" t="s">
        <v>653</v>
      </c>
      <c r="J347" s="75"/>
      <c r="K347" s="75"/>
      <c r="L347" s="113">
        <v>0</v>
      </c>
      <c r="M347" s="113"/>
      <c r="N347" s="113"/>
      <c r="O347" s="113"/>
      <c r="P347" s="113"/>
      <c r="Q347" s="113"/>
      <c r="R347" s="113"/>
      <c r="S347" s="113"/>
      <c r="T347" s="113"/>
      <c r="U347" s="113"/>
      <c r="V347" s="113"/>
      <c r="W347" s="113"/>
      <c r="X347" s="113"/>
      <c r="Y347" s="113">
        <f t="shared" si="418"/>
        <v>0</v>
      </c>
      <c r="Z347" s="113"/>
      <c r="AA347" s="113"/>
      <c r="AB347" s="113"/>
      <c r="AC347" s="113"/>
      <c r="AD347" s="113"/>
      <c r="AE347" s="113"/>
      <c r="AF347" s="113"/>
      <c r="AG347" s="116">
        <v>0</v>
      </c>
      <c r="AH347" s="116">
        <v>0</v>
      </c>
      <c r="AI347" s="113">
        <f t="shared" si="412"/>
        <v>0</v>
      </c>
      <c r="AJ347" s="113">
        <v>0</v>
      </c>
      <c r="AK347" s="113">
        <v>0</v>
      </c>
      <c r="AL347" s="113">
        <f t="shared" si="413"/>
        <v>0</v>
      </c>
      <c r="AM347" s="113">
        <f>SUM(M347:R347)</f>
        <v>0</v>
      </c>
      <c r="AN347" s="113">
        <f>SUM(S347:U347)</f>
        <v>0</v>
      </c>
      <c r="AO347" s="113">
        <f>SUM(V347:X347)</f>
        <v>0</v>
      </c>
      <c r="AP347" s="113">
        <f>SUM(AM347:AO347)</f>
        <v>0</v>
      </c>
      <c r="AQ347" s="113">
        <v>0</v>
      </c>
      <c r="AR347" s="113">
        <f>R347*3</f>
        <v>0</v>
      </c>
      <c r="AS347" s="113">
        <f>R347*3</f>
        <v>0</v>
      </c>
      <c r="AT347" s="113">
        <f>SUM(AQ347:AS347)</f>
        <v>0</v>
      </c>
      <c r="AU347" s="113">
        <v>0</v>
      </c>
      <c r="AV347" s="113">
        <v>0</v>
      </c>
      <c r="AW347" s="113">
        <f>SUM(AU347:AV347)</f>
        <v>0</v>
      </c>
      <c r="AX347" s="113" t="e">
        <f>#REF!</f>
        <v>#REF!</v>
      </c>
      <c r="AY347" s="113"/>
      <c r="AZ347" s="113"/>
      <c r="BA347" s="113"/>
      <c r="BB347" s="113"/>
    </row>
    <row r="348" spans="7:54" s="71" customFormat="1" ht="14.25" x14ac:dyDescent="0.2">
      <c r="G348" s="81" t="s">
        <v>654</v>
      </c>
      <c r="H348" s="85" t="s">
        <v>654</v>
      </c>
      <c r="I348" s="74" t="s">
        <v>655</v>
      </c>
      <c r="J348" s="75"/>
      <c r="K348" s="75"/>
      <c r="L348" s="113">
        <v>0</v>
      </c>
      <c r="M348" s="113"/>
      <c r="N348" s="113"/>
      <c r="O348" s="113"/>
      <c r="P348" s="113"/>
      <c r="Q348" s="113"/>
      <c r="R348" s="113"/>
      <c r="S348" s="113"/>
      <c r="T348" s="113"/>
      <c r="U348" s="113"/>
      <c r="V348" s="113"/>
      <c r="W348" s="113"/>
      <c r="X348" s="113"/>
      <c r="Y348" s="113">
        <f t="shared" si="418"/>
        <v>0</v>
      </c>
      <c r="Z348" s="113"/>
      <c r="AA348" s="113"/>
      <c r="AB348" s="113"/>
      <c r="AC348" s="113"/>
      <c r="AD348" s="113"/>
      <c r="AE348" s="113"/>
      <c r="AF348" s="113"/>
      <c r="AG348" s="116">
        <v>0</v>
      </c>
      <c r="AH348" s="116">
        <v>0</v>
      </c>
      <c r="AI348" s="113">
        <f t="shared" si="412"/>
        <v>0</v>
      </c>
      <c r="AJ348" s="113">
        <v>0</v>
      </c>
      <c r="AK348" s="113">
        <v>0</v>
      </c>
      <c r="AL348" s="113">
        <f t="shared" si="413"/>
        <v>0</v>
      </c>
      <c r="AM348" s="113">
        <f>SUM(M348:R348)</f>
        <v>0</v>
      </c>
      <c r="AN348" s="113">
        <f>SUM(S348:U348)</f>
        <v>0</v>
      </c>
      <c r="AO348" s="113">
        <f>SUM(V348:X348)</f>
        <v>0</v>
      </c>
      <c r="AP348" s="113">
        <f>SUM(AM348:AO348)</f>
        <v>0</v>
      </c>
      <c r="AQ348" s="113">
        <v>0</v>
      </c>
      <c r="AR348" s="113">
        <f>R348*3</f>
        <v>0</v>
      </c>
      <c r="AS348" s="113">
        <f>R348*3</f>
        <v>0</v>
      </c>
      <c r="AT348" s="113">
        <f>SUM(AQ348:AS348)</f>
        <v>0</v>
      </c>
      <c r="AU348" s="113">
        <v>0</v>
      </c>
      <c r="AV348" s="113">
        <v>0</v>
      </c>
      <c r="AW348" s="113">
        <f>SUM(AU348:AV348)</f>
        <v>0</v>
      </c>
      <c r="AX348" s="113" t="e">
        <f>#REF!</f>
        <v>#REF!</v>
      </c>
      <c r="AY348" s="113"/>
      <c r="AZ348" s="113"/>
      <c r="BA348" s="113"/>
      <c r="BB348" s="113"/>
    </row>
    <row r="349" spans="7:54" s="71" customFormat="1" ht="14.25" x14ac:dyDescent="0.2">
      <c r="G349" s="81" t="s">
        <v>656</v>
      </c>
      <c r="H349" s="82" t="s">
        <v>657</v>
      </c>
      <c r="I349" s="83" t="s">
        <v>658</v>
      </c>
      <c r="J349" s="84">
        <f>SUM(J350:J354)</f>
        <v>0</v>
      </c>
      <c r="K349" s="84">
        <f>SUM(K350:K354)</f>
        <v>0</v>
      </c>
      <c r="L349" s="115">
        <f>SUM(L350:L354)</f>
        <v>0</v>
      </c>
      <c r="M349" s="115">
        <f t="shared" ref="M349:X349" si="463">SUM(M350:M354)</f>
        <v>0</v>
      </c>
      <c r="N349" s="115">
        <f t="shared" si="463"/>
        <v>0</v>
      </c>
      <c r="O349" s="115">
        <f t="shared" si="463"/>
        <v>0</v>
      </c>
      <c r="P349" s="115">
        <f t="shared" si="463"/>
        <v>0</v>
      </c>
      <c r="Q349" s="115">
        <f t="shared" si="463"/>
        <v>0</v>
      </c>
      <c r="R349" s="115">
        <f t="shared" si="463"/>
        <v>0</v>
      </c>
      <c r="S349" s="115">
        <f t="shared" si="463"/>
        <v>0</v>
      </c>
      <c r="T349" s="115">
        <f t="shared" si="463"/>
        <v>0</v>
      </c>
      <c r="U349" s="115">
        <f t="shared" si="463"/>
        <v>0</v>
      </c>
      <c r="V349" s="115">
        <f t="shared" si="463"/>
        <v>0</v>
      </c>
      <c r="W349" s="115">
        <f t="shared" si="463"/>
        <v>0</v>
      </c>
      <c r="X349" s="115">
        <f t="shared" si="463"/>
        <v>0</v>
      </c>
      <c r="Y349" s="115">
        <f t="shared" si="418"/>
        <v>0</v>
      </c>
      <c r="Z349" s="115">
        <f t="shared" ref="Z349:AZ349" si="464">SUM(Z350:Z354)</f>
        <v>0</v>
      </c>
      <c r="AA349" s="115">
        <f t="shared" si="464"/>
        <v>0</v>
      </c>
      <c r="AB349" s="115">
        <f t="shared" si="464"/>
        <v>0</v>
      </c>
      <c r="AC349" s="115">
        <f t="shared" si="464"/>
        <v>0</v>
      </c>
      <c r="AD349" s="115">
        <f t="shared" si="464"/>
        <v>0</v>
      </c>
      <c r="AE349" s="115">
        <f t="shared" si="464"/>
        <v>0</v>
      </c>
      <c r="AF349" s="115">
        <f t="shared" si="464"/>
        <v>0</v>
      </c>
      <c r="AG349" s="115">
        <f t="shared" si="464"/>
        <v>0</v>
      </c>
      <c r="AH349" s="115">
        <f t="shared" si="464"/>
        <v>0</v>
      </c>
      <c r="AI349" s="115">
        <f t="shared" si="464"/>
        <v>0</v>
      </c>
      <c r="AJ349" s="115">
        <f t="shared" si="464"/>
        <v>0</v>
      </c>
      <c r="AK349" s="115">
        <f t="shared" si="464"/>
        <v>0</v>
      </c>
      <c r="AL349" s="115">
        <f t="shared" si="464"/>
        <v>0</v>
      </c>
      <c r="AM349" s="115">
        <f t="shared" si="464"/>
        <v>0</v>
      </c>
      <c r="AN349" s="115">
        <f t="shared" si="464"/>
        <v>0</v>
      </c>
      <c r="AO349" s="115">
        <f t="shared" si="464"/>
        <v>0</v>
      </c>
      <c r="AP349" s="115">
        <f t="shared" si="464"/>
        <v>0</v>
      </c>
      <c r="AQ349" s="115">
        <f>SUM(AQ350:AQ354)</f>
        <v>0</v>
      </c>
      <c r="AR349" s="115">
        <f t="shared" si="464"/>
        <v>0</v>
      </c>
      <c r="AS349" s="115">
        <f t="shared" si="464"/>
        <v>0</v>
      </c>
      <c r="AT349" s="115">
        <f t="shared" si="464"/>
        <v>0</v>
      </c>
      <c r="AU349" s="115">
        <f t="shared" si="464"/>
        <v>0</v>
      </c>
      <c r="AV349" s="115">
        <f t="shared" si="464"/>
        <v>0</v>
      </c>
      <c r="AW349" s="115">
        <f t="shared" si="464"/>
        <v>0</v>
      </c>
      <c r="AX349" s="115" t="e">
        <f t="shared" si="464"/>
        <v>#REF!</v>
      </c>
      <c r="AY349" s="115">
        <f t="shared" si="464"/>
        <v>0</v>
      </c>
      <c r="AZ349" s="115">
        <f t="shared" si="464"/>
        <v>0</v>
      </c>
      <c r="BA349" s="115">
        <f>SUM(BA350:BA354)</f>
        <v>0</v>
      </c>
      <c r="BB349" s="115">
        <f>SUM(BB350:BB354)</f>
        <v>0</v>
      </c>
    </row>
    <row r="350" spans="7:54" s="71" customFormat="1" ht="14.25" x14ac:dyDescent="0.2">
      <c r="G350" s="81" t="s">
        <v>659</v>
      </c>
      <c r="H350" s="85" t="s">
        <v>659</v>
      </c>
      <c r="I350" s="74" t="s">
        <v>660</v>
      </c>
      <c r="J350" s="75"/>
      <c r="K350" s="75"/>
      <c r="L350" s="113">
        <v>0</v>
      </c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>
        <f t="shared" si="418"/>
        <v>0</v>
      </c>
      <c r="Z350" s="113"/>
      <c r="AA350" s="113"/>
      <c r="AB350" s="113"/>
      <c r="AC350" s="113"/>
      <c r="AD350" s="113"/>
      <c r="AE350" s="113"/>
      <c r="AF350" s="113"/>
      <c r="AG350" s="116">
        <v>0</v>
      </c>
      <c r="AH350" s="116">
        <v>0</v>
      </c>
      <c r="AI350" s="113">
        <f t="shared" si="412"/>
        <v>0</v>
      </c>
      <c r="AJ350" s="113">
        <v>0</v>
      </c>
      <c r="AK350" s="113">
        <v>0</v>
      </c>
      <c r="AL350" s="113">
        <f t="shared" si="413"/>
        <v>0</v>
      </c>
      <c r="AM350" s="113">
        <f>SUM(M350:R350)</f>
        <v>0</v>
      </c>
      <c r="AN350" s="113">
        <f>SUM(S350:U350)</f>
        <v>0</v>
      </c>
      <c r="AO350" s="113">
        <f>SUM(V350:X350)</f>
        <v>0</v>
      </c>
      <c r="AP350" s="113">
        <f>SUM(AM350:AO350)</f>
        <v>0</v>
      </c>
      <c r="AQ350" s="113">
        <v>0</v>
      </c>
      <c r="AR350" s="113">
        <f>R350*3</f>
        <v>0</v>
      </c>
      <c r="AS350" s="113">
        <f>R350*3</f>
        <v>0</v>
      </c>
      <c r="AT350" s="113">
        <f>SUM(AQ350:AS350)</f>
        <v>0</v>
      </c>
      <c r="AU350" s="113">
        <v>0</v>
      </c>
      <c r="AV350" s="113">
        <v>0</v>
      </c>
      <c r="AW350" s="113">
        <f>SUM(AU350:AV350)</f>
        <v>0</v>
      </c>
      <c r="AX350" s="113" t="e">
        <f>#REF!</f>
        <v>#REF!</v>
      </c>
      <c r="AY350" s="113"/>
      <c r="AZ350" s="113"/>
      <c r="BA350" s="113"/>
      <c r="BB350" s="113"/>
    </row>
    <row r="351" spans="7:54" s="71" customFormat="1" ht="14.25" x14ac:dyDescent="0.2">
      <c r="G351" s="81" t="s">
        <v>661</v>
      </c>
      <c r="H351" s="85" t="s">
        <v>661</v>
      </c>
      <c r="I351" s="74" t="s">
        <v>662</v>
      </c>
      <c r="J351" s="75"/>
      <c r="K351" s="75"/>
      <c r="L351" s="113">
        <v>0</v>
      </c>
      <c r="M351" s="113"/>
      <c r="N351" s="113"/>
      <c r="O351" s="113"/>
      <c r="P351" s="113"/>
      <c r="Q351" s="113"/>
      <c r="R351" s="113"/>
      <c r="S351" s="113"/>
      <c r="T351" s="113"/>
      <c r="U351" s="113"/>
      <c r="V351" s="113"/>
      <c r="W351" s="113"/>
      <c r="X351" s="113"/>
      <c r="Y351" s="113">
        <f t="shared" si="418"/>
        <v>0</v>
      </c>
      <c r="Z351" s="113"/>
      <c r="AA351" s="113"/>
      <c r="AB351" s="113"/>
      <c r="AC351" s="113"/>
      <c r="AD351" s="113"/>
      <c r="AE351" s="113"/>
      <c r="AF351" s="113"/>
      <c r="AG351" s="116">
        <v>0</v>
      </c>
      <c r="AH351" s="116">
        <v>0</v>
      </c>
      <c r="AI351" s="113">
        <f t="shared" si="412"/>
        <v>0</v>
      </c>
      <c r="AJ351" s="113">
        <v>0</v>
      </c>
      <c r="AK351" s="113">
        <v>0</v>
      </c>
      <c r="AL351" s="113">
        <f t="shared" si="413"/>
        <v>0</v>
      </c>
      <c r="AM351" s="113">
        <f>SUM(M351:R351)</f>
        <v>0</v>
      </c>
      <c r="AN351" s="113">
        <f>SUM(S351:U351)</f>
        <v>0</v>
      </c>
      <c r="AO351" s="113">
        <f>SUM(V351:X351)</f>
        <v>0</v>
      </c>
      <c r="AP351" s="113">
        <f>SUM(AM351:AO351)</f>
        <v>0</v>
      </c>
      <c r="AQ351" s="113">
        <v>0</v>
      </c>
      <c r="AR351" s="113">
        <f>R351*3</f>
        <v>0</v>
      </c>
      <c r="AS351" s="113">
        <f>R351*3</f>
        <v>0</v>
      </c>
      <c r="AT351" s="113">
        <f>SUM(AQ351:AS351)</f>
        <v>0</v>
      </c>
      <c r="AU351" s="113">
        <v>0</v>
      </c>
      <c r="AV351" s="113">
        <v>0</v>
      </c>
      <c r="AW351" s="113">
        <f>SUM(AU351:AV351)</f>
        <v>0</v>
      </c>
      <c r="AX351" s="113" t="e">
        <f>#REF!</f>
        <v>#REF!</v>
      </c>
      <c r="AY351" s="113"/>
      <c r="AZ351" s="113"/>
      <c r="BA351" s="113"/>
      <c r="BB351" s="113"/>
    </row>
    <row r="352" spans="7:54" s="71" customFormat="1" ht="14.25" x14ac:dyDescent="0.2">
      <c r="G352" s="81" t="s">
        <v>663</v>
      </c>
      <c r="H352" s="85" t="s">
        <v>663</v>
      </c>
      <c r="I352" s="74" t="s">
        <v>664</v>
      </c>
      <c r="J352" s="75"/>
      <c r="K352" s="75"/>
      <c r="L352" s="113">
        <v>0</v>
      </c>
      <c r="M352" s="113"/>
      <c r="N352" s="113"/>
      <c r="O352" s="113"/>
      <c r="P352" s="113"/>
      <c r="Q352" s="113"/>
      <c r="R352" s="113"/>
      <c r="S352" s="113"/>
      <c r="T352" s="113"/>
      <c r="U352" s="113"/>
      <c r="V352" s="113"/>
      <c r="W352" s="113"/>
      <c r="X352" s="113"/>
      <c r="Y352" s="113">
        <f t="shared" si="418"/>
        <v>0</v>
      </c>
      <c r="Z352" s="113"/>
      <c r="AA352" s="113"/>
      <c r="AB352" s="113"/>
      <c r="AC352" s="113"/>
      <c r="AD352" s="113"/>
      <c r="AE352" s="113"/>
      <c r="AF352" s="113"/>
      <c r="AG352" s="116">
        <v>0</v>
      </c>
      <c r="AH352" s="116">
        <v>0</v>
      </c>
      <c r="AI352" s="113">
        <f t="shared" ref="AI352:AI415" si="465">SUM(AG352:AH352)</f>
        <v>0</v>
      </c>
      <c r="AJ352" s="113">
        <v>0</v>
      </c>
      <c r="AK352" s="113">
        <v>0</v>
      </c>
      <c r="AL352" s="113">
        <f t="shared" ref="AL352:AL415" si="466">SUM(AJ352:AK352)</f>
        <v>0</v>
      </c>
      <c r="AM352" s="113">
        <f>SUM(M352:R352)</f>
        <v>0</v>
      </c>
      <c r="AN352" s="113">
        <f>SUM(S352:U352)</f>
        <v>0</v>
      </c>
      <c r="AO352" s="113">
        <f>SUM(V352:X352)</f>
        <v>0</v>
      </c>
      <c r="AP352" s="113">
        <f>SUM(AM352:AO352)</f>
        <v>0</v>
      </c>
      <c r="AQ352" s="113">
        <v>0</v>
      </c>
      <c r="AR352" s="113">
        <f>R352*3</f>
        <v>0</v>
      </c>
      <c r="AS352" s="113">
        <f>R352*3</f>
        <v>0</v>
      </c>
      <c r="AT352" s="113">
        <f>SUM(AQ352:AS352)</f>
        <v>0</v>
      </c>
      <c r="AU352" s="113">
        <v>0</v>
      </c>
      <c r="AV352" s="113">
        <v>0</v>
      </c>
      <c r="AW352" s="113">
        <f>SUM(AU352:AV352)</f>
        <v>0</v>
      </c>
      <c r="AX352" s="113" t="e">
        <f>#REF!</f>
        <v>#REF!</v>
      </c>
      <c r="AY352" s="113"/>
      <c r="AZ352" s="113"/>
      <c r="BA352" s="113"/>
      <c r="BB352" s="113"/>
    </row>
    <row r="353" spans="7:54" s="71" customFormat="1" ht="14.25" x14ac:dyDescent="0.2">
      <c r="G353" s="81" t="s">
        <v>665</v>
      </c>
      <c r="H353" s="85" t="s">
        <v>665</v>
      </c>
      <c r="I353" s="74" t="s">
        <v>666</v>
      </c>
      <c r="J353" s="75"/>
      <c r="K353" s="75"/>
      <c r="L353" s="113">
        <v>0</v>
      </c>
      <c r="M353" s="113"/>
      <c r="N353" s="113"/>
      <c r="O353" s="113"/>
      <c r="P353" s="113"/>
      <c r="Q353" s="113"/>
      <c r="R353" s="113"/>
      <c r="S353" s="113"/>
      <c r="T353" s="113"/>
      <c r="U353" s="113"/>
      <c r="V353" s="113"/>
      <c r="W353" s="113"/>
      <c r="X353" s="113"/>
      <c r="Y353" s="113">
        <f t="shared" si="418"/>
        <v>0</v>
      </c>
      <c r="Z353" s="113"/>
      <c r="AA353" s="113"/>
      <c r="AB353" s="113"/>
      <c r="AC353" s="113"/>
      <c r="AD353" s="113"/>
      <c r="AE353" s="113"/>
      <c r="AF353" s="113"/>
      <c r="AG353" s="116">
        <v>0</v>
      </c>
      <c r="AH353" s="116">
        <v>0</v>
      </c>
      <c r="AI353" s="113">
        <f t="shared" si="465"/>
        <v>0</v>
      </c>
      <c r="AJ353" s="113">
        <v>0</v>
      </c>
      <c r="AK353" s="113">
        <v>0</v>
      </c>
      <c r="AL353" s="113">
        <f t="shared" si="466"/>
        <v>0</v>
      </c>
      <c r="AM353" s="113">
        <f>SUM(M353:R353)</f>
        <v>0</v>
      </c>
      <c r="AN353" s="113">
        <f>SUM(S353:U353)</f>
        <v>0</v>
      </c>
      <c r="AO353" s="113">
        <f>SUM(V353:X353)</f>
        <v>0</v>
      </c>
      <c r="AP353" s="113">
        <f>SUM(AM353:AO353)</f>
        <v>0</v>
      </c>
      <c r="AQ353" s="113">
        <v>0</v>
      </c>
      <c r="AR353" s="113">
        <f>R353*3</f>
        <v>0</v>
      </c>
      <c r="AS353" s="113">
        <f>R353*3</f>
        <v>0</v>
      </c>
      <c r="AT353" s="113">
        <f>SUM(AQ353:AS353)</f>
        <v>0</v>
      </c>
      <c r="AU353" s="113">
        <v>0</v>
      </c>
      <c r="AV353" s="113">
        <v>0</v>
      </c>
      <c r="AW353" s="113">
        <f>SUM(AU353:AV353)</f>
        <v>0</v>
      </c>
      <c r="AX353" s="113" t="e">
        <f>#REF!</f>
        <v>#REF!</v>
      </c>
      <c r="AY353" s="113"/>
      <c r="AZ353" s="113"/>
      <c r="BA353" s="113"/>
      <c r="BB353" s="113"/>
    </row>
    <row r="354" spans="7:54" s="71" customFormat="1" ht="14.25" x14ac:dyDescent="0.2">
      <c r="G354" s="81" t="s">
        <v>667</v>
      </c>
      <c r="H354" s="85" t="s">
        <v>667</v>
      </c>
      <c r="I354" s="74" t="s">
        <v>668</v>
      </c>
      <c r="J354" s="75"/>
      <c r="K354" s="75"/>
      <c r="L354" s="113">
        <v>0</v>
      </c>
      <c r="M354" s="113"/>
      <c r="N354" s="113"/>
      <c r="O354" s="113"/>
      <c r="P354" s="113"/>
      <c r="Q354" s="113"/>
      <c r="R354" s="113"/>
      <c r="S354" s="113"/>
      <c r="T354" s="113"/>
      <c r="U354" s="113"/>
      <c r="V354" s="113"/>
      <c r="W354" s="113"/>
      <c r="X354" s="113"/>
      <c r="Y354" s="113">
        <f t="shared" si="418"/>
        <v>0</v>
      </c>
      <c r="Z354" s="113"/>
      <c r="AA354" s="113"/>
      <c r="AB354" s="113"/>
      <c r="AC354" s="113"/>
      <c r="AD354" s="113"/>
      <c r="AE354" s="113"/>
      <c r="AF354" s="113"/>
      <c r="AG354" s="116">
        <v>0</v>
      </c>
      <c r="AH354" s="116">
        <v>0</v>
      </c>
      <c r="AI354" s="113">
        <f t="shared" si="465"/>
        <v>0</v>
      </c>
      <c r="AJ354" s="113">
        <v>0</v>
      </c>
      <c r="AK354" s="113">
        <v>0</v>
      </c>
      <c r="AL354" s="113">
        <f t="shared" si="466"/>
        <v>0</v>
      </c>
      <c r="AM354" s="113">
        <f>SUM(M354:R354)</f>
        <v>0</v>
      </c>
      <c r="AN354" s="113">
        <f>SUM(S354:U354)</f>
        <v>0</v>
      </c>
      <c r="AO354" s="113">
        <f>SUM(V354:X354)</f>
        <v>0</v>
      </c>
      <c r="AP354" s="113">
        <f>SUM(AM354:AO354)</f>
        <v>0</v>
      </c>
      <c r="AQ354" s="113">
        <v>0</v>
      </c>
      <c r="AR354" s="113">
        <f>R354*3</f>
        <v>0</v>
      </c>
      <c r="AS354" s="113">
        <f>R354*3</f>
        <v>0</v>
      </c>
      <c r="AT354" s="113">
        <f>SUM(AQ354:AS354)</f>
        <v>0</v>
      </c>
      <c r="AU354" s="113">
        <v>0</v>
      </c>
      <c r="AV354" s="113">
        <v>0</v>
      </c>
      <c r="AW354" s="113">
        <f>SUM(AU354:AV354)</f>
        <v>0</v>
      </c>
      <c r="AX354" s="113" t="e">
        <f>#REF!</f>
        <v>#REF!</v>
      </c>
      <c r="AY354" s="113"/>
      <c r="AZ354" s="113"/>
      <c r="BA354" s="113"/>
      <c r="BB354" s="113"/>
    </row>
    <row r="355" spans="7:54" s="71" customFormat="1" ht="14.25" x14ac:dyDescent="0.2">
      <c r="G355" s="81" t="s">
        <v>669</v>
      </c>
      <c r="H355" s="82" t="s">
        <v>670</v>
      </c>
      <c r="I355" s="83" t="s">
        <v>671</v>
      </c>
      <c r="J355" s="84">
        <f>SUM(J356:J360)</f>
        <v>0</v>
      </c>
      <c r="K355" s="84">
        <f>SUM(K356:K360)</f>
        <v>0</v>
      </c>
      <c r="L355" s="115">
        <f>SUM(L356:L360)</f>
        <v>0</v>
      </c>
      <c r="M355" s="115">
        <f t="shared" ref="M355:X355" si="467">SUM(M356:M360)</f>
        <v>0</v>
      </c>
      <c r="N355" s="115">
        <f t="shared" si="467"/>
        <v>0</v>
      </c>
      <c r="O355" s="115">
        <f t="shared" si="467"/>
        <v>0</v>
      </c>
      <c r="P355" s="115">
        <f t="shared" si="467"/>
        <v>0</v>
      </c>
      <c r="Q355" s="115">
        <f t="shared" si="467"/>
        <v>0</v>
      </c>
      <c r="R355" s="115">
        <f t="shared" si="467"/>
        <v>0</v>
      </c>
      <c r="S355" s="115">
        <f t="shared" si="467"/>
        <v>0</v>
      </c>
      <c r="T355" s="115">
        <f t="shared" si="467"/>
        <v>0</v>
      </c>
      <c r="U355" s="115">
        <f t="shared" si="467"/>
        <v>0</v>
      </c>
      <c r="V355" s="115">
        <f t="shared" si="467"/>
        <v>0</v>
      </c>
      <c r="W355" s="115">
        <f t="shared" si="467"/>
        <v>0</v>
      </c>
      <c r="X355" s="115">
        <f t="shared" si="467"/>
        <v>0</v>
      </c>
      <c r="Y355" s="115">
        <f t="shared" si="418"/>
        <v>0</v>
      </c>
      <c r="Z355" s="115">
        <f t="shared" ref="Z355:AZ355" si="468">SUM(Z356:Z360)</f>
        <v>0</v>
      </c>
      <c r="AA355" s="115">
        <f t="shared" si="468"/>
        <v>0</v>
      </c>
      <c r="AB355" s="115">
        <f t="shared" si="468"/>
        <v>0</v>
      </c>
      <c r="AC355" s="115">
        <f t="shared" si="468"/>
        <v>0</v>
      </c>
      <c r="AD355" s="115">
        <f t="shared" si="468"/>
        <v>0</v>
      </c>
      <c r="AE355" s="115">
        <f t="shared" si="468"/>
        <v>0</v>
      </c>
      <c r="AF355" s="115">
        <f t="shared" si="468"/>
        <v>0</v>
      </c>
      <c r="AG355" s="115">
        <f t="shared" si="468"/>
        <v>0</v>
      </c>
      <c r="AH355" s="115">
        <f t="shared" si="468"/>
        <v>0</v>
      </c>
      <c r="AI355" s="115">
        <f t="shared" si="468"/>
        <v>0</v>
      </c>
      <c r="AJ355" s="115">
        <f t="shared" si="468"/>
        <v>0</v>
      </c>
      <c r="AK355" s="115">
        <f t="shared" si="468"/>
        <v>0</v>
      </c>
      <c r="AL355" s="115">
        <f t="shared" si="468"/>
        <v>0</v>
      </c>
      <c r="AM355" s="115">
        <f t="shared" si="468"/>
        <v>0</v>
      </c>
      <c r="AN355" s="115">
        <f t="shared" si="468"/>
        <v>0</v>
      </c>
      <c r="AO355" s="115">
        <f t="shared" si="468"/>
        <v>0</v>
      </c>
      <c r="AP355" s="115">
        <f t="shared" si="468"/>
        <v>0</v>
      </c>
      <c r="AQ355" s="115">
        <f>SUM(AQ356:AQ360)</f>
        <v>0</v>
      </c>
      <c r="AR355" s="115">
        <f t="shared" si="468"/>
        <v>0</v>
      </c>
      <c r="AS355" s="115">
        <f t="shared" si="468"/>
        <v>0</v>
      </c>
      <c r="AT355" s="115">
        <f t="shared" si="468"/>
        <v>0</v>
      </c>
      <c r="AU355" s="115">
        <f t="shared" si="468"/>
        <v>0</v>
      </c>
      <c r="AV355" s="115">
        <f t="shared" si="468"/>
        <v>0</v>
      </c>
      <c r="AW355" s="115">
        <f t="shared" si="468"/>
        <v>0</v>
      </c>
      <c r="AX355" s="115" t="e">
        <f t="shared" si="468"/>
        <v>#REF!</v>
      </c>
      <c r="AY355" s="115">
        <f t="shared" si="468"/>
        <v>0</v>
      </c>
      <c r="AZ355" s="115">
        <f t="shared" si="468"/>
        <v>0</v>
      </c>
      <c r="BA355" s="115">
        <f>SUM(BA356:BA360)</f>
        <v>0</v>
      </c>
      <c r="BB355" s="115">
        <f>SUM(BB356:BB360)</f>
        <v>0</v>
      </c>
    </row>
    <row r="356" spans="7:54" s="71" customFormat="1" ht="14.25" x14ac:dyDescent="0.2">
      <c r="G356" s="81" t="s">
        <v>672</v>
      </c>
      <c r="H356" s="85" t="s">
        <v>672</v>
      </c>
      <c r="I356" s="74" t="s">
        <v>673</v>
      </c>
      <c r="J356" s="75"/>
      <c r="K356" s="75"/>
      <c r="L356" s="113">
        <v>0</v>
      </c>
      <c r="M356" s="113"/>
      <c r="N356" s="113"/>
      <c r="O356" s="113"/>
      <c r="P356" s="113"/>
      <c r="Q356" s="113"/>
      <c r="R356" s="113"/>
      <c r="S356" s="113"/>
      <c r="T356" s="113"/>
      <c r="U356" s="113"/>
      <c r="V356" s="113"/>
      <c r="W356" s="113"/>
      <c r="X356" s="113"/>
      <c r="Y356" s="113">
        <f t="shared" si="418"/>
        <v>0</v>
      </c>
      <c r="Z356" s="113"/>
      <c r="AA356" s="113"/>
      <c r="AB356" s="113"/>
      <c r="AC356" s="113"/>
      <c r="AD356" s="113"/>
      <c r="AE356" s="113"/>
      <c r="AF356" s="113"/>
      <c r="AG356" s="116">
        <v>0</v>
      </c>
      <c r="AH356" s="116">
        <v>0</v>
      </c>
      <c r="AI356" s="113">
        <f t="shared" si="465"/>
        <v>0</v>
      </c>
      <c r="AJ356" s="113">
        <v>0</v>
      </c>
      <c r="AK356" s="113">
        <v>0</v>
      </c>
      <c r="AL356" s="113">
        <f t="shared" si="466"/>
        <v>0</v>
      </c>
      <c r="AM356" s="113">
        <f>SUM(M356:R356)</f>
        <v>0</v>
      </c>
      <c r="AN356" s="113">
        <f>SUM(S356:U356)</f>
        <v>0</v>
      </c>
      <c r="AO356" s="113">
        <f>SUM(V356:X356)</f>
        <v>0</v>
      </c>
      <c r="AP356" s="113">
        <f>SUM(AM356:AO356)</f>
        <v>0</v>
      </c>
      <c r="AQ356" s="113">
        <v>0</v>
      </c>
      <c r="AR356" s="113">
        <f>R356*3</f>
        <v>0</v>
      </c>
      <c r="AS356" s="113">
        <f>R356*3</f>
        <v>0</v>
      </c>
      <c r="AT356" s="113">
        <f>SUM(AQ356:AS356)</f>
        <v>0</v>
      </c>
      <c r="AU356" s="113">
        <v>0</v>
      </c>
      <c r="AV356" s="113">
        <v>0</v>
      </c>
      <c r="AW356" s="113">
        <f>SUM(AU356:AV356)</f>
        <v>0</v>
      </c>
      <c r="AX356" s="113" t="e">
        <f>#REF!</f>
        <v>#REF!</v>
      </c>
      <c r="AY356" s="113"/>
      <c r="AZ356" s="113"/>
      <c r="BA356" s="113"/>
      <c r="BB356" s="113"/>
    </row>
    <row r="357" spans="7:54" s="71" customFormat="1" ht="14.25" x14ac:dyDescent="0.2">
      <c r="G357" s="81" t="s">
        <v>674</v>
      </c>
      <c r="H357" s="85" t="s">
        <v>674</v>
      </c>
      <c r="I357" s="74" t="s">
        <v>675</v>
      </c>
      <c r="J357" s="75"/>
      <c r="K357" s="75"/>
      <c r="L357" s="113">
        <v>0</v>
      </c>
      <c r="M357" s="113"/>
      <c r="N357" s="113"/>
      <c r="O357" s="113"/>
      <c r="P357" s="113"/>
      <c r="Q357" s="113"/>
      <c r="R357" s="113"/>
      <c r="S357" s="113"/>
      <c r="T357" s="113"/>
      <c r="U357" s="113"/>
      <c r="V357" s="113"/>
      <c r="W357" s="113"/>
      <c r="X357" s="113"/>
      <c r="Y357" s="113">
        <f t="shared" si="418"/>
        <v>0</v>
      </c>
      <c r="Z357" s="113"/>
      <c r="AA357" s="113"/>
      <c r="AB357" s="113"/>
      <c r="AC357" s="113"/>
      <c r="AD357" s="113"/>
      <c r="AE357" s="113"/>
      <c r="AF357" s="113"/>
      <c r="AG357" s="116">
        <v>0</v>
      </c>
      <c r="AH357" s="116">
        <v>0</v>
      </c>
      <c r="AI357" s="113">
        <f t="shared" si="465"/>
        <v>0</v>
      </c>
      <c r="AJ357" s="113">
        <v>0</v>
      </c>
      <c r="AK357" s="113">
        <v>0</v>
      </c>
      <c r="AL357" s="113">
        <f t="shared" si="466"/>
        <v>0</v>
      </c>
      <c r="AM357" s="113">
        <f>SUM(M357:R357)</f>
        <v>0</v>
      </c>
      <c r="AN357" s="113">
        <f>SUM(S357:U357)</f>
        <v>0</v>
      </c>
      <c r="AO357" s="113">
        <f>SUM(V357:X357)</f>
        <v>0</v>
      </c>
      <c r="AP357" s="113">
        <f>SUM(AM357:AO357)</f>
        <v>0</v>
      </c>
      <c r="AQ357" s="113">
        <v>0</v>
      </c>
      <c r="AR357" s="113">
        <f>R357*3</f>
        <v>0</v>
      </c>
      <c r="AS357" s="113">
        <f>R357*3</f>
        <v>0</v>
      </c>
      <c r="AT357" s="113">
        <f>SUM(AQ357:AS357)</f>
        <v>0</v>
      </c>
      <c r="AU357" s="113">
        <v>0</v>
      </c>
      <c r="AV357" s="113">
        <v>0</v>
      </c>
      <c r="AW357" s="113">
        <f>SUM(AU357:AV357)</f>
        <v>0</v>
      </c>
      <c r="AX357" s="113" t="e">
        <f>#REF!</f>
        <v>#REF!</v>
      </c>
      <c r="AY357" s="113"/>
      <c r="AZ357" s="113"/>
      <c r="BA357" s="113"/>
      <c r="BB357" s="113"/>
    </row>
    <row r="358" spans="7:54" s="71" customFormat="1" ht="14.25" x14ac:dyDescent="0.2">
      <c r="G358" s="81" t="s">
        <v>676</v>
      </c>
      <c r="H358" s="85" t="s">
        <v>676</v>
      </c>
      <c r="I358" s="74" t="s">
        <v>677</v>
      </c>
      <c r="J358" s="75"/>
      <c r="K358" s="75"/>
      <c r="L358" s="113">
        <v>0</v>
      </c>
      <c r="M358" s="113"/>
      <c r="N358" s="113"/>
      <c r="O358" s="113"/>
      <c r="P358" s="113"/>
      <c r="Q358" s="113"/>
      <c r="R358" s="113"/>
      <c r="S358" s="113"/>
      <c r="T358" s="113"/>
      <c r="U358" s="113"/>
      <c r="V358" s="113"/>
      <c r="W358" s="113"/>
      <c r="X358" s="113"/>
      <c r="Y358" s="113">
        <f t="shared" ref="Y358:Y421" si="469">SUM(M358:X358)</f>
        <v>0</v>
      </c>
      <c r="Z358" s="113"/>
      <c r="AA358" s="113"/>
      <c r="AB358" s="113"/>
      <c r="AC358" s="113"/>
      <c r="AD358" s="113"/>
      <c r="AE358" s="113"/>
      <c r="AF358" s="113"/>
      <c r="AG358" s="116">
        <v>0</v>
      </c>
      <c r="AH358" s="116">
        <v>0</v>
      </c>
      <c r="AI358" s="113">
        <f t="shared" si="465"/>
        <v>0</v>
      </c>
      <c r="AJ358" s="113">
        <v>0</v>
      </c>
      <c r="AK358" s="113">
        <v>0</v>
      </c>
      <c r="AL358" s="113">
        <f t="shared" si="466"/>
        <v>0</v>
      </c>
      <c r="AM358" s="113">
        <f>SUM(M358:R358)</f>
        <v>0</v>
      </c>
      <c r="AN358" s="113">
        <f>SUM(S358:U358)</f>
        <v>0</v>
      </c>
      <c r="AO358" s="113">
        <f>SUM(V358:X358)</f>
        <v>0</v>
      </c>
      <c r="AP358" s="113">
        <f>SUM(AM358:AO358)</f>
        <v>0</v>
      </c>
      <c r="AQ358" s="113">
        <v>0</v>
      </c>
      <c r="AR358" s="113">
        <f>R358*3</f>
        <v>0</v>
      </c>
      <c r="AS358" s="113">
        <f>R358*3</f>
        <v>0</v>
      </c>
      <c r="AT358" s="113">
        <f>SUM(AQ358:AS358)</f>
        <v>0</v>
      </c>
      <c r="AU358" s="113">
        <v>0</v>
      </c>
      <c r="AV358" s="113">
        <v>0</v>
      </c>
      <c r="AW358" s="113">
        <f>SUM(AU358:AV358)</f>
        <v>0</v>
      </c>
      <c r="AX358" s="113" t="e">
        <f>#REF!</f>
        <v>#REF!</v>
      </c>
      <c r="AY358" s="113"/>
      <c r="AZ358" s="113"/>
      <c r="BA358" s="113"/>
      <c r="BB358" s="113"/>
    </row>
    <row r="359" spans="7:54" s="71" customFormat="1" ht="14.25" x14ac:dyDescent="0.2">
      <c r="G359" s="81" t="s">
        <v>678</v>
      </c>
      <c r="H359" s="85" t="s">
        <v>678</v>
      </c>
      <c r="I359" s="74" t="s">
        <v>679</v>
      </c>
      <c r="J359" s="75"/>
      <c r="K359" s="75"/>
      <c r="L359" s="113">
        <v>0</v>
      </c>
      <c r="M359" s="113"/>
      <c r="N359" s="113"/>
      <c r="O359" s="113"/>
      <c r="P359" s="113"/>
      <c r="Q359" s="113"/>
      <c r="R359" s="113"/>
      <c r="S359" s="113"/>
      <c r="T359" s="113"/>
      <c r="U359" s="113"/>
      <c r="V359" s="113"/>
      <c r="W359" s="113"/>
      <c r="X359" s="113"/>
      <c r="Y359" s="113">
        <f t="shared" si="469"/>
        <v>0</v>
      </c>
      <c r="Z359" s="113"/>
      <c r="AA359" s="113"/>
      <c r="AB359" s="113"/>
      <c r="AC359" s="113"/>
      <c r="AD359" s="113"/>
      <c r="AE359" s="113"/>
      <c r="AF359" s="113"/>
      <c r="AG359" s="116">
        <v>0</v>
      </c>
      <c r="AH359" s="116">
        <v>0</v>
      </c>
      <c r="AI359" s="113">
        <f t="shared" si="465"/>
        <v>0</v>
      </c>
      <c r="AJ359" s="113">
        <v>0</v>
      </c>
      <c r="AK359" s="113">
        <v>0</v>
      </c>
      <c r="AL359" s="113">
        <f t="shared" si="466"/>
        <v>0</v>
      </c>
      <c r="AM359" s="113">
        <f>SUM(M359:R359)</f>
        <v>0</v>
      </c>
      <c r="AN359" s="113">
        <f>SUM(S359:U359)</f>
        <v>0</v>
      </c>
      <c r="AO359" s="113">
        <f>SUM(V359:X359)</f>
        <v>0</v>
      </c>
      <c r="AP359" s="113">
        <f>SUM(AM359:AO359)</f>
        <v>0</v>
      </c>
      <c r="AQ359" s="113">
        <v>0</v>
      </c>
      <c r="AR359" s="113">
        <f>R359*3</f>
        <v>0</v>
      </c>
      <c r="AS359" s="113">
        <f>R359*3</f>
        <v>0</v>
      </c>
      <c r="AT359" s="113">
        <f>SUM(AQ359:AS359)</f>
        <v>0</v>
      </c>
      <c r="AU359" s="113">
        <v>0</v>
      </c>
      <c r="AV359" s="113">
        <v>0</v>
      </c>
      <c r="AW359" s="113">
        <f>SUM(AU359:AV359)</f>
        <v>0</v>
      </c>
      <c r="AX359" s="113" t="e">
        <f>#REF!</f>
        <v>#REF!</v>
      </c>
      <c r="AY359" s="113"/>
      <c r="AZ359" s="113"/>
      <c r="BA359" s="113"/>
      <c r="BB359" s="113"/>
    </row>
    <row r="360" spans="7:54" s="71" customFormat="1" ht="14.25" x14ac:dyDescent="0.2">
      <c r="G360" s="81" t="s">
        <v>680</v>
      </c>
      <c r="H360" s="85" t="s">
        <v>680</v>
      </c>
      <c r="I360" s="74" t="s">
        <v>681</v>
      </c>
      <c r="J360" s="75"/>
      <c r="K360" s="75"/>
      <c r="L360" s="113">
        <v>0</v>
      </c>
      <c r="M360" s="113"/>
      <c r="N360" s="113"/>
      <c r="O360" s="113"/>
      <c r="P360" s="113"/>
      <c r="Q360" s="113"/>
      <c r="R360" s="113"/>
      <c r="S360" s="113"/>
      <c r="T360" s="113"/>
      <c r="U360" s="113"/>
      <c r="V360" s="113"/>
      <c r="W360" s="113"/>
      <c r="X360" s="113"/>
      <c r="Y360" s="113">
        <f t="shared" si="469"/>
        <v>0</v>
      </c>
      <c r="Z360" s="113"/>
      <c r="AA360" s="113"/>
      <c r="AB360" s="113"/>
      <c r="AC360" s="113"/>
      <c r="AD360" s="113"/>
      <c r="AE360" s="113"/>
      <c r="AF360" s="113"/>
      <c r="AG360" s="116">
        <v>0</v>
      </c>
      <c r="AH360" s="116">
        <v>0</v>
      </c>
      <c r="AI360" s="113">
        <f t="shared" si="465"/>
        <v>0</v>
      </c>
      <c r="AJ360" s="113">
        <v>0</v>
      </c>
      <c r="AK360" s="113">
        <v>0</v>
      </c>
      <c r="AL360" s="113">
        <f t="shared" si="466"/>
        <v>0</v>
      </c>
      <c r="AM360" s="113">
        <f>SUM(M360:R360)</f>
        <v>0</v>
      </c>
      <c r="AN360" s="113">
        <f>SUM(S360:U360)</f>
        <v>0</v>
      </c>
      <c r="AO360" s="113">
        <f>SUM(V360:X360)</f>
        <v>0</v>
      </c>
      <c r="AP360" s="113">
        <f>SUM(AM360:AO360)</f>
        <v>0</v>
      </c>
      <c r="AQ360" s="113">
        <v>0</v>
      </c>
      <c r="AR360" s="113">
        <f>R360*3</f>
        <v>0</v>
      </c>
      <c r="AS360" s="113">
        <f>R360*3</f>
        <v>0</v>
      </c>
      <c r="AT360" s="113">
        <f>SUM(AQ360:AS360)</f>
        <v>0</v>
      </c>
      <c r="AU360" s="113">
        <v>0</v>
      </c>
      <c r="AV360" s="113">
        <v>0</v>
      </c>
      <c r="AW360" s="113">
        <f>SUM(AU360:AV360)</f>
        <v>0</v>
      </c>
      <c r="AX360" s="113" t="e">
        <f>#REF!</f>
        <v>#REF!</v>
      </c>
      <c r="AY360" s="113"/>
      <c r="AZ360" s="113"/>
      <c r="BA360" s="113"/>
      <c r="BB360" s="113"/>
    </row>
    <row r="361" spans="7:54" s="71" customFormat="1" ht="14.25" x14ac:dyDescent="0.2">
      <c r="G361" s="81" t="s">
        <v>682</v>
      </c>
      <c r="H361" s="82" t="s">
        <v>683</v>
      </c>
      <c r="I361" s="83" t="s">
        <v>684</v>
      </c>
      <c r="J361" s="84">
        <f>J362</f>
        <v>0</v>
      </c>
      <c r="K361" s="84">
        <f>K362</f>
        <v>0</v>
      </c>
      <c r="L361" s="115">
        <f>L362</f>
        <v>0</v>
      </c>
      <c r="M361" s="115">
        <f t="shared" ref="M361:X361" si="470">M362</f>
        <v>0</v>
      </c>
      <c r="N361" s="115">
        <f t="shared" si="470"/>
        <v>0</v>
      </c>
      <c r="O361" s="115">
        <f t="shared" si="470"/>
        <v>0</v>
      </c>
      <c r="P361" s="115">
        <f t="shared" si="470"/>
        <v>0</v>
      </c>
      <c r="Q361" s="115">
        <f t="shared" si="470"/>
        <v>0</v>
      </c>
      <c r="R361" s="115">
        <f t="shared" si="470"/>
        <v>0</v>
      </c>
      <c r="S361" s="115">
        <f t="shared" si="470"/>
        <v>0</v>
      </c>
      <c r="T361" s="115">
        <f t="shared" si="470"/>
        <v>0</v>
      </c>
      <c r="U361" s="115">
        <f t="shared" si="470"/>
        <v>0</v>
      </c>
      <c r="V361" s="115">
        <f t="shared" si="470"/>
        <v>0</v>
      </c>
      <c r="W361" s="115">
        <f t="shared" si="470"/>
        <v>0</v>
      </c>
      <c r="X361" s="115">
        <f t="shared" si="470"/>
        <v>0</v>
      </c>
      <c r="Y361" s="115">
        <f t="shared" si="469"/>
        <v>0</v>
      </c>
      <c r="Z361" s="115">
        <f t="shared" ref="Z361:BB361" si="471">Z362</f>
        <v>0</v>
      </c>
      <c r="AA361" s="115">
        <f t="shared" si="471"/>
        <v>0</v>
      </c>
      <c r="AB361" s="115">
        <f t="shared" si="471"/>
        <v>0</v>
      </c>
      <c r="AC361" s="115">
        <f t="shared" si="471"/>
        <v>0</v>
      </c>
      <c r="AD361" s="115">
        <f t="shared" si="471"/>
        <v>0</v>
      </c>
      <c r="AE361" s="115">
        <f t="shared" si="471"/>
        <v>0</v>
      </c>
      <c r="AF361" s="115">
        <f t="shared" si="471"/>
        <v>0</v>
      </c>
      <c r="AG361" s="115">
        <f t="shared" si="471"/>
        <v>0</v>
      </c>
      <c r="AH361" s="115">
        <f t="shared" si="471"/>
        <v>0</v>
      </c>
      <c r="AI361" s="115">
        <f t="shared" si="471"/>
        <v>0</v>
      </c>
      <c r="AJ361" s="115">
        <f t="shared" si="471"/>
        <v>0</v>
      </c>
      <c r="AK361" s="115">
        <f t="shared" si="471"/>
        <v>0</v>
      </c>
      <c r="AL361" s="115">
        <f t="shared" si="471"/>
        <v>0</v>
      </c>
      <c r="AM361" s="115">
        <f t="shared" si="471"/>
        <v>0</v>
      </c>
      <c r="AN361" s="115">
        <f t="shared" si="471"/>
        <v>0</v>
      </c>
      <c r="AO361" s="115">
        <f t="shared" si="471"/>
        <v>0</v>
      </c>
      <c r="AP361" s="115">
        <f t="shared" si="471"/>
        <v>0</v>
      </c>
      <c r="AQ361" s="115">
        <f t="shared" si="471"/>
        <v>0</v>
      </c>
      <c r="AR361" s="115">
        <f t="shared" si="471"/>
        <v>0</v>
      </c>
      <c r="AS361" s="115">
        <f t="shared" si="471"/>
        <v>0</v>
      </c>
      <c r="AT361" s="115">
        <f t="shared" si="471"/>
        <v>0</v>
      </c>
      <c r="AU361" s="115">
        <f t="shared" si="471"/>
        <v>0</v>
      </c>
      <c r="AV361" s="115">
        <f t="shared" si="471"/>
        <v>0</v>
      </c>
      <c r="AW361" s="115">
        <f t="shared" si="471"/>
        <v>0</v>
      </c>
      <c r="AX361" s="115" t="e">
        <f t="shared" si="471"/>
        <v>#REF!</v>
      </c>
      <c r="AY361" s="115">
        <f t="shared" si="471"/>
        <v>0</v>
      </c>
      <c r="AZ361" s="115">
        <f t="shared" si="471"/>
        <v>0</v>
      </c>
      <c r="BA361" s="115">
        <f t="shared" si="471"/>
        <v>0</v>
      </c>
      <c r="BB361" s="115">
        <f t="shared" si="471"/>
        <v>0</v>
      </c>
    </row>
    <row r="362" spans="7:54" s="71" customFormat="1" ht="14.25" x14ac:dyDescent="0.2">
      <c r="G362" s="81" t="s">
        <v>685</v>
      </c>
      <c r="H362" s="85" t="s">
        <v>685</v>
      </c>
      <c r="I362" s="74" t="s">
        <v>686</v>
      </c>
      <c r="J362" s="75"/>
      <c r="K362" s="75"/>
      <c r="L362" s="113"/>
      <c r="M362" s="113"/>
      <c r="N362" s="113"/>
      <c r="O362" s="113"/>
      <c r="P362" s="113"/>
      <c r="Q362" s="113"/>
      <c r="R362" s="113"/>
      <c r="S362" s="113"/>
      <c r="T362" s="113"/>
      <c r="U362" s="113"/>
      <c r="V362" s="113"/>
      <c r="W362" s="113"/>
      <c r="X362" s="113"/>
      <c r="Y362" s="113">
        <f t="shared" si="469"/>
        <v>0</v>
      </c>
      <c r="Z362" s="113"/>
      <c r="AA362" s="113"/>
      <c r="AB362" s="113"/>
      <c r="AC362" s="113"/>
      <c r="AD362" s="113"/>
      <c r="AE362" s="113"/>
      <c r="AF362" s="113"/>
      <c r="AG362" s="116">
        <v>0</v>
      </c>
      <c r="AH362" s="116">
        <v>0</v>
      </c>
      <c r="AI362" s="113">
        <f t="shared" si="465"/>
        <v>0</v>
      </c>
      <c r="AJ362" s="113">
        <v>0</v>
      </c>
      <c r="AK362" s="113">
        <v>0</v>
      </c>
      <c r="AL362" s="113">
        <f t="shared" si="466"/>
        <v>0</v>
      </c>
      <c r="AM362" s="113">
        <f>SUM(M362:R362)</f>
        <v>0</v>
      </c>
      <c r="AN362" s="113">
        <f>SUM(S362:U362)</f>
        <v>0</v>
      </c>
      <c r="AO362" s="113">
        <f>SUM(V362:X362)</f>
        <v>0</v>
      </c>
      <c r="AP362" s="113">
        <f>SUM(AM362:AO362)</f>
        <v>0</v>
      </c>
      <c r="AQ362" s="113">
        <v>0</v>
      </c>
      <c r="AR362" s="113">
        <f>R362*3</f>
        <v>0</v>
      </c>
      <c r="AS362" s="113">
        <f>R362*3</f>
        <v>0</v>
      </c>
      <c r="AT362" s="113">
        <f>SUM(AQ362:AS362)</f>
        <v>0</v>
      </c>
      <c r="AU362" s="113">
        <v>0</v>
      </c>
      <c r="AV362" s="113">
        <v>0</v>
      </c>
      <c r="AW362" s="113">
        <f>SUM(AU362:AV362)</f>
        <v>0</v>
      </c>
      <c r="AX362" s="113" t="e">
        <f>#REF!</f>
        <v>#REF!</v>
      </c>
      <c r="AY362" s="113"/>
      <c r="AZ362" s="113"/>
      <c r="BA362" s="113"/>
      <c r="BB362" s="113"/>
    </row>
    <row r="363" spans="7:54" s="71" customFormat="1" ht="14.25" x14ac:dyDescent="0.2">
      <c r="G363" s="81" t="s">
        <v>687</v>
      </c>
      <c r="H363" s="82" t="s">
        <v>688</v>
      </c>
      <c r="I363" s="83" t="s">
        <v>689</v>
      </c>
      <c r="J363" s="84">
        <f>J364</f>
        <v>0</v>
      </c>
      <c r="K363" s="84">
        <f>K364</f>
        <v>0</v>
      </c>
      <c r="L363" s="115">
        <f>L364</f>
        <v>0</v>
      </c>
      <c r="M363" s="115">
        <f t="shared" ref="M363:X363" si="472">M364</f>
        <v>0</v>
      </c>
      <c r="N363" s="115">
        <f t="shared" si="472"/>
        <v>0</v>
      </c>
      <c r="O363" s="115">
        <f t="shared" si="472"/>
        <v>0</v>
      </c>
      <c r="P363" s="115">
        <f t="shared" si="472"/>
        <v>0</v>
      </c>
      <c r="Q363" s="115">
        <f t="shared" si="472"/>
        <v>0</v>
      </c>
      <c r="R363" s="115">
        <f t="shared" si="472"/>
        <v>0</v>
      </c>
      <c r="S363" s="115">
        <f t="shared" si="472"/>
        <v>0</v>
      </c>
      <c r="T363" s="115">
        <f t="shared" si="472"/>
        <v>0</v>
      </c>
      <c r="U363" s="115">
        <f t="shared" si="472"/>
        <v>0</v>
      </c>
      <c r="V363" s="115">
        <f t="shared" si="472"/>
        <v>0</v>
      </c>
      <c r="W363" s="115">
        <f t="shared" si="472"/>
        <v>0</v>
      </c>
      <c r="X363" s="115">
        <f t="shared" si="472"/>
        <v>0</v>
      </c>
      <c r="Y363" s="115">
        <f t="shared" si="469"/>
        <v>0</v>
      </c>
      <c r="Z363" s="115">
        <f t="shared" ref="Z363:BB363" si="473">Z364</f>
        <v>0</v>
      </c>
      <c r="AA363" s="115">
        <f t="shared" si="473"/>
        <v>0</v>
      </c>
      <c r="AB363" s="115">
        <f t="shared" si="473"/>
        <v>0</v>
      </c>
      <c r="AC363" s="115">
        <f t="shared" si="473"/>
        <v>0</v>
      </c>
      <c r="AD363" s="115">
        <f t="shared" si="473"/>
        <v>0</v>
      </c>
      <c r="AE363" s="115">
        <f t="shared" si="473"/>
        <v>0</v>
      </c>
      <c r="AF363" s="115">
        <f t="shared" si="473"/>
        <v>0</v>
      </c>
      <c r="AG363" s="115">
        <f t="shared" si="473"/>
        <v>0</v>
      </c>
      <c r="AH363" s="115">
        <f t="shared" si="473"/>
        <v>0</v>
      </c>
      <c r="AI363" s="115">
        <f t="shared" si="473"/>
        <v>0</v>
      </c>
      <c r="AJ363" s="115">
        <f t="shared" si="473"/>
        <v>0</v>
      </c>
      <c r="AK363" s="115">
        <f t="shared" si="473"/>
        <v>0</v>
      </c>
      <c r="AL363" s="115">
        <f t="shared" si="473"/>
        <v>0</v>
      </c>
      <c r="AM363" s="115">
        <f t="shared" si="473"/>
        <v>0</v>
      </c>
      <c r="AN363" s="115">
        <f t="shared" si="473"/>
        <v>0</v>
      </c>
      <c r="AO363" s="115">
        <f t="shared" si="473"/>
        <v>0</v>
      </c>
      <c r="AP363" s="115">
        <f t="shared" si="473"/>
        <v>0</v>
      </c>
      <c r="AQ363" s="115">
        <f t="shared" si="473"/>
        <v>0</v>
      </c>
      <c r="AR363" s="115">
        <f t="shared" si="473"/>
        <v>0</v>
      </c>
      <c r="AS363" s="115">
        <f t="shared" si="473"/>
        <v>0</v>
      </c>
      <c r="AT363" s="115">
        <f t="shared" si="473"/>
        <v>0</v>
      </c>
      <c r="AU363" s="115">
        <f t="shared" si="473"/>
        <v>0</v>
      </c>
      <c r="AV363" s="115">
        <f t="shared" si="473"/>
        <v>0</v>
      </c>
      <c r="AW363" s="115">
        <f t="shared" si="473"/>
        <v>0</v>
      </c>
      <c r="AX363" s="115" t="e">
        <f t="shared" si="473"/>
        <v>#REF!</v>
      </c>
      <c r="AY363" s="115">
        <f t="shared" si="473"/>
        <v>0</v>
      </c>
      <c r="AZ363" s="115">
        <f t="shared" si="473"/>
        <v>0</v>
      </c>
      <c r="BA363" s="115">
        <f t="shared" si="473"/>
        <v>0</v>
      </c>
      <c r="BB363" s="115">
        <f t="shared" si="473"/>
        <v>0</v>
      </c>
    </row>
    <row r="364" spans="7:54" s="71" customFormat="1" ht="14.25" x14ac:dyDescent="0.2">
      <c r="G364" s="81" t="s">
        <v>690</v>
      </c>
      <c r="H364" s="85" t="s">
        <v>690</v>
      </c>
      <c r="I364" s="74" t="s">
        <v>691</v>
      </c>
      <c r="J364" s="75"/>
      <c r="K364" s="75"/>
      <c r="L364" s="113"/>
      <c r="M364" s="113"/>
      <c r="N364" s="113"/>
      <c r="O364" s="113"/>
      <c r="P364" s="113"/>
      <c r="Q364" s="113"/>
      <c r="R364" s="113"/>
      <c r="S364" s="113"/>
      <c r="T364" s="113"/>
      <c r="U364" s="113"/>
      <c r="V364" s="113"/>
      <c r="W364" s="113"/>
      <c r="X364" s="113"/>
      <c r="Y364" s="113">
        <f t="shared" si="469"/>
        <v>0</v>
      </c>
      <c r="Z364" s="113"/>
      <c r="AA364" s="113"/>
      <c r="AB364" s="113"/>
      <c r="AC364" s="113"/>
      <c r="AD364" s="113"/>
      <c r="AE364" s="113"/>
      <c r="AF364" s="113"/>
      <c r="AG364" s="116">
        <v>0</v>
      </c>
      <c r="AH364" s="116">
        <v>0</v>
      </c>
      <c r="AI364" s="113">
        <f t="shared" si="465"/>
        <v>0</v>
      </c>
      <c r="AJ364" s="113">
        <v>0</v>
      </c>
      <c r="AK364" s="113">
        <v>0</v>
      </c>
      <c r="AL364" s="113">
        <f t="shared" si="466"/>
        <v>0</v>
      </c>
      <c r="AM364" s="113">
        <f>SUM(M364:R364)</f>
        <v>0</v>
      </c>
      <c r="AN364" s="113">
        <f>SUM(S364:U364)</f>
        <v>0</v>
      </c>
      <c r="AO364" s="113">
        <f>SUM(V364:X364)</f>
        <v>0</v>
      </c>
      <c r="AP364" s="113">
        <f>SUM(AM364:AO364)</f>
        <v>0</v>
      </c>
      <c r="AQ364" s="113">
        <v>0</v>
      </c>
      <c r="AR364" s="113">
        <f>R364*3</f>
        <v>0</v>
      </c>
      <c r="AS364" s="113">
        <f>R364*3</f>
        <v>0</v>
      </c>
      <c r="AT364" s="113">
        <f>SUM(AQ364:AS364)</f>
        <v>0</v>
      </c>
      <c r="AU364" s="113">
        <v>0</v>
      </c>
      <c r="AV364" s="113">
        <v>0</v>
      </c>
      <c r="AW364" s="113">
        <f>SUM(AU364:AV364)</f>
        <v>0</v>
      </c>
      <c r="AX364" s="113" t="e">
        <f>#REF!</f>
        <v>#REF!</v>
      </c>
      <c r="AY364" s="113"/>
      <c r="AZ364" s="113"/>
      <c r="BA364" s="113"/>
      <c r="BB364" s="113"/>
    </row>
    <row r="365" spans="7:54" s="71" customFormat="1" ht="14.25" x14ac:dyDescent="0.2">
      <c r="G365" s="81" t="s">
        <v>692</v>
      </c>
      <c r="H365" s="82" t="s">
        <v>693</v>
      </c>
      <c r="I365" s="83" t="s">
        <v>694</v>
      </c>
      <c r="J365" s="84">
        <f>J366</f>
        <v>0</v>
      </c>
      <c r="K365" s="84">
        <f>K366</f>
        <v>0</v>
      </c>
      <c r="L365" s="115">
        <f>L366</f>
        <v>0</v>
      </c>
      <c r="M365" s="115">
        <f t="shared" ref="M365:X365" si="474">M366</f>
        <v>0</v>
      </c>
      <c r="N365" s="115">
        <f t="shared" si="474"/>
        <v>0</v>
      </c>
      <c r="O365" s="115">
        <f t="shared" si="474"/>
        <v>0</v>
      </c>
      <c r="P365" s="115">
        <f t="shared" si="474"/>
        <v>0</v>
      </c>
      <c r="Q365" s="115">
        <f t="shared" si="474"/>
        <v>0</v>
      </c>
      <c r="R365" s="115">
        <f t="shared" si="474"/>
        <v>0</v>
      </c>
      <c r="S365" s="115">
        <f t="shared" si="474"/>
        <v>0</v>
      </c>
      <c r="T365" s="115">
        <f t="shared" si="474"/>
        <v>0</v>
      </c>
      <c r="U365" s="115">
        <f t="shared" si="474"/>
        <v>0</v>
      </c>
      <c r="V365" s="115">
        <f t="shared" si="474"/>
        <v>0</v>
      </c>
      <c r="W365" s="115">
        <f t="shared" si="474"/>
        <v>0</v>
      </c>
      <c r="X365" s="115">
        <f t="shared" si="474"/>
        <v>0</v>
      </c>
      <c r="Y365" s="115">
        <f t="shared" si="469"/>
        <v>0</v>
      </c>
      <c r="Z365" s="115">
        <f t="shared" ref="Z365:BB365" si="475">Z366</f>
        <v>0</v>
      </c>
      <c r="AA365" s="115">
        <f t="shared" si="475"/>
        <v>0</v>
      </c>
      <c r="AB365" s="115">
        <f t="shared" si="475"/>
        <v>0</v>
      </c>
      <c r="AC365" s="115">
        <f t="shared" si="475"/>
        <v>0</v>
      </c>
      <c r="AD365" s="115">
        <f t="shared" si="475"/>
        <v>0</v>
      </c>
      <c r="AE365" s="115">
        <f t="shared" si="475"/>
        <v>0</v>
      </c>
      <c r="AF365" s="115">
        <f t="shared" si="475"/>
        <v>0</v>
      </c>
      <c r="AG365" s="115">
        <f t="shared" si="475"/>
        <v>0</v>
      </c>
      <c r="AH365" s="115">
        <f t="shared" si="475"/>
        <v>0</v>
      </c>
      <c r="AI365" s="115">
        <f t="shared" si="475"/>
        <v>0</v>
      </c>
      <c r="AJ365" s="115">
        <f t="shared" si="475"/>
        <v>0</v>
      </c>
      <c r="AK365" s="115">
        <f t="shared" si="475"/>
        <v>0</v>
      </c>
      <c r="AL365" s="115">
        <f t="shared" si="475"/>
        <v>0</v>
      </c>
      <c r="AM365" s="115">
        <f t="shared" si="475"/>
        <v>0</v>
      </c>
      <c r="AN365" s="115">
        <f t="shared" si="475"/>
        <v>0</v>
      </c>
      <c r="AO365" s="115">
        <f t="shared" si="475"/>
        <v>0</v>
      </c>
      <c r="AP365" s="115">
        <f t="shared" si="475"/>
        <v>0</v>
      </c>
      <c r="AQ365" s="115">
        <f t="shared" si="475"/>
        <v>0</v>
      </c>
      <c r="AR365" s="115">
        <f t="shared" si="475"/>
        <v>0</v>
      </c>
      <c r="AS365" s="115">
        <f t="shared" si="475"/>
        <v>0</v>
      </c>
      <c r="AT365" s="115">
        <f t="shared" si="475"/>
        <v>0</v>
      </c>
      <c r="AU365" s="115">
        <f t="shared" si="475"/>
        <v>0</v>
      </c>
      <c r="AV365" s="115">
        <f t="shared" si="475"/>
        <v>0</v>
      </c>
      <c r="AW365" s="115">
        <f t="shared" si="475"/>
        <v>0</v>
      </c>
      <c r="AX365" s="115" t="e">
        <f t="shared" si="475"/>
        <v>#REF!</v>
      </c>
      <c r="AY365" s="115">
        <f t="shared" si="475"/>
        <v>0</v>
      </c>
      <c r="AZ365" s="115">
        <f t="shared" si="475"/>
        <v>0</v>
      </c>
      <c r="BA365" s="115">
        <f t="shared" si="475"/>
        <v>0</v>
      </c>
      <c r="BB365" s="115">
        <f t="shared" si="475"/>
        <v>0</v>
      </c>
    </row>
    <row r="366" spans="7:54" s="71" customFormat="1" ht="14.25" x14ac:dyDescent="0.2">
      <c r="G366" s="81" t="s">
        <v>695</v>
      </c>
      <c r="H366" s="85" t="s">
        <v>695</v>
      </c>
      <c r="I366" s="74" t="s">
        <v>696</v>
      </c>
      <c r="J366" s="75"/>
      <c r="K366" s="75"/>
      <c r="L366" s="113"/>
      <c r="M366" s="113"/>
      <c r="N366" s="113"/>
      <c r="O366" s="113"/>
      <c r="P366" s="113"/>
      <c r="Q366" s="113"/>
      <c r="R366" s="113"/>
      <c r="S366" s="113"/>
      <c r="T366" s="113"/>
      <c r="U366" s="113"/>
      <c r="V366" s="113"/>
      <c r="W366" s="113"/>
      <c r="X366" s="113"/>
      <c r="Y366" s="113">
        <f t="shared" si="469"/>
        <v>0</v>
      </c>
      <c r="Z366" s="113"/>
      <c r="AA366" s="113"/>
      <c r="AB366" s="113"/>
      <c r="AC366" s="113"/>
      <c r="AD366" s="113"/>
      <c r="AE366" s="113"/>
      <c r="AF366" s="113"/>
      <c r="AG366" s="116">
        <v>0</v>
      </c>
      <c r="AH366" s="116">
        <v>0</v>
      </c>
      <c r="AI366" s="113">
        <f t="shared" si="465"/>
        <v>0</v>
      </c>
      <c r="AJ366" s="113">
        <v>0</v>
      </c>
      <c r="AK366" s="113">
        <v>0</v>
      </c>
      <c r="AL366" s="113">
        <f t="shared" si="466"/>
        <v>0</v>
      </c>
      <c r="AM366" s="113">
        <f>SUM(M366:R366)</f>
        <v>0</v>
      </c>
      <c r="AN366" s="113">
        <f>SUM(S366:U366)</f>
        <v>0</v>
      </c>
      <c r="AO366" s="113">
        <f>SUM(V366:X366)</f>
        <v>0</v>
      </c>
      <c r="AP366" s="113">
        <f>SUM(AM366:AO366)</f>
        <v>0</v>
      </c>
      <c r="AQ366" s="113">
        <v>0</v>
      </c>
      <c r="AR366" s="113">
        <f>R366*3</f>
        <v>0</v>
      </c>
      <c r="AS366" s="113">
        <f>R366*3</f>
        <v>0</v>
      </c>
      <c r="AT366" s="113">
        <f>SUM(AQ366:AS366)</f>
        <v>0</v>
      </c>
      <c r="AU366" s="113">
        <v>0</v>
      </c>
      <c r="AV366" s="113">
        <v>0</v>
      </c>
      <c r="AW366" s="113">
        <f>SUM(AU366:AV366)</f>
        <v>0</v>
      </c>
      <c r="AX366" s="113" t="e">
        <f>#REF!</f>
        <v>#REF!</v>
      </c>
      <c r="AY366" s="113"/>
      <c r="AZ366" s="113"/>
      <c r="BA366" s="113"/>
      <c r="BB366" s="113"/>
    </row>
    <row r="367" spans="7:54" s="71" customFormat="1" ht="14.25" x14ac:dyDescent="0.2">
      <c r="G367" s="81" t="s">
        <v>697</v>
      </c>
      <c r="H367" s="82" t="s">
        <v>698</v>
      </c>
      <c r="I367" s="83" t="s">
        <v>699</v>
      </c>
      <c r="J367" s="84">
        <f>J368</f>
        <v>0</v>
      </c>
      <c r="K367" s="84">
        <f>K368</f>
        <v>0</v>
      </c>
      <c r="L367" s="115">
        <f>L368</f>
        <v>0</v>
      </c>
      <c r="M367" s="115">
        <f t="shared" ref="M367:X367" si="476">M368</f>
        <v>0</v>
      </c>
      <c r="N367" s="115">
        <f t="shared" si="476"/>
        <v>0</v>
      </c>
      <c r="O367" s="115">
        <f t="shared" si="476"/>
        <v>0</v>
      </c>
      <c r="P367" s="115">
        <f t="shared" si="476"/>
        <v>0</v>
      </c>
      <c r="Q367" s="115">
        <f t="shared" si="476"/>
        <v>0</v>
      </c>
      <c r="R367" s="115">
        <f t="shared" si="476"/>
        <v>0</v>
      </c>
      <c r="S367" s="115">
        <f t="shared" si="476"/>
        <v>0</v>
      </c>
      <c r="T367" s="115">
        <f t="shared" si="476"/>
        <v>0</v>
      </c>
      <c r="U367" s="115">
        <f t="shared" si="476"/>
        <v>0</v>
      </c>
      <c r="V367" s="115">
        <f t="shared" si="476"/>
        <v>0</v>
      </c>
      <c r="W367" s="115">
        <f t="shared" si="476"/>
        <v>0</v>
      </c>
      <c r="X367" s="115">
        <f t="shared" si="476"/>
        <v>0</v>
      </c>
      <c r="Y367" s="115">
        <f t="shared" si="469"/>
        <v>0</v>
      </c>
      <c r="Z367" s="115">
        <f t="shared" ref="Z367:BB367" si="477">Z368</f>
        <v>0</v>
      </c>
      <c r="AA367" s="115">
        <f t="shared" si="477"/>
        <v>0</v>
      </c>
      <c r="AB367" s="115">
        <f t="shared" si="477"/>
        <v>0</v>
      </c>
      <c r="AC367" s="115">
        <f t="shared" si="477"/>
        <v>0</v>
      </c>
      <c r="AD367" s="115">
        <f t="shared" si="477"/>
        <v>0</v>
      </c>
      <c r="AE367" s="115">
        <f t="shared" si="477"/>
        <v>0</v>
      </c>
      <c r="AF367" s="115">
        <f t="shared" si="477"/>
        <v>0</v>
      </c>
      <c r="AG367" s="115">
        <f t="shared" si="477"/>
        <v>0</v>
      </c>
      <c r="AH367" s="115">
        <f t="shared" si="477"/>
        <v>0</v>
      </c>
      <c r="AI367" s="115">
        <f t="shared" si="477"/>
        <v>0</v>
      </c>
      <c r="AJ367" s="115">
        <f t="shared" si="477"/>
        <v>0</v>
      </c>
      <c r="AK367" s="115">
        <f t="shared" si="477"/>
        <v>0</v>
      </c>
      <c r="AL367" s="115">
        <f t="shared" si="477"/>
        <v>0</v>
      </c>
      <c r="AM367" s="115">
        <f t="shared" si="477"/>
        <v>0</v>
      </c>
      <c r="AN367" s="115">
        <f t="shared" si="477"/>
        <v>0</v>
      </c>
      <c r="AO367" s="115">
        <f t="shared" si="477"/>
        <v>0</v>
      </c>
      <c r="AP367" s="115">
        <f t="shared" si="477"/>
        <v>0</v>
      </c>
      <c r="AQ367" s="115">
        <f t="shared" si="477"/>
        <v>0</v>
      </c>
      <c r="AR367" s="115">
        <f t="shared" si="477"/>
        <v>0</v>
      </c>
      <c r="AS367" s="115">
        <f t="shared" si="477"/>
        <v>0</v>
      </c>
      <c r="AT367" s="115">
        <f t="shared" si="477"/>
        <v>0</v>
      </c>
      <c r="AU367" s="115">
        <f t="shared" si="477"/>
        <v>0</v>
      </c>
      <c r="AV367" s="115">
        <f t="shared" si="477"/>
        <v>0</v>
      </c>
      <c r="AW367" s="115">
        <f t="shared" si="477"/>
        <v>0</v>
      </c>
      <c r="AX367" s="115" t="e">
        <f t="shared" si="477"/>
        <v>#REF!</v>
      </c>
      <c r="AY367" s="115">
        <f t="shared" si="477"/>
        <v>0</v>
      </c>
      <c r="AZ367" s="115">
        <f t="shared" si="477"/>
        <v>0</v>
      </c>
      <c r="BA367" s="115">
        <f t="shared" si="477"/>
        <v>0</v>
      </c>
      <c r="BB367" s="115">
        <f t="shared" si="477"/>
        <v>0</v>
      </c>
    </row>
    <row r="368" spans="7:54" s="71" customFormat="1" ht="14.25" x14ac:dyDescent="0.2">
      <c r="G368" s="81" t="s">
        <v>700</v>
      </c>
      <c r="H368" s="85" t="s">
        <v>700</v>
      </c>
      <c r="I368" s="74" t="s">
        <v>701</v>
      </c>
      <c r="J368" s="75"/>
      <c r="K368" s="75"/>
      <c r="L368" s="113"/>
      <c r="M368" s="113"/>
      <c r="N368" s="113"/>
      <c r="O368" s="113"/>
      <c r="P368" s="113"/>
      <c r="Q368" s="113"/>
      <c r="R368" s="113"/>
      <c r="S368" s="113"/>
      <c r="T368" s="113"/>
      <c r="U368" s="113"/>
      <c r="V368" s="113"/>
      <c r="W368" s="113"/>
      <c r="X368" s="113"/>
      <c r="Y368" s="113">
        <f t="shared" si="469"/>
        <v>0</v>
      </c>
      <c r="Z368" s="113"/>
      <c r="AA368" s="113"/>
      <c r="AB368" s="113"/>
      <c r="AC368" s="113"/>
      <c r="AD368" s="113"/>
      <c r="AE368" s="113"/>
      <c r="AF368" s="113"/>
      <c r="AG368" s="116">
        <v>0</v>
      </c>
      <c r="AH368" s="116">
        <v>0</v>
      </c>
      <c r="AI368" s="113">
        <f t="shared" si="465"/>
        <v>0</v>
      </c>
      <c r="AJ368" s="113">
        <v>0</v>
      </c>
      <c r="AK368" s="113">
        <v>0</v>
      </c>
      <c r="AL368" s="113">
        <f t="shared" si="466"/>
        <v>0</v>
      </c>
      <c r="AM368" s="113">
        <f>SUM(M368:R368)</f>
        <v>0</v>
      </c>
      <c r="AN368" s="113">
        <f>SUM(S368:U368)</f>
        <v>0</v>
      </c>
      <c r="AO368" s="113">
        <f>SUM(V368:X368)</f>
        <v>0</v>
      </c>
      <c r="AP368" s="113">
        <f>SUM(AM368:AO368)</f>
        <v>0</v>
      </c>
      <c r="AQ368" s="113">
        <v>0</v>
      </c>
      <c r="AR368" s="113">
        <f>R368*3</f>
        <v>0</v>
      </c>
      <c r="AS368" s="113">
        <f>R368*3</f>
        <v>0</v>
      </c>
      <c r="AT368" s="113">
        <f>SUM(AQ368:AS368)</f>
        <v>0</v>
      </c>
      <c r="AU368" s="113">
        <v>0</v>
      </c>
      <c r="AV368" s="113">
        <v>0</v>
      </c>
      <c r="AW368" s="113">
        <f>SUM(AU368:AV368)</f>
        <v>0</v>
      </c>
      <c r="AX368" s="113" t="e">
        <f>#REF!</f>
        <v>#REF!</v>
      </c>
      <c r="AY368" s="113"/>
      <c r="AZ368" s="113"/>
      <c r="BA368" s="113"/>
      <c r="BB368" s="113"/>
    </row>
    <row r="369" spans="7:54" s="71" customFormat="1" ht="14.25" x14ac:dyDescent="0.2">
      <c r="G369" s="81" t="s">
        <v>702</v>
      </c>
      <c r="H369" s="82" t="s">
        <v>703</v>
      </c>
      <c r="I369" s="83" t="s">
        <v>704</v>
      </c>
      <c r="J369" s="84">
        <f>SUM(J370:J380)</f>
        <v>0</v>
      </c>
      <c r="K369" s="84">
        <f>SUM(K370:K380)</f>
        <v>0</v>
      </c>
      <c r="L369" s="115">
        <f>SUM(L370:L380)</f>
        <v>0</v>
      </c>
      <c r="M369" s="115">
        <f t="shared" ref="M369:X369" si="478">SUM(M370:M380)</f>
        <v>0</v>
      </c>
      <c r="N369" s="115">
        <f t="shared" si="478"/>
        <v>0</v>
      </c>
      <c r="O369" s="115">
        <f t="shared" si="478"/>
        <v>0</v>
      </c>
      <c r="P369" s="115">
        <f t="shared" si="478"/>
        <v>0</v>
      </c>
      <c r="Q369" s="115">
        <f t="shared" si="478"/>
        <v>0</v>
      </c>
      <c r="R369" s="115">
        <f t="shared" si="478"/>
        <v>0</v>
      </c>
      <c r="S369" s="115">
        <f t="shared" si="478"/>
        <v>0</v>
      </c>
      <c r="T369" s="115">
        <f t="shared" si="478"/>
        <v>0</v>
      </c>
      <c r="U369" s="115">
        <f t="shared" si="478"/>
        <v>0</v>
      </c>
      <c r="V369" s="115">
        <f t="shared" si="478"/>
        <v>0</v>
      </c>
      <c r="W369" s="115">
        <f t="shared" si="478"/>
        <v>0</v>
      </c>
      <c r="X369" s="115">
        <f t="shared" si="478"/>
        <v>0</v>
      </c>
      <c r="Y369" s="115">
        <f t="shared" si="469"/>
        <v>0</v>
      </c>
      <c r="Z369" s="115">
        <f t="shared" ref="Z369:AZ369" si="479">SUM(Z370:Z380)</f>
        <v>0</v>
      </c>
      <c r="AA369" s="115">
        <f t="shared" si="479"/>
        <v>0</v>
      </c>
      <c r="AB369" s="115">
        <f t="shared" si="479"/>
        <v>0</v>
      </c>
      <c r="AC369" s="115">
        <f t="shared" si="479"/>
        <v>0</v>
      </c>
      <c r="AD369" s="115">
        <f t="shared" si="479"/>
        <v>0</v>
      </c>
      <c r="AE369" s="115">
        <f t="shared" si="479"/>
        <v>0</v>
      </c>
      <c r="AF369" s="115">
        <f t="shared" si="479"/>
        <v>0</v>
      </c>
      <c r="AG369" s="115">
        <f t="shared" si="479"/>
        <v>0</v>
      </c>
      <c r="AH369" s="115">
        <f t="shared" si="479"/>
        <v>0</v>
      </c>
      <c r="AI369" s="115">
        <f t="shared" si="479"/>
        <v>0</v>
      </c>
      <c r="AJ369" s="115">
        <f t="shared" si="479"/>
        <v>0</v>
      </c>
      <c r="AK369" s="115">
        <f t="shared" si="479"/>
        <v>0</v>
      </c>
      <c r="AL369" s="115">
        <f t="shared" si="479"/>
        <v>0</v>
      </c>
      <c r="AM369" s="115">
        <f t="shared" si="479"/>
        <v>0</v>
      </c>
      <c r="AN369" s="115">
        <f t="shared" si="479"/>
        <v>0</v>
      </c>
      <c r="AO369" s="115">
        <f t="shared" si="479"/>
        <v>0</v>
      </c>
      <c r="AP369" s="115">
        <f t="shared" si="479"/>
        <v>0</v>
      </c>
      <c r="AQ369" s="115">
        <f>SUM(AQ370:AQ380)</f>
        <v>0</v>
      </c>
      <c r="AR369" s="115">
        <f t="shared" si="479"/>
        <v>0</v>
      </c>
      <c r="AS369" s="115">
        <f t="shared" si="479"/>
        <v>0</v>
      </c>
      <c r="AT369" s="115">
        <f t="shared" si="479"/>
        <v>0</v>
      </c>
      <c r="AU369" s="115">
        <f t="shared" si="479"/>
        <v>0</v>
      </c>
      <c r="AV369" s="115">
        <f t="shared" si="479"/>
        <v>0</v>
      </c>
      <c r="AW369" s="115">
        <f t="shared" si="479"/>
        <v>0</v>
      </c>
      <c r="AX369" s="115" t="e">
        <f t="shared" si="479"/>
        <v>#REF!</v>
      </c>
      <c r="AY369" s="115">
        <f t="shared" si="479"/>
        <v>0</v>
      </c>
      <c r="AZ369" s="115">
        <f t="shared" si="479"/>
        <v>0</v>
      </c>
      <c r="BA369" s="115">
        <f>SUM(BA370:BA380)</f>
        <v>0</v>
      </c>
      <c r="BB369" s="115">
        <f>SUM(BB370:BB380)</f>
        <v>0</v>
      </c>
    </row>
    <row r="370" spans="7:54" s="71" customFormat="1" ht="14.25" x14ac:dyDescent="0.2">
      <c r="G370" s="81" t="s">
        <v>705</v>
      </c>
      <c r="H370" s="85" t="s">
        <v>705</v>
      </c>
      <c r="I370" s="74" t="s">
        <v>706</v>
      </c>
      <c r="J370" s="75"/>
      <c r="K370" s="75"/>
      <c r="L370" s="113">
        <v>0</v>
      </c>
      <c r="M370" s="113"/>
      <c r="N370" s="113"/>
      <c r="O370" s="113"/>
      <c r="P370" s="113"/>
      <c r="Q370" s="113"/>
      <c r="R370" s="113"/>
      <c r="S370" s="113"/>
      <c r="T370" s="113"/>
      <c r="U370" s="113"/>
      <c r="V370" s="113"/>
      <c r="W370" s="113"/>
      <c r="X370" s="113"/>
      <c r="Y370" s="113">
        <f t="shared" si="469"/>
        <v>0</v>
      </c>
      <c r="Z370" s="113"/>
      <c r="AA370" s="113"/>
      <c r="AB370" s="113"/>
      <c r="AC370" s="113"/>
      <c r="AD370" s="113"/>
      <c r="AE370" s="113"/>
      <c r="AF370" s="113"/>
      <c r="AG370" s="116">
        <v>0</v>
      </c>
      <c r="AH370" s="116">
        <v>0</v>
      </c>
      <c r="AI370" s="113">
        <f t="shared" si="465"/>
        <v>0</v>
      </c>
      <c r="AJ370" s="113">
        <v>0</v>
      </c>
      <c r="AK370" s="113">
        <v>0</v>
      </c>
      <c r="AL370" s="113">
        <f t="shared" si="466"/>
        <v>0</v>
      </c>
      <c r="AM370" s="113">
        <f t="shared" ref="AM370:AM380" si="480">SUM(M370:R370)</f>
        <v>0</v>
      </c>
      <c r="AN370" s="113">
        <f t="shared" ref="AN370:AN380" si="481">SUM(S370:U370)</f>
        <v>0</v>
      </c>
      <c r="AO370" s="113">
        <f t="shared" ref="AO370:AO380" si="482">SUM(V370:X370)</f>
        <v>0</v>
      </c>
      <c r="AP370" s="113">
        <f t="shared" ref="AP370:AP380" si="483">SUM(AM370:AO370)</f>
        <v>0</v>
      </c>
      <c r="AQ370" s="113">
        <v>0</v>
      </c>
      <c r="AR370" s="113">
        <f t="shared" ref="AR370:AR380" si="484">R370*3</f>
        <v>0</v>
      </c>
      <c r="AS370" s="113">
        <f t="shared" ref="AS370:AS380" si="485">R370*3</f>
        <v>0</v>
      </c>
      <c r="AT370" s="113">
        <f t="shared" ref="AT370:AT380" si="486">SUM(AQ370:AS370)</f>
        <v>0</v>
      </c>
      <c r="AU370" s="113">
        <v>0</v>
      </c>
      <c r="AV370" s="113">
        <v>0</v>
      </c>
      <c r="AW370" s="113">
        <f t="shared" ref="AW370:AW380" si="487">SUM(AU370:AV370)</f>
        <v>0</v>
      </c>
      <c r="AX370" s="113" t="e">
        <f>#REF!</f>
        <v>#REF!</v>
      </c>
      <c r="AY370" s="113"/>
      <c r="AZ370" s="113"/>
      <c r="BA370" s="113"/>
      <c r="BB370" s="113"/>
    </row>
    <row r="371" spans="7:54" s="71" customFormat="1" ht="14.25" x14ac:dyDescent="0.2">
      <c r="G371" s="81" t="s">
        <v>707</v>
      </c>
      <c r="H371" s="85" t="s">
        <v>707</v>
      </c>
      <c r="I371" s="74" t="s">
        <v>708</v>
      </c>
      <c r="J371" s="75"/>
      <c r="K371" s="75"/>
      <c r="L371" s="113">
        <v>0</v>
      </c>
      <c r="M371" s="113"/>
      <c r="N371" s="113"/>
      <c r="O371" s="113"/>
      <c r="P371" s="113"/>
      <c r="Q371" s="113"/>
      <c r="R371" s="113"/>
      <c r="S371" s="113"/>
      <c r="T371" s="113"/>
      <c r="U371" s="113"/>
      <c r="V371" s="113"/>
      <c r="W371" s="113"/>
      <c r="X371" s="113"/>
      <c r="Y371" s="113">
        <f t="shared" si="469"/>
        <v>0</v>
      </c>
      <c r="Z371" s="113"/>
      <c r="AA371" s="113"/>
      <c r="AB371" s="113"/>
      <c r="AC371" s="113"/>
      <c r="AD371" s="113"/>
      <c r="AE371" s="113"/>
      <c r="AF371" s="113"/>
      <c r="AG371" s="116">
        <v>0</v>
      </c>
      <c r="AH371" s="116">
        <v>0</v>
      </c>
      <c r="AI371" s="113">
        <f t="shared" si="465"/>
        <v>0</v>
      </c>
      <c r="AJ371" s="113">
        <v>0</v>
      </c>
      <c r="AK371" s="113">
        <v>0</v>
      </c>
      <c r="AL371" s="113">
        <f t="shared" si="466"/>
        <v>0</v>
      </c>
      <c r="AM371" s="113">
        <f t="shared" si="480"/>
        <v>0</v>
      </c>
      <c r="AN371" s="113">
        <f t="shared" si="481"/>
        <v>0</v>
      </c>
      <c r="AO371" s="113">
        <f t="shared" si="482"/>
        <v>0</v>
      </c>
      <c r="AP371" s="113">
        <f t="shared" si="483"/>
        <v>0</v>
      </c>
      <c r="AQ371" s="113">
        <v>0</v>
      </c>
      <c r="AR371" s="113">
        <f t="shared" si="484"/>
        <v>0</v>
      </c>
      <c r="AS371" s="113">
        <f t="shared" si="485"/>
        <v>0</v>
      </c>
      <c r="AT371" s="113">
        <f t="shared" si="486"/>
        <v>0</v>
      </c>
      <c r="AU371" s="113">
        <v>0</v>
      </c>
      <c r="AV371" s="113">
        <v>0</v>
      </c>
      <c r="AW371" s="113">
        <f t="shared" si="487"/>
        <v>0</v>
      </c>
      <c r="AX371" s="113" t="e">
        <f>#REF!</f>
        <v>#REF!</v>
      </c>
      <c r="AY371" s="113"/>
      <c r="AZ371" s="113"/>
      <c r="BA371" s="113"/>
      <c r="BB371" s="113"/>
    </row>
    <row r="372" spans="7:54" s="71" customFormat="1" ht="14.25" x14ac:dyDescent="0.2">
      <c r="G372" s="81" t="s">
        <v>709</v>
      </c>
      <c r="H372" s="85" t="s">
        <v>709</v>
      </c>
      <c r="I372" s="74" t="s">
        <v>710</v>
      </c>
      <c r="J372" s="75"/>
      <c r="K372" s="75"/>
      <c r="L372" s="113">
        <v>0</v>
      </c>
      <c r="M372" s="113"/>
      <c r="N372" s="113"/>
      <c r="O372" s="113"/>
      <c r="P372" s="113"/>
      <c r="Q372" s="113"/>
      <c r="R372" s="113"/>
      <c r="S372" s="113"/>
      <c r="T372" s="113"/>
      <c r="U372" s="113"/>
      <c r="V372" s="113"/>
      <c r="W372" s="113"/>
      <c r="X372" s="113"/>
      <c r="Y372" s="113">
        <f t="shared" si="469"/>
        <v>0</v>
      </c>
      <c r="Z372" s="113"/>
      <c r="AA372" s="113"/>
      <c r="AB372" s="113"/>
      <c r="AC372" s="113"/>
      <c r="AD372" s="113"/>
      <c r="AE372" s="113"/>
      <c r="AF372" s="113"/>
      <c r="AG372" s="116">
        <v>0</v>
      </c>
      <c r="AH372" s="116">
        <v>0</v>
      </c>
      <c r="AI372" s="113">
        <f t="shared" si="465"/>
        <v>0</v>
      </c>
      <c r="AJ372" s="113">
        <v>0</v>
      </c>
      <c r="AK372" s="113">
        <v>0</v>
      </c>
      <c r="AL372" s="113">
        <f t="shared" si="466"/>
        <v>0</v>
      </c>
      <c r="AM372" s="113">
        <f t="shared" si="480"/>
        <v>0</v>
      </c>
      <c r="AN372" s="113">
        <f t="shared" si="481"/>
        <v>0</v>
      </c>
      <c r="AO372" s="113">
        <f t="shared" si="482"/>
        <v>0</v>
      </c>
      <c r="AP372" s="113">
        <f t="shared" si="483"/>
        <v>0</v>
      </c>
      <c r="AQ372" s="113">
        <v>0</v>
      </c>
      <c r="AR372" s="113">
        <f t="shared" si="484"/>
        <v>0</v>
      </c>
      <c r="AS372" s="113">
        <f t="shared" si="485"/>
        <v>0</v>
      </c>
      <c r="AT372" s="113">
        <f t="shared" si="486"/>
        <v>0</v>
      </c>
      <c r="AU372" s="113">
        <v>0</v>
      </c>
      <c r="AV372" s="113">
        <v>0</v>
      </c>
      <c r="AW372" s="113">
        <f t="shared" si="487"/>
        <v>0</v>
      </c>
      <c r="AX372" s="113" t="e">
        <f>#REF!</f>
        <v>#REF!</v>
      </c>
      <c r="AY372" s="113"/>
      <c r="AZ372" s="113"/>
      <c r="BA372" s="113"/>
      <c r="BB372" s="113"/>
    </row>
    <row r="373" spans="7:54" s="71" customFormat="1" ht="14.25" x14ac:dyDescent="0.2">
      <c r="G373" s="81" t="s">
        <v>711</v>
      </c>
      <c r="H373" s="85" t="s">
        <v>711</v>
      </c>
      <c r="I373" s="74" t="s">
        <v>712</v>
      </c>
      <c r="J373" s="75"/>
      <c r="K373" s="75"/>
      <c r="L373" s="113">
        <v>0</v>
      </c>
      <c r="M373" s="113"/>
      <c r="N373" s="113"/>
      <c r="O373" s="113"/>
      <c r="P373" s="113"/>
      <c r="Q373" s="113"/>
      <c r="R373" s="113"/>
      <c r="S373" s="113"/>
      <c r="T373" s="113"/>
      <c r="U373" s="113"/>
      <c r="V373" s="113"/>
      <c r="W373" s="113"/>
      <c r="X373" s="113"/>
      <c r="Y373" s="113">
        <f t="shared" si="469"/>
        <v>0</v>
      </c>
      <c r="Z373" s="113"/>
      <c r="AA373" s="113"/>
      <c r="AB373" s="113"/>
      <c r="AC373" s="113"/>
      <c r="AD373" s="113"/>
      <c r="AE373" s="113"/>
      <c r="AF373" s="113"/>
      <c r="AG373" s="116">
        <v>0</v>
      </c>
      <c r="AH373" s="116">
        <v>0</v>
      </c>
      <c r="AI373" s="113">
        <f t="shared" si="465"/>
        <v>0</v>
      </c>
      <c r="AJ373" s="113">
        <v>0</v>
      </c>
      <c r="AK373" s="113">
        <v>0</v>
      </c>
      <c r="AL373" s="113">
        <f t="shared" si="466"/>
        <v>0</v>
      </c>
      <c r="AM373" s="113">
        <f t="shared" si="480"/>
        <v>0</v>
      </c>
      <c r="AN373" s="113">
        <f t="shared" si="481"/>
        <v>0</v>
      </c>
      <c r="AO373" s="113">
        <f t="shared" si="482"/>
        <v>0</v>
      </c>
      <c r="AP373" s="113">
        <f t="shared" si="483"/>
        <v>0</v>
      </c>
      <c r="AQ373" s="113">
        <v>0</v>
      </c>
      <c r="AR373" s="113">
        <f t="shared" si="484"/>
        <v>0</v>
      </c>
      <c r="AS373" s="113">
        <f t="shared" si="485"/>
        <v>0</v>
      </c>
      <c r="AT373" s="113">
        <f t="shared" si="486"/>
        <v>0</v>
      </c>
      <c r="AU373" s="113">
        <v>0</v>
      </c>
      <c r="AV373" s="113">
        <v>0</v>
      </c>
      <c r="AW373" s="113">
        <f t="shared" si="487"/>
        <v>0</v>
      </c>
      <c r="AX373" s="113" t="e">
        <f>#REF!</f>
        <v>#REF!</v>
      </c>
      <c r="AY373" s="113"/>
      <c r="AZ373" s="113"/>
      <c r="BA373" s="113"/>
      <c r="BB373" s="113"/>
    </row>
    <row r="374" spans="7:54" s="71" customFormat="1" ht="14.25" x14ac:dyDescent="0.2">
      <c r="G374" s="81" t="s">
        <v>713</v>
      </c>
      <c r="H374" s="85" t="s">
        <v>713</v>
      </c>
      <c r="I374" s="74" t="s">
        <v>714</v>
      </c>
      <c r="J374" s="75"/>
      <c r="K374" s="75"/>
      <c r="L374" s="113">
        <v>0</v>
      </c>
      <c r="M374" s="113"/>
      <c r="N374" s="113"/>
      <c r="O374" s="113"/>
      <c r="P374" s="113"/>
      <c r="Q374" s="113"/>
      <c r="R374" s="113"/>
      <c r="S374" s="113"/>
      <c r="T374" s="113"/>
      <c r="U374" s="113"/>
      <c r="V374" s="113"/>
      <c r="W374" s="113"/>
      <c r="X374" s="113"/>
      <c r="Y374" s="113">
        <f t="shared" si="469"/>
        <v>0</v>
      </c>
      <c r="Z374" s="113"/>
      <c r="AA374" s="113"/>
      <c r="AB374" s="113"/>
      <c r="AC374" s="113"/>
      <c r="AD374" s="113"/>
      <c r="AE374" s="113"/>
      <c r="AF374" s="113"/>
      <c r="AG374" s="116">
        <v>0</v>
      </c>
      <c r="AH374" s="116">
        <v>0</v>
      </c>
      <c r="AI374" s="113">
        <f t="shared" si="465"/>
        <v>0</v>
      </c>
      <c r="AJ374" s="113">
        <v>0</v>
      </c>
      <c r="AK374" s="113">
        <v>0</v>
      </c>
      <c r="AL374" s="113">
        <f t="shared" si="466"/>
        <v>0</v>
      </c>
      <c r="AM374" s="113">
        <f t="shared" si="480"/>
        <v>0</v>
      </c>
      <c r="AN374" s="113">
        <f t="shared" si="481"/>
        <v>0</v>
      </c>
      <c r="AO374" s="113">
        <f t="shared" si="482"/>
        <v>0</v>
      </c>
      <c r="AP374" s="113">
        <f t="shared" si="483"/>
        <v>0</v>
      </c>
      <c r="AQ374" s="113">
        <v>0</v>
      </c>
      <c r="AR374" s="113">
        <f t="shared" si="484"/>
        <v>0</v>
      </c>
      <c r="AS374" s="113">
        <f t="shared" si="485"/>
        <v>0</v>
      </c>
      <c r="AT374" s="113">
        <f t="shared" si="486"/>
        <v>0</v>
      </c>
      <c r="AU374" s="113">
        <v>0</v>
      </c>
      <c r="AV374" s="113">
        <v>0</v>
      </c>
      <c r="AW374" s="113">
        <f t="shared" si="487"/>
        <v>0</v>
      </c>
      <c r="AX374" s="113" t="e">
        <f>#REF!</f>
        <v>#REF!</v>
      </c>
      <c r="AY374" s="113"/>
      <c r="AZ374" s="113"/>
      <c r="BA374" s="113"/>
      <c r="BB374" s="113"/>
    </row>
    <row r="375" spans="7:54" s="71" customFormat="1" ht="14.25" x14ac:dyDescent="0.2">
      <c r="G375" s="81" t="s">
        <v>715</v>
      </c>
      <c r="H375" s="85" t="s">
        <v>715</v>
      </c>
      <c r="I375" s="74" t="s">
        <v>716</v>
      </c>
      <c r="J375" s="75"/>
      <c r="K375" s="75"/>
      <c r="L375" s="113">
        <v>0</v>
      </c>
      <c r="M375" s="113"/>
      <c r="N375" s="113"/>
      <c r="O375" s="113"/>
      <c r="P375" s="113"/>
      <c r="Q375" s="113"/>
      <c r="R375" s="113"/>
      <c r="S375" s="113"/>
      <c r="T375" s="113"/>
      <c r="U375" s="113"/>
      <c r="V375" s="113"/>
      <c r="W375" s="113"/>
      <c r="X375" s="113"/>
      <c r="Y375" s="113">
        <f t="shared" si="469"/>
        <v>0</v>
      </c>
      <c r="Z375" s="113"/>
      <c r="AA375" s="113"/>
      <c r="AB375" s="113"/>
      <c r="AC375" s="113"/>
      <c r="AD375" s="113"/>
      <c r="AE375" s="113"/>
      <c r="AF375" s="113"/>
      <c r="AG375" s="116">
        <v>0</v>
      </c>
      <c r="AH375" s="116">
        <v>0</v>
      </c>
      <c r="AI375" s="113">
        <f t="shared" si="465"/>
        <v>0</v>
      </c>
      <c r="AJ375" s="113">
        <v>0</v>
      </c>
      <c r="AK375" s="113">
        <v>0</v>
      </c>
      <c r="AL375" s="113">
        <f t="shared" si="466"/>
        <v>0</v>
      </c>
      <c r="AM375" s="113">
        <f t="shared" si="480"/>
        <v>0</v>
      </c>
      <c r="AN375" s="113">
        <f t="shared" si="481"/>
        <v>0</v>
      </c>
      <c r="AO375" s="113">
        <f t="shared" si="482"/>
        <v>0</v>
      </c>
      <c r="AP375" s="113">
        <f t="shared" si="483"/>
        <v>0</v>
      </c>
      <c r="AQ375" s="113">
        <v>0</v>
      </c>
      <c r="AR375" s="113">
        <f t="shared" si="484"/>
        <v>0</v>
      </c>
      <c r="AS375" s="113">
        <f t="shared" si="485"/>
        <v>0</v>
      </c>
      <c r="AT375" s="113">
        <f t="shared" si="486"/>
        <v>0</v>
      </c>
      <c r="AU375" s="113">
        <v>0</v>
      </c>
      <c r="AV375" s="113">
        <v>0</v>
      </c>
      <c r="AW375" s="113">
        <f t="shared" si="487"/>
        <v>0</v>
      </c>
      <c r="AX375" s="113" t="e">
        <f>#REF!</f>
        <v>#REF!</v>
      </c>
      <c r="AY375" s="113"/>
      <c r="AZ375" s="113"/>
      <c r="BA375" s="113"/>
      <c r="BB375" s="113"/>
    </row>
    <row r="376" spans="7:54" s="71" customFormat="1" ht="14.25" x14ac:dyDescent="0.2">
      <c r="G376" s="81" t="s">
        <v>717</v>
      </c>
      <c r="H376" s="85" t="s">
        <v>717</v>
      </c>
      <c r="I376" s="74" t="s">
        <v>718</v>
      </c>
      <c r="J376" s="75"/>
      <c r="K376" s="75"/>
      <c r="L376" s="113">
        <v>0</v>
      </c>
      <c r="M376" s="113"/>
      <c r="N376" s="113"/>
      <c r="O376" s="113"/>
      <c r="P376" s="113"/>
      <c r="Q376" s="113"/>
      <c r="R376" s="113"/>
      <c r="S376" s="113"/>
      <c r="T376" s="113"/>
      <c r="U376" s="113"/>
      <c r="V376" s="113"/>
      <c r="W376" s="113"/>
      <c r="X376" s="113"/>
      <c r="Y376" s="113">
        <f t="shared" si="469"/>
        <v>0</v>
      </c>
      <c r="Z376" s="113"/>
      <c r="AA376" s="113"/>
      <c r="AB376" s="113"/>
      <c r="AC376" s="113"/>
      <c r="AD376" s="113"/>
      <c r="AE376" s="113"/>
      <c r="AF376" s="113"/>
      <c r="AG376" s="116">
        <v>0</v>
      </c>
      <c r="AH376" s="116">
        <v>0</v>
      </c>
      <c r="AI376" s="113">
        <f t="shared" si="465"/>
        <v>0</v>
      </c>
      <c r="AJ376" s="113">
        <v>0</v>
      </c>
      <c r="AK376" s="113">
        <v>0</v>
      </c>
      <c r="AL376" s="113">
        <f t="shared" si="466"/>
        <v>0</v>
      </c>
      <c r="AM376" s="113">
        <f t="shared" si="480"/>
        <v>0</v>
      </c>
      <c r="AN376" s="113">
        <f t="shared" si="481"/>
        <v>0</v>
      </c>
      <c r="AO376" s="113">
        <f t="shared" si="482"/>
        <v>0</v>
      </c>
      <c r="AP376" s="113">
        <f t="shared" si="483"/>
        <v>0</v>
      </c>
      <c r="AQ376" s="113">
        <v>0</v>
      </c>
      <c r="AR376" s="113">
        <f t="shared" si="484"/>
        <v>0</v>
      </c>
      <c r="AS376" s="113">
        <f t="shared" si="485"/>
        <v>0</v>
      </c>
      <c r="AT376" s="113">
        <f t="shared" si="486"/>
        <v>0</v>
      </c>
      <c r="AU376" s="113">
        <v>0</v>
      </c>
      <c r="AV376" s="113">
        <v>0</v>
      </c>
      <c r="AW376" s="113">
        <f t="shared" si="487"/>
        <v>0</v>
      </c>
      <c r="AX376" s="113" t="e">
        <f>#REF!</f>
        <v>#REF!</v>
      </c>
      <c r="AY376" s="113"/>
      <c r="AZ376" s="113"/>
      <c r="BA376" s="113"/>
      <c r="BB376" s="113"/>
    </row>
    <row r="377" spans="7:54" s="71" customFormat="1" ht="14.25" x14ac:dyDescent="0.2">
      <c r="G377" s="81" t="s">
        <v>719</v>
      </c>
      <c r="H377" s="85" t="s">
        <v>719</v>
      </c>
      <c r="I377" s="74" t="s">
        <v>720</v>
      </c>
      <c r="J377" s="75"/>
      <c r="K377" s="75"/>
      <c r="L377" s="113">
        <v>0</v>
      </c>
      <c r="M377" s="113"/>
      <c r="N377" s="113"/>
      <c r="O377" s="113"/>
      <c r="P377" s="113"/>
      <c r="Q377" s="113"/>
      <c r="R377" s="113"/>
      <c r="S377" s="113"/>
      <c r="T377" s="113"/>
      <c r="U377" s="113"/>
      <c r="V377" s="113"/>
      <c r="W377" s="113"/>
      <c r="X377" s="113"/>
      <c r="Y377" s="113">
        <f t="shared" si="469"/>
        <v>0</v>
      </c>
      <c r="Z377" s="113"/>
      <c r="AA377" s="113"/>
      <c r="AB377" s="113"/>
      <c r="AC377" s="113"/>
      <c r="AD377" s="113"/>
      <c r="AE377" s="113"/>
      <c r="AF377" s="113"/>
      <c r="AG377" s="116">
        <v>0</v>
      </c>
      <c r="AH377" s="116">
        <v>0</v>
      </c>
      <c r="AI377" s="113">
        <f t="shared" si="465"/>
        <v>0</v>
      </c>
      <c r="AJ377" s="113">
        <v>0</v>
      </c>
      <c r="AK377" s="113">
        <v>0</v>
      </c>
      <c r="AL377" s="113">
        <f t="shared" si="466"/>
        <v>0</v>
      </c>
      <c r="AM377" s="113">
        <f t="shared" si="480"/>
        <v>0</v>
      </c>
      <c r="AN377" s="113">
        <f t="shared" si="481"/>
        <v>0</v>
      </c>
      <c r="AO377" s="113">
        <f t="shared" si="482"/>
        <v>0</v>
      </c>
      <c r="AP377" s="113">
        <f t="shared" si="483"/>
        <v>0</v>
      </c>
      <c r="AQ377" s="113">
        <v>0</v>
      </c>
      <c r="AR377" s="113">
        <f t="shared" si="484"/>
        <v>0</v>
      </c>
      <c r="AS377" s="113">
        <f t="shared" si="485"/>
        <v>0</v>
      </c>
      <c r="AT377" s="113">
        <f t="shared" si="486"/>
        <v>0</v>
      </c>
      <c r="AU377" s="113">
        <v>0</v>
      </c>
      <c r="AV377" s="113">
        <v>0</v>
      </c>
      <c r="AW377" s="113">
        <f t="shared" si="487"/>
        <v>0</v>
      </c>
      <c r="AX377" s="113" t="e">
        <f>#REF!</f>
        <v>#REF!</v>
      </c>
      <c r="AY377" s="113"/>
      <c r="AZ377" s="113"/>
      <c r="BA377" s="113"/>
      <c r="BB377" s="113"/>
    </row>
    <row r="378" spans="7:54" s="71" customFormat="1" ht="14.25" x14ac:dyDescent="0.2">
      <c r="G378" s="81" t="s">
        <v>721</v>
      </c>
      <c r="H378" s="85" t="s">
        <v>721</v>
      </c>
      <c r="I378" s="74" t="s">
        <v>722</v>
      </c>
      <c r="J378" s="75"/>
      <c r="K378" s="75"/>
      <c r="L378" s="113">
        <v>0</v>
      </c>
      <c r="M378" s="113"/>
      <c r="N378" s="113"/>
      <c r="O378" s="113"/>
      <c r="P378" s="113"/>
      <c r="Q378" s="113"/>
      <c r="R378" s="113"/>
      <c r="S378" s="113"/>
      <c r="T378" s="113"/>
      <c r="U378" s="113"/>
      <c r="V378" s="113"/>
      <c r="W378" s="113"/>
      <c r="X378" s="113"/>
      <c r="Y378" s="113">
        <f t="shared" si="469"/>
        <v>0</v>
      </c>
      <c r="Z378" s="113"/>
      <c r="AA378" s="113"/>
      <c r="AB378" s="113"/>
      <c r="AC378" s="113"/>
      <c r="AD378" s="113"/>
      <c r="AE378" s="113"/>
      <c r="AF378" s="113"/>
      <c r="AG378" s="116">
        <v>0</v>
      </c>
      <c r="AH378" s="116">
        <v>0</v>
      </c>
      <c r="AI378" s="113">
        <f t="shared" si="465"/>
        <v>0</v>
      </c>
      <c r="AJ378" s="113">
        <v>0</v>
      </c>
      <c r="AK378" s="113">
        <v>0</v>
      </c>
      <c r="AL378" s="113">
        <f t="shared" si="466"/>
        <v>0</v>
      </c>
      <c r="AM378" s="113">
        <f t="shared" si="480"/>
        <v>0</v>
      </c>
      <c r="AN378" s="113">
        <f t="shared" si="481"/>
        <v>0</v>
      </c>
      <c r="AO378" s="113">
        <f t="shared" si="482"/>
        <v>0</v>
      </c>
      <c r="AP378" s="113">
        <f t="shared" si="483"/>
        <v>0</v>
      </c>
      <c r="AQ378" s="113">
        <v>0</v>
      </c>
      <c r="AR378" s="113">
        <f t="shared" si="484"/>
        <v>0</v>
      </c>
      <c r="AS378" s="113">
        <f t="shared" si="485"/>
        <v>0</v>
      </c>
      <c r="AT378" s="113">
        <f t="shared" si="486"/>
        <v>0</v>
      </c>
      <c r="AU378" s="113">
        <v>0</v>
      </c>
      <c r="AV378" s="113">
        <v>0</v>
      </c>
      <c r="AW378" s="113">
        <f t="shared" si="487"/>
        <v>0</v>
      </c>
      <c r="AX378" s="113" t="e">
        <f>#REF!</f>
        <v>#REF!</v>
      </c>
      <c r="AY378" s="113"/>
      <c r="AZ378" s="113"/>
      <c r="BA378" s="113"/>
      <c r="BB378" s="113"/>
    </row>
    <row r="379" spans="7:54" s="71" customFormat="1" ht="14.25" x14ac:dyDescent="0.2">
      <c r="G379" s="81" t="s">
        <v>723</v>
      </c>
      <c r="H379" s="85" t="s">
        <v>723</v>
      </c>
      <c r="I379" s="74" t="s">
        <v>724</v>
      </c>
      <c r="J379" s="75"/>
      <c r="K379" s="75"/>
      <c r="L379" s="113">
        <v>0</v>
      </c>
      <c r="M379" s="113"/>
      <c r="N379" s="113"/>
      <c r="O379" s="113"/>
      <c r="P379" s="113"/>
      <c r="Q379" s="113"/>
      <c r="R379" s="113"/>
      <c r="S379" s="113"/>
      <c r="T379" s="113"/>
      <c r="U379" s="113"/>
      <c r="V379" s="113"/>
      <c r="W379" s="113"/>
      <c r="X379" s="113"/>
      <c r="Y379" s="113">
        <f t="shared" si="469"/>
        <v>0</v>
      </c>
      <c r="Z379" s="113"/>
      <c r="AA379" s="113"/>
      <c r="AB379" s="113"/>
      <c r="AC379" s="113"/>
      <c r="AD379" s="113"/>
      <c r="AE379" s="113"/>
      <c r="AF379" s="113"/>
      <c r="AG379" s="116">
        <v>0</v>
      </c>
      <c r="AH379" s="116">
        <v>0</v>
      </c>
      <c r="AI379" s="113">
        <f t="shared" si="465"/>
        <v>0</v>
      </c>
      <c r="AJ379" s="113">
        <v>0</v>
      </c>
      <c r="AK379" s="113">
        <v>0</v>
      </c>
      <c r="AL379" s="113">
        <f t="shared" si="466"/>
        <v>0</v>
      </c>
      <c r="AM379" s="113">
        <f t="shared" si="480"/>
        <v>0</v>
      </c>
      <c r="AN379" s="113">
        <f t="shared" si="481"/>
        <v>0</v>
      </c>
      <c r="AO379" s="113">
        <f t="shared" si="482"/>
        <v>0</v>
      </c>
      <c r="AP379" s="113">
        <f t="shared" si="483"/>
        <v>0</v>
      </c>
      <c r="AQ379" s="113">
        <v>0</v>
      </c>
      <c r="AR379" s="113">
        <f t="shared" si="484"/>
        <v>0</v>
      </c>
      <c r="AS379" s="113">
        <f t="shared" si="485"/>
        <v>0</v>
      </c>
      <c r="AT379" s="113">
        <f t="shared" si="486"/>
        <v>0</v>
      </c>
      <c r="AU379" s="113">
        <v>0</v>
      </c>
      <c r="AV379" s="113">
        <v>0</v>
      </c>
      <c r="AW379" s="113">
        <f t="shared" si="487"/>
        <v>0</v>
      </c>
      <c r="AX379" s="113" t="e">
        <f>#REF!</f>
        <v>#REF!</v>
      </c>
      <c r="AY379" s="113"/>
      <c r="AZ379" s="113"/>
      <c r="BA379" s="113"/>
      <c r="BB379" s="113"/>
    </row>
    <row r="380" spans="7:54" s="71" customFormat="1" ht="14.25" x14ac:dyDescent="0.2">
      <c r="G380" s="81" t="s">
        <v>725</v>
      </c>
      <c r="H380" s="85" t="s">
        <v>725</v>
      </c>
      <c r="I380" s="74" t="s">
        <v>726</v>
      </c>
      <c r="J380" s="75"/>
      <c r="K380" s="75"/>
      <c r="L380" s="113">
        <v>0</v>
      </c>
      <c r="M380" s="113"/>
      <c r="N380" s="113"/>
      <c r="O380" s="113"/>
      <c r="P380" s="113"/>
      <c r="Q380" s="113"/>
      <c r="R380" s="113"/>
      <c r="S380" s="113"/>
      <c r="T380" s="113"/>
      <c r="U380" s="113"/>
      <c r="V380" s="113"/>
      <c r="W380" s="113"/>
      <c r="X380" s="113"/>
      <c r="Y380" s="113">
        <f t="shared" si="469"/>
        <v>0</v>
      </c>
      <c r="Z380" s="113"/>
      <c r="AA380" s="113"/>
      <c r="AB380" s="113"/>
      <c r="AC380" s="113"/>
      <c r="AD380" s="113"/>
      <c r="AE380" s="113"/>
      <c r="AF380" s="113"/>
      <c r="AG380" s="116">
        <v>0</v>
      </c>
      <c r="AH380" s="116">
        <v>0</v>
      </c>
      <c r="AI380" s="113">
        <f t="shared" si="465"/>
        <v>0</v>
      </c>
      <c r="AJ380" s="113">
        <v>0</v>
      </c>
      <c r="AK380" s="113">
        <v>0</v>
      </c>
      <c r="AL380" s="113">
        <f t="shared" si="466"/>
        <v>0</v>
      </c>
      <c r="AM380" s="113">
        <f t="shared" si="480"/>
        <v>0</v>
      </c>
      <c r="AN380" s="113">
        <f t="shared" si="481"/>
        <v>0</v>
      </c>
      <c r="AO380" s="113">
        <f t="shared" si="482"/>
        <v>0</v>
      </c>
      <c r="AP380" s="113">
        <f t="shared" si="483"/>
        <v>0</v>
      </c>
      <c r="AQ380" s="113">
        <v>0</v>
      </c>
      <c r="AR380" s="113">
        <f t="shared" si="484"/>
        <v>0</v>
      </c>
      <c r="AS380" s="113">
        <f t="shared" si="485"/>
        <v>0</v>
      </c>
      <c r="AT380" s="113">
        <f t="shared" si="486"/>
        <v>0</v>
      </c>
      <c r="AU380" s="113">
        <v>0</v>
      </c>
      <c r="AV380" s="113">
        <v>0</v>
      </c>
      <c r="AW380" s="113">
        <f t="shared" si="487"/>
        <v>0</v>
      </c>
      <c r="AX380" s="113" t="e">
        <f>#REF!</f>
        <v>#REF!</v>
      </c>
      <c r="AY380" s="113"/>
      <c r="AZ380" s="113"/>
      <c r="BA380" s="113"/>
      <c r="BB380" s="113"/>
    </row>
    <row r="381" spans="7:54" s="71" customFormat="1" x14ac:dyDescent="0.2">
      <c r="G381" s="77" t="s">
        <v>727</v>
      </c>
      <c r="H381" s="89" t="s">
        <v>77</v>
      </c>
      <c r="I381" s="89" t="s">
        <v>131</v>
      </c>
      <c r="J381" s="89">
        <f>J279-J281</f>
        <v>0</v>
      </c>
      <c r="K381" s="89">
        <f>K279-K281</f>
        <v>0</v>
      </c>
      <c r="L381" s="118">
        <f>L279-L281</f>
        <v>47163000000</v>
      </c>
      <c r="M381" s="118">
        <f t="shared" ref="M381:X381" si="488">M279-M281</f>
        <v>0</v>
      </c>
      <c r="N381" s="118">
        <f t="shared" si="488"/>
        <v>0</v>
      </c>
      <c r="O381" s="118">
        <f t="shared" si="488"/>
        <v>183717470</v>
      </c>
      <c r="P381" s="118">
        <f t="shared" si="488"/>
        <v>4188351120</v>
      </c>
      <c r="Q381" s="118">
        <f t="shared" si="488"/>
        <v>4061489276</v>
      </c>
      <c r="R381" s="118">
        <f t="shared" si="488"/>
        <v>4457991945</v>
      </c>
      <c r="S381" s="118">
        <f t="shared" si="488"/>
        <v>4457991945</v>
      </c>
      <c r="T381" s="118">
        <f t="shared" si="488"/>
        <v>4457991945</v>
      </c>
      <c r="U381" s="118">
        <f t="shared" si="488"/>
        <v>4457991945</v>
      </c>
      <c r="V381" s="118">
        <f t="shared" si="488"/>
        <v>4452258506</v>
      </c>
      <c r="W381" s="118">
        <f t="shared" si="488"/>
        <v>4452258506</v>
      </c>
      <c r="X381" s="118">
        <f t="shared" si="488"/>
        <v>4452258506</v>
      </c>
      <c r="Y381" s="118">
        <f t="shared" si="469"/>
        <v>39622301164</v>
      </c>
      <c r="Z381" s="118">
        <f t="shared" ref="Z381:AZ381" si="489">Z279-Z281</f>
        <v>3930250000</v>
      </c>
      <c r="AA381" s="118">
        <f t="shared" si="489"/>
        <v>3930250000</v>
      </c>
      <c r="AB381" s="118">
        <f t="shared" si="489"/>
        <v>3930250000</v>
      </c>
      <c r="AC381" s="118">
        <f t="shared" si="489"/>
        <v>3930250000</v>
      </c>
      <c r="AD381" s="118">
        <f t="shared" si="489"/>
        <v>3930250000</v>
      </c>
      <c r="AE381" s="118">
        <f t="shared" si="489"/>
        <v>3930250000</v>
      </c>
      <c r="AF381" s="118">
        <f t="shared" si="489"/>
        <v>3930250000</v>
      </c>
      <c r="AG381" s="118">
        <f t="shared" si="489"/>
        <v>0</v>
      </c>
      <c r="AH381" s="118">
        <f t="shared" si="489"/>
        <v>0</v>
      </c>
      <c r="AI381" s="118">
        <f t="shared" si="489"/>
        <v>0</v>
      </c>
      <c r="AJ381" s="118">
        <f t="shared" si="489"/>
        <v>23581500000</v>
      </c>
      <c r="AK381" s="118">
        <f t="shared" si="489"/>
        <v>23581500000</v>
      </c>
      <c r="AL381" s="118">
        <f t="shared" si="489"/>
        <v>47163000000</v>
      </c>
      <c r="AM381" s="118">
        <f t="shared" si="489"/>
        <v>12891549811</v>
      </c>
      <c r="AN381" s="118">
        <f t="shared" si="489"/>
        <v>25016533854.64669</v>
      </c>
      <c r="AO381" s="118">
        <f t="shared" si="489"/>
        <v>59092450540.391159</v>
      </c>
      <c r="AP381" s="118">
        <f t="shared" si="489"/>
        <v>97000534206.037857</v>
      </c>
      <c r="AQ381" s="118">
        <f t="shared" si="489"/>
        <v>12891549811</v>
      </c>
      <c r="AR381" s="118">
        <f t="shared" si="489"/>
        <v>25016533854.64669</v>
      </c>
      <c r="AS381" s="118">
        <f t="shared" si="489"/>
        <v>59092450540.391159</v>
      </c>
      <c r="AT381" s="118">
        <f t="shared" si="489"/>
        <v>97000534206.037857</v>
      </c>
      <c r="AU381" s="118">
        <f>AU279-AU281</f>
        <v>12891549811</v>
      </c>
      <c r="AV381" s="118">
        <f t="shared" si="489"/>
        <v>81667318395.037857</v>
      </c>
      <c r="AW381" s="118">
        <f t="shared" si="489"/>
        <v>94558868206.037857</v>
      </c>
      <c r="AX381" s="118" t="e">
        <f t="shared" si="489"/>
        <v>#REF!</v>
      </c>
      <c r="AY381" s="118">
        <f t="shared" si="489"/>
        <v>97000534137.037857</v>
      </c>
      <c r="AZ381" s="118">
        <f t="shared" si="489"/>
        <v>377863884825.76025</v>
      </c>
      <c r="BA381" s="118">
        <f>BA279-BA281</f>
        <v>94558868137.037857</v>
      </c>
      <c r="BB381" s="118">
        <f>BB279-BB281</f>
        <v>417276188324</v>
      </c>
    </row>
    <row r="382" spans="7:54" s="71" customFormat="1" ht="14.25" x14ac:dyDescent="0.2">
      <c r="G382" s="81" t="s">
        <v>77</v>
      </c>
      <c r="H382" s="85" t="s">
        <v>77</v>
      </c>
      <c r="I382" s="74" t="s">
        <v>77</v>
      </c>
      <c r="J382" s="75"/>
      <c r="K382" s="75"/>
      <c r="L382" s="113"/>
      <c r="M382" s="113"/>
      <c r="N382" s="113"/>
      <c r="O382" s="113"/>
      <c r="P382" s="113"/>
      <c r="Q382" s="113"/>
      <c r="R382" s="113"/>
      <c r="S382" s="113"/>
      <c r="T382" s="113"/>
      <c r="U382" s="113"/>
      <c r="V382" s="113"/>
      <c r="W382" s="113"/>
      <c r="X382" s="113"/>
      <c r="Y382" s="113">
        <f t="shared" si="469"/>
        <v>0</v>
      </c>
      <c r="Z382" s="113"/>
      <c r="AA382" s="113"/>
      <c r="AB382" s="113"/>
      <c r="AC382" s="113"/>
      <c r="AD382" s="113"/>
      <c r="AE382" s="113"/>
      <c r="AF382" s="113"/>
      <c r="AG382" s="113"/>
      <c r="AH382" s="113"/>
      <c r="AI382" s="113">
        <f t="shared" si="465"/>
        <v>0</v>
      </c>
      <c r="AJ382" s="113">
        <v>0</v>
      </c>
      <c r="AK382" s="113">
        <v>0</v>
      </c>
      <c r="AL382" s="113">
        <f t="shared" si="466"/>
        <v>0</v>
      </c>
      <c r="AM382" s="113"/>
      <c r="AN382" s="113"/>
      <c r="AO382" s="113"/>
      <c r="AP382" s="113"/>
      <c r="AQ382" s="113"/>
      <c r="AR382" s="113"/>
      <c r="AS382" s="113"/>
      <c r="AT382" s="113"/>
      <c r="AU382" s="113"/>
      <c r="AV382" s="113"/>
      <c r="AW382" s="113"/>
      <c r="AX382" s="113"/>
      <c r="AY382" s="113"/>
      <c r="AZ382" s="113"/>
      <c r="BA382" s="113"/>
      <c r="BB382" s="113"/>
    </row>
    <row r="383" spans="7:54" s="71" customFormat="1" x14ac:dyDescent="0.2">
      <c r="G383" s="77" t="s">
        <v>728</v>
      </c>
      <c r="H383" s="78" t="s">
        <v>132</v>
      </c>
      <c r="I383" s="79" t="s">
        <v>133</v>
      </c>
      <c r="J383" s="80"/>
      <c r="K383" s="80"/>
      <c r="L383" s="114"/>
      <c r="M383" s="114"/>
      <c r="N383" s="114"/>
      <c r="O383" s="114"/>
      <c r="P383" s="114"/>
      <c r="Q383" s="114"/>
      <c r="R383" s="114"/>
      <c r="S383" s="114"/>
      <c r="T383" s="114"/>
      <c r="U383" s="114"/>
      <c r="V383" s="114"/>
      <c r="W383" s="114"/>
      <c r="X383" s="114"/>
      <c r="Y383" s="114">
        <f t="shared" si="469"/>
        <v>0</v>
      </c>
      <c r="Z383" s="114"/>
      <c r="AA383" s="114"/>
      <c r="AB383" s="114"/>
      <c r="AC383" s="114"/>
      <c r="AD383" s="114"/>
      <c r="AE383" s="114"/>
      <c r="AF383" s="114"/>
      <c r="AG383" s="114"/>
      <c r="AH383" s="114"/>
      <c r="AI383" s="113">
        <f t="shared" si="465"/>
        <v>0</v>
      </c>
      <c r="AJ383" s="113">
        <v>0</v>
      </c>
      <c r="AK383" s="113">
        <v>0</v>
      </c>
      <c r="AL383" s="113">
        <f t="shared" si="466"/>
        <v>0</v>
      </c>
      <c r="AM383" s="114"/>
      <c r="AN383" s="114"/>
      <c r="AO383" s="114"/>
      <c r="AP383" s="114"/>
      <c r="AQ383" s="114"/>
      <c r="AR383" s="114"/>
      <c r="AS383" s="114"/>
      <c r="AT383" s="114"/>
      <c r="AU383" s="114"/>
      <c r="AV383" s="114"/>
      <c r="AW383" s="114"/>
      <c r="AX383" s="114"/>
      <c r="AY383" s="114"/>
      <c r="AZ383" s="114"/>
      <c r="BA383" s="114"/>
      <c r="BB383" s="114"/>
    </row>
    <row r="384" spans="7:54" s="71" customFormat="1" x14ac:dyDescent="0.2">
      <c r="G384" s="77" t="s">
        <v>729</v>
      </c>
      <c r="H384" s="78" t="s">
        <v>134</v>
      </c>
      <c r="I384" s="79" t="s">
        <v>135</v>
      </c>
      <c r="J384" s="80"/>
      <c r="K384" s="80"/>
      <c r="L384" s="114"/>
      <c r="M384" s="114"/>
      <c r="N384" s="114"/>
      <c r="O384" s="114"/>
      <c r="P384" s="114"/>
      <c r="Q384" s="114"/>
      <c r="R384" s="114"/>
      <c r="S384" s="114"/>
      <c r="T384" s="114"/>
      <c r="U384" s="114"/>
      <c r="V384" s="114"/>
      <c r="W384" s="114"/>
      <c r="X384" s="114"/>
      <c r="Y384" s="114">
        <f t="shared" si="469"/>
        <v>0</v>
      </c>
      <c r="Z384" s="114"/>
      <c r="AA384" s="114"/>
      <c r="AB384" s="114"/>
      <c r="AC384" s="114"/>
      <c r="AD384" s="114"/>
      <c r="AE384" s="114"/>
      <c r="AF384" s="114"/>
      <c r="AG384" s="114"/>
      <c r="AH384" s="114"/>
      <c r="AI384" s="113">
        <f t="shared" si="465"/>
        <v>0</v>
      </c>
      <c r="AJ384" s="113">
        <v>0</v>
      </c>
      <c r="AK384" s="113">
        <v>0</v>
      </c>
      <c r="AL384" s="113">
        <f t="shared" si="466"/>
        <v>0</v>
      </c>
      <c r="AM384" s="114"/>
      <c r="AN384" s="114"/>
      <c r="AO384" s="114"/>
      <c r="AP384" s="114"/>
      <c r="AQ384" s="114"/>
      <c r="AR384" s="114"/>
      <c r="AS384" s="114"/>
      <c r="AT384" s="114"/>
      <c r="AU384" s="114"/>
      <c r="AV384" s="114"/>
      <c r="AW384" s="114"/>
      <c r="AX384" s="114"/>
      <c r="AY384" s="114"/>
      <c r="AZ384" s="114"/>
      <c r="BA384" s="114"/>
      <c r="BB384" s="114"/>
    </row>
    <row r="385" spans="7:54" s="71" customFormat="1" ht="14.25" x14ac:dyDescent="0.2">
      <c r="G385" s="81" t="s">
        <v>730</v>
      </c>
      <c r="H385" s="82" t="s">
        <v>136</v>
      </c>
      <c r="I385" s="83" t="s">
        <v>137</v>
      </c>
      <c r="J385" s="84">
        <f>SUM(J386:J393)</f>
        <v>4597704025</v>
      </c>
      <c r="K385" s="84">
        <f>SUM(K386:K393)</f>
        <v>9821572374</v>
      </c>
      <c r="L385" s="115">
        <f>SUM(L386:L393)</f>
        <v>8566228227.1999989</v>
      </c>
      <c r="M385" s="115">
        <f t="shared" ref="M385:X385" si="490">SUM(M386:M393)</f>
        <v>509475850</v>
      </c>
      <c r="N385" s="115">
        <f t="shared" si="490"/>
        <v>1137236005</v>
      </c>
      <c r="O385" s="115">
        <f t="shared" si="490"/>
        <v>444467811</v>
      </c>
      <c r="P385" s="115">
        <f t="shared" si="490"/>
        <v>1081290312</v>
      </c>
      <c r="Q385" s="115">
        <f t="shared" si="490"/>
        <v>600381363</v>
      </c>
      <c r="R385" s="115">
        <f t="shared" si="490"/>
        <v>594391314</v>
      </c>
      <c r="S385" s="115">
        <f t="shared" si="490"/>
        <v>713852352.26666653</v>
      </c>
      <c r="T385" s="115">
        <f t="shared" si="490"/>
        <v>713852352.26666653</v>
      </c>
      <c r="U385" s="115">
        <f t="shared" si="490"/>
        <v>713852352.26666653</v>
      </c>
      <c r="V385" s="115">
        <f t="shared" si="490"/>
        <v>713852352.26666653</v>
      </c>
      <c r="W385" s="115">
        <f t="shared" si="490"/>
        <v>713852352.26666653</v>
      </c>
      <c r="X385" s="115">
        <f t="shared" si="490"/>
        <v>713852352.26666653</v>
      </c>
      <c r="Y385" s="115">
        <f t="shared" si="469"/>
        <v>8650356768.5999985</v>
      </c>
      <c r="Z385" s="115">
        <f t="shared" ref="Z385:AZ385" si="491">SUM(Z386:Z393)</f>
        <v>713852352.26666653</v>
      </c>
      <c r="AA385" s="115">
        <f t="shared" si="491"/>
        <v>713852352.26666653</v>
      </c>
      <c r="AB385" s="115">
        <f t="shared" si="491"/>
        <v>713852352.26666653</v>
      </c>
      <c r="AC385" s="115">
        <f t="shared" si="491"/>
        <v>713852352.26666653</v>
      </c>
      <c r="AD385" s="115">
        <f t="shared" si="491"/>
        <v>713852352.26666653</v>
      </c>
      <c r="AE385" s="115">
        <f t="shared" si="491"/>
        <v>713852352.26666653</v>
      </c>
      <c r="AF385" s="115">
        <f t="shared" si="491"/>
        <v>713852352.26666653</v>
      </c>
      <c r="AG385" s="115">
        <f t="shared" si="491"/>
        <v>5843900305</v>
      </c>
      <c r="AH385" s="115">
        <f t="shared" si="491"/>
        <v>3977672069</v>
      </c>
      <c r="AI385" s="115">
        <f t="shared" si="491"/>
        <v>9821572374</v>
      </c>
      <c r="AJ385" s="115">
        <f t="shared" si="491"/>
        <v>4283114113.6000004</v>
      </c>
      <c r="AK385" s="115">
        <f t="shared" si="491"/>
        <v>4283114113.6000004</v>
      </c>
      <c r="AL385" s="115">
        <f t="shared" si="491"/>
        <v>8566228227.2000008</v>
      </c>
      <c r="AM385" s="115">
        <f t="shared" si="491"/>
        <v>4367242655</v>
      </c>
      <c r="AN385" s="115">
        <f t="shared" si="491"/>
        <v>2367964532</v>
      </c>
      <c r="AO385" s="115">
        <f t="shared" si="491"/>
        <v>2397666244</v>
      </c>
      <c r="AP385" s="115">
        <f t="shared" si="491"/>
        <v>9132873431</v>
      </c>
      <c r="AQ385" s="115">
        <f t="shared" si="491"/>
        <v>4367242655</v>
      </c>
      <c r="AR385" s="115">
        <f t="shared" si="491"/>
        <v>2367964532</v>
      </c>
      <c r="AS385" s="115">
        <f t="shared" si="491"/>
        <v>2397666244</v>
      </c>
      <c r="AT385" s="115">
        <f t="shared" si="491"/>
        <v>9132873431</v>
      </c>
      <c r="AU385" s="115">
        <f t="shared" si="491"/>
        <v>4367242655</v>
      </c>
      <c r="AV385" s="115">
        <f t="shared" si="491"/>
        <v>4765630776</v>
      </c>
      <c r="AW385" s="115">
        <f t="shared" si="491"/>
        <v>9132873431</v>
      </c>
      <c r="AX385" s="115" t="e">
        <f t="shared" si="491"/>
        <v>#REF!</v>
      </c>
      <c r="AY385" s="115">
        <f t="shared" si="491"/>
        <v>9132873431</v>
      </c>
      <c r="AZ385" s="115">
        <f t="shared" si="491"/>
        <v>11587666000</v>
      </c>
      <c r="BA385" s="115">
        <f>SUM(BA386:BA393)</f>
        <v>9132873431</v>
      </c>
      <c r="BB385" s="115">
        <f>SUM(BB386:BB393)</f>
        <v>12512666000</v>
      </c>
    </row>
    <row r="386" spans="7:54" s="71" customFormat="1" ht="14.25" x14ac:dyDescent="0.2">
      <c r="G386" s="81" t="s">
        <v>731</v>
      </c>
      <c r="H386" s="85" t="s">
        <v>731</v>
      </c>
      <c r="I386" s="74" t="s">
        <v>732</v>
      </c>
      <c r="J386" s="75">
        <v>1544575843</v>
      </c>
      <c r="K386" s="75">
        <v>1805517800</v>
      </c>
      <c r="L386" s="113">
        <v>1685399367.43325</v>
      </c>
      <c r="M386" s="113">
        <v>148838000</v>
      </c>
      <c r="N386" s="113">
        <v>127573000</v>
      </c>
      <c r="O386" s="113">
        <v>128469000</v>
      </c>
      <c r="P386" s="113">
        <v>128469000</v>
      </c>
      <c r="Q386" s="113">
        <v>128469000</v>
      </c>
      <c r="R386" s="113">
        <v>128469000</v>
      </c>
      <c r="S386" s="113">
        <v>140449947.28610417</v>
      </c>
      <c r="T386" s="113">
        <v>140449947.28610417</v>
      </c>
      <c r="U386" s="113">
        <v>140449947.28610417</v>
      </c>
      <c r="V386" s="113">
        <v>140449947.28610417</v>
      </c>
      <c r="W386" s="113">
        <v>140449947.28610417</v>
      </c>
      <c r="X386" s="113">
        <v>140449947.28610417</v>
      </c>
      <c r="Y386" s="113">
        <f t="shared" si="469"/>
        <v>1632986683.7166252</v>
      </c>
      <c r="Z386" s="113">
        <v>140449947.28610417</v>
      </c>
      <c r="AA386" s="113">
        <v>140449947.28610417</v>
      </c>
      <c r="AB386" s="113">
        <v>140449947.28610417</v>
      </c>
      <c r="AC386" s="113">
        <v>140449947.28610417</v>
      </c>
      <c r="AD386" s="113">
        <v>140449947.28610417</v>
      </c>
      <c r="AE386" s="113">
        <v>140449947.28610417</v>
      </c>
      <c r="AF386" s="113">
        <v>140449947.28610417</v>
      </c>
      <c r="AG386" s="113">
        <v>1089367800</v>
      </c>
      <c r="AH386" s="113">
        <v>716150000</v>
      </c>
      <c r="AI386" s="113">
        <f t="shared" si="465"/>
        <v>1805517800</v>
      </c>
      <c r="AJ386" s="113">
        <v>842699683.71662509</v>
      </c>
      <c r="AK386" s="113">
        <v>842699683.71662509</v>
      </c>
      <c r="AL386" s="113">
        <f t="shared" si="466"/>
        <v>1685399367.4332502</v>
      </c>
      <c r="AM386" s="113">
        <f t="shared" ref="AM386:AM393" si="492">SUM(M386:R386)</f>
        <v>790287000</v>
      </c>
      <c r="AN386" s="113">
        <v>450000000</v>
      </c>
      <c r="AO386" s="113">
        <v>450000000</v>
      </c>
      <c r="AP386" s="113">
        <f t="shared" ref="AP386:AP393" si="493">SUM(AM386:AO386)</f>
        <v>1690287000</v>
      </c>
      <c r="AQ386" s="113">
        <f>AM386</f>
        <v>790287000</v>
      </c>
      <c r="AR386" s="113">
        <f>AN386</f>
        <v>450000000</v>
      </c>
      <c r="AS386" s="113">
        <f>AO386</f>
        <v>450000000</v>
      </c>
      <c r="AT386" s="113">
        <f>SUM(AQ386:AS386)</f>
        <v>1690287000</v>
      </c>
      <c r="AU386" s="113">
        <v>790287000</v>
      </c>
      <c r="AV386" s="113">
        <v>900000000</v>
      </c>
      <c r="AW386" s="113">
        <f t="shared" ref="AW386:AW393" si="494">SUM(AU386:AV386)</f>
        <v>1690287000</v>
      </c>
      <c r="AX386" s="113" t="e">
        <f>#REF!</f>
        <v>#REF!</v>
      </c>
      <c r="AY386" s="113">
        <f>1690287*1000</f>
        <v>1690287000</v>
      </c>
      <c r="AZ386" s="113">
        <f>1928096*1000</f>
        <v>1928096000</v>
      </c>
      <c r="BA386" s="113">
        <f>1690287*1000</f>
        <v>1690287000</v>
      </c>
      <c r="BB386" s="113">
        <f>1928096*1000</f>
        <v>1928096000</v>
      </c>
    </row>
    <row r="387" spans="7:54" s="71" customFormat="1" ht="14.25" x14ac:dyDescent="0.2">
      <c r="G387" s="81" t="s">
        <v>733</v>
      </c>
      <c r="H387" s="85" t="s">
        <v>733</v>
      </c>
      <c r="I387" s="74" t="s">
        <v>734</v>
      </c>
      <c r="J387" s="75">
        <v>2537486018</v>
      </c>
      <c r="K387" s="75">
        <v>3811677953</v>
      </c>
      <c r="L387" s="113">
        <v>3118384535.4714499</v>
      </c>
      <c r="M387" s="113">
        <v>330882489</v>
      </c>
      <c r="N387" s="113">
        <v>311747102</v>
      </c>
      <c r="O387" s="113">
        <v>291364242</v>
      </c>
      <c r="P387" s="113">
        <v>630835585</v>
      </c>
      <c r="Q387" s="113">
        <v>264439004</v>
      </c>
      <c r="R387" s="113">
        <v>259388062</v>
      </c>
      <c r="S387" s="113">
        <v>259865377.95595416</v>
      </c>
      <c r="T387" s="113">
        <v>259865377.95595416</v>
      </c>
      <c r="U387" s="113">
        <v>259865377.95595416</v>
      </c>
      <c r="V387" s="113">
        <v>259865377.95595416</v>
      </c>
      <c r="W387" s="113">
        <v>259865377.95595416</v>
      </c>
      <c r="X387" s="113">
        <v>259865377.95595416</v>
      </c>
      <c r="Y387" s="113">
        <f t="shared" si="469"/>
        <v>3647848751.7357244</v>
      </c>
      <c r="Z387" s="113">
        <v>259865377.95595416</v>
      </c>
      <c r="AA387" s="113">
        <v>259865377.95595416</v>
      </c>
      <c r="AB387" s="113">
        <v>259865377.95595416</v>
      </c>
      <c r="AC387" s="113">
        <v>259865377.95595416</v>
      </c>
      <c r="AD387" s="113">
        <v>259865377.95595416</v>
      </c>
      <c r="AE387" s="113">
        <v>259865377.95595416</v>
      </c>
      <c r="AF387" s="113">
        <v>259865377.95595416</v>
      </c>
      <c r="AG387" s="113">
        <v>2138660639</v>
      </c>
      <c r="AH387" s="113">
        <v>1673017314</v>
      </c>
      <c r="AI387" s="113">
        <f t="shared" si="465"/>
        <v>3811677953</v>
      </c>
      <c r="AJ387" s="113">
        <v>1559192267.7357249</v>
      </c>
      <c r="AK387" s="113">
        <v>1559192267.7357249</v>
      </c>
      <c r="AL387" s="113">
        <f t="shared" si="466"/>
        <v>3118384535.4714499</v>
      </c>
      <c r="AM387" s="113">
        <f t="shared" si="492"/>
        <v>2088656484</v>
      </c>
      <c r="AN387" s="113">
        <v>814000000</v>
      </c>
      <c r="AO387" s="113">
        <v>937000000</v>
      </c>
      <c r="AP387" s="113">
        <f t="shared" si="493"/>
        <v>3839656484</v>
      </c>
      <c r="AQ387" s="113">
        <f t="shared" ref="AQ387:AS393" si="495">AM387</f>
        <v>2088656484</v>
      </c>
      <c r="AR387" s="113">
        <f t="shared" si="495"/>
        <v>814000000</v>
      </c>
      <c r="AS387" s="113">
        <f t="shared" si="495"/>
        <v>937000000</v>
      </c>
      <c r="AT387" s="113">
        <f t="shared" ref="AT387:AT393" si="496">SUM(AQ387:AS387)</f>
        <v>3839656484</v>
      </c>
      <c r="AU387" s="113">
        <v>2088656484</v>
      </c>
      <c r="AV387" s="113">
        <v>1751000000</v>
      </c>
      <c r="AW387" s="113">
        <f t="shared" si="494"/>
        <v>3839656484</v>
      </c>
      <c r="AX387" s="113" t="e">
        <f>#REF!</f>
        <v>#REF!</v>
      </c>
      <c r="AY387" s="113">
        <f>3839656.484*1000</f>
        <v>3839656484</v>
      </c>
      <c r="AZ387" s="113">
        <f>5274569*1000</f>
        <v>5274569000</v>
      </c>
      <c r="BA387" s="113">
        <f>3839656.484*1000</f>
        <v>3839656484</v>
      </c>
      <c r="BB387" s="113">
        <f>5274569*1000</f>
        <v>5274569000</v>
      </c>
    </row>
    <row r="388" spans="7:54" s="71" customFormat="1" ht="14.25" x14ac:dyDescent="0.2">
      <c r="G388" s="81" t="s">
        <v>735</v>
      </c>
      <c r="H388" s="85" t="s">
        <v>735</v>
      </c>
      <c r="I388" s="74" t="s">
        <v>736</v>
      </c>
      <c r="J388" s="75">
        <v>0</v>
      </c>
      <c r="K388" s="75">
        <v>0</v>
      </c>
      <c r="L388" s="113">
        <v>610179183.25</v>
      </c>
      <c r="M388" s="113">
        <v>0</v>
      </c>
      <c r="N388" s="113">
        <v>0</v>
      </c>
      <c r="O388" s="113">
        <v>0</v>
      </c>
      <c r="P388" s="113">
        <v>0</v>
      </c>
      <c r="Q388" s="113">
        <v>0</v>
      </c>
      <c r="R388" s="113">
        <v>769942</v>
      </c>
      <c r="S388" s="119">
        <v>50848265.270833336</v>
      </c>
      <c r="T388" s="113">
        <v>50848265.270833336</v>
      </c>
      <c r="U388" s="113">
        <v>50848265.270833336</v>
      </c>
      <c r="V388" s="113">
        <v>50848265.270833336</v>
      </c>
      <c r="W388" s="113">
        <v>50848265.270833336</v>
      </c>
      <c r="X388" s="113">
        <v>50848265.270833336</v>
      </c>
      <c r="Y388" s="113">
        <f t="shared" si="469"/>
        <v>305859533.625</v>
      </c>
      <c r="Z388" s="113">
        <v>50848265.270833336</v>
      </c>
      <c r="AA388" s="113">
        <v>50848265.270833336</v>
      </c>
      <c r="AB388" s="113">
        <v>50848265.270833336</v>
      </c>
      <c r="AC388" s="113">
        <v>50848265.270833336</v>
      </c>
      <c r="AD388" s="113">
        <v>50848265.270833336</v>
      </c>
      <c r="AE388" s="113">
        <v>50848265.270833336</v>
      </c>
      <c r="AF388" s="119">
        <v>50848265.270833336</v>
      </c>
      <c r="AG388" s="113">
        <v>0</v>
      </c>
      <c r="AH388" s="113">
        <v>0</v>
      </c>
      <c r="AI388" s="113">
        <f t="shared" si="465"/>
        <v>0</v>
      </c>
      <c r="AJ388" s="113">
        <v>305089591.625</v>
      </c>
      <c r="AK388" s="113">
        <v>305089591.625</v>
      </c>
      <c r="AL388" s="113">
        <f t="shared" si="466"/>
        <v>610179183.25</v>
      </c>
      <c r="AM388" s="113">
        <f t="shared" si="492"/>
        <v>769942</v>
      </c>
      <c r="AN388" s="113">
        <v>250000000</v>
      </c>
      <c r="AO388" s="113">
        <v>250000000</v>
      </c>
      <c r="AP388" s="113">
        <f t="shared" si="493"/>
        <v>500769942</v>
      </c>
      <c r="AQ388" s="113">
        <f t="shared" si="495"/>
        <v>769942</v>
      </c>
      <c r="AR388" s="113">
        <f t="shared" si="495"/>
        <v>250000000</v>
      </c>
      <c r="AS388" s="113">
        <f t="shared" si="495"/>
        <v>250000000</v>
      </c>
      <c r="AT388" s="113">
        <f t="shared" si="496"/>
        <v>500769942</v>
      </c>
      <c r="AU388" s="113">
        <v>769942</v>
      </c>
      <c r="AV388" s="113">
        <v>500000000</v>
      </c>
      <c r="AW388" s="113">
        <f t="shared" si="494"/>
        <v>500769942</v>
      </c>
      <c r="AX388" s="113" t="e">
        <f>#REF!</f>
        <v>#REF!</v>
      </c>
      <c r="AY388" s="113">
        <f>500769.942*1000</f>
        <v>500769942</v>
      </c>
      <c r="AZ388" s="113">
        <f>500000*1000</f>
        <v>500000000</v>
      </c>
      <c r="BA388" s="113">
        <f>500769.942*1000</f>
        <v>500769942</v>
      </c>
      <c r="BB388" s="120">
        <v>1425000000</v>
      </c>
    </row>
    <row r="389" spans="7:54" s="71" customFormat="1" ht="14.25" x14ac:dyDescent="0.2">
      <c r="G389" s="81" t="s">
        <v>737</v>
      </c>
      <c r="H389" s="85" t="s">
        <v>737</v>
      </c>
      <c r="I389" s="74" t="s">
        <v>738</v>
      </c>
      <c r="J389" s="75">
        <v>0</v>
      </c>
      <c r="K389" s="75">
        <v>3479050047</v>
      </c>
      <c r="L389" s="113">
        <v>2194806720.4000001</v>
      </c>
      <c r="M389" s="113">
        <v>0</v>
      </c>
      <c r="N389" s="113">
        <v>673281334</v>
      </c>
      <c r="O389" s="113">
        <v>0</v>
      </c>
      <c r="P389" s="113">
        <v>58320906</v>
      </c>
      <c r="Q389" s="113">
        <v>182900560</v>
      </c>
      <c r="R389" s="113">
        <v>182900560</v>
      </c>
      <c r="S389" s="113">
        <v>182900560.03333333</v>
      </c>
      <c r="T389" s="113">
        <v>182900560.03333333</v>
      </c>
      <c r="U389" s="113">
        <v>182900560.03333333</v>
      </c>
      <c r="V389" s="113">
        <v>182900560.03333333</v>
      </c>
      <c r="W389" s="113">
        <v>182900560.03333333</v>
      </c>
      <c r="X389" s="113">
        <v>182900560.03333333</v>
      </c>
      <c r="Y389" s="113">
        <f t="shared" si="469"/>
        <v>2194806720.1999998</v>
      </c>
      <c r="Z389" s="113">
        <v>182900560.03333333</v>
      </c>
      <c r="AA389" s="113">
        <v>182900560.03333333</v>
      </c>
      <c r="AB389" s="113">
        <v>182900560.03333333</v>
      </c>
      <c r="AC389" s="113">
        <v>182900560.03333333</v>
      </c>
      <c r="AD389" s="113">
        <v>182900560.03333333</v>
      </c>
      <c r="AE389" s="113">
        <v>182900560.03333333</v>
      </c>
      <c r="AF389" s="113">
        <v>182900560.03333333</v>
      </c>
      <c r="AG389" s="113">
        <v>2019844000</v>
      </c>
      <c r="AH389" s="113">
        <v>1459206047</v>
      </c>
      <c r="AI389" s="113">
        <f t="shared" si="465"/>
        <v>3479050047</v>
      </c>
      <c r="AJ389" s="113">
        <v>1097403360.2</v>
      </c>
      <c r="AK389" s="113">
        <v>1097403360.2</v>
      </c>
      <c r="AL389" s="113">
        <f t="shared" si="466"/>
        <v>2194806720.4000001</v>
      </c>
      <c r="AM389" s="113">
        <f t="shared" si="492"/>
        <v>1097403360</v>
      </c>
      <c r="AN389" s="113">
        <v>548701680</v>
      </c>
      <c r="AO389" s="113">
        <v>548701680</v>
      </c>
      <c r="AP389" s="113">
        <f t="shared" si="493"/>
        <v>2194806720</v>
      </c>
      <c r="AQ389" s="113">
        <f t="shared" si="495"/>
        <v>1097403360</v>
      </c>
      <c r="AR389" s="113">
        <f t="shared" si="495"/>
        <v>548701680</v>
      </c>
      <c r="AS389" s="113">
        <f t="shared" si="495"/>
        <v>548701680</v>
      </c>
      <c r="AT389" s="113">
        <f t="shared" si="496"/>
        <v>2194806720</v>
      </c>
      <c r="AU389" s="113">
        <v>1097403360</v>
      </c>
      <c r="AV389" s="113">
        <v>1097403360</v>
      </c>
      <c r="AW389" s="113">
        <f t="shared" si="494"/>
        <v>2194806720</v>
      </c>
      <c r="AX389" s="113" t="e">
        <f>#REF!</f>
        <v>#REF!</v>
      </c>
      <c r="AY389" s="113">
        <f>2194806.72*1000</f>
        <v>2194806720</v>
      </c>
      <c r="AZ389" s="113">
        <f>2740000*1000</f>
        <v>2740000000</v>
      </c>
      <c r="BA389" s="113">
        <f>2194806.72*1000</f>
        <v>2194806720</v>
      </c>
      <c r="BB389" s="113">
        <f>2740000*1000</f>
        <v>2740000000</v>
      </c>
    </row>
    <row r="390" spans="7:54" s="71" customFormat="1" ht="14.25" x14ac:dyDescent="0.2">
      <c r="G390" s="81" t="s">
        <v>739</v>
      </c>
      <c r="H390" s="85" t="s">
        <v>739</v>
      </c>
      <c r="I390" s="74" t="s">
        <v>740</v>
      </c>
      <c r="J390" s="75">
        <v>239433425</v>
      </c>
      <c r="K390" s="75">
        <v>337005958</v>
      </c>
      <c r="L390" s="113">
        <v>481611651.97390002</v>
      </c>
      <c r="M390" s="113">
        <v>12892000</v>
      </c>
      <c r="N390" s="113">
        <v>0</v>
      </c>
      <c r="O390" s="113">
        <v>0</v>
      </c>
      <c r="P390" s="113">
        <v>197913250</v>
      </c>
      <c r="Q390" s="113">
        <v>0</v>
      </c>
      <c r="R390" s="113">
        <v>0</v>
      </c>
      <c r="S390" s="113">
        <v>40134304.331158333</v>
      </c>
      <c r="T390" s="113">
        <v>40134304.331158333</v>
      </c>
      <c r="U390" s="113">
        <v>40134304.331158333</v>
      </c>
      <c r="V390" s="113">
        <v>40134304.331158333</v>
      </c>
      <c r="W390" s="113">
        <v>40134304.331158333</v>
      </c>
      <c r="X390" s="113">
        <v>40134304.331158333</v>
      </c>
      <c r="Y390" s="113">
        <f t="shared" si="469"/>
        <v>451611075.98695004</v>
      </c>
      <c r="Z390" s="113">
        <v>40134304.331158333</v>
      </c>
      <c r="AA390" s="113">
        <v>40134304.331158333</v>
      </c>
      <c r="AB390" s="113">
        <v>40134304.331158333</v>
      </c>
      <c r="AC390" s="113">
        <v>40134304.331158333</v>
      </c>
      <c r="AD390" s="113">
        <v>40134304.331158333</v>
      </c>
      <c r="AE390" s="113">
        <v>40134304.331158333</v>
      </c>
      <c r="AF390" s="113">
        <v>40134304.331158333</v>
      </c>
      <c r="AG390" s="113">
        <v>337005958</v>
      </c>
      <c r="AH390" s="113">
        <v>0</v>
      </c>
      <c r="AI390" s="113">
        <f t="shared" si="465"/>
        <v>337005958</v>
      </c>
      <c r="AJ390" s="113">
        <v>240805825.98695001</v>
      </c>
      <c r="AK390" s="113">
        <v>240805825.98695001</v>
      </c>
      <c r="AL390" s="113">
        <f t="shared" si="466"/>
        <v>481611651.97390002</v>
      </c>
      <c r="AM390" s="113">
        <f t="shared" si="492"/>
        <v>210805250</v>
      </c>
      <c r="AN390" s="113">
        <v>50000000</v>
      </c>
      <c r="AO390" s="113">
        <v>50000000</v>
      </c>
      <c r="AP390" s="113">
        <f t="shared" si="493"/>
        <v>310805250</v>
      </c>
      <c r="AQ390" s="113">
        <f t="shared" si="495"/>
        <v>210805250</v>
      </c>
      <c r="AR390" s="113">
        <f t="shared" si="495"/>
        <v>50000000</v>
      </c>
      <c r="AS390" s="113">
        <f t="shared" si="495"/>
        <v>50000000</v>
      </c>
      <c r="AT390" s="113">
        <f t="shared" si="496"/>
        <v>310805250</v>
      </c>
      <c r="AU390" s="113">
        <v>210805250</v>
      </c>
      <c r="AV390" s="113">
        <v>100000000</v>
      </c>
      <c r="AW390" s="113">
        <f t="shared" si="494"/>
        <v>310805250</v>
      </c>
      <c r="AX390" s="113" t="e">
        <f>#REF!</f>
        <v>#REF!</v>
      </c>
      <c r="AY390" s="113">
        <f>310805.25*1000</f>
        <v>310805250</v>
      </c>
      <c r="AZ390" s="113">
        <f>400001*1000</f>
        <v>400001000</v>
      </c>
      <c r="BA390" s="113">
        <f>310805.25*1000</f>
        <v>310805250</v>
      </c>
      <c r="BB390" s="113">
        <f>400001*1000</f>
        <v>400001000</v>
      </c>
    </row>
    <row r="391" spans="7:54" s="71" customFormat="1" ht="14.25" x14ac:dyDescent="0.2">
      <c r="G391" s="81" t="s">
        <v>741</v>
      </c>
      <c r="H391" s="85" t="s">
        <v>741</v>
      </c>
      <c r="I391" s="74" t="s">
        <v>742</v>
      </c>
      <c r="J391" s="75">
        <v>0</v>
      </c>
      <c r="K391" s="75">
        <v>0</v>
      </c>
      <c r="L391" s="113">
        <v>0</v>
      </c>
      <c r="M391" s="113">
        <v>0</v>
      </c>
      <c r="N391" s="113">
        <v>0</v>
      </c>
      <c r="O391" s="113">
        <v>0</v>
      </c>
      <c r="P391" s="113">
        <v>0</v>
      </c>
      <c r="Q391" s="113">
        <v>0</v>
      </c>
      <c r="R391" s="113">
        <v>0</v>
      </c>
      <c r="S391" s="113">
        <v>0</v>
      </c>
      <c r="T391" s="113">
        <v>0</v>
      </c>
      <c r="U391" s="113">
        <v>0</v>
      </c>
      <c r="V391" s="113">
        <v>0</v>
      </c>
      <c r="W391" s="113">
        <v>0</v>
      </c>
      <c r="X391" s="113">
        <v>0</v>
      </c>
      <c r="Y391" s="113">
        <f t="shared" si="469"/>
        <v>0</v>
      </c>
      <c r="Z391" s="113">
        <v>0</v>
      </c>
      <c r="AA391" s="113">
        <v>0</v>
      </c>
      <c r="AB391" s="113">
        <v>0</v>
      </c>
      <c r="AC391" s="113">
        <v>0</v>
      </c>
      <c r="AD391" s="113">
        <v>0</v>
      </c>
      <c r="AE391" s="113">
        <v>0</v>
      </c>
      <c r="AF391" s="113">
        <v>0</v>
      </c>
      <c r="AG391" s="113">
        <v>0</v>
      </c>
      <c r="AH391" s="113">
        <v>0</v>
      </c>
      <c r="AI391" s="113">
        <f t="shared" si="465"/>
        <v>0</v>
      </c>
      <c r="AJ391" s="113">
        <v>0</v>
      </c>
      <c r="AK391" s="113">
        <v>0</v>
      </c>
      <c r="AL391" s="113">
        <f t="shared" si="466"/>
        <v>0</v>
      </c>
      <c r="AM391" s="113">
        <f t="shared" si="492"/>
        <v>0</v>
      </c>
      <c r="AN391" s="113">
        <v>0</v>
      </c>
      <c r="AO391" s="113">
        <v>0</v>
      </c>
      <c r="AP391" s="113">
        <f t="shared" si="493"/>
        <v>0</v>
      </c>
      <c r="AQ391" s="113">
        <f t="shared" si="495"/>
        <v>0</v>
      </c>
      <c r="AR391" s="113">
        <f t="shared" si="495"/>
        <v>0</v>
      </c>
      <c r="AS391" s="113">
        <f t="shared" si="495"/>
        <v>0</v>
      </c>
      <c r="AT391" s="113">
        <f t="shared" si="496"/>
        <v>0</v>
      </c>
      <c r="AU391" s="113">
        <v>0</v>
      </c>
      <c r="AV391" s="113">
        <v>0</v>
      </c>
      <c r="AW391" s="113">
        <f t="shared" si="494"/>
        <v>0</v>
      </c>
      <c r="AX391" s="113" t="e">
        <f>#REF!</f>
        <v>#REF!</v>
      </c>
      <c r="AY391" s="113">
        <v>0</v>
      </c>
      <c r="AZ391" s="113">
        <v>0</v>
      </c>
      <c r="BA391" s="113">
        <v>0</v>
      </c>
      <c r="BB391" s="113">
        <v>0</v>
      </c>
    </row>
    <row r="392" spans="7:54" s="71" customFormat="1" ht="14.25" x14ac:dyDescent="0.2">
      <c r="G392" s="81" t="s">
        <v>743</v>
      </c>
      <c r="H392" s="85" t="s">
        <v>743</v>
      </c>
      <c r="I392" s="74" t="s">
        <v>744</v>
      </c>
      <c r="J392" s="75">
        <v>276208739</v>
      </c>
      <c r="K392" s="75">
        <v>388320616</v>
      </c>
      <c r="L392" s="113">
        <v>475846768.67139995</v>
      </c>
      <c r="M392" s="113">
        <v>16863361</v>
      </c>
      <c r="N392" s="113">
        <v>24634569</v>
      </c>
      <c r="O392" s="113">
        <v>24634569</v>
      </c>
      <c r="P392" s="113">
        <v>65751571</v>
      </c>
      <c r="Q392" s="113">
        <v>24572799</v>
      </c>
      <c r="R392" s="113">
        <v>22863750</v>
      </c>
      <c r="S392" s="113">
        <v>39653897.389283329</v>
      </c>
      <c r="T392" s="113">
        <v>39653897.389283329</v>
      </c>
      <c r="U392" s="113">
        <v>39653897.389283329</v>
      </c>
      <c r="V392" s="113">
        <v>39653897.389283329</v>
      </c>
      <c r="W392" s="113">
        <v>39653897.389283329</v>
      </c>
      <c r="X392" s="113">
        <v>39653897.389283329</v>
      </c>
      <c r="Y392" s="113">
        <f t="shared" si="469"/>
        <v>417244003.33569992</v>
      </c>
      <c r="Z392" s="113">
        <v>39653897.389283329</v>
      </c>
      <c r="AA392" s="113">
        <v>39653897.389283329</v>
      </c>
      <c r="AB392" s="113">
        <v>39653897.389283329</v>
      </c>
      <c r="AC392" s="113">
        <v>39653897.389283329</v>
      </c>
      <c r="AD392" s="113">
        <v>39653897.389283329</v>
      </c>
      <c r="AE392" s="113">
        <v>39653897.389283329</v>
      </c>
      <c r="AF392" s="113">
        <v>39653897.389283329</v>
      </c>
      <c r="AG392" s="113">
        <v>259021908</v>
      </c>
      <c r="AH392" s="113">
        <v>129298708</v>
      </c>
      <c r="AI392" s="113">
        <f t="shared" si="465"/>
        <v>388320616</v>
      </c>
      <c r="AJ392" s="113">
        <v>237923384.33569998</v>
      </c>
      <c r="AK392" s="113">
        <v>237923384.33569998</v>
      </c>
      <c r="AL392" s="113">
        <f t="shared" si="466"/>
        <v>475846768.67139995</v>
      </c>
      <c r="AM392" s="113">
        <f t="shared" si="492"/>
        <v>179320619</v>
      </c>
      <c r="AN392" s="113">
        <v>255262852</v>
      </c>
      <c r="AO392" s="113">
        <v>161964564</v>
      </c>
      <c r="AP392" s="113">
        <f t="shared" si="493"/>
        <v>596548035</v>
      </c>
      <c r="AQ392" s="113">
        <f t="shared" si="495"/>
        <v>179320619</v>
      </c>
      <c r="AR392" s="113">
        <f t="shared" si="495"/>
        <v>255262852</v>
      </c>
      <c r="AS392" s="113">
        <f t="shared" si="495"/>
        <v>161964564</v>
      </c>
      <c r="AT392" s="113">
        <f t="shared" si="496"/>
        <v>596548035</v>
      </c>
      <c r="AU392" s="113">
        <v>179320619</v>
      </c>
      <c r="AV392" s="113">
        <v>417227416</v>
      </c>
      <c r="AW392" s="113">
        <f t="shared" si="494"/>
        <v>596548035</v>
      </c>
      <c r="AX392" s="113" t="e">
        <f>#REF!</f>
        <v>#REF!</v>
      </c>
      <c r="AY392" s="113">
        <f>596548.035*1000</f>
        <v>596548035</v>
      </c>
      <c r="AZ392" s="113">
        <f>745000*1000</f>
        <v>745000000</v>
      </c>
      <c r="BA392" s="113">
        <f>596548.035*1000</f>
        <v>596548035</v>
      </c>
      <c r="BB392" s="113">
        <f>745000*1000</f>
        <v>745000000</v>
      </c>
    </row>
    <row r="393" spans="7:54" s="71" customFormat="1" ht="14.25" x14ac:dyDescent="0.2">
      <c r="G393" s="81" t="s">
        <v>745</v>
      </c>
      <c r="H393" s="85" t="s">
        <v>745</v>
      </c>
      <c r="I393" s="74" t="s">
        <v>746</v>
      </c>
      <c r="J393" s="75">
        <v>0</v>
      </c>
      <c r="K393" s="75">
        <v>0</v>
      </c>
      <c r="L393" s="113">
        <v>0</v>
      </c>
      <c r="M393" s="113">
        <v>0</v>
      </c>
      <c r="N393" s="113">
        <v>0</v>
      </c>
      <c r="O393" s="113">
        <v>0</v>
      </c>
      <c r="P393" s="113">
        <v>0</v>
      </c>
      <c r="Q393" s="113">
        <v>0</v>
      </c>
      <c r="R393" s="113">
        <v>0</v>
      </c>
      <c r="S393" s="113">
        <v>0</v>
      </c>
      <c r="T393" s="113">
        <v>0</v>
      </c>
      <c r="U393" s="113">
        <v>0</v>
      </c>
      <c r="V393" s="113">
        <v>0</v>
      </c>
      <c r="W393" s="113">
        <v>0</v>
      </c>
      <c r="X393" s="113">
        <v>0</v>
      </c>
      <c r="Y393" s="113">
        <f t="shared" si="469"/>
        <v>0</v>
      </c>
      <c r="Z393" s="113">
        <v>0</v>
      </c>
      <c r="AA393" s="113">
        <v>0</v>
      </c>
      <c r="AB393" s="113">
        <v>0</v>
      </c>
      <c r="AC393" s="113">
        <v>0</v>
      </c>
      <c r="AD393" s="113">
        <v>0</v>
      </c>
      <c r="AE393" s="113">
        <v>0</v>
      </c>
      <c r="AF393" s="113">
        <v>0</v>
      </c>
      <c r="AG393" s="113">
        <v>0</v>
      </c>
      <c r="AH393" s="113">
        <v>0</v>
      </c>
      <c r="AI393" s="113">
        <f t="shared" si="465"/>
        <v>0</v>
      </c>
      <c r="AJ393" s="113">
        <v>0</v>
      </c>
      <c r="AK393" s="113">
        <v>0</v>
      </c>
      <c r="AL393" s="113">
        <f t="shared" si="466"/>
        <v>0</v>
      </c>
      <c r="AM393" s="113">
        <f t="shared" si="492"/>
        <v>0</v>
      </c>
      <c r="AN393" s="113">
        <v>0</v>
      </c>
      <c r="AO393" s="113">
        <v>0</v>
      </c>
      <c r="AP393" s="113">
        <f t="shared" si="493"/>
        <v>0</v>
      </c>
      <c r="AQ393" s="113">
        <f t="shared" si="495"/>
        <v>0</v>
      </c>
      <c r="AR393" s="113">
        <f t="shared" si="495"/>
        <v>0</v>
      </c>
      <c r="AS393" s="113">
        <f t="shared" si="495"/>
        <v>0</v>
      </c>
      <c r="AT393" s="113">
        <f t="shared" si="496"/>
        <v>0</v>
      </c>
      <c r="AU393" s="113">
        <v>0</v>
      </c>
      <c r="AV393" s="113">
        <v>0</v>
      </c>
      <c r="AW393" s="113">
        <f t="shared" si="494"/>
        <v>0</v>
      </c>
      <c r="AX393" s="113" t="e">
        <f>#REF!</f>
        <v>#REF!</v>
      </c>
      <c r="AY393" s="113">
        <v>0</v>
      </c>
      <c r="AZ393" s="113">
        <v>0</v>
      </c>
      <c r="BA393" s="113">
        <v>0</v>
      </c>
      <c r="BB393" s="113">
        <v>0</v>
      </c>
    </row>
    <row r="394" spans="7:54" s="71" customFormat="1" ht="14.25" x14ac:dyDescent="0.2">
      <c r="G394" s="81" t="s">
        <v>747</v>
      </c>
      <c r="H394" s="82" t="s">
        <v>138</v>
      </c>
      <c r="I394" s="83" t="s">
        <v>139</v>
      </c>
      <c r="J394" s="84">
        <f>J396+J397</f>
        <v>793667076</v>
      </c>
      <c r="K394" s="84">
        <f>K396+K397</f>
        <v>599992440</v>
      </c>
      <c r="L394" s="115">
        <f>L396+L397</f>
        <v>937776337</v>
      </c>
      <c r="M394" s="115">
        <f t="shared" ref="M394:X394" si="497">M396+M397</f>
        <v>22575000</v>
      </c>
      <c r="N394" s="115">
        <f t="shared" si="497"/>
        <v>16500000</v>
      </c>
      <c r="O394" s="115">
        <f t="shared" si="497"/>
        <v>16500000</v>
      </c>
      <c r="P394" s="115">
        <f t="shared" si="497"/>
        <v>16500000</v>
      </c>
      <c r="Q394" s="115">
        <f t="shared" si="497"/>
        <v>16500000</v>
      </c>
      <c r="R394" s="115">
        <f t="shared" si="497"/>
        <v>16500000</v>
      </c>
      <c r="S394" s="115">
        <f t="shared" si="497"/>
        <v>78148028.083333328</v>
      </c>
      <c r="T394" s="115">
        <f t="shared" si="497"/>
        <v>78148028.083333328</v>
      </c>
      <c r="U394" s="115">
        <f t="shared" si="497"/>
        <v>78148028.083333328</v>
      </c>
      <c r="V394" s="115">
        <f t="shared" si="497"/>
        <v>78148028.083333328</v>
      </c>
      <c r="W394" s="115">
        <f t="shared" si="497"/>
        <v>78148028.083333328</v>
      </c>
      <c r="X394" s="115">
        <f t="shared" si="497"/>
        <v>78148028.083333328</v>
      </c>
      <c r="Y394" s="115">
        <f t="shared" si="469"/>
        <v>573963168.49999988</v>
      </c>
      <c r="Z394" s="115">
        <f t="shared" ref="Z394:AZ394" si="498">Z396+Z397</f>
        <v>78148028.083333328</v>
      </c>
      <c r="AA394" s="115">
        <f t="shared" si="498"/>
        <v>78148028.083333328</v>
      </c>
      <c r="AB394" s="115">
        <f t="shared" si="498"/>
        <v>78148028.083333328</v>
      </c>
      <c r="AC394" s="115">
        <f t="shared" si="498"/>
        <v>78148028.083333328</v>
      </c>
      <c r="AD394" s="115">
        <f t="shared" si="498"/>
        <v>78148028.083333328</v>
      </c>
      <c r="AE394" s="115">
        <f t="shared" si="498"/>
        <v>78148028.083333328</v>
      </c>
      <c r="AF394" s="115">
        <f t="shared" si="498"/>
        <v>78148028.083333328</v>
      </c>
      <c r="AG394" s="115">
        <v>382979940</v>
      </c>
      <c r="AH394" s="115">
        <v>217012500</v>
      </c>
      <c r="AI394" s="115">
        <f t="shared" si="498"/>
        <v>599992440</v>
      </c>
      <c r="AJ394" s="115">
        <f t="shared" si="498"/>
        <v>468888168.49999994</v>
      </c>
      <c r="AK394" s="115">
        <f t="shared" si="498"/>
        <v>468888168.49999994</v>
      </c>
      <c r="AL394" s="115">
        <f t="shared" si="498"/>
        <v>937776336.99999988</v>
      </c>
      <c r="AM394" s="115">
        <f t="shared" si="498"/>
        <v>105075000</v>
      </c>
      <c r="AN394" s="115">
        <f t="shared" si="498"/>
        <v>278000000</v>
      </c>
      <c r="AO394" s="115">
        <f t="shared" si="498"/>
        <v>278000000</v>
      </c>
      <c r="AP394" s="115">
        <f t="shared" si="498"/>
        <v>661075000</v>
      </c>
      <c r="AQ394" s="115">
        <f t="shared" si="498"/>
        <v>105075000</v>
      </c>
      <c r="AR394" s="115">
        <f t="shared" si="498"/>
        <v>278000000</v>
      </c>
      <c r="AS394" s="115">
        <f t="shared" si="498"/>
        <v>278000000</v>
      </c>
      <c r="AT394" s="115">
        <f t="shared" si="498"/>
        <v>661075000</v>
      </c>
      <c r="AU394" s="115">
        <f t="shared" si="498"/>
        <v>105075000</v>
      </c>
      <c r="AV394" s="115">
        <f t="shared" si="498"/>
        <v>556000000</v>
      </c>
      <c r="AW394" s="115">
        <f t="shared" si="498"/>
        <v>661075000</v>
      </c>
      <c r="AX394" s="115">
        <f t="shared" si="498"/>
        <v>1000000000</v>
      </c>
      <c r="AY394" s="115">
        <f t="shared" si="498"/>
        <v>661075000</v>
      </c>
      <c r="AZ394" s="115">
        <f t="shared" si="498"/>
        <v>1000000000</v>
      </c>
      <c r="BA394" s="115">
        <f>BA396+BA397</f>
        <v>661075000</v>
      </c>
      <c r="BB394" s="115">
        <f>BB396+BB397</f>
        <v>1000000000</v>
      </c>
    </row>
    <row r="395" spans="7:54" s="71" customFormat="1" ht="14.25" x14ac:dyDescent="0.2">
      <c r="G395" s="81" t="s">
        <v>138</v>
      </c>
      <c r="H395" s="85" t="s">
        <v>138</v>
      </c>
      <c r="I395" s="74" t="s">
        <v>748</v>
      </c>
      <c r="J395" s="75">
        <f>J394</f>
        <v>793667076</v>
      </c>
      <c r="K395" s="75">
        <f>K394</f>
        <v>599992440</v>
      </c>
      <c r="L395" s="113">
        <f t="shared" ref="L395:X395" si="499">L394</f>
        <v>937776337</v>
      </c>
      <c r="M395" s="113">
        <f t="shared" si="499"/>
        <v>22575000</v>
      </c>
      <c r="N395" s="113">
        <f t="shared" si="499"/>
        <v>16500000</v>
      </c>
      <c r="O395" s="113">
        <f t="shared" si="499"/>
        <v>16500000</v>
      </c>
      <c r="P395" s="113">
        <f t="shared" si="499"/>
        <v>16500000</v>
      </c>
      <c r="Q395" s="113">
        <f t="shared" si="499"/>
        <v>16500000</v>
      </c>
      <c r="R395" s="113">
        <f t="shared" si="499"/>
        <v>16500000</v>
      </c>
      <c r="S395" s="113">
        <f t="shared" si="499"/>
        <v>78148028.083333328</v>
      </c>
      <c r="T395" s="113">
        <f t="shared" si="499"/>
        <v>78148028.083333328</v>
      </c>
      <c r="U395" s="113">
        <f t="shared" si="499"/>
        <v>78148028.083333328</v>
      </c>
      <c r="V395" s="113">
        <f t="shared" si="499"/>
        <v>78148028.083333328</v>
      </c>
      <c r="W395" s="113">
        <f t="shared" si="499"/>
        <v>78148028.083333328</v>
      </c>
      <c r="X395" s="113">
        <f t="shared" si="499"/>
        <v>78148028.083333328</v>
      </c>
      <c r="Y395" s="113">
        <f t="shared" si="469"/>
        <v>573963168.49999988</v>
      </c>
      <c r="Z395" s="113">
        <f t="shared" ref="Z395:AF395" si="500">Z394</f>
        <v>78148028.083333328</v>
      </c>
      <c r="AA395" s="113">
        <f t="shared" si="500"/>
        <v>78148028.083333328</v>
      </c>
      <c r="AB395" s="113">
        <f t="shared" si="500"/>
        <v>78148028.083333328</v>
      </c>
      <c r="AC395" s="113">
        <f t="shared" si="500"/>
        <v>78148028.083333328</v>
      </c>
      <c r="AD395" s="113">
        <f t="shared" si="500"/>
        <v>78148028.083333328</v>
      </c>
      <c r="AE395" s="113">
        <f t="shared" si="500"/>
        <v>78148028.083333328</v>
      </c>
      <c r="AF395" s="113">
        <f t="shared" si="500"/>
        <v>78148028.083333328</v>
      </c>
      <c r="AG395" s="113">
        <v>382979940</v>
      </c>
      <c r="AH395" s="113">
        <v>217012500</v>
      </c>
      <c r="AI395" s="113">
        <f t="shared" si="465"/>
        <v>599992440</v>
      </c>
      <c r="AJ395" s="113">
        <v>468888168.49999994</v>
      </c>
      <c r="AK395" s="113">
        <v>468888168.49999994</v>
      </c>
      <c r="AL395" s="113">
        <f t="shared" si="466"/>
        <v>937776336.99999988</v>
      </c>
      <c r="AM395" s="113">
        <f>SUM(M395:R395)</f>
        <v>105075000</v>
      </c>
      <c r="AN395" s="113">
        <v>278000000</v>
      </c>
      <c r="AO395" s="113">
        <v>278000000</v>
      </c>
      <c r="AP395" s="113">
        <f>SUM(AM395:AO395)</f>
        <v>661075000</v>
      </c>
      <c r="AQ395" s="113">
        <f t="shared" ref="AQ395:AS397" si="501">AM395</f>
        <v>105075000</v>
      </c>
      <c r="AR395" s="113">
        <f t="shared" si="501"/>
        <v>278000000</v>
      </c>
      <c r="AS395" s="113">
        <f t="shared" si="501"/>
        <v>278000000</v>
      </c>
      <c r="AT395" s="113">
        <f>SUM(AQ395:AS395)</f>
        <v>661075000</v>
      </c>
      <c r="AU395" s="113">
        <v>105075000</v>
      </c>
      <c r="AV395" s="113">
        <v>556000000</v>
      </c>
      <c r="AW395" s="113" t="e">
        <f>#REF!</f>
        <v>#REF!</v>
      </c>
      <c r="AX395" s="113" t="e">
        <f>#REF!</f>
        <v>#REF!</v>
      </c>
      <c r="AY395" s="113">
        <f>AY394</f>
        <v>661075000</v>
      </c>
      <c r="AZ395" s="113">
        <f>AZ394</f>
        <v>1000000000</v>
      </c>
      <c r="BA395" s="113">
        <f>BA394</f>
        <v>661075000</v>
      </c>
      <c r="BB395" s="113">
        <f>BB394</f>
        <v>1000000000</v>
      </c>
    </row>
    <row r="396" spans="7:54" s="71" customFormat="1" ht="14.25" x14ac:dyDescent="0.2">
      <c r="G396" s="81" t="s">
        <v>749</v>
      </c>
      <c r="H396" s="85" t="s">
        <v>749</v>
      </c>
      <c r="I396" s="74" t="s">
        <v>750</v>
      </c>
      <c r="J396" s="75">
        <v>793667076</v>
      </c>
      <c r="K396" s="75">
        <v>599992440</v>
      </c>
      <c r="L396" s="113">
        <v>937776337</v>
      </c>
      <c r="M396" s="113">
        <v>22575000</v>
      </c>
      <c r="N396" s="113">
        <v>16500000</v>
      </c>
      <c r="O396" s="113">
        <v>16500000</v>
      </c>
      <c r="P396" s="113">
        <v>16500000</v>
      </c>
      <c r="Q396" s="113">
        <v>16500000</v>
      </c>
      <c r="R396" s="113">
        <v>16500000</v>
      </c>
      <c r="S396" s="113">
        <v>78148028.083333328</v>
      </c>
      <c r="T396" s="113">
        <v>78148028.083333328</v>
      </c>
      <c r="U396" s="113">
        <v>78148028.083333328</v>
      </c>
      <c r="V396" s="113">
        <v>78148028.083333328</v>
      </c>
      <c r="W396" s="113">
        <v>78148028.083333328</v>
      </c>
      <c r="X396" s="113">
        <v>78148028.083333328</v>
      </c>
      <c r="Y396" s="113">
        <v>0</v>
      </c>
      <c r="Z396" s="113">
        <v>78148028.083333328</v>
      </c>
      <c r="AA396" s="113">
        <v>78148028.083333328</v>
      </c>
      <c r="AB396" s="113">
        <v>78148028.083333328</v>
      </c>
      <c r="AC396" s="113">
        <v>78148028.083333328</v>
      </c>
      <c r="AD396" s="113">
        <v>78148028.083333328</v>
      </c>
      <c r="AE396" s="113">
        <v>78148028.083333328</v>
      </c>
      <c r="AF396" s="113">
        <v>78148028.083333328</v>
      </c>
      <c r="AG396" s="113">
        <v>382979940</v>
      </c>
      <c r="AH396" s="113">
        <v>217012500</v>
      </c>
      <c r="AI396" s="113">
        <f t="shared" si="465"/>
        <v>599992440</v>
      </c>
      <c r="AJ396" s="113">
        <v>468888168.49999994</v>
      </c>
      <c r="AK396" s="113">
        <v>468888168.49999994</v>
      </c>
      <c r="AL396" s="113">
        <f t="shared" si="466"/>
        <v>937776336.99999988</v>
      </c>
      <c r="AM396" s="113">
        <f>SUM(M396:R396)</f>
        <v>105075000</v>
      </c>
      <c r="AN396" s="113">
        <v>278000000</v>
      </c>
      <c r="AO396" s="113">
        <v>278000000</v>
      </c>
      <c r="AP396" s="113">
        <f>SUM(AM396:AO396)</f>
        <v>661075000</v>
      </c>
      <c r="AQ396" s="113">
        <f t="shared" si="501"/>
        <v>105075000</v>
      </c>
      <c r="AR396" s="113">
        <f t="shared" si="501"/>
        <v>278000000</v>
      </c>
      <c r="AS396" s="113">
        <f t="shared" si="501"/>
        <v>278000000</v>
      </c>
      <c r="AT396" s="113">
        <f>SUM(AQ396:AS396)</f>
        <v>661075000</v>
      </c>
      <c r="AU396" s="113">
        <f>AQ396</f>
        <v>105075000</v>
      </c>
      <c r="AV396" s="113">
        <v>556000000</v>
      </c>
      <c r="AW396" s="113">
        <f>SUM(AU396:AV396)</f>
        <v>661075000</v>
      </c>
      <c r="AX396" s="113">
        <v>1000000000</v>
      </c>
      <c r="AY396" s="113">
        <v>661075000</v>
      </c>
      <c r="AZ396" s="113">
        <v>1000000000</v>
      </c>
      <c r="BA396" s="113">
        <v>661075000</v>
      </c>
      <c r="BB396" s="113">
        <v>1000000000</v>
      </c>
    </row>
    <row r="397" spans="7:54" s="71" customFormat="1" ht="14.25" x14ac:dyDescent="0.2">
      <c r="G397" s="81" t="s">
        <v>751</v>
      </c>
      <c r="H397" s="85" t="s">
        <v>751</v>
      </c>
      <c r="I397" s="74" t="s">
        <v>752</v>
      </c>
      <c r="J397" s="75">
        <v>0</v>
      </c>
      <c r="K397" s="75"/>
      <c r="L397" s="113">
        <v>0</v>
      </c>
      <c r="M397" s="113">
        <v>0</v>
      </c>
      <c r="N397" s="113">
        <v>0</v>
      </c>
      <c r="O397" s="113">
        <v>0</v>
      </c>
      <c r="P397" s="113">
        <v>0</v>
      </c>
      <c r="Q397" s="113">
        <v>0</v>
      </c>
      <c r="R397" s="113">
        <v>0</v>
      </c>
      <c r="S397" s="113">
        <v>0</v>
      </c>
      <c r="T397" s="113">
        <v>0</v>
      </c>
      <c r="U397" s="113">
        <v>0</v>
      </c>
      <c r="V397" s="113">
        <v>0</v>
      </c>
      <c r="W397" s="113">
        <v>0</v>
      </c>
      <c r="X397" s="113">
        <v>0</v>
      </c>
      <c r="Y397" s="113">
        <f t="shared" si="469"/>
        <v>0</v>
      </c>
      <c r="Z397" s="113">
        <v>0</v>
      </c>
      <c r="AA397" s="113">
        <v>0</v>
      </c>
      <c r="AB397" s="113">
        <v>0</v>
      </c>
      <c r="AC397" s="113">
        <v>0</v>
      </c>
      <c r="AD397" s="113">
        <v>0</v>
      </c>
      <c r="AE397" s="113">
        <v>0</v>
      </c>
      <c r="AF397" s="113">
        <v>0</v>
      </c>
      <c r="AG397" s="113">
        <v>0</v>
      </c>
      <c r="AH397" s="113">
        <v>0</v>
      </c>
      <c r="AI397" s="113">
        <f t="shared" si="465"/>
        <v>0</v>
      </c>
      <c r="AJ397" s="113">
        <v>0</v>
      </c>
      <c r="AK397" s="113">
        <v>0</v>
      </c>
      <c r="AL397" s="113">
        <f t="shared" si="466"/>
        <v>0</v>
      </c>
      <c r="AM397" s="113">
        <f>SUM(M397:R397)</f>
        <v>0</v>
      </c>
      <c r="AN397" s="113"/>
      <c r="AO397" s="113"/>
      <c r="AP397" s="113">
        <f>SUM(AM397:AO397)</f>
        <v>0</v>
      </c>
      <c r="AQ397" s="113">
        <f t="shared" si="501"/>
        <v>0</v>
      </c>
      <c r="AR397" s="113">
        <f t="shared" si="501"/>
        <v>0</v>
      </c>
      <c r="AS397" s="113">
        <f t="shared" si="501"/>
        <v>0</v>
      </c>
      <c r="AT397" s="113">
        <f>SUM(AQ397:AS397)</f>
        <v>0</v>
      </c>
      <c r="AU397" s="113"/>
      <c r="AV397" s="113"/>
      <c r="AW397" s="113">
        <f>SUM(AU397:AV397)</f>
        <v>0</v>
      </c>
      <c r="AX397" s="113"/>
      <c r="AY397" s="113"/>
      <c r="AZ397" s="113"/>
      <c r="BA397" s="113"/>
      <c r="BB397" s="113"/>
    </row>
    <row r="398" spans="7:54" s="71" customFormat="1" ht="14.25" x14ac:dyDescent="0.2">
      <c r="G398" s="81" t="s">
        <v>753</v>
      </c>
      <c r="H398" s="82" t="s">
        <v>140</v>
      </c>
      <c r="I398" s="83" t="s">
        <v>141</v>
      </c>
      <c r="J398" s="84">
        <f>SUM(J399:J412)</f>
        <v>476768319</v>
      </c>
      <c r="K398" s="84">
        <f>SUM(K399:K412)</f>
        <v>7559870451</v>
      </c>
      <c r="L398" s="115">
        <f>SUM(L399:L412)</f>
        <v>3086312766</v>
      </c>
      <c r="M398" s="115">
        <f t="shared" ref="M398:X398" si="502">SUM(M399:M412)</f>
        <v>13029242</v>
      </c>
      <c r="N398" s="115">
        <f t="shared" si="502"/>
        <v>65102009</v>
      </c>
      <c r="O398" s="115">
        <f t="shared" si="502"/>
        <v>34109623</v>
      </c>
      <c r="P398" s="115">
        <f t="shared" si="502"/>
        <v>1756290133</v>
      </c>
      <c r="Q398" s="115">
        <f t="shared" si="502"/>
        <v>1979320708</v>
      </c>
      <c r="R398" s="115">
        <f t="shared" si="502"/>
        <v>836001506</v>
      </c>
      <c r="S398" s="115">
        <f t="shared" si="502"/>
        <v>257192730.5</v>
      </c>
      <c r="T398" s="115">
        <f t="shared" si="502"/>
        <v>257192730.5</v>
      </c>
      <c r="U398" s="115">
        <f t="shared" si="502"/>
        <v>257192730.5</v>
      </c>
      <c r="V398" s="115">
        <f t="shared" si="502"/>
        <v>257192730.5</v>
      </c>
      <c r="W398" s="115">
        <f t="shared" si="502"/>
        <v>257192730.5</v>
      </c>
      <c r="X398" s="115">
        <f t="shared" si="502"/>
        <v>257192730.5</v>
      </c>
      <c r="Y398" s="115">
        <f t="shared" si="469"/>
        <v>6227009604</v>
      </c>
      <c r="Z398" s="115">
        <f t="shared" ref="Z398:AW398" si="503">SUM(Z399:Z412)</f>
        <v>257192730.5</v>
      </c>
      <c r="AA398" s="115">
        <f t="shared" si="503"/>
        <v>257192730.5</v>
      </c>
      <c r="AB398" s="115">
        <f t="shared" si="503"/>
        <v>257192730.5</v>
      </c>
      <c r="AC398" s="115">
        <f t="shared" si="503"/>
        <v>257192730.5</v>
      </c>
      <c r="AD398" s="115">
        <f t="shared" si="503"/>
        <v>257192730.5</v>
      </c>
      <c r="AE398" s="115">
        <f t="shared" si="503"/>
        <v>257192730.5</v>
      </c>
      <c r="AF398" s="115">
        <f t="shared" si="503"/>
        <v>257192730.5</v>
      </c>
      <c r="AG398" s="115">
        <v>1902570766</v>
      </c>
      <c r="AH398" s="115">
        <v>5657299685</v>
      </c>
      <c r="AI398" s="115">
        <f t="shared" si="503"/>
        <v>7559870451</v>
      </c>
      <c r="AJ398" s="115">
        <f t="shared" si="503"/>
        <v>1543156383</v>
      </c>
      <c r="AK398" s="115">
        <f t="shared" si="503"/>
        <v>1543156383</v>
      </c>
      <c r="AL398" s="115">
        <f t="shared" si="503"/>
        <v>3086312766</v>
      </c>
      <c r="AM398" s="115">
        <f t="shared" si="503"/>
        <v>4683853221</v>
      </c>
      <c r="AN398" s="115">
        <f t="shared" si="503"/>
        <v>4074884000</v>
      </c>
      <c r="AO398" s="115">
        <f t="shared" si="503"/>
        <v>2586693000</v>
      </c>
      <c r="AP398" s="115">
        <f t="shared" si="503"/>
        <v>11345430221</v>
      </c>
      <c r="AQ398" s="115">
        <f t="shared" si="503"/>
        <v>4683853221</v>
      </c>
      <c r="AR398" s="115">
        <f t="shared" si="503"/>
        <v>4074884000</v>
      </c>
      <c r="AS398" s="115">
        <f t="shared" si="503"/>
        <v>2586693000</v>
      </c>
      <c r="AT398" s="115">
        <f t="shared" si="503"/>
        <v>11345430221</v>
      </c>
      <c r="AU398" s="115">
        <f t="shared" si="503"/>
        <v>4683853221</v>
      </c>
      <c r="AV398" s="115">
        <f t="shared" si="503"/>
        <v>6661577000</v>
      </c>
      <c r="AW398" s="115">
        <f t="shared" si="503"/>
        <v>11345430221</v>
      </c>
      <c r="AX398" s="115" t="e">
        <f>SUM(AX399:AX412)</f>
        <v>#REF!</v>
      </c>
      <c r="AY398" s="115">
        <f>SUM(AY399:AY412)</f>
        <v>11345430221</v>
      </c>
      <c r="AZ398" s="115">
        <f>SUM(AZ399:AZ412)</f>
        <v>11583654000</v>
      </c>
      <c r="BA398" s="115">
        <f>SUM(BA399:BA412)</f>
        <v>11345430221</v>
      </c>
      <c r="BB398" s="115">
        <f>SUM(BB399:BB412)</f>
        <v>16083654000</v>
      </c>
    </row>
    <row r="399" spans="7:54" s="71" customFormat="1" ht="14.25" x14ac:dyDescent="0.2">
      <c r="G399" s="81" t="s">
        <v>754</v>
      </c>
      <c r="H399" s="85" t="s">
        <v>754</v>
      </c>
      <c r="I399" s="74" t="s">
        <v>755</v>
      </c>
      <c r="J399" s="75">
        <v>0</v>
      </c>
      <c r="K399" s="75">
        <v>33964851</v>
      </c>
      <c r="L399" s="113">
        <v>150000000</v>
      </c>
      <c r="M399" s="113">
        <v>0</v>
      </c>
      <c r="N399" s="113">
        <v>0</v>
      </c>
      <c r="O399" s="113">
        <v>0</v>
      </c>
      <c r="P399" s="113">
        <v>0</v>
      </c>
      <c r="Q399" s="113">
        <v>0</v>
      </c>
      <c r="R399" s="113">
        <v>151252184</v>
      </c>
      <c r="S399" s="113">
        <v>12500000</v>
      </c>
      <c r="T399" s="113">
        <v>12500000</v>
      </c>
      <c r="U399" s="113">
        <v>12500000</v>
      </c>
      <c r="V399" s="113">
        <v>12500000</v>
      </c>
      <c r="W399" s="113">
        <v>12500000</v>
      </c>
      <c r="X399" s="113">
        <v>12500000</v>
      </c>
      <c r="Y399" s="113">
        <f t="shared" si="469"/>
        <v>226252184</v>
      </c>
      <c r="Z399" s="113">
        <v>12500000</v>
      </c>
      <c r="AA399" s="113">
        <v>12500000</v>
      </c>
      <c r="AB399" s="113">
        <v>12500000</v>
      </c>
      <c r="AC399" s="113">
        <v>12500000</v>
      </c>
      <c r="AD399" s="113">
        <v>12500000</v>
      </c>
      <c r="AE399" s="113">
        <v>12500000</v>
      </c>
      <c r="AF399" s="113">
        <v>12500000</v>
      </c>
      <c r="AG399" s="113">
        <v>0</v>
      </c>
      <c r="AH399" s="113">
        <v>33964851</v>
      </c>
      <c r="AI399" s="113">
        <f t="shared" si="465"/>
        <v>33964851</v>
      </c>
      <c r="AJ399" s="113">
        <v>75000000</v>
      </c>
      <c r="AK399" s="113">
        <v>75000000</v>
      </c>
      <c r="AL399" s="113">
        <f t="shared" si="466"/>
        <v>150000000</v>
      </c>
      <c r="AM399" s="113">
        <f t="shared" ref="AM399:AM412" si="504">SUM(M399:R399)</f>
        <v>151252184</v>
      </c>
      <c r="AN399" s="113">
        <v>224126000</v>
      </c>
      <c r="AO399" s="113">
        <v>125126000</v>
      </c>
      <c r="AP399" s="113">
        <f t="shared" ref="AP399:AP412" si="505">SUM(AM399:AO399)</f>
        <v>500504184</v>
      </c>
      <c r="AQ399" s="113">
        <f t="shared" ref="AQ399:AS412" si="506">AM399</f>
        <v>151252184</v>
      </c>
      <c r="AR399" s="113">
        <f t="shared" si="506"/>
        <v>224126000</v>
      </c>
      <c r="AS399" s="113">
        <f t="shared" si="506"/>
        <v>125126000</v>
      </c>
      <c r="AT399" s="113">
        <f t="shared" ref="AT399:AT412" si="507">SUM(AQ399:AS399)</f>
        <v>500504184</v>
      </c>
      <c r="AU399" s="113">
        <v>151252184</v>
      </c>
      <c r="AV399" s="113">
        <v>349252000</v>
      </c>
      <c r="AW399" s="113">
        <f t="shared" ref="AW399:AW412" si="508">SUM(AU399:AV399)</f>
        <v>500504184</v>
      </c>
      <c r="AX399" s="113" t="e">
        <f>#REF!</f>
        <v>#REF!</v>
      </c>
      <c r="AY399" s="113">
        <f>500504.184*1000</f>
        <v>500504184</v>
      </c>
      <c r="AZ399" s="113">
        <v>484956000</v>
      </c>
      <c r="BA399" s="113">
        <f>500504.184*1000</f>
        <v>500504184</v>
      </c>
      <c r="BB399" s="117">
        <f>484956000+500000000</f>
        <v>984956000</v>
      </c>
    </row>
    <row r="400" spans="7:54" s="71" customFormat="1" ht="14.25" x14ac:dyDescent="0.2">
      <c r="G400" s="81" t="s">
        <v>756</v>
      </c>
      <c r="H400" s="85" t="s">
        <v>756</v>
      </c>
      <c r="I400" s="74" t="s">
        <v>757</v>
      </c>
      <c r="J400" s="75">
        <v>89810052</v>
      </c>
      <c r="K400" s="75">
        <v>81798293</v>
      </c>
      <c r="L400" s="113">
        <v>74676134</v>
      </c>
      <c r="M400" s="113">
        <v>7832789</v>
      </c>
      <c r="N400" s="113">
        <v>7354009</v>
      </c>
      <c r="O400" s="113">
        <v>488312</v>
      </c>
      <c r="P400" s="113">
        <v>21229262</v>
      </c>
      <c r="Q400" s="113">
        <v>9019813</v>
      </c>
      <c r="R400" s="113">
        <v>9519117</v>
      </c>
      <c r="S400" s="113">
        <v>6223011.166666667</v>
      </c>
      <c r="T400" s="113">
        <v>6223011.166666667</v>
      </c>
      <c r="U400" s="113">
        <v>6223011.166666667</v>
      </c>
      <c r="V400" s="113">
        <v>6223011.166666667</v>
      </c>
      <c r="W400" s="113">
        <v>6223011.166666667</v>
      </c>
      <c r="X400" s="113">
        <v>6223011.166666667</v>
      </c>
      <c r="Y400" s="113">
        <f t="shared" si="469"/>
        <v>92781369.000000015</v>
      </c>
      <c r="Z400" s="113">
        <v>6223011.166666667</v>
      </c>
      <c r="AA400" s="113">
        <v>6223011.166666667</v>
      </c>
      <c r="AB400" s="113">
        <v>6223011.166666667</v>
      </c>
      <c r="AC400" s="113">
        <v>6223011.166666667</v>
      </c>
      <c r="AD400" s="113">
        <v>6223011.166666667</v>
      </c>
      <c r="AE400" s="113">
        <v>6223011.166666667</v>
      </c>
      <c r="AF400" s="113">
        <v>6223011.166666667</v>
      </c>
      <c r="AG400" s="113">
        <v>44676134</v>
      </c>
      <c r="AH400" s="113">
        <v>37122159</v>
      </c>
      <c r="AI400" s="113">
        <f t="shared" si="465"/>
        <v>81798293</v>
      </c>
      <c r="AJ400" s="113">
        <v>37338067</v>
      </c>
      <c r="AK400" s="113">
        <v>37338067</v>
      </c>
      <c r="AL400" s="113">
        <f t="shared" si="466"/>
        <v>74676134</v>
      </c>
      <c r="AM400" s="113">
        <f t="shared" si="504"/>
        <v>55443302</v>
      </c>
      <c r="AN400" s="113">
        <v>36000000</v>
      </c>
      <c r="AO400" s="113">
        <v>36000000</v>
      </c>
      <c r="AP400" s="113">
        <f t="shared" si="505"/>
        <v>127443302</v>
      </c>
      <c r="AQ400" s="113">
        <f t="shared" si="506"/>
        <v>55443302</v>
      </c>
      <c r="AR400" s="113">
        <f t="shared" si="506"/>
        <v>36000000</v>
      </c>
      <c r="AS400" s="113">
        <f t="shared" si="506"/>
        <v>36000000</v>
      </c>
      <c r="AT400" s="113">
        <f t="shared" si="507"/>
        <v>127443302</v>
      </c>
      <c r="AU400" s="113">
        <v>55443302</v>
      </c>
      <c r="AV400" s="113">
        <v>72000000</v>
      </c>
      <c r="AW400" s="113">
        <f t="shared" si="508"/>
        <v>127443302</v>
      </c>
      <c r="AX400" s="113" t="e">
        <f>#REF!</f>
        <v>#REF!</v>
      </c>
      <c r="AY400" s="113">
        <f>127443.302*1000</f>
        <v>127443302</v>
      </c>
      <c r="AZ400" s="113">
        <v>105000000</v>
      </c>
      <c r="BA400" s="113">
        <f>127443.302*1000</f>
        <v>127443302</v>
      </c>
      <c r="BB400" s="113">
        <v>105000000</v>
      </c>
    </row>
    <row r="401" spans="7:54" s="71" customFormat="1" ht="14.25" x14ac:dyDescent="0.2">
      <c r="G401" s="81" t="s">
        <v>758</v>
      </c>
      <c r="H401" s="85" t="s">
        <v>758</v>
      </c>
      <c r="I401" s="74" t="s">
        <v>759</v>
      </c>
      <c r="J401" s="75">
        <v>0</v>
      </c>
      <c r="K401" s="75">
        <v>0</v>
      </c>
      <c r="L401" s="113">
        <v>0</v>
      </c>
      <c r="M401" s="113">
        <v>0</v>
      </c>
      <c r="N401" s="113">
        <v>0</v>
      </c>
      <c r="O401" s="113">
        <v>0</v>
      </c>
      <c r="P401" s="113">
        <v>0</v>
      </c>
      <c r="Q401" s="113">
        <v>0</v>
      </c>
      <c r="R401" s="113">
        <v>0</v>
      </c>
      <c r="S401" s="113">
        <v>0</v>
      </c>
      <c r="T401" s="113">
        <v>0</v>
      </c>
      <c r="U401" s="113">
        <v>0</v>
      </c>
      <c r="V401" s="113">
        <v>0</v>
      </c>
      <c r="W401" s="113">
        <v>0</v>
      </c>
      <c r="X401" s="113">
        <v>0</v>
      </c>
      <c r="Y401" s="113">
        <f t="shared" si="469"/>
        <v>0</v>
      </c>
      <c r="Z401" s="113">
        <v>0</v>
      </c>
      <c r="AA401" s="113">
        <v>0</v>
      </c>
      <c r="AB401" s="113">
        <v>0</v>
      </c>
      <c r="AC401" s="113">
        <v>0</v>
      </c>
      <c r="AD401" s="113">
        <v>0</v>
      </c>
      <c r="AE401" s="113">
        <v>0</v>
      </c>
      <c r="AF401" s="113">
        <v>0</v>
      </c>
      <c r="AG401" s="113">
        <v>0</v>
      </c>
      <c r="AH401" s="113">
        <v>0</v>
      </c>
      <c r="AI401" s="113">
        <f t="shared" si="465"/>
        <v>0</v>
      </c>
      <c r="AJ401" s="113">
        <v>0</v>
      </c>
      <c r="AK401" s="113">
        <v>0</v>
      </c>
      <c r="AL401" s="113">
        <f t="shared" si="466"/>
        <v>0</v>
      </c>
      <c r="AM401" s="113">
        <f t="shared" si="504"/>
        <v>0</v>
      </c>
      <c r="AN401" s="113">
        <v>0</v>
      </c>
      <c r="AO401" s="113">
        <v>0</v>
      </c>
      <c r="AP401" s="113">
        <f t="shared" si="505"/>
        <v>0</v>
      </c>
      <c r="AQ401" s="113">
        <f t="shared" si="506"/>
        <v>0</v>
      </c>
      <c r="AR401" s="113">
        <f t="shared" si="506"/>
        <v>0</v>
      </c>
      <c r="AS401" s="113">
        <f t="shared" si="506"/>
        <v>0</v>
      </c>
      <c r="AT401" s="113">
        <f t="shared" si="507"/>
        <v>0</v>
      </c>
      <c r="AU401" s="113">
        <v>0</v>
      </c>
      <c r="AV401" s="113">
        <v>0</v>
      </c>
      <c r="AW401" s="113">
        <f t="shared" si="508"/>
        <v>0</v>
      </c>
      <c r="AX401" s="113" t="e">
        <f>#REF!</f>
        <v>#REF!</v>
      </c>
      <c r="AY401" s="113">
        <v>0</v>
      </c>
      <c r="AZ401" s="113">
        <v>465000000</v>
      </c>
      <c r="BA401" s="113">
        <v>0</v>
      </c>
      <c r="BB401" s="113">
        <v>465000000</v>
      </c>
    </row>
    <row r="402" spans="7:54" s="71" customFormat="1" ht="14.25" x14ac:dyDescent="0.2">
      <c r="G402" s="81" t="s">
        <v>760</v>
      </c>
      <c r="H402" s="85" t="s">
        <v>760</v>
      </c>
      <c r="I402" s="74" t="s">
        <v>761</v>
      </c>
      <c r="J402" s="75">
        <v>203664710</v>
      </c>
      <c r="K402" s="75">
        <v>405222550</v>
      </c>
      <c r="L402" s="113">
        <v>280503325</v>
      </c>
      <c r="M402" s="113">
        <v>3651199</v>
      </c>
      <c r="N402" s="113">
        <v>26621200</v>
      </c>
      <c r="O402" s="113">
        <v>26763511</v>
      </c>
      <c r="P402" s="113">
        <v>28762797</v>
      </c>
      <c r="Q402" s="113">
        <v>30475744</v>
      </c>
      <c r="R402" s="113">
        <v>26513900</v>
      </c>
      <c r="S402" s="113">
        <v>23375277.083333332</v>
      </c>
      <c r="T402" s="113">
        <v>23375277.083333332</v>
      </c>
      <c r="U402" s="113">
        <v>23375277.083333332</v>
      </c>
      <c r="V402" s="113">
        <v>23375277.083333332</v>
      </c>
      <c r="W402" s="113">
        <v>23375277.083333332</v>
      </c>
      <c r="X402" s="113">
        <v>23375277.083333332</v>
      </c>
      <c r="Y402" s="113">
        <f t="shared" si="469"/>
        <v>283040013.50000006</v>
      </c>
      <c r="Z402" s="113">
        <v>23375277.083333332</v>
      </c>
      <c r="AA402" s="113">
        <v>23375277.083333332</v>
      </c>
      <c r="AB402" s="113">
        <v>23375277.083333332</v>
      </c>
      <c r="AC402" s="113">
        <v>23375277.083333332</v>
      </c>
      <c r="AD402" s="113">
        <v>23375277.083333332</v>
      </c>
      <c r="AE402" s="113">
        <v>23375277.083333332</v>
      </c>
      <c r="AF402" s="113">
        <v>23375277.083333332</v>
      </c>
      <c r="AG402" s="113">
        <v>190503325</v>
      </c>
      <c r="AH402" s="113">
        <v>214719225</v>
      </c>
      <c r="AI402" s="113">
        <f t="shared" si="465"/>
        <v>405222550</v>
      </c>
      <c r="AJ402" s="113">
        <v>140251662.5</v>
      </c>
      <c r="AK402" s="113">
        <v>140251662.5</v>
      </c>
      <c r="AL402" s="113">
        <f t="shared" si="466"/>
        <v>280503325</v>
      </c>
      <c r="AM402" s="113">
        <f t="shared" si="504"/>
        <v>142788351</v>
      </c>
      <c r="AN402" s="113">
        <v>85000000</v>
      </c>
      <c r="AO402" s="113">
        <v>85000000</v>
      </c>
      <c r="AP402" s="113">
        <f t="shared" si="505"/>
        <v>312788351</v>
      </c>
      <c r="AQ402" s="113">
        <f t="shared" si="506"/>
        <v>142788351</v>
      </c>
      <c r="AR402" s="113">
        <f t="shared" si="506"/>
        <v>85000000</v>
      </c>
      <c r="AS402" s="113">
        <f t="shared" si="506"/>
        <v>85000000</v>
      </c>
      <c r="AT402" s="113">
        <f t="shared" si="507"/>
        <v>312788351</v>
      </c>
      <c r="AU402" s="113">
        <v>142788351</v>
      </c>
      <c r="AV402" s="113">
        <v>170000000</v>
      </c>
      <c r="AW402" s="113">
        <f t="shared" si="508"/>
        <v>312788351</v>
      </c>
      <c r="AX402" s="113" t="e">
        <f>#REF!</f>
        <v>#REF!</v>
      </c>
      <c r="AY402" s="113">
        <f>312788.351*1000</f>
        <v>312788351</v>
      </c>
      <c r="AZ402" s="113">
        <v>300000000</v>
      </c>
      <c r="BA402" s="113">
        <f>312788.351*1000</f>
        <v>312788351</v>
      </c>
      <c r="BB402" s="113">
        <v>300000000</v>
      </c>
    </row>
    <row r="403" spans="7:54" s="71" customFormat="1" ht="14.25" x14ac:dyDescent="0.2">
      <c r="G403" s="81" t="s">
        <v>762</v>
      </c>
      <c r="H403" s="85" t="s">
        <v>762</v>
      </c>
      <c r="I403" s="74" t="s">
        <v>763</v>
      </c>
      <c r="J403" s="75">
        <v>9176060</v>
      </c>
      <c r="K403" s="75">
        <v>879750</v>
      </c>
      <c r="L403" s="113">
        <v>260879750</v>
      </c>
      <c r="M403" s="113">
        <v>0</v>
      </c>
      <c r="N403" s="113">
        <v>0</v>
      </c>
      <c r="O403" s="113">
        <v>0</v>
      </c>
      <c r="P403" s="113">
        <v>4562215</v>
      </c>
      <c r="Q403" s="113">
        <v>2064495</v>
      </c>
      <c r="R403" s="113">
        <v>1546675</v>
      </c>
      <c r="S403" s="113">
        <v>21739979.166666668</v>
      </c>
      <c r="T403" s="113">
        <v>21739979.166666668</v>
      </c>
      <c r="U403" s="113">
        <v>21739979.166666668</v>
      </c>
      <c r="V403" s="113">
        <v>21739979.166666668</v>
      </c>
      <c r="W403" s="113">
        <v>21739979.166666668</v>
      </c>
      <c r="X403" s="113">
        <v>21739979.166666668</v>
      </c>
      <c r="Y403" s="113">
        <f t="shared" si="469"/>
        <v>138613260</v>
      </c>
      <c r="Z403" s="113">
        <v>21739979.166666668</v>
      </c>
      <c r="AA403" s="113">
        <v>21739979.166666668</v>
      </c>
      <c r="AB403" s="113">
        <v>21739979.166666668</v>
      </c>
      <c r="AC403" s="113">
        <v>21739979.166666668</v>
      </c>
      <c r="AD403" s="113">
        <v>21739979.166666668</v>
      </c>
      <c r="AE403" s="113">
        <v>21739979.166666668</v>
      </c>
      <c r="AF403" s="113">
        <v>21739979.166666668</v>
      </c>
      <c r="AG403" s="113">
        <v>879750</v>
      </c>
      <c r="AH403" s="113">
        <v>0</v>
      </c>
      <c r="AI403" s="113">
        <f t="shared" si="465"/>
        <v>879750</v>
      </c>
      <c r="AJ403" s="113">
        <v>130439875.00000001</v>
      </c>
      <c r="AK403" s="113">
        <v>130439875.00000001</v>
      </c>
      <c r="AL403" s="113">
        <f t="shared" si="466"/>
        <v>260879750.00000003</v>
      </c>
      <c r="AM403" s="113">
        <f t="shared" si="504"/>
        <v>8173385</v>
      </c>
      <c r="AN403" s="113">
        <v>25560000</v>
      </c>
      <c r="AO403" s="113">
        <v>15000000</v>
      </c>
      <c r="AP403" s="113">
        <f t="shared" si="505"/>
        <v>48733385</v>
      </c>
      <c r="AQ403" s="113">
        <f t="shared" si="506"/>
        <v>8173385</v>
      </c>
      <c r="AR403" s="113">
        <f t="shared" si="506"/>
        <v>25560000</v>
      </c>
      <c r="AS403" s="113">
        <f t="shared" si="506"/>
        <v>15000000</v>
      </c>
      <c r="AT403" s="113">
        <f t="shared" si="507"/>
        <v>48733385</v>
      </c>
      <c r="AU403" s="113">
        <v>8173385</v>
      </c>
      <c r="AV403" s="113">
        <v>40560000</v>
      </c>
      <c r="AW403" s="113">
        <f t="shared" si="508"/>
        <v>48733385</v>
      </c>
      <c r="AX403" s="113" t="e">
        <f>#REF!</f>
        <v>#REF!</v>
      </c>
      <c r="AY403" s="113">
        <f>48733.385*1000</f>
        <v>48733385</v>
      </c>
      <c r="AZ403" s="113">
        <v>42789000</v>
      </c>
      <c r="BA403" s="113">
        <f>48733.385*1000</f>
        <v>48733385</v>
      </c>
      <c r="BB403" s="113">
        <v>42789000</v>
      </c>
    </row>
    <row r="404" spans="7:54" s="71" customFormat="1" ht="14.25" x14ac:dyDescent="0.2">
      <c r="G404" s="81" t="s">
        <v>764</v>
      </c>
      <c r="H404" s="85" t="s">
        <v>764</v>
      </c>
      <c r="I404" s="74" t="s">
        <v>765</v>
      </c>
      <c r="J404" s="75">
        <v>54565079</v>
      </c>
      <c r="K404" s="75">
        <v>6488179434</v>
      </c>
      <c r="L404" s="113">
        <v>1689067347</v>
      </c>
      <c r="M404" s="113">
        <v>0</v>
      </c>
      <c r="N404" s="113">
        <v>0</v>
      </c>
      <c r="O404" s="113">
        <v>0</v>
      </c>
      <c r="P404" s="113">
        <v>1694866059</v>
      </c>
      <c r="Q404" s="113">
        <v>1930982856</v>
      </c>
      <c r="R404" s="113">
        <v>640461830</v>
      </c>
      <c r="S404" s="113">
        <v>140755612.25</v>
      </c>
      <c r="T404" s="121">
        <v>140755612.25</v>
      </c>
      <c r="U404" s="121">
        <v>140755612.25</v>
      </c>
      <c r="V404" s="121">
        <v>140755612.25</v>
      </c>
      <c r="W404" s="121">
        <v>140755612.25</v>
      </c>
      <c r="X404" s="121">
        <v>140755612.25</v>
      </c>
      <c r="Y404" s="113">
        <f t="shared" si="469"/>
        <v>5110844418.5</v>
      </c>
      <c r="Z404" s="113">
        <v>140755612.25</v>
      </c>
      <c r="AA404" s="113">
        <v>140755612.25</v>
      </c>
      <c r="AB404" s="113">
        <v>140755612.25</v>
      </c>
      <c r="AC404" s="113">
        <v>140755612.25</v>
      </c>
      <c r="AD404" s="113">
        <v>140755612.25</v>
      </c>
      <c r="AE404" s="113">
        <v>140755612.25</v>
      </c>
      <c r="AF404" s="113">
        <v>140755612.25</v>
      </c>
      <c r="AG404" s="121">
        <v>1410325347</v>
      </c>
      <c r="AH404" s="121">
        <v>5077854087</v>
      </c>
      <c r="AI404" s="113">
        <f t="shared" si="465"/>
        <v>6488179434</v>
      </c>
      <c r="AJ404" s="113">
        <v>844533673.5</v>
      </c>
      <c r="AK404" s="113">
        <v>844533673.5</v>
      </c>
      <c r="AL404" s="113">
        <f t="shared" si="466"/>
        <v>1689067347</v>
      </c>
      <c r="AM404" s="113">
        <f t="shared" si="504"/>
        <v>4266310745</v>
      </c>
      <c r="AN404" s="113">
        <v>3225000000</v>
      </c>
      <c r="AO404" s="113">
        <v>2100000000</v>
      </c>
      <c r="AP404" s="113">
        <f t="shared" si="505"/>
        <v>9591310745</v>
      </c>
      <c r="AQ404" s="113">
        <f t="shared" si="506"/>
        <v>4266310745</v>
      </c>
      <c r="AR404" s="113">
        <f t="shared" si="506"/>
        <v>3225000000</v>
      </c>
      <c r="AS404" s="113">
        <f t="shared" si="506"/>
        <v>2100000000</v>
      </c>
      <c r="AT404" s="113">
        <f t="shared" si="507"/>
        <v>9591310745</v>
      </c>
      <c r="AU404" s="113">
        <v>4266310745</v>
      </c>
      <c r="AV404" s="113">
        <v>5325000000</v>
      </c>
      <c r="AW404" s="113">
        <f t="shared" si="508"/>
        <v>9591310745</v>
      </c>
      <c r="AX404" s="113" t="e">
        <f>#REF!</f>
        <v>#REF!</v>
      </c>
      <c r="AY404" s="113">
        <f>9591310.745*1000</f>
        <v>9591310745</v>
      </c>
      <c r="AZ404" s="113">
        <v>9634815000</v>
      </c>
      <c r="BA404" s="113">
        <f>9591310.745*1000</f>
        <v>9591310745</v>
      </c>
      <c r="BB404" s="117">
        <f>9634815000+4000000000</f>
        <v>13634815000</v>
      </c>
    </row>
    <row r="405" spans="7:54" s="71" customFormat="1" ht="14.25" x14ac:dyDescent="0.2">
      <c r="G405" s="81" t="s">
        <v>766</v>
      </c>
      <c r="H405" s="85" t="s">
        <v>766</v>
      </c>
      <c r="I405" s="74" t="s">
        <v>767</v>
      </c>
      <c r="J405" s="75">
        <v>17457118</v>
      </c>
      <c r="K405" s="75">
        <v>118641773</v>
      </c>
      <c r="L405" s="113">
        <v>120097310</v>
      </c>
      <c r="M405" s="113">
        <v>1545254</v>
      </c>
      <c r="N405" s="113">
        <v>16992800</v>
      </c>
      <c r="O405" s="113">
        <v>6707800</v>
      </c>
      <c r="P405" s="113">
        <v>6707800</v>
      </c>
      <c r="Q405" s="113">
        <v>6707800</v>
      </c>
      <c r="R405" s="113">
        <v>6707800</v>
      </c>
      <c r="S405" s="113">
        <v>10008109.166666666</v>
      </c>
      <c r="T405" s="113">
        <v>10008109.166666666</v>
      </c>
      <c r="U405" s="113">
        <v>10008109.166666666</v>
      </c>
      <c r="V405" s="113">
        <v>10008109.166666666</v>
      </c>
      <c r="W405" s="113">
        <v>10008109.166666666</v>
      </c>
      <c r="X405" s="113">
        <v>10008109.166666666</v>
      </c>
      <c r="Y405" s="113">
        <f t="shared" si="469"/>
        <v>105417909.00000001</v>
      </c>
      <c r="Z405" s="113">
        <v>10008109.166666666</v>
      </c>
      <c r="AA405" s="113">
        <v>10008109.166666666</v>
      </c>
      <c r="AB405" s="113">
        <v>10008109.166666666</v>
      </c>
      <c r="AC405" s="113">
        <v>10008109.166666666</v>
      </c>
      <c r="AD405" s="113">
        <v>10008109.166666666</v>
      </c>
      <c r="AE405" s="113">
        <v>10008109.166666666</v>
      </c>
      <c r="AF405" s="113">
        <v>10008109.166666666</v>
      </c>
      <c r="AG405" s="113">
        <v>20097310</v>
      </c>
      <c r="AH405" s="113">
        <v>98544463</v>
      </c>
      <c r="AI405" s="113">
        <f t="shared" si="465"/>
        <v>118641773</v>
      </c>
      <c r="AJ405" s="113">
        <v>60048654.999999993</v>
      </c>
      <c r="AK405" s="113">
        <v>60048654.999999993</v>
      </c>
      <c r="AL405" s="113">
        <f t="shared" si="466"/>
        <v>120097309.99999999</v>
      </c>
      <c r="AM405" s="113">
        <f t="shared" si="504"/>
        <v>45369254</v>
      </c>
      <c r="AN405" s="113">
        <v>103131000</v>
      </c>
      <c r="AO405" s="113">
        <v>49500000</v>
      </c>
      <c r="AP405" s="113">
        <f t="shared" si="505"/>
        <v>198000254</v>
      </c>
      <c r="AQ405" s="113">
        <f t="shared" si="506"/>
        <v>45369254</v>
      </c>
      <c r="AR405" s="113">
        <f t="shared" si="506"/>
        <v>103131000</v>
      </c>
      <c r="AS405" s="113">
        <f t="shared" si="506"/>
        <v>49500000</v>
      </c>
      <c r="AT405" s="113">
        <f t="shared" si="507"/>
        <v>198000254</v>
      </c>
      <c r="AU405" s="113">
        <v>45369254</v>
      </c>
      <c r="AV405" s="113">
        <v>152631000</v>
      </c>
      <c r="AW405" s="113">
        <f t="shared" si="508"/>
        <v>198000254</v>
      </c>
      <c r="AX405" s="113" t="e">
        <f>#REF!</f>
        <v>#REF!</v>
      </c>
      <c r="AY405" s="113">
        <f>198000.254*1000</f>
        <v>198000254</v>
      </c>
      <c r="AZ405" s="113">
        <v>185625000</v>
      </c>
      <c r="BA405" s="113">
        <f>198000.254*1000</f>
        <v>198000254</v>
      </c>
      <c r="BB405" s="113">
        <v>185625000</v>
      </c>
    </row>
    <row r="406" spans="7:54" s="71" customFormat="1" ht="14.25" x14ac:dyDescent="0.2">
      <c r="G406" s="81" t="s">
        <v>768</v>
      </c>
      <c r="H406" s="85" t="s">
        <v>768</v>
      </c>
      <c r="I406" s="74" t="s">
        <v>769</v>
      </c>
      <c r="J406" s="75">
        <v>0</v>
      </c>
      <c r="K406" s="75">
        <v>0</v>
      </c>
      <c r="L406" s="113">
        <v>0</v>
      </c>
      <c r="M406" s="113">
        <v>0</v>
      </c>
      <c r="N406" s="113">
        <v>0</v>
      </c>
      <c r="O406" s="113">
        <v>0</v>
      </c>
      <c r="P406" s="113">
        <v>0</v>
      </c>
      <c r="Q406" s="113">
        <v>0</v>
      </c>
      <c r="R406" s="113">
        <v>0</v>
      </c>
      <c r="S406" s="113">
        <v>0</v>
      </c>
      <c r="T406" s="113">
        <v>0</v>
      </c>
      <c r="U406" s="113">
        <v>0</v>
      </c>
      <c r="V406" s="113">
        <v>0</v>
      </c>
      <c r="W406" s="113">
        <v>0</v>
      </c>
      <c r="X406" s="113">
        <v>0</v>
      </c>
      <c r="Y406" s="113">
        <f t="shared" si="469"/>
        <v>0</v>
      </c>
      <c r="Z406" s="113">
        <v>0</v>
      </c>
      <c r="AA406" s="113">
        <v>0</v>
      </c>
      <c r="AB406" s="113">
        <v>0</v>
      </c>
      <c r="AC406" s="113">
        <v>0</v>
      </c>
      <c r="AD406" s="113">
        <v>0</v>
      </c>
      <c r="AE406" s="113">
        <v>0</v>
      </c>
      <c r="AF406" s="113">
        <v>0</v>
      </c>
      <c r="AG406" s="113">
        <v>0</v>
      </c>
      <c r="AH406" s="113">
        <v>0</v>
      </c>
      <c r="AI406" s="113">
        <f t="shared" si="465"/>
        <v>0</v>
      </c>
      <c r="AJ406" s="113">
        <v>0</v>
      </c>
      <c r="AK406" s="113">
        <v>0</v>
      </c>
      <c r="AL406" s="113">
        <f t="shared" si="466"/>
        <v>0</v>
      </c>
      <c r="AM406" s="113">
        <f t="shared" si="504"/>
        <v>0</v>
      </c>
      <c r="AN406" s="113">
        <v>0</v>
      </c>
      <c r="AO406" s="113">
        <v>0</v>
      </c>
      <c r="AP406" s="113">
        <f t="shared" si="505"/>
        <v>0</v>
      </c>
      <c r="AQ406" s="113">
        <f t="shared" si="506"/>
        <v>0</v>
      </c>
      <c r="AR406" s="113">
        <f t="shared" si="506"/>
        <v>0</v>
      </c>
      <c r="AS406" s="113">
        <f t="shared" si="506"/>
        <v>0</v>
      </c>
      <c r="AT406" s="113">
        <f t="shared" si="507"/>
        <v>0</v>
      </c>
      <c r="AU406" s="113">
        <v>0</v>
      </c>
      <c r="AV406" s="113">
        <v>0</v>
      </c>
      <c r="AW406" s="113">
        <f t="shared" si="508"/>
        <v>0</v>
      </c>
      <c r="AX406" s="113" t="e">
        <f>#REF!</f>
        <v>#REF!</v>
      </c>
      <c r="AY406" s="113">
        <v>0</v>
      </c>
      <c r="AZ406" s="113">
        <v>0</v>
      </c>
      <c r="BA406" s="113">
        <v>0</v>
      </c>
      <c r="BB406" s="113">
        <v>0</v>
      </c>
    </row>
    <row r="407" spans="7:54" s="71" customFormat="1" ht="14.25" x14ac:dyDescent="0.2">
      <c r="G407" s="81" t="s">
        <v>770</v>
      </c>
      <c r="H407" s="85" t="s">
        <v>770</v>
      </c>
      <c r="I407" s="74" t="s">
        <v>771</v>
      </c>
      <c r="J407" s="75">
        <v>0</v>
      </c>
      <c r="K407" s="75">
        <v>0</v>
      </c>
      <c r="L407" s="113">
        <v>0</v>
      </c>
      <c r="M407" s="113">
        <v>0</v>
      </c>
      <c r="N407" s="113">
        <v>0</v>
      </c>
      <c r="O407" s="113">
        <v>0</v>
      </c>
      <c r="P407" s="113">
        <v>0</v>
      </c>
      <c r="Q407" s="113">
        <v>0</v>
      </c>
      <c r="R407" s="113">
        <v>0</v>
      </c>
      <c r="S407" s="113">
        <v>0</v>
      </c>
      <c r="T407" s="113">
        <v>0</v>
      </c>
      <c r="U407" s="113">
        <v>0</v>
      </c>
      <c r="V407" s="113">
        <v>0</v>
      </c>
      <c r="W407" s="113">
        <v>0</v>
      </c>
      <c r="X407" s="113">
        <v>0</v>
      </c>
      <c r="Y407" s="113">
        <f t="shared" si="469"/>
        <v>0</v>
      </c>
      <c r="Z407" s="113">
        <v>0</v>
      </c>
      <c r="AA407" s="113">
        <v>0</v>
      </c>
      <c r="AB407" s="113">
        <v>0</v>
      </c>
      <c r="AC407" s="113">
        <v>0</v>
      </c>
      <c r="AD407" s="113">
        <v>0</v>
      </c>
      <c r="AE407" s="113">
        <v>0</v>
      </c>
      <c r="AF407" s="113">
        <v>0</v>
      </c>
      <c r="AG407" s="113">
        <v>0</v>
      </c>
      <c r="AH407" s="113">
        <v>0</v>
      </c>
      <c r="AI407" s="113">
        <f t="shared" si="465"/>
        <v>0</v>
      </c>
      <c r="AJ407" s="113">
        <v>0</v>
      </c>
      <c r="AK407" s="113">
        <v>0</v>
      </c>
      <c r="AL407" s="113">
        <f t="shared" si="466"/>
        <v>0</v>
      </c>
      <c r="AM407" s="113">
        <f t="shared" si="504"/>
        <v>0</v>
      </c>
      <c r="AN407" s="113">
        <v>0</v>
      </c>
      <c r="AO407" s="113">
        <v>0</v>
      </c>
      <c r="AP407" s="113">
        <f t="shared" si="505"/>
        <v>0</v>
      </c>
      <c r="AQ407" s="113">
        <f t="shared" si="506"/>
        <v>0</v>
      </c>
      <c r="AR407" s="113">
        <f t="shared" si="506"/>
        <v>0</v>
      </c>
      <c r="AS407" s="113">
        <f t="shared" si="506"/>
        <v>0</v>
      </c>
      <c r="AT407" s="113">
        <f t="shared" si="507"/>
        <v>0</v>
      </c>
      <c r="AU407" s="113">
        <v>0</v>
      </c>
      <c r="AV407" s="113">
        <v>0</v>
      </c>
      <c r="AW407" s="113">
        <f t="shared" si="508"/>
        <v>0</v>
      </c>
      <c r="AX407" s="113" t="e">
        <f>#REF!</f>
        <v>#REF!</v>
      </c>
      <c r="AY407" s="113">
        <v>0</v>
      </c>
      <c r="AZ407" s="113">
        <v>0</v>
      </c>
      <c r="BA407" s="113">
        <v>0</v>
      </c>
      <c r="BB407" s="113">
        <v>0</v>
      </c>
    </row>
    <row r="408" spans="7:54" s="71" customFormat="1" ht="14.25" x14ac:dyDescent="0.2">
      <c r="G408" s="81" t="s">
        <v>772</v>
      </c>
      <c r="H408" s="85" t="s">
        <v>772</v>
      </c>
      <c r="I408" s="74" t="s">
        <v>773</v>
      </c>
      <c r="J408" s="75">
        <v>0</v>
      </c>
      <c r="K408" s="75">
        <v>0</v>
      </c>
      <c r="L408" s="113">
        <v>0</v>
      </c>
      <c r="M408" s="113">
        <v>0</v>
      </c>
      <c r="N408" s="113">
        <v>0</v>
      </c>
      <c r="O408" s="113">
        <v>0</v>
      </c>
      <c r="P408" s="113">
        <v>0</v>
      </c>
      <c r="Q408" s="113">
        <v>0</v>
      </c>
      <c r="R408" s="113">
        <v>0</v>
      </c>
      <c r="S408" s="113">
        <v>0</v>
      </c>
      <c r="T408" s="113">
        <v>0</v>
      </c>
      <c r="U408" s="113">
        <v>0</v>
      </c>
      <c r="V408" s="113">
        <v>0</v>
      </c>
      <c r="W408" s="113">
        <v>0</v>
      </c>
      <c r="X408" s="113">
        <v>0</v>
      </c>
      <c r="Y408" s="113">
        <f t="shared" si="469"/>
        <v>0</v>
      </c>
      <c r="Z408" s="113">
        <v>0</v>
      </c>
      <c r="AA408" s="113">
        <v>0</v>
      </c>
      <c r="AB408" s="113">
        <v>0</v>
      </c>
      <c r="AC408" s="113">
        <v>0</v>
      </c>
      <c r="AD408" s="113">
        <v>0</v>
      </c>
      <c r="AE408" s="113">
        <v>0</v>
      </c>
      <c r="AF408" s="113">
        <v>0</v>
      </c>
      <c r="AG408" s="113">
        <v>0</v>
      </c>
      <c r="AH408" s="113">
        <v>0</v>
      </c>
      <c r="AI408" s="113">
        <f t="shared" si="465"/>
        <v>0</v>
      </c>
      <c r="AJ408" s="113">
        <v>0</v>
      </c>
      <c r="AK408" s="113">
        <v>0</v>
      </c>
      <c r="AL408" s="113">
        <f t="shared" si="466"/>
        <v>0</v>
      </c>
      <c r="AM408" s="113">
        <f t="shared" si="504"/>
        <v>0</v>
      </c>
      <c r="AN408" s="113">
        <v>0</v>
      </c>
      <c r="AO408" s="113">
        <v>0</v>
      </c>
      <c r="AP408" s="113">
        <f t="shared" si="505"/>
        <v>0</v>
      </c>
      <c r="AQ408" s="113">
        <f t="shared" si="506"/>
        <v>0</v>
      </c>
      <c r="AR408" s="113">
        <f t="shared" si="506"/>
        <v>0</v>
      </c>
      <c r="AS408" s="113">
        <f t="shared" si="506"/>
        <v>0</v>
      </c>
      <c r="AT408" s="113">
        <f t="shared" si="507"/>
        <v>0</v>
      </c>
      <c r="AU408" s="113">
        <v>0</v>
      </c>
      <c r="AV408" s="113">
        <v>0</v>
      </c>
      <c r="AW408" s="113">
        <f t="shared" si="508"/>
        <v>0</v>
      </c>
      <c r="AX408" s="113" t="e">
        <f>#REF!</f>
        <v>#REF!</v>
      </c>
      <c r="AY408" s="113">
        <v>0</v>
      </c>
      <c r="AZ408" s="113">
        <v>0</v>
      </c>
      <c r="BA408" s="113">
        <v>0</v>
      </c>
      <c r="BB408" s="113">
        <v>0</v>
      </c>
    </row>
    <row r="409" spans="7:54" s="71" customFormat="1" ht="14.25" x14ac:dyDescent="0.2">
      <c r="G409" s="81" t="s">
        <v>774</v>
      </c>
      <c r="H409" s="85" t="s">
        <v>774</v>
      </c>
      <c r="I409" s="74" t="s">
        <v>775</v>
      </c>
      <c r="J409" s="75">
        <v>99914000</v>
      </c>
      <c r="K409" s="75">
        <v>430906300</v>
      </c>
      <c r="L409" s="113">
        <v>461006400</v>
      </c>
      <c r="M409" s="113">
        <v>0</v>
      </c>
      <c r="N409" s="113">
        <v>14134000</v>
      </c>
      <c r="O409" s="113">
        <v>150000</v>
      </c>
      <c r="P409" s="113">
        <v>162000</v>
      </c>
      <c r="Q409" s="113">
        <v>70000</v>
      </c>
      <c r="R409" s="113">
        <v>0</v>
      </c>
      <c r="S409" s="113">
        <v>38417200</v>
      </c>
      <c r="T409" s="113">
        <v>38417200</v>
      </c>
      <c r="U409" s="113">
        <v>38417200</v>
      </c>
      <c r="V409" s="113">
        <v>38417200</v>
      </c>
      <c r="W409" s="113">
        <v>38417200</v>
      </c>
      <c r="X409" s="113">
        <v>38417200</v>
      </c>
      <c r="Y409" s="113">
        <f t="shared" si="469"/>
        <v>245019200</v>
      </c>
      <c r="Z409" s="113">
        <v>38417200</v>
      </c>
      <c r="AA409" s="113">
        <v>38417200</v>
      </c>
      <c r="AB409" s="113">
        <v>38417200</v>
      </c>
      <c r="AC409" s="113">
        <v>38417200</v>
      </c>
      <c r="AD409" s="113">
        <v>38417200</v>
      </c>
      <c r="AE409" s="113">
        <v>38417200</v>
      </c>
      <c r="AF409" s="113">
        <v>38417200</v>
      </c>
      <c r="AG409" s="113">
        <v>236006400</v>
      </c>
      <c r="AH409" s="113">
        <v>194899900</v>
      </c>
      <c r="AI409" s="113">
        <f t="shared" si="465"/>
        <v>430906300</v>
      </c>
      <c r="AJ409" s="113">
        <v>230503200</v>
      </c>
      <c r="AK409" s="113">
        <v>230503200</v>
      </c>
      <c r="AL409" s="113">
        <f t="shared" si="466"/>
        <v>461006400</v>
      </c>
      <c r="AM409" s="113">
        <f t="shared" si="504"/>
        <v>14516000</v>
      </c>
      <c r="AN409" s="113">
        <v>376067000</v>
      </c>
      <c r="AO409" s="113">
        <v>176067000</v>
      </c>
      <c r="AP409" s="113">
        <f t="shared" si="505"/>
        <v>566650000</v>
      </c>
      <c r="AQ409" s="113">
        <f t="shared" si="506"/>
        <v>14516000</v>
      </c>
      <c r="AR409" s="113">
        <f t="shared" si="506"/>
        <v>376067000</v>
      </c>
      <c r="AS409" s="113">
        <f t="shared" si="506"/>
        <v>176067000</v>
      </c>
      <c r="AT409" s="113">
        <f t="shared" si="507"/>
        <v>566650000</v>
      </c>
      <c r="AU409" s="113">
        <v>14516000</v>
      </c>
      <c r="AV409" s="113">
        <v>552134000</v>
      </c>
      <c r="AW409" s="113">
        <f t="shared" si="508"/>
        <v>566650000</v>
      </c>
      <c r="AX409" s="113" t="e">
        <f>#REF!</f>
        <v>#REF!</v>
      </c>
      <c r="AY409" s="113">
        <f>566650*1000</f>
        <v>566650000</v>
      </c>
      <c r="AZ409" s="113">
        <v>365469000</v>
      </c>
      <c r="BA409" s="113">
        <f>566650*1000</f>
        <v>566650000</v>
      </c>
      <c r="BB409" s="113">
        <v>365469000</v>
      </c>
    </row>
    <row r="410" spans="7:54" s="71" customFormat="1" ht="14.25" x14ac:dyDescent="0.2">
      <c r="G410" s="81" t="s">
        <v>776</v>
      </c>
      <c r="H410" s="85" t="s">
        <v>776</v>
      </c>
      <c r="I410" s="74" t="s">
        <v>777</v>
      </c>
      <c r="J410" s="75">
        <v>0</v>
      </c>
      <c r="K410" s="75">
        <v>0</v>
      </c>
      <c r="L410" s="113">
        <v>0</v>
      </c>
      <c r="M410" s="113">
        <v>0</v>
      </c>
      <c r="N410" s="113">
        <v>0</v>
      </c>
      <c r="O410" s="113">
        <v>0</v>
      </c>
      <c r="P410" s="113">
        <v>0</v>
      </c>
      <c r="Q410" s="113">
        <v>0</v>
      </c>
      <c r="R410" s="113">
        <v>0</v>
      </c>
      <c r="S410" s="113">
        <v>0</v>
      </c>
      <c r="T410" s="113">
        <v>0</v>
      </c>
      <c r="U410" s="113">
        <v>0</v>
      </c>
      <c r="V410" s="113">
        <v>0</v>
      </c>
      <c r="W410" s="113">
        <v>0</v>
      </c>
      <c r="X410" s="113">
        <v>0</v>
      </c>
      <c r="Y410" s="113">
        <f t="shared" si="469"/>
        <v>0</v>
      </c>
      <c r="Z410" s="113">
        <v>0</v>
      </c>
      <c r="AA410" s="113">
        <v>0</v>
      </c>
      <c r="AB410" s="113">
        <v>0</v>
      </c>
      <c r="AC410" s="113">
        <v>0</v>
      </c>
      <c r="AD410" s="113">
        <v>0</v>
      </c>
      <c r="AE410" s="113">
        <v>0</v>
      </c>
      <c r="AF410" s="113">
        <v>0</v>
      </c>
      <c r="AG410" s="113">
        <v>0</v>
      </c>
      <c r="AH410" s="113">
        <v>0</v>
      </c>
      <c r="AI410" s="113">
        <f t="shared" si="465"/>
        <v>0</v>
      </c>
      <c r="AJ410" s="113">
        <v>0</v>
      </c>
      <c r="AK410" s="113">
        <v>0</v>
      </c>
      <c r="AL410" s="113">
        <f t="shared" si="466"/>
        <v>0</v>
      </c>
      <c r="AM410" s="113">
        <f t="shared" si="504"/>
        <v>0</v>
      </c>
      <c r="AN410" s="113">
        <f>SUM(S410:U410)</f>
        <v>0</v>
      </c>
      <c r="AO410" s="113">
        <f>SUM(V410:X410)</f>
        <v>0</v>
      </c>
      <c r="AP410" s="113">
        <f t="shared" si="505"/>
        <v>0</v>
      </c>
      <c r="AQ410" s="113">
        <f t="shared" si="506"/>
        <v>0</v>
      </c>
      <c r="AR410" s="113">
        <f t="shared" si="506"/>
        <v>0</v>
      </c>
      <c r="AS410" s="113">
        <f t="shared" si="506"/>
        <v>0</v>
      </c>
      <c r="AT410" s="113">
        <f t="shared" si="507"/>
        <v>0</v>
      </c>
      <c r="AU410" s="113">
        <v>0</v>
      </c>
      <c r="AV410" s="113">
        <v>0</v>
      </c>
      <c r="AW410" s="113">
        <f t="shared" si="508"/>
        <v>0</v>
      </c>
      <c r="AX410" s="113" t="e">
        <f>#REF!</f>
        <v>#REF!</v>
      </c>
      <c r="AY410" s="113">
        <v>0</v>
      </c>
      <c r="AZ410" s="113">
        <v>0</v>
      </c>
      <c r="BA410" s="113">
        <v>0</v>
      </c>
      <c r="BB410" s="113">
        <v>0</v>
      </c>
    </row>
    <row r="411" spans="7:54" s="71" customFormat="1" ht="14.25" x14ac:dyDescent="0.2">
      <c r="G411" s="81" t="s">
        <v>778</v>
      </c>
      <c r="H411" s="85" t="s">
        <v>778</v>
      </c>
      <c r="I411" s="74" t="s">
        <v>779</v>
      </c>
      <c r="J411" s="75">
        <v>0</v>
      </c>
      <c r="K411" s="75">
        <v>0</v>
      </c>
      <c r="L411" s="113">
        <v>0</v>
      </c>
      <c r="M411" s="113">
        <v>0</v>
      </c>
      <c r="N411" s="113">
        <v>0</v>
      </c>
      <c r="O411" s="113">
        <v>0</v>
      </c>
      <c r="P411" s="113">
        <v>0</v>
      </c>
      <c r="Q411" s="113">
        <v>0</v>
      </c>
      <c r="R411" s="113">
        <v>0</v>
      </c>
      <c r="S411" s="113">
        <v>0</v>
      </c>
      <c r="T411" s="113">
        <v>0</v>
      </c>
      <c r="U411" s="113">
        <v>0</v>
      </c>
      <c r="V411" s="113">
        <v>0</v>
      </c>
      <c r="W411" s="113">
        <v>0</v>
      </c>
      <c r="X411" s="113">
        <v>0</v>
      </c>
      <c r="Y411" s="113">
        <f t="shared" si="469"/>
        <v>0</v>
      </c>
      <c r="Z411" s="113">
        <v>0</v>
      </c>
      <c r="AA411" s="113">
        <v>0</v>
      </c>
      <c r="AB411" s="113">
        <v>0</v>
      </c>
      <c r="AC411" s="113">
        <v>0</v>
      </c>
      <c r="AD411" s="113">
        <v>0</v>
      </c>
      <c r="AE411" s="113">
        <v>0</v>
      </c>
      <c r="AF411" s="113">
        <v>0</v>
      </c>
      <c r="AG411" s="113">
        <v>0</v>
      </c>
      <c r="AH411" s="113">
        <v>0</v>
      </c>
      <c r="AI411" s="113">
        <f t="shared" si="465"/>
        <v>0</v>
      </c>
      <c r="AJ411" s="113">
        <v>0</v>
      </c>
      <c r="AK411" s="113">
        <v>0</v>
      </c>
      <c r="AL411" s="113">
        <f t="shared" si="466"/>
        <v>0</v>
      </c>
      <c r="AM411" s="113">
        <f t="shared" si="504"/>
        <v>0</v>
      </c>
      <c r="AN411" s="113">
        <f>SUM(S411:U411)</f>
        <v>0</v>
      </c>
      <c r="AO411" s="113">
        <f>SUM(V411:X411)</f>
        <v>0</v>
      </c>
      <c r="AP411" s="113">
        <f t="shared" si="505"/>
        <v>0</v>
      </c>
      <c r="AQ411" s="113">
        <f t="shared" si="506"/>
        <v>0</v>
      </c>
      <c r="AR411" s="113">
        <f t="shared" si="506"/>
        <v>0</v>
      </c>
      <c r="AS411" s="113">
        <f t="shared" si="506"/>
        <v>0</v>
      </c>
      <c r="AT411" s="113">
        <f t="shared" si="507"/>
        <v>0</v>
      </c>
      <c r="AU411" s="113">
        <v>0</v>
      </c>
      <c r="AV411" s="113">
        <v>0</v>
      </c>
      <c r="AW411" s="113">
        <f t="shared" si="508"/>
        <v>0</v>
      </c>
      <c r="AX411" s="113" t="e">
        <f>#REF!</f>
        <v>#REF!</v>
      </c>
      <c r="AY411" s="113">
        <v>0</v>
      </c>
      <c r="AZ411" s="113">
        <v>0</v>
      </c>
      <c r="BA411" s="113">
        <v>0</v>
      </c>
      <c r="BB411" s="113">
        <v>0</v>
      </c>
    </row>
    <row r="412" spans="7:54" s="71" customFormat="1" ht="14.25" x14ac:dyDescent="0.2">
      <c r="G412" s="81" t="s">
        <v>780</v>
      </c>
      <c r="H412" s="85" t="s">
        <v>780</v>
      </c>
      <c r="I412" s="74" t="s">
        <v>781</v>
      </c>
      <c r="J412" s="75">
        <v>2181300</v>
      </c>
      <c r="K412" s="75">
        <v>277500</v>
      </c>
      <c r="L412" s="113">
        <v>50082500</v>
      </c>
      <c r="M412" s="113">
        <v>0</v>
      </c>
      <c r="N412" s="113">
        <v>0</v>
      </c>
      <c r="O412" s="113">
        <v>0</v>
      </c>
      <c r="P412" s="113">
        <v>0</v>
      </c>
      <c r="Q412" s="113">
        <v>0</v>
      </c>
      <c r="R412" s="113">
        <v>0</v>
      </c>
      <c r="S412" s="113">
        <v>4173541.6666666665</v>
      </c>
      <c r="T412" s="113">
        <v>4173541.6666666665</v>
      </c>
      <c r="U412" s="113">
        <v>4173541.6666666665</v>
      </c>
      <c r="V412" s="113">
        <v>4173541.6666666665</v>
      </c>
      <c r="W412" s="113">
        <v>4173541.6666666665</v>
      </c>
      <c r="X412" s="113">
        <v>4173541.6666666665</v>
      </c>
      <c r="Y412" s="113">
        <f t="shared" si="469"/>
        <v>25041250</v>
      </c>
      <c r="Z412" s="113">
        <v>4173541.6666666665</v>
      </c>
      <c r="AA412" s="113">
        <v>4173541.6666666665</v>
      </c>
      <c r="AB412" s="113">
        <v>4173541.6666666665</v>
      </c>
      <c r="AC412" s="113">
        <v>4173541.6666666665</v>
      </c>
      <c r="AD412" s="113">
        <v>4173541.6666666665</v>
      </c>
      <c r="AE412" s="113">
        <v>4173541.6666666665</v>
      </c>
      <c r="AF412" s="113">
        <v>4173541.6666666665</v>
      </c>
      <c r="AG412" s="113">
        <v>82500</v>
      </c>
      <c r="AH412" s="113">
        <v>195000</v>
      </c>
      <c r="AI412" s="113">
        <f t="shared" si="465"/>
        <v>277500</v>
      </c>
      <c r="AJ412" s="113">
        <v>25041250</v>
      </c>
      <c r="AK412" s="113">
        <v>25041250</v>
      </c>
      <c r="AL412" s="113">
        <f t="shared" si="466"/>
        <v>50082500</v>
      </c>
      <c r="AM412" s="113">
        <f t="shared" si="504"/>
        <v>0</v>
      </c>
      <c r="AN412" s="113"/>
      <c r="AO412" s="113"/>
      <c r="AP412" s="113">
        <f t="shared" si="505"/>
        <v>0</v>
      </c>
      <c r="AQ412" s="113">
        <f t="shared" si="506"/>
        <v>0</v>
      </c>
      <c r="AR412" s="113">
        <f t="shared" si="506"/>
        <v>0</v>
      </c>
      <c r="AS412" s="113">
        <f t="shared" si="506"/>
        <v>0</v>
      </c>
      <c r="AT412" s="113">
        <f t="shared" si="507"/>
        <v>0</v>
      </c>
      <c r="AU412" s="113">
        <v>0</v>
      </c>
      <c r="AV412" s="113">
        <v>0</v>
      </c>
      <c r="AW412" s="113">
        <f t="shared" si="508"/>
        <v>0</v>
      </c>
      <c r="AX412" s="113" t="e">
        <f>#REF!</f>
        <v>#REF!</v>
      </c>
      <c r="AY412" s="113">
        <v>0</v>
      </c>
      <c r="AZ412" s="113">
        <v>0</v>
      </c>
      <c r="BA412" s="113">
        <v>0</v>
      </c>
      <c r="BB412" s="113">
        <v>0</v>
      </c>
    </row>
    <row r="413" spans="7:54" s="71" customFormat="1" ht="14.25" x14ac:dyDescent="0.2">
      <c r="G413" s="81" t="s">
        <v>782</v>
      </c>
      <c r="H413" s="82" t="s">
        <v>142</v>
      </c>
      <c r="I413" s="83" t="s">
        <v>143</v>
      </c>
      <c r="J413" s="84">
        <f>SUM(J414:J424)</f>
        <v>34147536</v>
      </c>
      <c r="K413" s="84">
        <f>SUM(K414:K424)</f>
        <v>842547500</v>
      </c>
      <c r="L413" s="115">
        <f>SUM(L414:L424)</f>
        <v>4169333524</v>
      </c>
      <c r="M413" s="115">
        <f t="shared" ref="M413:X413" si="509">SUM(M414:M424)</f>
        <v>0</v>
      </c>
      <c r="N413" s="115">
        <f t="shared" si="509"/>
        <v>10267500</v>
      </c>
      <c r="O413" s="115">
        <f t="shared" si="509"/>
        <v>0</v>
      </c>
      <c r="P413" s="115">
        <f t="shared" si="509"/>
        <v>1737121337</v>
      </c>
      <c r="Q413" s="115">
        <f t="shared" si="509"/>
        <v>3044051009</v>
      </c>
      <c r="R413" s="115">
        <f t="shared" si="509"/>
        <v>2177784618</v>
      </c>
      <c r="S413" s="115">
        <f t="shared" si="509"/>
        <v>347444460.33333331</v>
      </c>
      <c r="T413" s="115">
        <f t="shared" si="509"/>
        <v>347444460.33333331</v>
      </c>
      <c r="U413" s="115">
        <f t="shared" si="509"/>
        <v>347444460.33333331</v>
      </c>
      <c r="V413" s="115">
        <f t="shared" si="509"/>
        <v>347444460.33333331</v>
      </c>
      <c r="W413" s="115">
        <f t="shared" si="509"/>
        <v>347444460.33333331</v>
      </c>
      <c r="X413" s="115">
        <f t="shared" si="509"/>
        <v>347444460.33333331</v>
      </c>
      <c r="Y413" s="115">
        <f t="shared" si="469"/>
        <v>9053891226</v>
      </c>
      <c r="Z413" s="115">
        <f t="shared" ref="Z413:AW413" si="510">SUM(Z414:Z424)</f>
        <v>347444460.33333331</v>
      </c>
      <c r="AA413" s="115">
        <f t="shared" si="510"/>
        <v>347444460.33333331</v>
      </c>
      <c r="AB413" s="115">
        <f t="shared" si="510"/>
        <v>347444460.33333331</v>
      </c>
      <c r="AC413" s="115">
        <f t="shared" si="510"/>
        <v>347444460.33333331</v>
      </c>
      <c r="AD413" s="115">
        <f t="shared" si="510"/>
        <v>347444460.33333331</v>
      </c>
      <c r="AE413" s="115">
        <f t="shared" si="510"/>
        <v>347444460.33333331</v>
      </c>
      <c r="AF413" s="115">
        <f t="shared" si="510"/>
        <v>347444460.33333331</v>
      </c>
      <c r="AG413" s="115">
        <v>5700250</v>
      </c>
      <c r="AH413" s="115">
        <v>836847250</v>
      </c>
      <c r="AI413" s="115">
        <f t="shared" si="510"/>
        <v>842547500</v>
      </c>
      <c r="AJ413" s="115">
        <f t="shared" si="510"/>
        <v>2084666762</v>
      </c>
      <c r="AK413" s="115">
        <f t="shared" si="510"/>
        <v>2084666762</v>
      </c>
      <c r="AL413" s="115">
        <f t="shared" si="510"/>
        <v>4169333524</v>
      </c>
      <c r="AM413" s="115">
        <f t="shared" si="510"/>
        <v>6969224464</v>
      </c>
      <c r="AN413" s="115">
        <f t="shared" si="510"/>
        <v>9909192951.1384296</v>
      </c>
      <c r="AO413" s="115">
        <f t="shared" si="510"/>
        <v>12556514362.652779</v>
      </c>
      <c r="AP413" s="115">
        <f t="shared" si="510"/>
        <v>29434931777.791206</v>
      </c>
      <c r="AQ413" s="115">
        <f t="shared" si="510"/>
        <v>6969224464</v>
      </c>
      <c r="AR413" s="115">
        <f t="shared" si="510"/>
        <v>9909192951.1384296</v>
      </c>
      <c r="AS413" s="115">
        <f t="shared" si="510"/>
        <v>12556514362.652779</v>
      </c>
      <c r="AT413" s="115">
        <f t="shared" si="510"/>
        <v>29434931777.791206</v>
      </c>
      <c r="AU413" s="115">
        <f t="shared" si="510"/>
        <v>6969224464</v>
      </c>
      <c r="AV413" s="115">
        <f t="shared" si="510"/>
        <v>22465707313.791206</v>
      </c>
      <c r="AW413" s="115">
        <f t="shared" si="510"/>
        <v>29434931777.791206</v>
      </c>
      <c r="AX413" s="115" t="e">
        <f>SUM(AX414:AX424)</f>
        <v>#REF!</v>
      </c>
      <c r="AY413" s="115">
        <f>SUM(AY414:AY424)</f>
        <v>29434931777.791206</v>
      </c>
      <c r="AZ413" s="115">
        <f>SUM(AZ414:AZ424)</f>
        <v>28258007796.590584</v>
      </c>
      <c r="BA413" s="115">
        <f>SUM(BA414:BA424)</f>
        <v>28328362270.791206</v>
      </c>
      <c r="BB413" s="115">
        <f>SUM(BB414:BB424)</f>
        <v>44842007796.590584</v>
      </c>
    </row>
    <row r="414" spans="7:54" s="71" customFormat="1" ht="14.25" x14ac:dyDescent="0.2">
      <c r="G414" s="81" t="s">
        <v>783</v>
      </c>
      <c r="H414" s="85" t="s">
        <v>783</v>
      </c>
      <c r="I414" s="74" t="s">
        <v>784</v>
      </c>
      <c r="J414" s="75">
        <v>0</v>
      </c>
      <c r="K414" s="75">
        <v>3577000</v>
      </c>
      <c r="L414" s="113">
        <v>450000000</v>
      </c>
      <c r="M414" s="113">
        <v>0</v>
      </c>
      <c r="N414" s="113">
        <v>0</v>
      </c>
      <c r="O414" s="113">
        <v>0</v>
      </c>
      <c r="P414" s="113">
        <v>0</v>
      </c>
      <c r="Q414" s="113">
        <v>0</v>
      </c>
      <c r="R414" s="113">
        <v>15820000</v>
      </c>
      <c r="S414" s="113">
        <v>37500000</v>
      </c>
      <c r="T414" s="113">
        <v>37500000</v>
      </c>
      <c r="U414" s="113">
        <v>37500000</v>
      </c>
      <c r="V414" s="113">
        <v>37500000</v>
      </c>
      <c r="W414" s="113">
        <v>37500000</v>
      </c>
      <c r="X414" s="113">
        <v>37500000</v>
      </c>
      <c r="Y414" s="113">
        <f t="shared" si="469"/>
        <v>240820000</v>
      </c>
      <c r="Z414" s="113">
        <v>37500000</v>
      </c>
      <c r="AA414" s="113">
        <v>37500000</v>
      </c>
      <c r="AB414" s="113">
        <v>37500000</v>
      </c>
      <c r="AC414" s="113">
        <v>37500000</v>
      </c>
      <c r="AD414" s="113">
        <v>37500000</v>
      </c>
      <c r="AE414" s="113">
        <v>37500000</v>
      </c>
      <c r="AF414" s="113">
        <v>37500000</v>
      </c>
      <c r="AG414" s="113">
        <v>0</v>
      </c>
      <c r="AH414" s="113">
        <v>3577000</v>
      </c>
      <c r="AI414" s="113">
        <f t="shared" si="465"/>
        <v>3577000</v>
      </c>
      <c r="AJ414" s="113">
        <v>225000000</v>
      </c>
      <c r="AK414" s="113">
        <v>225000000</v>
      </c>
      <c r="AL414" s="113">
        <f t="shared" si="466"/>
        <v>450000000</v>
      </c>
      <c r="AM414" s="113">
        <f t="shared" ref="AM414:AM424" si="511">SUM(M414:R414)</f>
        <v>15820000</v>
      </c>
      <c r="AN414" s="113">
        <v>142500000</v>
      </c>
      <c r="AO414" s="113">
        <v>142500000</v>
      </c>
      <c r="AP414" s="113">
        <f t="shared" ref="AP414:AP424" si="512">SUM(AM414:AO414)</f>
        <v>300820000</v>
      </c>
      <c r="AQ414" s="113">
        <f t="shared" ref="AQ414:AS424" si="513">AM414</f>
        <v>15820000</v>
      </c>
      <c r="AR414" s="113">
        <f t="shared" si="513"/>
        <v>142500000</v>
      </c>
      <c r="AS414" s="113">
        <f t="shared" si="513"/>
        <v>142500000</v>
      </c>
      <c r="AT414" s="113">
        <f t="shared" ref="AT414:AT424" si="514">SUM(AQ414:AS414)</f>
        <v>300820000</v>
      </c>
      <c r="AU414" s="113">
        <v>15820000</v>
      </c>
      <c r="AV414" s="113">
        <v>285000000</v>
      </c>
      <c r="AW414" s="113">
        <f t="shared" ref="AW414:AW424" si="515">SUM(AU414:AV414)</f>
        <v>300820000</v>
      </c>
      <c r="AX414" s="113" t="e">
        <f>#REF!</f>
        <v>#REF!</v>
      </c>
      <c r="AY414" s="113">
        <f>300820*1000</f>
        <v>300820000</v>
      </c>
      <c r="AZ414" s="113">
        <f>'[178]Usulan RKAP 2022 -Mitra OKT.22'!N389*1000</f>
        <v>488976000</v>
      </c>
      <c r="BA414" s="113">
        <v>300820000</v>
      </c>
      <c r="BB414" s="113">
        <v>488976000</v>
      </c>
    </row>
    <row r="415" spans="7:54" s="71" customFormat="1" ht="14.25" x14ac:dyDescent="0.2">
      <c r="G415" s="81" t="s">
        <v>785</v>
      </c>
      <c r="H415" s="85" t="s">
        <v>785</v>
      </c>
      <c r="I415" s="74" t="s">
        <v>786</v>
      </c>
      <c r="J415" s="75">
        <v>0</v>
      </c>
      <c r="K415" s="75">
        <v>0</v>
      </c>
      <c r="L415" s="113">
        <v>0</v>
      </c>
      <c r="M415" s="113">
        <v>0</v>
      </c>
      <c r="N415" s="113">
        <v>0</v>
      </c>
      <c r="O415" s="113">
        <v>0</v>
      </c>
      <c r="P415" s="113">
        <v>4900000</v>
      </c>
      <c r="Q415" s="113">
        <v>-4900000</v>
      </c>
      <c r="R415" s="113">
        <v>0</v>
      </c>
      <c r="S415" s="113">
        <v>0</v>
      </c>
      <c r="T415" s="113">
        <v>0</v>
      </c>
      <c r="U415" s="113">
        <v>0</v>
      </c>
      <c r="V415" s="113">
        <v>0</v>
      </c>
      <c r="W415" s="113">
        <v>0</v>
      </c>
      <c r="X415" s="113">
        <v>0</v>
      </c>
      <c r="Y415" s="113">
        <f t="shared" si="469"/>
        <v>0</v>
      </c>
      <c r="Z415" s="113">
        <v>0</v>
      </c>
      <c r="AA415" s="113">
        <v>0</v>
      </c>
      <c r="AB415" s="113">
        <v>0</v>
      </c>
      <c r="AC415" s="113">
        <v>0</v>
      </c>
      <c r="AD415" s="113">
        <v>0</v>
      </c>
      <c r="AE415" s="113">
        <v>0</v>
      </c>
      <c r="AF415" s="113">
        <v>0</v>
      </c>
      <c r="AG415" s="113">
        <v>0</v>
      </c>
      <c r="AH415" s="113">
        <v>0</v>
      </c>
      <c r="AI415" s="113">
        <f t="shared" si="465"/>
        <v>0</v>
      </c>
      <c r="AJ415" s="113">
        <v>0</v>
      </c>
      <c r="AK415" s="113">
        <v>0</v>
      </c>
      <c r="AL415" s="113">
        <f t="shared" si="466"/>
        <v>0</v>
      </c>
      <c r="AM415" s="113">
        <f t="shared" si="511"/>
        <v>0</v>
      </c>
      <c r="AN415" s="113">
        <v>0</v>
      </c>
      <c r="AO415" s="113">
        <v>0</v>
      </c>
      <c r="AP415" s="113">
        <f t="shared" si="512"/>
        <v>0</v>
      </c>
      <c r="AQ415" s="113">
        <f t="shared" si="513"/>
        <v>0</v>
      </c>
      <c r="AR415" s="113">
        <f t="shared" si="513"/>
        <v>0</v>
      </c>
      <c r="AS415" s="113">
        <f t="shared" si="513"/>
        <v>0</v>
      </c>
      <c r="AT415" s="113">
        <f t="shared" si="514"/>
        <v>0</v>
      </c>
      <c r="AU415" s="113">
        <v>0</v>
      </c>
      <c r="AV415" s="113">
        <v>0</v>
      </c>
      <c r="AW415" s="113">
        <f t="shared" si="515"/>
        <v>0</v>
      </c>
      <c r="AX415" s="113" t="e">
        <f>#REF!</f>
        <v>#REF!</v>
      </c>
      <c r="AY415" s="113">
        <v>0</v>
      </c>
      <c r="AZ415" s="113">
        <f>'[178]Usulan RKAP 2022 -Mitra OKT.22'!N390*1000</f>
        <v>0</v>
      </c>
      <c r="BA415" s="113">
        <v>0</v>
      </c>
      <c r="BB415" s="113">
        <v>0</v>
      </c>
    </row>
    <row r="416" spans="7:54" s="71" customFormat="1" ht="14.25" x14ac:dyDescent="0.2">
      <c r="G416" s="81" t="s">
        <v>787</v>
      </c>
      <c r="H416" s="85" t="s">
        <v>787</v>
      </c>
      <c r="I416" s="74" t="s">
        <v>788</v>
      </c>
      <c r="J416" s="75">
        <v>0</v>
      </c>
      <c r="K416" s="75">
        <v>614297750</v>
      </c>
      <c r="L416" s="113">
        <v>2847864274</v>
      </c>
      <c r="M416" s="113">
        <v>0</v>
      </c>
      <c r="N416" s="113">
        <v>0</v>
      </c>
      <c r="O416" s="113">
        <v>0</v>
      </c>
      <c r="P416" s="113">
        <v>0</v>
      </c>
      <c r="Q416" s="113">
        <v>1262683000</v>
      </c>
      <c r="R416" s="113">
        <v>452122445</v>
      </c>
      <c r="S416" s="113">
        <v>237322022.83333334</v>
      </c>
      <c r="T416" s="121">
        <v>237322022.83333334</v>
      </c>
      <c r="U416" s="121">
        <v>237322022.83333334</v>
      </c>
      <c r="V416" s="121">
        <v>237322022.83333334</v>
      </c>
      <c r="W416" s="121">
        <v>237322022.83333334</v>
      </c>
      <c r="X416" s="121">
        <v>237322022.83333334</v>
      </c>
      <c r="Y416" s="113">
        <f t="shared" si="469"/>
        <v>3138737582.0000005</v>
      </c>
      <c r="Z416" s="113">
        <v>237322022.83333334</v>
      </c>
      <c r="AA416" s="113">
        <v>237322022.83333334</v>
      </c>
      <c r="AB416" s="113">
        <v>237322022.83333334</v>
      </c>
      <c r="AC416" s="113">
        <v>237322022.83333334</v>
      </c>
      <c r="AD416" s="113">
        <v>237322022.83333334</v>
      </c>
      <c r="AE416" s="113">
        <v>237322022.83333334</v>
      </c>
      <c r="AF416" s="113">
        <v>237322022.83333334</v>
      </c>
      <c r="AG416" s="121">
        <v>0</v>
      </c>
      <c r="AH416" s="121">
        <v>614297750</v>
      </c>
      <c r="AI416" s="113">
        <f t="shared" ref="AI416:AI479" si="516">SUM(AG416:AH416)</f>
        <v>614297750</v>
      </c>
      <c r="AJ416" s="113">
        <v>1423932137</v>
      </c>
      <c r="AK416" s="113">
        <v>1423932137</v>
      </c>
      <c r="AL416" s="113">
        <f t="shared" ref="AL416:AL479" si="517">SUM(AJ416:AK416)</f>
        <v>2847864274</v>
      </c>
      <c r="AM416" s="113">
        <f t="shared" si="511"/>
        <v>1714805445</v>
      </c>
      <c r="AN416" s="113">
        <v>2482986000</v>
      </c>
      <c r="AO416" s="113">
        <v>2482986000</v>
      </c>
      <c r="AP416" s="113">
        <f t="shared" si="512"/>
        <v>6680777445</v>
      </c>
      <c r="AQ416" s="113">
        <f t="shared" si="513"/>
        <v>1714805445</v>
      </c>
      <c r="AR416" s="113">
        <f t="shared" si="513"/>
        <v>2482986000</v>
      </c>
      <c r="AS416" s="113">
        <f t="shared" si="513"/>
        <v>2482986000</v>
      </c>
      <c r="AT416" s="113">
        <f t="shared" si="514"/>
        <v>6680777445</v>
      </c>
      <c r="AU416" s="113">
        <v>1714805445</v>
      </c>
      <c r="AV416" s="113">
        <v>4965972000</v>
      </c>
      <c r="AW416" s="113">
        <f t="shared" si="515"/>
        <v>6680777445</v>
      </c>
      <c r="AX416" s="113" t="e">
        <f>#REF!</f>
        <v>#REF!</v>
      </c>
      <c r="AY416" s="113">
        <f>6680777.445*1000</f>
        <v>6680777445</v>
      </c>
      <c r="AZ416" s="113">
        <f>'[178]Usulan RKAP 2022 -Mitra OKT.22'!N391*1000</f>
        <v>11734368000</v>
      </c>
      <c r="BA416" s="113">
        <v>6680777445</v>
      </c>
      <c r="BB416" s="113">
        <v>11734368000</v>
      </c>
    </row>
    <row r="417" spans="7:54" s="71" customFormat="1" ht="14.25" x14ac:dyDescent="0.2">
      <c r="G417" s="81" t="s">
        <v>789</v>
      </c>
      <c r="H417" s="85" t="s">
        <v>789</v>
      </c>
      <c r="I417" s="74" t="s">
        <v>790</v>
      </c>
      <c r="J417" s="75">
        <v>0</v>
      </c>
      <c r="K417" s="75">
        <v>4300000</v>
      </c>
      <c r="L417" s="113">
        <v>417049000</v>
      </c>
      <c r="M417" s="113">
        <v>0</v>
      </c>
      <c r="N417" s="113">
        <v>0</v>
      </c>
      <c r="O417" s="113">
        <v>0</v>
      </c>
      <c r="P417" s="113">
        <v>0</v>
      </c>
      <c r="Q417" s="113">
        <v>125419000</v>
      </c>
      <c r="R417" s="113">
        <v>39298000</v>
      </c>
      <c r="S417" s="113">
        <v>34754083.333333336</v>
      </c>
      <c r="T417" s="113">
        <v>34754083.333333336</v>
      </c>
      <c r="U417" s="113">
        <v>34754083.333333336</v>
      </c>
      <c r="V417" s="113">
        <v>34754083.333333336</v>
      </c>
      <c r="W417" s="113">
        <v>34754083.333333336</v>
      </c>
      <c r="X417" s="113">
        <v>34754083.333333336</v>
      </c>
      <c r="Y417" s="113">
        <f t="shared" si="469"/>
        <v>373241499.99999994</v>
      </c>
      <c r="Z417" s="113">
        <v>34754083.333333336</v>
      </c>
      <c r="AA417" s="113">
        <v>34754083.333333336</v>
      </c>
      <c r="AB417" s="113">
        <v>34754083.333333336</v>
      </c>
      <c r="AC417" s="113">
        <v>34754083.333333336</v>
      </c>
      <c r="AD417" s="113">
        <v>34754083.333333336</v>
      </c>
      <c r="AE417" s="113">
        <v>34754083.333333336</v>
      </c>
      <c r="AF417" s="113">
        <v>34754083.333333336</v>
      </c>
      <c r="AG417" s="113">
        <v>0</v>
      </c>
      <c r="AH417" s="113">
        <v>4300000</v>
      </c>
      <c r="AI417" s="113">
        <f t="shared" si="516"/>
        <v>4300000</v>
      </c>
      <c r="AJ417" s="113">
        <v>208524500.00000003</v>
      </c>
      <c r="AK417" s="113">
        <v>208524500.00000003</v>
      </c>
      <c r="AL417" s="113">
        <f t="shared" si="517"/>
        <v>417049000.00000006</v>
      </c>
      <c r="AM417" s="113">
        <f t="shared" si="511"/>
        <v>164717000</v>
      </c>
      <c r="AN417" s="113">
        <v>562455000</v>
      </c>
      <c r="AO417" s="113">
        <v>253633000</v>
      </c>
      <c r="AP417" s="113">
        <f t="shared" si="512"/>
        <v>980805000</v>
      </c>
      <c r="AQ417" s="113">
        <f t="shared" si="513"/>
        <v>164717000</v>
      </c>
      <c r="AR417" s="113">
        <f t="shared" si="513"/>
        <v>562455000</v>
      </c>
      <c r="AS417" s="113">
        <f t="shared" si="513"/>
        <v>253633000</v>
      </c>
      <c r="AT417" s="113">
        <f t="shared" si="514"/>
        <v>980805000</v>
      </c>
      <c r="AU417" s="113">
        <v>164717000</v>
      </c>
      <c r="AV417" s="113">
        <v>816088000</v>
      </c>
      <c r="AW417" s="113">
        <f t="shared" si="515"/>
        <v>980805000</v>
      </c>
      <c r="AX417" s="113" t="e">
        <f>#REF!</f>
        <v>#REF!</v>
      </c>
      <c r="AY417" s="113">
        <f>980805*1000</f>
        <v>980805000</v>
      </c>
      <c r="AZ417" s="113">
        <f>'[178]Usulan RKAP 2022 -Mitra OKT.22'!N392*1000</f>
        <v>759035100.00000012</v>
      </c>
      <c r="BA417" s="113">
        <v>980805000</v>
      </c>
      <c r="BB417" s="113">
        <v>759035100.00000012</v>
      </c>
    </row>
    <row r="418" spans="7:54" s="71" customFormat="1" ht="14.25" x14ac:dyDescent="0.2">
      <c r="G418" s="81" t="s">
        <v>791</v>
      </c>
      <c r="H418" s="85" t="s">
        <v>791</v>
      </c>
      <c r="I418" s="74" t="s">
        <v>792</v>
      </c>
      <c r="J418" s="75">
        <v>0</v>
      </c>
      <c r="K418" s="75">
        <v>0</v>
      </c>
      <c r="L418" s="113">
        <v>0</v>
      </c>
      <c r="M418" s="113">
        <v>0</v>
      </c>
      <c r="N418" s="113">
        <v>0</v>
      </c>
      <c r="O418" s="113">
        <v>0</v>
      </c>
      <c r="P418" s="113">
        <v>0</v>
      </c>
      <c r="Q418" s="113">
        <v>0</v>
      </c>
      <c r="R418" s="113">
        <v>0</v>
      </c>
      <c r="S418" s="113">
        <v>0</v>
      </c>
      <c r="T418" s="113">
        <v>0</v>
      </c>
      <c r="U418" s="113">
        <v>0</v>
      </c>
      <c r="V418" s="113">
        <v>0</v>
      </c>
      <c r="W418" s="113">
        <v>0</v>
      </c>
      <c r="X418" s="113">
        <v>0</v>
      </c>
      <c r="Y418" s="113">
        <f t="shared" si="469"/>
        <v>0</v>
      </c>
      <c r="Z418" s="113">
        <v>0</v>
      </c>
      <c r="AA418" s="113">
        <v>0</v>
      </c>
      <c r="AB418" s="113">
        <v>0</v>
      </c>
      <c r="AC418" s="113">
        <v>0</v>
      </c>
      <c r="AD418" s="113">
        <v>0</v>
      </c>
      <c r="AE418" s="113">
        <v>0</v>
      </c>
      <c r="AF418" s="113">
        <v>0</v>
      </c>
      <c r="AG418" s="113">
        <v>0</v>
      </c>
      <c r="AH418" s="113">
        <v>0</v>
      </c>
      <c r="AI418" s="113">
        <f t="shared" si="516"/>
        <v>0</v>
      </c>
      <c r="AJ418" s="113">
        <v>0</v>
      </c>
      <c r="AK418" s="113">
        <v>0</v>
      </c>
      <c r="AL418" s="113">
        <f t="shared" si="517"/>
        <v>0</v>
      </c>
      <c r="AM418" s="113">
        <f t="shared" si="511"/>
        <v>0</v>
      </c>
      <c r="AN418" s="113">
        <v>0</v>
      </c>
      <c r="AO418" s="113">
        <v>0</v>
      </c>
      <c r="AP418" s="113">
        <f t="shared" si="512"/>
        <v>0</v>
      </c>
      <c r="AQ418" s="113">
        <f t="shared" si="513"/>
        <v>0</v>
      </c>
      <c r="AR418" s="113">
        <f t="shared" si="513"/>
        <v>0</v>
      </c>
      <c r="AS418" s="113">
        <f t="shared" si="513"/>
        <v>0</v>
      </c>
      <c r="AT418" s="113">
        <f t="shared" si="514"/>
        <v>0</v>
      </c>
      <c r="AU418" s="113">
        <v>0</v>
      </c>
      <c r="AV418" s="113">
        <v>0</v>
      </c>
      <c r="AW418" s="113">
        <f t="shared" si="515"/>
        <v>0</v>
      </c>
      <c r="AX418" s="113" t="e">
        <f>#REF!</f>
        <v>#REF!</v>
      </c>
      <c r="AY418" s="113">
        <v>0</v>
      </c>
      <c r="AZ418" s="113">
        <f>'[178]Usulan RKAP 2022 -Mitra OKT.22'!N393*1000</f>
        <v>0</v>
      </c>
      <c r="BA418" s="113">
        <v>0</v>
      </c>
      <c r="BB418" s="113">
        <v>0</v>
      </c>
    </row>
    <row r="419" spans="7:54" s="71" customFormat="1" ht="14.25" x14ac:dyDescent="0.2">
      <c r="G419" s="81" t="s">
        <v>793</v>
      </c>
      <c r="H419" s="85" t="s">
        <v>793</v>
      </c>
      <c r="I419" s="74" t="s">
        <v>794</v>
      </c>
      <c r="J419" s="75">
        <v>0</v>
      </c>
      <c r="K419" s="75">
        <v>193869500</v>
      </c>
      <c r="L419" s="113">
        <v>320500000</v>
      </c>
      <c r="M419" s="113">
        <v>0</v>
      </c>
      <c r="N419" s="113">
        <v>9967500</v>
      </c>
      <c r="O419" s="113">
        <v>0</v>
      </c>
      <c r="P419" s="113">
        <v>17270000</v>
      </c>
      <c r="Q419" s="113">
        <v>116330182</v>
      </c>
      <c r="R419" s="113">
        <v>47424091</v>
      </c>
      <c r="S419" s="113">
        <v>26708333.333333332</v>
      </c>
      <c r="T419" s="113">
        <v>26708333.333333332</v>
      </c>
      <c r="U419" s="113">
        <v>26708333.333333332</v>
      </c>
      <c r="V419" s="113">
        <v>26708333.333333332</v>
      </c>
      <c r="W419" s="113">
        <v>26708333.333333332</v>
      </c>
      <c r="X419" s="113">
        <v>26708333.333333332</v>
      </c>
      <c r="Y419" s="113">
        <f t="shared" si="469"/>
        <v>351241772.99999994</v>
      </c>
      <c r="Z419" s="113">
        <v>26708333.333333332</v>
      </c>
      <c r="AA419" s="113">
        <v>26708333.333333332</v>
      </c>
      <c r="AB419" s="113">
        <v>26708333.333333332</v>
      </c>
      <c r="AC419" s="113">
        <v>26708333.333333332</v>
      </c>
      <c r="AD419" s="113">
        <v>26708333.333333332</v>
      </c>
      <c r="AE419" s="113">
        <v>26708333.333333332</v>
      </c>
      <c r="AF419" s="113">
        <v>26708333.333333332</v>
      </c>
      <c r="AG419" s="113">
        <v>0</v>
      </c>
      <c r="AH419" s="113">
        <v>193869500</v>
      </c>
      <c r="AI419" s="113">
        <f t="shared" si="516"/>
        <v>193869500</v>
      </c>
      <c r="AJ419" s="113">
        <v>160250000</v>
      </c>
      <c r="AK419" s="113">
        <v>160250000</v>
      </c>
      <c r="AL419" s="113">
        <f t="shared" si="517"/>
        <v>320500000</v>
      </c>
      <c r="AM419" s="113">
        <f t="shared" si="511"/>
        <v>190991773</v>
      </c>
      <c r="AN419" s="113">
        <v>280000000</v>
      </c>
      <c r="AO419" s="113">
        <v>175000000</v>
      </c>
      <c r="AP419" s="113">
        <f t="shared" si="512"/>
        <v>645991773</v>
      </c>
      <c r="AQ419" s="113">
        <f t="shared" si="513"/>
        <v>190991773</v>
      </c>
      <c r="AR419" s="113">
        <f t="shared" si="513"/>
        <v>280000000</v>
      </c>
      <c r="AS419" s="113">
        <f t="shared" si="513"/>
        <v>175000000</v>
      </c>
      <c r="AT419" s="113">
        <f t="shared" si="514"/>
        <v>645991773</v>
      </c>
      <c r="AU419" s="113">
        <v>190991773</v>
      </c>
      <c r="AV419" s="113">
        <v>455000000</v>
      </c>
      <c r="AW419" s="113">
        <f t="shared" si="515"/>
        <v>645991773</v>
      </c>
      <c r="AX419" s="113" t="e">
        <f>#REF!</f>
        <v>#REF!</v>
      </c>
      <c r="AY419" s="113">
        <f>645991.773*1000</f>
        <v>645991773</v>
      </c>
      <c r="AZ419" s="113">
        <f>'[178]Usulan RKAP 2022 -Mitra OKT.22'!N394*1000</f>
        <v>387810000</v>
      </c>
      <c r="BA419" s="113">
        <v>645991773</v>
      </c>
      <c r="BB419" s="113">
        <v>387810000</v>
      </c>
    </row>
    <row r="420" spans="7:54" s="71" customFormat="1" ht="14.25" x14ac:dyDescent="0.2">
      <c r="G420" s="81" t="s">
        <v>795</v>
      </c>
      <c r="H420" s="85" t="s">
        <v>795</v>
      </c>
      <c r="I420" s="74" t="s">
        <v>796</v>
      </c>
      <c r="J420" s="75">
        <v>26094836</v>
      </c>
      <c r="K420" s="75">
        <v>25075000</v>
      </c>
      <c r="L420" s="113">
        <v>19875000</v>
      </c>
      <c r="M420" s="113">
        <v>0</v>
      </c>
      <c r="N420" s="113">
        <v>300000</v>
      </c>
      <c r="O420" s="113">
        <v>0</v>
      </c>
      <c r="P420" s="113">
        <v>950000</v>
      </c>
      <c r="Q420" s="113">
        <v>1200000</v>
      </c>
      <c r="R420" s="113">
        <v>3310000</v>
      </c>
      <c r="S420" s="113">
        <v>1656250</v>
      </c>
      <c r="T420" s="113">
        <v>1656250</v>
      </c>
      <c r="U420" s="113">
        <v>1656250</v>
      </c>
      <c r="V420" s="113">
        <v>1656250</v>
      </c>
      <c r="W420" s="113">
        <v>1656250</v>
      </c>
      <c r="X420" s="113">
        <v>1656250</v>
      </c>
      <c r="Y420" s="113">
        <f t="shared" si="469"/>
        <v>15697500</v>
      </c>
      <c r="Z420" s="113">
        <v>1656250</v>
      </c>
      <c r="AA420" s="113">
        <v>1656250</v>
      </c>
      <c r="AB420" s="113">
        <v>1656250</v>
      </c>
      <c r="AC420" s="113">
        <v>1656250</v>
      </c>
      <c r="AD420" s="113">
        <v>1656250</v>
      </c>
      <c r="AE420" s="113">
        <v>1656250</v>
      </c>
      <c r="AF420" s="113">
        <v>1656250</v>
      </c>
      <c r="AG420" s="113">
        <v>4875000</v>
      </c>
      <c r="AH420" s="113">
        <v>20200000</v>
      </c>
      <c r="AI420" s="113">
        <f t="shared" si="516"/>
        <v>25075000</v>
      </c>
      <c r="AJ420" s="113">
        <v>9937500</v>
      </c>
      <c r="AK420" s="113">
        <v>9937500</v>
      </c>
      <c r="AL420" s="113">
        <f t="shared" si="517"/>
        <v>19875000</v>
      </c>
      <c r="AM420" s="113">
        <f t="shared" si="511"/>
        <v>5760000</v>
      </c>
      <c r="AN420" s="113">
        <v>1539321705.75718</v>
      </c>
      <c r="AO420" s="113">
        <v>4617965117.2715302</v>
      </c>
      <c r="AP420" s="113">
        <f t="shared" si="512"/>
        <v>6163046823.0287104</v>
      </c>
      <c r="AQ420" s="113">
        <f t="shared" si="513"/>
        <v>5760000</v>
      </c>
      <c r="AR420" s="113">
        <f t="shared" si="513"/>
        <v>1539321705.75718</v>
      </c>
      <c r="AS420" s="113">
        <f t="shared" si="513"/>
        <v>4617965117.2715302</v>
      </c>
      <c r="AT420" s="113">
        <f t="shared" si="514"/>
        <v>6163046823.0287104</v>
      </c>
      <c r="AU420" s="113">
        <v>5760000</v>
      </c>
      <c r="AV420" s="113">
        <v>6157286823.0287094</v>
      </c>
      <c r="AW420" s="113">
        <f t="shared" si="515"/>
        <v>6163046823.0287094</v>
      </c>
      <c r="AX420" s="113" t="e">
        <f>#REF!</f>
        <v>#REF!</v>
      </c>
      <c r="AY420" s="113">
        <f>6163046.82302871*1000</f>
        <v>6163046823.0287094</v>
      </c>
      <c r="AZ420" s="113">
        <f>'[178]Usulan RKAP 2022 -Mitra OKT.22'!N395*1000</f>
        <v>0</v>
      </c>
      <c r="BA420" s="113">
        <f>6163046823.02871-1106569507</f>
        <v>5056477316.0287104</v>
      </c>
      <c r="BB420" s="117">
        <f>9684000000</f>
        <v>9684000000</v>
      </c>
    </row>
    <row r="421" spans="7:54" s="71" customFormat="1" ht="14.25" x14ac:dyDescent="0.2">
      <c r="G421" s="81" t="s">
        <v>797</v>
      </c>
      <c r="H421" s="85" t="s">
        <v>797</v>
      </c>
      <c r="I421" s="74" t="s">
        <v>798</v>
      </c>
      <c r="J421" s="75">
        <v>1656000</v>
      </c>
      <c r="K421" s="75">
        <v>0</v>
      </c>
      <c r="L421" s="113">
        <v>0</v>
      </c>
      <c r="M421" s="113">
        <v>0</v>
      </c>
      <c r="N421" s="113">
        <v>0</v>
      </c>
      <c r="O421" s="113">
        <v>0</v>
      </c>
      <c r="P421" s="113">
        <v>0</v>
      </c>
      <c r="Q421" s="113">
        <v>0</v>
      </c>
      <c r="R421" s="113">
        <v>0</v>
      </c>
      <c r="S421" s="113">
        <v>0</v>
      </c>
      <c r="T421" s="113">
        <v>0</v>
      </c>
      <c r="U421" s="113">
        <v>0</v>
      </c>
      <c r="V421" s="113">
        <v>0</v>
      </c>
      <c r="W421" s="113">
        <v>0</v>
      </c>
      <c r="X421" s="113">
        <v>0</v>
      </c>
      <c r="Y421" s="113">
        <f t="shared" si="469"/>
        <v>0</v>
      </c>
      <c r="Z421" s="113">
        <v>0</v>
      </c>
      <c r="AA421" s="113">
        <v>0</v>
      </c>
      <c r="AB421" s="113">
        <v>0</v>
      </c>
      <c r="AC421" s="113">
        <v>0</v>
      </c>
      <c r="AD421" s="113">
        <v>0</v>
      </c>
      <c r="AE421" s="113">
        <v>0</v>
      </c>
      <c r="AF421" s="113">
        <v>0</v>
      </c>
      <c r="AG421" s="113">
        <v>0</v>
      </c>
      <c r="AH421" s="113">
        <v>0</v>
      </c>
      <c r="AI421" s="113">
        <f t="shared" si="516"/>
        <v>0</v>
      </c>
      <c r="AJ421" s="113">
        <v>0</v>
      </c>
      <c r="AK421" s="113">
        <v>0</v>
      </c>
      <c r="AL421" s="113">
        <f t="shared" si="517"/>
        <v>0</v>
      </c>
      <c r="AM421" s="113">
        <f t="shared" si="511"/>
        <v>0</v>
      </c>
      <c r="AN421" s="113">
        <v>0</v>
      </c>
      <c r="AO421" s="113">
        <v>0</v>
      </c>
      <c r="AP421" s="113">
        <f t="shared" si="512"/>
        <v>0</v>
      </c>
      <c r="AQ421" s="113">
        <f t="shared" si="513"/>
        <v>0</v>
      </c>
      <c r="AR421" s="113">
        <f t="shared" si="513"/>
        <v>0</v>
      </c>
      <c r="AS421" s="113">
        <f t="shared" si="513"/>
        <v>0</v>
      </c>
      <c r="AT421" s="113">
        <f t="shared" si="514"/>
        <v>0</v>
      </c>
      <c r="AU421" s="113">
        <v>0</v>
      </c>
      <c r="AV421" s="113">
        <v>0</v>
      </c>
      <c r="AW421" s="113">
        <f t="shared" si="515"/>
        <v>0</v>
      </c>
      <c r="AX421" s="113" t="e">
        <f>#REF!</f>
        <v>#REF!</v>
      </c>
      <c r="AY421" s="113">
        <v>0</v>
      </c>
      <c r="AZ421" s="113">
        <f>'[178]Usulan RKAP 2022 -Mitra OKT.22'!N396*1000</f>
        <v>0</v>
      </c>
      <c r="BA421" s="113">
        <v>0</v>
      </c>
      <c r="BB421" s="113">
        <v>0</v>
      </c>
    </row>
    <row r="422" spans="7:54" s="71" customFormat="1" ht="14.25" x14ac:dyDescent="0.2">
      <c r="G422" s="81" t="s">
        <v>799</v>
      </c>
      <c r="H422" s="85" t="s">
        <v>799</v>
      </c>
      <c r="I422" s="74" t="s">
        <v>800</v>
      </c>
      <c r="J422" s="75">
        <v>0</v>
      </c>
      <c r="K422" s="75">
        <v>0</v>
      </c>
      <c r="L422" s="113">
        <v>114045250</v>
      </c>
      <c r="M422" s="113">
        <v>0</v>
      </c>
      <c r="N422" s="113">
        <v>0</v>
      </c>
      <c r="O422" s="113">
        <v>0</v>
      </c>
      <c r="P422" s="113">
        <v>19470000</v>
      </c>
      <c r="Q422" s="113">
        <v>-1770000</v>
      </c>
      <c r="R422" s="113">
        <v>0</v>
      </c>
      <c r="S422" s="113">
        <v>9503770.833333334</v>
      </c>
      <c r="T422" s="113">
        <v>9503770.833333334</v>
      </c>
      <c r="U422" s="113">
        <v>9503770.833333334</v>
      </c>
      <c r="V422" s="113">
        <v>9503770.833333334</v>
      </c>
      <c r="W422" s="113">
        <v>9503770.833333334</v>
      </c>
      <c r="X422" s="113">
        <v>9503770.833333334</v>
      </c>
      <c r="Y422" s="113">
        <f t="shared" ref="Y422:Y467" si="518">SUM(M422:X422)</f>
        <v>74722625.000000015</v>
      </c>
      <c r="Z422" s="113">
        <v>9503770.833333334</v>
      </c>
      <c r="AA422" s="113">
        <v>9503770.833333334</v>
      </c>
      <c r="AB422" s="113">
        <v>9503770.833333334</v>
      </c>
      <c r="AC422" s="113">
        <v>9503770.833333334</v>
      </c>
      <c r="AD422" s="113">
        <v>9503770.833333334</v>
      </c>
      <c r="AE422" s="113">
        <v>9503770.833333334</v>
      </c>
      <c r="AF422" s="113">
        <v>9503770.833333334</v>
      </c>
      <c r="AG422" s="113">
        <v>0</v>
      </c>
      <c r="AH422" s="113">
        <v>0</v>
      </c>
      <c r="AI422" s="113">
        <f t="shared" si="516"/>
        <v>0</v>
      </c>
      <c r="AJ422" s="113">
        <v>57022625.000000007</v>
      </c>
      <c r="AK422" s="113">
        <v>57022625.000000007</v>
      </c>
      <c r="AL422" s="113">
        <f t="shared" si="517"/>
        <v>114045250.00000001</v>
      </c>
      <c r="AM422" s="113">
        <f t="shared" si="511"/>
        <v>17700000</v>
      </c>
      <c r="AN422" s="113">
        <v>42500000</v>
      </c>
      <c r="AO422" s="113">
        <v>25000000</v>
      </c>
      <c r="AP422" s="113">
        <f t="shared" si="512"/>
        <v>85200000</v>
      </c>
      <c r="AQ422" s="113">
        <f t="shared" si="513"/>
        <v>17700000</v>
      </c>
      <c r="AR422" s="113">
        <f t="shared" si="513"/>
        <v>42500000</v>
      </c>
      <c r="AS422" s="113">
        <f t="shared" si="513"/>
        <v>25000000</v>
      </c>
      <c r="AT422" s="113">
        <f t="shared" si="514"/>
        <v>85200000</v>
      </c>
      <c r="AU422" s="113">
        <v>17700000</v>
      </c>
      <c r="AV422" s="113">
        <v>67500000</v>
      </c>
      <c r="AW422" s="113">
        <f t="shared" si="515"/>
        <v>85200000</v>
      </c>
      <c r="AX422" s="113" t="e">
        <f>#REF!</f>
        <v>#REF!</v>
      </c>
      <c r="AY422" s="113">
        <f>85200*1000</f>
        <v>85200000</v>
      </c>
      <c r="AZ422" s="113">
        <f>'[178]Usulan RKAP 2022 -Mitra OKT.22'!N397*1000</f>
        <v>90360000</v>
      </c>
      <c r="BA422" s="113">
        <v>85200000</v>
      </c>
      <c r="BB422" s="113">
        <v>90360000</v>
      </c>
    </row>
    <row r="423" spans="7:54" s="71" customFormat="1" ht="14.25" x14ac:dyDescent="0.2">
      <c r="G423" s="81" t="s">
        <v>801</v>
      </c>
      <c r="H423" s="85" t="s">
        <v>801</v>
      </c>
      <c r="I423" s="74" t="s">
        <v>802</v>
      </c>
      <c r="J423" s="75">
        <v>0</v>
      </c>
      <c r="K423" s="75">
        <v>0</v>
      </c>
      <c r="L423" s="113">
        <v>0</v>
      </c>
      <c r="M423" s="113">
        <v>0</v>
      </c>
      <c r="N423" s="113">
        <v>0</v>
      </c>
      <c r="O423" s="113">
        <v>0</v>
      </c>
      <c r="P423" s="113">
        <v>1694531337</v>
      </c>
      <c r="Q423" s="113">
        <v>1545088827</v>
      </c>
      <c r="R423" s="113">
        <v>1619810082</v>
      </c>
      <c r="S423" s="113">
        <v>0</v>
      </c>
      <c r="T423" s="113">
        <v>0</v>
      </c>
      <c r="U423" s="113">
        <v>0</v>
      </c>
      <c r="V423" s="113">
        <v>0</v>
      </c>
      <c r="W423" s="113">
        <v>0</v>
      </c>
      <c r="X423" s="113">
        <v>0</v>
      </c>
      <c r="Y423" s="113">
        <f t="shared" si="518"/>
        <v>4859430246</v>
      </c>
      <c r="Z423" s="113">
        <v>0</v>
      </c>
      <c r="AA423" s="113">
        <v>0</v>
      </c>
      <c r="AB423" s="113">
        <v>0</v>
      </c>
      <c r="AC423" s="113">
        <v>0</v>
      </c>
      <c r="AD423" s="113">
        <v>0</v>
      </c>
      <c r="AE423" s="113">
        <v>0</v>
      </c>
      <c r="AF423" s="113">
        <v>0</v>
      </c>
      <c r="AG423" s="113">
        <v>0</v>
      </c>
      <c r="AH423" s="113">
        <v>0</v>
      </c>
      <c r="AI423" s="113">
        <f t="shared" si="516"/>
        <v>0</v>
      </c>
      <c r="AJ423" s="113">
        <v>0</v>
      </c>
      <c r="AK423" s="113">
        <v>0</v>
      </c>
      <c r="AL423" s="113">
        <f t="shared" si="517"/>
        <v>0</v>
      </c>
      <c r="AM423" s="113">
        <f t="shared" si="511"/>
        <v>4859430246</v>
      </c>
      <c r="AN423" s="113">
        <v>4859430245.3812494</v>
      </c>
      <c r="AO423" s="113">
        <v>4859430245.3812494</v>
      </c>
      <c r="AP423" s="113">
        <f t="shared" si="512"/>
        <v>14578290736.762497</v>
      </c>
      <c r="AQ423" s="113">
        <f t="shared" si="513"/>
        <v>4859430246</v>
      </c>
      <c r="AR423" s="113">
        <f t="shared" si="513"/>
        <v>4859430245.3812494</v>
      </c>
      <c r="AS423" s="113">
        <f t="shared" si="513"/>
        <v>4859430245.3812494</v>
      </c>
      <c r="AT423" s="113">
        <f t="shared" si="514"/>
        <v>14578290736.762497</v>
      </c>
      <c r="AU423" s="113">
        <v>4859430246</v>
      </c>
      <c r="AV423" s="113">
        <v>9718860490.7624989</v>
      </c>
      <c r="AW423" s="113">
        <f t="shared" si="515"/>
        <v>14578290736.762499</v>
      </c>
      <c r="AX423" s="113" t="e">
        <f>#REF!</f>
        <v>#REF!</v>
      </c>
      <c r="AY423" s="113">
        <f>14578290.7367625*1000</f>
        <v>14578290736.762499</v>
      </c>
      <c r="AZ423" s="113">
        <f>'[178]Usulan RKAP 2022 -Mitra OKT.22'!N398*1000</f>
        <v>14797458696.590582</v>
      </c>
      <c r="BA423" s="113">
        <v>14578290736.762499</v>
      </c>
      <c r="BB423" s="113">
        <v>14797458696.590582</v>
      </c>
    </row>
    <row r="424" spans="7:54" s="71" customFormat="1" ht="14.25" x14ac:dyDescent="0.2">
      <c r="G424" s="81" t="s">
        <v>803</v>
      </c>
      <c r="H424" s="85" t="s">
        <v>803</v>
      </c>
      <c r="I424" s="74" t="s">
        <v>804</v>
      </c>
      <c r="J424" s="75">
        <v>6396700</v>
      </c>
      <c r="K424" s="75">
        <v>1428250</v>
      </c>
      <c r="L424" s="113">
        <v>0</v>
      </c>
      <c r="M424" s="113">
        <v>0</v>
      </c>
      <c r="N424" s="113">
        <v>0</v>
      </c>
      <c r="O424" s="113">
        <v>0</v>
      </c>
      <c r="P424" s="113">
        <v>0</v>
      </c>
      <c r="Q424" s="113">
        <v>0</v>
      </c>
      <c r="R424" s="113">
        <v>0</v>
      </c>
      <c r="S424" s="113">
        <v>0</v>
      </c>
      <c r="T424" s="113">
        <v>0</v>
      </c>
      <c r="U424" s="113">
        <v>0</v>
      </c>
      <c r="V424" s="113">
        <v>0</v>
      </c>
      <c r="W424" s="113">
        <v>0</v>
      </c>
      <c r="X424" s="113">
        <v>0</v>
      </c>
      <c r="Y424" s="113">
        <f t="shared" si="518"/>
        <v>0</v>
      </c>
      <c r="Z424" s="113">
        <v>0</v>
      </c>
      <c r="AA424" s="113">
        <v>0</v>
      </c>
      <c r="AB424" s="113">
        <v>0</v>
      </c>
      <c r="AC424" s="113">
        <v>0</v>
      </c>
      <c r="AD424" s="113">
        <v>0</v>
      </c>
      <c r="AE424" s="113">
        <v>0</v>
      </c>
      <c r="AF424" s="113">
        <v>0</v>
      </c>
      <c r="AG424" s="113">
        <v>825250</v>
      </c>
      <c r="AH424" s="113">
        <v>603000</v>
      </c>
      <c r="AI424" s="113">
        <f t="shared" si="516"/>
        <v>1428250</v>
      </c>
      <c r="AJ424" s="113">
        <v>0</v>
      </c>
      <c r="AK424" s="113">
        <v>0</v>
      </c>
      <c r="AL424" s="113">
        <f t="shared" si="517"/>
        <v>0</v>
      </c>
      <c r="AM424" s="113">
        <f t="shared" si="511"/>
        <v>0</v>
      </c>
      <c r="AN424" s="113">
        <v>0</v>
      </c>
      <c r="AO424" s="113">
        <v>0</v>
      </c>
      <c r="AP424" s="113">
        <f t="shared" si="512"/>
        <v>0</v>
      </c>
      <c r="AQ424" s="113">
        <f t="shared" si="513"/>
        <v>0</v>
      </c>
      <c r="AR424" s="113">
        <f t="shared" si="513"/>
        <v>0</v>
      </c>
      <c r="AS424" s="113">
        <f t="shared" si="513"/>
        <v>0</v>
      </c>
      <c r="AT424" s="113">
        <f t="shared" si="514"/>
        <v>0</v>
      </c>
      <c r="AU424" s="113">
        <v>0</v>
      </c>
      <c r="AV424" s="113">
        <v>0</v>
      </c>
      <c r="AW424" s="113">
        <f t="shared" si="515"/>
        <v>0</v>
      </c>
      <c r="AX424" s="113" t="e">
        <f>#REF!</f>
        <v>#REF!</v>
      </c>
      <c r="AY424" s="113">
        <v>0</v>
      </c>
      <c r="AZ424" s="113">
        <f>'[178]Usulan RKAP 2022 -Mitra OKT.22'!N399*1000</f>
        <v>0</v>
      </c>
      <c r="BA424" s="113">
        <v>0</v>
      </c>
      <c r="BB424" s="120">
        <v>6900000000</v>
      </c>
    </row>
    <row r="425" spans="7:54" s="71" customFormat="1" ht="14.25" x14ac:dyDescent="0.2">
      <c r="G425" s="81" t="s">
        <v>805</v>
      </c>
      <c r="H425" s="82" t="s">
        <v>144</v>
      </c>
      <c r="I425" s="83" t="s">
        <v>145</v>
      </c>
      <c r="J425" s="84">
        <f>SUM(J426:J443)</f>
        <v>1650904330</v>
      </c>
      <c r="K425" s="84">
        <f>SUM(K426:K443)</f>
        <v>3043169665</v>
      </c>
      <c r="L425" s="115">
        <f>SUM(L426:L443)</f>
        <v>3738850374</v>
      </c>
      <c r="M425" s="115">
        <f t="shared" ref="M425:X425" si="519">SUM(M426:M443)</f>
        <v>150356500</v>
      </c>
      <c r="N425" s="115">
        <f t="shared" si="519"/>
        <v>303201019</v>
      </c>
      <c r="O425" s="115">
        <f t="shared" si="519"/>
        <v>460998111</v>
      </c>
      <c r="P425" s="115">
        <f t="shared" si="519"/>
        <v>305280277</v>
      </c>
      <c r="Q425" s="115">
        <f t="shared" si="519"/>
        <v>806671075</v>
      </c>
      <c r="R425" s="115">
        <f t="shared" si="519"/>
        <v>469037808</v>
      </c>
      <c r="S425" s="115">
        <f t="shared" si="519"/>
        <v>311570864.5</v>
      </c>
      <c r="T425" s="115">
        <f t="shared" si="519"/>
        <v>311570864.5</v>
      </c>
      <c r="U425" s="115">
        <f t="shared" si="519"/>
        <v>311570864.5</v>
      </c>
      <c r="V425" s="115">
        <f t="shared" si="519"/>
        <v>311570864.5</v>
      </c>
      <c r="W425" s="115">
        <f t="shared" si="519"/>
        <v>311570864.5</v>
      </c>
      <c r="X425" s="115">
        <f t="shared" si="519"/>
        <v>311570864.5</v>
      </c>
      <c r="Y425" s="115">
        <f t="shared" si="518"/>
        <v>4364969977</v>
      </c>
      <c r="Z425" s="115">
        <f t="shared" ref="Z425:AW425" si="520">SUM(Z426:Z443)</f>
        <v>311570864.5</v>
      </c>
      <c r="AA425" s="115">
        <f t="shared" si="520"/>
        <v>311570864.5</v>
      </c>
      <c r="AB425" s="115">
        <f t="shared" si="520"/>
        <v>311570864.5</v>
      </c>
      <c r="AC425" s="115">
        <f t="shared" si="520"/>
        <v>311570864.5</v>
      </c>
      <c r="AD425" s="115">
        <f t="shared" si="520"/>
        <v>311570864.5</v>
      </c>
      <c r="AE425" s="115">
        <f>SUM(AE426:AE443)</f>
        <v>311570864.5</v>
      </c>
      <c r="AF425" s="115">
        <f t="shared" si="520"/>
        <v>311570864.5</v>
      </c>
      <c r="AG425" s="115">
        <v>1315109000</v>
      </c>
      <c r="AH425" s="115">
        <v>1728060665</v>
      </c>
      <c r="AI425" s="115">
        <f t="shared" si="520"/>
        <v>3043169665</v>
      </c>
      <c r="AJ425" s="115">
        <f t="shared" si="520"/>
        <v>1869425187</v>
      </c>
      <c r="AK425" s="115">
        <f t="shared" si="520"/>
        <v>1869425187</v>
      </c>
      <c r="AL425" s="115">
        <f t="shared" si="520"/>
        <v>3738850374</v>
      </c>
      <c r="AM425" s="115">
        <f t="shared" si="520"/>
        <v>2495544790</v>
      </c>
      <c r="AN425" s="115">
        <f t="shared" si="520"/>
        <v>5146940000</v>
      </c>
      <c r="AO425" s="115">
        <f t="shared" si="520"/>
        <v>5593548000</v>
      </c>
      <c r="AP425" s="115">
        <f t="shared" si="520"/>
        <v>13236032790</v>
      </c>
      <c r="AQ425" s="115">
        <f t="shared" si="520"/>
        <v>2495544790</v>
      </c>
      <c r="AR425" s="115">
        <f t="shared" si="520"/>
        <v>5146940000</v>
      </c>
      <c r="AS425" s="115">
        <f t="shared" si="520"/>
        <v>5593548000</v>
      </c>
      <c r="AT425" s="115">
        <f t="shared" si="520"/>
        <v>13236032790</v>
      </c>
      <c r="AU425" s="115">
        <f t="shared" si="520"/>
        <v>2495544790</v>
      </c>
      <c r="AV425" s="115">
        <f t="shared" si="520"/>
        <v>10440488000</v>
      </c>
      <c r="AW425" s="115">
        <f t="shared" si="520"/>
        <v>12936032790</v>
      </c>
      <c r="AX425" s="115" t="e">
        <f>SUM(AX426:AX443)</f>
        <v>#REF!</v>
      </c>
      <c r="AY425" s="115">
        <f>SUM(AY426:AY443)</f>
        <v>12936032790</v>
      </c>
      <c r="AZ425" s="115">
        <f>SUM(AZ426:AZ443)</f>
        <v>17161365000</v>
      </c>
      <c r="BA425" s="115">
        <f>SUM(BA426:BA443)</f>
        <v>13236033000</v>
      </c>
      <c r="BB425" s="115">
        <f>SUM(BB426:BB443)</f>
        <v>18304529000</v>
      </c>
    </row>
    <row r="426" spans="7:54" s="71" customFormat="1" ht="14.25" x14ac:dyDescent="0.2">
      <c r="G426" s="81" t="s">
        <v>806</v>
      </c>
      <c r="H426" s="85" t="s">
        <v>806</v>
      </c>
      <c r="I426" s="74" t="s">
        <v>807</v>
      </c>
      <c r="J426" s="75">
        <v>0</v>
      </c>
      <c r="K426" s="75">
        <v>0</v>
      </c>
      <c r="L426" s="113">
        <v>0</v>
      </c>
      <c r="M426" s="113">
        <v>0</v>
      </c>
      <c r="N426" s="113">
        <v>0</v>
      </c>
      <c r="O426" s="113">
        <v>0</v>
      </c>
      <c r="P426" s="113">
        <v>0</v>
      </c>
      <c r="Q426" s="113">
        <v>0</v>
      </c>
      <c r="R426" s="113">
        <v>0</v>
      </c>
      <c r="S426" s="113"/>
      <c r="T426" s="113"/>
      <c r="U426" s="113"/>
      <c r="V426" s="113"/>
      <c r="W426" s="113"/>
      <c r="X426" s="113"/>
      <c r="Y426" s="113">
        <f t="shared" si="518"/>
        <v>0</v>
      </c>
      <c r="Z426" s="113">
        <v>0</v>
      </c>
      <c r="AA426" s="113">
        <v>0</v>
      </c>
      <c r="AB426" s="113"/>
      <c r="AC426" s="113"/>
      <c r="AD426" s="113"/>
      <c r="AE426" s="113"/>
      <c r="AF426" s="113"/>
      <c r="AG426" s="113">
        <v>0</v>
      </c>
      <c r="AH426" s="113">
        <v>0</v>
      </c>
      <c r="AI426" s="113">
        <f t="shared" si="516"/>
        <v>0</v>
      </c>
      <c r="AJ426" s="113">
        <v>0</v>
      </c>
      <c r="AK426" s="113">
        <v>0</v>
      </c>
      <c r="AL426" s="113">
        <f t="shared" si="517"/>
        <v>0</v>
      </c>
      <c r="AM426" s="113">
        <f t="shared" ref="AM426:AM443" si="521">SUM(M426:R426)</f>
        <v>0</v>
      </c>
      <c r="AN426" s="113">
        <f t="shared" ref="AN426:AN443" si="522">SUM(S426:U426)</f>
        <v>0</v>
      </c>
      <c r="AO426" s="113">
        <f t="shared" ref="AO426:AO443" si="523">SUM(V426:X426)</f>
        <v>0</v>
      </c>
      <c r="AP426" s="113">
        <f t="shared" ref="AP426:AP443" si="524">SUM(AM426:AO426)</f>
        <v>0</v>
      </c>
      <c r="AQ426" s="113">
        <f t="shared" ref="AQ426:AS443" si="525">AM426</f>
        <v>0</v>
      </c>
      <c r="AR426" s="113">
        <f t="shared" si="525"/>
        <v>0</v>
      </c>
      <c r="AS426" s="113">
        <f t="shared" si="525"/>
        <v>0</v>
      </c>
      <c r="AT426" s="113">
        <f t="shared" ref="AT426:AT443" si="526">SUM(AQ426:AS426)</f>
        <v>0</v>
      </c>
      <c r="AU426" s="113">
        <v>0</v>
      </c>
      <c r="AV426" s="113">
        <v>0</v>
      </c>
      <c r="AW426" s="113">
        <f t="shared" ref="AW426:AW443" si="527">SUM(AU426:AV426)</f>
        <v>0</v>
      </c>
      <c r="AX426" s="113" t="e">
        <f>#REF!</f>
        <v>#REF!</v>
      </c>
      <c r="AY426" s="113">
        <v>0</v>
      </c>
      <c r="AZ426" s="113">
        <v>0</v>
      </c>
      <c r="BA426" s="113">
        <v>0</v>
      </c>
      <c r="BB426" s="113">
        <v>0</v>
      </c>
    </row>
    <row r="427" spans="7:54" s="71" customFormat="1" ht="14.25" x14ac:dyDescent="0.2">
      <c r="G427" s="81" t="s">
        <v>808</v>
      </c>
      <c r="H427" s="85" t="s">
        <v>808</v>
      </c>
      <c r="I427" s="74" t="s">
        <v>809</v>
      </c>
      <c r="J427" s="75">
        <v>0</v>
      </c>
      <c r="K427" s="75">
        <v>0</v>
      </c>
      <c r="L427" s="113">
        <v>0</v>
      </c>
      <c r="M427" s="113">
        <v>0</v>
      </c>
      <c r="N427" s="113">
        <v>0</v>
      </c>
      <c r="O427" s="113">
        <v>0</v>
      </c>
      <c r="P427" s="113">
        <v>0</v>
      </c>
      <c r="Q427" s="113">
        <v>0</v>
      </c>
      <c r="R427" s="113">
        <v>0</v>
      </c>
      <c r="S427" s="113"/>
      <c r="T427" s="113"/>
      <c r="U427" s="113"/>
      <c r="V427" s="113"/>
      <c r="W427" s="113"/>
      <c r="X427" s="113"/>
      <c r="Y427" s="113">
        <f t="shared" si="518"/>
        <v>0</v>
      </c>
      <c r="Z427" s="113">
        <v>0</v>
      </c>
      <c r="AA427" s="113">
        <v>0</v>
      </c>
      <c r="AB427" s="113"/>
      <c r="AC427" s="113"/>
      <c r="AD427" s="113"/>
      <c r="AE427" s="113"/>
      <c r="AF427" s="113"/>
      <c r="AG427" s="113">
        <v>0</v>
      </c>
      <c r="AH427" s="113">
        <v>0</v>
      </c>
      <c r="AI427" s="113">
        <f t="shared" si="516"/>
        <v>0</v>
      </c>
      <c r="AJ427" s="113">
        <v>0</v>
      </c>
      <c r="AK427" s="113">
        <v>0</v>
      </c>
      <c r="AL427" s="113">
        <f t="shared" si="517"/>
        <v>0</v>
      </c>
      <c r="AM427" s="113">
        <f t="shared" si="521"/>
        <v>0</v>
      </c>
      <c r="AN427" s="113">
        <f t="shared" si="522"/>
        <v>0</v>
      </c>
      <c r="AO427" s="113">
        <f t="shared" si="523"/>
        <v>0</v>
      </c>
      <c r="AP427" s="113">
        <f t="shared" si="524"/>
        <v>0</v>
      </c>
      <c r="AQ427" s="113">
        <f t="shared" si="525"/>
        <v>0</v>
      </c>
      <c r="AR427" s="113">
        <f t="shared" si="525"/>
        <v>0</v>
      </c>
      <c r="AS427" s="113">
        <f t="shared" si="525"/>
        <v>0</v>
      </c>
      <c r="AT427" s="113">
        <f t="shared" si="526"/>
        <v>0</v>
      </c>
      <c r="AU427" s="113">
        <v>0</v>
      </c>
      <c r="AV427" s="113">
        <v>0</v>
      </c>
      <c r="AW427" s="113">
        <f t="shared" si="527"/>
        <v>0</v>
      </c>
      <c r="AX427" s="113" t="e">
        <f>#REF!</f>
        <v>#REF!</v>
      </c>
      <c r="AY427" s="113">
        <v>0</v>
      </c>
      <c r="AZ427" s="113">
        <v>0</v>
      </c>
      <c r="BA427" s="113">
        <v>0</v>
      </c>
      <c r="BB427" s="113">
        <v>0</v>
      </c>
    </row>
    <row r="428" spans="7:54" s="71" customFormat="1" ht="14.25" x14ac:dyDescent="0.2">
      <c r="G428" s="81" t="s">
        <v>810</v>
      </c>
      <c r="H428" s="85" t="s">
        <v>810</v>
      </c>
      <c r="I428" s="74" t="s">
        <v>811</v>
      </c>
      <c r="J428" s="75">
        <v>0</v>
      </c>
      <c r="K428" s="75">
        <v>0</v>
      </c>
      <c r="L428" s="113">
        <v>0</v>
      </c>
      <c r="M428" s="113">
        <v>0</v>
      </c>
      <c r="N428" s="113">
        <v>0</v>
      </c>
      <c r="O428" s="113">
        <v>0</v>
      </c>
      <c r="P428" s="113">
        <v>0</v>
      </c>
      <c r="Q428" s="113">
        <v>0</v>
      </c>
      <c r="R428" s="113">
        <v>0</v>
      </c>
      <c r="S428" s="113"/>
      <c r="T428" s="113"/>
      <c r="U428" s="113"/>
      <c r="V428" s="113"/>
      <c r="W428" s="113"/>
      <c r="X428" s="113"/>
      <c r="Y428" s="113">
        <f t="shared" si="518"/>
        <v>0</v>
      </c>
      <c r="Z428" s="113">
        <v>0</v>
      </c>
      <c r="AA428" s="113">
        <v>0</v>
      </c>
      <c r="AB428" s="113"/>
      <c r="AC428" s="113"/>
      <c r="AD428" s="113"/>
      <c r="AE428" s="113"/>
      <c r="AF428" s="113"/>
      <c r="AG428" s="113">
        <v>0</v>
      </c>
      <c r="AH428" s="113">
        <v>0</v>
      </c>
      <c r="AI428" s="113">
        <f t="shared" si="516"/>
        <v>0</v>
      </c>
      <c r="AJ428" s="113">
        <v>0</v>
      </c>
      <c r="AK428" s="113">
        <v>0</v>
      </c>
      <c r="AL428" s="113">
        <f t="shared" si="517"/>
        <v>0</v>
      </c>
      <c r="AM428" s="113">
        <f t="shared" si="521"/>
        <v>0</v>
      </c>
      <c r="AN428" s="113">
        <f t="shared" si="522"/>
        <v>0</v>
      </c>
      <c r="AO428" s="113">
        <f t="shared" si="523"/>
        <v>0</v>
      </c>
      <c r="AP428" s="113">
        <f t="shared" si="524"/>
        <v>0</v>
      </c>
      <c r="AQ428" s="113">
        <f t="shared" si="525"/>
        <v>0</v>
      </c>
      <c r="AR428" s="113">
        <f t="shared" si="525"/>
        <v>0</v>
      </c>
      <c r="AS428" s="113">
        <f t="shared" si="525"/>
        <v>0</v>
      </c>
      <c r="AT428" s="113">
        <f t="shared" si="526"/>
        <v>0</v>
      </c>
      <c r="AU428" s="113">
        <v>0</v>
      </c>
      <c r="AV428" s="113">
        <v>0</v>
      </c>
      <c r="AW428" s="113">
        <f t="shared" si="527"/>
        <v>0</v>
      </c>
      <c r="AX428" s="113" t="e">
        <f>#REF!</f>
        <v>#REF!</v>
      </c>
      <c r="AY428" s="113">
        <v>0</v>
      </c>
      <c r="AZ428" s="113">
        <v>0</v>
      </c>
      <c r="BA428" s="113">
        <v>0</v>
      </c>
      <c r="BB428" s="113">
        <v>0</v>
      </c>
    </row>
    <row r="429" spans="7:54" s="71" customFormat="1" ht="14.25" x14ac:dyDescent="0.2">
      <c r="G429" s="81" t="s">
        <v>812</v>
      </c>
      <c r="H429" s="85" t="s">
        <v>812</v>
      </c>
      <c r="I429" s="74" t="s">
        <v>813</v>
      </c>
      <c r="J429" s="75">
        <v>0</v>
      </c>
      <c r="K429" s="75">
        <v>0</v>
      </c>
      <c r="L429" s="113">
        <v>0</v>
      </c>
      <c r="M429" s="113">
        <v>0</v>
      </c>
      <c r="N429" s="113">
        <v>0</v>
      </c>
      <c r="O429" s="113">
        <v>0</v>
      </c>
      <c r="P429" s="113">
        <v>0</v>
      </c>
      <c r="Q429" s="113">
        <v>0</v>
      </c>
      <c r="R429" s="113">
        <v>0</v>
      </c>
      <c r="S429" s="113"/>
      <c r="T429" s="113"/>
      <c r="U429" s="113"/>
      <c r="V429" s="113"/>
      <c r="W429" s="113"/>
      <c r="X429" s="113"/>
      <c r="Y429" s="113">
        <f t="shared" si="518"/>
        <v>0</v>
      </c>
      <c r="Z429" s="113">
        <v>0</v>
      </c>
      <c r="AA429" s="113">
        <v>0</v>
      </c>
      <c r="AB429" s="113"/>
      <c r="AC429" s="113"/>
      <c r="AD429" s="113"/>
      <c r="AE429" s="113"/>
      <c r="AF429" s="113"/>
      <c r="AG429" s="113">
        <v>0</v>
      </c>
      <c r="AH429" s="113">
        <v>0</v>
      </c>
      <c r="AI429" s="113">
        <f t="shared" si="516"/>
        <v>0</v>
      </c>
      <c r="AJ429" s="113">
        <v>0</v>
      </c>
      <c r="AK429" s="113">
        <v>0</v>
      </c>
      <c r="AL429" s="113">
        <f t="shared" si="517"/>
        <v>0</v>
      </c>
      <c r="AM429" s="113">
        <f t="shared" si="521"/>
        <v>0</v>
      </c>
      <c r="AN429" s="113">
        <f t="shared" si="522"/>
        <v>0</v>
      </c>
      <c r="AO429" s="113">
        <f t="shared" si="523"/>
        <v>0</v>
      </c>
      <c r="AP429" s="113">
        <f t="shared" si="524"/>
        <v>0</v>
      </c>
      <c r="AQ429" s="113">
        <f t="shared" si="525"/>
        <v>0</v>
      </c>
      <c r="AR429" s="113">
        <f t="shared" si="525"/>
        <v>0</v>
      </c>
      <c r="AS429" s="113">
        <f t="shared" si="525"/>
        <v>0</v>
      </c>
      <c r="AT429" s="113">
        <f t="shared" si="526"/>
        <v>0</v>
      </c>
      <c r="AU429" s="113">
        <v>0</v>
      </c>
      <c r="AV429" s="113">
        <v>0</v>
      </c>
      <c r="AW429" s="113">
        <f t="shared" si="527"/>
        <v>0</v>
      </c>
      <c r="AX429" s="113" t="e">
        <f>#REF!</f>
        <v>#REF!</v>
      </c>
      <c r="AY429" s="113">
        <v>0</v>
      </c>
      <c r="AZ429" s="113">
        <v>0</v>
      </c>
      <c r="BA429" s="113">
        <v>0</v>
      </c>
      <c r="BB429" s="113">
        <v>0</v>
      </c>
    </row>
    <row r="430" spans="7:54" s="71" customFormat="1" ht="14.25" x14ac:dyDescent="0.2">
      <c r="G430" s="81" t="s">
        <v>814</v>
      </c>
      <c r="H430" s="85" t="s">
        <v>814</v>
      </c>
      <c r="I430" s="74" t="s">
        <v>815</v>
      </c>
      <c r="J430" s="75">
        <v>0</v>
      </c>
      <c r="K430" s="75">
        <v>0</v>
      </c>
      <c r="L430" s="113">
        <v>0</v>
      </c>
      <c r="M430" s="113">
        <v>0</v>
      </c>
      <c r="N430" s="113">
        <v>0</v>
      </c>
      <c r="O430" s="113">
        <v>0</v>
      </c>
      <c r="P430" s="113">
        <v>0</v>
      </c>
      <c r="Q430" s="113">
        <v>0</v>
      </c>
      <c r="R430" s="113">
        <v>0</v>
      </c>
      <c r="S430" s="113"/>
      <c r="T430" s="113"/>
      <c r="U430" s="113"/>
      <c r="V430" s="113"/>
      <c r="W430" s="113"/>
      <c r="X430" s="113"/>
      <c r="Y430" s="113">
        <f t="shared" si="518"/>
        <v>0</v>
      </c>
      <c r="Z430" s="113">
        <v>0</v>
      </c>
      <c r="AA430" s="113">
        <v>0</v>
      </c>
      <c r="AB430" s="113"/>
      <c r="AC430" s="113"/>
      <c r="AD430" s="113"/>
      <c r="AE430" s="113"/>
      <c r="AF430" s="113"/>
      <c r="AG430" s="113">
        <v>0</v>
      </c>
      <c r="AH430" s="113">
        <v>0</v>
      </c>
      <c r="AI430" s="113">
        <f t="shared" si="516"/>
        <v>0</v>
      </c>
      <c r="AJ430" s="113">
        <v>0</v>
      </c>
      <c r="AK430" s="113">
        <v>0</v>
      </c>
      <c r="AL430" s="113">
        <f t="shared" si="517"/>
        <v>0</v>
      </c>
      <c r="AM430" s="113">
        <f t="shared" si="521"/>
        <v>0</v>
      </c>
      <c r="AN430" s="113">
        <f t="shared" si="522"/>
        <v>0</v>
      </c>
      <c r="AO430" s="113">
        <f t="shared" si="523"/>
        <v>0</v>
      </c>
      <c r="AP430" s="113">
        <f t="shared" si="524"/>
        <v>0</v>
      </c>
      <c r="AQ430" s="113">
        <f t="shared" si="525"/>
        <v>0</v>
      </c>
      <c r="AR430" s="113">
        <f t="shared" si="525"/>
        <v>0</v>
      </c>
      <c r="AS430" s="113">
        <f t="shared" si="525"/>
        <v>0</v>
      </c>
      <c r="AT430" s="113">
        <f t="shared" si="526"/>
        <v>0</v>
      </c>
      <c r="AU430" s="113">
        <v>0</v>
      </c>
      <c r="AV430" s="113">
        <v>0</v>
      </c>
      <c r="AW430" s="113">
        <f t="shared" si="527"/>
        <v>0</v>
      </c>
      <c r="AX430" s="113" t="e">
        <f>#REF!</f>
        <v>#REF!</v>
      </c>
      <c r="AY430" s="113">
        <v>0</v>
      </c>
      <c r="AZ430" s="113">
        <v>0</v>
      </c>
      <c r="BA430" s="113">
        <v>0</v>
      </c>
      <c r="BB430" s="122">
        <v>1143164000</v>
      </c>
    </row>
    <row r="431" spans="7:54" s="71" customFormat="1" ht="14.25" x14ac:dyDescent="0.2">
      <c r="G431" s="81" t="s">
        <v>816</v>
      </c>
      <c r="H431" s="85" t="s">
        <v>816</v>
      </c>
      <c r="I431" s="74" t="s">
        <v>817</v>
      </c>
      <c r="J431" s="75">
        <v>190300000</v>
      </c>
      <c r="K431" s="75">
        <v>33305000</v>
      </c>
      <c r="L431" s="113">
        <v>153300000</v>
      </c>
      <c r="M431" s="113">
        <v>27500500</v>
      </c>
      <c r="N431" s="113">
        <v>-27500500</v>
      </c>
      <c r="O431" s="113">
        <v>0</v>
      </c>
      <c r="P431" s="113">
        <v>0</v>
      </c>
      <c r="Q431" s="113">
        <v>0</v>
      </c>
      <c r="R431" s="113">
        <v>0</v>
      </c>
      <c r="S431" s="113">
        <v>12775000</v>
      </c>
      <c r="T431" s="113">
        <v>12775000</v>
      </c>
      <c r="U431" s="113">
        <v>12775000</v>
      </c>
      <c r="V431" s="113">
        <v>12775000</v>
      </c>
      <c r="W431" s="113">
        <v>12775000</v>
      </c>
      <c r="X431" s="113">
        <v>12775000</v>
      </c>
      <c r="Y431" s="113">
        <f t="shared" si="518"/>
        <v>76650000</v>
      </c>
      <c r="Z431" s="113">
        <v>12775000</v>
      </c>
      <c r="AA431" s="113">
        <v>12775000</v>
      </c>
      <c r="AB431" s="113">
        <v>12775000</v>
      </c>
      <c r="AC431" s="113">
        <v>12775000</v>
      </c>
      <c r="AD431" s="113">
        <v>12775000</v>
      </c>
      <c r="AE431" s="113">
        <v>12775000</v>
      </c>
      <c r="AF431" s="113">
        <v>12775000</v>
      </c>
      <c r="AG431" s="113">
        <v>33300000</v>
      </c>
      <c r="AH431" s="113">
        <v>5000</v>
      </c>
      <c r="AI431" s="113">
        <f t="shared" si="516"/>
        <v>33305000</v>
      </c>
      <c r="AJ431" s="113">
        <v>76650000</v>
      </c>
      <c r="AK431" s="113">
        <v>76650000</v>
      </c>
      <c r="AL431" s="113">
        <f t="shared" si="517"/>
        <v>153300000</v>
      </c>
      <c r="AM431" s="113">
        <f t="shared" si="521"/>
        <v>0</v>
      </c>
      <c r="AN431" s="113">
        <v>0</v>
      </c>
      <c r="AO431" s="113">
        <v>0</v>
      </c>
      <c r="AP431" s="113">
        <f t="shared" si="524"/>
        <v>0</v>
      </c>
      <c r="AQ431" s="113">
        <f t="shared" si="525"/>
        <v>0</v>
      </c>
      <c r="AR431" s="113">
        <f t="shared" si="525"/>
        <v>0</v>
      </c>
      <c r="AS431" s="113">
        <f t="shared" si="525"/>
        <v>0</v>
      </c>
      <c r="AT431" s="113">
        <f t="shared" si="526"/>
        <v>0</v>
      </c>
      <c r="AU431" s="113">
        <v>0</v>
      </c>
      <c r="AV431" s="113">
        <v>0</v>
      </c>
      <c r="AW431" s="113">
        <f t="shared" si="527"/>
        <v>0</v>
      </c>
      <c r="AX431" s="113" t="e">
        <f>#REF!</f>
        <v>#REF!</v>
      </c>
      <c r="AY431" s="113">
        <v>0</v>
      </c>
      <c r="AZ431" s="113">
        <v>0</v>
      </c>
      <c r="BA431" s="113">
        <v>0</v>
      </c>
      <c r="BB431" s="113">
        <v>0</v>
      </c>
    </row>
    <row r="432" spans="7:54" s="71" customFormat="1" ht="14.25" x14ac:dyDescent="0.2">
      <c r="G432" s="81" t="s">
        <v>818</v>
      </c>
      <c r="H432" s="85" t="s">
        <v>818</v>
      </c>
      <c r="I432" s="74" t="s">
        <v>819</v>
      </c>
      <c r="J432" s="75">
        <v>0</v>
      </c>
      <c r="K432" s="75">
        <v>0</v>
      </c>
      <c r="L432" s="113">
        <v>0</v>
      </c>
      <c r="M432" s="113">
        <v>0</v>
      </c>
      <c r="N432" s="113">
        <v>0</v>
      </c>
      <c r="O432" s="113">
        <v>0</v>
      </c>
      <c r="P432" s="113">
        <v>0</v>
      </c>
      <c r="Q432" s="113">
        <v>0</v>
      </c>
      <c r="R432" s="113">
        <v>0</v>
      </c>
      <c r="S432" s="113">
        <v>0</v>
      </c>
      <c r="T432" s="113">
        <v>0</v>
      </c>
      <c r="U432" s="113">
        <v>0</v>
      </c>
      <c r="V432" s="113">
        <v>0</v>
      </c>
      <c r="W432" s="113">
        <v>0</v>
      </c>
      <c r="X432" s="113">
        <v>0</v>
      </c>
      <c r="Y432" s="113">
        <f t="shared" si="518"/>
        <v>0</v>
      </c>
      <c r="Z432" s="113">
        <v>0</v>
      </c>
      <c r="AA432" s="113">
        <v>0</v>
      </c>
      <c r="AB432" s="113">
        <v>0</v>
      </c>
      <c r="AC432" s="113">
        <v>0</v>
      </c>
      <c r="AD432" s="113">
        <v>0</v>
      </c>
      <c r="AE432" s="113">
        <v>0</v>
      </c>
      <c r="AF432" s="113">
        <v>0</v>
      </c>
      <c r="AG432" s="113">
        <v>0</v>
      </c>
      <c r="AH432" s="113">
        <v>0</v>
      </c>
      <c r="AI432" s="113">
        <f t="shared" si="516"/>
        <v>0</v>
      </c>
      <c r="AJ432" s="113">
        <v>0</v>
      </c>
      <c r="AK432" s="113">
        <v>0</v>
      </c>
      <c r="AL432" s="113">
        <f t="shared" si="517"/>
        <v>0</v>
      </c>
      <c r="AM432" s="113">
        <f t="shared" si="521"/>
        <v>0</v>
      </c>
      <c r="AN432" s="113">
        <v>0</v>
      </c>
      <c r="AO432" s="113">
        <v>0</v>
      </c>
      <c r="AP432" s="113">
        <f t="shared" si="524"/>
        <v>0</v>
      </c>
      <c r="AQ432" s="113">
        <f t="shared" si="525"/>
        <v>0</v>
      </c>
      <c r="AR432" s="113">
        <f t="shared" si="525"/>
        <v>0</v>
      </c>
      <c r="AS432" s="113">
        <f t="shared" si="525"/>
        <v>0</v>
      </c>
      <c r="AT432" s="113">
        <f t="shared" si="526"/>
        <v>0</v>
      </c>
      <c r="AU432" s="113">
        <v>0</v>
      </c>
      <c r="AV432" s="113">
        <v>0</v>
      </c>
      <c r="AW432" s="113">
        <f t="shared" si="527"/>
        <v>0</v>
      </c>
      <c r="AX432" s="113" t="e">
        <f>#REF!</f>
        <v>#REF!</v>
      </c>
      <c r="AY432" s="113">
        <v>0</v>
      </c>
      <c r="AZ432" s="113">
        <v>0</v>
      </c>
      <c r="BA432" s="113">
        <v>0</v>
      </c>
      <c r="BB432" s="113">
        <v>0</v>
      </c>
    </row>
    <row r="433" spans="7:54" s="71" customFormat="1" ht="14.25" x14ac:dyDescent="0.2">
      <c r="G433" s="81" t="s">
        <v>820</v>
      </c>
      <c r="H433" s="85" t="s">
        <v>820</v>
      </c>
      <c r="I433" s="74" t="s">
        <v>821</v>
      </c>
      <c r="J433" s="75">
        <v>635250000</v>
      </c>
      <c r="K433" s="75">
        <v>0</v>
      </c>
      <c r="L433" s="113">
        <v>859530000</v>
      </c>
      <c r="M433" s="113">
        <v>53130000</v>
      </c>
      <c r="N433" s="113">
        <v>53130000</v>
      </c>
      <c r="O433" s="113">
        <v>53130000</v>
      </c>
      <c r="P433" s="113">
        <v>-159390000</v>
      </c>
      <c r="Q433" s="113">
        <v>0</v>
      </c>
      <c r="R433" s="113">
        <v>0</v>
      </c>
      <c r="S433" s="113">
        <v>71627500</v>
      </c>
      <c r="T433" s="113">
        <v>71627500</v>
      </c>
      <c r="U433" s="113">
        <v>71627500</v>
      </c>
      <c r="V433" s="113">
        <v>71627500</v>
      </c>
      <c r="W433" s="113">
        <v>71627500</v>
      </c>
      <c r="X433" s="113">
        <v>71627500</v>
      </c>
      <c r="Y433" s="113">
        <f t="shared" si="518"/>
        <v>429765000</v>
      </c>
      <c r="Z433" s="113">
        <v>71627500</v>
      </c>
      <c r="AA433" s="113">
        <v>71627500</v>
      </c>
      <c r="AB433" s="113">
        <v>71627500</v>
      </c>
      <c r="AC433" s="113">
        <v>71627500</v>
      </c>
      <c r="AD433" s="113">
        <v>71627500</v>
      </c>
      <c r="AE433" s="113">
        <v>71627500</v>
      </c>
      <c r="AF433" s="113">
        <v>71627500</v>
      </c>
      <c r="AG433" s="113">
        <v>319530000</v>
      </c>
      <c r="AH433" s="113">
        <v>-319530000</v>
      </c>
      <c r="AI433" s="113">
        <f t="shared" si="516"/>
        <v>0</v>
      </c>
      <c r="AJ433" s="113">
        <v>429765000</v>
      </c>
      <c r="AK433" s="113">
        <v>429765000</v>
      </c>
      <c r="AL433" s="113">
        <f t="shared" si="517"/>
        <v>859530000</v>
      </c>
      <c r="AM433" s="113">
        <f t="shared" si="521"/>
        <v>0</v>
      </c>
      <c r="AN433" s="113">
        <v>0</v>
      </c>
      <c r="AO433" s="113">
        <v>0</v>
      </c>
      <c r="AP433" s="113">
        <f t="shared" si="524"/>
        <v>0</v>
      </c>
      <c r="AQ433" s="113">
        <f t="shared" si="525"/>
        <v>0</v>
      </c>
      <c r="AR433" s="113">
        <f t="shared" si="525"/>
        <v>0</v>
      </c>
      <c r="AS433" s="113">
        <f t="shared" si="525"/>
        <v>0</v>
      </c>
      <c r="AT433" s="113">
        <f t="shared" si="526"/>
        <v>0</v>
      </c>
      <c r="AU433" s="113">
        <v>0</v>
      </c>
      <c r="AV433" s="113">
        <v>0</v>
      </c>
      <c r="AW433" s="113">
        <f t="shared" si="527"/>
        <v>0</v>
      </c>
      <c r="AX433" s="113" t="e">
        <f>#REF!</f>
        <v>#REF!</v>
      </c>
      <c r="AY433" s="113">
        <v>0</v>
      </c>
      <c r="AZ433" s="113">
        <v>0</v>
      </c>
      <c r="BA433" s="113">
        <v>0</v>
      </c>
      <c r="BB433" s="113">
        <v>0</v>
      </c>
    </row>
    <row r="434" spans="7:54" s="71" customFormat="1" ht="14.25" x14ac:dyDescent="0.2">
      <c r="G434" s="81" t="s">
        <v>822</v>
      </c>
      <c r="H434" s="85" t="s">
        <v>822</v>
      </c>
      <c r="I434" s="74" t="s">
        <v>823</v>
      </c>
      <c r="J434" s="75">
        <v>0</v>
      </c>
      <c r="K434" s="75">
        <v>0</v>
      </c>
      <c r="L434" s="113">
        <v>0</v>
      </c>
      <c r="M434" s="113">
        <v>0</v>
      </c>
      <c r="N434" s="113">
        <v>0</v>
      </c>
      <c r="O434" s="113">
        <v>0</v>
      </c>
      <c r="P434" s="113">
        <v>0</v>
      </c>
      <c r="Q434" s="113">
        <v>0</v>
      </c>
      <c r="R434" s="113">
        <v>0</v>
      </c>
      <c r="S434" s="113">
        <v>0</v>
      </c>
      <c r="T434" s="113">
        <v>0</v>
      </c>
      <c r="U434" s="113">
        <v>0</v>
      </c>
      <c r="V434" s="113">
        <v>0</v>
      </c>
      <c r="W434" s="113">
        <v>0</v>
      </c>
      <c r="X434" s="113">
        <v>0</v>
      </c>
      <c r="Y434" s="113">
        <f t="shared" si="518"/>
        <v>0</v>
      </c>
      <c r="Z434" s="113">
        <v>0</v>
      </c>
      <c r="AA434" s="113">
        <v>0</v>
      </c>
      <c r="AB434" s="113">
        <v>0</v>
      </c>
      <c r="AC434" s="113">
        <v>0</v>
      </c>
      <c r="AD434" s="113">
        <v>0</v>
      </c>
      <c r="AE434" s="113">
        <v>0</v>
      </c>
      <c r="AF434" s="113">
        <v>0</v>
      </c>
      <c r="AG434" s="113">
        <v>0</v>
      </c>
      <c r="AH434" s="113">
        <v>0</v>
      </c>
      <c r="AI434" s="113">
        <f t="shared" si="516"/>
        <v>0</v>
      </c>
      <c r="AJ434" s="113">
        <v>0</v>
      </c>
      <c r="AK434" s="113">
        <v>0</v>
      </c>
      <c r="AL434" s="113">
        <f t="shared" si="517"/>
        <v>0</v>
      </c>
      <c r="AM434" s="113">
        <f t="shared" si="521"/>
        <v>0</v>
      </c>
      <c r="AN434" s="113">
        <f t="shared" si="522"/>
        <v>0</v>
      </c>
      <c r="AO434" s="113">
        <f t="shared" si="523"/>
        <v>0</v>
      </c>
      <c r="AP434" s="113">
        <f t="shared" si="524"/>
        <v>0</v>
      </c>
      <c r="AQ434" s="113">
        <f t="shared" si="525"/>
        <v>0</v>
      </c>
      <c r="AR434" s="113">
        <f t="shared" si="525"/>
        <v>0</v>
      </c>
      <c r="AS434" s="113">
        <f t="shared" si="525"/>
        <v>0</v>
      </c>
      <c r="AT434" s="113">
        <f t="shared" si="526"/>
        <v>0</v>
      </c>
      <c r="AU434" s="113">
        <v>0</v>
      </c>
      <c r="AV434" s="113">
        <v>0</v>
      </c>
      <c r="AW434" s="113">
        <f t="shared" si="527"/>
        <v>0</v>
      </c>
      <c r="AX434" s="113" t="e">
        <f>#REF!</f>
        <v>#REF!</v>
      </c>
      <c r="AY434" s="113">
        <v>0</v>
      </c>
      <c r="AZ434" s="113">
        <v>0</v>
      </c>
      <c r="BA434" s="113">
        <v>0</v>
      </c>
      <c r="BB434" s="113">
        <v>0</v>
      </c>
    </row>
    <row r="435" spans="7:54" s="71" customFormat="1" ht="14.25" x14ac:dyDescent="0.2">
      <c r="G435" s="81" t="s">
        <v>824</v>
      </c>
      <c r="H435" s="85" t="s">
        <v>824</v>
      </c>
      <c r="I435" s="74" t="s">
        <v>825</v>
      </c>
      <c r="J435" s="75">
        <v>824290330</v>
      </c>
      <c r="K435" s="75">
        <v>3009864665</v>
      </c>
      <c r="L435" s="113">
        <v>2726020374</v>
      </c>
      <c r="M435" s="113">
        <v>69726000</v>
      </c>
      <c r="N435" s="113">
        <v>277571519</v>
      </c>
      <c r="O435" s="113">
        <v>407868111</v>
      </c>
      <c r="P435" s="113">
        <v>464670277</v>
      </c>
      <c r="Q435" s="113">
        <v>806671075</v>
      </c>
      <c r="R435" s="113">
        <v>469037808</v>
      </c>
      <c r="S435" s="113">
        <v>227168364.5</v>
      </c>
      <c r="T435" s="113">
        <v>227168364.5</v>
      </c>
      <c r="U435" s="113">
        <v>227168364.5</v>
      </c>
      <c r="V435" s="113">
        <v>227168364.5</v>
      </c>
      <c r="W435" s="113">
        <v>227168364.5</v>
      </c>
      <c r="X435" s="113">
        <v>227168364.5</v>
      </c>
      <c r="Y435" s="113">
        <f t="shared" si="518"/>
        <v>3858554977</v>
      </c>
      <c r="Z435" s="113">
        <v>227168364.5</v>
      </c>
      <c r="AA435" s="113">
        <v>227168364.5</v>
      </c>
      <c r="AB435" s="113">
        <v>227168364.5</v>
      </c>
      <c r="AC435" s="113">
        <v>227168364.5</v>
      </c>
      <c r="AD435" s="113">
        <v>227168364.5</v>
      </c>
      <c r="AE435" s="113">
        <v>227168364.5</v>
      </c>
      <c r="AF435" s="113">
        <v>227168364.5</v>
      </c>
      <c r="AG435" s="113">
        <v>962279000</v>
      </c>
      <c r="AH435" s="113">
        <v>2047585665</v>
      </c>
      <c r="AI435" s="113">
        <f t="shared" si="516"/>
        <v>3009864665</v>
      </c>
      <c r="AJ435" s="113">
        <v>1363010187</v>
      </c>
      <c r="AK435" s="113">
        <v>1363010187</v>
      </c>
      <c r="AL435" s="113">
        <f t="shared" si="517"/>
        <v>2726020374</v>
      </c>
      <c r="AM435" s="113">
        <f t="shared" si="521"/>
        <v>2495544790</v>
      </c>
      <c r="AN435" s="113">
        <v>5146940000</v>
      </c>
      <c r="AO435" s="113">
        <v>5593548000</v>
      </c>
      <c r="AP435" s="113">
        <f t="shared" si="524"/>
        <v>13236032790</v>
      </c>
      <c r="AQ435" s="113">
        <f t="shared" si="525"/>
        <v>2495544790</v>
      </c>
      <c r="AR435" s="113">
        <f t="shared" si="525"/>
        <v>5146940000</v>
      </c>
      <c r="AS435" s="113">
        <f t="shared" si="525"/>
        <v>5593548000</v>
      </c>
      <c r="AT435" s="113">
        <f t="shared" si="526"/>
        <v>13236032790</v>
      </c>
      <c r="AU435" s="113">
        <v>2495544790</v>
      </c>
      <c r="AV435" s="113">
        <v>10440488000</v>
      </c>
      <c r="AW435" s="113">
        <f t="shared" si="527"/>
        <v>12936032790</v>
      </c>
      <c r="AX435" s="113" t="e">
        <f>#REF!</f>
        <v>#REF!</v>
      </c>
      <c r="AY435" s="113">
        <f>12936032.79*1000</f>
        <v>12936032790</v>
      </c>
      <c r="AZ435" s="113">
        <v>17161365000</v>
      </c>
      <c r="BA435" s="113">
        <v>13236033000</v>
      </c>
      <c r="BB435" s="113">
        <v>17161365000</v>
      </c>
    </row>
    <row r="436" spans="7:54" s="71" customFormat="1" ht="14.25" x14ac:dyDescent="0.2">
      <c r="G436" s="81" t="s">
        <v>826</v>
      </c>
      <c r="H436" s="85" t="s">
        <v>826</v>
      </c>
      <c r="I436" s="74" t="s">
        <v>827</v>
      </c>
      <c r="J436" s="75">
        <v>0</v>
      </c>
      <c r="K436" s="75">
        <v>0</v>
      </c>
      <c r="L436" s="113">
        <v>0</v>
      </c>
      <c r="M436" s="113">
        <v>0</v>
      </c>
      <c r="N436" s="113">
        <v>0</v>
      </c>
      <c r="O436" s="113">
        <v>0</v>
      </c>
      <c r="P436" s="113">
        <v>0</v>
      </c>
      <c r="Q436" s="113">
        <v>0</v>
      </c>
      <c r="R436" s="113">
        <v>0</v>
      </c>
      <c r="S436" s="113"/>
      <c r="T436" s="113"/>
      <c r="U436" s="113"/>
      <c r="V436" s="113"/>
      <c r="W436" s="113"/>
      <c r="X436" s="113"/>
      <c r="Y436" s="113">
        <f t="shared" si="518"/>
        <v>0</v>
      </c>
      <c r="Z436" s="113">
        <v>0</v>
      </c>
      <c r="AA436" s="113">
        <v>0</v>
      </c>
      <c r="AB436" s="113"/>
      <c r="AC436" s="113"/>
      <c r="AD436" s="113"/>
      <c r="AE436" s="113"/>
      <c r="AF436" s="113"/>
      <c r="AG436" s="113">
        <v>0</v>
      </c>
      <c r="AH436" s="113">
        <v>0</v>
      </c>
      <c r="AI436" s="113">
        <f t="shared" si="516"/>
        <v>0</v>
      </c>
      <c r="AJ436" s="113">
        <v>0</v>
      </c>
      <c r="AK436" s="113">
        <v>0</v>
      </c>
      <c r="AL436" s="113">
        <f t="shared" si="517"/>
        <v>0</v>
      </c>
      <c r="AM436" s="113">
        <f t="shared" si="521"/>
        <v>0</v>
      </c>
      <c r="AN436" s="113">
        <f t="shared" si="522"/>
        <v>0</v>
      </c>
      <c r="AO436" s="113">
        <f t="shared" si="523"/>
        <v>0</v>
      </c>
      <c r="AP436" s="113">
        <f t="shared" si="524"/>
        <v>0</v>
      </c>
      <c r="AQ436" s="113">
        <f t="shared" si="525"/>
        <v>0</v>
      </c>
      <c r="AR436" s="113">
        <f t="shared" si="525"/>
        <v>0</v>
      </c>
      <c r="AS436" s="113">
        <f t="shared" si="525"/>
        <v>0</v>
      </c>
      <c r="AT436" s="113">
        <f t="shared" si="526"/>
        <v>0</v>
      </c>
      <c r="AU436" s="113">
        <v>0</v>
      </c>
      <c r="AV436" s="113">
        <v>0</v>
      </c>
      <c r="AW436" s="113">
        <f t="shared" si="527"/>
        <v>0</v>
      </c>
      <c r="AX436" s="113" t="e">
        <f>#REF!</f>
        <v>#REF!</v>
      </c>
      <c r="AY436" s="113">
        <v>0</v>
      </c>
      <c r="AZ436" s="113">
        <v>0</v>
      </c>
      <c r="BA436" s="113">
        <v>0</v>
      </c>
      <c r="BB436" s="113">
        <v>0</v>
      </c>
    </row>
    <row r="437" spans="7:54" s="71" customFormat="1" ht="14.25" x14ac:dyDescent="0.2">
      <c r="G437" s="81" t="s">
        <v>828</v>
      </c>
      <c r="H437" s="85" t="s">
        <v>828</v>
      </c>
      <c r="I437" s="74" t="s">
        <v>829</v>
      </c>
      <c r="J437" s="75">
        <v>0</v>
      </c>
      <c r="K437" s="75">
        <v>0</v>
      </c>
      <c r="L437" s="113">
        <v>0</v>
      </c>
      <c r="M437" s="113">
        <v>0</v>
      </c>
      <c r="N437" s="113">
        <v>0</v>
      </c>
      <c r="O437" s="113">
        <v>0</v>
      </c>
      <c r="P437" s="113">
        <v>0</v>
      </c>
      <c r="Q437" s="113">
        <v>0</v>
      </c>
      <c r="R437" s="113">
        <v>0</v>
      </c>
      <c r="S437" s="113"/>
      <c r="T437" s="113"/>
      <c r="U437" s="113"/>
      <c r="V437" s="113"/>
      <c r="W437" s="113"/>
      <c r="X437" s="113"/>
      <c r="Y437" s="113">
        <f t="shared" si="518"/>
        <v>0</v>
      </c>
      <c r="Z437" s="113">
        <v>0</v>
      </c>
      <c r="AA437" s="113">
        <v>0</v>
      </c>
      <c r="AB437" s="113"/>
      <c r="AC437" s="113"/>
      <c r="AD437" s="113"/>
      <c r="AE437" s="113"/>
      <c r="AF437" s="113"/>
      <c r="AG437" s="113">
        <v>0</v>
      </c>
      <c r="AH437" s="113">
        <v>0</v>
      </c>
      <c r="AI437" s="113">
        <f t="shared" si="516"/>
        <v>0</v>
      </c>
      <c r="AJ437" s="113">
        <v>0</v>
      </c>
      <c r="AK437" s="113">
        <v>0</v>
      </c>
      <c r="AL437" s="113">
        <f t="shared" si="517"/>
        <v>0</v>
      </c>
      <c r="AM437" s="113">
        <f t="shared" si="521"/>
        <v>0</v>
      </c>
      <c r="AN437" s="113">
        <f t="shared" si="522"/>
        <v>0</v>
      </c>
      <c r="AO437" s="113">
        <f t="shared" si="523"/>
        <v>0</v>
      </c>
      <c r="AP437" s="113">
        <f t="shared" si="524"/>
        <v>0</v>
      </c>
      <c r="AQ437" s="113">
        <f t="shared" si="525"/>
        <v>0</v>
      </c>
      <c r="AR437" s="113">
        <f t="shared" si="525"/>
        <v>0</v>
      </c>
      <c r="AS437" s="113">
        <f t="shared" si="525"/>
        <v>0</v>
      </c>
      <c r="AT437" s="113">
        <f t="shared" si="526"/>
        <v>0</v>
      </c>
      <c r="AU437" s="113">
        <v>0</v>
      </c>
      <c r="AV437" s="113">
        <v>0</v>
      </c>
      <c r="AW437" s="113">
        <f t="shared" si="527"/>
        <v>0</v>
      </c>
      <c r="AX437" s="113" t="e">
        <f>#REF!</f>
        <v>#REF!</v>
      </c>
      <c r="AY437" s="113">
        <v>0</v>
      </c>
      <c r="AZ437" s="113">
        <v>0</v>
      </c>
      <c r="BA437" s="113">
        <v>0</v>
      </c>
      <c r="BB437" s="113">
        <v>0</v>
      </c>
    </row>
    <row r="438" spans="7:54" s="71" customFormat="1" ht="14.25" x14ac:dyDescent="0.2">
      <c r="G438" s="81" t="s">
        <v>830</v>
      </c>
      <c r="H438" s="85" t="s">
        <v>830</v>
      </c>
      <c r="I438" s="74" t="s">
        <v>831</v>
      </c>
      <c r="J438" s="75">
        <v>0</v>
      </c>
      <c r="K438" s="75">
        <v>0</v>
      </c>
      <c r="L438" s="113">
        <v>0</v>
      </c>
      <c r="M438" s="113">
        <v>0</v>
      </c>
      <c r="N438" s="113">
        <v>0</v>
      </c>
      <c r="O438" s="113">
        <v>0</v>
      </c>
      <c r="P438" s="113">
        <v>0</v>
      </c>
      <c r="Q438" s="113">
        <v>0</v>
      </c>
      <c r="R438" s="113">
        <v>0</v>
      </c>
      <c r="S438" s="113"/>
      <c r="T438" s="113"/>
      <c r="U438" s="113"/>
      <c r="V438" s="113"/>
      <c r="W438" s="113"/>
      <c r="X438" s="113"/>
      <c r="Y438" s="113">
        <f t="shared" si="518"/>
        <v>0</v>
      </c>
      <c r="Z438" s="113">
        <v>0</v>
      </c>
      <c r="AA438" s="113">
        <v>0</v>
      </c>
      <c r="AB438" s="113"/>
      <c r="AC438" s="113"/>
      <c r="AD438" s="113"/>
      <c r="AE438" s="113"/>
      <c r="AF438" s="113"/>
      <c r="AG438" s="113">
        <v>0</v>
      </c>
      <c r="AH438" s="113">
        <v>0</v>
      </c>
      <c r="AI438" s="113">
        <f t="shared" si="516"/>
        <v>0</v>
      </c>
      <c r="AJ438" s="113">
        <v>0</v>
      </c>
      <c r="AK438" s="113">
        <v>0</v>
      </c>
      <c r="AL438" s="113">
        <f t="shared" si="517"/>
        <v>0</v>
      </c>
      <c r="AM438" s="113">
        <f t="shared" si="521"/>
        <v>0</v>
      </c>
      <c r="AN438" s="113">
        <f t="shared" si="522"/>
        <v>0</v>
      </c>
      <c r="AO438" s="113">
        <f t="shared" si="523"/>
        <v>0</v>
      </c>
      <c r="AP438" s="113">
        <f t="shared" si="524"/>
        <v>0</v>
      </c>
      <c r="AQ438" s="113">
        <f t="shared" si="525"/>
        <v>0</v>
      </c>
      <c r="AR438" s="113">
        <f t="shared" si="525"/>
        <v>0</v>
      </c>
      <c r="AS438" s="113">
        <f t="shared" si="525"/>
        <v>0</v>
      </c>
      <c r="AT438" s="113">
        <f t="shared" si="526"/>
        <v>0</v>
      </c>
      <c r="AU438" s="113">
        <v>0</v>
      </c>
      <c r="AV438" s="113">
        <v>0</v>
      </c>
      <c r="AW438" s="113">
        <f t="shared" si="527"/>
        <v>0</v>
      </c>
      <c r="AX438" s="113" t="e">
        <f>#REF!</f>
        <v>#REF!</v>
      </c>
      <c r="AY438" s="113">
        <v>0</v>
      </c>
      <c r="AZ438" s="113">
        <v>0</v>
      </c>
      <c r="BA438" s="113">
        <v>0</v>
      </c>
      <c r="BB438" s="113">
        <v>0</v>
      </c>
    </row>
    <row r="439" spans="7:54" s="71" customFormat="1" ht="14.25" x14ac:dyDescent="0.2">
      <c r="G439" s="81" t="s">
        <v>832</v>
      </c>
      <c r="H439" s="85" t="s">
        <v>832</v>
      </c>
      <c r="I439" s="74" t="s">
        <v>833</v>
      </c>
      <c r="J439" s="75">
        <v>0</v>
      </c>
      <c r="K439" s="75">
        <v>0</v>
      </c>
      <c r="L439" s="113">
        <v>0</v>
      </c>
      <c r="M439" s="113">
        <v>0</v>
      </c>
      <c r="N439" s="113">
        <v>0</v>
      </c>
      <c r="O439" s="113">
        <v>0</v>
      </c>
      <c r="P439" s="113">
        <v>0</v>
      </c>
      <c r="Q439" s="113">
        <v>0</v>
      </c>
      <c r="R439" s="113">
        <v>0</v>
      </c>
      <c r="S439" s="113"/>
      <c r="T439" s="113"/>
      <c r="U439" s="113"/>
      <c r="V439" s="113"/>
      <c r="W439" s="113"/>
      <c r="X439" s="113"/>
      <c r="Y439" s="113">
        <f t="shared" si="518"/>
        <v>0</v>
      </c>
      <c r="Z439" s="113">
        <v>0</v>
      </c>
      <c r="AA439" s="113">
        <v>0</v>
      </c>
      <c r="AB439" s="113"/>
      <c r="AC439" s="113"/>
      <c r="AD439" s="113"/>
      <c r="AE439" s="113"/>
      <c r="AF439" s="113"/>
      <c r="AG439" s="113">
        <v>0</v>
      </c>
      <c r="AH439" s="113">
        <v>0</v>
      </c>
      <c r="AI439" s="113">
        <f t="shared" si="516"/>
        <v>0</v>
      </c>
      <c r="AJ439" s="113">
        <v>0</v>
      </c>
      <c r="AK439" s="113">
        <v>0</v>
      </c>
      <c r="AL439" s="113">
        <f t="shared" si="517"/>
        <v>0</v>
      </c>
      <c r="AM439" s="113">
        <f t="shared" si="521"/>
        <v>0</v>
      </c>
      <c r="AN439" s="113">
        <f t="shared" si="522"/>
        <v>0</v>
      </c>
      <c r="AO439" s="113">
        <f t="shared" si="523"/>
        <v>0</v>
      </c>
      <c r="AP439" s="113">
        <f t="shared" si="524"/>
        <v>0</v>
      </c>
      <c r="AQ439" s="113">
        <f t="shared" si="525"/>
        <v>0</v>
      </c>
      <c r="AR439" s="113">
        <f t="shared" si="525"/>
        <v>0</v>
      </c>
      <c r="AS439" s="113">
        <f t="shared" si="525"/>
        <v>0</v>
      </c>
      <c r="AT439" s="113">
        <f t="shared" si="526"/>
        <v>0</v>
      </c>
      <c r="AU439" s="113">
        <v>0</v>
      </c>
      <c r="AV439" s="113">
        <v>0</v>
      </c>
      <c r="AW439" s="113">
        <f t="shared" si="527"/>
        <v>0</v>
      </c>
      <c r="AX439" s="113" t="e">
        <f>#REF!</f>
        <v>#REF!</v>
      </c>
      <c r="AY439" s="113">
        <v>0</v>
      </c>
      <c r="AZ439" s="113">
        <v>0</v>
      </c>
      <c r="BA439" s="113">
        <v>0</v>
      </c>
      <c r="BB439" s="113">
        <v>0</v>
      </c>
    </row>
    <row r="440" spans="7:54" s="71" customFormat="1" ht="14.25" x14ac:dyDescent="0.2">
      <c r="G440" s="81" t="s">
        <v>834</v>
      </c>
      <c r="H440" s="85" t="s">
        <v>834</v>
      </c>
      <c r="I440" s="74" t="s">
        <v>835</v>
      </c>
      <c r="J440" s="75">
        <v>0</v>
      </c>
      <c r="K440" s="75">
        <v>0</v>
      </c>
      <c r="L440" s="113">
        <v>0</v>
      </c>
      <c r="M440" s="113">
        <v>0</v>
      </c>
      <c r="N440" s="113">
        <v>0</v>
      </c>
      <c r="O440" s="113">
        <v>0</v>
      </c>
      <c r="P440" s="113">
        <v>0</v>
      </c>
      <c r="Q440" s="113">
        <v>0</v>
      </c>
      <c r="R440" s="113">
        <v>0</v>
      </c>
      <c r="S440" s="113"/>
      <c r="T440" s="113"/>
      <c r="U440" s="113"/>
      <c r="V440" s="113"/>
      <c r="W440" s="113"/>
      <c r="X440" s="113"/>
      <c r="Y440" s="113">
        <f t="shared" si="518"/>
        <v>0</v>
      </c>
      <c r="Z440" s="113">
        <v>0</v>
      </c>
      <c r="AA440" s="113">
        <v>0</v>
      </c>
      <c r="AB440" s="113"/>
      <c r="AC440" s="113"/>
      <c r="AD440" s="113"/>
      <c r="AE440" s="113"/>
      <c r="AF440" s="113"/>
      <c r="AG440" s="113">
        <v>0</v>
      </c>
      <c r="AH440" s="113">
        <v>0</v>
      </c>
      <c r="AI440" s="113">
        <f t="shared" si="516"/>
        <v>0</v>
      </c>
      <c r="AJ440" s="113">
        <v>0</v>
      </c>
      <c r="AK440" s="113">
        <v>0</v>
      </c>
      <c r="AL440" s="113">
        <f t="shared" si="517"/>
        <v>0</v>
      </c>
      <c r="AM440" s="113">
        <f t="shared" si="521"/>
        <v>0</v>
      </c>
      <c r="AN440" s="113">
        <f t="shared" si="522"/>
        <v>0</v>
      </c>
      <c r="AO440" s="113">
        <f t="shared" si="523"/>
        <v>0</v>
      </c>
      <c r="AP440" s="113">
        <f t="shared" si="524"/>
        <v>0</v>
      </c>
      <c r="AQ440" s="113">
        <f t="shared" si="525"/>
        <v>0</v>
      </c>
      <c r="AR440" s="113">
        <f t="shared" si="525"/>
        <v>0</v>
      </c>
      <c r="AS440" s="113">
        <f t="shared" si="525"/>
        <v>0</v>
      </c>
      <c r="AT440" s="113">
        <f t="shared" si="526"/>
        <v>0</v>
      </c>
      <c r="AU440" s="113">
        <v>0</v>
      </c>
      <c r="AV440" s="113">
        <v>0</v>
      </c>
      <c r="AW440" s="113">
        <f t="shared" si="527"/>
        <v>0</v>
      </c>
      <c r="AX440" s="113" t="e">
        <f>#REF!</f>
        <v>#REF!</v>
      </c>
      <c r="AY440" s="113">
        <v>0</v>
      </c>
      <c r="AZ440" s="113">
        <v>0</v>
      </c>
      <c r="BA440" s="113">
        <v>0</v>
      </c>
      <c r="BB440" s="113">
        <v>0</v>
      </c>
    </row>
    <row r="441" spans="7:54" s="71" customFormat="1" ht="14.25" x14ac:dyDescent="0.2">
      <c r="G441" s="81" t="s">
        <v>836</v>
      </c>
      <c r="H441" s="85" t="s">
        <v>836</v>
      </c>
      <c r="I441" s="74" t="s">
        <v>837</v>
      </c>
      <c r="J441" s="75">
        <v>0</v>
      </c>
      <c r="K441" s="75">
        <v>0</v>
      </c>
      <c r="L441" s="113">
        <v>0</v>
      </c>
      <c r="M441" s="113">
        <v>0</v>
      </c>
      <c r="N441" s="113">
        <v>0</v>
      </c>
      <c r="O441" s="113">
        <v>0</v>
      </c>
      <c r="P441" s="113">
        <v>0</v>
      </c>
      <c r="Q441" s="113">
        <v>0</v>
      </c>
      <c r="R441" s="113">
        <v>0</v>
      </c>
      <c r="S441" s="113"/>
      <c r="T441" s="113"/>
      <c r="U441" s="113"/>
      <c r="V441" s="113"/>
      <c r="W441" s="113"/>
      <c r="X441" s="113"/>
      <c r="Y441" s="113">
        <f t="shared" si="518"/>
        <v>0</v>
      </c>
      <c r="Z441" s="113">
        <v>0</v>
      </c>
      <c r="AA441" s="113">
        <v>0</v>
      </c>
      <c r="AB441" s="113"/>
      <c r="AC441" s="113"/>
      <c r="AD441" s="113"/>
      <c r="AE441" s="113"/>
      <c r="AF441" s="113"/>
      <c r="AG441" s="113">
        <v>0</v>
      </c>
      <c r="AH441" s="113">
        <v>0</v>
      </c>
      <c r="AI441" s="113">
        <f t="shared" si="516"/>
        <v>0</v>
      </c>
      <c r="AJ441" s="113">
        <v>0</v>
      </c>
      <c r="AK441" s="113">
        <v>0</v>
      </c>
      <c r="AL441" s="113">
        <f t="shared" si="517"/>
        <v>0</v>
      </c>
      <c r="AM441" s="113">
        <f t="shared" si="521"/>
        <v>0</v>
      </c>
      <c r="AN441" s="113">
        <f t="shared" si="522"/>
        <v>0</v>
      </c>
      <c r="AO441" s="113">
        <f t="shared" si="523"/>
        <v>0</v>
      </c>
      <c r="AP441" s="113">
        <f t="shared" si="524"/>
        <v>0</v>
      </c>
      <c r="AQ441" s="113">
        <f t="shared" si="525"/>
        <v>0</v>
      </c>
      <c r="AR441" s="113">
        <f t="shared" si="525"/>
        <v>0</v>
      </c>
      <c r="AS441" s="113">
        <f t="shared" si="525"/>
        <v>0</v>
      </c>
      <c r="AT441" s="113">
        <f t="shared" si="526"/>
        <v>0</v>
      </c>
      <c r="AU441" s="113">
        <v>0</v>
      </c>
      <c r="AV441" s="113">
        <v>0</v>
      </c>
      <c r="AW441" s="113">
        <f t="shared" si="527"/>
        <v>0</v>
      </c>
      <c r="AX441" s="113" t="e">
        <f>#REF!</f>
        <v>#REF!</v>
      </c>
      <c r="AY441" s="113">
        <v>0</v>
      </c>
      <c r="AZ441" s="113">
        <v>0</v>
      </c>
      <c r="BA441" s="113">
        <v>0</v>
      </c>
      <c r="BB441" s="113">
        <v>0</v>
      </c>
    </row>
    <row r="442" spans="7:54" s="71" customFormat="1" ht="14.25" x14ac:dyDescent="0.2">
      <c r="G442" s="81" t="s">
        <v>838</v>
      </c>
      <c r="H442" s="85" t="s">
        <v>838</v>
      </c>
      <c r="I442" s="74" t="s">
        <v>839</v>
      </c>
      <c r="J442" s="75">
        <v>0</v>
      </c>
      <c r="K442" s="75">
        <v>0</v>
      </c>
      <c r="L442" s="113">
        <v>0</v>
      </c>
      <c r="M442" s="113">
        <v>0</v>
      </c>
      <c r="N442" s="113">
        <v>0</v>
      </c>
      <c r="O442" s="113">
        <v>0</v>
      </c>
      <c r="P442" s="113">
        <v>0</v>
      </c>
      <c r="Q442" s="113">
        <v>0</v>
      </c>
      <c r="R442" s="113">
        <v>0</v>
      </c>
      <c r="S442" s="113"/>
      <c r="T442" s="113"/>
      <c r="U442" s="113"/>
      <c r="V442" s="113"/>
      <c r="W442" s="113"/>
      <c r="X442" s="113"/>
      <c r="Y442" s="113">
        <f t="shared" si="518"/>
        <v>0</v>
      </c>
      <c r="Z442" s="113">
        <v>0</v>
      </c>
      <c r="AA442" s="113">
        <v>0</v>
      </c>
      <c r="AB442" s="113"/>
      <c r="AC442" s="113"/>
      <c r="AD442" s="113"/>
      <c r="AE442" s="113"/>
      <c r="AF442" s="113"/>
      <c r="AG442" s="113">
        <v>0</v>
      </c>
      <c r="AH442" s="113">
        <v>0</v>
      </c>
      <c r="AI442" s="113">
        <f t="shared" si="516"/>
        <v>0</v>
      </c>
      <c r="AJ442" s="113">
        <v>0</v>
      </c>
      <c r="AK442" s="113">
        <v>0</v>
      </c>
      <c r="AL442" s="113">
        <f t="shared" si="517"/>
        <v>0</v>
      </c>
      <c r="AM442" s="113">
        <f t="shared" si="521"/>
        <v>0</v>
      </c>
      <c r="AN442" s="113">
        <f t="shared" si="522"/>
        <v>0</v>
      </c>
      <c r="AO442" s="113">
        <f t="shared" si="523"/>
        <v>0</v>
      </c>
      <c r="AP442" s="113">
        <f t="shared" si="524"/>
        <v>0</v>
      </c>
      <c r="AQ442" s="113">
        <f t="shared" si="525"/>
        <v>0</v>
      </c>
      <c r="AR442" s="113">
        <f t="shared" si="525"/>
        <v>0</v>
      </c>
      <c r="AS442" s="113">
        <f t="shared" si="525"/>
        <v>0</v>
      </c>
      <c r="AT442" s="113">
        <f t="shared" si="526"/>
        <v>0</v>
      </c>
      <c r="AU442" s="113">
        <v>0</v>
      </c>
      <c r="AV442" s="113">
        <v>0</v>
      </c>
      <c r="AW442" s="113">
        <f t="shared" si="527"/>
        <v>0</v>
      </c>
      <c r="AX442" s="113" t="e">
        <f>#REF!</f>
        <v>#REF!</v>
      </c>
      <c r="AY442" s="113">
        <v>0</v>
      </c>
      <c r="AZ442" s="113">
        <v>0</v>
      </c>
      <c r="BA442" s="113">
        <v>0</v>
      </c>
      <c r="BB442" s="113">
        <v>0</v>
      </c>
    </row>
    <row r="443" spans="7:54" s="71" customFormat="1" ht="14.25" x14ac:dyDescent="0.2">
      <c r="G443" s="81" t="s">
        <v>840</v>
      </c>
      <c r="H443" s="85" t="s">
        <v>840</v>
      </c>
      <c r="I443" s="74" t="s">
        <v>841</v>
      </c>
      <c r="J443" s="75">
        <v>1064000</v>
      </c>
      <c r="K443" s="75">
        <v>0</v>
      </c>
      <c r="L443" s="113">
        <v>0</v>
      </c>
      <c r="M443" s="113">
        <v>0</v>
      </c>
      <c r="N443" s="113">
        <v>0</v>
      </c>
      <c r="O443" s="113">
        <v>0</v>
      </c>
      <c r="P443" s="113">
        <v>0</v>
      </c>
      <c r="Q443" s="113">
        <v>0</v>
      </c>
      <c r="R443" s="113">
        <v>0</v>
      </c>
      <c r="S443" s="113"/>
      <c r="T443" s="113"/>
      <c r="U443" s="113"/>
      <c r="V443" s="113"/>
      <c r="W443" s="113"/>
      <c r="X443" s="113"/>
      <c r="Y443" s="113">
        <f t="shared" si="518"/>
        <v>0</v>
      </c>
      <c r="Z443" s="113">
        <v>0</v>
      </c>
      <c r="AA443" s="113">
        <v>0</v>
      </c>
      <c r="AB443" s="113"/>
      <c r="AC443" s="113"/>
      <c r="AD443" s="113"/>
      <c r="AE443" s="113"/>
      <c r="AF443" s="113"/>
      <c r="AG443" s="113">
        <v>0</v>
      </c>
      <c r="AH443" s="113">
        <v>0</v>
      </c>
      <c r="AI443" s="113">
        <f t="shared" si="516"/>
        <v>0</v>
      </c>
      <c r="AJ443" s="113">
        <v>0</v>
      </c>
      <c r="AK443" s="113">
        <v>0</v>
      </c>
      <c r="AL443" s="113">
        <f t="shared" si="517"/>
        <v>0</v>
      </c>
      <c r="AM443" s="113">
        <f t="shared" si="521"/>
        <v>0</v>
      </c>
      <c r="AN443" s="113">
        <f t="shared" si="522"/>
        <v>0</v>
      </c>
      <c r="AO443" s="113">
        <f t="shared" si="523"/>
        <v>0</v>
      </c>
      <c r="AP443" s="113">
        <f t="shared" si="524"/>
        <v>0</v>
      </c>
      <c r="AQ443" s="113">
        <f t="shared" si="525"/>
        <v>0</v>
      </c>
      <c r="AR443" s="113">
        <f t="shared" si="525"/>
        <v>0</v>
      </c>
      <c r="AS443" s="113">
        <f t="shared" si="525"/>
        <v>0</v>
      </c>
      <c r="AT443" s="113">
        <f t="shared" si="526"/>
        <v>0</v>
      </c>
      <c r="AU443" s="113">
        <v>0</v>
      </c>
      <c r="AV443" s="113">
        <v>0</v>
      </c>
      <c r="AW443" s="113">
        <f t="shared" si="527"/>
        <v>0</v>
      </c>
      <c r="AX443" s="113" t="e">
        <f>#REF!</f>
        <v>#REF!</v>
      </c>
      <c r="AY443" s="113">
        <v>0</v>
      </c>
      <c r="AZ443" s="113">
        <v>0</v>
      </c>
      <c r="BA443" s="113">
        <v>0</v>
      </c>
      <c r="BB443" s="113">
        <v>0</v>
      </c>
    </row>
    <row r="444" spans="7:54" s="71" customFormat="1" ht="14.25" x14ac:dyDescent="0.2">
      <c r="G444" s="81" t="s">
        <v>842</v>
      </c>
      <c r="H444" s="82" t="s">
        <v>146</v>
      </c>
      <c r="I444" s="83" t="s">
        <v>147</v>
      </c>
      <c r="J444" s="84">
        <f>J445</f>
        <v>0</v>
      </c>
      <c r="K444" s="84">
        <f>K445</f>
        <v>0</v>
      </c>
      <c r="L444" s="115">
        <f>L445</f>
        <v>0</v>
      </c>
      <c r="M444" s="115">
        <f t="shared" ref="M444:X444" si="528">M445</f>
        <v>0</v>
      </c>
      <c r="N444" s="115">
        <f t="shared" si="528"/>
        <v>0</v>
      </c>
      <c r="O444" s="115">
        <f t="shared" si="528"/>
        <v>0</v>
      </c>
      <c r="P444" s="115">
        <f t="shared" si="528"/>
        <v>0</v>
      </c>
      <c r="Q444" s="115">
        <f t="shared" si="528"/>
        <v>0</v>
      </c>
      <c r="R444" s="115">
        <f t="shared" si="528"/>
        <v>0</v>
      </c>
      <c r="S444" s="115">
        <f t="shared" si="528"/>
        <v>0</v>
      </c>
      <c r="T444" s="115">
        <f t="shared" si="528"/>
        <v>0</v>
      </c>
      <c r="U444" s="115">
        <f t="shared" si="528"/>
        <v>0</v>
      </c>
      <c r="V444" s="115">
        <f t="shared" si="528"/>
        <v>0</v>
      </c>
      <c r="W444" s="115">
        <f t="shared" si="528"/>
        <v>0</v>
      </c>
      <c r="X444" s="115">
        <f t="shared" si="528"/>
        <v>0</v>
      </c>
      <c r="Y444" s="115">
        <f t="shared" si="518"/>
        <v>0</v>
      </c>
      <c r="Z444" s="115">
        <f t="shared" ref="Z444:BB444" si="529">Z445</f>
        <v>0</v>
      </c>
      <c r="AA444" s="115">
        <f t="shared" si="529"/>
        <v>0</v>
      </c>
      <c r="AB444" s="115">
        <f t="shared" si="529"/>
        <v>0</v>
      </c>
      <c r="AC444" s="115">
        <f t="shared" si="529"/>
        <v>0</v>
      </c>
      <c r="AD444" s="115">
        <f t="shared" si="529"/>
        <v>0</v>
      </c>
      <c r="AE444" s="115">
        <f t="shared" si="529"/>
        <v>0</v>
      </c>
      <c r="AF444" s="115">
        <f t="shared" si="529"/>
        <v>0</v>
      </c>
      <c r="AG444" s="115">
        <v>0</v>
      </c>
      <c r="AH444" s="115">
        <v>0</v>
      </c>
      <c r="AI444" s="115">
        <f t="shared" si="529"/>
        <v>0</v>
      </c>
      <c r="AJ444" s="115">
        <f t="shared" si="529"/>
        <v>0</v>
      </c>
      <c r="AK444" s="115">
        <f t="shared" si="529"/>
        <v>0</v>
      </c>
      <c r="AL444" s="115">
        <f t="shared" si="529"/>
        <v>0</v>
      </c>
      <c r="AM444" s="115">
        <f t="shared" si="529"/>
        <v>0</v>
      </c>
      <c r="AN444" s="115">
        <f t="shared" si="529"/>
        <v>0</v>
      </c>
      <c r="AO444" s="115">
        <f t="shared" si="529"/>
        <v>0</v>
      </c>
      <c r="AP444" s="115">
        <f t="shared" si="529"/>
        <v>0</v>
      </c>
      <c r="AQ444" s="115">
        <f t="shared" si="529"/>
        <v>0</v>
      </c>
      <c r="AR444" s="115">
        <f t="shared" si="529"/>
        <v>0</v>
      </c>
      <c r="AS444" s="115">
        <f t="shared" si="529"/>
        <v>0</v>
      </c>
      <c r="AT444" s="115">
        <f t="shared" si="529"/>
        <v>0</v>
      </c>
      <c r="AU444" s="115">
        <f t="shared" si="529"/>
        <v>0</v>
      </c>
      <c r="AV444" s="115">
        <f t="shared" si="529"/>
        <v>0</v>
      </c>
      <c r="AW444" s="115">
        <f t="shared" si="529"/>
        <v>0</v>
      </c>
      <c r="AX444" s="115" t="e">
        <f t="shared" si="529"/>
        <v>#REF!</v>
      </c>
      <c r="AY444" s="115">
        <f t="shared" si="529"/>
        <v>0</v>
      </c>
      <c r="AZ444" s="115">
        <f t="shared" si="529"/>
        <v>0</v>
      </c>
      <c r="BA444" s="115">
        <f t="shared" si="529"/>
        <v>0</v>
      </c>
      <c r="BB444" s="115">
        <f t="shared" si="529"/>
        <v>0</v>
      </c>
    </row>
    <row r="445" spans="7:54" s="71" customFormat="1" ht="14.25" x14ac:dyDescent="0.2">
      <c r="G445" s="81" t="s">
        <v>843</v>
      </c>
      <c r="H445" s="85" t="s">
        <v>843</v>
      </c>
      <c r="I445" s="74" t="s">
        <v>844</v>
      </c>
      <c r="J445" s="75">
        <v>0</v>
      </c>
      <c r="K445" s="75"/>
      <c r="L445" s="113">
        <v>0</v>
      </c>
      <c r="M445" s="113"/>
      <c r="N445" s="113"/>
      <c r="O445" s="113"/>
      <c r="P445" s="113"/>
      <c r="Q445" s="113">
        <v>0</v>
      </c>
      <c r="R445" s="113">
        <v>0</v>
      </c>
      <c r="S445" s="113">
        <v>0</v>
      </c>
      <c r="T445" s="113">
        <v>0</v>
      </c>
      <c r="U445" s="113">
        <v>0</v>
      </c>
      <c r="V445" s="113">
        <v>0</v>
      </c>
      <c r="W445" s="113">
        <v>0</v>
      </c>
      <c r="X445" s="113">
        <v>0</v>
      </c>
      <c r="Y445" s="113">
        <f t="shared" si="518"/>
        <v>0</v>
      </c>
      <c r="Z445" s="113"/>
      <c r="AA445" s="113"/>
      <c r="AB445" s="113"/>
      <c r="AC445" s="113"/>
      <c r="AD445" s="113">
        <v>0</v>
      </c>
      <c r="AE445" s="113">
        <v>0</v>
      </c>
      <c r="AF445" s="113">
        <v>0</v>
      </c>
      <c r="AG445" s="113">
        <v>0</v>
      </c>
      <c r="AH445" s="113">
        <v>0</v>
      </c>
      <c r="AI445" s="113">
        <f t="shared" si="516"/>
        <v>0</v>
      </c>
      <c r="AJ445" s="113">
        <v>0</v>
      </c>
      <c r="AK445" s="113">
        <v>0</v>
      </c>
      <c r="AL445" s="113">
        <f t="shared" si="517"/>
        <v>0</v>
      </c>
      <c r="AM445" s="113">
        <f>SUM(M445:R445)</f>
        <v>0</v>
      </c>
      <c r="AN445" s="113">
        <f>SUM(S445:U445)</f>
        <v>0</v>
      </c>
      <c r="AO445" s="113">
        <f>SUM(V445:X445)</f>
        <v>0</v>
      </c>
      <c r="AP445" s="113">
        <f>SUM(AM445:AO445)</f>
        <v>0</v>
      </c>
      <c r="AQ445" s="113">
        <f>AM445</f>
        <v>0</v>
      </c>
      <c r="AR445" s="113">
        <f>AN445</f>
        <v>0</v>
      </c>
      <c r="AS445" s="113">
        <f>AO445</f>
        <v>0</v>
      </c>
      <c r="AT445" s="113">
        <f>SUM(AQ445:AS445)</f>
        <v>0</v>
      </c>
      <c r="AU445" s="113">
        <v>0</v>
      </c>
      <c r="AV445" s="113">
        <v>0</v>
      </c>
      <c r="AW445" s="113">
        <f>SUM(AU445:AV445)</f>
        <v>0</v>
      </c>
      <c r="AX445" s="113" t="e">
        <f>#REF!</f>
        <v>#REF!</v>
      </c>
      <c r="AY445" s="113">
        <v>0</v>
      </c>
      <c r="AZ445" s="113">
        <v>0</v>
      </c>
      <c r="BA445" s="113">
        <v>0</v>
      </c>
      <c r="BB445" s="113">
        <v>0</v>
      </c>
    </row>
    <row r="446" spans="7:54" s="71" customFormat="1" ht="14.25" x14ac:dyDescent="0.2">
      <c r="G446" s="81" t="s">
        <v>845</v>
      </c>
      <c r="H446" s="82" t="s">
        <v>148</v>
      </c>
      <c r="I446" s="83" t="s">
        <v>149</v>
      </c>
      <c r="J446" s="84">
        <f>SUM(J447:J459)</f>
        <v>0</v>
      </c>
      <c r="K446" s="84">
        <f>SUM(K447:K459)</f>
        <v>0</v>
      </c>
      <c r="L446" s="115">
        <f>SUM(L447:L459)</f>
        <v>73508249831.153366</v>
      </c>
      <c r="M446" s="115">
        <f t="shared" ref="M446:X446" si="530">SUM(M447:M459)</f>
        <v>0</v>
      </c>
      <c r="N446" s="115">
        <f t="shared" si="530"/>
        <v>0</v>
      </c>
      <c r="O446" s="115">
        <f t="shared" si="530"/>
        <v>0</v>
      </c>
      <c r="P446" s="115">
        <f t="shared" si="530"/>
        <v>0</v>
      </c>
      <c r="Q446" s="115">
        <f t="shared" si="530"/>
        <v>0</v>
      </c>
      <c r="R446" s="115">
        <f t="shared" si="530"/>
        <v>0</v>
      </c>
      <c r="S446" s="115">
        <f t="shared" si="530"/>
        <v>0</v>
      </c>
      <c r="T446" s="115">
        <f t="shared" si="530"/>
        <v>0</v>
      </c>
      <c r="U446" s="115">
        <f t="shared" si="530"/>
        <v>0</v>
      </c>
      <c r="V446" s="115">
        <f t="shared" si="530"/>
        <v>0</v>
      </c>
      <c r="W446" s="115">
        <f t="shared" si="530"/>
        <v>0</v>
      </c>
      <c r="X446" s="115">
        <f t="shared" si="530"/>
        <v>0</v>
      </c>
      <c r="Y446" s="115">
        <f t="shared" si="518"/>
        <v>0</v>
      </c>
      <c r="Z446" s="115">
        <f t="shared" ref="Z446:AW446" si="531">SUM(Z447:Z459)</f>
        <v>6125687485.9294462</v>
      </c>
      <c r="AA446" s="115">
        <f t="shared" si="531"/>
        <v>6125687485.9294462</v>
      </c>
      <c r="AB446" s="115">
        <f t="shared" si="531"/>
        <v>6125687485.9294462</v>
      </c>
      <c r="AC446" s="115">
        <f t="shared" si="531"/>
        <v>6125687485.9294462</v>
      </c>
      <c r="AD446" s="115">
        <f t="shared" si="531"/>
        <v>6125687485.9294462</v>
      </c>
      <c r="AE446" s="115">
        <f t="shared" si="531"/>
        <v>6125687485.9294462</v>
      </c>
      <c r="AF446" s="115">
        <f t="shared" si="531"/>
        <v>6125687485.9294462</v>
      </c>
      <c r="AG446" s="115">
        <v>0</v>
      </c>
      <c r="AH446" s="115">
        <v>0</v>
      </c>
      <c r="AI446" s="115">
        <f t="shared" si="531"/>
        <v>0</v>
      </c>
      <c r="AJ446" s="115">
        <f t="shared" si="531"/>
        <v>36754124915.576683</v>
      </c>
      <c r="AK446" s="115">
        <f t="shared" si="531"/>
        <v>36754124915.576683</v>
      </c>
      <c r="AL446" s="115">
        <f t="shared" si="531"/>
        <v>73508249831.153366</v>
      </c>
      <c r="AM446" s="115">
        <f t="shared" si="531"/>
        <v>0</v>
      </c>
      <c r="AN446" s="115">
        <f t="shared" si="531"/>
        <v>0</v>
      </c>
      <c r="AO446" s="115">
        <f t="shared" si="531"/>
        <v>0</v>
      </c>
      <c r="AP446" s="115">
        <f t="shared" si="531"/>
        <v>0</v>
      </c>
      <c r="AQ446" s="115">
        <f t="shared" si="531"/>
        <v>0</v>
      </c>
      <c r="AR446" s="115">
        <f t="shared" si="531"/>
        <v>0</v>
      </c>
      <c r="AS446" s="115">
        <f t="shared" si="531"/>
        <v>0</v>
      </c>
      <c r="AT446" s="115">
        <f t="shared" si="531"/>
        <v>0</v>
      </c>
      <c r="AU446" s="115">
        <f t="shared" si="531"/>
        <v>0</v>
      </c>
      <c r="AV446" s="115">
        <f t="shared" si="531"/>
        <v>0</v>
      </c>
      <c r="AW446" s="115">
        <f t="shared" si="531"/>
        <v>0</v>
      </c>
      <c r="AX446" s="115" t="e">
        <f>SUM(AX447:AX459)</f>
        <v>#REF!</v>
      </c>
      <c r="AY446" s="115">
        <f>SUM(AY447:AY459)</f>
        <v>0</v>
      </c>
      <c r="AZ446" s="115">
        <f>SUM(AZ447:AZ459)</f>
        <v>0</v>
      </c>
      <c r="BA446" s="115">
        <f>SUM(BA447:BA459)</f>
        <v>0</v>
      </c>
      <c r="BB446" s="115">
        <f>SUM(BB447:BB459)</f>
        <v>0</v>
      </c>
    </row>
    <row r="447" spans="7:54" s="71" customFormat="1" ht="14.25" x14ac:dyDescent="0.2">
      <c r="G447" s="81" t="s">
        <v>846</v>
      </c>
      <c r="H447" s="85" t="s">
        <v>846</v>
      </c>
      <c r="I447" s="74" t="s">
        <v>847</v>
      </c>
      <c r="J447" s="75">
        <v>0</v>
      </c>
      <c r="K447" s="75"/>
      <c r="L447" s="113">
        <v>8543407151.4045296</v>
      </c>
      <c r="M447" s="113">
        <v>0</v>
      </c>
      <c r="N447" s="113">
        <v>0</v>
      </c>
      <c r="O447" s="113">
        <v>0</v>
      </c>
      <c r="P447" s="113">
        <v>0</v>
      </c>
      <c r="Q447" s="113">
        <v>0</v>
      </c>
      <c r="R447" s="113">
        <v>0</v>
      </c>
      <c r="S447" s="113">
        <v>0</v>
      </c>
      <c r="T447" s="113">
        <v>0</v>
      </c>
      <c r="U447" s="113">
        <v>0</v>
      </c>
      <c r="V447" s="113">
        <v>0</v>
      </c>
      <c r="W447" s="113">
        <v>0</v>
      </c>
      <c r="X447" s="113">
        <v>0</v>
      </c>
      <c r="Y447" s="113">
        <f t="shared" si="518"/>
        <v>0</v>
      </c>
      <c r="Z447" s="113">
        <v>711950595.95037746</v>
      </c>
      <c r="AA447" s="113">
        <v>711950595.95037746</v>
      </c>
      <c r="AB447" s="113">
        <v>711950595.95037746</v>
      </c>
      <c r="AC447" s="113">
        <v>711950595.95037746</v>
      </c>
      <c r="AD447" s="113">
        <v>711950595.95037746</v>
      </c>
      <c r="AE447" s="113">
        <v>711950595.95037746</v>
      </c>
      <c r="AF447" s="113">
        <v>711950595.95037746</v>
      </c>
      <c r="AG447" s="113">
        <v>0</v>
      </c>
      <c r="AH447" s="113">
        <v>0</v>
      </c>
      <c r="AI447" s="113">
        <f t="shared" si="516"/>
        <v>0</v>
      </c>
      <c r="AJ447" s="113">
        <v>4271703575.7022648</v>
      </c>
      <c r="AK447" s="113">
        <v>4271703575.7022648</v>
      </c>
      <c r="AL447" s="113">
        <f t="shared" si="517"/>
        <v>8543407151.4045296</v>
      </c>
      <c r="AM447" s="113">
        <f t="shared" ref="AM447:AM459" si="532">SUM(M447:R447)</f>
        <v>0</v>
      </c>
      <c r="AN447" s="113">
        <f t="shared" ref="AN447:AN459" si="533">SUM(S447:U447)</f>
        <v>0</v>
      </c>
      <c r="AO447" s="113">
        <f t="shared" ref="AO447:AO459" si="534">SUM(V447:X447)</f>
        <v>0</v>
      </c>
      <c r="AP447" s="113">
        <f t="shared" ref="AP447:AP459" si="535">SUM(AM447:AO447)</f>
        <v>0</v>
      </c>
      <c r="AQ447" s="113">
        <f t="shared" ref="AQ447:AS459" si="536">AM447</f>
        <v>0</v>
      </c>
      <c r="AR447" s="113">
        <f t="shared" si="536"/>
        <v>0</v>
      </c>
      <c r="AS447" s="113">
        <f t="shared" si="536"/>
        <v>0</v>
      </c>
      <c r="AT447" s="113">
        <f t="shared" ref="AT447:AT459" si="537">SUM(AQ447:AS447)</f>
        <v>0</v>
      </c>
      <c r="AU447" s="113">
        <v>0</v>
      </c>
      <c r="AV447" s="113">
        <v>0</v>
      </c>
      <c r="AW447" s="113">
        <f t="shared" ref="AW447:AW459" si="538">SUM(AU447:AV447)</f>
        <v>0</v>
      </c>
      <c r="AX447" s="113" t="e">
        <f>#REF!</f>
        <v>#REF!</v>
      </c>
      <c r="AY447" s="113">
        <v>0</v>
      </c>
      <c r="AZ447" s="113">
        <v>0</v>
      </c>
      <c r="BA447" s="113">
        <v>0</v>
      </c>
      <c r="BB447" s="113">
        <v>0</v>
      </c>
    </row>
    <row r="448" spans="7:54" s="71" customFormat="1" ht="14.25" x14ac:dyDescent="0.2">
      <c r="G448" s="81" t="s">
        <v>848</v>
      </c>
      <c r="H448" s="85" t="s">
        <v>848</v>
      </c>
      <c r="I448" s="74" t="s">
        <v>849</v>
      </c>
      <c r="J448" s="75">
        <v>0</v>
      </c>
      <c r="K448" s="75"/>
      <c r="L448" s="113">
        <v>0</v>
      </c>
      <c r="M448" s="113">
        <v>0</v>
      </c>
      <c r="N448" s="113">
        <v>0</v>
      </c>
      <c r="O448" s="113">
        <v>0</v>
      </c>
      <c r="P448" s="113">
        <v>0</v>
      </c>
      <c r="Q448" s="113">
        <v>0</v>
      </c>
      <c r="R448" s="113">
        <v>0</v>
      </c>
      <c r="S448" s="113">
        <v>0</v>
      </c>
      <c r="T448" s="113">
        <v>0</v>
      </c>
      <c r="U448" s="113">
        <v>0</v>
      </c>
      <c r="V448" s="113">
        <v>0</v>
      </c>
      <c r="W448" s="113">
        <v>0</v>
      </c>
      <c r="X448" s="113">
        <v>0</v>
      </c>
      <c r="Y448" s="113">
        <f t="shared" si="518"/>
        <v>0</v>
      </c>
      <c r="Z448" s="113">
        <v>0</v>
      </c>
      <c r="AA448" s="113">
        <v>0</v>
      </c>
      <c r="AB448" s="113">
        <v>0</v>
      </c>
      <c r="AC448" s="113">
        <v>0</v>
      </c>
      <c r="AD448" s="113">
        <v>0</v>
      </c>
      <c r="AE448" s="113">
        <v>0</v>
      </c>
      <c r="AF448" s="113">
        <v>0</v>
      </c>
      <c r="AG448" s="113">
        <v>0</v>
      </c>
      <c r="AH448" s="113">
        <v>0</v>
      </c>
      <c r="AI448" s="113">
        <f t="shared" si="516"/>
        <v>0</v>
      </c>
      <c r="AJ448" s="113">
        <v>0</v>
      </c>
      <c r="AK448" s="113">
        <v>0</v>
      </c>
      <c r="AL448" s="113">
        <f t="shared" si="517"/>
        <v>0</v>
      </c>
      <c r="AM448" s="113">
        <f t="shared" si="532"/>
        <v>0</v>
      </c>
      <c r="AN448" s="113">
        <f t="shared" si="533"/>
        <v>0</v>
      </c>
      <c r="AO448" s="113">
        <f t="shared" si="534"/>
        <v>0</v>
      </c>
      <c r="AP448" s="113">
        <f t="shared" si="535"/>
        <v>0</v>
      </c>
      <c r="AQ448" s="113">
        <f t="shared" si="536"/>
        <v>0</v>
      </c>
      <c r="AR448" s="113">
        <f t="shared" si="536"/>
        <v>0</v>
      </c>
      <c r="AS448" s="113">
        <f t="shared" si="536"/>
        <v>0</v>
      </c>
      <c r="AT448" s="113">
        <f t="shared" si="537"/>
        <v>0</v>
      </c>
      <c r="AU448" s="113">
        <v>0</v>
      </c>
      <c r="AV448" s="113">
        <v>0</v>
      </c>
      <c r="AW448" s="113">
        <f t="shared" si="538"/>
        <v>0</v>
      </c>
      <c r="AX448" s="113" t="e">
        <f>#REF!</f>
        <v>#REF!</v>
      </c>
      <c r="AY448" s="113">
        <v>0</v>
      </c>
      <c r="AZ448" s="113">
        <v>0</v>
      </c>
      <c r="BA448" s="113">
        <v>0</v>
      </c>
      <c r="BB448" s="113">
        <v>0</v>
      </c>
    </row>
    <row r="449" spans="7:54" s="71" customFormat="1" ht="14.25" x14ac:dyDescent="0.2">
      <c r="G449" s="81" t="s">
        <v>850</v>
      </c>
      <c r="H449" s="85" t="s">
        <v>850</v>
      </c>
      <c r="I449" s="74" t="s">
        <v>851</v>
      </c>
      <c r="J449" s="75">
        <v>0</v>
      </c>
      <c r="K449" s="75"/>
      <c r="L449" s="113">
        <v>59251350000</v>
      </c>
      <c r="M449" s="113">
        <v>0</v>
      </c>
      <c r="N449" s="113">
        <v>0</v>
      </c>
      <c r="O449" s="113">
        <v>0</v>
      </c>
      <c r="P449" s="113">
        <v>0</v>
      </c>
      <c r="Q449" s="113">
        <v>0</v>
      </c>
      <c r="R449" s="113">
        <v>0</v>
      </c>
      <c r="S449" s="113">
        <v>0</v>
      </c>
      <c r="T449" s="113">
        <v>0</v>
      </c>
      <c r="U449" s="113">
        <v>0</v>
      </c>
      <c r="V449" s="113">
        <v>0</v>
      </c>
      <c r="W449" s="113">
        <v>0</v>
      </c>
      <c r="X449" s="113">
        <v>0</v>
      </c>
      <c r="Y449" s="113">
        <f t="shared" si="518"/>
        <v>0</v>
      </c>
      <c r="Z449" s="113">
        <v>4937612500</v>
      </c>
      <c r="AA449" s="113">
        <v>4937612500</v>
      </c>
      <c r="AB449" s="113">
        <v>4937612500</v>
      </c>
      <c r="AC449" s="113">
        <v>4937612500</v>
      </c>
      <c r="AD449" s="113">
        <v>4937612500</v>
      </c>
      <c r="AE449" s="113">
        <v>4937612500</v>
      </c>
      <c r="AF449" s="113">
        <v>4937612500</v>
      </c>
      <c r="AG449" s="113">
        <v>0</v>
      </c>
      <c r="AH449" s="113">
        <v>0</v>
      </c>
      <c r="AI449" s="113">
        <f t="shared" si="516"/>
        <v>0</v>
      </c>
      <c r="AJ449" s="113">
        <v>29625675000</v>
      </c>
      <c r="AK449" s="113">
        <v>29625675000</v>
      </c>
      <c r="AL449" s="113">
        <f t="shared" si="517"/>
        <v>59251350000</v>
      </c>
      <c r="AM449" s="113">
        <f t="shared" si="532"/>
        <v>0</v>
      </c>
      <c r="AN449" s="113">
        <f t="shared" si="533"/>
        <v>0</v>
      </c>
      <c r="AO449" s="113">
        <f t="shared" si="534"/>
        <v>0</v>
      </c>
      <c r="AP449" s="113">
        <f t="shared" si="535"/>
        <v>0</v>
      </c>
      <c r="AQ449" s="113">
        <f t="shared" si="536"/>
        <v>0</v>
      </c>
      <c r="AR449" s="113">
        <f t="shared" si="536"/>
        <v>0</v>
      </c>
      <c r="AS449" s="113">
        <f t="shared" si="536"/>
        <v>0</v>
      </c>
      <c r="AT449" s="113">
        <f t="shared" si="537"/>
        <v>0</v>
      </c>
      <c r="AU449" s="113">
        <v>0</v>
      </c>
      <c r="AV449" s="113">
        <v>0</v>
      </c>
      <c r="AW449" s="113">
        <f t="shared" si="538"/>
        <v>0</v>
      </c>
      <c r="AX449" s="113" t="e">
        <f>#REF!</f>
        <v>#REF!</v>
      </c>
      <c r="AY449" s="113">
        <v>0</v>
      </c>
      <c r="AZ449" s="113">
        <v>0</v>
      </c>
      <c r="BA449" s="113">
        <v>0</v>
      </c>
      <c r="BB449" s="113">
        <v>0</v>
      </c>
    </row>
    <row r="450" spans="7:54" s="71" customFormat="1" ht="14.25" x14ac:dyDescent="0.2">
      <c r="G450" s="81" t="s">
        <v>852</v>
      </c>
      <c r="H450" s="85" t="s">
        <v>852</v>
      </c>
      <c r="I450" s="74" t="s">
        <v>853</v>
      </c>
      <c r="J450" s="75">
        <v>0</v>
      </c>
      <c r="K450" s="75"/>
      <c r="L450" s="113">
        <v>4093785000</v>
      </c>
      <c r="M450" s="113">
        <v>0</v>
      </c>
      <c r="N450" s="113">
        <v>0</v>
      </c>
      <c r="O450" s="113">
        <v>0</v>
      </c>
      <c r="P450" s="113">
        <v>0</v>
      </c>
      <c r="Q450" s="113">
        <v>0</v>
      </c>
      <c r="R450" s="113">
        <v>0</v>
      </c>
      <c r="S450" s="113">
        <v>0</v>
      </c>
      <c r="T450" s="113">
        <v>0</v>
      </c>
      <c r="U450" s="113">
        <v>0</v>
      </c>
      <c r="V450" s="113">
        <v>0</v>
      </c>
      <c r="W450" s="113">
        <v>0</v>
      </c>
      <c r="X450" s="113">
        <v>0</v>
      </c>
      <c r="Y450" s="113">
        <f t="shared" si="518"/>
        <v>0</v>
      </c>
      <c r="Z450" s="113">
        <v>341148750</v>
      </c>
      <c r="AA450" s="113">
        <v>341148750</v>
      </c>
      <c r="AB450" s="113">
        <v>341148750</v>
      </c>
      <c r="AC450" s="113">
        <v>341148750</v>
      </c>
      <c r="AD450" s="113">
        <v>341148750</v>
      </c>
      <c r="AE450" s="113">
        <v>341148750</v>
      </c>
      <c r="AF450" s="113">
        <v>341148750</v>
      </c>
      <c r="AG450" s="113">
        <v>0</v>
      </c>
      <c r="AH450" s="113">
        <v>0</v>
      </c>
      <c r="AI450" s="113">
        <f t="shared" si="516"/>
        <v>0</v>
      </c>
      <c r="AJ450" s="113">
        <v>2046892500</v>
      </c>
      <c r="AK450" s="113">
        <v>2046892500</v>
      </c>
      <c r="AL450" s="113">
        <f t="shared" si="517"/>
        <v>4093785000</v>
      </c>
      <c r="AM450" s="113">
        <f t="shared" si="532"/>
        <v>0</v>
      </c>
      <c r="AN450" s="113">
        <f t="shared" si="533"/>
        <v>0</v>
      </c>
      <c r="AO450" s="113">
        <f t="shared" si="534"/>
        <v>0</v>
      </c>
      <c r="AP450" s="113">
        <f t="shared" si="535"/>
        <v>0</v>
      </c>
      <c r="AQ450" s="113">
        <f t="shared" si="536"/>
        <v>0</v>
      </c>
      <c r="AR450" s="113">
        <f t="shared" si="536"/>
        <v>0</v>
      </c>
      <c r="AS450" s="113">
        <f t="shared" si="536"/>
        <v>0</v>
      </c>
      <c r="AT450" s="113">
        <f t="shared" si="537"/>
        <v>0</v>
      </c>
      <c r="AU450" s="113">
        <v>0</v>
      </c>
      <c r="AV450" s="113">
        <v>0</v>
      </c>
      <c r="AW450" s="113">
        <f t="shared" si="538"/>
        <v>0</v>
      </c>
      <c r="AX450" s="113" t="e">
        <f>#REF!</f>
        <v>#REF!</v>
      </c>
      <c r="AY450" s="113">
        <v>0</v>
      </c>
      <c r="AZ450" s="113">
        <v>0</v>
      </c>
      <c r="BA450" s="113">
        <v>0</v>
      </c>
      <c r="BB450" s="113">
        <v>0</v>
      </c>
    </row>
    <row r="451" spans="7:54" s="71" customFormat="1" ht="14.25" x14ac:dyDescent="0.2">
      <c r="G451" s="81" t="s">
        <v>854</v>
      </c>
      <c r="H451" s="85" t="s">
        <v>854</v>
      </c>
      <c r="I451" s="74" t="s">
        <v>855</v>
      </c>
      <c r="J451" s="75">
        <v>0</v>
      </c>
      <c r="K451" s="75"/>
      <c r="L451" s="113">
        <v>814001596.97683299</v>
      </c>
      <c r="M451" s="113">
        <v>0</v>
      </c>
      <c r="N451" s="113">
        <v>0</v>
      </c>
      <c r="O451" s="113">
        <v>0</v>
      </c>
      <c r="P451" s="113">
        <v>0</v>
      </c>
      <c r="Q451" s="113">
        <v>0</v>
      </c>
      <c r="R451" s="113">
        <v>0</v>
      </c>
      <c r="S451" s="113">
        <v>0</v>
      </c>
      <c r="T451" s="113">
        <v>0</v>
      </c>
      <c r="U451" s="113">
        <v>0</v>
      </c>
      <c r="V451" s="113">
        <v>0</v>
      </c>
      <c r="W451" s="113">
        <v>0</v>
      </c>
      <c r="X451" s="113">
        <v>0</v>
      </c>
      <c r="Y451" s="113">
        <f t="shared" si="518"/>
        <v>0</v>
      </c>
      <c r="Z451" s="113">
        <v>67833466.414736077</v>
      </c>
      <c r="AA451" s="113">
        <v>67833466.414736077</v>
      </c>
      <c r="AB451" s="113">
        <v>67833466.414736077</v>
      </c>
      <c r="AC451" s="113">
        <v>67833466.414736077</v>
      </c>
      <c r="AD451" s="113">
        <v>67833466.414736077</v>
      </c>
      <c r="AE451" s="113">
        <v>67833466.414736077</v>
      </c>
      <c r="AF451" s="113">
        <v>67833466.414736077</v>
      </c>
      <c r="AG451" s="113">
        <v>0</v>
      </c>
      <c r="AH451" s="113">
        <v>0</v>
      </c>
      <c r="AI451" s="113">
        <f t="shared" si="516"/>
        <v>0</v>
      </c>
      <c r="AJ451" s="113">
        <v>407000798.48841649</v>
      </c>
      <c r="AK451" s="113">
        <v>407000798.48841649</v>
      </c>
      <c r="AL451" s="113">
        <f t="shared" si="517"/>
        <v>814001596.97683299</v>
      </c>
      <c r="AM451" s="113">
        <f t="shared" si="532"/>
        <v>0</v>
      </c>
      <c r="AN451" s="113">
        <f t="shared" si="533"/>
        <v>0</v>
      </c>
      <c r="AO451" s="113">
        <f t="shared" si="534"/>
        <v>0</v>
      </c>
      <c r="AP451" s="113">
        <f t="shared" si="535"/>
        <v>0</v>
      </c>
      <c r="AQ451" s="113">
        <f t="shared" si="536"/>
        <v>0</v>
      </c>
      <c r="AR451" s="113">
        <f t="shared" si="536"/>
        <v>0</v>
      </c>
      <c r="AS451" s="113">
        <f t="shared" si="536"/>
        <v>0</v>
      </c>
      <c r="AT451" s="113">
        <f t="shared" si="537"/>
        <v>0</v>
      </c>
      <c r="AU451" s="113">
        <v>0</v>
      </c>
      <c r="AV451" s="113">
        <v>0</v>
      </c>
      <c r="AW451" s="113">
        <f t="shared" si="538"/>
        <v>0</v>
      </c>
      <c r="AX451" s="113" t="e">
        <f>#REF!</f>
        <v>#REF!</v>
      </c>
      <c r="AY451" s="113">
        <v>0</v>
      </c>
      <c r="AZ451" s="113">
        <v>0</v>
      </c>
      <c r="BA451" s="113">
        <v>0</v>
      </c>
      <c r="BB451" s="113">
        <v>0</v>
      </c>
    </row>
    <row r="452" spans="7:54" s="71" customFormat="1" ht="14.25" x14ac:dyDescent="0.2">
      <c r="G452" s="81" t="s">
        <v>856</v>
      </c>
      <c r="H452" s="85" t="s">
        <v>856</v>
      </c>
      <c r="I452" s="74" t="s">
        <v>857</v>
      </c>
      <c r="J452" s="75">
        <v>0</v>
      </c>
      <c r="K452" s="75"/>
      <c r="L452" s="113">
        <v>0</v>
      </c>
      <c r="M452" s="113">
        <v>0</v>
      </c>
      <c r="N452" s="113">
        <v>0</v>
      </c>
      <c r="O452" s="113">
        <v>0</v>
      </c>
      <c r="P452" s="113">
        <v>0</v>
      </c>
      <c r="Q452" s="113">
        <v>0</v>
      </c>
      <c r="R452" s="113">
        <v>0</v>
      </c>
      <c r="S452" s="113">
        <v>0</v>
      </c>
      <c r="T452" s="113">
        <v>0</v>
      </c>
      <c r="U452" s="113">
        <v>0</v>
      </c>
      <c r="V452" s="113">
        <v>0</v>
      </c>
      <c r="W452" s="113">
        <v>0</v>
      </c>
      <c r="X452" s="113">
        <v>0</v>
      </c>
      <c r="Y452" s="113">
        <f t="shared" si="518"/>
        <v>0</v>
      </c>
      <c r="Z452" s="113">
        <v>0</v>
      </c>
      <c r="AA452" s="113">
        <v>0</v>
      </c>
      <c r="AB452" s="113">
        <v>0</v>
      </c>
      <c r="AC452" s="113">
        <v>0</v>
      </c>
      <c r="AD452" s="113">
        <v>0</v>
      </c>
      <c r="AE452" s="113">
        <v>0</v>
      </c>
      <c r="AF452" s="113">
        <v>0</v>
      </c>
      <c r="AG452" s="113">
        <v>0</v>
      </c>
      <c r="AH452" s="113">
        <v>0</v>
      </c>
      <c r="AI452" s="113">
        <f t="shared" si="516"/>
        <v>0</v>
      </c>
      <c r="AJ452" s="113">
        <v>0</v>
      </c>
      <c r="AK452" s="113">
        <v>0</v>
      </c>
      <c r="AL452" s="113">
        <f t="shared" si="517"/>
        <v>0</v>
      </c>
      <c r="AM452" s="113">
        <f t="shared" si="532"/>
        <v>0</v>
      </c>
      <c r="AN452" s="113">
        <f t="shared" si="533"/>
        <v>0</v>
      </c>
      <c r="AO452" s="113">
        <f t="shared" si="534"/>
        <v>0</v>
      </c>
      <c r="AP452" s="113">
        <f t="shared" si="535"/>
        <v>0</v>
      </c>
      <c r="AQ452" s="113">
        <f t="shared" si="536"/>
        <v>0</v>
      </c>
      <c r="AR452" s="113">
        <f t="shared" si="536"/>
        <v>0</v>
      </c>
      <c r="AS452" s="113">
        <f t="shared" si="536"/>
        <v>0</v>
      </c>
      <c r="AT452" s="113">
        <f t="shared" si="537"/>
        <v>0</v>
      </c>
      <c r="AU452" s="113">
        <v>0</v>
      </c>
      <c r="AV452" s="113">
        <v>0</v>
      </c>
      <c r="AW452" s="113">
        <f t="shared" si="538"/>
        <v>0</v>
      </c>
      <c r="AX452" s="113" t="e">
        <f>#REF!</f>
        <v>#REF!</v>
      </c>
      <c r="AY452" s="113">
        <v>0</v>
      </c>
      <c r="AZ452" s="113">
        <v>0</v>
      </c>
      <c r="BA452" s="113">
        <v>0</v>
      </c>
      <c r="BB452" s="113">
        <v>0</v>
      </c>
    </row>
    <row r="453" spans="7:54" s="71" customFormat="1" ht="14.25" x14ac:dyDescent="0.2">
      <c r="G453" s="81" t="s">
        <v>858</v>
      </c>
      <c r="H453" s="85" t="s">
        <v>858</v>
      </c>
      <c r="I453" s="74" t="s">
        <v>859</v>
      </c>
      <c r="J453" s="75">
        <v>0</v>
      </c>
      <c r="K453" s="75"/>
      <c r="L453" s="113">
        <v>0</v>
      </c>
      <c r="M453" s="113">
        <v>0</v>
      </c>
      <c r="N453" s="113">
        <v>0</v>
      </c>
      <c r="O453" s="113">
        <v>0</v>
      </c>
      <c r="P453" s="113">
        <v>0</v>
      </c>
      <c r="Q453" s="113">
        <v>0</v>
      </c>
      <c r="R453" s="113">
        <v>0</v>
      </c>
      <c r="S453" s="113">
        <v>0</v>
      </c>
      <c r="T453" s="113">
        <v>0</v>
      </c>
      <c r="U453" s="113">
        <v>0</v>
      </c>
      <c r="V453" s="113">
        <v>0</v>
      </c>
      <c r="W453" s="113">
        <v>0</v>
      </c>
      <c r="X453" s="113">
        <v>0</v>
      </c>
      <c r="Y453" s="113">
        <f t="shared" si="518"/>
        <v>0</v>
      </c>
      <c r="Z453" s="113">
        <v>0</v>
      </c>
      <c r="AA453" s="113">
        <v>0</v>
      </c>
      <c r="AB453" s="113">
        <v>0</v>
      </c>
      <c r="AC453" s="113">
        <v>0</v>
      </c>
      <c r="AD453" s="113">
        <v>0</v>
      </c>
      <c r="AE453" s="113">
        <v>0</v>
      </c>
      <c r="AF453" s="113">
        <v>0</v>
      </c>
      <c r="AG453" s="113">
        <v>0</v>
      </c>
      <c r="AH453" s="113">
        <v>0</v>
      </c>
      <c r="AI453" s="113">
        <f t="shared" si="516"/>
        <v>0</v>
      </c>
      <c r="AJ453" s="113">
        <v>0</v>
      </c>
      <c r="AK453" s="113">
        <v>0</v>
      </c>
      <c r="AL453" s="113">
        <f t="shared" si="517"/>
        <v>0</v>
      </c>
      <c r="AM453" s="113">
        <f t="shared" si="532"/>
        <v>0</v>
      </c>
      <c r="AN453" s="113">
        <f t="shared" si="533"/>
        <v>0</v>
      </c>
      <c r="AO453" s="113">
        <f t="shared" si="534"/>
        <v>0</v>
      </c>
      <c r="AP453" s="113">
        <f t="shared" si="535"/>
        <v>0</v>
      </c>
      <c r="AQ453" s="113">
        <f t="shared" si="536"/>
        <v>0</v>
      </c>
      <c r="AR453" s="113">
        <f t="shared" si="536"/>
        <v>0</v>
      </c>
      <c r="AS453" s="113">
        <f t="shared" si="536"/>
        <v>0</v>
      </c>
      <c r="AT453" s="113">
        <f t="shared" si="537"/>
        <v>0</v>
      </c>
      <c r="AU453" s="113">
        <v>0</v>
      </c>
      <c r="AV453" s="113">
        <v>0</v>
      </c>
      <c r="AW453" s="113">
        <f t="shared" si="538"/>
        <v>0</v>
      </c>
      <c r="AX453" s="113" t="e">
        <f>#REF!</f>
        <v>#REF!</v>
      </c>
      <c r="AY453" s="113">
        <v>0</v>
      </c>
      <c r="AZ453" s="113">
        <v>0</v>
      </c>
      <c r="BA453" s="113">
        <v>0</v>
      </c>
      <c r="BB453" s="113">
        <v>0</v>
      </c>
    </row>
    <row r="454" spans="7:54" s="71" customFormat="1" ht="14.25" x14ac:dyDescent="0.2">
      <c r="G454" s="81" t="s">
        <v>860</v>
      </c>
      <c r="H454" s="85" t="s">
        <v>860</v>
      </c>
      <c r="I454" s="74" t="s">
        <v>861</v>
      </c>
      <c r="J454" s="75">
        <v>0</v>
      </c>
      <c r="K454" s="75"/>
      <c r="L454" s="113">
        <v>805706082.77199996</v>
      </c>
      <c r="M454" s="113">
        <v>0</v>
      </c>
      <c r="N454" s="113">
        <v>0</v>
      </c>
      <c r="O454" s="113">
        <v>0</v>
      </c>
      <c r="P454" s="113">
        <v>0</v>
      </c>
      <c r="Q454" s="113">
        <v>0</v>
      </c>
      <c r="R454" s="113">
        <v>0</v>
      </c>
      <c r="S454" s="113">
        <v>0</v>
      </c>
      <c r="T454" s="113">
        <v>0</v>
      </c>
      <c r="U454" s="113">
        <v>0</v>
      </c>
      <c r="V454" s="113">
        <v>0</v>
      </c>
      <c r="W454" s="113">
        <v>0</v>
      </c>
      <c r="X454" s="113">
        <v>0</v>
      </c>
      <c r="Y454" s="113">
        <f t="shared" si="518"/>
        <v>0</v>
      </c>
      <c r="Z454" s="113">
        <v>67142173.564333335</v>
      </c>
      <c r="AA454" s="113">
        <v>67142173.564333335</v>
      </c>
      <c r="AB454" s="113">
        <v>67142173.564333335</v>
      </c>
      <c r="AC454" s="113">
        <v>67142173.564333335</v>
      </c>
      <c r="AD454" s="113">
        <v>67142173.564333335</v>
      </c>
      <c r="AE454" s="113">
        <v>67142173.564333335</v>
      </c>
      <c r="AF454" s="113">
        <v>67142173.564333335</v>
      </c>
      <c r="AG454" s="113">
        <v>0</v>
      </c>
      <c r="AH454" s="113">
        <v>0</v>
      </c>
      <c r="AI454" s="113">
        <f t="shared" si="516"/>
        <v>0</v>
      </c>
      <c r="AJ454" s="113">
        <v>402853041.38599998</v>
      </c>
      <c r="AK454" s="113">
        <v>402853041.38599998</v>
      </c>
      <c r="AL454" s="113">
        <f t="shared" si="517"/>
        <v>805706082.77199996</v>
      </c>
      <c r="AM454" s="113">
        <f t="shared" si="532"/>
        <v>0</v>
      </c>
      <c r="AN454" s="113">
        <f t="shared" si="533"/>
        <v>0</v>
      </c>
      <c r="AO454" s="113">
        <f t="shared" si="534"/>
        <v>0</v>
      </c>
      <c r="AP454" s="113">
        <f t="shared" si="535"/>
        <v>0</v>
      </c>
      <c r="AQ454" s="113">
        <f t="shared" si="536"/>
        <v>0</v>
      </c>
      <c r="AR454" s="113">
        <f t="shared" si="536"/>
        <v>0</v>
      </c>
      <c r="AS454" s="113">
        <f t="shared" si="536"/>
        <v>0</v>
      </c>
      <c r="AT454" s="113">
        <f t="shared" si="537"/>
        <v>0</v>
      </c>
      <c r="AU454" s="113">
        <v>0</v>
      </c>
      <c r="AV454" s="113">
        <v>0</v>
      </c>
      <c r="AW454" s="113">
        <f t="shared" si="538"/>
        <v>0</v>
      </c>
      <c r="AX454" s="113" t="e">
        <f>#REF!</f>
        <v>#REF!</v>
      </c>
      <c r="AY454" s="113">
        <v>0</v>
      </c>
      <c r="AZ454" s="113">
        <v>0</v>
      </c>
      <c r="BA454" s="113">
        <v>0</v>
      </c>
      <c r="BB454" s="113">
        <v>0</v>
      </c>
    </row>
    <row r="455" spans="7:54" s="71" customFormat="1" ht="14.25" x14ac:dyDescent="0.2">
      <c r="G455" s="81" t="s">
        <v>862</v>
      </c>
      <c r="H455" s="85" t="s">
        <v>862</v>
      </c>
      <c r="I455" s="74" t="s">
        <v>863</v>
      </c>
      <c r="J455" s="75">
        <v>0</v>
      </c>
      <c r="K455" s="75"/>
      <c r="L455" s="113">
        <v>0</v>
      </c>
      <c r="M455" s="113">
        <v>0</v>
      </c>
      <c r="N455" s="113">
        <v>0</v>
      </c>
      <c r="O455" s="113">
        <v>0</v>
      </c>
      <c r="P455" s="113">
        <v>0</v>
      </c>
      <c r="Q455" s="113">
        <v>0</v>
      </c>
      <c r="R455" s="113">
        <v>0</v>
      </c>
      <c r="S455" s="113">
        <v>0</v>
      </c>
      <c r="T455" s="113">
        <v>0</v>
      </c>
      <c r="U455" s="113">
        <v>0</v>
      </c>
      <c r="V455" s="113">
        <v>0</v>
      </c>
      <c r="W455" s="113">
        <v>0</v>
      </c>
      <c r="X455" s="113">
        <v>0</v>
      </c>
      <c r="Y455" s="113">
        <f t="shared" si="518"/>
        <v>0</v>
      </c>
      <c r="Z455" s="113">
        <v>0</v>
      </c>
      <c r="AA455" s="113">
        <v>0</v>
      </c>
      <c r="AB455" s="113">
        <v>0</v>
      </c>
      <c r="AC455" s="113">
        <v>0</v>
      </c>
      <c r="AD455" s="113">
        <v>0</v>
      </c>
      <c r="AE455" s="113">
        <v>0</v>
      </c>
      <c r="AF455" s="113">
        <v>0</v>
      </c>
      <c r="AG455" s="113">
        <v>0</v>
      </c>
      <c r="AH455" s="113">
        <v>0</v>
      </c>
      <c r="AI455" s="113">
        <f t="shared" si="516"/>
        <v>0</v>
      </c>
      <c r="AJ455" s="113">
        <v>0</v>
      </c>
      <c r="AK455" s="113">
        <v>0</v>
      </c>
      <c r="AL455" s="113">
        <f t="shared" si="517"/>
        <v>0</v>
      </c>
      <c r="AM455" s="113">
        <f t="shared" si="532"/>
        <v>0</v>
      </c>
      <c r="AN455" s="113">
        <f t="shared" si="533"/>
        <v>0</v>
      </c>
      <c r="AO455" s="113">
        <f t="shared" si="534"/>
        <v>0</v>
      </c>
      <c r="AP455" s="113">
        <f t="shared" si="535"/>
        <v>0</v>
      </c>
      <c r="AQ455" s="113">
        <f t="shared" si="536"/>
        <v>0</v>
      </c>
      <c r="AR455" s="113">
        <f t="shared" si="536"/>
        <v>0</v>
      </c>
      <c r="AS455" s="113">
        <f t="shared" si="536"/>
        <v>0</v>
      </c>
      <c r="AT455" s="113">
        <f t="shared" si="537"/>
        <v>0</v>
      </c>
      <c r="AU455" s="113">
        <v>0</v>
      </c>
      <c r="AV455" s="113">
        <v>0</v>
      </c>
      <c r="AW455" s="113">
        <f t="shared" si="538"/>
        <v>0</v>
      </c>
      <c r="AX455" s="113" t="e">
        <f>#REF!</f>
        <v>#REF!</v>
      </c>
      <c r="AY455" s="113">
        <v>0</v>
      </c>
      <c r="AZ455" s="113">
        <v>0</v>
      </c>
      <c r="BA455" s="113">
        <v>0</v>
      </c>
      <c r="BB455" s="113">
        <v>0</v>
      </c>
    </row>
    <row r="456" spans="7:54" s="71" customFormat="1" ht="14.25" x14ac:dyDescent="0.2">
      <c r="G456" s="81" t="s">
        <v>864</v>
      </c>
      <c r="H456" s="85" t="s">
        <v>864</v>
      </c>
      <c r="I456" s="74" t="s">
        <v>865</v>
      </c>
      <c r="J456" s="75">
        <v>0</v>
      </c>
      <c r="K456" s="75"/>
      <c r="L456" s="113">
        <v>0</v>
      </c>
      <c r="M456" s="113">
        <v>0</v>
      </c>
      <c r="N456" s="113">
        <v>0</v>
      </c>
      <c r="O456" s="113">
        <v>0</v>
      </c>
      <c r="P456" s="113">
        <v>0</v>
      </c>
      <c r="Q456" s="113">
        <v>0</v>
      </c>
      <c r="R456" s="113">
        <v>0</v>
      </c>
      <c r="S456" s="113">
        <v>0</v>
      </c>
      <c r="T456" s="113">
        <v>0</v>
      </c>
      <c r="U456" s="113">
        <v>0</v>
      </c>
      <c r="V456" s="113">
        <v>0</v>
      </c>
      <c r="W456" s="113">
        <v>0</v>
      </c>
      <c r="X456" s="113">
        <v>0</v>
      </c>
      <c r="Y456" s="113">
        <f t="shared" si="518"/>
        <v>0</v>
      </c>
      <c r="Z456" s="113">
        <v>0</v>
      </c>
      <c r="AA456" s="113">
        <v>0</v>
      </c>
      <c r="AB456" s="113">
        <v>0</v>
      </c>
      <c r="AC456" s="113">
        <v>0</v>
      </c>
      <c r="AD456" s="113">
        <v>0</v>
      </c>
      <c r="AE456" s="113">
        <v>0</v>
      </c>
      <c r="AF456" s="113">
        <v>0</v>
      </c>
      <c r="AG456" s="113">
        <v>0</v>
      </c>
      <c r="AH456" s="113">
        <v>0</v>
      </c>
      <c r="AI456" s="113">
        <f t="shared" si="516"/>
        <v>0</v>
      </c>
      <c r="AJ456" s="113">
        <v>0</v>
      </c>
      <c r="AK456" s="113">
        <v>0</v>
      </c>
      <c r="AL456" s="113">
        <f t="shared" si="517"/>
        <v>0</v>
      </c>
      <c r="AM456" s="113">
        <f t="shared" si="532"/>
        <v>0</v>
      </c>
      <c r="AN456" s="113">
        <f t="shared" si="533"/>
        <v>0</v>
      </c>
      <c r="AO456" s="113">
        <f t="shared" si="534"/>
        <v>0</v>
      </c>
      <c r="AP456" s="113">
        <f t="shared" si="535"/>
        <v>0</v>
      </c>
      <c r="AQ456" s="113">
        <f t="shared" si="536"/>
        <v>0</v>
      </c>
      <c r="AR456" s="113">
        <f t="shared" si="536"/>
        <v>0</v>
      </c>
      <c r="AS456" s="113">
        <f t="shared" si="536"/>
        <v>0</v>
      </c>
      <c r="AT456" s="113">
        <f t="shared" si="537"/>
        <v>0</v>
      </c>
      <c r="AU456" s="113">
        <v>0</v>
      </c>
      <c r="AV456" s="113">
        <v>0</v>
      </c>
      <c r="AW456" s="113">
        <f t="shared" si="538"/>
        <v>0</v>
      </c>
      <c r="AX456" s="113" t="e">
        <f>#REF!</f>
        <v>#REF!</v>
      </c>
      <c r="AY456" s="113">
        <v>0</v>
      </c>
      <c r="AZ456" s="113">
        <v>0</v>
      </c>
      <c r="BA456" s="113">
        <v>0</v>
      </c>
      <c r="BB456" s="113">
        <v>0</v>
      </c>
    </row>
    <row r="457" spans="7:54" s="71" customFormat="1" ht="14.25" x14ac:dyDescent="0.2">
      <c r="G457" s="81" t="s">
        <v>866</v>
      </c>
      <c r="H457" s="85" t="s">
        <v>866</v>
      </c>
      <c r="I457" s="74" t="s">
        <v>867</v>
      </c>
      <c r="J457" s="75">
        <v>0</v>
      </c>
      <c r="K457" s="75"/>
      <c r="L457" s="113">
        <v>0</v>
      </c>
      <c r="M457" s="113">
        <v>0</v>
      </c>
      <c r="N457" s="113">
        <v>0</v>
      </c>
      <c r="O457" s="113">
        <v>0</v>
      </c>
      <c r="P457" s="113">
        <v>0</v>
      </c>
      <c r="Q457" s="113">
        <v>0</v>
      </c>
      <c r="R457" s="113">
        <v>0</v>
      </c>
      <c r="S457" s="113">
        <v>0</v>
      </c>
      <c r="T457" s="113">
        <v>0</v>
      </c>
      <c r="U457" s="113">
        <v>0</v>
      </c>
      <c r="V457" s="113">
        <v>0</v>
      </c>
      <c r="W457" s="113">
        <v>0</v>
      </c>
      <c r="X457" s="113">
        <v>0</v>
      </c>
      <c r="Y457" s="113">
        <f t="shared" si="518"/>
        <v>0</v>
      </c>
      <c r="Z457" s="113">
        <v>0</v>
      </c>
      <c r="AA457" s="113">
        <v>0</v>
      </c>
      <c r="AB457" s="113">
        <v>0</v>
      </c>
      <c r="AC457" s="113">
        <v>0</v>
      </c>
      <c r="AD457" s="113">
        <v>0</v>
      </c>
      <c r="AE457" s="113">
        <v>0</v>
      </c>
      <c r="AF457" s="113">
        <v>0</v>
      </c>
      <c r="AG457" s="113">
        <v>0</v>
      </c>
      <c r="AH457" s="113">
        <v>0</v>
      </c>
      <c r="AI457" s="113">
        <f t="shared" si="516"/>
        <v>0</v>
      </c>
      <c r="AJ457" s="113">
        <v>0</v>
      </c>
      <c r="AK457" s="113">
        <v>0</v>
      </c>
      <c r="AL457" s="113">
        <f t="shared" si="517"/>
        <v>0</v>
      </c>
      <c r="AM457" s="113">
        <f t="shared" si="532"/>
        <v>0</v>
      </c>
      <c r="AN457" s="113">
        <f t="shared" si="533"/>
        <v>0</v>
      </c>
      <c r="AO457" s="113">
        <f t="shared" si="534"/>
        <v>0</v>
      </c>
      <c r="AP457" s="113">
        <f t="shared" si="535"/>
        <v>0</v>
      </c>
      <c r="AQ457" s="113">
        <f t="shared" si="536"/>
        <v>0</v>
      </c>
      <c r="AR457" s="113">
        <f t="shared" si="536"/>
        <v>0</v>
      </c>
      <c r="AS457" s="113">
        <f t="shared" si="536"/>
        <v>0</v>
      </c>
      <c r="AT457" s="113">
        <f t="shared" si="537"/>
        <v>0</v>
      </c>
      <c r="AU457" s="113">
        <v>0</v>
      </c>
      <c r="AV457" s="113">
        <v>0</v>
      </c>
      <c r="AW457" s="113">
        <f t="shared" si="538"/>
        <v>0</v>
      </c>
      <c r="AX457" s="113" t="e">
        <f>#REF!</f>
        <v>#REF!</v>
      </c>
      <c r="AY457" s="113">
        <v>0</v>
      </c>
      <c r="AZ457" s="113">
        <v>0</v>
      </c>
      <c r="BA457" s="113">
        <v>0</v>
      </c>
      <c r="BB457" s="113">
        <v>0</v>
      </c>
    </row>
    <row r="458" spans="7:54" s="71" customFormat="1" ht="14.25" x14ac:dyDescent="0.2">
      <c r="G458" s="81" t="s">
        <v>868</v>
      </c>
      <c r="H458" s="85" t="s">
        <v>868</v>
      </c>
      <c r="I458" s="74" t="s">
        <v>869</v>
      </c>
      <c r="J458" s="75">
        <v>0</v>
      </c>
      <c r="K458" s="75"/>
      <c r="L458" s="113">
        <v>0</v>
      </c>
      <c r="M458" s="113">
        <v>0</v>
      </c>
      <c r="N458" s="113">
        <v>0</v>
      </c>
      <c r="O458" s="113">
        <v>0</v>
      </c>
      <c r="P458" s="113">
        <v>0</v>
      </c>
      <c r="Q458" s="113">
        <v>0</v>
      </c>
      <c r="R458" s="113">
        <v>0</v>
      </c>
      <c r="S458" s="113">
        <v>0</v>
      </c>
      <c r="T458" s="113">
        <v>0</v>
      </c>
      <c r="U458" s="113">
        <v>0</v>
      </c>
      <c r="V458" s="113">
        <v>0</v>
      </c>
      <c r="W458" s="113">
        <v>0</v>
      </c>
      <c r="X458" s="113">
        <v>0</v>
      </c>
      <c r="Y458" s="113">
        <f t="shared" si="518"/>
        <v>0</v>
      </c>
      <c r="Z458" s="113">
        <v>0</v>
      </c>
      <c r="AA458" s="113">
        <v>0</v>
      </c>
      <c r="AB458" s="113">
        <v>0</v>
      </c>
      <c r="AC458" s="113">
        <v>0</v>
      </c>
      <c r="AD458" s="113">
        <v>0</v>
      </c>
      <c r="AE458" s="113">
        <v>0</v>
      </c>
      <c r="AF458" s="113">
        <v>0</v>
      </c>
      <c r="AG458" s="113">
        <v>0</v>
      </c>
      <c r="AH458" s="113">
        <v>0</v>
      </c>
      <c r="AI458" s="113">
        <f t="shared" si="516"/>
        <v>0</v>
      </c>
      <c r="AJ458" s="113">
        <v>0</v>
      </c>
      <c r="AK458" s="113">
        <v>0</v>
      </c>
      <c r="AL458" s="113">
        <f t="shared" si="517"/>
        <v>0</v>
      </c>
      <c r="AM458" s="113">
        <f t="shared" si="532"/>
        <v>0</v>
      </c>
      <c r="AN458" s="113">
        <f t="shared" si="533"/>
        <v>0</v>
      </c>
      <c r="AO458" s="113">
        <f t="shared" si="534"/>
        <v>0</v>
      </c>
      <c r="AP458" s="113">
        <f t="shared" si="535"/>
        <v>0</v>
      </c>
      <c r="AQ458" s="113">
        <f t="shared" si="536"/>
        <v>0</v>
      </c>
      <c r="AR458" s="113">
        <f t="shared" si="536"/>
        <v>0</v>
      </c>
      <c r="AS458" s="113">
        <f t="shared" si="536"/>
        <v>0</v>
      </c>
      <c r="AT458" s="113">
        <f t="shared" si="537"/>
        <v>0</v>
      </c>
      <c r="AU458" s="113">
        <v>0</v>
      </c>
      <c r="AV458" s="113">
        <v>0</v>
      </c>
      <c r="AW458" s="113">
        <f t="shared" si="538"/>
        <v>0</v>
      </c>
      <c r="AX458" s="113" t="e">
        <f>#REF!</f>
        <v>#REF!</v>
      </c>
      <c r="AY458" s="113">
        <v>0</v>
      </c>
      <c r="AZ458" s="113">
        <v>0</v>
      </c>
      <c r="BA458" s="113">
        <v>0</v>
      </c>
      <c r="BB458" s="113">
        <v>0</v>
      </c>
    </row>
    <row r="459" spans="7:54" s="71" customFormat="1" ht="14.25" x14ac:dyDescent="0.2">
      <c r="G459" s="81" t="s">
        <v>870</v>
      </c>
      <c r="H459" s="85" t="s">
        <v>870</v>
      </c>
      <c r="I459" s="74" t="s">
        <v>871</v>
      </c>
      <c r="J459" s="75">
        <v>0</v>
      </c>
      <c r="K459" s="75"/>
      <c r="L459" s="113">
        <v>0</v>
      </c>
      <c r="M459" s="113">
        <v>0</v>
      </c>
      <c r="N459" s="113">
        <v>0</v>
      </c>
      <c r="O459" s="113">
        <v>0</v>
      </c>
      <c r="P459" s="113">
        <v>0</v>
      </c>
      <c r="Q459" s="113">
        <v>0</v>
      </c>
      <c r="R459" s="113">
        <v>0</v>
      </c>
      <c r="S459" s="113">
        <v>0</v>
      </c>
      <c r="T459" s="113">
        <v>0</v>
      </c>
      <c r="U459" s="113">
        <v>0</v>
      </c>
      <c r="V459" s="113">
        <v>0</v>
      </c>
      <c r="W459" s="113">
        <v>0</v>
      </c>
      <c r="X459" s="113">
        <v>0</v>
      </c>
      <c r="Y459" s="113">
        <f t="shared" si="518"/>
        <v>0</v>
      </c>
      <c r="Z459" s="113">
        <v>0</v>
      </c>
      <c r="AA459" s="113">
        <v>0</v>
      </c>
      <c r="AB459" s="113">
        <v>0</v>
      </c>
      <c r="AC459" s="113">
        <v>0</v>
      </c>
      <c r="AD459" s="113">
        <v>0</v>
      </c>
      <c r="AE459" s="113">
        <v>0</v>
      </c>
      <c r="AF459" s="113">
        <v>0</v>
      </c>
      <c r="AG459" s="113">
        <v>0</v>
      </c>
      <c r="AH459" s="113">
        <v>0</v>
      </c>
      <c r="AI459" s="113">
        <f t="shared" si="516"/>
        <v>0</v>
      </c>
      <c r="AJ459" s="113">
        <v>0</v>
      </c>
      <c r="AK459" s="113">
        <v>0</v>
      </c>
      <c r="AL459" s="113">
        <f t="shared" si="517"/>
        <v>0</v>
      </c>
      <c r="AM459" s="113">
        <f t="shared" si="532"/>
        <v>0</v>
      </c>
      <c r="AN459" s="113">
        <f t="shared" si="533"/>
        <v>0</v>
      </c>
      <c r="AO459" s="113">
        <f t="shared" si="534"/>
        <v>0</v>
      </c>
      <c r="AP459" s="113">
        <f t="shared" si="535"/>
        <v>0</v>
      </c>
      <c r="AQ459" s="113">
        <f t="shared" si="536"/>
        <v>0</v>
      </c>
      <c r="AR459" s="113">
        <f t="shared" si="536"/>
        <v>0</v>
      </c>
      <c r="AS459" s="113">
        <f t="shared" si="536"/>
        <v>0</v>
      </c>
      <c r="AT459" s="113">
        <f t="shared" si="537"/>
        <v>0</v>
      </c>
      <c r="AU459" s="123">
        <v>0</v>
      </c>
      <c r="AV459" s="113">
        <v>0</v>
      </c>
      <c r="AW459" s="113">
        <f t="shared" si="538"/>
        <v>0</v>
      </c>
      <c r="AX459" s="113" t="e">
        <f>#REF!</f>
        <v>#REF!</v>
      </c>
      <c r="AY459" s="113">
        <v>0</v>
      </c>
      <c r="AZ459" s="113">
        <v>0</v>
      </c>
      <c r="BA459" s="113">
        <v>0</v>
      </c>
      <c r="BB459" s="113">
        <v>0</v>
      </c>
    </row>
    <row r="460" spans="7:54" s="71" customFormat="1" ht="14.25" x14ac:dyDescent="0.2">
      <c r="G460" s="81" t="s">
        <v>872</v>
      </c>
      <c r="H460" s="82" t="s">
        <v>150</v>
      </c>
      <c r="I460" s="83" t="s">
        <v>151</v>
      </c>
      <c r="J460" s="84">
        <f>SUM(J461:J467)</f>
        <v>0</v>
      </c>
      <c r="K460" s="84">
        <f>SUM(K461:K467)</f>
        <v>0</v>
      </c>
      <c r="L460" s="115">
        <f>SUM(L461:L467)</f>
        <v>0</v>
      </c>
      <c r="M460" s="115">
        <f t="shared" ref="M460:X460" si="539">SUM(M461:M467)</f>
        <v>0</v>
      </c>
      <c r="N460" s="115">
        <f t="shared" si="539"/>
        <v>0</v>
      </c>
      <c r="O460" s="115">
        <f t="shared" si="539"/>
        <v>3605805083</v>
      </c>
      <c r="P460" s="115">
        <f t="shared" si="539"/>
        <v>308178822</v>
      </c>
      <c r="Q460" s="115">
        <f t="shared" si="539"/>
        <v>3297626261</v>
      </c>
      <c r="R460" s="115">
        <f t="shared" si="539"/>
        <v>3605805083</v>
      </c>
      <c r="S460" s="115">
        <f t="shared" si="539"/>
        <v>3605805083</v>
      </c>
      <c r="T460" s="115">
        <f t="shared" si="539"/>
        <v>3605805083</v>
      </c>
      <c r="U460" s="115">
        <f t="shared" si="539"/>
        <v>3605805083</v>
      </c>
      <c r="V460" s="115">
        <f t="shared" si="539"/>
        <v>3605805083</v>
      </c>
      <c r="W460" s="115">
        <f t="shared" si="539"/>
        <v>3605805083</v>
      </c>
      <c r="X460" s="115">
        <f t="shared" si="539"/>
        <v>3605805083</v>
      </c>
      <c r="Y460" s="115">
        <f t="shared" si="518"/>
        <v>32452245747</v>
      </c>
      <c r="Z460" s="115">
        <f t="shared" ref="Z460:AW460" si="540">SUM(Z461:Z467)</f>
        <v>0</v>
      </c>
      <c r="AA460" s="115">
        <f t="shared" si="540"/>
        <v>0</v>
      </c>
      <c r="AB460" s="115">
        <f t="shared" si="540"/>
        <v>0</v>
      </c>
      <c r="AC460" s="115">
        <f t="shared" si="540"/>
        <v>0</v>
      </c>
      <c r="AD460" s="115">
        <f t="shared" si="540"/>
        <v>0</v>
      </c>
      <c r="AE460" s="115">
        <f t="shared" si="540"/>
        <v>0</v>
      </c>
      <c r="AF460" s="115">
        <f t="shared" si="540"/>
        <v>0</v>
      </c>
      <c r="AG460" s="115">
        <v>0</v>
      </c>
      <c r="AH460" s="115">
        <v>0</v>
      </c>
      <c r="AI460" s="115">
        <f t="shared" si="540"/>
        <v>0</v>
      </c>
      <c r="AJ460" s="115">
        <f t="shared" si="540"/>
        <v>0</v>
      </c>
      <c r="AK460" s="115">
        <f t="shared" si="540"/>
        <v>0</v>
      </c>
      <c r="AL460" s="115">
        <f t="shared" si="540"/>
        <v>0</v>
      </c>
      <c r="AM460" s="115">
        <f t="shared" si="540"/>
        <v>10817415249</v>
      </c>
      <c r="AN460" s="115">
        <f t="shared" si="540"/>
        <v>10817415249</v>
      </c>
      <c r="AO460" s="115">
        <f t="shared" si="540"/>
        <v>10819022391.473209</v>
      </c>
      <c r="AP460" s="115">
        <f t="shared" si="540"/>
        <v>32453852889.473209</v>
      </c>
      <c r="AQ460" s="115">
        <f t="shared" si="540"/>
        <v>10817415249</v>
      </c>
      <c r="AR460" s="115">
        <f t="shared" si="540"/>
        <v>10817415249</v>
      </c>
      <c r="AS460" s="115">
        <f t="shared" si="540"/>
        <v>10819022391.473209</v>
      </c>
      <c r="AT460" s="115">
        <f t="shared" si="540"/>
        <v>32453852889.473209</v>
      </c>
      <c r="AU460" s="115">
        <f t="shared" si="540"/>
        <v>10817415249</v>
      </c>
      <c r="AV460" s="115">
        <f t="shared" si="540"/>
        <v>21636437640.473198</v>
      </c>
      <c r="AW460" s="115">
        <f t="shared" si="540"/>
        <v>32453852889.473198</v>
      </c>
      <c r="AX460" s="115" t="e">
        <f>SUM(AX461:AX467)</f>
        <v>#REF!</v>
      </c>
      <c r="AY460" s="115">
        <f>SUM(AY461:AY467)</f>
        <v>32453852889.473198</v>
      </c>
      <c r="AZ460" s="115">
        <f>SUM(AZ461:AZ467)</f>
        <v>43855908068.660698</v>
      </c>
      <c r="BA460" s="115">
        <f>SUM(BA461:BA467)</f>
        <v>32453852889.473198</v>
      </c>
      <c r="BB460" s="115">
        <f>SUM(BB461:BB467)</f>
        <v>43855908068.660698</v>
      </c>
    </row>
    <row r="461" spans="7:54" s="71" customFormat="1" ht="14.25" x14ac:dyDescent="0.2">
      <c r="G461" s="81" t="s">
        <v>873</v>
      </c>
      <c r="H461" s="85" t="s">
        <v>873</v>
      </c>
      <c r="I461" s="74" t="s">
        <v>874</v>
      </c>
      <c r="J461" s="75">
        <v>0</v>
      </c>
      <c r="K461" s="75"/>
      <c r="L461" s="113">
        <v>0</v>
      </c>
      <c r="M461" s="113">
        <v>0</v>
      </c>
      <c r="N461" s="113">
        <v>0</v>
      </c>
      <c r="O461" s="113">
        <v>0</v>
      </c>
      <c r="P461" s="113">
        <v>0</v>
      </c>
      <c r="Q461" s="113">
        <v>0</v>
      </c>
      <c r="R461" s="113">
        <v>0</v>
      </c>
      <c r="S461" s="113">
        <v>0</v>
      </c>
      <c r="T461" s="113">
        <v>0</v>
      </c>
      <c r="U461" s="113">
        <v>0</v>
      </c>
      <c r="V461" s="113">
        <v>0</v>
      </c>
      <c r="W461" s="113">
        <v>0</v>
      </c>
      <c r="X461" s="113">
        <v>0</v>
      </c>
      <c r="Y461" s="113">
        <f t="shared" si="518"/>
        <v>0</v>
      </c>
      <c r="Z461" s="113">
        <v>0</v>
      </c>
      <c r="AA461" s="113">
        <v>0</v>
      </c>
      <c r="AB461" s="113">
        <v>0</v>
      </c>
      <c r="AC461" s="113">
        <v>0</v>
      </c>
      <c r="AD461" s="113">
        <v>0</v>
      </c>
      <c r="AE461" s="113">
        <v>0</v>
      </c>
      <c r="AF461" s="113">
        <v>0</v>
      </c>
      <c r="AG461" s="113">
        <v>0</v>
      </c>
      <c r="AH461" s="113">
        <v>0</v>
      </c>
      <c r="AI461" s="113">
        <f t="shared" si="516"/>
        <v>0</v>
      </c>
      <c r="AJ461" s="113">
        <v>0</v>
      </c>
      <c r="AK461" s="113">
        <v>0</v>
      </c>
      <c r="AL461" s="113">
        <f t="shared" si="517"/>
        <v>0</v>
      </c>
      <c r="AM461" s="113">
        <f t="shared" ref="AM461:AM467" si="541">SUM(M461:R461)</f>
        <v>0</v>
      </c>
      <c r="AN461" s="113">
        <f t="shared" ref="AN461:AN467" si="542">SUM(S461:U461)</f>
        <v>0</v>
      </c>
      <c r="AO461" s="113">
        <f t="shared" ref="AO461:AO467" si="543">SUM(V461:X461)</f>
        <v>0</v>
      </c>
      <c r="AP461" s="113">
        <f t="shared" ref="AP461:AP467" si="544">SUM(AM461:AO461)</f>
        <v>0</v>
      </c>
      <c r="AQ461" s="113">
        <f t="shared" ref="AQ461:AS467" si="545">AM461</f>
        <v>0</v>
      </c>
      <c r="AR461" s="113">
        <f t="shared" si="545"/>
        <v>0</v>
      </c>
      <c r="AS461" s="113">
        <f t="shared" si="545"/>
        <v>0</v>
      </c>
      <c r="AT461" s="113">
        <f t="shared" ref="AT461:AT467" si="546">SUM(AQ461:AS461)</f>
        <v>0</v>
      </c>
      <c r="AU461" s="113">
        <v>0</v>
      </c>
      <c r="AV461" s="113">
        <v>0</v>
      </c>
      <c r="AW461" s="113">
        <f t="shared" ref="AW461:AW467" si="547">SUM(AU461:AV461)</f>
        <v>0</v>
      </c>
      <c r="AX461" s="113" t="e">
        <f>#REF!</f>
        <v>#REF!</v>
      </c>
      <c r="AY461" s="113">
        <v>0</v>
      </c>
      <c r="AZ461" s="113">
        <v>0</v>
      </c>
      <c r="BA461" s="113">
        <v>0</v>
      </c>
      <c r="BB461" s="113">
        <v>0</v>
      </c>
    </row>
    <row r="462" spans="7:54" s="71" customFormat="1" ht="14.25" x14ac:dyDescent="0.2">
      <c r="G462" s="81" t="s">
        <v>875</v>
      </c>
      <c r="H462" s="85" t="s">
        <v>875</v>
      </c>
      <c r="I462" s="74" t="s">
        <v>876</v>
      </c>
      <c r="J462" s="75">
        <v>0</v>
      </c>
      <c r="K462" s="75"/>
      <c r="L462" s="113">
        <v>0</v>
      </c>
      <c r="M462" s="113">
        <v>0</v>
      </c>
      <c r="N462" s="113">
        <v>0</v>
      </c>
      <c r="O462" s="113">
        <v>0</v>
      </c>
      <c r="P462" s="113">
        <v>0</v>
      </c>
      <c r="Q462" s="113">
        <v>0</v>
      </c>
      <c r="R462" s="113">
        <v>0</v>
      </c>
      <c r="S462" s="113">
        <v>0</v>
      </c>
      <c r="T462" s="113">
        <v>0</v>
      </c>
      <c r="U462" s="113">
        <v>0</v>
      </c>
      <c r="V462" s="113">
        <v>0</v>
      </c>
      <c r="W462" s="113">
        <v>0</v>
      </c>
      <c r="X462" s="113">
        <v>0</v>
      </c>
      <c r="Y462" s="113">
        <f t="shared" si="518"/>
        <v>0</v>
      </c>
      <c r="Z462" s="113">
        <v>0</v>
      </c>
      <c r="AA462" s="113">
        <v>0</v>
      </c>
      <c r="AB462" s="113">
        <v>0</v>
      </c>
      <c r="AC462" s="113">
        <v>0</v>
      </c>
      <c r="AD462" s="113">
        <v>0</v>
      </c>
      <c r="AE462" s="113">
        <v>0</v>
      </c>
      <c r="AF462" s="113">
        <v>0</v>
      </c>
      <c r="AG462" s="113">
        <v>0</v>
      </c>
      <c r="AH462" s="113">
        <v>0</v>
      </c>
      <c r="AI462" s="113">
        <f t="shared" si="516"/>
        <v>0</v>
      </c>
      <c r="AJ462" s="113">
        <v>0</v>
      </c>
      <c r="AK462" s="113">
        <v>0</v>
      </c>
      <c r="AL462" s="113">
        <f t="shared" si="517"/>
        <v>0</v>
      </c>
      <c r="AM462" s="113">
        <f t="shared" si="541"/>
        <v>0</v>
      </c>
      <c r="AN462" s="113">
        <f t="shared" si="542"/>
        <v>0</v>
      </c>
      <c r="AO462" s="113">
        <f t="shared" si="543"/>
        <v>0</v>
      </c>
      <c r="AP462" s="113">
        <f t="shared" si="544"/>
        <v>0</v>
      </c>
      <c r="AQ462" s="113">
        <f t="shared" si="545"/>
        <v>0</v>
      </c>
      <c r="AR462" s="113">
        <f t="shared" si="545"/>
        <v>0</v>
      </c>
      <c r="AS462" s="113">
        <f t="shared" si="545"/>
        <v>0</v>
      </c>
      <c r="AT462" s="113">
        <f t="shared" si="546"/>
        <v>0</v>
      </c>
      <c r="AU462" s="113">
        <v>0</v>
      </c>
      <c r="AV462" s="113">
        <v>0</v>
      </c>
      <c r="AW462" s="113">
        <f t="shared" si="547"/>
        <v>0</v>
      </c>
      <c r="AX462" s="113" t="e">
        <f>#REF!</f>
        <v>#REF!</v>
      </c>
      <c r="AY462" s="113">
        <v>0</v>
      </c>
      <c r="AZ462" s="113">
        <v>0</v>
      </c>
      <c r="BA462" s="113">
        <v>0</v>
      </c>
      <c r="BB462" s="113">
        <v>0</v>
      </c>
    </row>
    <row r="463" spans="7:54" s="71" customFormat="1" ht="14.25" x14ac:dyDescent="0.2">
      <c r="G463" s="81" t="s">
        <v>877</v>
      </c>
      <c r="H463" s="85" t="s">
        <v>877</v>
      </c>
      <c r="I463" s="74" t="s">
        <v>878</v>
      </c>
      <c r="J463" s="75">
        <v>0</v>
      </c>
      <c r="K463" s="75"/>
      <c r="L463" s="113">
        <v>0</v>
      </c>
      <c r="M463" s="113">
        <v>0</v>
      </c>
      <c r="N463" s="113">
        <v>0</v>
      </c>
      <c r="O463" s="113">
        <v>0</v>
      </c>
      <c r="P463" s="113">
        <v>0</v>
      </c>
      <c r="Q463" s="113">
        <v>0</v>
      </c>
      <c r="R463" s="113">
        <v>0</v>
      </c>
      <c r="S463" s="113">
        <v>0</v>
      </c>
      <c r="T463" s="113">
        <v>0</v>
      </c>
      <c r="U463" s="113">
        <v>0</v>
      </c>
      <c r="V463" s="113">
        <v>0</v>
      </c>
      <c r="W463" s="113">
        <v>0</v>
      </c>
      <c r="X463" s="113">
        <v>0</v>
      </c>
      <c r="Y463" s="113">
        <f t="shared" si="518"/>
        <v>0</v>
      </c>
      <c r="Z463" s="113">
        <v>0</v>
      </c>
      <c r="AA463" s="113">
        <v>0</v>
      </c>
      <c r="AB463" s="113">
        <v>0</v>
      </c>
      <c r="AC463" s="113">
        <v>0</v>
      </c>
      <c r="AD463" s="113">
        <v>0</v>
      </c>
      <c r="AE463" s="113">
        <v>0</v>
      </c>
      <c r="AF463" s="113">
        <v>0</v>
      </c>
      <c r="AG463" s="113">
        <v>0</v>
      </c>
      <c r="AH463" s="113">
        <v>0</v>
      </c>
      <c r="AI463" s="113">
        <f t="shared" si="516"/>
        <v>0</v>
      </c>
      <c r="AJ463" s="113">
        <v>0</v>
      </c>
      <c r="AK463" s="113">
        <v>0</v>
      </c>
      <c r="AL463" s="113">
        <f t="shared" si="517"/>
        <v>0</v>
      </c>
      <c r="AM463" s="113">
        <f t="shared" si="541"/>
        <v>0</v>
      </c>
      <c r="AN463" s="113">
        <f t="shared" si="542"/>
        <v>0</v>
      </c>
      <c r="AO463" s="113">
        <f t="shared" si="543"/>
        <v>0</v>
      </c>
      <c r="AP463" s="113">
        <f t="shared" si="544"/>
        <v>0</v>
      </c>
      <c r="AQ463" s="113">
        <f t="shared" si="545"/>
        <v>0</v>
      </c>
      <c r="AR463" s="113">
        <f t="shared" si="545"/>
        <v>0</v>
      </c>
      <c r="AS463" s="113">
        <f t="shared" si="545"/>
        <v>0</v>
      </c>
      <c r="AT463" s="113">
        <f t="shared" si="546"/>
        <v>0</v>
      </c>
      <c r="AU463" s="113">
        <v>0</v>
      </c>
      <c r="AV463" s="113">
        <v>0</v>
      </c>
      <c r="AW463" s="113">
        <f t="shared" si="547"/>
        <v>0</v>
      </c>
      <c r="AX463" s="113" t="e">
        <f>#REF!</f>
        <v>#REF!</v>
      </c>
      <c r="AY463" s="113">
        <v>0</v>
      </c>
      <c r="AZ463" s="113">
        <v>0</v>
      </c>
      <c r="BA463" s="113">
        <v>0</v>
      </c>
      <c r="BB463" s="113">
        <v>0</v>
      </c>
    </row>
    <row r="464" spans="7:54" s="71" customFormat="1" ht="14.25" x14ac:dyDescent="0.2">
      <c r="G464" s="81" t="s">
        <v>879</v>
      </c>
      <c r="H464" s="85" t="s">
        <v>879</v>
      </c>
      <c r="I464" s="74" t="s">
        <v>880</v>
      </c>
      <c r="J464" s="75">
        <v>0</v>
      </c>
      <c r="K464" s="75"/>
      <c r="L464" s="113">
        <v>0</v>
      </c>
      <c r="M464" s="113">
        <v>0</v>
      </c>
      <c r="N464" s="113">
        <v>0</v>
      </c>
      <c r="O464" s="113">
        <v>0</v>
      </c>
      <c r="P464" s="113">
        <v>0</v>
      </c>
      <c r="Q464" s="113">
        <v>0</v>
      </c>
      <c r="R464" s="113">
        <v>0</v>
      </c>
      <c r="S464" s="113">
        <v>0</v>
      </c>
      <c r="T464" s="113">
        <v>0</v>
      </c>
      <c r="U464" s="113">
        <v>0</v>
      </c>
      <c r="V464" s="113">
        <v>0</v>
      </c>
      <c r="W464" s="113">
        <v>0</v>
      </c>
      <c r="X464" s="113">
        <v>0</v>
      </c>
      <c r="Y464" s="113">
        <f t="shared" si="518"/>
        <v>0</v>
      </c>
      <c r="Z464" s="113">
        <v>0</v>
      </c>
      <c r="AA464" s="113">
        <v>0</v>
      </c>
      <c r="AB464" s="113">
        <v>0</v>
      </c>
      <c r="AC464" s="113">
        <v>0</v>
      </c>
      <c r="AD464" s="113">
        <v>0</v>
      </c>
      <c r="AE464" s="113">
        <v>0</v>
      </c>
      <c r="AF464" s="113">
        <v>0</v>
      </c>
      <c r="AG464" s="113">
        <v>0</v>
      </c>
      <c r="AH464" s="113">
        <v>0</v>
      </c>
      <c r="AI464" s="113">
        <f t="shared" si="516"/>
        <v>0</v>
      </c>
      <c r="AJ464" s="113">
        <v>0</v>
      </c>
      <c r="AK464" s="113">
        <v>0</v>
      </c>
      <c r="AL464" s="113">
        <f t="shared" si="517"/>
        <v>0</v>
      </c>
      <c r="AM464" s="113">
        <f t="shared" si="541"/>
        <v>0</v>
      </c>
      <c r="AN464" s="113">
        <f t="shared" si="542"/>
        <v>0</v>
      </c>
      <c r="AO464" s="113">
        <f t="shared" si="543"/>
        <v>0</v>
      </c>
      <c r="AP464" s="113">
        <f t="shared" si="544"/>
        <v>0</v>
      </c>
      <c r="AQ464" s="113">
        <f t="shared" si="545"/>
        <v>0</v>
      </c>
      <c r="AR464" s="113">
        <f t="shared" si="545"/>
        <v>0</v>
      </c>
      <c r="AS464" s="113">
        <f t="shared" si="545"/>
        <v>0</v>
      </c>
      <c r="AT464" s="113">
        <f t="shared" si="546"/>
        <v>0</v>
      </c>
      <c r="AU464" s="113">
        <v>0</v>
      </c>
      <c r="AV464" s="113">
        <v>0</v>
      </c>
      <c r="AW464" s="113">
        <f t="shared" si="547"/>
        <v>0</v>
      </c>
      <c r="AX464" s="113" t="e">
        <f>#REF!</f>
        <v>#REF!</v>
      </c>
      <c r="AY464" s="113">
        <v>0</v>
      </c>
      <c r="AZ464" s="113">
        <v>0</v>
      </c>
      <c r="BA464" s="113">
        <v>0</v>
      </c>
      <c r="BB464" s="113">
        <v>0</v>
      </c>
    </row>
    <row r="465" spans="7:54" s="71" customFormat="1" ht="14.25" x14ac:dyDescent="0.2">
      <c r="G465" s="81" t="s">
        <v>881</v>
      </c>
      <c r="H465" s="85" t="s">
        <v>881</v>
      </c>
      <c r="I465" s="74" t="s">
        <v>882</v>
      </c>
      <c r="J465" s="75">
        <v>0</v>
      </c>
      <c r="K465" s="75"/>
      <c r="L465" s="113">
        <v>0</v>
      </c>
      <c r="M465" s="113">
        <v>0</v>
      </c>
      <c r="N465" s="113">
        <v>0</v>
      </c>
      <c r="O465" s="113">
        <v>0</v>
      </c>
      <c r="P465" s="113">
        <v>0</v>
      </c>
      <c r="Q465" s="113">
        <v>0</v>
      </c>
      <c r="R465" s="113">
        <v>0</v>
      </c>
      <c r="S465" s="113">
        <v>0</v>
      </c>
      <c r="T465" s="113">
        <v>0</v>
      </c>
      <c r="U465" s="113">
        <v>0</v>
      </c>
      <c r="V465" s="113">
        <v>0</v>
      </c>
      <c r="W465" s="113">
        <v>0</v>
      </c>
      <c r="X465" s="113">
        <v>0</v>
      </c>
      <c r="Y465" s="113">
        <f t="shared" si="518"/>
        <v>0</v>
      </c>
      <c r="Z465" s="113">
        <v>0</v>
      </c>
      <c r="AA465" s="113">
        <v>0</v>
      </c>
      <c r="AB465" s="113">
        <v>0</v>
      </c>
      <c r="AC465" s="113">
        <v>0</v>
      </c>
      <c r="AD465" s="113">
        <v>0</v>
      </c>
      <c r="AE465" s="113">
        <v>0</v>
      </c>
      <c r="AF465" s="113">
        <v>0</v>
      </c>
      <c r="AG465" s="113">
        <v>0</v>
      </c>
      <c r="AH465" s="113">
        <v>0</v>
      </c>
      <c r="AI465" s="113">
        <f t="shared" si="516"/>
        <v>0</v>
      </c>
      <c r="AJ465" s="113">
        <v>0</v>
      </c>
      <c r="AK465" s="113">
        <v>0</v>
      </c>
      <c r="AL465" s="113">
        <f t="shared" si="517"/>
        <v>0</v>
      </c>
      <c r="AM465" s="113">
        <f t="shared" si="541"/>
        <v>0</v>
      </c>
      <c r="AN465" s="113">
        <f t="shared" si="542"/>
        <v>0</v>
      </c>
      <c r="AO465" s="113">
        <f t="shared" si="543"/>
        <v>0</v>
      </c>
      <c r="AP465" s="113">
        <f t="shared" si="544"/>
        <v>0</v>
      </c>
      <c r="AQ465" s="113">
        <f t="shared" si="545"/>
        <v>0</v>
      </c>
      <c r="AR465" s="113">
        <f t="shared" si="545"/>
        <v>0</v>
      </c>
      <c r="AS465" s="113">
        <f t="shared" si="545"/>
        <v>0</v>
      </c>
      <c r="AT465" s="113">
        <f t="shared" si="546"/>
        <v>0</v>
      </c>
      <c r="AU465" s="113">
        <v>0</v>
      </c>
      <c r="AV465" s="113">
        <v>0</v>
      </c>
      <c r="AW465" s="113">
        <f t="shared" si="547"/>
        <v>0</v>
      </c>
      <c r="AX465" s="113" t="e">
        <f>#REF!</f>
        <v>#REF!</v>
      </c>
      <c r="AY465" s="113">
        <v>0</v>
      </c>
      <c r="AZ465" s="113">
        <v>0</v>
      </c>
      <c r="BA465" s="113">
        <v>0</v>
      </c>
      <c r="BB465" s="113">
        <v>0</v>
      </c>
    </row>
    <row r="466" spans="7:54" s="71" customFormat="1" ht="14.25" x14ac:dyDescent="0.2">
      <c r="G466" s="81" t="s">
        <v>883</v>
      </c>
      <c r="H466" s="85" t="s">
        <v>883</v>
      </c>
      <c r="I466" s="74" t="s">
        <v>884</v>
      </c>
      <c r="J466" s="75">
        <v>0</v>
      </c>
      <c r="K466" s="75"/>
      <c r="L466" s="113">
        <v>0</v>
      </c>
      <c r="M466" s="113">
        <v>0</v>
      </c>
      <c r="N466" s="113">
        <v>0</v>
      </c>
      <c r="O466" s="113">
        <v>3605805083</v>
      </c>
      <c r="P466" s="113">
        <v>308178822</v>
      </c>
      <c r="Q466" s="113">
        <v>3297626261</v>
      </c>
      <c r="R466" s="113">
        <v>3605805083</v>
      </c>
      <c r="S466" s="113">
        <v>3605805083</v>
      </c>
      <c r="T466" s="113">
        <v>3605805083</v>
      </c>
      <c r="U466" s="113">
        <v>3605805083</v>
      </c>
      <c r="V466" s="113">
        <v>3605805083</v>
      </c>
      <c r="W466" s="113">
        <v>3605805083</v>
      </c>
      <c r="X466" s="113">
        <v>3605805083</v>
      </c>
      <c r="Y466" s="113">
        <f t="shared" si="518"/>
        <v>32452245747</v>
      </c>
      <c r="Z466" s="113">
        <v>0</v>
      </c>
      <c r="AA466" s="113">
        <v>0</v>
      </c>
      <c r="AB466" s="113">
        <v>0</v>
      </c>
      <c r="AC466" s="113">
        <v>0</v>
      </c>
      <c r="AD466" s="113">
        <v>0</v>
      </c>
      <c r="AE466" s="113">
        <v>0</v>
      </c>
      <c r="AF466" s="113">
        <v>0</v>
      </c>
      <c r="AG466" s="113">
        <v>0</v>
      </c>
      <c r="AH466" s="113">
        <v>0</v>
      </c>
      <c r="AI466" s="113">
        <f t="shared" si="516"/>
        <v>0</v>
      </c>
      <c r="AJ466" s="113">
        <v>0</v>
      </c>
      <c r="AK466" s="113">
        <v>0</v>
      </c>
      <c r="AL466" s="113">
        <f t="shared" si="517"/>
        <v>0</v>
      </c>
      <c r="AM466" s="113">
        <f t="shared" si="541"/>
        <v>10817415249</v>
      </c>
      <c r="AN466" s="113">
        <v>10817415249</v>
      </c>
      <c r="AO466" s="113">
        <v>10819022391.473209</v>
      </c>
      <c r="AP466" s="113">
        <f t="shared" si="544"/>
        <v>32453852889.473209</v>
      </c>
      <c r="AQ466" s="113">
        <f t="shared" si="545"/>
        <v>10817415249</v>
      </c>
      <c r="AR466" s="113">
        <f t="shared" si="545"/>
        <v>10817415249</v>
      </c>
      <c r="AS466" s="113">
        <f t="shared" si="545"/>
        <v>10819022391.473209</v>
      </c>
      <c r="AT466" s="113">
        <f t="shared" si="546"/>
        <v>32453852889.473209</v>
      </c>
      <c r="AU466" s="113">
        <v>10817415249</v>
      </c>
      <c r="AV466" s="113">
        <v>21636437640.473198</v>
      </c>
      <c r="AW466" s="113">
        <f t="shared" si="547"/>
        <v>32453852889.473198</v>
      </c>
      <c r="AX466" s="113" t="e">
        <f>#REF!</f>
        <v>#REF!</v>
      </c>
      <c r="AY466" s="113">
        <f>32453852.8894732*1000</f>
        <v>32453852889.473198</v>
      </c>
      <c r="AZ466" s="113">
        <f>43855908.0686607*1000</f>
        <v>43855908068.660698</v>
      </c>
      <c r="BA466" s="113">
        <f>32453852.8894732*1000</f>
        <v>32453852889.473198</v>
      </c>
      <c r="BB466" s="113">
        <f>43855908.0686607*1000</f>
        <v>43855908068.660698</v>
      </c>
    </row>
    <row r="467" spans="7:54" s="71" customFormat="1" ht="14.25" x14ac:dyDescent="0.2">
      <c r="G467" s="81" t="s">
        <v>885</v>
      </c>
      <c r="H467" s="85" t="s">
        <v>885</v>
      </c>
      <c r="I467" s="74" t="s">
        <v>886</v>
      </c>
      <c r="J467" s="75">
        <v>0</v>
      </c>
      <c r="K467" s="75"/>
      <c r="L467" s="113">
        <v>0</v>
      </c>
      <c r="M467" s="113">
        <v>0</v>
      </c>
      <c r="N467" s="113">
        <v>0</v>
      </c>
      <c r="O467" s="113">
        <v>0</v>
      </c>
      <c r="P467" s="113">
        <v>0</v>
      </c>
      <c r="Q467" s="113">
        <v>0</v>
      </c>
      <c r="R467" s="113">
        <v>0</v>
      </c>
      <c r="S467" s="113">
        <v>0</v>
      </c>
      <c r="T467" s="113">
        <v>0</v>
      </c>
      <c r="U467" s="113">
        <v>0</v>
      </c>
      <c r="V467" s="113">
        <v>0</v>
      </c>
      <c r="W467" s="113">
        <v>0</v>
      </c>
      <c r="X467" s="113">
        <v>0</v>
      </c>
      <c r="Y467" s="113">
        <f t="shared" si="518"/>
        <v>0</v>
      </c>
      <c r="Z467" s="113">
        <v>0</v>
      </c>
      <c r="AA467" s="113">
        <v>0</v>
      </c>
      <c r="AB467" s="113">
        <v>0</v>
      </c>
      <c r="AC467" s="113">
        <v>0</v>
      </c>
      <c r="AD467" s="113">
        <v>0</v>
      </c>
      <c r="AE467" s="113">
        <v>0</v>
      </c>
      <c r="AF467" s="113">
        <v>0</v>
      </c>
      <c r="AG467" s="113">
        <v>0</v>
      </c>
      <c r="AH467" s="113">
        <v>0</v>
      </c>
      <c r="AI467" s="113">
        <f t="shared" si="516"/>
        <v>0</v>
      </c>
      <c r="AJ467" s="113">
        <v>0</v>
      </c>
      <c r="AK467" s="113">
        <v>0</v>
      </c>
      <c r="AL467" s="113">
        <f t="shared" si="517"/>
        <v>0</v>
      </c>
      <c r="AM467" s="113">
        <f t="shared" si="541"/>
        <v>0</v>
      </c>
      <c r="AN467" s="113">
        <f t="shared" si="542"/>
        <v>0</v>
      </c>
      <c r="AO467" s="113">
        <f t="shared" si="543"/>
        <v>0</v>
      </c>
      <c r="AP467" s="113">
        <f t="shared" si="544"/>
        <v>0</v>
      </c>
      <c r="AQ467" s="113">
        <f t="shared" si="545"/>
        <v>0</v>
      </c>
      <c r="AR467" s="113">
        <f t="shared" si="545"/>
        <v>0</v>
      </c>
      <c r="AS467" s="113">
        <f t="shared" si="545"/>
        <v>0</v>
      </c>
      <c r="AT467" s="113">
        <f t="shared" si="546"/>
        <v>0</v>
      </c>
      <c r="AU467" s="113">
        <v>0</v>
      </c>
      <c r="AV467" s="113">
        <v>0</v>
      </c>
      <c r="AW467" s="113">
        <f t="shared" si="547"/>
        <v>0</v>
      </c>
      <c r="AX467" s="113" t="e">
        <f>#REF!</f>
        <v>#REF!</v>
      </c>
      <c r="AY467" s="113">
        <v>0</v>
      </c>
      <c r="AZ467" s="113">
        <v>0</v>
      </c>
      <c r="BA467" s="113">
        <v>0</v>
      </c>
      <c r="BB467" s="113">
        <v>0</v>
      </c>
    </row>
    <row r="468" spans="7:54" s="91" customFormat="1" ht="14.25" x14ac:dyDescent="0.2">
      <c r="G468" s="90"/>
      <c r="H468" s="82">
        <v>5128000000</v>
      </c>
      <c r="I468" s="83" t="s">
        <v>887</v>
      </c>
      <c r="J468" s="84">
        <f>SUM(J469:J476)</f>
        <v>0</v>
      </c>
      <c r="K468" s="84">
        <f>SUM(K469:K476)</f>
        <v>829862478</v>
      </c>
      <c r="L468" s="115">
        <f>SUM(L469:L476)</f>
        <v>0</v>
      </c>
      <c r="M468" s="115">
        <f t="shared" ref="M468:X468" si="548">SUM(M469:M476)</f>
        <v>0</v>
      </c>
      <c r="N468" s="115">
        <f t="shared" si="548"/>
        <v>0</v>
      </c>
      <c r="O468" s="115">
        <f t="shared" si="548"/>
        <v>0</v>
      </c>
      <c r="P468" s="115">
        <f>SUM(P469:P476)</f>
        <v>135272767</v>
      </c>
      <c r="Q468" s="115">
        <f t="shared" si="548"/>
        <v>244582557</v>
      </c>
      <c r="R468" s="115">
        <f t="shared" si="548"/>
        <v>76005119</v>
      </c>
      <c r="S468" s="115">
        <f t="shared" si="548"/>
        <v>76005119</v>
      </c>
      <c r="T468" s="115">
        <f t="shared" si="548"/>
        <v>76005119</v>
      </c>
      <c r="U468" s="115">
        <f t="shared" si="548"/>
        <v>76005119</v>
      </c>
      <c r="V468" s="115">
        <f t="shared" si="548"/>
        <v>76005119</v>
      </c>
      <c r="W468" s="115">
        <f t="shared" si="548"/>
        <v>76005119</v>
      </c>
      <c r="X468" s="115">
        <f t="shared" si="548"/>
        <v>76005119</v>
      </c>
      <c r="Y468" s="115">
        <f>SUM(Y469:Y476)</f>
        <v>911891157</v>
      </c>
      <c r="Z468" s="115">
        <f t="shared" ref="Z468:AW468" si="549">SUM(Z469:Z476)</f>
        <v>0</v>
      </c>
      <c r="AA468" s="115">
        <f t="shared" si="549"/>
        <v>0</v>
      </c>
      <c r="AB468" s="115">
        <f t="shared" si="549"/>
        <v>0</v>
      </c>
      <c r="AC468" s="115">
        <f t="shared" si="549"/>
        <v>0</v>
      </c>
      <c r="AD468" s="115">
        <f t="shared" si="549"/>
        <v>0</v>
      </c>
      <c r="AE468" s="115">
        <f t="shared" si="549"/>
        <v>0</v>
      </c>
      <c r="AF468" s="115">
        <f t="shared" si="549"/>
        <v>0</v>
      </c>
      <c r="AG468" s="115">
        <f t="shared" si="549"/>
        <v>0</v>
      </c>
      <c r="AH468" s="115">
        <f t="shared" si="549"/>
        <v>829862478</v>
      </c>
      <c r="AI468" s="115">
        <f t="shared" si="549"/>
        <v>829862478</v>
      </c>
      <c r="AJ468" s="115">
        <f t="shared" si="549"/>
        <v>0</v>
      </c>
      <c r="AK468" s="115">
        <f t="shared" si="549"/>
        <v>0</v>
      </c>
      <c r="AL468" s="115">
        <f t="shared" si="549"/>
        <v>0</v>
      </c>
      <c r="AM468" s="115">
        <f t="shared" si="549"/>
        <v>455860443</v>
      </c>
      <c r="AN468" s="115">
        <f t="shared" si="549"/>
        <v>228015354.71273988</v>
      </c>
      <c r="AO468" s="115">
        <f t="shared" si="549"/>
        <v>228015354.71273988</v>
      </c>
      <c r="AP468" s="115">
        <f t="shared" si="549"/>
        <v>911891152.42547977</v>
      </c>
      <c r="AQ468" s="115">
        <f t="shared" si="549"/>
        <v>455860443</v>
      </c>
      <c r="AR468" s="115">
        <f t="shared" si="549"/>
        <v>228015354.71273988</v>
      </c>
      <c r="AS468" s="115">
        <f t="shared" si="549"/>
        <v>228015354.71273988</v>
      </c>
      <c r="AT468" s="115">
        <f t="shared" si="549"/>
        <v>911891152.42547977</v>
      </c>
      <c r="AU468" s="115">
        <f t="shared" si="549"/>
        <v>455860443</v>
      </c>
      <c r="AV468" s="115">
        <f t="shared" si="549"/>
        <v>456030709.42547995</v>
      </c>
      <c r="AW468" s="115">
        <f t="shared" si="549"/>
        <v>911891152.42547989</v>
      </c>
      <c r="AX468" s="115" t="e">
        <f>SUM(AX469:AX476)</f>
        <v>#REF!</v>
      </c>
      <c r="AY468" s="115">
        <f>SUM(AY469:AY476)</f>
        <v>911891152.42547989</v>
      </c>
      <c r="AZ468" s="115">
        <f>SUM(AZ469:AZ476)</f>
        <v>912061418.85095906</v>
      </c>
      <c r="BA468" s="115">
        <f>SUM(BA469:BA476)</f>
        <v>911891152.42547989</v>
      </c>
      <c r="BB468" s="115">
        <f>SUM(BB469:BB476)</f>
        <v>912061418.85095906</v>
      </c>
    </row>
    <row r="469" spans="7:54" s="71" customFormat="1" ht="14.25" x14ac:dyDescent="0.2">
      <c r="G469" s="81"/>
      <c r="H469" s="73">
        <v>5128000100</v>
      </c>
      <c r="I469" s="74" t="s">
        <v>888</v>
      </c>
      <c r="J469" s="75"/>
      <c r="K469" s="75"/>
      <c r="L469" s="113">
        <v>0</v>
      </c>
      <c r="M469" s="113">
        <v>0</v>
      </c>
      <c r="N469" s="113">
        <v>0</v>
      </c>
      <c r="O469" s="113">
        <v>0</v>
      </c>
      <c r="P469" s="113">
        <v>0</v>
      </c>
      <c r="Q469" s="113"/>
      <c r="R469" s="113"/>
      <c r="S469" s="113"/>
      <c r="T469" s="113"/>
      <c r="U469" s="113"/>
      <c r="V469" s="113"/>
      <c r="W469" s="113"/>
      <c r="X469" s="113"/>
      <c r="Y469" s="113">
        <f t="shared" ref="Y469:Y541" si="550">SUM(M469:X469)</f>
        <v>0</v>
      </c>
      <c r="Z469" s="113"/>
      <c r="AA469" s="113"/>
      <c r="AB469" s="113"/>
      <c r="AC469" s="113"/>
      <c r="AD469" s="113"/>
      <c r="AE469" s="113"/>
      <c r="AF469" s="113">
        <v>0</v>
      </c>
      <c r="AG469" s="113">
        <v>0</v>
      </c>
      <c r="AH469" s="113">
        <v>0</v>
      </c>
      <c r="AI469" s="113">
        <f t="shared" si="516"/>
        <v>0</v>
      </c>
      <c r="AJ469" s="113">
        <v>0</v>
      </c>
      <c r="AK469" s="113">
        <v>0</v>
      </c>
      <c r="AL469" s="113">
        <f t="shared" si="517"/>
        <v>0</v>
      </c>
      <c r="AM469" s="113">
        <f t="shared" ref="AM469:AM476" si="551">SUM(M469:R469)</f>
        <v>0</v>
      </c>
      <c r="AN469" s="113">
        <f>SUM(S469:U469)</f>
        <v>0</v>
      </c>
      <c r="AO469" s="113">
        <f>SUM(V469:X469)</f>
        <v>0</v>
      </c>
      <c r="AP469" s="113">
        <f t="shared" ref="AP469:AP476" si="552">SUM(AM469:AO469)</f>
        <v>0</v>
      </c>
      <c r="AQ469" s="113">
        <f t="shared" ref="AQ469:AS476" si="553">AM469</f>
        <v>0</v>
      </c>
      <c r="AR469" s="113">
        <f t="shared" si="553"/>
        <v>0</v>
      </c>
      <c r="AS469" s="113">
        <f t="shared" si="553"/>
        <v>0</v>
      </c>
      <c r="AT469" s="113">
        <f t="shared" ref="AT469:AT476" si="554">SUM(AQ469:AS469)</f>
        <v>0</v>
      </c>
      <c r="AU469" s="113">
        <v>0</v>
      </c>
      <c r="AV469" s="113">
        <v>0</v>
      </c>
      <c r="AW469" s="113">
        <f t="shared" ref="AW469:AW476" si="555">SUM(AU469:AV469)</f>
        <v>0</v>
      </c>
      <c r="AX469" s="113" t="e">
        <f>#REF!</f>
        <v>#REF!</v>
      </c>
      <c r="AY469" s="113">
        <v>0</v>
      </c>
      <c r="AZ469" s="113">
        <v>0</v>
      </c>
      <c r="BA469" s="113">
        <v>0</v>
      </c>
      <c r="BB469" s="113">
        <v>0</v>
      </c>
    </row>
    <row r="470" spans="7:54" s="71" customFormat="1" ht="14.25" x14ac:dyDescent="0.2">
      <c r="G470" s="81"/>
      <c r="H470" s="73">
        <v>5128000200</v>
      </c>
      <c r="I470" s="74" t="s">
        <v>889</v>
      </c>
      <c r="J470" s="75"/>
      <c r="K470" s="75"/>
      <c r="L470" s="113">
        <v>0</v>
      </c>
      <c r="M470" s="113">
        <v>0</v>
      </c>
      <c r="N470" s="113">
        <v>0</v>
      </c>
      <c r="O470" s="113">
        <v>0</v>
      </c>
      <c r="P470" s="113">
        <v>0</v>
      </c>
      <c r="Q470" s="113"/>
      <c r="R470" s="113"/>
      <c r="S470" s="113"/>
      <c r="T470" s="113"/>
      <c r="U470" s="113"/>
      <c r="V470" s="113"/>
      <c r="W470" s="113"/>
      <c r="X470" s="113"/>
      <c r="Y470" s="113">
        <f t="shared" si="550"/>
        <v>0</v>
      </c>
      <c r="Z470" s="113"/>
      <c r="AA470" s="113"/>
      <c r="AB470" s="113"/>
      <c r="AC470" s="113"/>
      <c r="AD470" s="113"/>
      <c r="AE470" s="113"/>
      <c r="AF470" s="113">
        <v>0</v>
      </c>
      <c r="AG470" s="113">
        <v>0</v>
      </c>
      <c r="AH470" s="113">
        <v>829862478</v>
      </c>
      <c r="AI470" s="113">
        <f t="shared" si="516"/>
        <v>829862478</v>
      </c>
      <c r="AJ470" s="113">
        <v>0</v>
      </c>
      <c r="AK470" s="113">
        <v>0</v>
      </c>
      <c r="AL470" s="113">
        <f t="shared" si="517"/>
        <v>0</v>
      </c>
      <c r="AM470" s="113">
        <f t="shared" si="551"/>
        <v>0</v>
      </c>
      <c r="AN470" s="113">
        <f>SUM(S470:U470)</f>
        <v>0</v>
      </c>
      <c r="AO470" s="113">
        <f>SUM(V470:X470)</f>
        <v>0</v>
      </c>
      <c r="AP470" s="113">
        <f t="shared" si="552"/>
        <v>0</v>
      </c>
      <c r="AQ470" s="113">
        <f t="shared" si="553"/>
        <v>0</v>
      </c>
      <c r="AR470" s="113">
        <f t="shared" si="553"/>
        <v>0</v>
      </c>
      <c r="AS470" s="113">
        <f t="shared" si="553"/>
        <v>0</v>
      </c>
      <c r="AT470" s="113">
        <f t="shared" si="554"/>
        <v>0</v>
      </c>
      <c r="AU470" s="113">
        <v>0</v>
      </c>
      <c r="AV470" s="113">
        <v>0</v>
      </c>
      <c r="AW470" s="113">
        <f t="shared" si="555"/>
        <v>0</v>
      </c>
      <c r="AX470" s="113" t="e">
        <f>#REF!</f>
        <v>#REF!</v>
      </c>
      <c r="AY470" s="113">
        <v>0</v>
      </c>
      <c r="AZ470" s="113">
        <v>0</v>
      </c>
      <c r="BA470" s="113">
        <v>0</v>
      </c>
      <c r="BB470" s="113">
        <v>0</v>
      </c>
    </row>
    <row r="471" spans="7:54" s="71" customFormat="1" ht="14.25" x14ac:dyDescent="0.2">
      <c r="G471" s="81"/>
      <c r="H471" s="73">
        <v>5128000300</v>
      </c>
      <c r="I471" s="74" t="s">
        <v>890</v>
      </c>
      <c r="J471" s="75"/>
      <c r="K471" s="75"/>
      <c r="L471" s="113">
        <v>0</v>
      </c>
      <c r="M471" s="113">
        <v>0</v>
      </c>
      <c r="N471" s="113">
        <v>0</v>
      </c>
      <c r="O471" s="113">
        <v>0</v>
      </c>
      <c r="P471" s="113">
        <v>0</v>
      </c>
      <c r="Q471" s="113"/>
      <c r="R471" s="113"/>
      <c r="S471" s="113"/>
      <c r="T471" s="113"/>
      <c r="U471" s="113"/>
      <c r="V471" s="113"/>
      <c r="W471" s="113"/>
      <c r="X471" s="113"/>
      <c r="Y471" s="113">
        <f t="shared" si="550"/>
        <v>0</v>
      </c>
      <c r="Z471" s="113"/>
      <c r="AA471" s="113"/>
      <c r="AB471" s="113"/>
      <c r="AC471" s="113"/>
      <c r="AD471" s="113"/>
      <c r="AE471" s="113"/>
      <c r="AF471" s="113">
        <v>0</v>
      </c>
      <c r="AG471" s="113">
        <v>0</v>
      </c>
      <c r="AH471" s="113">
        <v>0</v>
      </c>
      <c r="AI471" s="113">
        <f t="shared" si="516"/>
        <v>0</v>
      </c>
      <c r="AJ471" s="113">
        <v>0</v>
      </c>
      <c r="AK471" s="113">
        <v>0</v>
      </c>
      <c r="AL471" s="113">
        <f t="shared" si="517"/>
        <v>0</v>
      </c>
      <c r="AM471" s="113">
        <f t="shared" si="551"/>
        <v>0</v>
      </c>
      <c r="AN471" s="113">
        <f>SUM(S471:U471)</f>
        <v>0</v>
      </c>
      <c r="AO471" s="113">
        <f>SUM(V471:X471)</f>
        <v>0</v>
      </c>
      <c r="AP471" s="113">
        <f t="shared" si="552"/>
        <v>0</v>
      </c>
      <c r="AQ471" s="113">
        <f t="shared" si="553"/>
        <v>0</v>
      </c>
      <c r="AR471" s="113">
        <f t="shared" si="553"/>
        <v>0</v>
      </c>
      <c r="AS471" s="113">
        <f t="shared" si="553"/>
        <v>0</v>
      </c>
      <c r="AT471" s="113">
        <f t="shared" si="554"/>
        <v>0</v>
      </c>
      <c r="AU471" s="113">
        <v>0</v>
      </c>
      <c r="AV471" s="113">
        <v>0</v>
      </c>
      <c r="AW471" s="113">
        <f t="shared" si="555"/>
        <v>0</v>
      </c>
      <c r="AX471" s="113" t="e">
        <f>#REF!</f>
        <v>#REF!</v>
      </c>
      <c r="AY471" s="113">
        <v>0</v>
      </c>
      <c r="AZ471" s="113">
        <v>0</v>
      </c>
      <c r="BA471" s="113">
        <v>0</v>
      </c>
      <c r="BB471" s="113">
        <v>0</v>
      </c>
    </row>
    <row r="472" spans="7:54" s="71" customFormat="1" ht="14.25" x14ac:dyDescent="0.2">
      <c r="G472" s="81"/>
      <c r="H472" s="73">
        <v>5128000400</v>
      </c>
      <c r="I472" s="74" t="s">
        <v>891</v>
      </c>
      <c r="J472" s="75"/>
      <c r="K472" s="75"/>
      <c r="L472" s="113">
        <v>0</v>
      </c>
      <c r="M472" s="113">
        <v>0</v>
      </c>
      <c r="N472" s="113">
        <v>0</v>
      </c>
      <c r="O472" s="113">
        <v>0</v>
      </c>
      <c r="P472" s="113">
        <v>0</v>
      </c>
      <c r="Q472" s="113"/>
      <c r="R472" s="113"/>
      <c r="S472" s="113"/>
      <c r="T472" s="113"/>
      <c r="U472" s="113"/>
      <c r="V472" s="113"/>
      <c r="W472" s="113"/>
      <c r="X472" s="113"/>
      <c r="Y472" s="113">
        <f t="shared" si="550"/>
        <v>0</v>
      </c>
      <c r="Z472" s="113"/>
      <c r="AA472" s="113"/>
      <c r="AB472" s="113"/>
      <c r="AC472" s="113"/>
      <c r="AD472" s="113"/>
      <c r="AE472" s="113"/>
      <c r="AF472" s="113">
        <v>0</v>
      </c>
      <c r="AG472" s="113">
        <v>0</v>
      </c>
      <c r="AH472" s="113">
        <v>0</v>
      </c>
      <c r="AI472" s="113">
        <f t="shared" si="516"/>
        <v>0</v>
      </c>
      <c r="AJ472" s="113">
        <v>0</v>
      </c>
      <c r="AK472" s="113">
        <v>0</v>
      </c>
      <c r="AL472" s="113">
        <f t="shared" si="517"/>
        <v>0</v>
      </c>
      <c r="AM472" s="113">
        <f t="shared" si="551"/>
        <v>0</v>
      </c>
      <c r="AN472" s="113">
        <f>SUM(S472:U472)</f>
        <v>0</v>
      </c>
      <c r="AO472" s="113">
        <f>SUM(V472:X472)</f>
        <v>0</v>
      </c>
      <c r="AP472" s="113">
        <f t="shared" si="552"/>
        <v>0</v>
      </c>
      <c r="AQ472" s="113">
        <f t="shared" si="553"/>
        <v>0</v>
      </c>
      <c r="AR472" s="113">
        <f t="shared" si="553"/>
        <v>0</v>
      </c>
      <c r="AS472" s="113">
        <f t="shared" si="553"/>
        <v>0</v>
      </c>
      <c r="AT472" s="113">
        <f t="shared" si="554"/>
        <v>0</v>
      </c>
      <c r="AU472" s="113">
        <v>0</v>
      </c>
      <c r="AV472" s="113">
        <v>0</v>
      </c>
      <c r="AW472" s="113">
        <f t="shared" si="555"/>
        <v>0</v>
      </c>
      <c r="AX472" s="113" t="e">
        <f>#REF!</f>
        <v>#REF!</v>
      </c>
      <c r="AY472" s="113">
        <v>0</v>
      </c>
      <c r="AZ472" s="113">
        <v>0</v>
      </c>
      <c r="BA472" s="113">
        <v>0</v>
      </c>
      <c r="BB472" s="113">
        <v>0</v>
      </c>
    </row>
    <row r="473" spans="7:54" s="71" customFormat="1" ht="14.25" x14ac:dyDescent="0.2">
      <c r="G473" s="81"/>
      <c r="H473" s="73">
        <v>5128000500</v>
      </c>
      <c r="I473" s="74" t="s">
        <v>892</v>
      </c>
      <c r="J473" s="75"/>
      <c r="K473" s="75"/>
      <c r="L473" s="113"/>
      <c r="M473" s="113"/>
      <c r="N473" s="113"/>
      <c r="O473" s="113"/>
      <c r="P473" s="113"/>
      <c r="Q473" s="113"/>
      <c r="R473" s="113"/>
      <c r="S473" s="113"/>
      <c r="T473" s="113"/>
      <c r="U473" s="113"/>
      <c r="V473" s="113"/>
      <c r="W473" s="113"/>
      <c r="X473" s="113"/>
      <c r="Y473" s="113"/>
      <c r="Z473" s="113"/>
      <c r="AA473" s="113"/>
      <c r="AB473" s="113"/>
      <c r="AC473" s="113"/>
      <c r="AD473" s="113"/>
      <c r="AE473" s="113"/>
      <c r="AF473" s="113"/>
      <c r="AG473" s="113">
        <v>0</v>
      </c>
      <c r="AH473" s="113">
        <v>0</v>
      </c>
      <c r="AI473" s="113">
        <f t="shared" si="516"/>
        <v>0</v>
      </c>
      <c r="AJ473" s="113">
        <v>0</v>
      </c>
      <c r="AK473" s="113">
        <v>0</v>
      </c>
      <c r="AL473" s="113">
        <f t="shared" si="517"/>
        <v>0</v>
      </c>
      <c r="AM473" s="113">
        <f t="shared" si="551"/>
        <v>0</v>
      </c>
      <c r="AN473" s="113">
        <f>SUM(S473:U473)</f>
        <v>0</v>
      </c>
      <c r="AO473" s="113">
        <f>SUM(V473:X473)</f>
        <v>0</v>
      </c>
      <c r="AP473" s="113">
        <f t="shared" si="552"/>
        <v>0</v>
      </c>
      <c r="AQ473" s="113">
        <f t="shared" si="553"/>
        <v>0</v>
      </c>
      <c r="AR473" s="113">
        <f t="shared" si="553"/>
        <v>0</v>
      </c>
      <c r="AS473" s="113">
        <f t="shared" si="553"/>
        <v>0</v>
      </c>
      <c r="AT473" s="113">
        <f t="shared" si="554"/>
        <v>0</v>
      </c>
      <c r="AU473" s="113">
        <v>0</v>
      </c>
      <c r="AV473" s="113">
        <v>0</v>
      </c>
      <c r="AW473" s="113">
        <f t="shared" si="555"/>
        <v>0</v>
      </c>
      <c r="AX473" s="113" t="e">
        <f>#REF!</f>
        <v>#REF!</v>
      </c>
      <c r="AY473" s="113">
        <v>0</v>
      </c>
      <c r="AZ473" s="113">
        <v>0</v>
      </c>
      <c r="BA473" s="113">
        <v>0</v>
      </c>
      <c r="BB473" s="113">
        <v>0</v>
      </c>
    </row>
    <row r="474" spans="7:54" s="71" customFormat="1" ht="14.25" x14ac:dyDescent="0.2">
      <c r="G474" s="81"/>
      <c r="H474" s="73">
        <v>5128000600</v>
      </c>
      <c r="I474" s="74" t="s">
        <v>893</v>
      </c>
      <c r="J474" s="75"/>
      <c r="K474" s="75">
        <v>829862478</v>
      </c>
      <c r="L474" s="113">
        <v>0</v>
      </c>
      <c r="M474" s="113">
        <v>0</v>
      </c>
      <c r="N474" s="113">
        <v>0</v>
      </c>
      <c r="O474" s="113">
        <v>0</v>
      </c>
      <c r="P474" s="113">
        <v>106874322</v>
      </c>
      <c r="Q474" s="113">
        <v>26718580</v>
      </c>
      <c r="R474" s="113">
        <v>26718581</v>
      </c>
      <c r="S474" s="113">
        <v>26718581</v>
      </c>
      <c r="T474" s="113">
        <v>26718581</v>
      </c>
      <c r="U474" s="113">
        <v>26718581</v>
      </c>
      <c r="V474" s="113">
        <v>26718581</v>
      </c>
      <c r="W474" s="113">
        <v>26718581</v>
      </c>
      <c r="X474" s="113">
        <v>26718581</v>
      </c>
      <c r="Y474" s="113">
        <f t="shared" si="550"/>
        <v>320622969</v>
      </c>
      <c r="Z474" s="113"/>
      <c r="AA474" s="113"/>
      <c r="AB474" s="113"/>
      <c r="AC474" s="113"/>
      <c r="AD474" s="113"/>
      <c r="AE474" s="113"/>
      <c r="AF474" s="113">
        <v>0</v>
      </c>
      <c r="AG474" s="113">
        <v>0</v>
      </c>
      <c r="AH474" s="113">
        <v>0</v>
      </c>
      <c r="AI474" s="113">
        <f t="shared" si="516"/>
        <v>0</v>
      </c>
      <c r="AJ474" s="113">
        <v>0</v>
      </c>
      <c r="AK474" s="113">
        <v>0</v>
      </c>
      <c r="AL474" s="113">
        <f t="shared" si="517"/>
        <v>0</v>
      </c>
      <c r="AM474" s="113">
        <f t="shared" si="551"/>
        <v>160311483</v>
      </c>
      <c r="AN474" s="113">
        <v>80155741.136041597</v>
      </c>
      <c r="AO474" s="113">
        <v>80155741.136041597</v>
      </c>
      <c r="AP474" s="113">
        <f t="shared" si="552"/>
        <v>320622965.27208316</v>
      </c>
      <c r="AQ474" s="113">
        <f t="shared" si="553"/>
        <v>160311483</v>
      </c>
      <c r="AR474" s="113">
        <f t="shared" si="553"/>
        <v>80155741.136041597</v>
      </c>
      <c r="AS474" s="113">
        <f t="shared" si="553"/>
        <v>80155741.136041597</v>
      </c>
      <c r="AT474" s="113">
        <f t="shared" si="554"/>
        <v>320622965.27208316</v>
      </c>
      <c r="AU474" s="113">
        <v>160311483</v>
      </c>
      <c r="AV474" s="113">
        <v>160311482.27208298</v>
      </c>
      <c r="AW474" s="113">
        <f t="shared" si="555"/>
        <v>320622965.27208298</v>
      </c>
      <c r="AX474" s="113" t="e">
        <f>#REF!</f>
        <v>#REF!</v>
      </c>
      <c r="AY474" s="113">
        <f>320622.965272083*1000</f>
        <v>320622965.27208298</v>
      </c>
      <c r="AZ474" s="113">
        <f>320622.964544166*1000</f>
        <v>320622964.54416597</v>
      </c>
      <c r="BA474" s="113">
        <f>320622.965272083*1000</f>
        <v>320622965.27208298</v>
      </c>
      <c r="BB474" s="113">
        <f>320622.964544166*1000</f>
        <v>320622964.54416597</v>
      </c>
    </row>
    <row r="475" spans="7:54" s="71" customFormat="1" ht="14.25" x14ac:dyDescent="0.2">
      <c r="G475" s="81"/>
      <c r="H475" s="73">
        <v>5128000700</v>
      </c>
      <c r="I475" s="74" t="s">
        <v>894</v>
      </c>
      <c r="J475" s="75"/>
      <c r="K475" s="75"/>
      <c r="L475" s="113">
        <v>0</v>
      </c>
      <c r="M475" s="113">
        <v>0</v>
      </c>
      <c r="N475" s="113">
        <v>0</v>
      </c>
      <c r="O475" s="113">
        <v>0</v>
      </c>
      <c r="P475" s="113">
        <v>0</v>
      </c>
      <c r="Q475" s="113"/>
      <c r="R475" s="113"/>
      <c r="S475" s="113"/>
      <c r="T475" s="113"/>
      <c r="U475" s="113"/>
      <c r="V475" s="113"/>
      <c r="W475" s="113"/>
      <c r="X475" s="113"/>
      <c r="Y475" s="113">
        <f t="shared" si="550"/>
        <v>0</v>
      </c>
      <c r="Z475" s="113"/>
      <c r="AA475" s="113"/>
      <c r="AB475" s="113"/>
      <c r="AC475" s="113"/>
      <c r="AD475" s="113"/>
      <c r="AE475" s="113"/>
      <c r="AF475" s="113">
        <v>0</v>
      </c>
      <c r="AG475" s="113">
        <v>0</v>
      </c>
      <c r="AH475" s="113">
        <v>0</v>
      </c>
      <c r="AI475" s="113">
        <f t="shared" si="516"/>
        <v>0</v>
      </c>
      <c r="AJ475" s="113">
        <v>0</v>
      </c>
      <c r="AK475" s="113">
        <v>0</v>
      </c>
      <c r="AL475" s="113">
        <f t="shared" si="517"/>
        <v>0</v>
      </c>
      <c r="AM475" s="113">
        <f t="shared" si="551"/>
        <v>0</v>
      </c>
      <c r="AN475" s="113">
        <v>0</v>
      </c>
      <c r="AO475" s="113">
        <v>0</v>
      </c>
      <c r="AP475" s="113">
        <f t="shared" si="552"/>
        <v>0</v>
      </c>
      <c r="AQ475" s="113">
        <f t="shared" si="553"/>
        <v>0</v>
      </c>
      <c r="AR475" s="113">
        <f t="shared" si="553"/>
        <v>0</v>
      </c>
      <c r="AS475" s="113">
        <f t="shared" si="553"/>
        <v>0</v>
      </c>
      <c r="AT475" s="113">
        <f t="shared" si="554"/>
        <v>0</v>
      </c>
      <c r="AU475" s="113">
        <v>0</v>
      </c>
      <c r="AV475" s="113">
        <v>0</v>
      </c>
      <c r="AW475" s="113">
        <f t="shared" si="555"/>
        <v>0</v>
      </c>
      <c r="AX475" s="113" t="e">
        <f>#REF!</f>
        <v>#REF!</v>
      </c>
      <c r="AY475" s="113">
        <v>0</v>
      </c>
      <c r="AZ475" s="113">
        <v>0</v>
      </c>
      <c r="BA475" s="113">
        <v>0</v>
      </c>
      <c r="BB475" s="113">
        <v>0</v>
      </c>
    </row>
    <row r="476" spans="7:54" s="71" customFormat="1" ht="14.25" x14ac:dyDescent="0.2">
      <c r="G476" s="81"/>
      <c r="H476" s="73">
        <v>5128000800</v>
      </c>
      <c r="I476" s="74" t="s">
        <v>895</v>
      </c>
      <c r="J476" s="75"/>
      <c r="K476" s="75"/>
      <c r="L476" s="113">
        <v>0</v>
      </c>
      <c r="M476" s="113">
        <v>0</v>
      </c>
      <c r="N476" s="113">
        <v>0</v>
      </c>
      <c r="O476" s="113">
        <v>0</v>
      </c>
      <c r="P476" s="113">
        <v>28398445</v>
      </c>
      <c r="Q476" s="113">
        <v>217863977</v>
      </c>
      <c r="R476" s="113">
        <v>49286538</v>
      </c>
      <c r="S476" s="113">
        <v>49286538</v>
      </c>
      <c r="T476" s="113">
        <v>49286538</v>
      </c>
      <c r="U476" s="113">
        <v>49286538</v>
      </c>
      <c r="V476" s="113">
        <v>49286538</v>
      </c>
      <c r="W476" s="113">
        <v>49286538</v>
      </c>
      <c r="X476" s="113">
        <v>49286538</v>
      </c>
      <c r="Y476" s="113">
        <f t="shared" si="550"/>
        <v>591268188</v>
      </c>
      <c r="Z476" s="113"/>
      <c r="AA476" s="113"/>
      <c r="AB476" s="113"/>
      <c r="AC476" s="113"/>
      <c r="AD476" s="113"/>
      <c r="AE476" s="113"/>
      <c r="AF476" s="113">
        <v>0</v>
      </c>
      <c r="AG476" s="113">
        <v>0</v>
      </c>
      <c r="AH476" s="113">
        <v>0</v>
      </c>
      <c r="AI476" s="113">
        <f t="shared" si="516"/>
        <v>0</v>
      </c>
      <c r="AJ476" s="113">
        <v>0</v>
      </c>
      <c r="AK476" s="113">
        <v>0</v>
      </c>
      <c r="AL476" s="113">
        <f t="shared" si="517"/>
        <v>0</v>
      </c>
      <c r="AM476" s="113">
        <f t="shared" si="551"/>
        <v>295548960</v>
      </c>
      <c r="AN476" s="113">
        <v>147859613.57669827</v>
      </c>
      <c r="AO476" s="113">
        <v>147859613.57669827</v>
      </c>
      <c r="AP476" s="113">
        <f t="shared" si="552"/>
        <v>591268187.15339661</v>
      </c>
      <c r="AQ476" s="113">
        <f t="shared" si="553"/>
        <v>295548960</v>
      </c>
      <c r="AR476" s="113">
        <f t="shared" si="553"/>
        <v>147859613.57669827</v>
      </c>
      <c r="AS476" s="113">
        <f t="shared" si="553"/>
        <v>147859613.57669827</v>
      </c>
      <c r="AT476" s="113">
        <f t="shared" si="554"/>
        <v>591268187.15339661</v>
      </c>
      <c r="AU476" s="113">
        <v>295548960</v>
      </c>
      <c r="AV476" s="113">
        <v>295719227.15339696</v>
      </c>
      <c r="AW476" s="113">
        <f t="shared" si="555"/>
        <v>591268187.15339696</v>
      </c>
      <c r="AX476" s="113" t="e">
        <f>#REF!</f>
        <v>#REF!</v>
      </c>
      <c r="AY476" s="113">
        <f>591268.187153397*1000</f>
        <v>591268187.15339696</v>
      </c>
      <c r="AZ476" s="113">
        <f>591438.454306793*1000</f>
        <v>591438454.30679309</v>
      </c>
      <c r="BA476" s="113">
        <f>591268.187153397*1000</f>
        <v>591268187.15339696</v>
      </c>
      <c r="BB476" s="113">
        <f>591438.454306793*1000</f>
        <v>591438454.30679309</v>
      </c>
    </row>
    <row r="477" spans="7:54" s="71" customFormat="1" ht="14.25" x14ac:dyDescent="0.2">
      <c r="G477" s="81" t="s">
        <v>896</v>
      </c>
      <c r="H477" s="82" t="s">
        <v>153</v>
      </c>
      <c r="I477" s="83" t="s">
        <v>154</v>
      </c>
      <c r="J477" s="84">
        <f>SUM(J478:J487)</f>
        <v>119496508</v>
      </c>
      <c r="K477" s="84">
        <f>SUM(K478:K487)</f>
        <v>8448130265</v>
      </c>
      <c r="L477" s="115">
        <f>SUM(L478:L487)</f>
        <v>9999999999.6000004</v>
      </c>
      <c r="M477" s="115">
        <f t="shared" ref="M477:X477" si="556">SUM(M478:M487)</f>
        <v>834774603</v>
      </c>
      <c r="N477" s="115">
        <f t="shared" si="556"/>
        <v>847758770</v>
      </c>
      <c r="O477" s="115">
        <f t="shared" si="556"/>
        <v>843892067</v>
      </c>
      <c r="P477" s="115">
        <f t="shared" si="556"/>
        <v>841988329</v>
      </c>
      <c r="Q477" s="115">
        <f t="shared" si="556"/>
        <v>844885428</v>
      </c>
      <c r="R477" s="115">
        <f t="shared" si="556"/>
        <v>491602371</v>
      </c>
      <c r="S477" s="115">
        <f t="shared" si="556"/>
        <v>491602371</v>
      </c>
      <c r="T477" s="115">
        <f t="shared" si="556"/>
        <v>491602371</v>
      </c>
      <c r="U477" s="115">
        <f t="shared" si="556"/>
        <v>491602371</v>
      </c>
      <c r="V477" s="115">
        <f t="shared" si="556"/>
        <v>491602371</v>
      </c>
      <c r="W477" s="115">
        <f t="shared" si="556"/>
        <v>491602371</v>
      </c>
      <c r="X477" s="115">
        <f t="shared" si="556"/>
        <v>491602371</v>
      </c>
      <c r="Y477" s="115">
        <f t="shared" si="550"/>
        <v>7654515794</v>
      </c>
      <c r="Z477" s="115">
        <f t="shared" ref="Z477:AW477" si="557">SUM(Z478:Z487)</f>
        <v>833333333.29999995</v>
      </c>
      <c r="AA477" s="115">
        <f t="shared" si="557"/>
        <v>833333333.29999995</v>
      </c>
      <c r="AB477" s="115">
        <f t="shared" si="557"/>
        <v>833333333.29999995</v>
      </c>
      <c r="AC477" s="115">
        <f t="shared" si="557"/>
        <v>833333333.29999995</v>
      </c>
      <c r="AD477" s="115">
        <f t="shared" si="557"/>
        <v>833333333.29999995</v>
      </c>
      <c r="AE477" s="115">
        <f t="shared" si="557"/>
        <v>833333333.29999995</v>
      </c>
      <c r="AF477" s="115">
        <f t="shared" si="557"/>
        <v>833333333.29999995</v>
      </c>
      <c r="AG477" s="115">
        <f t="shared" si="557"/>
        <v>3373793233</v>
      </c>
      <c r="AH477" s="115">
        <f t="shared" si="557"/>
        <v>5074337032</v>
      </c>
      <c r="AI477" s="115">
        <f t="shared" si="557"/>
        <v>8448130265</v>
      </c>
      <c r="AJ477" s="115">
        <f t="shared" si="557"/>
        <v>4999999999.8000011</v>
      </c>
      <c r="AK477" s="115">
        <f t="shared" si="557"/>
        <v>4999999999.8000011</v>
      </c>
      <c r="AL477" s="115">
        <f t="shared" si="557"/>
        <v>9999999999.6000023</v>
      </c>
      <c r="AM477" s="115">
        <f t="shared" si="557"/>
        <v>4704901568</v>
      </c>
      <c r="AN477" s="115">
        <f t="shared" si="557"/>
        <v>1469252715.890975</v>
      </c>
      <c r="AO477" s="115">
        <f t="shared" si="557"/>
        <v>1469252715.890975</v>
      </c>
      <c r="AP477" s="115">
        <f t="shared" si="557"/>
        <v>7643406999.781949</v>
      </c>
      <c r="AQ477" s="115">
        <f t="shared" si="557"/>
        <v>4704901568</v>
      </c>
      <c r="AR477" s="115">
        <f t="shared" si="557"/>
        <v>1469252715.890975</v>
      </c>
      <c r="AS477" s="115">
        <f t="shared" si="557"/>
        <v>1469252715.890975</v>
      </c>
      <c r="AT477" s="115">
        <f t="shared" si="557"/>
        <v>7643406999.781949</v>
      </c>
      <c r="AU477" s="115">
        <f t="shared" si="557"/>
        <v>4704901568</v>
      </c>
      <c r="AV477" s="115">
        <f t="shared" si="557"/>
        <v>2938505431.7819476</v>
      </c>
      <c r="AW477" s="115">
        <f t="shared" si="557"/>
        <v>7643406999.7819471</v>
      </c>
      <c r="AX477" s="115" t="e">
        <f>SUM(AX478:AX487)</f>
        <v>#REF!</v>
      </c>
      <c r="AY477" s="115">
        <f>SUM(AY478:AY487)</f>
        <v>7643406999.7819471</v>
      </c>
      <c r="AZ477" s="115">
        <f>SUM(AZ478:AZ487)</f>
        <v>7643407216.7688503</v>
      </c>
      <c r="BA477" s="115">
        <f>SUM(BA478:BA487)</f>
        <v>7643406999.7819471</v>
      </c>
      <c r="BB477" s="115">
        <f>SUM(BB478:BB487)</f>
        <v>7643407216.7688503</v>
      </c>
    </row>
    <row r="478" spans="7:54" s="71" customFormat="1" ht="14.25" x14ac:dyDescent="0.2">
      <c r="G478" s="81" t="s">
        <v>897</v>
      </c>
      <c r="H478" s="85" t="s">
        <v>897</v>
      </c>
      <c r="I478" s="74" t="s">
        <v>898</v>
      </c>
      <c r="J478" s="75">
        <v>0</v>
      </c>
      <c r="K478" s="75">
        <v>1489779591</v>
      </c>
      <c r="L478" s="113">
        <v>1966509062.1000001</v>
      </c>
      <c r="M478" s="113">
        <v>148977959</v>
      </c>
      <c r="N478" s="113">
        <v>148977959</v>
      </c>
      <c r="O478" s="113">
        <v>148977959</v>
      </c>
      <c r="P478" s="113">
        <v>148977959</v>
      </c>
      <c r="Q478" s="113">
        <v>148977959</v>
      </c>
      <c r="R478" s="113">
        <v>88995952</v>
      </c>
      <c r="S478" s="113">
        <v>88995952</v>
      </c>
      <c r="T478" s="113">
        <v>88995952</v>
      </c>
      <c r="U478" s="113">
        <v>88995952</v>
      </c>
      <c r="V478" s="113">
        <v>88995952</v>
      </c>
      <c r="W478" s="113">
        <v>88995952</v>
      </c>
      <c r="X478" s="113">
        <v>88995952</v>
      </c>
      <c r="Y478" s="113">
        <f t="shared" si="550"/>
        <v>1367861459</v>
      </c>
      <c r="Z478" s="113">
        <v>163875755.17500001</v>
      </c>
      <c r="AA478" s="113">
        <v>163875755.17500001</v>
      </c>
      <c r="AB478" s="113">
        <v>163875755.17500001</v>
      </c>
      <c r="AC478" s="113">
        <v>163875755.17500001</v>
      </c>
      <c r="AD478" s="113">
        <v>163875755.17500001</v>
      </c>
      <c r="AE478" s="113">
        <v>163875755.17500001</v>
      </c>
      <c r="AF478" s="113">
        <v>163875755.17500001</v>
      </c>
      <c r="AG478" s="113">
        <v>595911837</v>
      </c>
      <c r="AH478" s="113">
        <v>893867754</v>
      </c>
      <c r="AI478" s="113">
        <f t="shared" si="516"/>
        <v>1489779591</v>
      </c>
      <c r="AJ478" s="113">
        <v>983254531.04999995</v>
      </c>
      <c r="AK478" s="113">
        <v>983254531.04999995</v>
      </c>
      <c r="AL478" s="113">
        <f t="shared" si="517"/>
        <v>1966509062.0999999</v>
      </c>
      <c r="AM478" s="113">
        <f t="shared" ref="AM478:AM487" si="558">SUM(M478:R478)</f>
        <v>833885747</v>
      </c>
      <c r="AN478" s="113">
        <v>266987857.19414201</v>
      </c>
      <c r="AO478" s="113">
        <v>266987857.19414201</v>
      </c>
      <c r="AP478" s="113">
        <f t="shared" ref="AP478:AP487" si="559">SUM(AM478:AO478)</f>
        <v>1367861461.3882842</v>
      </c>
      <c r="AQ478" s="113">
        <f t="shared" ref="AQ478:AS487" si="560">AM478</f>
        <v>833885747</v>
      </c>
      <c r="AR478" s="113">
        <f t="shared" si="560"/>
        <v>266987857.19414201</v>
      </c>
      <c r="AS478" s="113">
        <f t="shared" si="560"/>
        <v>266987857.19414201</v>
      </c>
      <c r="AT478" s="113">
        <f t="shared" ref="AT478:AT487" si="561">SUM(AQ478:AS478)</f>
        <v>1367861461.3882842</v>
      </c>
      <c r="AU478" s="113">
        <v>833885747</v>
      </c>
      <c r="AV478" s="113">
        <v>533975714.38827991</v>
      </c>
      <c r="AW478" s="113">
        <f t="shared" ref="AW478:AW487" si="562">SUM(AU478:AV478)</f>
        <v>1367861461.3882799</v>
      </c>
      <c r="AX478" s="113" t="e">
        <f>#REF!</f>
        <v>#REF!</v>
      </c>
      <c r="AY478" s="113">
        <f>1367861.46138828*1000</f>
        <v>1367861461.3882799</v>
      </c>
      <c r="AZ478" s="113">
        <f>1543782.01473362*1000</f>
        <v>1543782014.7336199</v>
      </c>
      <c r="BA478" s="113">
        <f>1367861.46138828*1000</f>
        <v>1367861461.3882799</v>
      </c>
      <c r="BB478" s="113">
        <f>1543782.01473362*1000</f>
        <v>1543782014.7336199</v>
      </c>
    </row>
    <row r="479" spans="7:54" s="71" customFormat="1" ht="14.25" x14ac:dyDescent="0.2">
      <c r="G479" s="81" t="s">
        <v>899</v>
      </c>
      <c r="H479" s="85" t="s">
        <v>899</v>
      </c>
      <c r="I479" s="74" t="s">
        <v>900</v>
      </c>
      <c r="J479" s="75">
        <v>0</v>
      </c>
      <c r="K479" s="75">
        <v>0</v>
      </c>
      <c r="L479" s="113">
        <v>0</v>
      </c>
      <c r="M479" s="113">
        <v>0</v>
      </c>
      <c r="N479" s="113">
        <v>0</v>
      </c>
      <c r="O479" s="113">
        <v>0</v>
      </c>
      <c r="P479" s="113">
        <v>0</v>
      </c>
      <c r="Q479" s="113">
        <v>0</v>
      </c>
      <c r="R479" s="113">
        <v>0</v>
      </c>
      <c r="S479" s="113">
        <v>0</v>
      </c>
      <c r="T479" s="113">
        <v>0</v>
      </c>
      <c r="U479" s="113">
        <v>0</v>
      </c>
      <c r="V479" s="113">
        <v>0</v>
      </c>
      <c r="W479" s="113">
        <v>0</v>
      </c>
      <c r="X479" s="113">
        <v>0</v>
      </c>
      <c r="Y479" s="113">
        <f t="shared" si="550"/>
        <v>0</v>
      </c>
      <c r="Z479" s="113">
        <v>0</v>
      </c>
      <c r="AA479" s="113">
        <v>0</v>
      </c>
      <c r="AB479" s="113">
        <v>0</v>
      </c>
      <c r="AC479" s="113">
        <v>0</v>
      </c>
      <c r="AD479" s="113">
        <v>0</v>
      </c>
      <c r="AE479" s="113">
        <v>0</v>
      </c>
      <c r="AF479" s="113">
        <v>0</v>
      </c>
      <c r="AG479" s="113">
        <v>0</v>
      </c>
      <c r="AH479" s="113">
        <v>0</v>
      </c>
      <c r="AI479" s="113">
        <f t="shared" si="516"/>
        <v>0</v>
      </c>
      <c r="AJ479" s="113">
        <v>0</v>
      </c>
      <c r="AK479" s="113">
        <v>0</v>
      </c>
      <c r="AL479" s="113">
        <f t="shared" si="517"/>
        <v>0</v>
      </c>
      <c r="AM479" s="113">
        <f t="shared" si="558"/>
        <v>0</v>
      </c>
      <c r="AN479" s="113">
        <v>0</v>
      </c>
      <c r="AO479" s="113">
        <v>0</v>
      </c>
      <c r="AP479" s="113">
        <f t="shared" si="559"/>
        <v>0</v>
      </c>
      <c r="AQ479" s="113">
        <f t="shared" si="560"/>
        <v>0</v>
      </c>
      <c r="AR479" s="113">
        <f t="shared" si="560"/>
        <v>0</v>
      </c>
      <c r="AS479" s="113">
        <f t="shared" si="560"/>
        <v>0</v>
      </c>
      <c r="AT479" s="113">
        <f t="shared" si="561"/>
        <v>0</v>
      </c>
      <c r="AU479" s="113">
        <v>0</v>
      </c>
      <c r="AV479" s="113">
        <v>0</v>
      </c>
      <c r="AW479" s="113">
        <f t="shared" si="562"/>
        <v>0</v>
      </c>
      <c r="AX479" s="113" t="e">
        <f>#REF!</f>
        <v>#REF!</v>
      </c>
      <c r="AY479" s="113">
        <v>0</v>
      </c>
      <c r="AZ479" s="113">
        <v>0</v>
      </c>
      <c r="BA479" s="113">
        <v>0</v>
      </c>
      <c r="BB479" s="113">
        <v>0</v>
      </c>
    </row>
    <row r="480" spans="7:54" s="71" customFormat="1" ht="14.25" x14ac:dyDescent="0.2">
      <c r="G480" s="81" t="s">
        <v>901</v>
      </c>
      <c r="H480" s="85" t="s">
        <v>901</v>
      </c>
      <c r="I480" s="74" t="s">
        <v>902</v>
      </c>
      <c r="J480" s="75">
        <v>0</v>
      </c>
      <c r="K480" s="75">
        <v>6084916718</v>
      </c>
      <c r="L480" s="113">
        <v>6746818631.8000002</v>
      </c>
      <c r="M480" s="113">
        <v>608491672</v>
      </c>
      <c r="N480" s="113">
        <v>608491672</v>
      </c>
      <c r="O480" s="113">
        <v>608491672</v>
      </c>
      <c r="P480" s="113">
        <v>608491672</v>
      </c>
      <c r="Q480" s="113">
        <v>608491672</v>
      </c>
      <c r="R480" s="113">
        <v>255507007</v>
      </c>
      <c r="S480" s="113">
        <v>255507007</v>
      </c>
      <c r="T480" s="113">
        <v>255507007</v>
      </c>
      <c r="U480" s="113">
        <v>255507007</v>
      </c>
      <c r="V480" s="113">
        <v>255507007</v>
      </c>
      <c r="W480" s="113">
        <v>255507007</v>
      </c>
      <c r="X480" s="113">
        <v>255507007</v>
      </c>
      <c r="Y480" s="113">
        <f t="shared" si="550"/>
        <v>4831007409</v>
      </c>
      <c r="Z480" s="113">
        <v>562234885.98333335</v>
      </c>
      <c r="AA480" s="113">
        <v>562234885.98333335</v>
      </c>
      <c r="AB480" s="113">
        <v>562234885.98333335</v>
      </c>
      <c r="AC480" s="113">
        <v>562234885.98333335</v>
      </c>
      <c r="AD480" s="113">
        <v>562234885.98333335</v>
      </c>
      <c r="AE480" s="113">
        <v>562234885.98333335</v>
      </c>
      <c r="AF480" s="113">
        <v>562234885.98333335</v>
      </c>
      <c r="AG480" s="113">
        <v>2433966686</v>
      </c>
      <c r="AH480" s="113">
        <v>3650950032</v>
      </c>
      <c r="AI480" s="113">
        <f t="shared" ref="AI480:AI542" si="563">SUM(AG480:AH480)</f>
        <v>6084916718</v>
      </c>
      <c r="AJ480" s="113">
        <v>3373409315.9000006</v>
      </c>
      <c r="AK480" s="113">
        <v>3373409315.9000006</v>
      </c>
      <c r="AL480" s="113">
        <f t="shared" ref="AL480:AL542" si="564">SUM(AJ480:AK480)</f>
        <v>6746818631.8000011</v>
      </c>
      <c r="AM480" s="113">
        <f t="shared" si="558"/>
        <v>3297965367</v>
      </c>
      <c r="AN480" s="113">
        <v>766521021.57764399</v>
      </c>
      <c r="AO480" s="113">
        <v>766521021.57764399</v>
      </c>
      <c r="AP480" s="113">
        <f t="shared" si="559"/>
        <v>4831007410.1552877</v>
      </c>
      <c r="AQ480" s="113">
        <f t="shared" si="560"/>
        <v>3297965367</v>
      </c>
      <c r="AR480" s="113">
        <f t="shared" si="560"/>
        <v>766521021.57764399</v>
      </c>
      <c r="AS480" s="113">
        <f t="shared" si="560"/>
        <v>766521021.57764399</v>
      </c>
      <c r="AT480" s="113">
        <f t="shared" si="561"/>
        <v>4831007410.1552877</v>
      </c>
      <c r="AU480" s="113">
        <v>3297965367</v>
      </c>
      <c r="AV480" s="113">
        <v>1533042043.1552896</v>
      </c>
      <c r="AW480" s="113">
        <f t="shared" si="562"/>
        <v>4831007410.1552896</v>
      </c>
      <c r="AX480" s="113" t="e">
        <f>#REF!</f>
        <v>#REF!</v>
      </c>
      <c r="AY480" s="113">
        <f>4831007.41015529*1000</f>
        <v>4831007410.1552896</v>
      </c>
      <c r="AZ480" s="113">
        <f>3652195.70887736*1000</f>
        <v>3652195708.8773599</v>
      </c>
      <c r="BA480" s="113">
        <f>4831007.41015529*1000</f>
        <v>4831007410.1552896</v>
      </c>
      <c r="BB480" s="113">
        <f>3652195.70887736*1000</f>
        <v>3652195708.8773599</v>
      </c>
    </row>
    <row r="481" spans="7:54" s="71" customFormat="1" ht="14.25" x14ac:dyDescent="0.2">
      <c r="G481" s="81" t="s">
        <v>903</v>
      </c>
      <c r="H481" s="85" t="s">
        <v>903</v>
      </c>
      <c r="I481" s="74" t="s">
        <v>904</v>
      </c>
      <c r="J481" s="75">
        <v>0</v>
      </c>
      <c r="K481" s="75">
        <v>23148310</v>
      </c>
      <c r="L481" s="113">
        <v>30555769.200000003</v>
      </c>
      <c r="M481" s="113">
        <v>2314831</v>
      </c>
      <c r="N481" s="113">
        <v>2314827</v>
      </c>
      <c r="O481" s="113">
        <v>2314831</v>
      </c>
      <c r="P481" s="113">
        <v>2314831</v>
      </c>
      <c r="Q481" s="113">
        <v>2314831</v>
      </c>
      <c r="R481" s="113">
        <v>71114096</v>
      </c>
      <c r="S481" s="113">
        <v>71114096</v>
      </c>
      <c r="T481" s="113">
        <v>71114096</v>
      </c>
      <c r="U481" s="113">
        <v>71114096</v>
      </c>
      <c r="V481" s="113">
        <v>71114096</v>
      </c>
      <c r="W481" s="113">
        <v>71114096</v>
      </c>
      <c r="X481" s="113">
        <v>71114096</v>
      </c>
      <c r="Y481" s="113">
        <f t="shared" si="550"/>
        <v>509372823</v>
      </c>
      <c r="Z481" s="113">
        <v>2546314.1</v>
      </c>
      <c r="AA481" s="113">
        <v>2546314.1</v>
      </c>
      <c r="AB481" s="113">
        <v>2546314.1</v>
      </c>
      <c r="AC481" s="113">
        <v>2546314.1</v>
      </c>
      <c r="AD481" s="113">
        <v>2546314.1</v>
      </c>
      <c r="AE481" s="113">
        <v>2546314.1</v>
      </c>
      <c r="AF481" s="113">
        <v>2546314.1</v>
      </c>
      <c r="AG481" s="113">
        <v>9259324</v>
      </c>
      <c r="AH481" s="113">
        <v>13888986</v>
      </c>
      <c r="AI481" s="113">
        <f t="shared" si="563"/>
        <v>23148310</v>
      </c>
      <c r="AJ481" s="113">
        <v>15277884.6</v>
      </c>
      <c r="AK481" s="113">
        <v>15277884.6</v>
      </c>
      <c r="AL481" s="113">
        <f t="shared" si="564"/>
        <v>30555769.199999999</v>
      </c>
      <c r="AM481" s="113">
        <f t="shared" si="558"/>
        <v>82688247</v>
      </c>
      <c r="AN481" s="113">
        <v>213342288.07566899</v>
      </c>
      <c r="AO481" s="113">
        <v>213342288.07566899</v>
      </c>
      <c r="AP481" s="113">
        <f t="shared" si="559"/>
        <v>509372823.15133798</v>
      </c>
      <c r="AQ481" s="113">
        <f t="shared" si="560"/>
        <v>82688247</v>
      </c>
      <c r="AR481" s="113">
        <f t="shared" si="560"/>
        <v>213342288.07566899</v>
      </c>
      <c r="AS481" s="113">
        <f t="shared" si="560"/>
        <v>213342288.07566899</v>
      </c>
      <c r="AT481" s="113">
        <f t="shared" si="561"/>
        <v>509372823.15133798</v>
      </c>
      <c r="AU481" s="113">
        <v>82688247</v>
      </c>
      <c r="AV481" s="113">
        <v>426684576.15133798</v>
      </c>
      <c r="AW481" s="113">
        <f t="shared" si="562"/>
        <v>509372823.15133798</v>
      </c>
      <c r="AX481" s="113" t="e">
        <f>#REF!</f>
        <v>#REF!</v>
      </c>
      <c r="AY481" s="113">
        <f>509372.823151338*1000</f>
        <v>509372823.15133798</v>
      </c>
      <c r="AZ481" s="113">
        <f>1233591.63512011*1000</f>
        <v>1233591635.1201098</v>
      </c>
      <c r="BA481" s="113">
        <f>509372.823151338*1000</f>
        <v>509372823.15133798</v>
      </c>
      <c r="BB481" s="113">
        <f>1233591.63512011*1000</f>
        <v>1233591635.1201098</v>
      </c>
    </row>
    <row r="482" spans="7:54" s="71" customFormat="1" ht="14.25" x14ac:dyDescent="0.2">
      <c r="G482" s="81" t="s">
        <v>905</v>
      </c>
      <c r="H482" s="85" t="s">
        <v>905</v>
      </c>
      <c r="I482" s="74" t="s">
        <v>906</v>
      </c>
      <c r="J482" s="75">
        <v>0</v>
      </c>
      <c r="K482" s="75">
        <v>355926550</v>
      </c>
      <c r="L482" s="113">
        <v>469823046.00000006</v>
      </c>
      <c r="M482" s="113">
        <v>35592655</v>
      </c>
      <c r="N482" s="113">
        <v>35592655</v>
      </c>
      <c r="O482" s="113">
        <v>35592655</v>
      </c>
      <c r="P482" s="113">
        <v>35592655</v>
      </c>
      <c r="Q482" s="113">
        <v>35592655</v>
      </c>
      <c r="R482" s="113">
        <v>33719064</v>
      </c>
      <c r="S482" s="113">
        <v>33719064</v>
      </c>
      <c r="T482" s="113">
        <v>33719064</v>
      </c>
      <c r="U482" s="113">
        <v>33719064</v>
      </c>
      <c r="V482" s="113">
        <v>33719064</v>
      </c>
      <c r="W482" s="113">
        <v>33719064</v>
      </c>
      <c r="X482" s="113">
        <v>33719064</v>
      </c>
      <c r="Y482" s="113">
        <f t="shared" si="550"/>
        <v>413996723</v>
      </c>
      <c r="Z482" s="113">
        <v>39151920.500000007</v>
      </c>
      <c r="AA482" s="113">
        <v>39151920.500000007</v>
      </c>
      <c r="AB482" s="113">
        <v>39151920.500000007</v>
      </c>
      <c r="AC482" s="113">
        <v>39151920.500000007</v>
      </c>
      <c r="AD482" s="113">
        <v>39151920.500000007</v>
      </c>
      <c r="AE482" s="113">
        <v>39151920.500000007</v>
      </c>
      <c r="AF482" s="113">
        <v>39151920.500000007</v>
      </c>
      <c r="AG482" s="113">
        <v>142370620</v>
      </c>
      <c r="AH482" s="113">
        <v>213555930</v>
      </c>
      <c r="AI482" s="113">
        <f t="shared" si="563"/>
        <v>355926550</v>
      </c>
      <c r="AJ482" s="113">
        <v>234911523.00000003</v>
      </c>
      <c r="AK482" s="113">
        <v>234911523.00000003</v>
      </c>
      <c r="AL482" s="113">
        <f t="shared" si="564"/>
        <v>469823046.00000006</v>
      </c>
      <c r="AM482" s="113">
        <f t="shared" si="558"/>
        <v>211682339</v>
      </c>
      <c r="AN482" s="113">
        <v>101157192.846329</v>
      </c>
      <c r="AO482" s="113">
        <v>101157192.846329</v>
      </c>
      <c r="AP482" s="113">
        <f t="shared" si="559"/>
        <v>413996724.69265795</v>
      </c>
      <c r="AQ482" s="113">
        <f t="shared" si="560"/>
        <v>211682339</v>
      </c>
      <c r="AR482" s="113">
        <f t="shared" si="560"/>
        <v>101157192.846329</v>
      </c>
      <c r="AS482" s="113">
        <f t="shared" si="560"/>
        <v>101157192.846329</v>
      </c>
      <c r="AT482" s="113">
        <f t="shared" si="561"/>
        <v>413996724.69265795</v>
      </c>
      <c r="AU482" s="113">
        <v>211682339</v>
      </c>
      <c r="AV482" s="113">
        <v>202314385.69265801</v>
      </c>
      <c r="AW482" s="113">
        <f t="shared" si="562"/>
        <v>413996724.69265801</v>
      </c>
      <c r="AX482" s="113" t="e">
        <f>#REF!</f>
        <v>#REF!</v>
      </c>
      <c r="AY482" s="113">
        <f>413996.724692658*1000</f>
        <v>413996724.69265801</v>
      </c>
      <c r="AZ482" s="113">
        <f>584912.949293968*1000</f>
        <v>584912949.29396808</v>
      </c>
      <c r="BA482" s="113">
        <f>413996.724692658*1000</f>
        <v>413996724.69265801</v>
      </c>
      <c r="BB482" s="113">
        <f>584912.949293968*1000</f>
        <v>584912949.29396808</v>
      </c>
    </row>
    <row r="483" spans="7:54" s="71" customFormat="1" ht="14.25" x14ac:dyDescent="0.2">
      <c r="G483" s="81" t="s">
        <v>907</v>
      </c>
      <c r="H483" s="85" t="s">
        <v>907</v>
      </c>
      <c r="I483" s="74" t="s">
        <v>908</v>
      </c>
      <c r="J483" s="75">
        <v>0</v>
      </c>
      <c r="K483" s="75">
        <v>139500189</v>
      </c>
      <c r="L483" s="113">
        <v>184140250.80000001</v>
      </c>
      <c r="M483" s="113">
        <v>13950019</v>
      </c>
      <c r="N483" s="113">
        <v>13950019</v>
      </c>
      <c r="O483" s="113">
        <v>13950019</v>
      </c>
      <c r="P483" s="113">
        <v>13950019</v>
      </c>
      <c r="Q483" s="113">
        <v>13950019</v>
      </c>
      <c r="R483" s="113">
        <v>8239819</v>
      </c>
      <c r="S483" s="113">
        <v>8239819</v>
      </c>
      <c r="T483" s="113">
        <v>8239819</v>
      </c>
      <c r="U483" s="113">
        <v>8239819</v>
      </c>
      <c r="V483" s="113">
        <v>8239819</v>
      </c>
      <c r="W483" s="113">
        <v>8239819</v>
      </c>
      <c r="X483" s="113">
        <v>8239819</v>
      </c>
      <c r="Y483" s="113">
        <f t="shared" si="550"/>
        <v>127428828</v>
      </c>
      <c r="Z483" s="113">
        <v>15345020.9</v>
      </c>
      <c r="AA483" s="113">
        <v>15345020.9</v>
      </c>
      <c r="AB483" s="113">
        <v>15345020.9</v>
      </c>
      <c r="AC483" s="113">
        <v>15345020.9</v>
      </c>
      <c r="AD483" s="113">
        <v>15345020.9</v>
      </c>
      <c r="AE483" s="113">
        <v>15345020.9</v>
      </c>
      <c r="AF483" s="113">
        <v>15345020.9</v>
      </c>
      <c r="AG483" s="113">
        <v>55800076</v>
      </c>
      <c r="AH483" s="113">
        <v>83700113</v>
      </c>
      <c r="AI483" s="113">
        <f t="shared" si="563"/>
        <v>139500189</v>
      </c>
      <c r="AJ483" s="113">
        <v>92070125.400000006</v>
      </c>
      <c r="AK483" s="113">
        <v>92070125.400000006</v>
      </c>
      <c r="AL483" s="113">
        <f t="shared" si="564"/>
        <v>184140250.80000001</v>
      </c>
      <c r="AM483" s="113">
        <f t="shared" si="558"/>
        <v>77989914</v>
      </c>
      <c r="AN483" s="113">
        <v>24719456.577881798</v>
      </c>
      <c r="AO483" s="113">
        <v>24719456.577881798</v>
      </c>
      <c r="AP483" s="113">
        <f t="shared" si="559"/>
        <v>127428827.1557636</v>
      </c>
      <c r="AQ483" s="113">
        <f t="shared" si="560"/>
        <v>77989914</v>
      </c>
      <c r="AR483" s="113">
        <f t="shared" si="560"/>
        <v>24719456.577881798</v>
      </c>
      <c r="AS483" s="113">
        <f t="shared" si="560"/>
        <v>24719456.577881798</v>
      </c>
      <c r="AT483" s="113">
        <f t="shared" si="561"/>
        <v>127428827.1557636</v>
      </c>
      <c r="AU483" s="113">
        <v>77989914</v>
      </c>
      <c r="AV483" s="113">
        <v>49438913.155763999</v>
      </c>
      <c r="AW483" s="113">
        <f t="shared" si="562"/>
        <v>127428827.155764</v>
      </c>
      <c r="AX483" s="113" t="e">
        <f>#REF!</f>
        <v>#REF!</v>
      </c>
      <c r="AY483" s="113">
        <f>127428.827155764*1000</f>
        <v>127428827.155764</v>
      </c>
      <c r="AZ483" s="113">
        <f>142933.28872696*1000</f>
        <v>142933288.72696</v>
      </c>
      <c r="BA483" s="113">
        <f>127428.827155764*1000</f>
        <v>127428827.155764</v>
      </c>
      <c r="BB483" s="113">
        <f>142933.28872696*1000</f>
        <v>142933288.72696</v>
      </c>
    </row>
    <row r="484" spans="7:54" s="71" customFormat="1" ht="14.25" x14ac:dyDescent="0.2">
      <c r="G484" s="81" t="s">
        <v>909</v>
      </c>
      <c r="H484" s="85" t="s">
        <v>909</v>
      </c>
      <c r="I484" s="74" t="s">
        <v>910</v>
      </c>
      <c r="J484" s="75">
        <v>0</v>
      </c>
      <c r="K484" s="75">
        <v>0</v>
      </c>
      <c r="L484" s="113">
        <v>0</v>
      </c>
      <c r="M484" s="113">
        <v>0</v>
      </c>
      <c r="N484" s="113">
        <v>0</v>
      </c>
      <c r="O484" s="113">
        <v>0</v>
      </c>
      <c r="P484" s="113">
        <v>0</v>
      </c>
      <c r="Q484" s="113">
        <v>0</v>
      </c>
      <c r="R484" s="113">
        <v>0</v>
      </c>
      <c r="S484" s="113">
        <v>0</v>
      </c>
      <c r="T484" s="113">
        <v>0</v>
      </c>
      <c r="U484" s="113">
        <v>0</v>
      </c>
      <c r="V484" s="113">
        <v>0</v>
      </c>
      <c r="W484" s="113">
        <v>0</v>
      </c>
      <c r="X484" s="113">
        <v>0</v>
      </c>
      <c r="Y484" s="113">
        <f t="shared" si="550"/>
        <v>0</v>
      </c>
      <c r="Z484" s="113">
        <v>0</v>
      </c>
      <c r="AA484" s="113">
        <v>0</v>
      </c>
      <c r="AB484" s="113">
        <v>0</v>
      </c>
      <c r="AC484" s="113">
        <v>0</v>
      </c>
      <c r="AD484" s="113">
        <v>0</v>
      </c>
      <c r="AE484" s="113">
        <v>0</v>
      </c>
      <c r="AF484" s="113">
        <v>0</v>
      </c>
      <c r="AG484" s="113">
        <v>0</v>
      </c>
      <c r="AH484" s="113">
        <v>0</v>
      </c>
      <c r="AI484" s="113">
        <f t="shared" si="563"/>
        <v>0</v>
      </c>
      <c r="AJ484" s="113">
        <v>0</v>
      </c>
      <c r="AK484" s="113">
        <v>0</v>
      </c>
      <c r="AL484" s="113">
        <f t="shared" si="564"/>
        <v>0</v>
      </c>
      <c r="AM484" s="113">
        <f t="shared" si="558"/>
        <v>0</v>
      </c>
      <c r="AN484" s="113">
        <v>0</v>
      </c>
      <c r="AO484" s="113">
        <v>0</v>
      </c>
      <c r="AP484" s="113">
        <f t="shared" si="559"/>
        <v>0</v>
      </c>
      <c r="AQ484" s="113">
        <f t="shared" si="560"/>
        <v>0</v>
      </c>
      <c r="AR484" s="113">
        <f t="shared" si="560"/>
        <v>0</v>
      </c>
      <c r="AS484" s="113">
        <f t="shared" si="560"/>
        <v>0</v>
      </c>
      <c r="AT484" s="113">
        <f t="shared" si="561"/>
        <v>0</v>
      </c>
      <c r="AU484" s="113">
        <v>0</v>
      </c>
      <c r="AV484" s="113">
        <v>0</v>
      </c>
      <c r="AW484" s="113">
        <f t="shared" si="562"/>
        <v>0</v>
      </c>
      <c r="AX484" s="113" t="e">
        <f>#REF!</f>
        <v>#REF!</v>
      </c>
      <c r="AY484" s="113">
        <v>0</v>
      </c>
      <c r="AZ484" s="113">
        <v>0</v>
      </c>
      <c r="BA484" s="113">
        <v>0</v>
      </c>
      <c r="BB484" s="113">
        <v>0</v>
      </c>
    </row>
    <row r="485" spans="7:54" s="71" customFormat="1" ht="14.25" x14ac:dyDescent="0.2">
      <c r="G485" s="81" t="s">
        <v>911</v>
      </c>
      <c r="H485" s="85" t="s">
        <v>911</v>
      </c>
      <c r="I485" s="74" t="s">
        <v>912</v>
      </c>
      <c r="J485" s="75">
        <v>0</v>
      </c>
      <c r="K485" s="75">
        <v>42068271</v>
      </c>
      <c r="L485" s="113">
        <v>55530119.700000003</v>
      </c>
      <c r="M485" s="113">
        <v>4206827</v>
      </c>
      <c r="N485" s="113">
        <v>4206827</v>
      </c>
      <c r="O485" s="113">
        <v>4206827</v>
      </c>
      <c r="P485" s="113">
        <v>4206827</v>
      </c>
      <c r="Q485" s="113">
        <v>4206827</v>
      </c>
      <c r="R485" s="113">
        <v>2697798</v>
      </c>
      <c r="S485" s="113">
        <v>2697798</v>
      </c>
      <c r="T485" s="113">
        <v>2697798</v>
      </c>
      <c r="U485" s="113">
        <v>2697798</v>
      </c>
      <c r="V485" s="113">
        <v>2697798</v>
      </c>
      <c r="W485" s="113">
        <v>2697798</v>
      </c>
      <c r="X485" s="113">
        <v>2697798</v>
      </c>
      <c r="Y485" s="113">
        <f t="shared" si="550"/>
        <v>39918721</v>
      </c>
      <c r="Z485" s="113">
        <v>4627509.9750000006</v>
      </c>
      <c r="AA485" s="113">
        <v>4627509.9750000006</v>
      </c>
      <c r="AB485" s="113">
        <v>4627509.9750000006</v>
      </c>
      <c r="AC485" s="113">
        <v>4627509.9750000006</v>
      </c>
      <c r="AD485" s="113">
        <v>4627509.9750000006</v>
      </c>
      <c r="AE485" s="113">
        <v>4627509.9750000006</v>
      </c>
      <c r="AF485" s="113">
        <v>4627509.9750000006</v>
      </c>
      <c r="AG485" s="113">
        <v>16827309</v>
      </c>
      <c r="AH485" s="113">
        <v>25240962</v>
      </c>
      <c r="AI485" s="113">
        <f t="shared" si="563"/>
        <v>42068271</v>
      </c>
      <c r="AJ485" s="113">
        <v>27765059.850000005</v>
      </c>
      <c r="AK485" s="113">
        <v>27765059.850000005</v>
      </c>
      <c r="AL485" s="113">
        <f t="shared" si="564"/>
        <v>55530119.70000001</v>
      </c>
      <c r="AM485" s="113">
        <f t="shared" si="558"/>
        <v>23731933</v>
      </c>
      <c r="AN485" s="113">
        <v>8093392.7699939804</v>
      </c>
      <c r="AO485" s="113">
        <v>8093392.7699939804</v>
      </c>
      <c r="AP485" s="113">
        <f t="shared" si="559"/>
        <v>39918718.539987959</v>
      </c>
      <c r="AQ485" s="113">
        <f t="shared" si="560"/>
        <v>23731933</v>
      </c>
      <c r="AR485" s="113">
        <f t="shared" si="560"/>
        <v>8093392.7699939804</v>
      </c>
      <c r="AS485" s="113">
        <f t="shared" si="560"/>
        <v>8093392.7699939804</v>
      </c>
      <c r="AT485" s="113">
        <f t="shared" si="561"/>
        <v>39918718.539987959</v>
      </c>
      <c r="AU485" s="113">
        <v>23731933</v>
      </c>
      <c r="AV485" s="113">
        <v>16186785.539988004</v>
      </c>
      <c r="AW485" s="113">
        <f t="shared" si="562"/>
        <v>39918718.539988004</v>
      </c>
      <c r="AX485" s="113" t="e">
        <f>#REF!</f>
        <v>#REF!</v>
      </c>
      <c r="AY485" s="113">
        <f>39918.718539988*1000</f>
        <v>39918718.539988004</v>
      </c>
      <c r="AZ485" s="113">
        <f>46797.76199487*1000</f>
        <v>46797761.99487</v>
      </c>
      <c r="BA485" s="113">
        <f>39918.718539988*1000</f>
        <v>39918718.539988004</v>
      </c>
      <c r="BB485" s="113">
        <f>46797.76199487*1000</f>
        <v>46797761.99487</v>
      </c>
    </row>
    <row r="486" spans="7:54" s="71" customFormat="1" ht="14.25" x14ac:dyDescent="0.2">
      <c r="G486" s="81" t="s">
        <v>913</v>
      </c>
      <c r="H486" s="85" t="s">
        <v>913</v>
      </c>
      <c r="I486" s="74" t="s">
        <v>914</v>
      </c>
      <c r="J486" s="75">
        <v>0</v>
      </c>
      <c r="K486" s="75">
        <v>0</v>
      </c>
      <c r="L486" s="113">
        <v>0</v>
      </c>
      <c r="M486" s="113">
        <v>0</v>
      </c>
      <c r="N486" s="113">
        <v>0</v>
      </c>
      <c r="O486" s="113">
        <v>0</v>
      </c>
      <c r="P486" s="113">
        <v>0</v>
      </c>
      <c r="Q486" s="113">
        <v>0</v>
      </c>
      <c r="R486" s="113">
        <v>0</v>
      </c>
      <c r="S486" s="113">
        <v>0</v>
      </c>
      <c r="T486" s="113">
        <v>0</v>
      </c>
      <c r="U486" s="113">
        <v>0</v>
      </c>
      <c r="V486" s="113">
        <v>0</v>
      </c>
      <c r="W486" s="113">
        <v>0</v>
      </c>
      <c r="X486" s="113">
        <v>0</v>
      </c>
      <c r="Y486" s="113">
        <f t="shared" si="550"/>
        <v>0</v>
      </c>
      <c r="Z486" s="113">
        <v>0</v>
      </c>
      <c r="AA486" s="113">
        <v>0</v>
      </c>
      <c r="AB486" s="113">
        <v>0</v>
      </c>
      <c r="AC486" s="113">
        <v>0</v>
      </c>
      <c r="AD486" s="113">
        <v>0</v>
      </c>
      <c r="AE486" s="113">
        <v>0</v>
      </c>
      <c r="AF486" s="113">
        <v>0</v>
      </c>
      <c r="AG486" s="113">
        <v>0</v>
      </c>
      <c r="AH486" s="113">
        <v>0</v>
      </c>
      <c r="AI486" s="113">
        <f t="shared" si="563"/>
        <v>0</v>
      </c>
      <c r="AJ486" s="113">
        <v>0</v>
      </c>
      <c r="AK486" s="113">
        <v>0</v>
      </c>
      <c r="AL486" s="113">
        <f t="shared" si="564"/>
        <v>0</v>
      </c>
      <c r="AM486" s="113">
        <f t="shared" si="558"/>
        <v>0</v>
      </c>
      <c r="AN486" s="113">
        <v>0</v>
      </c>
      <c r="AO486" s="113">
        <v>0</v>
      </c>
      <c r="AP486" s="113">
        <f t="shared" si="559"/>
        <v>0</v>
      </c>
      <c r="AQ486" s="113">
        <f t="shared" si="560"/>
        <v>0</v>
      </c>
      <c r="AR486" s="113">
        <f t="shared" si="560"/>
        <v>0</v>
      </c>
      <c r="AS486" s="113">
        <f t="shared" si="560"/>
        <v>0</v>
      </c>
      <c r="AT486" s="113">
        <f t="shared" si="561"/>
        <v>0</v>
      </c>
      <c r="AU486" s="113">
        <v>0</v>
      </c>
      <c r="AV486" s="113">
        <v>0</v>
      </c>
      <c r="AW486" s="113">
        <f t="shared" si="562"/>
        <v>0</v>
      </c>
      <c r="AX486" s="113" t="e">
        <f>#REF!</f>
        <v>#REF!</v>
      </c>
      <c r="AY486" s="113">
        <v>0</v>
      </c>
      <c r="AZ486" s="113">
        <v>0</v>
      </c>
      <c r="BA486" s="113">
        <v>0</v>
      </c>
      <c r="BB486" s="113">
        <v>0</v>
      </c>
    </row>
    <row r="487" spans="7:54" s="71" customFormat="1" ht="14.25" x14ac:dyDescent="0.2">
      <c r="G487" s="81" t="s">
        <v>915</v>
      </c>
      <c r="H487" s="85" t="s">
        <v>915</v>
      </c>
      <c r="I487" s="74" t="s">
        <v>916</v>
      </c>
      <c r="J487" s="75">
        <v>119496508</v>
      </c>
      <c r="K487" s="75">
        <v>312790636</v>
      </c>
      <c r="L487" s="113">
        <v>546623120</v>
      </c>
      <c r="M487" s="113">
        <v>21240640</v>
      </c>
      <c r="N487" s="113">
        <v>34224811</v>
      </c>
      <c r="O487" s="113">
        <v>30358104</v>
      </c>
      <c r="P487" s="113">
        <v>28454366</v>
      </c>
      <c r="Q487" s="113">
        <v>31351465</v>
      </c>
      <c r="R487" s="113">
        <v>31328635</v>
      </c>
      <c r="S487" s="113">
        <v>31328635</v>
      </c>
      <c r="T487" s="113">
        <v>31328635</v>
      </c>
      <c r="U487" s="113">
        <v>31328635</v>
      </c>
      <c r="V487" s="113">
        <v>31328635</v>
      </c>
      <c r="W487" s="113">
        <v>31328635</v>
      </c>
      <c r="X487" s="113">
        <v>31328635</v>
      </c>
      <c r="Y487" s="113">
        <f t="shared" si="550"/>
        <v>364929831</v>
      </c>
      <c r="Z487" s="113">
        <v>45551926.666666664</v>
      </c>
      <c r="AA487" s="113">
        <v>45551926.666666664</v>
      </c>
      <c r="AB487" s="113">
        <v>45551926.666666664</v>
      </c>
      <c r="AC487" s="113">
        <v>45551926.666666664</v>
      </c>
      <c r="AD487" s="113">
        <v>45551926.666666664</v>
      </c>
      <c r="AE487" s="113">
        <v>45551926.666666664</v>
      </c>
      <c r="AF487" s="113">
        <v>45551926.666666664</v>
      </c>
      <c r="AG487" s="113">
        <v>119657381</v>
      </c>
      <c r="AH487" s="113">
        <v>193133255</v>
      </c>
      <c r="AI487" s="113">
        <f t="shared" si="563"/>
        <v>312790636</v>
      </c>
      <c r="AJ487" s="113">
        <v>273311560</v>
      </c>
      <c r="AK487" s="113">
        <v>273311560</v>
      </c>
      <c r="AL487" s="113">
        <f t="shared" si="564"/>
        <v>546623120</v>
      </c>
      <c r="AM487" s="113">
        <f t="shared" si="558"/>
        <v>176958021</v>
      </c>
      <c r="AN487" s="113">
        <v>88431506.849315107</v>
      </c>
      <c r="AO487" s="113">
        <v>88431506.849315107</v>
      </c>
      <c r="AP487" s="113">
        <f t="shared" si="559"/>
        <v>353821034.69863021</v>
      </c>
      <c r="AQ487" s="113">
        <f t="shared" si="560"/>
        <v>176958021</v>
      </c>
      <c r="AR487" s="113">
        <f t="shared" si="560"/>
        <v>88431506.849315107</v>
      </c>
      <c r="AS487" s="113">
        <f t="shared" si="560"/>
        <v>88431506.849315107</v>
      </c>
      <c r="AT487" s="113">
        <f t="shared" si="561"/>
        <v>353821034.69863021</v>
      </c>
      <c r="AU487" s="113">
        <v>176958021</v>
      </c>
      <c r="AV487" s="113">
        <v>176863013.69862998</v>
      </c>
      <c r="AW487" s="113">
        <f t="shared" si="562"/>
        <v>353821034.69862998</v>
      </c>
      <c r="AX487" s="113" t="e">
        <f>#REF!</f>
        <v>#REF!</v>
      </c>
      <c r="AY487" s="113">
        <f>353821.03469863*1000</f>
        <v>353821034.69862998</v>
      </c>
      <c r="AZ487" s="113">
        <f>439193.858021962*1000</f>
        <v>439193858.02196199</v>
      </c>
      <c r="BA487" s="113">
        <f>353821.03469863*1000</f>
        <v>353821034.69862998</v>
      </c>
      <c r="BB487" s="113">
        <f>439193.858021962*1000</f>
        <v>439193858.02196199</v>
      </c>
    </row>
    <row r="488" spans="7:54" s="71" customFormat="1" ht="14.25" x14ac:dyDescent="0.2">
      <c r="G488" s="81" t="s">
        <v>917</v>
      </c>
      <c r="H488" s="82" t="s">
        <v>155</v>
      </c>
      <c r="I488" s="83" t="s">
        <v>156</v>
      </c>
      <c r="J488" s="84">
        <f>SUM(J489:J496)</f>
        <v>0</v>
      </c>
      <c r="K488" s="84">
        <f>SUM(K489:K496)</f>
        <v>0</v>
      </c>
      <c r="L488" s="115">
        <f>SUM(L489:L496)</f>
        <v>250000000</v>
      </c>
      <c r="M488" s="115">
        <f t="shared" ref="M488:X488" si="565">SUM(M489:M496)</f>
        <v>0</v>
      </c>
      <c r="N488" s="115">
        <f t="shared" si="565"/>
        <v>0</v>
      </c>
      <c r="O488" s="115">
        <f t="shared" si="565"/>
        <v>0</v>
      </c>
      <c r="P488" s="115">
        <f t="shared" si="565"/>
        <v>0</v>
      </c>
      <c r="Q488" s="115">
        <f t="shared" si="565"/>
        <v>236363636</v>
      </c>
      <c r="R488" s="115">
        <f t="shared" si="565"/>
        <v>100000000</v>
      </c>
      <c r="S488" s="115">
        <f t="shared" si="565"/>
        <v>100000000</v>
      </c>
      <c r="T488" s="115">
        <f t="shared" si="565"/>
        <v>100000000</v>
      </c>
      <c r="U488" s="115">
        <f t="shared" si="565"/>
        <v>100000000</v>
      </c>
      <c r="V488" s="115">
        <f t="shared" si="565"/>
        <v>100000000</v>
      </c>
      <c r="W488" s="115">
        <f t="shared" si="565"/>
        <v>100000000</v>
      </c>
      <c r="X488" s="115">
        <f t="shared" si="565"/>
        <v>100000000</v>
      </c>
      <c r="Y488" s="115">
        <f t="shared" si="550"/>
        <v>936363636</v>
      </c>
      <c r="Z488" s="115">
        <f t="shared" ref="Z488:AX488" si="566">SUM(Z489:Z496)</f>
        <v>20833333.333333332</v>
      </c>
      <c r="AA488" s="115">
        <f t="shared" si="566"/>
        <v>20833333.333333332</v>
      </c>
      <c r="AB488" s="115">
        <f t="shared" si="566"/>
        <v>20833333.333333332</v>
      </c>
      <c r="AC488" s="115">
        <f t="shared" si="566"/>
        <v>20833333.333333332</v>
      </c>
      <c r="AD488" s="115">
        <f t="shared" si="566"/>
        <v>20833333.333333332</v>
      </c>
      <c r="AE488" s="115">
        <f t="shared" si="566"/>
        <v>20833333.333333332</v>
      </c>
      <c r="AF488" s="115">
        <f t="shared" si="566"/>
        <v>20833333.333333332</v>
      </c>
      <c r="AG488" s="115">
        <v>0</v>
      </c>
      <c r="AH488" s="115">
        <v>0</v>
      </c>
      <c r="AI488" s="115">
        <f t="shared" si="566"/>
        <v>0</v>
      </c>
      <c r="AJ488" s="115">
        <f t="shared" si="566"/>
        <v>124999999.99999999</v>
      </c>
      <c r="AK488" s="115">
        <f t="shared" si="566"/>
        <v>124999999.99999999</v>
      </c>
      <c r="AL488" s="115">
        <f t="shared" si="566"/>
        <v>249999999.99999997</v>
      </c>
      <c r="AM488" s="115">
        <f t="shared" si="566"/>
        <v>336363636</v>
      </c>
      <c r="AN488" s="115">
        <f t="shared" si="566"/>
        <v>330000000</v>
      </c>
      <c r="AO488" s="115">
        <f t="shared" si="566"/>
        <v>330000000</v>
      </c>
      <c r="AP488" s="115">
        <f t="shared" si="566"/>
        <v>996363636</v>
      </c>
      <c r="AQ488" s="115">
        <f t="shared" si="566"/>
        <v>336363636</v>
      </c>
      <c r="AR488" s="115">
        <f t="shared" si="566"/>
        <v>330000000</v>
      </c>
      <c r="AS488" s="115">
        <f t="shared" si="566"/>
        <v>330000000</v>
      </c>
      <c r="AT488" s="115">
        <f t="shared" si="566"/>
        <v>996363636</v>
      </c>
      <c r="AU488" s="115">
        <f t="shared" si="566"/>
        <v>336363636</v>
      </c>
      <c r="AV488" s="115">
        <f t="shared" si="566"/>
        <v>658636364</v>
      </c>
      <c r="AW488" s="115">
        <f t="shared" si="566"/>
        <v>995000000</v>
      </c>
      <c r="AX488" s="115" t="e">
        <f t="shared" si="566"/>
        <v>#REF!</v>
      </c>
      <c r="AY488" s="115">
        <f>SUM(AY489:AY496)</f>
        <v>995000000</v>
      </c>
      <c r="AZ488" s="115">
        <f>SUM(AZ489:AZ496)</f>
        <v>1980000000</v>
      </c>
      <c r="BA488" s="115">
        <f>SUM(BA489:BA496)</f>
        <v>996364000</v>
      </c>
      <c r="BB488" s="115">
        <f>SUM(BB489:BB496)</f>
        <v>1980000000</v>
      </c>
    </row>
    <row r="489" spans="7:54" s="71" customFormat="1" ht="14.25" x14ac:dyDescent="0.2">
      <c r="G489" s="81" t="s">
        <v>918</v>
      </c>
      <c r="H489" s="85" t="s">
        <v>918</v>
      </c>
      <c r="I489" s="74" t="s">
        <v>919</v>
      </c>
      <c r="J489" s="75">
        <v>0</v>
      </c>
      <c r="K489" s="75"/>
      <c r="L489" s="113">
        <v>0</v>
      </c>
      <c r="M489" s="113">
        <v>0</v>
      </c>
      <c r="N489" s="113">
        <v>0</v>
      </c>
      <c r="O489" s="113">
        <v>0</v>
      </c>
      <c r="P489" s="113">
        <v>0</v>
      </c>
      <c r="Q489" s="113">
        <v>0</v>
      </c>
      <c r="R489" s="113">
        <v>0</v>
      </c>
      <c r="S489" s="113">
        <v>0</v>
      </c>
      <c r="T489" s="113">
        <v>0</v>
      </c>
      <c r="U489" s="113">
        <v>0</v>
      </c>
      <c r="V489" s="113">
        <v>0</v>
      </c>
      <c r="W489" s="113">
        <v>0</v>
      </c>
      <c r="X489" s="113">
        <v>0</v>
      </c>
      <c r="Y489" s="113">
        <f t="shared" si="550"/>
        <v>0</v>
      </c>
      <c r="Z489" s="113">
        <v>0</v>
      </c>
      <c r="AA489" s="113">
        <v>0</v>
      </c>
      <c r="AB489" s="113">
        <v>0</v>
      </c>
      <c r="AC489" s="113">
        <v>0</v>
      </c>
      <c r="AD489" s="113">
        <v>0</v>
      </c>
      <c r="AE489" s="113">
        <v>0</v>
      </c>
      <c r="AF489" s="113">
        <v>0</v>
      </c>
      <c r="AG489" s="113">
        <v>0</v>
      </c>
      <c r="AH489" s="113">
        <v>0</v>
      </c>
      <c r="AI489" s="113">
        <f t="shared" si="563"/>
        <v>0</v>
      </c>
      <c r="AJ489" s="113">
        <v>0</v>
      </c>
      <c r="AK489" s="113">
        <v>0</v>
      </c>
      <c r="AL489" s="113">
        <f t="shared" si="564"/>
        <v>0</v>
      </c>
      <c r="AM489" s="113">
        <f t="shared" ref="AM489:AM496" si="567">SUM(M489:R489)</f>
        <v>0</v>
      </c>
      <c r="AN489" s="113">
        <f t="shared" ref="AN489:AN496" si="568">SUM(S489:U489)</f>
        <v>0</v>
      </c>
      <c r="AO489" s="113">
        <f t="shared" ref="AO489:AO496" si="569">SUM(V489:X489)</f>
        <v>0</v>
      </c>
      <c r="AP489" s="113">
        <f t="shared" ref="AP489:AP496" si="570">SUM(AM489:AO489)</f>
        <v>0</v>
      </c>
      <c r="AQ489" s="113">
        <f t="shared" ref="AQ489:AS496" si="571">AM489</f>
        <v>0</v>
      </c>
      <c r="AR489" s="113">
        <f t="shared" si="571"/>
        <v>0</v>
      </c>
      <c r="AS489" s="113">
        <f t="shared" si="571"/>
        <v>0</v>
      </c>
      <c r="AT489" s="113">
        <f t="shared" ref="AT489:AT496" si="572">SUM(AQ489:AS489)</f>
        <v>0</v>
      </c>
      <c r="AU489" s="113">
        <v>0</v>
      </c>
      <c r="AV489" s="113">
        <v>0</v>
      </c>
      <c r="AW489" s="113">
        <f t="shared" ref="AW489:AW496" si="573">SUM(AU489:AV489)</f>
        <v>0</v>
      </c>
      <c r="AX489" s="113" t="e">
        <f>#REF!</f>
        <v>#REF!</v>
      </c>
      <c r="AY489" s="113">
        <v>0</v>
      </c>
      <c r="AZ489" s="113">
        <v>0</v>
      </c>
      <c r="BA489" s="113">
        <v>0</v>
      </c>
      <c r="BB489" s="113">
        <v>0</v>
      </c>
    </row>
    <row r="490" spans="7:54" s="71" customFormat="1" ht="14.25" x14ac:dyDescent="0.2">
      <c r="G490" s="81" t="s">
        <v>920</v>
      </c>
      <c r="H490" s="85" t="s">
        <v>920</v>
      </c>
      <c r="I490" s="74" t="s">
        <v>921</v>
      </c>
      <c r="J490" s="75">
        <v>0</v>
      </c>
      <c r="K490" s="75"/>
      <c r="L490" s="113">
        <v>0</v>
      </c>
      <c r="M490" s="113">
        <v>0</v>
      </c>
      <c r="N490" s="113">
        <v>0</v>
      </c>
      <c r="O490" s="113">
        <v>0</v>
      </c>
      <c r="P490" s="113">
        <v>0</v>
      </c>
      <c r="Q490" s="113">
        <v>0</v>
      </c>
      <c r="R490" s="113">
        <v>0</v>
      </c>
      <c r="S490" s="113">
        <v>0</v>
      </c>
      <c r="T490" s="113">
        <v>0</v>
      </c>
      <c r="U490" s="113">
        <v>0</v>
      </c>
      <c r="V490" s="113">
        <v>0</v>
      </c>
      <c r="W490" s="113">
        <v>0</v>
      </c>
      <c r="X490" s="113">
        <v>0</v>
      </c>
      <c r="Y490" s="113">
        <f t="shared" si="550"/>
        <v>0</v>
      </c>
      <c r="Z490" s="113">
        <v>0</v>
      </c>
      <c r="AA490" s="113">
        <v>0</v>
      </c>
      <c r="AB490" s="113">
        <v>0</v>
      </c>
      <c r="AC490" s="113">
        <v>0</v>
      </c>
      <c r="AD490" s="113">
        <v>0</v>
      </c>
      <c r="AE490" s="113">
        <v>0</v>
      </c>
      <c r="AF490" s="113">
        <v>0</v>
      </c>
      <c r="AG490" s="113">
        <v>0</v>
      </c>
      <c r="AH490" s="113">
        <v>0</v>
      </c>
      <c r="AI490" s="113">
        <f t="shared" si="563"/>
        <v>0</v>
      </c>
      <c r="AJ490" s="113">
        <v>0</v>
      </c>
      <c r="AK490" s="113">
        <v>0</v>
      </c>
      <c r="AL490" s="113">
        <f t="shared" si="564"/>
        <v>0</v>
      </c>
      <c r="AM490" s="113">
        <f t="shared" si="567"/>
        <v>0</v>
      </c>
      <c r="AN490" s="113">
        <f t="shared" si="568"/>
        <v>0</v>
      </c>
      <c r="AO490" s="113">
        <f t="shared" si="569"/>
        <v>0</v>
      </c>
      <c r="AP490" s="113">
        <f t="shared" si="570"/>
        <v>0</v>
      </c>
      <c r="AQ490" s="113">
        <f t="shared" si="571"/>
        <v>0</v>
      </c>
      <c r="AR490" s="113">
        <f t="shared" si="571"/>
        <v>0</v>
      </c>
      <c r="AS490" s="113">
        <f t="shared" si="571"/>
        <v>0</v>
      </c>
      <c r="AT490" s="113">
        <f t="shared" si="572"/>
        <v>0</v>
      </c>
      <c r="AU490" s="113">
        <v>0</v>
      </c>
      <c r="AV490" s="113">
        <v>0</v>
      </c>
      <c r="AW490" s="113">
        <f t="shared" si="573"/>
        <v>0</v>
      </c>
      <c r="AX490" s="113" t="e">
        <f>#REF!</f>
        <v>#REF!</v>
      </c>
      <c r="AY490" s="113">
        <v>0</v>
      </c>
      <c r="AZ490" s="113">
        <v>0</v>
      </c>
      <c r="BA490" s="113">
        <v>0</v>
      </c>
      <c r="BB490" s="113">
        <v>0</v>
      </c>
    </row>
    <row r="491" spans="7:54" s="71" customFormat="1" ht="14.25" x14ac:dyDescent="0.2">
      <c r="G491" s="81" t="s">
        <v>922</v>
      </c>
      <c r="H491" s="85" t="s">
        <v>922</v>
      </c>
      <c r="I491" s="74" t="s">
        <v>923</v>
      </c>
      <c r="J491" s="75">
        <v>0</v>
      </c>
      <c r="K491" s="75"/>
      <c r="L491" s="113">
        <v>250000000</v>
      </c>
      <c r="M491" s="113">
        <v>0</v>
      </c>
      <c r="N491" s="113">
        <v>0</v>
      </c>
      <c r="O491" s="113">
        <v>0</v>
      </c>
      <c r="P491" s="113">
        <v>0</v>
      </c>
      <c r="Q491" s="113">
        <v>236363636</v>
      </c>
      <c r="R491" s="113">
        <v>100000000</v>
      </c>
      <c r="S491" s="113">
        <v>100000000</v>
      </c>
      <c r="T491" s="113">
        <v>100000000</v>
      </c>
      <c r="U491" s="113">
        <v>100000000</v>
      </c>
      <c r="V491" s="113">
        <v>100000000</v>
      </c>
      <c r="W491" s="113">
        <v>100000000</v>
      </c>
      <c r="X491" s="113">
        <v>100000000</v>
      </c>
      <c r="Y491" s="113">
        <f t="shared" si="550"/>
        <v>936363636</v>
      </c>
      <c r="Z491" s="113">
        <v>20833333.333333332</v>
      </c>
      <c r="AA491" s="113">
        <v>20833333.333333332</v>
      </c>
      <c r="AB491" s="113">
        <v>20833333.333333332</v>
      </c>
      <c r="AC491" s="113">
        <v>20833333.333333332</v>
      </c>
      <c r="AD491" s="113">
        <v>20833333.333333332</v>
      </c>
      <c r="AE491" s="113">
        <v>20833333.333333332</v>
      </c>
      <c r="AF491" s="113">
        <v>20833333.333333332</v>
      </c>
      <c r="AG491" s="113">
        <v>0</v>
      </c>
      <c r="AH491" s="113">
        <v>0</v>
      </c>
      <c r="AI491" s="113">
        <f t="shared" si="563"/>
        <v>0</v>
      </c>
      <c r="AJ491" s="113">
        <v>124999999.99999999</v>
      </c>
      <c r="AK491" s="113">
        <v>124999999.99999999</v>
      </c>
      <c r="AL491" s="113">
        <f t="shared" si="564"/>
        <v>249999999.99999997</v>
      </c>
      <c r="AM491" s="113">
        <f t="shared" si="567"/>
        <v>336363636</v>
      </c>
      <c r="AN491" s="113">
        <v>330000000</v>
      </c>
      <c r="AO491" s="113">
        <v>330000000</v>
      </c>
      <c r="AP491" s="113">
        <f t="shared" si="570"/>
        <v>996363636</v>
      </c>
      <c r="AQ491" s="113">
        <f t="shared" si="571"/>
        <v>336363636</v>
      </c>
      <c r="AR491" s="113">
        <f t="shared" si="571"/>
        <v>330000000</v>
      </c>
      <c r="AS491" s="113">
        <f t="shared" si="571"/>
        <v>330000000</v>
      </c>
      <c r="AT491" s="113">
        <f t="shared" si="572"/>
        <v>996363636</v>
      </c>
      <c r="AU491" s="113">
        <v>336363636</v>
      </c>
      <c r="AV491" s="113">
        <v>658636364</v>
      </c>
      <c r="AW491" s="113">
        <f t="shared" si="573"/>
        <v>995000000</v>
      </c>
      <c r="AX491" s="113" t="e">
        <f>#REF!</f>
        <v>#REF!</v>
      </c>
      <c r="AY491" s="113">
        <f>995000*1000</f>
        <v>995000000</v>
      </c>
      <c r="AZ491" s="113">
        <v>1980000000</v>
      </c>
      <c r="BA491" s="113">
        <v>996364000</v>
      </c>
      <c r="BB491" s="113">
        <v>1980000000</v>
      </c>
    </row>
    <row r="492" spans="7:54" s="71" customFormat="1" ht="14.25" x14ac:dyDescent="0.2">
      <c r="G492" s="81" t="s">
        <v>924</v>
      </c>
      <c r="H492" s="85" t="s">
        <v>924</v>
      </c>
      <c r="I492" s="74" t="s">
        <v>925</v>
      </c>
      <c r="J492" s="75">
        <v>0</v>
      </c>
      <c r="K492" s="75"/>
      <c r="L492" s="113">
        <v>0</v>
      </c>
      <c r="M492" s="113">
        <v>0</v>
      </c>
      <c r="N492" s="113">
        <v>0</v>
      </c>
      <c r="O492" s="113">
        <v>0</v>
      </c>
      <c r="P492" s="113">
        <v>0</v>
      </c>
      <c r="Q492" s="113">
        <v>0</v>
      </c>
      <c r="R492" s="113">
        <v>0</v>
      </c>
      <c r="S492" s="113">
        <v>0</v>
      </c>
      <c r="T492" s="113">
        <v>0</v>
      </c>
      <c r="U492" s="113">
        <v>0</v>
      </c>
      <c r="V492" s="113">
        <v>0</v>
      </c>
      <c r="W492" s="113">
        <v>0</v>
      </c>
      <c r="X492" s="113">
        <v>0</v>
      </c>
      <c r="Y492" s="113">
        <f t="shared" si="550"/>
        <v>0</v>
      </c>
      <c r="Z492" s="113">
        <v>0</v>
      </c>
      <c r="AA492" s="113">
        <v>0</v>
      </c>
      <c r="AB492" s="113">
        <v>0</v>
      </c>
      <c r="AC492" s="113">
        <v>0</v>
      </c>
      <c r="AD492" s="113">
        <v>0</v>
      </c>
      <c r="AE492" s="113">
        <v>0</v>
      </c>
      <c r="AF492" s="113">
        <v>0</v>
      </c>
      <c r="AG492" s="113">
        <v>0</v>
      </c>
      <c r="AH492" s="113">
        <v>0</v>
      </c>
      <c r="AI492" s="113">
        <f t="shared" si="563"/>
        <v>0</v>
      </c>
      <c r="AJ492" s="113">
        <v>0</v>
      </c>
      <c r="AK492" s="113">
        <v>0</v>
      </c>
      <c r="AL492" s="113">
        <f t="shared" si="564"/>
        <v>0</v>
      </c>
      <c r="AM492" s="113">
        <f t="shared" si="567"/>
        <v>0</v>
      </c>
      <c r="AN492" s="113">
        <f t="shared" si="568"/>
        <v>0</v>
      </c>
      <c r="AO492" s="113">
        <f t="shared" si="569"/>
        <v>0</v>
      </c>
      <c r="AP492" s="113">
        <f t="shared" si="570"/>
        <v>0</v>
      </c>
      <c r="AQ492" s="113">
        <f t="shared" si="571"/>
        <v>0</v>
      </c>
      <c r="AR492" s="113">
        <f t="shared" si="571"/>
        <v>0</v>
      </c>
      <c r="AS492" s="113">
        <f t="shared" si="571"/>
        <v>0</v>
      </c>
      <c r="AT492" s="113">
        <f t="shared" si="572"/>
        <v>0</v>
      </c>
      <c r="AU492" s="113">
        <v>0</v>
      </c>
      <c r="AV492" s="113">
        <v>0</v>
      </c>
      <c r="AW492" s="113">
        <f t="shared" si="573"/>
        <v>0</v>
      </c>
      <c r="AX492" s="113" t="e">
        <f>#REF!</f>
        <v>#REF!</v>
      </c>
      <c r="AY492" s="113">
        <v>0</v>
      </c>
      <c r="AZ492" s="113">
        <v>0</v>
      </c>
      <c r="BA492" s="113">
        <v>0</v>
      </c>
      <c r="BB492" s="113">
        <v>0</v>
      </c>
    </row>
    <row r="493" spans="7:54" s="71" customFormat="1" ht="14.25" x14ac:dyDescent="0.2">
      <c r="G493" s="81" t="s">
        <v>926</v>
      </c>
      <c r="H493" s="85" t="s">
        <v>926</v>
      </c>
      <c r="I493" s="74" t="s">
        <v>927</v>
      </c>
      <c r="J493" s="75">
        <v>0</v>
      </c>
      <c r="K493" s="75"/>
      <c r="L493" s="113">
        <v>0</v>
      </c>
      <c r="M493" s="113">
        <v>0</v>
      </c>
      <c r="N493" s="113">
        <v>0</v>
      </c>
      <c r="O493" s="113">
        <v>0</v>
      </c>
      <c r="P493" s="113">
        <v>0</v>
      </c>
      <c r="Q493" s="113">
        <v>0</v>
      </c>
      <c r="R493" s="113">
        <v>0</v>
      </c>
      <c r="S493" s="113">
        <v>0</v>
      </c>
      <c r="T493" s="113">
        <v>0</v>
      </c>
      <c r="U493" s="113">
        <v>0</v>
      </c>
      <c r="V493" s="113">
        <v>0</v>
      </c>
      <c r="W493" s="113">
        <v>0</v>
      </c>
      <c r="X493" s="113">
        <v>0</v>
      </c>
      <c r="Y493" s="113">
        <f t="shared" si="550"/>
        <v>0</v>
      </c>
      <c r="Z493" s="113">
        <v>0</v>
      </c>
      <c r="AA493" s="113">
        <v>0</v>
      </c>
      <c r="AB493" s="113">
        <v>0</v>
      </c>
      <c r="AC493" s="113">
        <v>0</v>
      </c>
      <c r="AD493" s="113">
        <v>0</v>
      </c>
      <c r="AE493" s="113">
        <v>0</v>
      </c>
      <c r="AF493" s="113">
        <v>0</v>
      </c>
      <c r="AG493" s="113">
        <v>0</v>
      </c>
      <c r="AH493" s="113">
        <v>0</v>
      </c>
      <c r="AI493" s="113">
        <f t="shared" si="563"/>
        <v>0</v>
      </c>
      <c r="AJ493" s="113">
        <v>0</v>
      </c>
      <c r="AK493" s="113">
        <v>0</v>
      </c>
      <c r="AL493" s="113">
        <f t="shared" si="564"/>
        <v>0</v>
      </c>
      <c r="AM493" s="113">
        <f t="shared" si="567"/>
        <v>0</v>
      </c>
      <c r="AN493" s="113">
        <f t="shared" si="568"/>
        <v>0</v>
      </c>
      <c r="AO493" s="113">
        <f t="shared" si="569"/>
        <v>0</v>
      </c>
      <c r="AP493" s="113">
        <f t="shared" si="570"/>
        <v>0</v>
      </c>
      <c r="AQ493" s="113">
        <f t="shared" si="571"/>
        <v>0</v>
      </c>
      <c r="AR493" s="113">
        <f t="shared" si="571"/>
        <v>0</v>
      </c>
      <c r="AS493" s="113">
        <f t="shared" si="571"/>
        <v>0</v>
      </c>
      <c r="AT493" s="113">
        <f t="shared" si="572"/>
        <v>0</v>
      </c>
      <c r="AU493" s="113">
        <v>0</v>
      </c>
      <c r="AV493" s="113">
        <v>0</v>
      </c>
      <c r="AW493" s="113">
        <f t="shared" si="573"/>
        <v>0</v>
      </c>
      <c r="AX493" s="113" t="e">
        <f>#REF!</f>
        <v>#REF!</v>
      </c>
      <c r="AY493" s="113">
        <v>0</v>
      </c>
      <c r="AZ493" s="113">
        <v>0</v>
      </c>
      <c r="BA493" s="113">
        <v>0</v>
      </c>
      <c r="BB493" s="113">
        <v>0</v>
      </c>
    </row>
    <row r="494" spans="7:54" s="71" customFormat="1" ht="14.25" x14ac:dyDescent="0.2">
      <c r="G494" s="81" t="s">
        <v>928</v>
      </c>
      <c r="H494" s="85" t="s">
        <v>928</v>
      </c>
      <c r="I494" s="74" t="s">
        <v>929</v>
      </c>
      <c r="J494" s="75">
        <v>0</v>
      </c>
      <c r="K494" s="75"/>
      <c r="L494" s="113">
        <v>0</v>
      </c>
      <c r="M494" s="113">
        <v>0</v>
      </c>
      <c r="N494" s="113">
        <v>0</v>
      </c>
      <c r="O494" s="113">
        <v>0</v>
      </c>
      <c r="P494" s="113">
        <v>0</v>
      </c>
      <c r="Q494" s="113">
        <v>0</v>
      </c>
      <c r="R494" s="113">
        <v>0</v>
      </c>
      <c r="S494" s="113">
        <v>0</v>
      </c>
      <c r="T494" s="113">
        <v>0</v>
      </c>
      <c r="U494" s="113">
        <v>0</v>
      </c>
      <c r="V494" s="113">
        <v>0</v>
      </c>
      <c r="W494" s="113">
        <v>0</v>
      </c>
      <c r="X494" s="113">
        <v>0</v>
      </c>
      <c r="Y494" s="113">
        <f t="shared" si="550"/>
        <v>0</v>
      </c>
      <c r="Z494" s="113">
        <v>0</v>
      </c>
      <c r="AA494" s="113">
        <v>0</v>
      </c>
      <c r="AB494" s="113">
        <v>0</v>
      </c>
      <c r="AC494" s="113">
        <v>0</v>
      </c>
      <c r="AD494" s="113">
        <v>0</v>
      </c>
      <c r="AE494" s="113">
        <v>0</v>
      </c>
      <c r="AF494" s="113">
        <v>0</v>
      </c>
      <c r="AG494" s="113">
        <v>0</v>
      </c>
      <c r="AH494" s="113">
        <v>0</v>
      </c>
      <c r="AI494" s="113">
        <f t="shared" si="563"/>
        <v>0</v>
      </c>
      <c r="AJ494" s="113">
        <v>0</v>
      </c>
      <c r="AK494" s="113">
        <v>0</v>
      </c>
      <c r="AL494" s="113">
        <f t="shared" si="564"/>
        <v>0</v>
      </c>
      <c r="AM494" s="113">
        <f t="shared" si="567"/>
        <v>0</v>
      </c>
      <c r="AN494" s="113">
        <f t="shared" si="568"/>
        <v>0</v>
      </c>
      <c r="AO494" s="113">
        <f t="shared" si="569"/>
        <v>0</v>
      </c>
      <c r="AP494" s="113">
        <f t="shared" si="570"/>
        <v>0</v>
      </c>
      <c r="AQ494" s="113">
        <f t="shared" si="571"/>
        <v>0</v>
      </c>
      <c r="AR494" s="113">
        <f t="shared" si="571"/>
        <v>0</v>
      </c>
      <c r="AS494" s="113">
        <f t="shared" si="571"/>
        <v>0</v>
      </c>
      <c r="AT494" s="113">
        <f t="shared" si="572"/>
        <v>0</v>
      </c>
      <c r="AU494" s="113">
        <v>0</v>
      </c>
      <c r="AV494" s="113">
        <v>0</v>
      </c>
      <c r="AW494" s="113">
        <f t="shared" si="573"/>
        <v>0</v>
      </c>
      <c r="AX494" s="113" t="e">
        <f>#REF!</f>
        <v>#REF!</v>
      </c>
      <c r="AY494" s="113">
        <v>0</v>
      </c>
      <c r="AZ494" s="113">
        <v>0</v>
      </c>
      <c r="BA494" s="113">
        <v>0</v>
      </c>
      <c r="BB494" s="113">
        <v>0</v>
      </c>
    </row>
    <row r="495" spans="7:54" s="71" customFormat="1" ht="14.25" x14ac:dyDescent="0.2">
      <c r="G495" s="81" t="s">
        <v>930</v>
      </c>
      <c r="H495" s="85" t="s">
        <v>930</v>
      </c>
      <c r="I495" s="74" t="s">
        <v>931</v>
      </c>
      <c r="J495" s="75">
        <v>0</v>
      </c>
      <c r="K495" s="75"/>
      <c r="L495" s="113">
        <v>0</v>
      </c>
      <c r="M495" s="113">
        <v>0</v>
      </c>
      <c r="N495" s="113">
        <v>0</v>
      </c>
      <c r="O495" s="113">
        <v>0</v>
      </c>
      <c r="P495" s="113">
        <v>0</v>
      </c>
      <c r="Q495" s="113">
        <v>0</v>
      </c>
      <c r="R495" s="113">
        <v>0</v>
      </c>
      <c r="S495" s="113">
        <v>0</v>
      </c>
      <c r="T495" s="113">
        <v>0</v>
      </c>
      <c r="U495" s="113">
        <v>0</v>
      </c>
      <c r="V495" s="113">
        <v>0</v>
      </c>
      <c r="W495" s="113">
        <v>0</v>
      </c>
      <c r="X495" s="113">
        <v>0</v>
      </c>
      <c r="Y495" s="113">
        <f t="shared" si="550"/>
        <v>0</v>
      </c>
      <c r="Z495" s="113">
        <v>0</v>
      </c>
      <c r="AA495" s="113">
        <v>0</v>
      </c>
      <c r="AB495" s="113">
        <v>0</v>
      </c>
      <c r="AC495" s="113">
        <v>0</v>
      </c>
      <c r="AD495" s="113">
        <v>0</v>
      </c>
      <c r="AE495" s="113">
        <v>0</v>
      </c>
      <c r="AF495" s="113">
        <v>0</v>
      </c>
      <c r="AG495" s="113">
        <v>0</v>
      </c>
      <c r="AH495" s="113">
        <v>0</v>
      </c>
      <c r="AI495" s="113">
        <f t="shared" si="563"/>
        <v>0</v>
      </c>
      <c r="AJ495" s="113">
        <v>0</v>
      </c>
      <c r="AK495" s="113">
        <v>0</v>
      </c>
      <c r="AL495" s="113">
        <f t="shared" si="564"/>
        <v>0</v>
      </c>
      <c r="AM495" s="113">
        <f t="shared" si="567"/>
        <v>0</v>
      </c>
      <c r="AN495" s="113">
        <f t="shared" si="568"/>
        <v>0</v>
      </c>
      <c r="AO495" s="113">
        <f t="shared" si="569"/>
        <v>0</v>
      </c>
      <c r="AP495" s="113">
        <f t="shared" si="570"/>
        <v>0</v>
      </c>
      <c r="AQ495" s="113">
        <f t="shared" si="571"/>
        <v>0</v>
      </c>
      <c r="AR495" s="113">
        <f t="shared" si="571"/>
        <v>0</v>
      </c>
      <c r="AS495" s="113">
        <f t="shared" si="571"/>
        <v>0</v>
      </c>
      <c r="AT495" s="113">
        <f t="shared" si="572"/>
        <v>0</v>
      </c>
      <c r="AU495" s="113">
        <v>0</v>
      </c>
      <c r="AV495" s="113">
        <v>0</v>
      </c>
      <c r="AW495" s="113">
        <f t="shared" si="573"/>
        <v>0</v>
      </c>
      <c r="AX495" s="113" t="e">
        <f>#REF!</f>
        <v>#REF!</v>
      </c>
      <c r="AY495" s="113">
        <v>0</v>
      </c>
      <c r="AZ495" s="113">
        <v>0</v>
      </c>
      <c r="BA495" s="113">
        <v>0</v>
      </c>
      <c r="BB495" s="113">
        <v>0</v>
      </c>
    </row>
    <row r="496" spans="7:54" s="71" customFormat="1" ht="14.25" x14ac:dyDescent="0.2">
      <c r="G496" s="81" t="s">
        <v>932</v>
      </c>
      <c r="H496" s="85" t="s">
        <v>932</v>
      </c>
      <c r="I496" s="74" t="s">
        <v>933</v>
      </c>
      <c r="J496" s="75">
        <v>0</v>
      </c>
      <c r="K496" s="75"/>
      <c r="L496" s="113">
        <v>0</v>
      </c>
      <c r="M496" s="113">
        <v>0</v>
      </c>
      <c r="N496" s="113">
        <v>0</v>
      </c>
      <c r="O496" s="113">
        <v>0</v>
      </c>
      <c r="P496" s="113">
        <v>0</v>
      </c>
      <c r="Q496" s="113">
        <v>0</v>
      </c>
      <c r="R496" s="113">
        <v>0</v>
      </c>
      <c r="S496" s="113">
        <v>0</v>
      </c>
      <c r="T496" s="113">
        <v>0</v>
      </c>
      <c r="U496" s="113">
        <v>0</v>
      </c>
      <c r="V496" s="113">
        <v>0</v>
      </c>
      <c r="W496" s="113">
        <v>0</v>
      </c>
      <c r="X496" s="113">
        <v>0</v>
      </c>
      <c r="Y496" s="113">
        <f t="shared" si="550"/>
        <v>0</v>
      </c>
      <c r="Z496" s="113">
        <v>0</v>
      </c>
      <c r="AA496" s="113">
        <v>0</v>
      </c>
      <c r="AB496" s="113">
        <v>0</v>
      </c>
      <c r="AC496" s="113">
        <v>0</v>
      </c>
      <c r="AD496" s="113">
        <v>0</v>
      </c>
      <c r="AE496" s="113">
        <v>0</v>
      </c>
      <c r="AF496" s="113">
        <v>0</v>
      </c>
      <c r="AG496" s="113">
        <v>0</v>
      </c>
      <c r="AH496" s="113">
        <v>0</v>
      </c>
      <c r="AI496" s="113">
        <f t="shared" si="563"/>
        <v>0</v>
      </c>
      <c r="AJ496" s="113">
        <v>0</v>
      </c>
      <c r="AK496" s="113">
        <v>0</v>
      </c>
      <c r="AL496" s="113">
        <f t="shared" si="564"/>
        <v>0</v>
      </c>
      <c r="AM496" s="113">
        <f t="shared" si="567"/>
        <v>0</v>
      </c>
      <c r="AN496" s="113">
        <f t="shared" si="568"/>
        <v>0</v>
      </c>
      <c r="AO496" s="113">
        <f t="shared" si="569"/>
        <v>0</v>
      </c>
      <c r="AP496" s="113">
        <f t="shared" si="570"/>
        <v>0</v>
      </c>
      <c r="AQ496" s="113">
        <f t="shared" si="571"/>
        <v>0</v>
      </c>
      <c r="AR496" s="113">
        <f t="shared" si="571"/>
        <v>0</v>
      </c>
      <c r="AS496" s="113">
        <f t="shared" si="571"/>
        <v>0</v>
      </c>
      <c r="AT496" s="113">
        <f t="shared" si="572"/>
        <v>0</v>
      </c>
      <c r="AU496" s="113">
        <v>0</v>
      </c>
      <c r="AV496" s="113">
        <v>0</v>
      </c>
      <c r="AW496" s="113">
        <f t="shared" si="573"/>
        <v>0</v>
      </c>
      <c r="AX496" s="113" t="e">
        <f>#REF!</f>
        <v>#REF!</v>
      </c>
      <c r="AY496" s="113">
        <v>0</v>
      </c>
      <c r="AZ496" s="113">
        <v>0</v>
      </c>
      <c r="BA496" s="113">
        <v>0</v>
      </c>
      <c r="BB496" s="113">
        <v>0</v>
      </c>
    </row>
    <row r="497" spans="7:54" s="71" customFormat="1" ht="14.25" x14ac:dyDescent="0.2">
      <c r="G497" s="81" t="s">
        <v>934</v>
      </c>
      <c r="H497" s="82" t="s">
        <v>157</v>
      </c>
      <c r="I497" s="83" t="s">
        <v>158</v>
      </c>
      <c r="J497" s="84">
        <f>SUM(J498:J501)</f>
        <v>0</v>
      </c>
      <c r="K497" s="84">
        <f>SUM(K498:K501)</f>
        <v>0</v>
      </c>
      <c r="L497" s="115">
        <f>SUM(L498:L501)</f>
        <v>100000000</v>
      </c>
      <c r="M497" s="115">
        <f t="shared" ref="M497:X497" si="574">SUM(M498:M501)</f>
        <v>0</v>
      </c>
      <c r="N497" s="115">
        <f t="shared" si="574"/>
        <v>0</v>
      </c>
      <c r="O497" s="115">
        <f t="shared" si="574"/>
        <v>0</v>
      </c>
      <c r="P497" s="115">
        <f t="shared" si="574"/>
        <v>0</v>
      </c>
      <c r="Q497" s="115">
        <f t="shared" si="574"/>
        <v>0</v>
      </c>
      <c r="R497" s="115">
        <f t="shared" si="574"/>
        <v>0</v>
      </c>
      <c r="S497" s="115">
        <f t="shared" si="574"/>
        <v>0</v>
      </c>
      <c r="T497" s="115">
        <f t="shared" si="574"/>
        <v>0</v>
      </c>
      <c r="U497" s="115">
        <f t="shared" si="574"/>
        <v>0</v>
      </c>
      <c r="V497" s="115">
        <f t="shared" si="574"/>
        <v>0</v>
      </c>
      <c r="W497" s="115">
        <f t="shared" si="574"/>
        <v>0</v>
      </c>
      <c r="X497" s="115">
        <f t="shared" si="574"/>
        <v>0</v>
      </c>
      <c r="Y497" s="115">
        <f t="shared" si="550"/>
        <v>0</v>
      </c>
      <c r="Z497" s="115">
        <f t="shared" ref="Z497:AX497" si="575">SUM(Z498:Z501)</f>
        <v>8333333.333333333</v>
      </c>
      <c r="AA497" s="115">
        <f t="shared" si="575"/>
        <v>8333333.333333333</v>
      </c>
      <c r="AB497" s="115">
        <f t="shared" si="575"/>
        <v>8333333.333333333</v>
      </c>
      <c r="AC497" s="115">
        <f t="shared" si="575"/>
        <v>8333333.333333333</v>
      </c>
      <c r="AD497" s="115">
        <f t="shared" si="575"/>
        <v>8333333.333333333</v>
      </c>
      <c r="AE497" s="115">
        <f t="shared" si="575"/>
        <v>8333333.333333333</v>
      </c>
      <c r="AF497" s="115">
        <f t="shared" si="575"/>
        <v>8333333.333333333</v>
      </c>
      <c r="AG497" s="115">
        <v>0</v>
      </c>
      <c r="AH497" s="115">
        <v>0</v>
      </c>
      <c r="AI497" s="115">
        <f t="shared" si="575"/>
        <v>0</v>
      </c>
      <c r="AJ497" s="115">
        <f t="shared" si="575"/>
        <v>50000000</v>
      </c>
      <c r="AK497" s="115">
        <f t="shared" si="575"/>
        <v>50000000</v>
      </c>
      <c r="AL497" s="115">
        <f t="shared" si="575"/>
        <v>100000000</v>
      </c>
      <c r="AM497" s="115">
        <f t="shared" si="575"/>
        <v>0</v>
      </c>
      <c r="AN497" s="115">
        <f t="shared" si="575"/>
        <v>0</v>
      </c>
      <c r="AO497" s="115">
        <f t="shared" si="575"/>
        <v>100000000</v>
      </c>
      <c r="AP497" s="115">
        <f t="shared" si="575"/>
        <v>100000000</v>
      </c>
      <c r="AQ497" s="115">
        <f t="shared" si="575"/>
        <v>0</v>
      </c>
      <c r="AR497" s="115">
        <f t="shared" si="575"/>
        <v>0</v>
      </c>
      <c r="AS497" s="115">
        <f t="shared" si="575"/>
        <v>100000000</v>
      </c>
      <c r="AT497" s="115">
        <f t="shared" si="575"/>
        <v>100000000</v>
      </c>
      <c r="AU497" s="115">
        <f t="shared" si="575"/>
        <v>0</v>
      </c>
      <c r="AV497" s="115">
        <f t="shared" si="575"/>
        <v>100000000</v>
      </c>
      <c r="AW497" s="115">
        <f t="shared" si="575"/>
        <v>100000000</v>
      </c>
      <c r="AX497" s="115" t="e">
        <f t="shared" si="575"/>
        <v>#REF!</v>
      </c>
      <c r="AY497" s="115">
        <f>SUM(AY498:AY501)</f>
        <v>2060239000</v>
      </c>
      <c r="AZ497" s="115">
        <f>SUM(AZ498:AZ501)</f>
        <v>13926739000</v>
      </c>
      <c r="BA497" s="115">
        <f>SUM(BA498:BA501)</f>
        <v>100000000</v>
      </c>
      <c r="BB497" s="115">
        <f>SUM(BB498:BB501)</f>
        <v>13914739000</v>
      </c>
    </row>
    <row r="498" spans="7:54" s="71" customFormat="1" ht="14.25" x14ac:dyDescent="0.2">
      <c r="G498" s="81" t="s">
        <v>935</v>
      </c>
      <c r="H498" s="85" t="s">
        <v>935</v>
      </c>
      <c r="I498" s="74" t="s">
        <v>936</v>
      </c>
      <c r="J498" s="75">
        <v>0</v>
      </c>
      <c r="K498" s="75"/>
      <c r="L498" s="113">
        <v>100000000</v>
      </c>
      <c r="M498" s="113">
        <v>0</v>
      </c>
      <c r="N498" s="113">
        <v>0</v>
      </c>
      <c r="O498" s="113">
        <v>0</v>
      </c>
      <c r="P498" s="113">
        <v>0</v>
      </c>
      <c r="Q498" s="113">
        <v>0</v>
      </c>
      <c r="R498" s="113">
        <v>0</v>
      </c>
      <c r="S498" s="113">
        <v>0</v>
      </c>
      <c r="T498" s="113">
        <v>0</v>
      </c>
      <c r="U498" s="113">
        <v>0</v>
      </c>
      <c r="V498" s="113">
        <v>0</v>
      </c>
      <c r="W498" s="113">
        <v>0</v>
      </c>
      <c r="X498" s="113">
        <v>0</v>
      </c>
      <c r="Y498" s="113">
        <f t="shared" si="550"/>
        <v>0</v>
      </c>
      <c r="Z498" s="113">
        <v>8333333.333333333</v>
      </c>
      <c r="AA498" s="113">
        <v>8333333.333333333</v>
      </c>
      <c r="AB498" s="113">
        <v>8333333.333333333</v>
      </c>
      <c r="AC498" s="113">
        <v>8333333.333333333</v>
      </c>
      <c r="AD498" s="113">
        <v>8333333.333333333</v>
      </c>
      <c r="AE498" s="113">
        <v>8333333.333333333</v>
      </c>
      <c r="AF498" s="113">
        <v>8333333.333333333</v>
      </c>
      <c r="AG498" s="113">
        <v>0</v>
      </c>
      <c r="AH498" s="113">
        <v>0</v>
      </c>
      <c r="AI498" s="113">
        <f t="shared" si="563"/>
        <v>0</v>
      </c>
      <c r="AJ498" s="113">
        <v>50000000</v>
      </c>
      <c r="AK498" s="113">
        <v>50000000</v>
      </c>
      <c r="AL498" s="113">
        <f t="shared" si="564"/>
        <v>100000000</v>
      </c>
      <c r="AM498" s="113">
        <f>SUM(M498:R498)</f>
        <v>0</v>
      </c>
      <c r="AN498" s="113"/>
      <c r="AO498" s="113">
        <v>100000000</v>
      </c>
      <c r="AP498" s="113">
        <f>SUM(AM498:AO498)</f>
        <v>100000000</v>
      </c>
      <c r="AQ498" s="113">
        <f t="shared" ref="AQ498:AS501" si="576">AM498</f>
        <v>0</v>
      </c>
      <c r="AR498" s="113">
        <f t="shared" si="576"/>
        <v>0</v>
      </c>
      <c r="AS498" s="113">
        <f t="shared" si="576"/>
        <v>100000000</v>
      </c>
      <c r="AT498" s="113">
        <f>SUM(AQ498:AS498)</f>
        <v>100000000</v>
      </c>
      <c r="AU498" s="113">
        <v>0</v>
      </c>
      <c r="AV498" s="113">
        <v>100000000</v>
      </c>
      <c r="AW498" s="113">
        <f>SUM(AU498:AV498)</f>
        <v>100000000</v>
      </c>
      <c r="AX498" s="113" t="e">
        <f>#REF!</f>
        <v>#REF!</v>
      </c>
      <c r="AY498" s="113">
        <v>2060239000</v>
      </c>
      <c r="AZ498" s="113">
        <f>2060239*1000</f>
        <v>2060239000</v>
      </c>
      <c r="BA498" s="113">
        <v>100000000</v>
      </c>
      <c r="BB498" s="113">
        <f>2060239*1000</f>
        <v>2060239000</v>
      </c>
    </row>
    <row r="499" spans="7:54" s="71" customFormat="1" ht="14.25" x14ac:dyDescent="0.2">
      <c r="G499" s="81" t="s">
        <v>937</v>
      </c>
      <c r="H499" s="85" t="s">
        <v>937</v>
      </c>
      <c r="I499" s="74" t="s">
        <v>938</v>
      </c>
      <c r="J499" s="75">
        <v>0</v>
      </c>
      <c r="K499" s="75"/>
      <c r="L499" s="113">
        <v>0</v>
      </c>
      <c r="M499" s="113">
        <v>0</v>
      </c>
      <c r="N499" s="113">
        <v>0</v>
      </c>
      <c r="O499" s="113">
        <v>0</v>
      </c>
      <c r="P499" s="113">
        <v>0</v>
      </c>
      <c r="Q499" s="113">
        <v>0</v>
      </c>
      <c r="R499" s="113">
        <v>0</v>
      </c>
      <c r="S499" s="113">
        <v>0</v>
      </c>
      <c r="T499" s="113">
        <v>0</v>
      </c>
      <c r="U499" s="113">
        <v>0</v>
      </c>
      <c r="V499" s="113">
        <v>0</v>
      </c>
      <c r="W499" s="113">
        <v>0</v>
      </c>
      <c r="X499" s="113">
        <v>0</v>
      </c>
      <c r="Y499" s="113">
        <f t="shared" si="550"/>
        <v>0</v>
      </c>
      <c r="Z499" s="113">
        <v>0</v>
      </c>
      <c r="AA499" s="113">
        <v>0</v>
      </c>
      <c r="AB499" s="113">
        <v>0</v>
      </c>
      <c r="AC499" s="113">
        <v>0</v>
      </c>
      <c r="AD499" s="113">
        <v>0</v>
      </c>
      <c r="AE499" s="113">
        <v>0</v>
      </c>
      <c r="AF499" s="113">
        <v>0</v>
      </c>
      <c r="AG499" s="113">
        <v>0</v>
      </c>
      <c r="AH499" s="113">
        <v>0</v>
      </c>
      <c r="AI499" s="113">
        <f t="shared" si="563"/>
        <v>0</v>
      </c>
      <c r="AJ499" s="113">
        <v>0</v>
      </c>
      <c r="AK499" s="113">
        <v>0</v>
      </c>
      <c r="AL499" s="113">
        <f t="shared" si="564"/>
        <v>0</v>
      </c>
      <c r="AM499" s="113">
        <f>SUM(M499:R499)</f>
        <v>0</v>
      </c>
      <c r="AN499" s="113">
        <f>SUM(S499:U499)</f>
        <v>0</v>
      </c>
      <c r="AO499" s="113">
        <f>SUM(V499:X499)</f>
        <v>0</v>
      </c>
      <c r="AP499" s="113">
        <f>SUM(AM499:AO499)</f>
        <v>0</v>
      </c>
      <c r="AQ499" s="113">
        <f t="shared" si="576"/>
        <v>0</v>
      </c>
      <c r="AR499" s="113">
        <f t="shared" si="576"/>
        <v>0</v>
      </c>
      <c r="AS499" s="113">
        <f t="shared" si="576"/>
        <v>0</v>
      </c>
      <c r="AT499" s="113">
        <f>SUM(AQ499:AS499)</f>
        <v>0</v>
      </c>
      <c r="AU499" s="113">
        <v>0</v>
      </c>
      <c r="AV499" s="113">
        <v>0</v>
      </c>
      <c r="AW499" s="113">
        <f>SUM(AU499:AV499)</f>
        <v>0</v>
      </c>
      <c r="AX499" s="113" t="e">
        <f>#REF!</f>
        <v>#REF!</v>
      </c>
      <c r="AY499" s="113">
        <v>0</v>
      </c>
      <c r="AZ499" s="113">
        <v>0</v>
      </c>
      <c r="BA499" s="113">
        <v>0</v>
      </c>
      <c r="BB499" s="113">
        <v>0</v>
      </c>
    </row>
    <row r="500" spans="7:54" s="71" customFormat="1" ht="14.25" x14ac:dyDescent="0.2">
      <c r="G500" s="81" t="s">
        <v>939</v>
      </c>
      <c r="H500" s="85" t="s">
        <v>939</v>
      </c>
      <c r="I500" s="74" t="s">
        <v>940</v>
      </c>
      <c r="J500" s="75">
        <v>0</v>
      </c>
      <c r="K500" s="75"/>
      <c r="L500" s="113">
        <v>0</v>
      </c>
      <c r="M500" s="113">
        <v>0</v>
      </c>
      <c r="N500" s="113">
        <v>0</v>
      </c>
      <c r="O500" s="113">
        <v>0</v>
      </c>
      <c r="P500" s="113">
        <v>0</v>
      </c>
      <c r="Q500" s="113">
        <v>0</v>
      </c>
      <c r="R500" s="113">
        <v>0</v>
      </c>
      <c r="S500" s="113">
        <v>0</v>
      </c>
      <c r="T500" s="113">
        <v>0</v>
      </c>
      <c r="U500" s="113">
        <v>0</v>
      </c>
      <c r="V500" s="113">
        <v>0</v>
      </c>
      <c r="W500" s="113">
        <v>0</v>
      </c>
      <c r="X500" s="113">
        <v>0</v>
      </c>
      <c r="Y500" s="113">
        <f t="shared" si="550"/>
        <v>0</v>
      </c>
      <c r="Z500" s="113">
        <v>0</v>
      </c>
      <c r="AA500" s="113">
        <v>0</v>
      </c>
      <c r="AB500" s="113">
        <v>0</v>
      </c>
      <c r="AC500" s="113">
        <v>0</v>
      </c>
      <c r="AD500" s="113">
        <v>0</v>
      </c>
      <c r="AE500" s="113">
        <v>0</v>
      </c>
      <c r="AF500" s="113">
        <v>0</v>
      </c>
      <c r="AG500" s="113">
        <v>0</v>
      </c>
      <c r="AH500" s="113">
        <v>0</v>
      </c>
      <c r="AI500" s="113">
        <f t="shared" si="563"/>
        <v>0</v>
      </c>
      <c r="AJ500" s="113">
        <v>0</v>
      </c>
      <c r="AK500" s="113">
        <v>0</v>
      </c>
      <c r="AL500" s="113">
        <f t="shared" si="564"/>
        <v>0</v>
      </c>
      <c r="AM500" s="113">
        <f>SUM(M500:R500)</f>
        <v>0</v>
      </c>
      <c r="AN500" s="113">
        <f>SUM(S500:U500)</f>
        <v>0</v>
      </c>
      <c r="AO500" s="113">
        <f>SUM(V500:X500)</f>
        <v>0</v>
      </c>
      <c r="AP500" s="113">
        <f>SUM(AM500:AO500)</f>
        <v>0</v>
      </c>
      <c r="AQ500" s="113">
        <f t="shared" si="576"/>
        <v>0</v>
      </c>
      <c r="AR500" s="113">
        <f t="shared" si="576"/>
        <v>0</v>
      </c>
      <c r="AS500" s="113">
        <f t="shared" si="576"/>
        <v>0</v>
      </c>
      <c r="AT500" s="113">
        <f>SUM(AQ500:AS500)</f>
        <v>0</v>
      </c>
      <c r="AU500" s="113">
        <v>0</v>
      </c>
      <c r="AV500" s="113">
        <v>0</v>
      </c>
      <c r="AW500" s="113">
        <f>SUM(AU500:AV500)</f>
        <v>0</v>
      </c>
      <c r="AX500" s="113" t="e">
        <f>#REF!</f>
        <v>#REF!</v>
      </c>
      <c r="AY500" s="113">
        <v>0</v>
      </c>
      <c r="AZ500" s="113">
        <v>0</v>
      </c>
      <c r="BA500" s="113">
        <v>0</v>
      </c>
      <c r="BB500" s="113">
        <v>0</v>
      </c>
    </row>
    <row r="501" spans="7:54" s="71" customFormat="1" ht="14.25" x14ac:dyDescent="0.2">
      <c r="G501" s="81" t="s">
        <v>941</v>
      </c>
      <c r="H501" s="85" t="s">
        <v>941</v>
      </c>
      <c r="I501" s="74" t="s">
        <v>942</v>
      </c>
      <c r="J501" s="75">
        <v>0</v>
      </c>
      <c r="K501" s="75"/>
      <c r="L501" s="113">
        <v>0</v>
      </c>
      <c r="M501" s="113">
        <v>0</v>
      </c>
      <c r="N501" s="113">
        <v>0</v>
      </c>
      <c r="O501" s="113">
        <v>0</v>
      </c>
      <c r="P501" s="113">
        <v>0</v>
      </c>
      <c r="Q501" s="113">
        <v>0</v>
      </c>
      <c r="R501" s="113">
        <v>0</v>
      </c>
      <c r="S501" s="113">
        <v>0</v>
      </c>
      <c r="T501" s="113">
        <v>0</v>
      </c>
      <c r="U501" s="113">
        <v>0</v>
      </c>
      <c r="V501" s="113">
        <v>0</v>
      </c>
      <c r="W501" s="113">
        <v>0</v>
      </c>
      <c r="X501" s="113">
        <v>0</v>
      </c>
      <c r="Y501" s="113">
        <f t="shared" si="550"/>
        <v>0</v>
      </c>
      <c r="Z501" s="113">
        <v>0</v>
      </c>
      <c r="AA501" s="113">
        <v>0</v>
      </c>
      <c r="AB501" s="113">
        <v>0</v>
      </c>
      <c r="AC501" s="113">
        <v>0</v>
      </c>
      <c r="AD501" s="113">
        <v>0</v>
      </c>
      <c r="AE501" s="113">
        <v>0</v>
      </c>
      <c r="AF501" s="113">
        <v>0</v>
      </c>
      <c r="AG501" s="113">
        <v>0</v>
      </c>
      <c r="AH501" s="113">
        <v>0</v>
      </c>
      <c r="AI501" s="113">
        <f t="shared" si="563"/>
        <v>0</v>
      </c>
      <c r="AJ501" s="113">
        <v>0</v>
      </c>
      <c r="AK501" s="113">
        <v>0</v>
      </c>
      <c r="AL501" s="113">
        <f t="shared" si="564"/>
        <v>0</v>
      </c>
      <c r="AM501" s="113">
        <f>SUM(M501:R501)</f>
        <v>0</v>
      </c>
      <c r="AN501" s="113">
        <f>SUM(S501:U501)</f>
        <v>0</v>
      </c>
      <c r="AO501" s="113">
        <f>SUM(V501:X501)</f>
        <v>0</v>
      </c>
      <c r="AP501" s="113">
        <f>SUM(AM501:AO501)</f>
        <v>0</v>
      </c>
      <c r="AQ501" s="113">
        <f t="shared" si="576"/>
        <v>0</v>
      </c>
      <c r="AR501" s="113">
        <f t="shared" si="576"/>
        <v>0</v>
      </c>
      <c r="AS501" s="113">
        <f t="shared" si="576"/>
        <v>0</v>
      </c>
      <c r="AT501" s="113">
        <f>SUM(AQ501:AS501)</f>
        <v>0</v>
      </c>
      <c r="AU501" s="113">
        <v>0</v>
      </c>
      <c r="AV501" s="113">
        <v>0</v>
      </c>
      <c r="AW501" s="113">
        <f>SUM(AU501:AV501)</f>
        <v>0</v>
      </c>
      <c r="AX501" s="113" t="e">
        <f>#REF!</f>
        <v>#REF!</v>
      </c>
      <c r="AY501" s="113">
        <v>0</v>
      </c>
      <c r="AZ501" s="113">
        <f>(AZ277+AZ275)*10%</f>
        <v>11866500000</v>
      </c>
      <c r="BA501" s="113">
        <v>0</v>
      </c>
      <c r="BB501" s="113">
        <f>(((30000000*14650)/4)+((60000000*14450/25)/4))*10%</f>
        <v>11854500000</v>
      </c>
    </row>
    <row r="502" spans="7:54" s="71" customFormat="1" ht="14.25" x14ac:dyDescent="0.2">
      <c r="G502" s="81" t="s">
        <v>943</v>
      </c>
      <c r="H502" s="82" t="s">
        <v>159</v>
      </c>
      <c r="I502" s="83" t="s">
        <v>160</v>
      </c>
      <c r="J502" s="84">
        <f>J503</f>
        <v>41933265</v>
      </c>
      <c r="K502" s="84">
        <f>K503</f>
        <v>300450000</v>
      </c>
      <c r="L502" s="115">
        <f>L503</f>
        <v>350000000</v>
      </c>
      <c r="M502" s="115">
        <f t="shared" ref="M502:X502" si="577">M503</f>
        <v>10000000</v>
      </c>
      <c r="N502" s="115">
        <f t="shared" si="577"/>
        <v>22196000</v>
      </c>
      <c r="O502" s="115">
        <f t="shared" si="577"/>
        <v>500000</v>
      </c>
      <c r="P502" s="115">
        <f t="shared" si="577"/>
        <v>208714000</v>
      </c>
      <c r="Q502" s="115">
        <f t="shared" si="577"/>
        <v>1250000</v>
      </c>
      <c r="R502" s="115">
        <f t="shared" si="577"/>
        <v>0</v>
      </c>
      <c r="S502" s="115">
        <f t="shared" si="577"/>
        <v>29166666.666666668</v>
      </c>
      <c r="T502" s="115">
        <f t="shared" si="577"/>
        <v>29166666.666666668</v>
      </c>
      <c r="U502" s="115">
        <f t="shared" si="577"/>
        <v>29166666.666666668</v>
      </c>
      <c r="V502" s="115">
        <f t="shared" si="577"/>
        <v>29166666.666666668</v>
      </c>
      <c r="W502" s="115">
        <f t="shared" si="577"/>
        <v>29166666.666666668</v>
      </c>
      <c r="X502" s="115">
        <f t="shared" si="577"/>
        <v>29166666.666666668</v>
      </c>
      <c r="Y502" s="115">
        <f t="shared" si="550"/>
        <v>417660000.00000012</v>
      </c>
      <c r="Z502" s="115">
        <f t="shared" ref="Z502:BB502" si="578">Z503</f>
        <v>29166666.666666668</v>
      </c>
      <c r="AA502" s="115">
        <f t="shared" si="578"/>
        <v>29166666.666666668</v>
      </c>
      <c r="AB502" s="115">
        <f t="shared" si="578"/>
        <v>29166666.666666668</v>
      </c>
      <c r="AC502" s="115">
        <f t="shared" si="578"/>
        <v>29166666.666666668</v>
      </c>
      <c r="AD502" s="115">
        <f t="shared" si="578"/>
        <v>29166666.666666668</v>
      </c>
      <c r="AE502" s="115">
        <f t="shared" si="578"/>
        <v>29166666.666666668</v>
      </c>
      <c r="AF502" s="115">
        <f t="shared" si="578"/>
        <v>29166666.666666668</v>
      </c>
      <c r="AG502" s="115">
        <f t="shared" si="578"/>
        <v>187500000</v>
      </c>
      <c r="AH502" s="115">
        <f t="shared" si="578"/>
        <v>112950000</v>
      </c>
      <c r="AI502" s="115">
        <f t="shared" si="578"/>
        <v>300450000</v>
      </c>
      <c r="AJ502" s="115">
        <f t="shared" si="578"/>
        <v>175000000</v>
      </c>
      <c r="AK502" s="115">
        <f t="shared" si="578"/>
        <v>175000000</v>
      </c>
      <c r="AL502" s="115">
        <f t="shared" si="578"/>
        <v>350000000</v>
      </c>
      <c r="AM502" s="115">
        <f t="shared" si="578"/>
        <v>242660000</v>
      </c>
      <c r="AN502" s="115">
        <f t="shared" si="578"/>
        <v>50000000</v>
      </c>
      <c r="AO502" s="115">
        <f t="shared" si="578"/>
        <v>50000000</v>
      </c>
      <c r="AP502" s="115">
        <f t="shared" si="578"/>
        <v>342660000</v>
      </c>
      <c r="AQ502" s="115">
        <f t="shared" si="578"/>
        <v>242660000</v>
      </c>
      <c r="AR502" s="115">
        <f t="shared" si="578"/>
        <v>50000000</v>
      </c>
      <c r="AS502" s="115">
        <f t="shared" si="578"/>
        <v>50000000</v>
      </c>
      <c r="AT502" s="115">
        <f t="shared" si="578"/>
        <v>342660000</v>
      </c>
      <c r="AU502" s="115">
        <f t="shared" si="578"/>
        <v>242660000</v>
      </c>
      <c r="AV502" s="115">
        <f t="shared" si="578"/>
        <v>87340000</v>
      </c>
      <c r="AW502" s="115">
        <f t="shared" si="578"/>
        <v>330000000</v>
      </c>
      <c r="AX502" s="115" t="e">
        <f t="shared" si="578"/>
        <v>#REF!</v>
      </c>
      <c r="AY502" s="115">
        <f t="shared" si="578"/>
        <v>330000000</v>
      </c>
      <c r="AZ502" s="115">
        <f t="shared" si="578"/>
        <v>95000000</v>
      </c>
      <c r="BA502" s="115">
        <f t="shared" si="578"/>
        <v>330000000</v>
      </c>
      <c r="BB502" s="115">
        <f t="shared" si="578"/>
        <v>95000000</v>
      </c>
    </row>
    <row r="503" spans="7:54" s="71" customFormat="1" ht="14.25" x14ac:dyDescent="0.2">
      <c r="G503" s="81" t="s">
        <v>944</v>
      </c>
      <c r="H503" s="85" t="s">
        <v>944</v>
      </c>
      <c r="I503" s="74" t="s">
        <v>945</v>
      </c>
      <c r="J503" s="75">
        <v>41933265</v>
      </c>
      <c r="K503" s="75">
        <v>300450000</v>
      </c>
      <c r="L503" s="113">
        <v>350000000</v>
      </c>
      <c r="M503" s="113">
        <v>10000000</v>
      </c>
      <c r="N503" s="113">
        <v>22196000</v>
      </c>
      <c r="O503" s="113">
        <v>500000</v>
      </c>
      <c r="P503" s="113">
        <v>208714000</v>
      </c>
      <c r="Q503" s="113">
        <v>1250000</v>
      </c>
      <c r="R503" s="113">
        <v>0</v>
      </c>
      <c r="S503" s="113">
        <v>29166666.666666668</v>
      </c>
      <c r="T503" s="113">
        <v>29166666.666666668</v>
      </c>
      <c r="U503" s="113">
        <v>29166666.666666668</v>
      </c>
      <c r="V503" s="113">
        <v>29166666.666666668</v>
      </c>
      <c r="W503" s="113">
        <v>29166666.666666668</v>
      </c>
      <c r="X503" s="113">
        <v>29166666.666666668</v>
      </c>
      <c r="Y503" s="113">
        <f t="shared" si="550"/>
        <v>417660000.00000012</v>
      </c>
      <c r="Z503" s="113">
        <v>29166666.666666668</v>
      </c>
      <c r="AA503" s="113">
        <v>29166666.666666668</v>
      </c>
      <c r="AB503" s="113">
        <v>29166666.666666668</v>
      </c>
      <c r="AC503" s="113">
        <v>29166666.666666668</v>
      </c>
      <c r="AD503" s="113">
        <v>29166666.666666668</v>
      </c>
      <c r="AE503" s="113">
        <v>29166666.666666668</v>
      </c>
      <c r="AF503" s="113">
        <v>29166666.666666668</v>
      </c>
      <c r="AG503" s="113">
        <v>187500000</v>
      </c>
      <c r="AH503" s="113">
        <v>112950000</v>
      </c>
      <c r="AI503" s="113">
        <f t="shared" si="563"/>
        <v>300450000</v>
      </c>
      <c r="AJ503" s="113">
        <v>175000000</v>
      </c>
      <c r="AK503" s="113">
        <v>175000000</v>
      </c>
      <c r="AL503" s="113">
        <f t="shared" si="564"/>
        <v>350000000</v>
      </c>
      <c r="AM503" s="113">
        <f>SUM(M503:R503)</f>
        <v>242660000</v>
      </c>
      <c r="AN503" s="113">
        <v>50000000</v>
      </c>
      <c r="AO503" s="113">
        <v>50000000</v>
      </c>
      <c r="AP503" s="113">
        <f>SUM(AM503:AO503)</f>
        <v>342660000</v>
      </c>
      <c r="AQ503" s="113">
        <f>AM503</f>
        <v>242660000</v>
      </c>
      <c r="AR503" s="113">
        <f>AN503</f>
        <v>50000000</v>
      </c>
      <c r="AS503" s="113">
        <f>AO503</f>
        <v>50000000</v>
      </c>
      <c r="AT503" s="113">
        <f>SUM(AQ503:AS503)</f>
        <v>342660000</v>
      </c>
      <c r="AU503" s="113">
        <v>242660000</v>
      </c>
      <c r="AV503" s="113">
        <v>87340000</v>
      </c>
      <c r="AW503" s="113">
        <f>SUM(AU503:AV503)</f>
        <v>330000000</v>
      </c>
      <c r="AX503" s="113" t="e">
        <f>#REF!</f>
        <v>#REF!</v>
      </c>
      <c r="AY503" s="113">
        <f>330000*1000</f>
        <v>330000000</v>
      </c>
      <c r="AZ503" s="113">
        <f>95000*1000</f>
        <v>95000000</v>
      </c>
      <c r="BA503" s="113">
        <f>330000*1000</f>
        <v>330000000</v>
      </c>
      <c r="BB503" s="113">
        <f>95000*1000</f>
        <v>95000000</v>
      </c>
    </row>
    <row r="504" spans="7:54" s="71" customFormat="1" ht="14.25" x14ac:dyDescent="0.2">
      <c r="G504" s="81" t="s">
        <v>946</v>
      </c>
      <c r="H504" s="82" t="s">
        <v>161</v>
      </c>
      <c r="I504" s="83" t="s">
        <v>162</v>
      </c>
      <c r="J504" s="84">
        <f>SUM(J505:J506)</f>
        <v>128700000</v>
      </c>
      <c r="K504" s="84">
        <f>SUM(K505:K506)</f>
        <v>0</v>
      </c>
      <c r="L504" s="115">
        <f>SUM(L505:L506)</f>
        <v>250000000</v>
      </c>
      <c r="M504" s="115">
        <f t="shared" ref="M504:X504" si="579">SUM(M505:M506)</f>
        <v>0</v>
      </c>
      <c r="N504" s="115">
        <f t="shared" si="579"/>
        <v>0</v>
      </c>
      <c r="O504" s="115">
        <f t="shared" si="579"/>
        <v>0</v>
      </c>
      <c r="P504" s="115">
        <f t="shared" si="579"/>
        <v>0</v>
      </c>
      <c r="Q504" s="115">
        <f t="shared" si="579"/>
        <v>0</v>
      </c>
      <c r="R504" s="115">
        <f t="shared" si="579"/>
        <v>0</v>
      </c>
      <c r="S504" s="115">
        <f t="shared" si="579"/>
        <v>20833333.333333332</v>
      </c>
      <c r="T504" s="115">
        <f t="shared" si="579"/>
        <v>20833333.333333332</v>
      </c>
      <c r="U504" s="115">
        <f t="shared" si="579"/>
        <v>20833333.333333332</v>
      </c>
      <c r="V504" s="115">
        <f t="shared" si="579"/>
        <v>20833333.333333332</v>
      </c>
      <c r="W504" s="115">
        <f t="shared" si="579"/>
        <v>20833333.333333332</v>
      </c>
      <c r="X504" s="115">
        <f t="shared" si="579"/>
        <v>20833333.333333332</v>
      </c>
      <c r="Y504" s="115">
        <f t="shared" si="550"/>
        <v>124999999.99999999</v>
      </c>
      <c r="Z504" s="115">
        <f t="shared" ref="Z504:AX504" si="580">SUM(Z505:Z506)</f>
        <v>20833333.333333332</v>
      </c>
      <c r="AA504" s="115">
        <f t="shared" si="580"/>
        <v>20833333.333333332</v>
      </c>
      <c r="AB504" s="115">
        <f t="shared" si="580"/>
        <v>20833333.333333332</v>
      </c>
      <c r="AC504" s="115">
        <f t="shared" si="580"/>
        <v>20833333.333333332</v>
      </c>
      <c r="AD504" s="115">
        <f t="shared" si="580"/>
        <v>20833333.333333332</v>
      </c>
      <c r="AE504" s="115">
        <f t="shared" si="580"/>
        <v>20833333.333333332</v>
      </c>
      <c r="AF504" s="115">
        <f t="shared" si="580"/>
        <v>20833333.333333332</v>
      </c>
      <c r="AG504" s="115">
        <f t="shared" si="580"/>
        <v>29000000</v>
      </c>
      <c r="AH504" s="115">
        <f t="shared" si="580"/>
        <v>-29000000</v>
      </c>
      <c r="AI504" s="115">
        <f t="shared" si="580"/>
        <v>0</v>
      </c>
      <c r="AJ504" s="115">
        <f t="shared" si="580"/>
        <v>125000000</v>
      </c>
      <c r="AK504" s="115">
        <f t="shared" si="580"/>
        <v>125000000</v>
      </c>
      <c r="AL504" s="115">
        <f t="shared" si="580"/>
        <v>250000000</v>
      </c>
      <c r="AM504" s="115">
        <f t="shared" si="580"/>
        <v>0</v>
      </c>
      <c r="AN504" s="115">
        <f t="shared" si="580"/>
        <v>25000000</v>
      </c>
      <c r="AO504" s="115">
        <f t="shared" si="580"/>
        <v>25000000</v>
      </c>
      <c r="AP504" s="115">
        <f t="shared" si="580"/>
        <v>50000000</v>
      </c>
      <c r="AQ504" s="115">
        <f t="shared" si="580"/>
        <v>0</v>
      </c>
      <c r="AR504" s="115">
        <f t="shared" si="580"/>
        <v>25000000</v>
      </c>
      <c r="AS504" s="115">
        <f t="shared" si="580"/>
        <v>25000000</v>
      </c>
      <c r="AT504" s="115">
        <f t="shared" si="580"/>
        <v>50000000</v>
      </c>
      <c r="AU504" s="115">
        <f t="shared" si="580"/>
        <v>0</v>
      </c>
      <c r="AV504" s="115">
        <f t="shared" si="580"/>
        <v>50000000</v>
      </c>
      <c r="AW504" s="115">
        <f t="shared" si="580"/>
        <v>50000000</v>
      </c>
      <c r="AX504" s="115" t="e">
        <f t="shared" si="580"/>
        <v>#REF!</v>
      </c>
      <c r="AY504" s="115">
        <f>SUM(AY505:AY506)</f>
        <v>50000000</v>
      </c>
      <c r="AZ504" s="115">
        <f>SUM(AZ505:AZ506)</f>
        <v>55000000</v>
      </c>
      <c r="BA504" s="115">
        <f>SUM(BA505:BA506)</f>
        <v>50000000</v>
      </c>
      <c r="BB504" s="115">
        <f>SUM(BB505:BB506)</f>
        <v>55000000</v>
      </c>
    </row>
    <row r="505" spans="7:54" s="71" customFormat="1" ht="14.25" x14ac:dyDescent="0.2">
      <c r="G505" s="81" t="s">
        <v>947</v>
      </c>
      <c r="H505" s="85" t="s">
        <v>947</v>
      </c>
      <c r="I505" s="74" t="s">
        <v>948</v>
      </c>
      <c r="J505" s="75">
        <v>128700000</v>
      </c>
      <c r="K505" s="75"/>
      <c r="L505" s="113">
        <v>100000000</v>
      </c>
      <c r="M505" s="113">
        <v>0</v>
      </c>
      <c r="N505" s="113">
        <v>0</v>
      </c>
      <c r="O505" s="113">
        <v>0</v>
      </c>
      <c r="P505" s="113">
        <v>0</v>
      </c>
      <c r="Q505" s="113">
        <v>0</v>
      </c>
      <c r="R505" s="113">
        <v>0</v>
      </c>
      <c r="S505" s="113">
        <v>8333333.333333333</v>
      </c>
      <c r="T505" s="113">
        <v>8333333.333333333</v>
      </c>
      <c r="U505" s="113">
        <v>8333333.333333333</v>
      </c>
      <c r="V505" s="113">
        <v>8333333.333333333</v>
      </c>
      <c r="W505" s="113">
        <v>8333333.333333333</v>
      </c>
      <c r="X505" s="113">
        <v>8333333.333333333</v>
      </c>
      <c r="Y505" s="113">
        <f t="shared" si="550"/>
        <v>50000000</v>
      </c>
      <c r="Z505" s="113">
        <v>8333333.333333333</v>
      </c>
      <c r="AA505" s="113">
        <v>8333333.333333333</v>
      </c>
      <c r="AB505" s="113">
        <v>8333333.333333333</v>
      </c>
      <c r="AC505" s="113">
        <v>8333333.333333333</v>
      </c>
      <c r="AD505" s="113">
        <v>8333333.333333333</v>
      </c>
      <c r="AE505" s="113">
        <v>8333333.333333333</v>
      </c>
      <c r="AF505" s="113">
        <v>8333333.333333333</v>
      </c>
      <c r="AG505" s="113">
        <v>29000000</v>
      </c>
      <c r="AH505" s="113">
        <v>-29000000</v>
      </c>
      <c r="AI505" s="113">
        <f t="shared" si="563"/>
        <v>0</v>
      </c>
      <c r="AJ505" s="113">
        <v>50000000</v>
      </c>
      <c r="AK505" s="113">
        <v>50000000</v>
      </c>
      <c r="AL505" s="113">
        <f t="shared" si="564"/>
        <v>100000000</v>
      </c>
      <c r="AM505" s="113">
        <f>SUM(M505:R505)</f>
        <v>0</v>
      </c>
      <c r="AN505" s="113"/>
      <c r="AO505" s="113"/>
      <c r="AP505" s="113">
        <f>SUM(AM505:AO505)</f>
        <v>0</v>
      </c>
      <c r="AQ505" s="113">
        <f t="shared" ref="AQ505:AS506" si="581">AM505</f>
        <v>0</v>
      </c>
      <c r="AR505" s="113">
        <f t="shared" si="581"/>
        <v>0</v>
      </c>
      <c r="AS505" s="113">
        <f t="shared" si="581"/>
        <v>0</v>
      </c>
      <c r="AT505" s="113">
        <f>SUM(AQ505:AS505)</f>
        <v>0</v>
      </c>
      <c r="AU505" s="113">
        <v>0</v>
      </c>
      <c r="AV505" s="113">
        <v>0</v>
      </c>
      <c r="AW505" s="113">
        <f>SUM(AU505:AV505)</f>
        <v>0</v>
      </c>
      <c r="AX505" s="113" t="e">
        <f>#REF!</f>
        <v>#REF!</v>
      </c>
      <c r="AY505" s="113">
        <v>0</v>
      </c>
      <c r="AZ505" s="113">
        <v>25000000</v>
      </c>
      <c r="BA505" s="113">
        <v>0</v>
      </c>
      <c r="BB505" s="113">
        <v>25000000</v>
      </c>
    </row>
    <row r="506" spans="7:54" s="71" customFormat="1" ht="14.25" x14ac:dyDescent="0.2">
      <c r="G506" s="81" t="s">
        <v>949</v>
      </c>
      <c r="H506" s="85" t="s">
        <v>949</v>
      </c>
      <c r="I506" s="74" t="s">
        <v>950</v>
      </c>
      <c r="J506" s="75">
        <v>0</v>
      </c>
      <c r="K506" s="75"/>
      <c r="L506" s="113">
        <v>150000000</v>
      </c>
      <c r="M506" s="113">
        <v>0</v>
      </c>
      <c r="N506" s="113">
        <v>0</v>
      </c>
      <c r="O506" s="113">
        <v>0</v>
      </c>
      <c r="P506" s="113">
        <v>0</v>
      </c>
      <c r="Q506" s="113">
        <v>0</v>
      </c>
      <c r="R506" s="113">
        <v>0</v>
      </c>
      <c r="S506" s="113">
        <v>12500000</v>
      </c>
      <c r="T506" s="113">
        <v>12500000</v>
      </c>
      <c r="U506" s="113">
        <v>12500000</v>
      </c>
      <c r="V506" s="113">
        <v>12500000</v>
      </c>
      <c r="W506" s="113">
        <v>12500000</v>
      </c>
      <c r="X506" s="113">
        <v>12500000</v>
      </c>
      <c r="Y506" s="113">
        <f t="shared" si="550"/>
        <v>75000000</v>
      </c>
      <c r="Z506" s="113">
        <v>12500000</v>
      </c>
      <c r="AA506" s="113">
        <v>12500000</v>
      </c>
      <c r="AB506" s="113">
        <v>12500000</v>
      </c>
      <c r="AC506" s="113">
        <v>12500000</v>
      </c>
      <c r="AD506" s="113">
        <v>12500000</v>
      </c>
      <c r="AE506" s="113">
        <v>12500000</v>
      </c>
      <c r="AF506" s="113">
        <v>12500000</v>
      </c>
      <c r="AG506" s="113">
        <v>0</v>
      </c>
      <c r="AH506" s="113">
        <v>0</v>
      </c>
      <c r="AI506" s="113">
        <f t="shared" si="563"/>
        <v>0</v>
      </c>
      <c r="AJ506" s="113">
        <v>75000000</v>
      </c>
      <c r="AK506" s="113">
        <v>75000000</v>
      </c>
      <c r="AL506" s="113">
        <f t="shared" si="564"/>
        <v>150000000</v>
      </c>
      <c r="AM506" s="113">
        <f>SUM(M506:R506)</f>
        <v>0</v>
      </c>
      <c r="AN506" s="113">
        <v>25000000</v>
      </c>
      <c r="AO506" s="113">
        <v>25000000</v>
      </c>
      <c r="AP506" s="113">
        <f>SUM(AM506:AO506)</f>
        <v>50000000</v>
      </c>
      <c r="AQ506" s="113">
        <f t="shared" si="581"/>
        <v>0</v>
      </c>
      <c r="AR506" s="113">
        <f t="shared" si="581"/>
        <v>25000000</v>
      </c>
      <c r="AS506" s="113">
        <f t="shared" si="581"/>
        <v>25000000</v>
      </c>
      <c r="AT506" s="113">
        <f>SUM(AQ506:AS506)</f>
        <v>50000000</v>
      </c>
      <c r="AU506" s="113">
        <v>0</v>
      </c>
      <c r="AV506" s="113">
        <v>50000000</v>
      </c>
      <c r="AW506" s="113">
        <f>SUM(AU506:AV506)</f>
        <v>50000000</v>
      </c>
      <c r="AX506" s="113" t="e">
        <f>#REF!</f>
        <v>#REF!</v>
      </c>
      <c r="AY506" s="113">
        <f>50000*1000</f>
        <v>50000000</v>
      </c>
      <c r="AZ506" s="113">
        <v>30000000</v>
      </c>
      <c r="BA506" s="113">
        <f>50000*1000</f>
        <v>50000000</v>
      </c>
      <c r="BB506" s="113">
        <v>30000000</v>
      </c>
    </row>
    <row r="507" spans="7:54" s="71" customFormat="1" ht="14.25" x14ac:dyDescent="0.2">
      <c r="G507" s="81" t="s">
        <v>951</v>
      </c>
      <c r="H507" s="82" t="s">
        <v>163</v>
      </c>
      <c r="I507" s="83" t="s">
        <v>164</v>
      </c>
      <c r="J507" s="84">
        <f>SUM(J508:J509)</f>
        <v>0</v>
      </c>
      <c r="K507" s="84">
        <f>SUM(K508:K509)</f>
        <v>0</v>
      </c>
      <c r="L507" s="115">
        <f>SUM(L508:L509)</f>
        <v>0</v>
      </c>
      <c r="M507" s="115">
        <f t="shared" ref="M507:X507" si="582">SUM(M508:M509)</f>
        <v>0</v>
      </c>
      <c r="N507" s="115">
        <f t="shared" si="582"/>
        <v>0</v>
      </c>
      <c r="O507" s="115">
        <f t="shared" si="582"/>
        <v>0</v>
      </c>
      <c r="P507" s="115">
        <f t="shared" si="582"/>
        <v>0</v>
      </c>
      <c r="Q507" s="115">
        <f t="shared" si="582"/>
        <v>0</v>
      </c>
      <c r="R507" s="115">
        <f t="shared" si="582"/>
        <v>0</v>
      </c>
      <c r="S507" s="115">
        <f t="shared" si="582"/>
        <v>0</v>
      </c>
      <c r="T507" s="115">
        <f t="shared" si="582"/>
        <v>0</v>
      </c>
      <c r="U507" s="115">
        <f t="shared" si="582"/>
        <v>0</v>
      </c>
      <c r="V507" s="115">
        <f t="shared" si="582"/>
        <v>0</v>
      </c>
      <c r="W507" s="115">
        <f t="shared" si="582"/>
        <v>0</v>
      </c>
      <c r="X507" s="115">
        <f t="shared" si="582"/>
        <v>0</v>
      </c>
      <c r="Y507" s="115">
        <f t="shared" si="550"/>
        <v>0</v>
      </c>
      <c r="Z507" s="115">
        <f t="shared" ref="Z507:AX507" si="583">SUM(Z508:Z509)</f>
        <v>0</v>
      </c>
      <c r="AA507" s="115">
        <f t="shared" si="583"/>
        <v>0</v>
      </c>
      <c r="AB507" s="115">
        <f t="shared" si="583"/>
        <v>0</v>
      </c>
      <c r="AC507" s="115">
        <f t="shared" si="583"/>
        <v>0</v>
      </c>
      <c r="AD507" s="115">
        <f t="shared" si="583"/>
        <v>0</v>
      </c>
      <c r="AE507" s="115">
        <f t="shared" si="583"/>
        <v>0</v>
      </c>
      <c r="AF507" s="115">
        <f t="shared" si="583"/>
        <v>0</v>
      </c>
      <c r="AG507" s="115">
        <v>0</v>
      </c>
      <c r="AH507" s="115">
        <v>0</v>
      </c>
      <c r="AI507" s="115">
        <f t="shared" si="583"/>
        <v>0</v>
      </c>
      <c r="AJ507" s="115">
        <f t="shared" si="583"/>
        <v>0</v>
      </c>
      <c r="AK507" s="115">
        <f t="shared" si="583"/>
        <v>0</v>
      </c>
      <c r="AL507" s="115">
        <f t="shared" si="583"/>
        <v>0</v>
      </c>
      <c r="AM507" s="115">
        <f t="shared" si="583"/>
        <v>0</v>
      </c>
      <c r="AN507" s="115">
        <f t="shared" si="583"/>
        <v>0</v>
      </c>
      <c r="AO507" s="115">
        <f t="shared" si="583"/>
        <v>0</v>
      </c>
      <c r="AP507" s="115">
        <f t="shared" si="583"/>
        <v>0</v>
      </c>
      <c r="AQ507" s="115">
        <f t="shared" si="583"/>
        <v>0</v>
      </c>
      <c r="AR507" s="115">
        <f t="shared" si="583"/>
        <v>0</v>
      </c>
      <c r="AS507" s="115">
        <f t="shared" si="583"/>
        <v>0</v>
      </c>
      <c r="AT507" s="115">
        <f t="shared" si="583"/>
        <v>0</v>
      </c>
      <c r="AU507" s="115">
        <f t="shared" si="583"/>
        <v>0</v>
      </c>
      <c r="AV507" s="115">
        <f t="shared" si="583"/>
        <v>0</v>
      </c>
      <c r="AW507" s="115">
        <f t="shared" si="583"/>
        <v>0</v>
      </c>
      <c r="AX507" s="115" t="e">
        <f t="shared" si="583"/>
        <v>#REF!</v>
      </c>
      <c r="AY507" s="115">
        <f>SUM(AY508:AY509)</f>
        <v>0</v>
      </c>
      <c r="AZ507" s="115">
        <f>SUM(AZ508:AZ509)</f>
        <v>0</v>
      </c>
      <c r="BA507" s="115">
        <f>SUM(BA508:BA509)</f>
        <v>0</v>
      </c>
      <c r="BB507" s="115">
        <f>SUM(BB508:BB509)</f>
        <v>0</v>
      </c>
    </row>
    <row r="508" spans="7:54" s="71" customFormat="1" ht="14.25" x14ac:dyDescent="0.2">
      <c r="G508" s="81" t="s">
        <v>952</v>
      </c>
      <c r="H508" s="85" t="s">
        <v>952</v>
      </c>
      <c r="I508" s="74" t="s">
        <v>953</v>
      </c>
      <c r="J508" s="75">
        <v>0</v>
      </c>
      <c r="K508" s="75"/>
      <c r="L508" s="113">
        <v>0</v>
      </c>
      <c r="M508" s="113">
        <v>0</v>
      </c>
      <c r="N508" s="113">
        <v>0</v>
      </c>
      <c r="O508" s="113">
        <v>0</v>
      </c>
      <c r="P508" s="113">
        <v>0</v>
      </c>
      <c r="Q508" s="113">
        <v>0</v>
      </c>
      <c r="R508" s="113">
        <v>0</v>
      </c>
      <c r="S508" s="113">
        <v>0</v>
      </c>
      <c r="T508" s="113">
        <v>0</v>
      </c>
      <c r="U508" s="113">
        <v>0</v>
      </c>
      <c r="V508" s="113">
        <v>0</v>
      </c>
      <c r="W508" s="113">
        <v>0</v>
      </c>
      <c r="X508" s="113">
        <v>0</v>
      </c>
      <c r="Y508" s="113">
        <f t="shared" si="550"/>
        <v>0</v>
      </c>
      <c r="Z508" s="113">
        <v>0</v>
      </c>
      <c r="AA508" s="113">
        <v>0</v>
      </c>
      <c r="AB508" s="113">
        <v>0</v>
      </c>
      <c r="AC508" s="113">
        <v>0</v>
      </c>
      <c r="AD508" s="113">
        <v>0</v>
      </c>
      <c r="AE508" s="113">
        <v>0</v>
      </c>
      <c r="AF508" s="113">
        <v>0</v>
      </c>
      <c r="AG508" s="113">
        <v>0</v>
      </c>
      <c r="AH508" s="113">
        <v>0</v>
      </c>
      <c r="AI508" s="113">
        <f t="shared" si="563"/>
        <v>0</v>
      </c>
      <c r="AJ508" s="113">
        <v>0</v>
      </c>
      <c r="AK508" s="113">
        <v>0</v>
      </c>
      <c r="AL508" s="113">
        <f t="shared" si="564"/>
        <v>0</v>
      </c>
      <c r="AM508" s="113">
        <f>SUM(M508:R508)</f>
        <v>0</v>
      </c>
      <c r="AN508" s="113">
        <f>SUM(S508:U508)</f>
        <v>0</v>
      </c>
      <c r="AO508" s="113">
        <f>SUM(V508:X508)</f>
        <v>0</v>
      </c>
      <c r="AP508" s="113">
        <f>SUM(AM508:AO508)</f>
        <v>0</v>
      </c>
      <c r="AQ508" s="113">
        <f t="shared" ref="AQ508:AS509" si="584">AM508</f>
        <v>0</v>
      </c>
      <c r="AR508" s="113">
        <f t="shared" si="584"/>
        <v>0</v>
      </c>
      <c r="AS508" s="113">
        <f t="shared" si="584"/>
        <v>0</v>
      </c>
      <c r="AT508" s="113">
        <f>SUM(AQ508:AS508)</f>
        <v>0</v>
      </c>
      <c r="AU508" s="113">
        <v>0</v>
      </c>
      <c r="AV508" s="113">
        <v>0</v>
      </c>
      <c r="AW508" s="113">
        <f>SUM(AU508:AV508)</f>
        <v>0</v>
      </c>
      <c r="AX508" s="113" t="e">
        <f>#REF!</f>
        <v>#REF!</v>
      </c>
      <c r="AY508" s="113">
        <v>0</v>
      </c>
      <c r="AZ508" s="113">
        <v>0</v>
      </c>
      <c r="BA508" s="113">
        <v>0</v>
      </c>
      <c r="BB508" s="113">
        <v>0</v>
      </c>
    </row>
    <row r="509" spans="7:54" s="71" customFormat="1" ht="14.25" x14ac:dyDescent="0.2">
      <c r="G509" s="81" t="s">
        <v>954</v>
      </c>
      <c r="H509" s="85" t="s">
        <v>954</v>
      </c>
      <c r="I509" s="74" t="s">
        <v>955</v>
      </c>
      <c r="J509" s="75">
        <v>0</v>
      </c>
      <c r="K509" s="75"/>
      <c r="L509" s="113">
        <v>0</v>
      </c>
      <c r="M509" s="113">
        <v>0</v>
      </c>
      <c r="N509" s="113">
        <v>0</v>
      </c>
      <c r="O509" s="113">
        <v>0</v>
      </c>
      <c r="P509" s="113">
        <v>0</v>
      </c>
      <c r="Q509" s="113">
        <v>0</v>
      </c>
      <c r="R509" s="113">
        <v>0</v>
      </c>
      <c r="S509" s="113">
        <v>0</v>
      </c>
      <c r="T509" s="113">
        <v>0</v>
      </c>
      <c r="U509" s="113">
        <v>0</v>
      </c>
      <c r="V509" s="113">
        <v>0</v>
      </c>
      <c r="W509" s="113">
        <v>0</v>
      </c>
      <c r="X509" s="113">
        <v>0</v>
      </c>
      <c r="Y509" s="113">
        <f t="shared" si="550"/>
        <v>0</v>
      </c>
      <c r="Z509" s="113">
        <v>0</v>
      </c>
      <c r="AA509" s="113">
        <v>0</v>
      </c>
      <c r="AB509" s="113">
        <v>0</v>
      </c>
      <c r="AC509" s="113">
        <v>0</v>
      </c>
      <c r="AD509" s="113">
        <v>0</v>
      </c>
      <c r="AE509" s="113">
        <v>0</v>
      </c>
      <c r="AF509" s="113">
        <v>0</v>
      </c>
      <c r="AG509" s="113">
        <v>0</v>
      </c>
      <c r="AH509" s="113">
        <v>0</v>
      </c>
      <c r="AI509" s="113">
        <f t="shared" si="563"/>
        <v>0</v>
      </c>
      <c r="AJ509" s="113">
        <v>0</v>
      </c>
      <c r="AK509" s="113">
        <v>0</v>
      </c>
      <c r="AL509" s="113">
        <f t="shared" si="564"/>
        <v>0</v>
      </c>
      <c r="AM509" s="113">
        <f>SUM(M509:R509)</f>
        <v>0</v>
      </c>
      <c r="AN509" s="113">
        <f>SUM(S509:U509)</f>
        <v>0</v>
      </c>
      <c r="AO509" s="113">
        <f>SUM(V509:X509)</f>
        <v>0</v>
      </c>
      <c r="AP509" s="113">
        <f>SUM(AM509:AO509)</f>
        <v>0</v>
      </c>
      <c r="AQ509" s="113">
        <f t="shared" si="584"/>
        <v>0</v>
      </c>
      <c r="AR509" s="113">
        <f t="shared" si="584"/>
        <v>0</v>
      </c>
      <c r="AS509" s="113">
        <f t="shared" si="584"/>
        <v>0</v>
      </c>
      <c r="AT509" s="113">
        <f>SUM(AQ509:AS509)</f>
        <v>0</v>
      </c>
      <c r="AU509" s="113">
        <v>0</v>
      </c>
      <c r="AV509" s="113">
        <v>0</v>
      </c>
      <c r="AW509" s="113">
        <f>SUM(AU509:AV509)</f>
        <v>0</v>
      </c>
      <c r="AX509" s="113" t="e">
        <f>#REF!</f>
        <v>#REF!</v>
      </c>
      <c r="AY509" s="113">
        <v>0</v>
      </c>
      <c r="AZ509" s="113">
        <v>0</v>
      </c>
      <c r="BA509" s="113">
        <v>0</v>
      </c>
      <c r="BB509" s="113">
        <v>0</v>
      </c>
    </row>
    <row r="510" spans="7:54" s="71" customFormat="1" ht="14.25" x14ac:dyDescent="0.2">
      <c r="G510" s="81" t="s">
        <v>956</v>
      </c>
      <c r="H510" s="82" t="s">
        <v>165</v>
      </c>
      <c r="I510" s="83" t="s">
        <v>166</v>
      </c>
      <c r="J510" s="84">
        <f>SUM(J511:J512)</f>
        <v>235045805</v>
      </c>
      <c r="K510" s="84">
        <f>SUM(K511:K512)</f>
        <v>122889901</v>
      </c>
      <c r="L510" s="115">
        <f>SUM(L511:L512)</f>
        <v>500000000</v>
      </c>
      <c r="M510" s="115">
        <f t="shared" ref="M510:X510" si="585">SUM(M511:M512)</f>
        <v>0</v>
      </c>
      <c r="N510" s="115">
        <f t="shared" si="585"/>
        <v>0</v>
      </c>
      <c r="O510" s="115">
        <f t="shared" si="585"/>
        <v>385000</v>
      </c>
      <c r="P510" s="115">
        <f t="shared" si="585"/>
        <v>3994682</v>
      </c>
      <c r="Q510" s="115">
        <f t="shared" si="585"/>
        <v>4123600</v>
      </c>
      <c r="R510" s="115">
        <f t="shared" si="585"/>
        <v>52010239</v>
      </c>
      <c r="S510" s="115">
        <f t="shared" si="585"/>
        <v>52010239</v>
      </c>
      <c r="T510" s="115">
        <f t="shared" si="585"/>
        <v>52010239</v>
      </c>
      <c r="U510" s="115">
        <f t="shared" si="585"/>
        <v>52010239</v>
      </c>
      <c r="V510" s="115">
        <f t="shared" si="585"/>
        <v>52010239</v>
      </c>
      <c r="W510" s="115">
        <f t="shared" si="585"/>
        <v>52010239</v>
      </c>
      <c r="X510" s="115">
        <f t="shared" si="585"/>
        <v>52010239</v>
      </c>
      <c r="Y510" s="115">
        <f t="shared" si="550"/>
        <v>372574955</v>
      </c>
      <c r="Z510" s="115">
        <f t="shared" ref="Z510:AX510" si="586">SUM(Z511:Z512)</f>
        <v>41666666.666666664</v>
      </c>
      <c r="AA510" s="115">
        <f t="shared" si="586"/>
        <v>41666666.666666664</v>
      </c>
      <c r="AB510" s="115">
        <f t="shared" si="586"/>
        <v>41666666.666666664</v>
      </c>
      <c r="AC510" s="115">
        <f t="shared" si="586"/>
        <v>41666666.666666664</v>
      </c>
      <c r="AD510" s="115">
        <f t="shared" si="586"/>
        <v>41666666.666666664</v>
      </c>
      <c r="AE510" s="115">
        <f t="shared" si="586"/>
        <v>41666666.666666664</v>
      </c>
      <c r="AF510" s="115">
        <f t="shared" si="586"/>
        <v>41666666.666666664</v>
      </c>
      <c r="AG510" s="115">
        <f t="shared" si="586"/>
        <v>59704795</v>
      </c>
      <c r="AH510" s="115">
        <f t="shared" si="586"/>
        <v>63185106</v>
      </c>
      <c r="AI510" s="115">
        <f t="shared" si="586"/>
        <v>122889901</v>
      </c>
      <c r="AJ510" s="115">
        <f t="shared" si="586"/>
        <v>249999999.99999997</v>
      </c>
      <c r="AK510" s="115">
        <f t="shared" si="586"/>
        <v>249999999.99999997</v>
      </c>
      <c r="AL510" s="115">
        <f t="shared" si="586"/>
        <v>499999999.99999994</v>
      </c>
      <c r="AM510" s="115">
        <f t="shared" si="586"/>
        <v>60513521</v>
      </c>
      <c r="AN510" s="115">
        <f t="shared" si="586"/>
        <v>135000000</v>
      </c>
      <c r="AO510" s="115">
        <f t="shared" si="586"/>
        <v>280000000</v>
      </c>
      <c r="AP510" s="115">
        <f t="shared" si="586"/>
        <v>475513521</v>
      </c>
      <c r="AQ510" s="115">
        <f t="shared" si="586"/>
        <v>60513521</v>
      </c>
      <c r="AR510" s="115">
        <f t="shared" si="586"/>
        <v>135000000</v>
      </c>
      <c r="AS510" s="115">
        <f t="shared" si="586"/>
        <v>280000000</v>
      </c>
      <c r="AT510" s="115">
        <f t="shared" si="586"/>
        <v>475513521</v>
      </c>
      <c r="AU510" s="115">
        <f t="shared" si="586"/>
        <v>60513521</v>
      </c>
      <c r="AV510" s="115">
        <f t="shared" si="586"/>
        <v>415000000</v>
      </c>
      <c r="AW510" s="115">
        <f t="shared" si="586"/>
        <v>475513521</v>
      </c>
      <c r="AX510" s="115" t="e">
        <f t="shared" si="586"/>
        <v>#REF!</v>
      </c>
      <c r="AY510" s="115">
        <f>SUM(AY511:AY512)</f>
        <v>475513521</v>
      </c>
      <c r="AZ510" s="115">
        <f>SUM(AZ511:AZ512)</f>
        <v>500000000</v>
      </c>
      <c r="BA510" s="115">
        <f>SUM(BA511:BA512)</f>
        <v>475513521</v>
      </c>
      <c r="BB510" s="115">
        <f>SUM(BB511:BB512)</f>
        <v>500000000</v>
      </c>
    </row>
    <row r="511" spans="7:54" s="71" customFormat="1" ht="14.25" x14ac:dyDescent="0.2">
      <c r="G511" s="81" t="s">
        <v>957</v>
      </c>
      <c r="H511" s="85" t="s">
        <v>957</v>
      </c>
      <c r="I511" s="74" t="s">
        <v>958</v>
      </c>
      <c r="J511" s="75">
        <v>235045805</v>
      </c>
      <c r="K511" s="75">
        <v>122889901</v>
      </c>
      <c r="L511" s="113">
        <v>500000000</v>
      </c>
      <c r="M511" s="113">
        <v>0</v>
      </c>
      <c r="N511" s="113">
        <v>0</v>
      </c>
      <c r="O511" s="113">
        <v>385000</v>
      </c>
      <c r="P511" s="113">
        <v>3994682</v>
      </c>
      <c r="Q511" s="113">
        <v>4123600</v>
      </c>
      <c r="R511" s="113">
        <v>52010239</v>
      </c>
      <c r="S511" s="113">
        <v>52010239</v>
      </c>
      <c r="T511" s="113">
        <v>52010239</v>
      </c>
      <c r="U511" s="113">
        <v>52010239</v>
      </c>
      <c r="V511" s="113">
        <v>52010239</v>
      </c>
      <c r="W511" s="113">
        <v>52010239</v>
      </c>
      <c r="X511" s="113">
        <v>52010239</v>
      </c>
      <c r="Y511" s="113">
        <f t="shared" si="550"/>
        <v>372574955</v>
      </c>
      <c r="Z511" s="113">
        <v>41666666.666666664</v>
      </c>
      <c r="AA511" s="113">
        <v>41666666.666666664</v>
      </c>
      <c r="AB511" s="113">
        <v>41666666.666666664</v>
      </c>
      <c r="AC511" s="113">
        <v>41666666.666666664</v>
      </c>
      <c r="AD511" s="113">
        <v>41666666.666666664</v>
      </c>
      <c r="AE511" s="113">
        <v>41666666.666666664</v>
      </c>
      <c r="AF511" s="113">
        <v>41666666.666666664</v>
      </c>
      <c r="AG511" s="113">
        <v>59704795</v>
      </c>
      <c r="AH511" s="113">
        <v>63185106</v>
      </c>
      <c r="AI511" s="113">
        <f t="shared" si="563"/>
        <v>122889901</v>
      </c>
      <c r="AJ511" s="113">
        <v>249999999.99999997</v>
      </c>
      <c r="AK511" s="113">
        <v>249999999.99999997</v>
      </c>
      <c r="AL511" s="113">
        <f t="shared" si="564"/>
        <v>499999999.99999994</v>
      </c>
      <c r="AM511" s="113">
        <f>SUM(M511:R511)</f>
        <v>60513521</v>
      </c>
      <c r="AN511" s="113">
        <v>135000000</v>
      </c>
      <c r="AO511" s="113">
        <v>280000000</v>
      </c>
      <c r="AP511" s="113">
        <f>SUM(AM511:AO511)</f>
        <v>475513521</v>
      </c>
      <c r="AQ511" s="113">
        <f t="shared" ref="AQ511:AS512" si="587">AM511</f>
        <v>60513521</v>
      </c>
      <c r="AR511" s="113">
        <f t="shared" si="587"/>
        <v>135000000</v>
      </c>
      <c r="AS511" s="113">
        <f t="shared" si="587"/>
        <v>280000000</v>
      </c>
      <c r="AT511" s="113">
        <f>SUM(AQ511:AS511)</f>
        <v>475513521</v>
      </c>
      <c r="AU511" s="113">
        <v>60513521</v>
      </c>
      <c r="AV511" s="113">
        <v>415000000</v>
      </c>
      <c r="AW511" s="113">
        <f>SUM(AU511:AV511)</f>
        <v>475513521</v>
      </c>
      <c r="AX511" s="113" t="e">
        <f>#REF!</f>
        <v>#REF!</v>
      </c>
      <c r="AY511" s="113">
        <f>475513.521*1000</f>
        <v>475513521</v>
      </c>
      <c r="AZ511" s="113">
        <f>500000*1000</f>
        <v>500000000</v>
      </c>
      <c r="BA511" s="113">
        <f>475513.521*1000</f>
        <v>475513521</v>
      </c>
      <c r="BB511" s="113">
        <f>500000*1000</f>
        <v>500000000</v>
      </c>
    </row>
    <row r="512" spans="7:54" s="71" customFormat="1" ht="14.25" x14ac:dyDescent="0.2">
      <c r="G512" s="81" t="s">
        <v>959</v>
      </c>
      <c r="H512" s="85" t="s">
        <v>959</v>
      </c>
      <c r="I512" s="74" t="s">
        <v>960</v>
      </c>
      <c r="J512" s="75">
        <v>0</v>
      </c>
      <c r="K512" s="75"/>
      <c r="L512" s="113">
        <v>0</v>
      </c>
      <c r="M512" s="113">
        <v>0</v>
      </c>
      <c r="N512" s="113">
        <v>0</v>
      </c>
      <c r="O512" s="113">
        <v>0</v>
      </c>
      <c r="P512" s="113">
        <v>0</v>
      </c>
      <c r="Q512" s="113">
        <v>0</v>
      </c>
      <c r="R512" s="113">
        <v>0</v>
      </c>
      <c r="S512" s="113">
        <v>0</v>
      </c>
      <c r="T512" s="113">
        <v>0</v>
      </c>
      <c r="U512" s="113">
        <v>0</v>
      </c>
      <c r="V512" s="113">
        <v>0</v>
      </c>
      <c r="W512" s="113">
        <v>0</v>
      </c>
      <c r="X512" s="113">
        <v>0</v>
      </c>
      <c r="Y512" s="113">
        <f t="shared" si="550"/>
        <v>0</v>
      </c>
      <c r="Z512" s="113">
        <v>0</v>
      </c>
      <c r="AA512" s="113">
        <v>0</v>
      </c>
      <c r="AB512" s="113">
        <v>0</v>
      </c>
      <c r="AC512" s="113">
        <v>0</v>
      </c>
      <c r="AD512" s="113">
        <v>0</v>
      </c>
      <c r="AE512" s="113">
        <v>0</v>
      </c>
      <c r="AF512" s="113">
        <v>0</v>
      </c>
      <c r="AG512" s="113">
        <v>0</v>
      </c>
      <c r="AH512" s="113">
        <v>0</v>
      </c>
      <c r="AI512" s="113">
        <f t="shared" si="563"/>
        <v>0</v>
      </c>
      <c r="AJ512" s="113">
        <v>0</v>
      </c>
      <c r="AK512" s="113">
        <v>0</v>
      </c>
      <c r="AL512" s="113">
        <f t="shared" si="564"/>
        <v>0</v>
      </c>
      <c r="AM512" s="113">
        <f>SUM(M512:R512)</f>
        <v>0</v>
      </c>
      <c r="AN512" s="113">
        <f>SUM(S512:U512)</f>
        <v>0</v>
      </c>
      <c r="AO512" s="113">
        <f>SUM(V512:X512)</f>
        <v>0</v>
      </c>
      <c r="AP512" s="113">
        <f>SUM(AM512:AO512)</f>
        <v>0</v>
      </c>
      <c r="AQ512" s="113">
        <f t="shared" si="587"/>
        <v>0</v>
      </c>
      <c r="AR512" s="113">
        <f t="shared" si="587"/>
        <v>0</v>
      </c>
      <c r="AS512" s="113">
        <f t="shared" si="587"/>
        <v>0</v>
      </c>
      <c r="AT512" s="113">
        <f>SUM(AQ512:AS512)</f>
        <v>0</v>
      </c>
      <c r="AU512" s="113">
        <v>0</v>
      </c>
      <c r="AV512" s="113">
        <v>0</v>
      </c>
      <c r="AW512" s="113">
        <f>SUM(AU512:AV512)</f>
        <v>0</v>
      </c>
      <c r="AX512" s="113" t="e">
        <f>#REF!</f>
        <v>#REF!</v>
      </c>
      <c r="AY512" s="113">
        <v>0</v>
      </c>
      <c r="AZ512" s="113">
        <v>0</v>
      </c>
      <c r="BA512" s="113">
        <v>0</v>
      </c>
      <c r="BB512" s="113">
        <v>0</v>
      </c>
    </row>
    <row r="513" spans="7:54" s="71" customFormat="1" ht="14.25" x14ac:dyDescent="0.2">
      <c r="G513" s="81" t="s">
        <v>961</v>
      </c>
      <c r="H513" s="82" t="s">
        <v>167</v>
      </c>
      <c r="I513" s="83" t="s">
        <v>168</v>
      </c>
      <c r="J513" s="84">
        <f>J514</f>
        <v>1730724984</v>
      </c>
      <c r="K513" s="84">
        <f>K514</f>
        <v>835599925</v>
      </c>
      <c r="L513" s="115">
        <f>L514</f>
        <v>800000000</v>
      </c>
      <c r="M513" s="115">
        <f t="shared" ref="M513:X513" si="588">M514</f>
        <v>34420420</v>
      </c>
      <c r="N513" s="115">
        <f t="shared" si="588"/>
        <v>113261024</v>
      </c>
      <c r="O513" s="115">
        <f t="shared" si="588"/>
        <v>115608472</v>
      </c>
      <c r="P513" s="115">
        <f t="shared" si="588"/>
        <v>53508345</v>
      </c>
      <c r="Q513" s="115">
        <f t="shared" si="588"/>
        <v>56449000</v>
      </c>
      <c r="R513" s="115">
        <f t="shared" si="588"/>
        <v>74993800</v>
      </c>
      <c r="S513" s="115">
        <f t="shared" si="588"/>
        <v>66666666.666666664</v>
      </c>
      <c r="T513" s="115">
        <f t="shared" si="588"/>
        <v>66666666.666666664</v>
      </c>
      <c r="U513" s="115">
        <f t="shared" si="588"/>
        <v>66666666.666666664</v>
      </c>
      <c r="V513" s="115">
        <f t="shared" si="588"/>
        <v>66666666.666666664</v>
      </c>
      <c r="W513" s="115">
        <f t="shared" si="588"/>
        <v>66666666.666666664</v>
      </c>
      <c r="X513" s="115">
        <f t="shared" si="588"/>
        <v>66666666.666666664</v>
      </c>
      <c r="Y513" s="115">
        <f t="shared" si="550"/>
        <v>848241060.99999988</v>
      </c>
      <c r="Z513" s="115">
        <f t="shared" ref="Z513:BB513" si="589">Z514</f>
        <v>66666666.666666664</v>
      </c>
      <c r="AA513" s="115">
        <f t="shared" si="589"/>
        <v>66666666.666666664</v>
      </c>
      <c r="AB513" s="115">
        <f t="shared" si="589"/>
        <v>66666666.666666664</v>
      </c>
      <c r="AC513" s="115">
        <f t="shared" si="589"/>
        <v>66666666.666666664</v>
      </c>
      <c r="AD513" s="115">
        <f t="shared" si="589"/>
        <v>66666666.666666664</v>
      </c>
      <c r="AE513" s="115">
        <f t="shared" si="589"/>
        <v>66666666.666666664</v>
      </c>
      <c r="AF513" s="115">
        <f t="shared" si="589"/>
        <v>66666666.666666664</v>
      </c>
      <c r="AG513" s="115">
        <f t="shared" si="589"/>
        <v>506554228</v>
      </c>
      <c r="AH513" s="115">
        <f t="shared" si="589"/>
        <v>329045697</v>
      </c>
      <c r="AI513" s="115">
        <f t="shared" si="589"/>
        <v>835599925</v>
      </c>
      <c r="AJ513" s="115">
        <f t="shared" si="589"/>
        <v>400000000</v>
      </c>
      <c r="AK513" s="115">
        <f t="shared" si="589"/>
        <v>400000000</v>
      </c>
      <c r="AL513" s="115">
        <f t="shared" si="589"/>
        <v>800000000</v>
      </c>
      <c r="AM513" s="115">
        <f t="shared" si="589"/>
        <v>448241061</v>
      </c>
      <c r="AN513" s="115">
        <f t="shared" si="589"/>
        <v>100000000</v>
      </c>
      <c r="AO513" s="115">
        <f t="shared" si="589"/>
        <v>200000000</v>
      </c>
      <c r="AP513" s="115">
        <f t="shared" si="589"/>
        <v>748241061</v>
      </c>
      <c r="AQ513" s="115">
        <f t="shared" si="589"/>
        <v>448241061</v>
      </c>
      <c r="AR513" s="115">
        <f t="shared" si="589"/>
        <v>100000000</v>
      </c>
      <c r="AS513" s="115">
        <f t="shared" si="589"/>
        <v>200000000</v>
      </c>
      <c r="AT513" s="115">
        <f t="shared" si="589"/>
        <v>748241061</v>
      </c>
      <c r="AU513" s="115">
        <f t="shared" si="589"/>
        <v>448241061</v>
      </c>
      <c r="AV513" s="115">
        <f t="shared" si="589"/>
        <v>300000000</v>
      </c>
      <c r="AW513" s="115">
        <f t="shared" si="589"/>
        <v>748241061</v>
      </c>
      <c r="AX513" s="115" t="e">
        <f t="shared" si="589"/>
        <v>#REF!</v>
      </c>
      <c r="AY513" s="115">
        <f t="shared" si="589"/>
        <v>748241061</v>
      </c>
      <c r="AZ513" s="115">
        <f t="shared" si="589"/>
        <v>750000000</v>
      </c>
      <c r="BA513" s="115">
        <f t="shared" si="589"/>
        <v>748241061</v>
      </c>
      <c r="BB513" s="115">
        <f t="shared" si="589"/>
        <v>750000000</v>
      </c>
    </row>
    <row r="514" spans="7:54" s="71" customFormat="1" ht="14.25" x14ac:dyDescent="0.2">
      <c r="G514" s="81" t="s">
        <v>167</v>
      </c>
      <c r="H514" s="85" t="s">
        <v>167</v>
      </c>
      <c r="I514" s="74" t="s">
        <v>962</v>
      </c>
      <c r="J514" s="75">
        <v>1730724984</v>
      </c>
      <c r="K514" s="75">
        <v>835599925</v>
      </c>
      <c r="L514" s="113">
        <v>800000000</v>
      </c>
      <c r="M514" s="113">
        <v>34420420</v>
      </c>
      <c r="N514" s="113">
        <v>113261024</v>
      </c>
      <c r="O514" s="113">
        <v>115608472</v>
      </c>
      <c r="P514" s="113">
        <v>53508345</v>
      </c>
      <c r="Q514" s="113">
        <v>56449000</v>
      </c>
      <c r="R514" s="113">
        <v>74993800</v>
      </c>
      <c r="S514" s="113">
        <v>66666666.666666664</v>
      </c>
      <c r="T514" s="113">
        <v>66666666.666666664</v>
      </c>
      <c r="U514" s="113">
        <v>66666666.666666664</v>
      </c>
      <c r="V514" s="113">
        <v>66666666.666666664</v>
      </c>
      <c r="W514" s="113">
        <v>66666666.666666664</v>
      </c>
      <c r="X514" s="113">
        <v>66666666.666666664</v>
      </c>
      <c r="Y514" s="113">
        <f t="shared" si="550"/>
        <v>848241060.99999988</v>
      </c>
      <c r="Z514" s="113">
        <v>66666666.666666664</v>
      </c>
      <c r="AA514" s="113">
        <v>66666666.666666664</v>
      </c>
      <c r="AB514" s="113">
        <v>66666666.666666664</v>
      </c>
      <c r="AC514" s="113">
        <v>66666666.666666664</v>
      </c>
      <c r="AD514" s="113">
        <v>66666666.666666664</v>
      </c>
      <c r="AE514" s="113">
        <v>66666666.666666664</v>
      </c>
      <c r="AF514" s="113">
        <v>66666666.666666664</v>
      </c>
      <c r="AG514" s="113">
        <v>506554228</v>
      </c>
      <c r="AH514" s="113">
        <v>329045697</v>
      </c>
      <c r="AI514" s="113">
        <f t="shared" si="563"/>
        <v>835599925</v>
      </c>
      <c r="AJ514" s="113">
        <v>400000000</v>
      </c>
      <c r="AK514" s="113">
        <v>400000000</v>
      </c>
      <c r="AL514" s="113">
        <f t="shared" si="564"/>
        <v>800000000</v>
      </c>
      <c r="AM514" s="113">
        <f>SUM(M514:R514)</f>
        <v>448241061</v>
      </c>
      <c r="AN514" s="113">
        <v>100000000</v>
      </c>
      <c r="AO514" s="113">
        <v>200000000</v>
      </c>
      <c r="AP514" s="113">
        <f>SUM(AM514:AO514)</f>
        <v>748241061</v>
      </c>
      <c r="AQ514" s="113">
        <f>AM514</f>
        <v>448241061</v>
      </c>
      <c r="AR514" s="113">
        <f>AN514</f>
        <v>100000000</v>
      </c>
      <c r="AS514" s="113">
        <f>AO514</f>
        <v>200000000</v>
      </c>
      <c r="AT514" s="113">
        <f>SUM(AQ514:AS514)</f>
        <v>748241061</v>
      </c>
      <c r="AU514" s="113">
        <v>448241061</v>
      </c>
      <c r="AV514" s="113">
        <v>300000000</v>
      </c>
      <c r="AW514" s="113">
        <f>SUM(AU514:AV514)</f>
        <v>748241061</v>
      </c>
      <c r="AX514" s="113" t="e">
        <f>#REF!</f>
        <v>#REF!</v>
      </c>
      <c r="AY514" s="113">
        <f>748241.061*1000</f>
        <v>748241061</v>
      </c>
      <c r="AZ514" s="113">
        <f>750000*1000</f>
        <v>750000000</v>
      </c>
      <c r="BA514" s="113">
        <f>748241.061*1000</f>
        <v>748241061</v>
      </c>
      <c r="BB514" s="113">
        <f>750000*1000</f>
        <v>750000000</v>
      </c>
    </row>
    <row r="515" spans="7:54" s="71" customFormat="1" ht="14.25" x14ac:dyDescent="0.2">
      <c r="G515" s="81" t="s">
        <v>963</v>
      </c>
      <c r="H515" s="82" t="s">
        <v>169</v>
      </c>
      <c r="I515" s="83" t="s">
        <v>170</v>
      </c>
      <c r="J515" s="84">
        <f>J516</f>
        <v>0</v>
      </c>
      <c r="K515" s="84">
        <f>K516</f>
        <v>0</v>
      </c>
      <c r="L515" s="115">
        <f>L516</f>
        <v>0</v>
      </c>
      <c r="M515" s="115">
        <f t="shared" ref="M515:X515" si="590">M516</f>
        <v>0</v>
      </c>
      <c r="N515" s="115">
        <f t="shared" si="590"/>
        <v>0</v>
      </c>
      <c r="O515" s="115">
        <f t="shared" si="590"/>
        <v>0</v>
      </c>
      <c r="P515" s="115">
        <f t="shared" si="590"/>
        <v>0</v>
      </c>
      <c r="Q515" s="115">
        <f t="shared" si="590"/>
        <v>0</v>
      </c>
      <c r="R515" s="115">
        <f t="shared" si="590"/>
        <v>0</v>
      </c>
      <c r="S515" s="115">
        <f t="shared" si="590"/>
        <v>0</v>
      </c>
      <c r="T515" s="115">
        <f t="shared" si="590"/>
        <v>0</v>
      </c>
      <c r="U515" s="115">
        <f t="shared" si="590"/>
        <v>0</v>
      </c>
      <c r="V515" s="115">
        <f t="shared" si="590"/>
        <v>0</v>
      </c>
      <c r="W515" s="115">
        <f t="shared" si="590"/>
        <v>0</v>
      </c>
      <c r="X515" s="115">
        <f t="shared" si="590"/>
        <v>0</v>
      </c>
      <c r="Y515" s="115">
        <f t="shared" si="550"/>
        <v>0</v>
      </c>
      <c r="Z515" s="115">
        <f t="shared" ref="Z515:BB515" si="591">Z516</f>
        <v>0</v>
      </c>
      <c r="AA515" s="115">
        <f t="shared" si="591"/>
        <v>0</v>
      </c>
      <c r="AB515" s="115">
        <f t="shared" si="591"/>
        <v>0</v>
      </c>
      <c r="AC515" s="115">
        <f t="shared" si="591"/>
        <v>0</v>
      </c>
      <c r="AD515" s="115">
        <f t="shared" si="591"/>
        <v>0</v>
      </c>
      <c r="AE515" s="115">
        <f t="shared" si="591"/>
        <v>0</v>
      </c>
      <c r="AF515" s="115">
        <f t="shared" si="591"/>
        <v>0</v>
      </c>
      <c r="AG515" s="115">
        <f t="shared" si="591"/>
        <v>0</v>
      </c>
      <c r="AH515" s="115">
        <f t="shared" si="591"/>
        <v>0</v>
      </c>
      <c r="AI515" s="115">
        <f t="shared" si="591"/>
        <v>0</v>
      </c>
      <c r="AJ515" s="115">
        <f t="shared" si="591"/>
        <v>0</v>
      </c>
      <c r="AK515" s="115">
        <f t="shared" si="591"/>
        <v>0</v>
      </c>
      <c r="AL515" s="115">
        <f t="shared" si="591"/>
        <v>0</v>
      </c>
      <c r="AM515" s="115">
        <f t="shared" si="591"/>
        <v>0</v>
      </c>
      <c r="AN515" s="115">
        <f t="shared" si="591"/>
        <v>0</v>
      </c>
      <c r="AO515" s="115">
        <f t="shared" si="591"/>
        <v>0</v>
      </c>
      <c r="AP515" s="115">
        <f t="shared" si="591"/>
        <v>0</v>
      </c>
      <c r="AQ515" s="115">
        <f t="shared" si="591"/>
        <v>0</v>
      </c>
      <c r="AR515" s="115">
        <f t="shared" si="591"/>
        <v>0</v>
      </c>
      <c r="AS515" s="115">
        <f t="shared" si="591"/>
        <v>0</v>
      </c>
      <c r="AT515" s="115">
        <f t="shared" si="591"/>
        <v>0</v>
      </c>
      <c r="AU515" s="115">
        <f t="shared" si="591"/>
        <v>0</v>
      </c>
      <c r="AV515" s="115">
        <f t="shared" si="591"/>
        <v>0</v>
      </c>
      <c r="AW515" s="115">
        <f t="shared" si="591"/>
        <v>0</v>
      </c>
      <c r="AX515" s="115" t="e">
        <f t="shared" si="591"/>
        <v>#REF!</v>
      </c>
      <c r="AY515" s="115">
        <f t="shared" si="591"/>
        <v>0</v>
      </c>
      <c r="AZ515" s="115">
        <f t="shared" si="591"/>
        <v>0</v>
      </c>
      <c r="BA515" s="115">
        <f t="shared" si="591"/>
        <v>0</v>
      </c>
      <c r="BB515" s="115">
        <f t="shared" si="591"/>
        <v>0</v>
      </c>
    </row>
    <row r="516" spans="7:54" s="71" customFormat="1" ht="14.25" x14ac:dyDescent="0.2">
      <c r="G516" s="81" t="s">
        <v>964</v>
      </c>
      <c r="H516" s="85" t="s">
        <v>964</v>
      </c>
      <c r="I516" s="74" t="s">
        <v>965</v>
      </c>
      <c r="J516" s="75">
        <v>0</v>
      </c>
      <c r="K516" s="75"/>
      <c r="L516" s="113">
        <v>0</v>
      </c>
      <c r="M516" s="113"/>
      <c r="N516" s="113"/>
      <c r="O516" s="113"/>
      <c r="P516" s="113"/>
      <c r="Q516" s="113">
        <v>0</v>
      </c>
      <c r="R516" s="113">
        <v>0</v>
      </c>
      <c r="S516" s="113">
        <v>0</v>
      </c>
      <c r="T516" s="113">
        <v>0</v>
      </c>
      <c r="U516" s="113">
        <v>0</v>
      </c>
      <c r="V516" s="113">
        <v>0</v>
      </c>
      <c r="W516" s="113">
        <v>0</v>
      </c>
      <c r="X516" s="113">
        <v>0</v>
      </c>
      <c r="Y516" s="113">
        <f t="shared" si="550"/>
        <v>0</v>
      </c>
      <c r="Z516" s="113"/>
      <c r="AA516" s="113"/>
      <c r="AB516" s="113"/>
      <c r="AC516" s="113"/>
      <c r="AD516" s="113">
        <v>0</v>
      </c>
      <c r="AE516" s="113">
        <v>0</v>
      </c>
      <c r="AF516" s="113">
        <v>0</v>
      </c>
      <c r="AG516" s="113">
        <v>0</v>
      </c>
      <c r="AH516" s="113">
        <v>0</v>
      </c>
      <c r="AI516" s="113">
        <f t="shared" si="563"/>
        <v>0</v>
      </c>
      <c r="AJ516" s="113">
        <v>0</v>
      </c>
      <c r="AK516" s="113">
        <v>0</v>
      </c>
      <c r="AL516" s="113">
        <f t="shared" si="564"/>
        <v>0</v>
      </c>
      <c r="AM516" s="113">
        <f>SUM(M516:R516)</f>
        <v>0</v>
      </c>
      <c r="AN516" s="113">
        <f>SUM(S516:U516)</f>
        <v>0</v>
      </c>
      <c r="AO516" s="113">
        <f>SUM(V516:X516)</f>
        <v>0</v>
      </c>
      <c r="AP516" s="113">
        <f>SUM(AM516:AO516)</f>
        <v>0</v>
      </c>
      <c r="AQ516" s="113">
        <f>AM516</f>
        <v>0</v>
      </c>
      <c r="AR516" s="113">
        <f>AN516</f>
        <v>0</v>
      </c>
      <c r="AS516" s="113">
        <f>AO516</f>
        <v>0</v>
      </c>
      <c r="AT516" s="113">
        <f>SUM(AQ516:AS516)</f>
        <v>0</v>
      </c>
      <c r="AU516" s="113">
        <v>0</v>
      </c>
      <c r="AV516" s="113">
        <v>0</v>
      </c>
      <c r="AW516" s="113">
        <f>SUM(AU516:AV516)</f>
        <v>0</v>
      </c>
      <c r="AX516" s="113" t="e">
        <f>#REF!</f>
        <v>#REF!</v>
      </c>
      <c r="AY516" s="113">
        <v>0</v>
      </c>
      <c r="AZ516" s="113">
        <v>0</v>
      </c>
      <c r="BA516" s="113">
        <v>0</v>
      </c>
      <c r="BB516" s="113">
        <v>0</v>
      </c>
    </row>
    <row r="517" spans="7:54" s="71" customFormat="1" ht="14.25" x14ac:dyDescent="0.2">
      <c r="G517" s="81" t="s">
        <v>966</v>
      </c>
      <c r="H517" s="82" t="s">
        <v>171</v>
      </c>
      <c r="I517" s="83" t="s">
        <v>172</v>
      </c>
      <c r="J517" s="84">
        <f>J518</f>
        <v>0</v>
      </c>
      <c r="K517" s="84">
        <f>K518</f>
        <v>0</v>
      </c>
      <c r="L517" s="115">
        <f>L518</f>
        <v>0</v>
      </c>
      <c r="M517" s="115">
        <f t="shared" ref="M517:X517" si="592">M518</f>
        <v>0</v>
      </c>
      <c r="N517" s="115">
        <f t="shared" si="592"/>
        <v>0</v>
      </c>
      <c r="O517" s="115">
        <f t="shared" si="592"/>
        <v>0</v>
      </c>
      <c r="P517" s="115">
        <f t="shared" si="592"/>
        <v>0</v>
      </c>
      <c r="Q517" s="115">
        <f t="shared" si="592"/>
        <v>0</v>
      </c>
      <c r="R517" s="115">
        <f t="shared" si="592"/>
        <v>0</v>
      </c>
      <c r="S517" s="115">
        <f t="shared" si="592"/>
        <v>0</v>
      </c>
      <c r="T517" s="115">
        <f t="shared" si="592"/>
        <v>0</v>
      </c>
      <c r="U517" s="115">
        <f t="shared" si="592"/>
        <v>0</v>
      </c>
      <c r="V517" s="115">
        <f t="shared" si="592"/>
        <v>0</v>
      </c>
      <c r="W517" s="115">
        <f t="shared" si="592"/>
        <v>0</v>
      </c>
      <c r="X517" s="115">
        <f t="shared" si="592"/>
        <v>0</v>
      </c>
      <c r="Y517" s="115">
        <f t="shared" si="550"/>
        <v>0</v>
      </c>
      <c r="Z517" s="115">
        <f t="shared" ref="Z517:BB517" si="593">Z518</f>
        <v>0</v>
      </c>
      <c r="AA517" s="115">
        <f t="shared" si="593"/>
        <v>0</v>
      </c>
      <c r="AB517" s="115">
        <f t="shared" si="593"/>
        <v>0</v>
      </c>
      <c r="AC517" s="115">
        <f t="shared" si="593"/>
        <v>0</v>
      </c>
      <c r="AD517" s="115">
        <f t="shared" si="593"/>
        <v>0</v>
      </c>
      <c r="AE517" s="115">
        <f t="shared" si="593"/>
        <v>0</v>
      </c>
      <c r="AF517" s="115">
        <f t="shared" si="593"/>
        <v>0</v>
      </c>
      <c r="AG517" s="115">
        <f t="shared" si="593"/>
        <v>0</v>
      </c>
      <c r="AH517" s="115">
        <f t="shared" si="593"/>
        <v>0</v>
      </c>
      <c r="AI517" s="115">
        <f t="shared" si="593"/>
        <v>0</v>
      </c>
      <c r="AJ517" s="115">
        <f t="shared" si="593"/>
        <v>0</v>
      </c>
      <c r="AK517" s="115">
        <f t="shared" si="593"/>
        <v>0</v>
      </c>
      <c r="AL517" s="115">
        <f t="shared" si="593"/>
        <v>0</v>
      </c>
      <c r="AM517" s="115">
        <f t="shared" si="593"/>
        <v>0</v>
      </c>
      <c r="AN517" s="115">
        <f t="shared" si="593"/>
        <v>0</v>
      </c>
      <c r="AO517" s="115">
        <f t="shared" si="593"/>
        <v>0</v>
      </c>
      <c r="AP517" s="115">
        <f t="shared" si="593"/>
        <v>0</v>
      </c>
      <c r="AQ517" s="115">
        <f t="shared" si="593"/>
        <v>0</v>
      </c>
      <c r="AR517" s="115">
        <f t="shared" si="593"/>
        <v>0</v>
      </c>
      <c r="AS517" s="115">
        <f t="shared" si="593"/>
        <v>0</v>
      </c>
      <c r="AT517" s="115">
        <f t="shared" si="593"/>
        <v>0</v>
      </c>
      <c r="AU517" s="115">
        <f t="shared" si="593"/>
        <v>0</v>
      </c>
      <c r="AV517" s="115">
        <f t="shared" si="593"/>
        <v>0</v>
      </c>
      <c r="AW517" s="115">
        <f t="shared" si="593"/>
        <v>0</v>
      </c>
      <c r="AX517" s="115" t="e">
        <f t="shared" si="593"/>
        <v>#REF!</v>
      </c>
      <c r="AY517" s="115">
        <f t="shared" si="593"/>
        <v>0</v>
      </c>
      <c r="AZ517" s="115">
        <f t="shared" si="593"/>
        <v>0</v>
      </c>
      <c r="BA517" s="115">
        <f t="shared" si="593"/>
        <v>0</v>
      </c>
      <c r="BB517" s="115">
        <f t="shared" si="593"/>
        <v>0</v>
      </c>
    </row>
    <row r="518" spans="7:54" s="71" customFormat="1" ht="14.25" x14ac:dyDescent="0.2">
      <c r="G518" s="81" t="s">
        <v>171</v>
      </c>
      <c r="H518" s="85" t="s">
        <v>171</v>
      </c>
      <c r="I518" s="74" t="s">
        <v>967</v>
      </c>
      <c r="J518" s="75">
        <v>0</v>
      </c>
      <c r="K518" s="75"/>
      <c r="L518" s="113">
        <v>0</v>
      </c>
      <c r="M518" s="113">
        <v>0</v>
      </c>
      <c r="N518" s="113">
        <v>0</v>
      </c>
      <c r="O518" s="113">
        <v>0</v>
      </c>
      <c r="P518" s="113">
        <v>0</v>
      </c>
      <c r="Q518" s="113">
        <v>0</v>
      </c>
      <c r="R518" s="113">
        <v>0</v>
      </c>
      <c r="S518" s="113">
        <v>0</v>
      </c>
      <c r="T518" s="113">
        <v>0</v>
      </c>
      <c r="U518" s="113">
        <v>0</v>
      </c>
      <c r="V518" s="113">
        <v>0</v>
      </c>
      <c r="W518" s="113">
        <v>0</v>
      </c>
      <c r="X518" s="113">
        <v>0</v>
      </c>
      <c r="Y518" s="113">
        <f t="shared" si="550"/>
        <v>0</v>
      </c>
      <c r="Z518" s="113">
        <v>0</v>
      </c>
      <c r="AA518" s="113">
        <v>0</v>
      </c>
      <c r="AB518" s="113">
        <v>0</v>
      </c>
      <c r="AC518" s="113">
        <v>0</v>
      </c>
      <c r="AD518" s="113">
        <v>0</v>
      </c>
      <c r="AE518" s="113">
        <v>0</v>
      </c>
      <c r="AF518" s="113">
        <v>0</v>
      </c>
      <c r="AG518" s="113">
        <v>0</v>
      </c>
      <c r="AH518" s="113">
        <v>0</v>
      </c>
      <c r="AI518" s="113">
        <f t="shared" si="563"/>
        <v>0</v>
      </c>
      <c r="AJ518" s="113">
        <v>0</v>
      </c>
      <c r="AK518" s="113">
        <v>0</v>
      </c>
      <c r="AL518" s="113">
        <f t="shared" si="564"/>
        <v>0</v>
      </c>
      <c r="AM518" s="113">
        <f>SUM(M518:R518)</f>
        <v>0</v>
      </c>
      <c r="AN518" s="113">
        <f>SUM(S518:U518)</f>
        <v>0</v>
      </c>
      <c r="AO518" s="113">
        <f>SUM(V518:X518)</f>
        <v>0</v>
      </c>
      <c r="AP518" s="113">
        <f>SUM(AM518:AO518)</f>
        <v>0</v>
      </c>
      <c r="AQ518" s="113">
        <f>AM518</f>
        <v>0</v>
      </c>
      <c r="AR518" s="113">
        <f>AN518</f>
        <v>0</v>
      </c>
      <c r="AS518" s="113">
        <f>AO518</f>
        <v>0</v>
      </c>
      <c r="AT518" s="113">
        <f>SUM(AQ518:AS518)</f>
        <v>0</v>
      </c>
      <c r="AU518" s="113">
        <v>0</v>
      </c>
      <c r="AV518" s="113">
        <v>0</v>
      </c>
      <c r="AW518" s="113">
        <f>SUM(AU518:AV518)</f>
        <v>0</v>
      </c>
      <c r="AX518" s="113" t="e">
        <f>#REF!</f>
        <v>#REF!</v>
      </c>
      <c r="AY518" s="113">
        <v>0</v>
      </c>
      <c r="AZ518" s="113">
        <v>0</v>
      </c>
      <c r="BA518" s="113">
        <v>0</v>
      </c>
      <c r="BB518" s="113">
        <v>0</v>
      </c>
    </row>
    <row r="519" spans="7:54" s="71" customFormat="1" ht="14.25" x14ac:dyDescent="0.2">
      <c r="G519" s="81" t="s">
        <v>968</v>
      </c>
      <c r="H519" s="82" t="s">
        <v>173</v>
      </c>
      <c r="I519" s="83" t="s">
        <v>174</v>
      </c>
      <c r="J519" s="84">
        <f>J520</f>
        <v>0</v>
      </c>
      <c r="K519" s="84">
        <f>K520</f>
        <v>0</v>
      </c>
      <c r="L519" s="115">
        <f>L520</f>
        <v>0</v>
      </c>
      <c r="M519" s="115">
        <f t="shared" ref="M519:X519" si="594">M520</f>
        <v>0</v>
      </c>
      <c r="N519" s="115">
        <f t="shared" si="594"/>
        <v>0</v>
      </c>
      <c r="O519" s="115">
        <f t="shared" si="594"/>
        <v>0</v>
      </c>
      <c r="P519" s="115">
        <f t="shared" si="594"/>
        <v>0</v>
      </c>
      <c r="Q519" s="115">
        <f t="shared" si="594"/>
        <v>0</v>
      </c>
      <c r="R519" s="115">
        <f t="shared" si="594"/>
        <v>0</v>
      </c>
      <c r="S519" s="115">
        <f t="shared" si="594"/>
        <v>0</v>
      </c>
      <c r="T519" s="115">
        <f t="shared" si="594"/>
        <v>0</v>
      </c>
      <c r="U519" s="115">
        <f t="shared" si="594"/>
        <v>0</v>
      </c>
      <c r="V519" s="115">
        <f t="shared" si="594"/>
        <v>0</v>
      </c>
      <c r="W519" s="115">
        <f t="shared" si="594"/>
        <v>0</v>
      </c>
      <c r="X519" s="115">
        <f t="shared" si="594"/>
        <v>0</v>
      </c>
      <c r="Y519" s="115">
        <f t="shared" si="550"/>
        <v>0</v>
      </c>
      <c r="Z519" s="115">
        <f t="shared" ref="Z519:BB519" si="595">Z520</f>
        <v>0</v>
      </c>
      <c r="AA519" s="115">
        <f t="shared" si="595"/>
        <v>0</v>
      </c>
      <c r="AB519" s="115">
        <f t="shared" si="595"/>
        <v>0</v>
      </c>
      <c r="AC519" s="115">
        <f t="shared" si="595"/>
        <v>0</v>
      </c>
      <c r="AD519" s="115">
        <f t="shared" si="595"/>
        <v>0</v>
      </c>
      <c r="AE519" s="115">
        <f t="shared" si="595"/>
        <v>0</v>
      </c>
      <c r="AF519" s="115">
        <f t="shared" si="595"/>
        <v>0</v>
      </c>
      <c r="AG519" s="115">
        <f t="shared" si="595"/>
        <v>0</v>
      </c>
      <c r="AH519" s="115">
        <f t="shared" si="595"/>
        <v>0</v>
      </c>
      <c r="AI519" s="115">
        <f t="shared" si="595"/>
        <v>0</v>
      </c>
      <c r="AJ519" s="115">
        <f t="shared" si="595"/>
        <v>0</v>
      </c>
      <c r="AK519" s="115">
        <f t="shared" si="595"/>
        <v>0</v>
      </c>
      <c r="AL519" s="115">
        <f t="shared" si="595"/>
        <v>0</v>
      </c>
      <c r="AM519" s="115">
        <f t="shared" si="595"/>
        <v>0</v>
      </c>
      <c r="AN519" s="115">
        <f t="shared" si="595"/>
        <v>0</v>
      </c>
      <c r="AO519" s="115">
        <f t="shared" si="595"/>
        <v>0</v>
      </c>
      <c r="AP519" s="115">
        <f t="shared" si="595"/>
        <v>0</v>
      </c>
      <c r="AQ519" s="115">
        <f t="shared" si="595"/>
        <v>0</v>
      </c>
      <c r="AR519" s="115">
        <f t="shared" si="595"/>
        <v>0</v>
      </c>
      <c r="AS519" s="115">
        <f t="shared" si="595"/>
        <v>0</v>
      </c>
      <c r="AT519" s="115">
        <f t="shared" si="595"/>
        <v>0</v>
      </c>
      <c r="AU519" s="115">
        <f t="shared" si="595"/>
        <v>0</v>
      </c>
      <c r="AV519" s="115">
        <f t="shared" si="595"/>
        <v>0</v>
      </c>
      <c r="AW519" s="115">
        <f t="shared" si="595"/>
        <v>0</v>
      </c>
      <c r="AX519" s="115" t="e">
        <f t="shared" si="595"/>
        <v>#REF!</v>
      </c>
      <c r="AY519" s="115">
        <f t="shared" si="595"/>
        <v>0</v>
      </c>
      <c r="AZ519" s="115">
        <f t="shared" si="595"/>
        <v>0</v>
      </c>
      <c r="BA519" s="115">
        <f t="shared" si="595"/>
        <v>0</v>
      </c>
      <c r="BB519" s="115">
        <f t="shared" si="595"/>
        <v>0</v>
      </c>
    </row>
    <row r="520" spans="7:54" s="71" customFormat="1" ht="14.25" x14ac:dyDescent="0.2">
      <c r="G520" s="81" t="s">
        <v>969</v>
      </c>
      <c r="H520" s="85" t="s">
        <v>969</v>
      </c>
      <c r="I520" s="74" t="s">
        <v>970</v>
      </c>
      <c r="J520" s="75">
        <v>0</v>
      </c>
      <c r="K520" s="75"/>
      <c r="L520" s="113">
        <v>0</v>
      </c>
      <c r="M520" s="113"/>
      <c r="N520" s="113"/>
      <c r="O520" s="113"/>
      <c r="P520" s="113"/>
      <c r="Q520" s="113">
        <v>0</v>
      </c>
      <c r="R520" s="113">
        <v>0</v>
      </c>
      <c r="S520" s="113">
        <v>0</v>
      </c>
      <c r="T520" s="113">
        <v>0</v>
      </c>
      <c r="U520" s="113">
        <v>0</v>
      </c>
      <c r="V520" s="113">
        <v>0</v>
      </c>
      <c r="W520" s="113">
        <v>0</v>
      </c>
      <c r="X520" s="113">
        <v>0</v>
      </c>
      <c r="Y520" s="113">
        <f t="shared" si="550"/>
        <v>0</v>
      </c>
      <c r="Z520" s="113"/>
      <c r="AA520" s="113"/>
      <c r="AB520" s="113"/>
      <c r="AC520" s="113"/>
      <c r="AD520" s="113">
        <v>0</v>
      </c>
      <c r="AE520" s="113">
        <v>0</v>
      </c>
      <c r="AF520" s="113">
        <v>0</v>
      </c>
      <c r="AG520" s="113">
        <v>0</v>
      </c>
      <c r="AH520" s="113">
        <v>0</v>
      </c>
      <c r="AI520" s="113">
        <f t="shared" si="563"/>
        <v>0</v>
      </c>
      <c r="AJ520" s="113">
        <v>0</v>
      </c>
      <c r="AK520" s="113">
        <v>0</v>
      </c>
      <c r="AL520" s="113">
        <f t="shared" si="564"/>
        <v>0</v>
      </c>
      <c r="AM520" s="113">
        <f>SUM(M520:R520)</f>
        <v>0</v>
      </c>
      <c r="AN520" s="113">
        <f>SUM(S520:U520)</f>
        <v>0</v>
      </c>
      <c r="AO520" s="113">
        <f>SUM(V520:X520)</f>
        <v>0</v>
      </c>
      <c r="AP520" s="113">
        <f>SUM(AM520:AO520)</f>
        <v>0</v>
      </c>
      <c r="AQ520" s="113">
        <f>AM520</f>
        <v>0</v>
      </c>
      <c r="AR520" s="113">
        <f>AN520</f>
        <v>0</v>
      </c>
      <c r="AS520" s="113">
        <f>AO520</f>
        <v>0</v>
      </c>
      <c r="AT520" s="113">
        <f>SUM(AQ520:AS520)</f>
        <v>0</v>
      </c>
      <c r="AU520" s="113">
        <v>0</v>
      </c>
      <c r="AV520" s="113">
        <v>0</v>
      </c>
      <c r="AW520" s="113">
        <f>SUM(AU520:AV520)</f>
        <v>0</v>
      </c>
      <c r="AX520" s="113" t="e">
        <f>#REF!</f>
        <v>#REF!</v>
      </c>
      <c r="AY520" s="113">
        <v>0</v>
      </c>
      <c r="AZ520" s="113">
        <v>0</v>
      </c>
      <c r="BA520" s="113">
        <v>0</v>
      </c>
      <c r="BB520" s="113">
        <v>0</v>
      </c>
    </row>
    <row r="521" spans="7:54" s="71" customFormat="1" ht="14.25" x14ac:dyDescent="0.2">
      <c r="G521" s="81" t="s">
        <v>971</v>
      </c>
      <c r="H521" s="82" t="s">
        <v>175</v>
      </c>
      <c r="I521" s="83" t="s">
        <v>176</v>
      </c>
      <c r="J521" s="84">
        <f>J522</f>
        <v>0</v>
      </c>
      <c r="K521" s="84">
        <f>K522</f>
        <v>0</v>
      </c>
      <c r="L521" s="115">
        <f>L522</f>
        <v>0</v>
      </c>
      <c r="M521" s="115">
        <f t="shared" ref="M521:X521" si="596">M522</f>
        <v>0</v>
      </c>
      <c r="N521" s="115">
        <f t="shared" si="596"/>
        <v>0</v>
      </c>
      <c r="O521" s="115">
        <f t="shared" si="596"/>
        <v>0</v>
      </c>
      <c r="P521" s="115">
        <f t="shared" si="596"/>
        <v>0</v>
      </c>
      <c r="Q521" s="115">
        <f t="shared" si="596"/>
        <v>0</v>
      </c>
      <c r="R521" s="115">
        <f t="shared" si="596"/>
        <v>0</v>
      </c>
      <c r="S521" s="115">
        <f t="shared" si="596"/>
        <v>0</v>
      </c>
      <c r="T521" s="115">
        <f t="shared" si="596"/>
        <v>0</v>
      </c>
      <c r="U521" s="115">
        <f t="shared" si="596"/>
        <v>0</v>
      </c>
      <c r="V521" s="115">
        <f t="shared" si="596"/>
        <v>0</v>
      </c>
      <c r="W521" s="115">
        <f t="shared" si="596"/>
        <v>0</v>
      </c>
      <c r="X521" s="115">
        <f t="shared" si="596"/>
        <v>0</v>
      </c>
      <c r="Y521" s="115">
        <f t="shared" si="550"/>
        <v>0</v>
      </c>
      <c r="Z521" s="115">
        <f t="shared" ref="Z521:BB521" si="597">Z522</f>
        <v>0</v>
      </c>
      <c r="AA521" s="115">
        <f t="shared" si="597"/>
        <v>0</v>
      </c>
      <c r="AB521" s="115">
        <f t="shared" si="597"/>
        <v>0</v>
      </c>
      <c r="AC521" s="115">
        <f t="shared" si="597"/>
        <v>0</v>
      </c>
      <c r="AD521" s="115">
        <f t="shared" si="597"/>
        <v>0</v>
      </c>
      <c r="AE521" s="115">
        <f t="shared" si="597"/>
        <v>0</v>
      </c>
      <c r="AF521" s="115">
        <f t="shared" si="597"/>
        <v>0</v>
      </c>
      <c r="AG521" s="115">
        <f t="shared" si="597"/>
        <v>0</v>
      </c>
      <c r="AH521" s="115">
        <f t="shared" si="597"/>
        <v>0</v>
      </c>
      <c r="AI521" s="115">
        <f t="shared" si="597"/>
        <v>0</v>
      </c>
      <c r="AJ521" s="115">
        <f t="shared" si="597"/>
        <v>0</v>
      </c>
      <c r="AK521" s="115">
        <f t="shared" si="597"/>
        <v>0</v>
      </c>
      <c r="AL521" s="115">
        <f t="shared" si="597"/>
        <v>0</v>
      </c>
      <c r="AM521" s="115">
        <f t="shared" si="597"/>
        <v>0</v>
      </c>
      <c r="AN521" s="115">
        <f t="shared" si="597"/>
        <v>0</v>
      </c>
      <c r="AO521" s="115">
        <f t="shared" si="597"/>
        <v>0</v>
      </c>
      <c r="AP521" s="115">
        <f t="shared" si="597"/>
        <v>0</v>
      </c>
      <c r="AQ521" s="115">
        <f t="shared" si="597"/>
        <v>0</v>
      </c>
      <c r="AR521" s="115">
        <f t="shared" si="597"/>
        <v>0</v>
      </c>
      <c r="AS521" s="115">
        <f t="shared" si="597"/>
        <v>0</v>
      </c>
      <c r="AT521" s="115">
        <f t="shared" si="597"/>
        <v>0</v>
      </c>
      <c r="AU521" s="115">
        <f t="shared" si="597"/>
        <v>0</v>
      </c>
      <c r="AV521" s="115">
        <f t="shared" si="597"/>
        <v>0</v>
      </c>
      <c r="AW521" s="115">
        <f t="shared" si="597"/>
        <v>0</v>
      </c>
      <c r="AX521" s="115" t="e">
        <f t="shared" si="597"/>
        <v>#REF!</v>
      </c>
      <c r="AY521" s="115">
        <f t="shared" si="597"/>
        <v>0</v>
      </c>
      <c r="AZ521" s="115">
        <f t="shared" si="597"/>
        <v>0</v>
      </c>
      <c r="BA521" s="115">
        <f t="shared" si="597"/>
        <v>0</v>
      </c>
      <c r="BB521" s="115">
        <f t="shared" si="597"/>
        <v>0</v>
      </c>
    </row>
    <row r="522" spans="7:54" s="71" customFormat="1" ht="14.25" x14ac:dyDescent="0.2">
      <c r="G522" s="81" t="s">
        <v>972</v>
      </c>
      <c r="H522" s="85" t="s">
        <v>972</v>
      </c>
      <c r="I522" s="74" t="s">
        <v>973</v>
      </c>
      <c r="J522" s="75">
        <v>0</v>
      </c>
      <c r="K522" s="75"/>
      <c r="L522" s="113">
        <v>0</v>
      </c>
      <c r="M522" s="113">
        <v>0</v>
      </c>
      <c r="N522" s="113">
        <v>0</v>
      </c>
      <c r="O522" s="113">
        <v>0</v>
      </c>
      <c r="P522" s="113">
        <v>0</v>
      </c>
      <c r="Q522" s="113">
        <v>0</v>
      </c>
      <c r="R522" s="113">
        <v>0</v>
      </c>
      <c r="S522" s="113">
        <v>0</v>
      </c>
      <c r="T522" s="113">
        <v>0</v>
      </c>
      <c r="U522" s="113">
        <v>0</v>
      </c>
      <c r="V522" s="113">
        <v>0</v>
      </c>
      <c r="W522" s="113">
        <v>0</v>
      </c>
      <c r="X522" s="113">
        <v>0</v>
      </c>
      <c r="Y522" s="113">
        <f t="shared" si="550"/>
        <v>0</v>
      </c>
      <c r="Z522" s="113"/>
      <c r="AA522" s="113">
        <v>0</v>
      </c>
      <c r="AB522" s="113">
        <v>0</v>
      </c>
      <c r="AC522" s="113"/>
      <c r="AD522" s="113">
        <v>0</v>
      </c>
      <c r="AE522" s="113">
        <v>0</v>
      </c>
      <c r="AF522" s="113">
        <v>0</v>
      </c>
      <c r="AG522" s="113">
        <v>0</v>
      </c>
      <c r="AH522" s="113">
        <v>0</v>
      </c>
      <c r="AI522" s="113">
        <f t="shared" si="563"/>
        <v>0</v>
      </c>
      <c r="AJ522" s="113">
        <v>0</v>
      </c>
      <c r="AK522" s="113">
        <v>0</v>
      </c>
      <c r="AL522" s="113">
        <f t="shared" si="564"/>
        <v>0</v>
      </c>
      <c r="AM522" s="113">
        <f>SUM(M522:R522)</f>
        <v>0</v>
      </c>
      <c r="AN522" s="113">
        <f>SUM(S522:U522)</f>
        <v>0</v>
      </c>
      <c r="AO522" s="113">
        <f>SUM(V522:X522)</f>
        <v>0</v>
      </c>
      <c r="AP522" s="113">
        <f>SUM(AM522:AO522)</f>
        <v>0</v>
      </c>
      <c r="AQ522" s="113">
        <f>AM522</f>
        <v>0</v>
      </c>
      <c r="AR522" s="113">
        <f>AN522</f>
        <v>0</v>
      </c>
      <c r="AS522" s="113">
        <f>AO522</f>
        <v>0</v>
      </c>
      <c r="AT522" s="113">
        <f>SUM(AQ522:AS522)</f>
        <v>0</v>
      </c>
      <c r="AU522" s="113">
        <v>0</v>
      </c>
      <c r="AV522" s="113">
        <v>0</v>
      </c>
      <c r="AW522" s="113">
        <f>SUM(AU522:AV522)</f>
        <v>0</v>
      </c>
      <c r="AX522" s="113" t="e">
        <f>#REF!</f>
        <v>#REF!</v>
      </c>
      <c r="AY522" s="113">
        <v>0</v>
      </c>
      <c r="AZ522" s="113">
        <v>0</v>
      </c>
      <c r="BA522" s="113">
        <v>0</v>
      </c>
      <c r="BB522" s="113">
        <v>0</v>
      </c>
    </row>
    <row r="523" spans="7:54" s="71" customFormat="1" ht="14.25" x14ac:dyDescent="0.2">
      <c r="G523" s="81" t="s">
        <v>974</v>
      </c>
      <c r="H523" s="82" t="s">
        <v>177</v>
      </c>
      <c r="I523" s="83" t="s">
        <v>178</v>
      </c>
      <c r="J523" s="84">
        <f>SUM(J524:J526)</f>
        <v>0</v>
      </c>
      <c r="K523" s="84">
        <f>SUM(K524:K526)</f>
        <v>0</v>
      </c>
      <c r="L523" s="115">
        <f>SUM(L524:L526)</f>
        <v>0</v>
      </c>
      <c r="M523" s="115">
        <f t="shared" ref="M523:X523" si="598">SUM(M524:M526)</f>
        <v>0</v>
      </c>
      <c r="N523" s="115">
        <f t="shared" si="598"/>
        <v>0</v>
      </c>
      <c r="O523" s="115">
        <f t="shared" si="598"/>
        <v>0</v>
      </c>
      <c r="P523" s="115">
        <f t="shared" si="598"/>
        <v>0</v>
      </c>
      <c r="Q523" s="115">
        <f t="shared" si="598"/>
        <v>0</v>
      </c>
      <c r="R523" s="115">
        <f t="shared" si="598"/>
        <v>0</v>
      </c>
      <c r="S523" s="115">
        <f t="shared" si="598"/>
        <v>0</v>
      </c>
      <c r="T523" s="115">
        <f t="shared" si="598"/>
        <v>0</v>
      </c>
      <c r="U523" s="115">
        <f t="shared" si="598"/>
        <v>0</v>
      </c>
      <c r="V523" s="115">
        <f t="shared" si="598"/>
        <v>0</v>
      </c>
      <c r="W523" s="115">
        <f t="shared" si="598"/>
        <v>0</v>
      </c>
      <c r="X523" s="115">
        <f t="shared" si="598"/>
        <v>0</v>
      </c>
      <c r="Y523" s="115">
        <f t="shared" si="550"/>
        <v>0</v>
      </c>
      <c r="Z523" s="115">
        <f t="shared" ref="Z523:AX523" si="599">SUM(Z524:Z526)</f>
        <v>0</v>
      </c>
      <c r="AA523" s="115">
        <f t="shared" si="599"/>
        <v>0</v>
      </c>
      <c r="AB523" s="115">
        <f t="shared" si="599"/>
        <v>0</v>
      </c>
      <c r="AC523" s="115">
        <f t="shared" si="599"/>
        <v>0</v>
      </c>
      <c r="AD523" s="115">
        <f t="shared" si="599"/>
        <v>0</v>
      </c>
      <c r="AE523" s="115">
        <f t="shared" si="599"/>
        <v>0</v>
      </c>
      <c r="AF523" s="115">
        <f t="shared" si="599"/>
        <v>0</v>
      </c>
      <c r="AG523" s="115">
        <f t="shared" si="599"/>
        <v>0</v>
      </c>
      <c r="AH523" s="115">
        <f t="shared" si="599"/>
        <v>0</v>
      </c>
      <c r="AI523" s="115">
        <f t="shared" si="599"/>
        <v>0</v>
      </c>
      <c r="AJ523" s="115">
        <f t="shared" si="599"/>
        <v>0</v>
      </c>
      <c r="AK523" s="115">
        <f t="shared" si="599"/>
        <v>0</v>
      </c>
      <c r="AL523" s="115">
        <f t="shared" si="599"/>
        <v>0</v>
      </c>
      <c r="AM523" s="115">
        <f t="shared" si="599"/>
        <v>0</v>
      </c>
      <c r="AN523" s="115">
        <f t="shared" si="599"/>
        <v>0</v>
      </c>
      <c r="AO523" s="115">
        <f t="shared" si="599"/>
        <v>0</v>
      </c>
      <c r="AP523" s="115">
        <f t="shared" si="599"/>
        <v>0</v>
      </c>
      <c r="AQ523" s="115">
        <f t="shared" si="599"/>
        <v>0</v>
      </c>
      <c r="AR523" s="115">
        <f t="shared" si="599"/>
        <v>0</v>
      </c>
      <c r="AS523" s="115">
        <f t="shared" si="599"/>
        <v>0</v>
      </c>
      <c r="AT523" s="115">
        <f t="shared" si="599"/>
        <v>0</v>
      </c>
      <c r="AU523" s="115">
        <f t="shared" si="599"/>
        <v>0</v>
      </c>
      <c r="AV523" s="115">
        <f t="shared" si="599"/>
        <v>0</v>
      </c>
      <c r="AW523" s="115">
        <f t="shared" si="599"/>
        <v>0</v>
      </c>
      <c r="AX523" s="115" t="e">
        <f t="shared" si="599"/>
        <v>#REF!</v>
      </c>
      <c r="AY523" s="115">
        <f>SUM(AY524:AY526)</f>
        <v>0</v>
      </c>
      <c r="AZ523" s="115">
        <f>SUM(AZ524:AZ526)</f>
        <v>0</v>
      </c>
      <c r="BA523" s="115">
        <f>SUM(BA524:BA526)</f>
        <v>0</v>
      </c>
      <c r="BB523" s="115">
        <f>SUM(BB524:BB526)</f>
        <v>0</v>
      </c>
    </row>
    <row r="524" spans="7:54" s="71" customFormat="1" ht="14.25" x14ac:dyDescent="0.2">
      <c r="G524" s="81" t="s">
        <v>975</v>
      </c>
      <c r="H524" s="85" t="s">
        <v>975</v>
      </c>
      <c r="I524" s="74" t="s">
        <v>976</v>
      </c>
      <c r="J524" s="75">
        <v>0</v>
      </c>
      <c r="K524" s="75"/>
      <c r="L524" s="113">
        <v>0</v>
      </c>
      <c r="M524" s="113"/>
      <c r="N524" s="113"/>
      <c r="O524" s="113"/>
      <c r="P524" s="113"/>
      <c r="Q524" s="113">
        <v>0</v>
      </c>
      <c r="R524" s="113">
        <v>0</v>
      </c>
      <c r="S524" s="113">
        <v>0</v>
      </c>
      <c r="T524" s="113">
        <v>0</v>
      </c>
      <c r="U524" s="113">
        <v>0</v>
      </c>
      <c r="V524" s="113">
        <v>0</v>
      </c>
      <c r="W524" s="113">
        <v>0</v>
      </c>
      <c r="X524" s="113">
        <v>0</v>
      </c>
      <c r="Y524" s="113">
        <f t="shared" si="550"/>
        <v>0</v>
      </c>
      <c r="Z524" s="113"/>
      <c r="AA524" s="113"/>
      <c r="AB524" s="113"/>
      <c r="AC524" s="113"/>
      <c r="AD524" s="113">
        <v>0</v>
      </c>
      <c r="AE524" s="113">
        <v>0</v>
      </c>
      <c r="AF524" s="113">
        <v>0</v>
      </c>
      <c r="AG524" s="113">
        <v>0</v>
      </c>
      <c r="AH524" s="113">
        <v>0</v>
      </c>
      <c r="AI524" s="113">
        <f t="shared" si="563"/>
        <v>0</v>
      </c>
      <c r="AJ524" s="113">
        <v>0</v>
      </c>
      <c r="AK524" s="113">
        <v>0</v>
      </c>
      <c r="AL524" s="113">
        <f t="shared" si="564"/>
        <v>0</v>
      </c>
      <c r="AM524" s="113">
        <f>SUM(M524:R524)</f>
        <v>0</v>
      </c>
      <c r="AN524" s="113">
        <f>SUM(S524:U524)</f>
        <v>0</v>
      </c>
      <c r="AO524" s="113">
        <f>SUM(V524:X524)</f>
        <v>0</v>
      </c>
      <c r="AP524" s="113">
        <f>SUM(AM524:AO524)</f>
        <v>0</v>
      </c>
      <c r="AQ524" s="113">
        <f t="shared" ref="AQ524:AS526" si="600">AM524</f>
        <v>0</v>
      </c>
      <c r="AR524" s="113">
        <f t="shared" si="600"/>
        <v>0</v>
      </c>
      <c r="AS524" s="113">
        <f t="shared" si="600"/>
        <v>0</v>
      </c>
      <c r="AT524" s="113">
        <f>SUM(AQ524:AS524)</f>
        <v>0</v>
      </c>
      <c r="AU524" s="113">
        <v>0</v>
      </c>
      <c r="AV524" s="113">
        <v>0</v>
      </c>
      <c r="AW524" s="113">
        <f>SUM(AU524:AV524)</f>
        <v>0</v>
      </c>
      <c r="AX524" s="113" t="e">
        <f>#REF!</f>
        <v>#REF!</v>
      </c>
      <c r="AY524" s="113">
        <v>0</v>
      </c>
      <c r="AZ524" s="113">
        <v>0</v>
      </c>
      <c r="BA524" s="113">
        <v>0</v>
      </c>
      <c r="BB524" s="113">
        <v>0</v>
      </c>
    </row>
    <row r="525" spans="7:54" s="71" customFormat="1" ht="14.25" x14ac:dyDescent="0.2">
      <c r="G525" s="81" t="s">
        <v>977</v>
      </c>
      <c r="H525" s="85" t="s">
        <v>977</v>
      </c>
      <c r="I525" s="74" t="s">
        <v>978</v>
      </c>
      <c r="J525" s="75">
        <v>0</v>
      </c>
      <c r="K525" s="75"/>
      <c r="L525" s="113">
        <v>0</v>
      </c>
      <c r="M525" s="113"/>
      <c r="N525" s="113"/>
      <c r="O525" s="113"/>
      <c r="P525" s="113"/>
      <c r="Q525" s="113">
        <v>0</v>
      </c>
      <c r="R525" s="113">
        <v>0</v>
      </c>
      <c r="S525" s="113">
        <v>0</v>
      </c>
      <c r="T525" s="113">
        <v>0</v>
      </c>
      <c r="U525" s="113">
        <v>0</v>
      </c>
      <c r="V525" s="113">
        <v>0</v>
      </c>
      <c r="W525" s="113">
        <v>0</v>
      </c>
      <c r="X525" s="113">
        <v>0</v>
      </c>
      <c r="Y525" s="113">
        <f t="shared" si="550"/>
        <v>0</v>
      </c>
      <c r="Z525" s="113"/>
      <c r="AA525" s="113"/>
      <c r="AB525" s="113"/>
      <c r="AC525" s="113"/>
      <c r="AD525" s="113">
        <v>0</v>
      </c>
      <c r="AE525" s="113">
        <v>0</v>
      </c>
      <c r="AF525" s="113">
        <v>0</v>
      </c>
      <c r="AG525" s="113">
        <v>0</v>
      </c>
      <c r="AH525" s="113">
        <v>0</v>
      </c>
      <c r="AI525" s="113">
        <f t="shared" si="563"/>
        <v>0</v>
      </c>
      <c r="AJ525" s="113">
        <v>0</v>
      </c>
      <c r="AK525" s="113">
        <v>0</v>
      </c>
      <c r="AL525" s="113">
        <f t="shared" si="564"/>
        <v>0</v>
      </c>
      <c r="AM525" s="113">
        <f>SUM(M525:R525)</f>
        <v>0</v>
      </c>
      <c r="AN525" s="113">
        <f>SUM(S525:U525)</f>
        <v>0</v>
      </c>
      <c r="AO525" s="113">
        <f>SUM(V525:X525)</f>
        <v>0</v>
      </c>
      <c r="AP525" s="113">
        <f>SUM(AM525:AO525)</f>
        <v>0</v>
      </c>
      <c r="AQ525" s="113">
        <f t="shared" si="600"/>
        <v>0</v>
      </c>
      <c r="AR525" s="113">
        <f t="shared" si="600"/>
        <v>0</v>
      </c>
      <c r="AS525" s="113">
        <f t="shared" si="600"/>
        <v>0</v>
      </c>
      <c r="AT525" s="113">
        <f>SUM(AQ525:AS525)</f>
        <v>0</v>
      </c>
      <c r="AU525" s="113">
        <v>0</v>
      </c>
      <c r="AV525" s="113">
        <v>0</v>
      </c>
      <c r="AW525" s="113">
        <f>SUM(AU525:AV525)</f>
        <v>0</v>
      </c>
      <c r="AX525" s="113" t="e">
        <f>#REF!</f>
        <v>#REF!</v>
      </c>
      <c r="AY525" s="113">
        <v>0</v>
      </c>
      <c r="AZ525" s="113">
        <v>0</v>
      </c>
      <c r="BA525" s="113">
        <v>0</v>
      </c>
      <c r="BB525" s="113">
        <v>0</v>
      </c>
    </row>
    <row r="526" spans="7:54" s="71" customFormat="1" ht="14.25" x14ac:dyDescent="0.2">
      <c r="G526" s="81" t="s">
        <v>979</v>
      </c>
      <c r="H526" s="85" t="s">
        <v>979</v>
      </c>
      <c r="I526" s="74" t="s">
        <v>980</v>
      </c>
      <c r="J526" s="75">
        <v>0</v>
      </c>
      <c r="K526" s="75"/>
      <c r="L526" s="113">
        <v>0</v>
      </c>
      <c r="M526" s="113"/>
      <c r="N526" s="113"/>
      <c r="O526" s="113"/>
      <c r="P526" s="113"/>
      <c r="Q526" s="113">
        <v>0</v>
      </c>
      <c r="R526" s="113">
        <v>0</v>
      </c>
      <c r="S526" s="113">
        <v>0</v>
      </c>
      <c r="T526" s="113">
        <v>0</v>
      </c>
      <c r="U526" s="113">
        <v>0</v>
      </c>
      <c r="V526" s="113">
        <v>0</v>
      </c>
      <c r="W526" s="113">
        <v>0</v>
      </c>
      <c r="X526" s="113">
        <v>0</v>
      </c>
      <c r="Y526" s="113">
        <f t="shared" si="550"/>
        <v>0</v>
      </c>
      <c r="Z526" s="113"/>
      <c r="AA526" s="113"/>
      <c r="AB526" s="113"/>
      <c r="AC526" s="113"/>
      <c r="AD526" s="113">
        <v>0</v>
      </c>
      <c r="AE526" s="113">
        <v>0</v>
      </c>
      <c r="AF526" s="113">
        <v>0</v>
      </c>
      <c r="AG526" s="113">
        <v>0</v>
      </c>
      <c r="AH526" s="113">
        <v>0</v>
      </c>
      <c r="AI526" s="113">
        <f t="shared" si="563"/>
        <v>0</v>
      </c>
      <c r="AJ526" s="113">
        <v>0</v>
      </c>
      <c r="AK526" s="113">
        <v>0</v>
      </c>
      <c r="AL526" s="113">
        <f t="shared" si="564"/>
        <v>0</v>
      </c>
      <c r="AM526" s="113">
        <f>SUM(M526:R526)</f>
        <v>0</v>
      </c>
      <c r="AN526" s="113">
        <f>SUM(S526:U526)</f>
        <v>0</v>
      </c>
      <c r="AO526" s="113">
        <f>SUM(V526:X526)</f>
        <v>0</v>
      </c>
      <c r="AP526" s="113">
        <f>SUM(AM526:AO526)</f>
        <v>0</v>
      </c>
      <c r="AQ526" s="113">
        <f t="shared" si="600"/>
        <v>0</v>
      </c>
      <c r="AR526" s="113">
        <f t="shared" si="600"/>
        <v>0</v>
      </c>
      <c r="AS526" s="113">
        <f t="shared" si="600"/>
        <v>0</v>
      </c>
      <c r="AT526" s="113">
        <f>SUM(AQ526:AS526)</f>
        <v>0</v>
      </c>
      <c r="AU526" s="113">
        <v>0</v>
      </c>
      <c r="AV526" s="113">
        <v>0</v>
      </c>
      <c r="AW526" s="113">
        <f>SUM(AU526:AV526)</f>
        <v>0</v>
      </c>
      <c r="AX526" s="113" t="e">
        <f>#REF!</f>
        <v>#REF!</v>
      </c>
      <c r="AY526" s="113">
        <v>0</v>
      </c>
      <c r="AZ526" s="113">
        <v>0</v>
      </c>
      <c r="BA526" s="113">
        <v>0</v>
      </c>
      <c r="BB526" s="113">
        <v>0</v>
      </c>
    </row>
    <row r="527" spans="7:54" s="71" customFormat="1" ht="14.25" x14ac:dyDescent="0.2">
      <c r="G527" s="81" t="s">
        <v>981</v>
      </c>
      <c r="H527" s="82" t="s">
        <v>179</v>
      </c>
      <c r="I527" s="83" t="s">
        <v>180</v>
      </c>
      <c r="J527" s="84">
        <f>SUM(J528:J529)</f>
        <v>0</v>
      </c>
      <c r="K527" s="84">
        <f>SUM(K528:K529)</f>
        <v>0</v>
      </c>
      <c r="L527" s="115">
        <f>SUM(L528:L529)</f>
        <v>0</v>
      </c>
      <c r="M527" s="115">
        <f t="shared" ref="M527:X527" si="601">SUM(M528:M529)</f>
        <v>0</v>
      </c>
      <c r="N527" s="115">
        <f t="shared" si="601"/>
        <v>0</v>
      </c>
      <c r="O527" s="115">
        <f t="shared" si="601"/>
        <v>0</v>
      </c>
      <c r="P527" s="115">
        <f t="shared" si="601"/>
        <v>0</v>
      </c>
      <c r="Q527" s="115">
        <f t="shared" si="601"/>
        <v>0</v>
      </c>
      <c r="R527" s="115">
        <f t="shared" si="601"/>
        <v>0</v>
      </c>
      <c r="S527" s="115">
        <f t="shared" si="601"/>
        <v>0</v>
      </c>
      <c r="T527" s="115">
        <f t="shared" si="601"/>
        <v>0</v>
      </c>
      <c r="U527" s="115">
        <f t="shared" si="601"/>
        <v>0</v>
      </c>
      <c r="V527" s="115">
        <f t="shared" si="601"/>
        <v>0</v>
      </c>
      <c r="W527" s="115">
        <f t="shared" si="601"/>
        <v>0</v>
      </c>
      <c r="X527" s="115">
        <f t="shared" si="601"/>
        <v>0</v>
      </c>
      <c r="Y527" s="115">
        <f t="shared" si="550"/>
        <v>0</v>
      </c>
      <c r="Z527" s="115">
        <f t="shared" ref="Z527:AW527" si="602">SUM(Z528:Z529)</f>
        <v>0</v>
      </c>
      <c r="AA527" s="115">
        <f t="shared" si="602"/>
        <v>0</v>
      </c>
      <c r="AB527" s="115">
        <f t="shared" si="602"/>
        <v>0</v>
      </c>
      <c r="AC527" s="115">
        <f t="shared" si="602"/>
        <v>0</v>
      </c>
      <c r="AD527" s="115">
        <f t="shared" si="602"/>
        <v>0</v>
      </c>
      <c r="AE527" s="115">
        <f t="shared" si="602"/>
        <v>0</v>
      </c>
      <c r="AF527" s="115">
        <f t="shared" si="602"/>
        <v>0</v>
      </c>
      <c r="AG527" s="115">
        <f t="shared" si="602"/>
        <v>0</v>
      </c>
      <c r="AH527" s="115">
        <f t="shared" si="602"/>
        <v>0</v>
      </c>
      <c r="AI527" s="115">
        <f t="shared" si="602"/>
        <v>0</v>
      </c>
      <c r="AJ527" s="115">
        <f t="shared" si="602"/>
        <v>0</v>
      </c>
      <c r="AK527" s="115">
        <f t="shared" si="602"/>
        <v>0</v>
      </c>
      <c r="AL527" s="115">
        <f t="shared" si="602"/>
        <v>0</v>
      </c>
      <c r="AM527" s="115">
        <f t="shared" si="602"/>
        <v>0</v>
      </c>
      <c r="AN527" s="115">
        <f t="shared" si="602"/>
        <v>0</v>
      </c>
      <c r="AO527" s="115">
        <f t="shared" si="602"/>
        <v>0</v>
      </c>
      <c r="AP527" s="115">
        <f t="shared" si="602"/>
        <v>0</v>
      </c>
      <c r="AQ527" s="115">
        <f t="shared" si="602"/>
        <v>0</v>
      </c>
      <c r="AR527" s="115">
        <f t="shared" si="602"/>
        <v>0</v>
      </c>
      <c r="AS527" s="115">
        <f t="shared" si="602"/>
        <v>0</v>
      </c>
      <c r="AT527" s="115">
        <f t="shared" si="602"/>
        <v>0</v>
      </c>
      <c r="AU527" s="115">
        <f t="shared" si="602"/>
        <v>0</v>
      </c>
      <c r="AV527" s="115">
        <f t="shared" si="602"/>
        <v>0</v>
      </c>
      <c r="AW527" s="115">
        <f t="shared" si="602"/>
        <v>0</v>
      </c>
      <c r="AX527" s="115" t="e">
        <f>SUM(AX528:AX529)</f>
        <v>#REF!</v>
      </c>
      <c r="AY527" s="115">
        <f>SUM(AY528:AY529)</f>
        <v>0</v>
      </c>
      <c r="AZ527" s="115">
        <f>SUM(AZ528:AZ529)</f>
        <v>0</v>
      </c>
      <c r="BA527" s="115">
        <f>SUM(BA528:BA529)</f>
        <v>0</v>
      </c>
      <c r="BB527" s="115">
        <f>SUM(BB528:BB529)</f>
        <v>0</v>
      </c>
    </row>
    <row r="528" spans="7:54" s="71" customFormat="1" ht="14.25" x14ac:dyDescent="0.2">
      <c r="G528" s="81" t="s">
        <v>982</v>
      </c>
      <c r="H528" s="85" t="s">
        <v>982</v>
      </c>
      <c r="I528" s="74" t="s">
        <v>983</v>
      </c>
      <c r="J528" s="75">
        <v>0</v>
      </c>
      <c r="K528" s="75"/>
      <c r="L528" s="113">
        <v>0</v>
      </c>
      <c r="M528" s="113"/>
      <c r="N528" s="113"/>
      <c r="O528" s="113"/>
      <c r="P528" s="113"/>
      <c r="Q528" s="113">
        <v>0</v>
      </c>
      <c r="R528" s="113">
        <v>0</v>
      </c>
      <c r="S528" s="113">
        <v>0</v>
      </c>
      <c r="T528" s="113">
        <v>0</v>
      </c>
      <c r="U528" s="113">
        <v>0</v>
      </c>
      <c r="V528" s="113">
        <v>0</v>
      </c>
      <c r="W528" s="113">
        <v>0</v>
      </c>
      <c r="X528" s="113">
        <v>0</v>
      </c>
      <c r="Y528" s="113">
        <f t="shared" si="550"/>
        <v>0</v>
      </c>
      <c r="Z528" s="113"/>
      <c r="AA528" s="113"/>
      <c r="AB528" s="113"/>
      <c r="AC528" s="113"/>
      <c r="AD528" s="113">
        <v>0</v>
      </c>
      <c r="AE528" s="113">
        <v>0</v>
      </c>
      <c r="AF528" s="113">
        <v>0</v>
      </c>
      <c r="AG528" s="113">
        <v>0</v>
      </c>
      <c r="AH528" s="113">
        <v>0</v>
      </c>
      <c r="AI528" s="113">
        <f t="shared" si="563"/>
        <v>0</v>
      </c>
      <c r="AJ528" s="113">
        <v>0</v>
      </c>
      <c r="AK528" s="113">
        <v>0</v>
      </c>
      <c r="AL528" s="113">
        <f t="shared" si="564"/>
        <v>0</v>
      </c>
      <c r="AM528" s="113">
        <f>SUM(M528:R528)</f>
        <v>0</v>
      </c>
      <c r="AN528" s="113">
        <f>SUM(S528:U528)</f>
        <v>0</v>
      </c>
      <c r="AO528" s="113">
        <f>SUM(V528:X528)</f>
        <v>0</v>
      </c>
      <c r="AP528" s="113">
        <f>SUM(AM528:AO528)</f>
        <v>0</v>
      </c>
      <c r="AQ528" s="113">
        <f t="shared" ref="AQ528:AS529" si="603">AM528</f>
        <v>0</v>
      </c>
      <c r="AR528" s="113">
        <f t="shared" si="603"/>
        <v>0</v>
      </c>
      <c r="AS528" s="113">
        <f t="shared" si="603"/>
        <v>0</v>
      </c>
      <c r="AT528" s="113">
        <f>SUM(AQ528:AS528)</f>
        <v>0</v>
      </c>
      <c r="AU528" s="113">
        <v>0</v>
      </c>
      <c r="AV528" s="113">
        <v>0</v>
      </c>
      <c r="AW528" s="113">
        <f>SUM(AU528:AV528)</f>
        <v>0</v>
      </c>
      <c r="AX528" s="113" t="e">
        <f>#REF!</f>
        <v>#REF!</v>
      </c>
      <c r="AY528" s="113">
        <v>0</v>
      </c>
      <c r="AZ528" s="113">
        <v>0</v>
      </c>
      <c r="BA528" s="113">
        <v>0</v>
      </c>
      <c r="BB528" s="113">
        <v>0</v>
      </c>
    </row>
    <row r="529" spans="7:54" s="71" customFormat="1" ht="14.25" x14ac:dyDescent="0.2">
      <c r="G529" s="81" t="s">
        <v>984</v>
      </c>
      <c r="H529" s="85" t="s">
        <v>984</v>
      </c>
      <c r="I529" s="74" t="s">
        <v>985</v>
      </c>
      <c r="J529" s="75">
        <v>0</v>
      </c>
      <c r="K529" s="75"/>
      <c r="L529" s="113">
        <v>0</v>
      </c>
      <c r="M529" s="113"/>
      <c r="N529" s="113"/>
      <c r="O529" s="113">
        <v>0</v>
      </c>
      <c r="P529" s="113">
        <v>0</v>
      </c>
      <c r="Q529" s="113">
        <v>0</v>
      </c>
      <c r="R529" s="113">
        <v>0</v>
      </c>
      <c r="S529" s="113">
        <v>0</v>
      </c>
      <c r="T529" s="113">
        <v>0</v>
      </c>
      <c r="U529" s="113">
        <v>0</v>
      </c>
      <c r="V529" s="113">
        <v>0</v>
      </c>
      <c r="W529" s="113">
        <v>0</v>
      </c>
      <c r="X529" s="113">
        <v>0</v>
      </c>
      <c r="Y529" s="113">
        <f t="shared" si="550"/>
        <v>0</v>
      </c>
      <c r="Z529" s="113"/>
      <c r="AA529" s="113"/>
      <c r="AB529" s="113"/>
      <c r="AC529" s="113"/>
      <c r="AD529" s="113">
        <v>0</v>
      </c>
      <c r="AE529" s="113">
        <v>0</v>
      </c>
      <c r="AF529" s="113">
        <v>0</v>
      </c>
      <c r="AG529" s="113">
        <v>0</v>
      </c>
      <c r="AH529" s="113">
        <v>0</v>
      </c>
      <c r="AI529" s="113">
        <f t="shared" si="563"/>
        <v>0</v>
      </c>
      <c r="AJ529" s="113">
        <v>0</v>
      </c>
      <c r="AK529" s="113">
        <v>0</v>
      </c>
      <c r="AL529" s="113">
        <f t="shared" si="564"/>
        <v>0</v>
      </c>
      <c r="AM529" s="113">
        <f>SUM(M529:R529)</f>
        <v>0</v>
      </c>
      <c r="AN529" s="113">
        <f>SUM(S529:U529)</f>
        <v>0</v>
      </c>
      <c r="AO529" s="113">
        <f>SUM(V529:X529)</f>
        <v>0</v>
      </c>
      <c r="AP529" s="113">
        <f>SUM(AM529:AO529)</f>
        <v>0</v>
      </c>
      <c r="AQ529" s="113">
        <f t="shared" si="603"/>
        <v>0</v>
      </c>
      <c r="AR529" s="113">
        <f t="shared" si="603"/>
        <v>0</v>
      </c>
      <c r="AS529" s="113">
        <f t="shared" si="603"/>
        <v>0</v>
      </c>
      <c r="AT529" s="113">
        <f>SUM(AQ529:AS529)</f>
        <v>0</v>
      </c>
      <c r="AU529" s="113">
        <v>0</v>
      </c>
      <c r="AV529" s="113">
        <v>0</v>
      </c>
      <c r="AW529" s="113">
        <f>SUM(AU529:AV529)</f>
        <v>0</v>
      </c>
      <c r="AX529" s="113" t="e">
        <f>#REF!</f>
        <v>#REF!</v>
      </c>
      <c r="AY529" s="113">
        <v>0</v>
      </c>
      <c r="AZ529" s="113">
        <v>0</v>
      </c>
      <c r="BA529" s="113">
        <v>0</v>
      </c>
      <c r="BB529" s="113">
        <v>0</v>
      </c>
    </row>
    <row r="530" spans="7:54" s="71" customFormat="1" ht="14.25" x14ac:dyDescent="0.2">
      <c r="G530" s="81" t="s">
        <v>986</v>
      </c>
      <c r="H530" s="82" t="s">
        <v>181</v>
      </c>
      <c r="I530" s="83" t="s">
        <v>182</v>
      </c>
      <c r="J530" s="84">
        <f>SUM(J531:J532)</f>
        <v>34180000</v>
      </c>
      <c r="K530" s="84">
        <f>SUM(K531:K532)</f>
        <v>5000000</v>
      </c>
      <c r="L530" s="115">
        <f>SUM(L531:L532)</f>
        <v>100000000</v>
      </c>
      <c r="M530" s="115">
        <f t="shared" ref="M530:X530" si="604">SUM(M531:M532)</f>
        <v>0</v>
      </c>
      <c r="N530" s="115">
        <f t="shared" si="604"/>
        <v>0</v>
      </c>
      <c r="O530" s="115">
        <f t="shared" si="604"/>
        <v>0</v>
      </c>
      <c r="P530" s="115">
        <f t="shared" si="604"/>
        <v>0</v>
      </c>
      <c r="Q530" s="115">
        <f t="shared" si="604"/>
        <v>5000000</v>
      </c>
      <c r="R530" s="115">
        <f t="shared" si="604"/>
        <v>0</v>
      </c>
      <c r="S530" s="115">
        <f t="shared" si="604"/>
        <v>0</v>
      </c>
      <c r="T530" s="115">
        <f t="shared" si="604"/>
        <v>0</v>
      </c>
      <c r="U530" s="115">
        <f t="shared" si="604"/>
        <v>0</v>
      </c>
      <c r="V530" s="115">
        <f t="shared" si="604"/>
        <v>0</v>
      </c>
      <c r="W530" s="115">
        <f t="shared" si="604"/>
        <v>0</v>
      </c>
      <c r="X530" s="115">
        <f t="shared" si="604"/>
        <v>0</v>
      </c>
      <c r="Y530" s="115">
        <f t="shared" si="550"/>
        <v>5000000</v>
      </c>
      <c r="Z530" s="115">
        <f t="shared" ref="Z530:AW530" si="605">SUM(Z531:Z532)</f>
        <v>8333333.333333333</v>
      </c>
      <c r="AA530" s="115">
        <f t="shared" si="605"/>
        <v>8333333.333333333</v>
      </c>
      <c r="AB530" s="115">
        <f t="shared" si="605"/>
        <v>8333333.333333333</v>
      </c>
      <c r="AC530" s="115">
        <f t="shared" si="605"/>
        <v>8333333.333333333</v>
      </c>
      <c r="AD530" s="115">
        <f t="shared" si="605"/>
        <v>8333333.333333333</v>
      </c>
      <c r="AE530" s="115">
        <f t="shared" si="605"/>
        <v>8333333.333333333</v>
      </c>
      <c r="AF530" s="115">
        <f t="shared" si="605"/>
        <v>8333333.333333333</v>
      </c>
      <c r="AG530" s="115">
        <f t="shared" si="605"/>
        <v>0</v>
      </c>
      <c r="AH530" s="115">
        <f t="shared" si="605"/>
        <v>5000000</v>
      </c>
      <c r="AI530" s="115">
        <f t="shared" si="605"/>
        <v>5000000</v>
      </c>
      <c r="AJ530" s="115">
        <f t="shared" si="605"/>
        <v>50000000</v>
      </c>
      <c r="AK530" s="115">
        <f t="shared" si="605"/>
        <v>50000000</v>
      </c>
      <c r="AL530" s="115">
        <f t="shared" si="605"/>
        <v>100000000</v>
      </c>
      <c r="AM530" s="115">
        <f t="shared" si="605"/>
        <v>5000000</v>
      </c>
      <c r="AN530" s="115">
        <f t="shared" si="605"/>
        <v>25000000</v>
      </c>
      <c r="AO530" s="115">
        <f t="shared" si="605"/>
        <v>50000000</v>
      </c>
      <c r="AP530" s="115">
        <f t="shared" si="605"/>
        <v>80000000</v>
      </c>
      <c r="AQ530" s="115">
        <f t="shared" si="605"/>
        <v>5000000</v>
      </c>
      <c r="AR530" s="115">
        <f t="shared" si="605"/>
        <v>25000000</v>
      </c>
      <c r="AS530" s="115">
        <f t="shared" si="605"/>
        <v>50000000</v>
      </c>
      <c r="AT530" s="115">
        <f t="shared" si="605"/>
        <v>80000000</v>
      </c>
      <c r="AU530" s="115">
        <f t="shared" si="605"/>
        <v>5000000</v>
      </c>
      <c r="AV530" s="115">
        <f t="shared" si="605"/>
        <v>75000000</v>
      </c>
      <c r="AW530" s="115">
        <f t="shared" si="605"/>
        <v>80000000</v>
      </c>
      <c r="AX530" s="115" t="e">
        <f>SUM(AX531:AX532)</f>
        <v>#REF!</v>
      </c>
      <c r="AY530" s="115">
        <f>SUM(AY531:AY532)</f>
        <v>80000000</v>
      </c>
      <c r="AZ530" s="115">
        <f>SUM(AZ531:AZ532)</f>
        <v>85000000</v>
      </c>
      <c r="BA530" s="115">
        <f>SUM(BA531:BA532)</f>
        <v>80000000</v>
      </c>
      <c r="BB530" s="115">
        <f>SUM(BB531:BB532)</f>
        <v>85000000</v>
      </c>
    </row>
    <row r="531" spans="7:54" s="71" customFormat="1" ht="14.25" x14ac:dyDescent="0.2">
      <c r="G531" s="81" t="s">
        <v>987</v>
      </c>
      <c r="H531" s="85" t="s">
        <v>987</v>
      </c>
      <c r="I531" s="74" t="s">
        <v>988</v>
      </c>
      <c r="J531" s="75">
        <v>34180000</v>
      </c>
      <c r="K531" s="75">
        <v>5000000</v>
      </c>
      <c r="L531" s="113">
        <v>100000000</v>
      </c>
      <c r="M531" s="113">
        <v>0</v>
      </c>
      <c r="N531" s="113">
        <v>0</v>
      </c>
      <c r="O531" s="113">
        <v>0</v>
      </c>
      <c r="P531" s="113">
        <v>0</v>
      </c>
      <c r="Q531" s="113">
        <v>5000000</v>
      </c>
      <c r="R531" s="113">
        <v>0</v>
      </c>
      <c r="S531" s="113">
        <v>0</v>
      </c>
      <c r="T531" s="113">
        <v>0</v>
      </c>
      <c r="U531" s="113">
        <v>0</v>
      </c>
      <c r="V531" s="113">
        <v>0</v>
      </c>
      <c r="W531" s="113">
        <v>0</v>
      </c>
      <c r="X531" s="113">
        <v>0</v>
      </c>
      <c r="Y531" s="113">
        <f t="shared" si="550"/>
        <v>5000000</v>
      </c>
      <c r="Z531" s="113">
        <v>8333333.333333333</v>
      </c>
      <c r="AA531" s="113">
        <v>8333333.333333333</v>
      </c>
      <c r="AB531" s="113">
        <v>8333333.333333333</v>
      </c>
      <c r="AC531" s="113">
        <v>8333333.333333333</v>
      </c>
      <c r="AD531" s="113">
        <v>8333333.333333333</v>
      </c>
      <c r="AE531" s="113">
        <v>8333333.333333333</v>
      </c>
      <c r="AF531" s="113">
        <v>8333333.333333333</v>
      </c>
      <c r="AG531" s="113">
        <v>0</v>
      </c>
      <c r="AH531" s="113">
        <v>5000000</v>
      </c>
      <c r="AI531" s="113">
        <f t="shared" si="563"/>
        <v>5000000</v>
      </c>
      <c r="AJ531" s="113">
        <v>50000000</v>
      </c>
      <c r="AK531" s="113">
        <v>50000000</v>
      </c>
      <c r="AL531" s="113">
        <f t="shared" si="564"/>
        <v>100000000</v>
      </c>
      <c r="AM531" s="113">
        <f>SUM(M531:R531)</f>
        <v>5000000</v>
      </c>
      <c r="AN531" s="113">
        <v>25000000</v>
      </c>
      <c r="AO531" s="113">
        <v>50000000</v>
      </c>
      <c r="AP531" s="113">
        <f>SUM(AM531:AO531)</f>
        <v>80000000</v>
      </c>
      <c r="AQ531" s="113">
        <f t="shared" ref="AQ531:AS532" si="606">AM531</f>
        <v>5000000</v>
      </c>
      <c r="AR531" s="113">
        <f t="shared" si="606"/>
        <v>25000000</v>
      </c>
      <c r="AS531" s="113">
        <f t="shared" si="606"/>
        <v>50000000</v>
      </c>
      <c r="AT531" s="113">
        <f>SUM(AQ531:AS531)</f>
        <v>80000000</v>
      </c>
      <c r="AU531" s="113">
        <v>5000000</v>
      </c>
      <c r="AV531" s="113">
        <v>75000000</v>
      </c>
      <c r="AW531" s="113">
        <f>SUM(AU531:AV531)</f>
        <v>80000000</v>
      </c>
      <c r="AX531" s="113" t="e">
        <f>#REF!</f>
        <v>#REF!</v>
      </c>
      <c r="AY531" s="113">
        <f>80000*1000</f>
        <v>80000000</v>
      </c>
      <c r="AZ531" s="113">
        <f>85000*1000</f>
        <v>85000000</v>
      </c>
      <c r="BA531" s="113">
        <f>80000*1000</f>
        <v>80000000</v>
      </c>
      <c r="BB531" s="113">
        <f>85000*1000</f>
        <v>85000000</v>
      </c>
    </row>
    <row r="532" spans="7:54" s="71" customFormat="1" ht="14.25" x14ac:dyDescent="0.2">
      <c r="G532" s="81" t="s">
        <v>989</v>
      </c>
      <c r="H532" s="85" t="s">
        <v>989</v>
      </c>
      <c r="I532" s="74" t="s">
        <v>990</v>
      </c>
      <c r="J532" s="75">
        <v>0</v>
      </c>
      <c r="K532" s="75"/>
      <c r="L532" s="113">
        <v>0</v>
      </c>
      <c r="M532" s="113">
        <v>0</v>
      </c>
      <c r="N532" s="113">
        <v>0</v>
      </c>
      <c r="O532" s="113">
        <v>0</v>
      </c>
      <c r="P532" s="113">
        <v>0</v>
      </c>
      <c r="Q532" s="113">
        <v>0</v>
      </c>
      <c r="R532" s="113">
        <v>0</v>
      </c>
      <c r="S532" s="113">
        <v>0</v>
      </c>
      <c r="T532" s="113">
        <v>0</v>
      </c>
      <c r="U532" s="113">
        <v>0</v>
      </c>
      <c r="V532" s="113">
        <v>0</v>
      </c>
      <c r="W532" s="113">
        <v>0</v>
      </c>
      <c r="X532" s="113">
        <v>0</v>
      </c>
      <c r="Y532" s="113">
        <f t="shared" si="550"/>
        <v>0</v>
      </c>
      <c r="Z532" s="113"/>
      <c r="AA532" s="113"/>
      <c r="AB532" s="113"/>
      <c r="AC532" s="113"/>
      <c r="AD532" s="113">
        <v>0</v>
      </c>
      <c r="AE532" s="113">
        <v>0</v>
      </c>
      <c r="AF532" s="113">
        <v>0</v>
      </c>
      <c r="AG532" s="113">
        <v>0</v>
      </c>
      <c r="AH532" s="113">
        <v>0</v>
      </c>
      <c r="AI532" s="113">
        <f t="shared" si="563"/>
        <v>0</v>
      </c>
      <c r="AJ532" s="113">
        <v>0</v>
      </c>
      <c r="AK532" s="113">
        <v>0</v>
      </c>
      <c r="AL532" s="113">
        <f t="shared" si="564"/>
        <v>0</v>
      </c>
      <c r="AM532" s="113">
        <f>SUM(M532:R532)</f>
        <v>0</v>
      </c>
      <c r="AN532" s="113">
        <f>SUM(S532:U532)</f>
        <v>0</v>
      </c>
      <c r="AO532" s="113">
        <f>SUM(V532:X532)</f>
        <v>0</v>
      </c>
      <c r="AP532" s="113">
        <f>SUM(AM532:AO532)</f>
        <v>0</v>
      </c>
      <c r="AQ532" s="113">
        <f t="shared" si="606"/>
        <v>0</v>
      </c>
      <c r="AR532" s="113">
        <f t="shared" si="606"/>
        <v>0</v>
      </c>
      <c r="AS532" s="113">
        <f t="shared" si="606"/>
        <v>0</v>
      </c>
      <c r="AT532" s="113">
        <f>SUM(AQ532:AS532)</f>
        <v>0</v>
      </c>
      <c r="AU532" s="113">
        <v>0</v>
      </c>
      <c r="AV532" s="113">
        <v>0</v>
      </c>
      <c r="AW532" s="113">
        <f>SUM(AU532:AV532)</f>
        <v>0</v>
      </c>
      <c r="AX532" s="113" t="e">
        <f>#REF!</f>
        <v>#REF!</v>
      </c>
      <c r="AY532" s="113">
        <v>0</v>
      </c>
      <c r="AZ532" s="113">
        <v>0</v>
      </c>
      <c r="BA532" s="113">
        <v>0</v>
      </c>
      <c r="BB532" s="113">
        <v>0</v>
      </c>
    </row>
    <row r="533" spans="7:54" s="71" customFormat="1" ht="14.25" x14ac:dyDescent="0.2">
      <c r="G533" s="81" t="s">
        <v>991</v>
      </c>
      <c r="H533" s="82" t="s">
        <v>183</v>
      </c>
      <c r="I533" s="83" t="s">
        <v>184</v>
      </c>
      <c r="J533" s="84">
        <f>J534</f>
        <v>0</v>
      </c>
      <c r="K533" s="84">
        <f>K534</f>
        <v>0</v>
      </c>
      <c r="L533" s="115">
        <f>L534</f>
        <v>0</v>
      </c>
      <c r="M533" s="115">
        <f t="shared" ref="M533:X533" si="607">M534</f>
        <v>0</v>
      </c>
      <c r="N533" s="115">
        <f t="shared" si="607"/>
        <v>0</v>
      </c>
      <c r="O533" s="115">
        <f t="shared" si="607"/>
        <v>0</v>
      </c>
      <c r="P533" s="115">
        <f t="shared" si="607"/>
        <v>0</v>
      </c>
      <c r="Q533" s="115">
        <f t="shared" si="607"/>
        <v>0</v>
      </c>
      <c r="R533" s="115">
        <f t="shared" si="607"/>
        <v>0</v>
      </c>
      <c r="S533" s="115">
        <f t="shared" si="607"/>
        <v>0</v>
      </c>
      <c r="T533" s="115">
        <f t="shared" si="607"/>
        <v>0</v>
      </c>
      <c r="U533" s="115">
        <f t="shared" si="607"/>
        <v>0</v>
      </c>
      <c r="V533" s="115">
        <f t="shared" si="607"/>
        <v>0</v>
      </c>
      <c r="W533" s="115">
        <f t="shared" si="607"/>
        <v>0</v>
      </c>
      <c r="X533" s="115">
        <f t="shared" si="607"/>
        <v>0</v>
      </c>
      <c r="Y533" s="115">
        <f t="shared" si="550"/>
        <v>0</v>
      </c>
      <c r="Z533" s="115">
        <f t="shared" ref="Z533:BB533" si="608">Z534</f>
        <v>0</v>
      </c>
      <c r="AA533" s="115">
        <f t="shared" si="608"/>
        <v>0</v>
      </c>
      <c r="AB533" s="115">
        <f t="shared" si="608"/>
        <v>0</v>
      </c>
      <c r="AC533" s="115">
        <f t="shared" si="608"/>
        <v>0</v>
      </c>
      <c r="AD533" s="115">
        <f t="shared" si="608"/>
        <v>0</v>
      </c>
      <c r="AE533" s="115">
        <f t="shared" si="608"/>
        <v>0</v>
      </c>
      <c r="AF533" s="115">
        <f t="shared" si="608"/>
        <v>0</v>
      </c>
      <c r="AG533" s="115">
        <f t="shared" si="608"/>
        <v>0</v>
      </c>
      <c r="AH533" s="115">
        <f t="shared" si="608"/>
        <v>0</v>
      </c>
      <c r="AI533" s="115">
        <f t="shared" si="608"/>
        <v>0</v>
      </c>
      <c r="AJ533" s="115">
        <f t="shared" si="608"/>
        <v>0</v>
      </c>
      <c r="AK533" s="115">
        <f t="shared" si="608"/>
        <v>0</v>
      </c>
      <c r="AL533" s="115">
        <f t="shared" si="608"/>
        <v>0</v>
      </c>
      <c r="AM533" s="115">
        <f t="shared" si="608"/>
        <v>0</v>
      </c>
      <c r="AN533" s="115">
        <f t="shared" si="608"/>
        <v>0</v>
      </c>
      <c r="AO533" s="115">
        <f t="shared" si="608"/>
        <v>0</v>
      </c>
      <c r="AP533" s="115">
        <f t="shared" si="608"/>
        <v>0</v>
      </c>
      <c r="AQ533" s="115">
        <f t="shared" si="608"/>
        <v>0</v>
      </c>
      <c r="AR533" s="115">
        <f t="shared" si="608"/>
        <v>0</v>
      </c>
      <c r="AS533" s="115">
        <f t="shared" si="608"/>
        <v>0</v>
      </c>
      <c r="AT533" s="115">
        <f t="shared" si="608"/>
        <v>0</v>
      </c>
      <c r="AU533" s="115">
        <f t="shared" si="608"/>
        <v>0</v>
      </c>
      <c r="AV533" s="115">
        <f t="shared" si="608"/>
        <v>0</v>
      </c>
      <c r="AW533" s="115">
        <f t="shared" si="608"/>
        <v>0</v>
      </c>
      <c r="AX533" s="115" t="e">
        <f t="shared" si="608"/>
        <v>#REF!</v>
      </c>
      <c r="AY533" s="115">
        <f t="shared" si="608"/>
        <v>0</v>
      </c>
      <c r="AZ533" s="115">
        <f t="shared" si="608"/>
        <v>0</v>
      </c>
      <c r="BA533" s="115">
        <f t="shared" si="608"/>
        <v>0</v>
      </c>
      <c r="BB533" s="115">
        <f t="shared" si="608"/>
        <v>0</v>
      </c>
    </row>
    <row r="534" spans="7:54" s="71" customFormat="1" ht="14.25" x14ac:dyDescent="0.2">
      <c r="G534" s="81" t="s">
        <v>992</v>
      </c>
      <c r="H534" s="85" t="s">
        <v>992</v>
      </c>
      <c r="I534" s="74" t="s">
        <v>993</v>
      </c>
      <c r="J534" s="75">
        <v>0</v>
      </c>
      <c r="K534" s="75"/>
      <c r="L534" s="113">
        <v>0</v>
      </c>
      <c r="M534" s="113">
        <v>0</v>
      </c>
      <c r="N534" s="113">
        <v>0</v>
      </c>
      <c r="O534" s="113">
        <v>0</v>
      </c>
      <c r="P534" s="113">
        <v>0</v>
      </c>
      <c r="Q534" s="113">
        <v>0</v>
      </c>
      <c r="R534" s="113">
        <v>0</v>
      </c>
      <c r="S534" s="113">
        <v>0</v>
      </c>
      <c r="T534" s="113">
        <v>0</v>
      </c>
      <c r="U534" s="113">
        <v>0</v>
      </c>
      <c r="V534" s="113">
        <v>0</v>
      </c>
      <c r="W534" s="113">
        <v>0</v>
      </c>
      <c r="X534" s="113">
        <v>0</v>
      </c>
      <c r="Y534" s="113">
        <f t="shared" si="550"/>
        <v>0</v>
      </c>
      <c r="Z534" s="113">
        <v>0</v>
      </c>
      <c r="AA534" s="113">
        <v>0</v>
      </c>
      <c r="AB534" s="113">
        <v>0</v>
      </c>
      <c r="AC534" s="113">
        <v>0</v>
      </c>
      <c r="AD534" s="113">
        <v>0</v>
      </c>
      <c r="AE534" s="113">
        <v>0</v>
      </c>
      <c r="AF534" s="113">
        <v>0</v>
      </c>
      <c r="AG534" s="113">
        <v>0</v>
      </c>
      <c r="AH534" s="113">
        <v>0</v>
      </c>
      <c r="AI534" s="113">
        <f t="shared" si="563"/>
        <v>0</v>
      </c>
      <c r="AJ534" s="113">
        <v>0</v>
      </c>
      <c r="AK534" s="113">
        <v>0</v>
      </c>
      <c r="AL534" s="113">
        <f t="shared" si="564"/>
        <v>0</v>
      </c>
      <c r="AM534" s="113">
        <f>SUM(M534:R534)</f>
        <v>0</v>
      </c>
      <c r="AN534" s="113">
        <f>SUM(S534:U534)</f>
        <v>0</v>
      </c>
      <c r="AO534" s="113">
        <f>SUM(V534:X534)</f>
        <v>0</v>
      </c>
      <c r="AP534" s="113">
        <f>SUM(AM534:AO534)</f>
        <v>0</v>
      </c>
      <c r="AQ534" s="113">
        <f>AM534</f>
        <v>0</v>
      </c>
      <c r="AR534" s="113">
        <f>AN534</f>
        <v>0</v>
      </c>
      <c r="AS534" s="113">
        <f>AO534</f>
        <v>0</v>
      </c>
      <c r="AT534" s="113">
        <f>SUM(AQ534:AS534)</f>
        <v>0</v>
      </c>
      <c r="AU534" s="113">
        <v>0</v>
      </c>
      <c r="AV534" s="113">
        <v>0</v>
      </c>
      <c r="AW534" s="113">
        <f>SUM(AU534:AV534)</f>
        <v>0</v>
      </c>
      <c r="AX534" s="113" t="e">
        <f>#REF!</f>
        <v>#REF!</v>
      </c>
      <c r="AY534" s="113">
        <v>0</v>
      </c>
      <c r="AZ534" s="113">
        <v>0</v>
      </c>
      <c r="BA534" s="113">
        <v>0</v>
      </c>
      <c r="BB534" s="113">
        <v>0</v>
      </c>
    </row>
    <row r="535" spans="7:54" s="71" customFormat="1" ht="14.25" x14ac:dyDescent="0.2">
      <c r="G535" s="81" t="s">
        <v>994</v>
      </c>
      <c r="H535" s="82" t="s">
        <v>185</v>
      </c>
      <c r="I535" s="83" t="s">
        <v>186</v>
      </c>
      <c r="J535" s="84">
        <f>SUM(J536:J542)</f>
        <v>351430148</v>
      </c>
      <c r="K535" s="84">
        <f>SUM(K536:K542)</f>
        <v>96224934</v>
      </c>
      <c r="L535" s="115">
        <f>SUM(L536:L542)</f>
        <v>550000000</v>
      </c>
      <c r="M535" s="115">
        <f t="shared" ref="M535:X535" si="609">SUM(M536:M542)</f>
        <v>11703800</v>
      </c>
      <c r="N535" s="115">
        <f t="shared" si="609"/>
        <v>4305200</v>
      </c>
      <c r="O535" s="115">
        <f t="shared" si="609"/>
        <v>8831800</v>
      </c>
      <c r="P535" s="115">
        <f t="shared" si="609"/>
        <v>13239376</v>
      </c>
      <c r="Q535" s="115">
        <f t="shared" si="609"/>
        <v>25874100</v>
      </c>
      <c r="R535" s="115">
        <f t="shared" si="609"/>
        <v>6776600</v>
      </c>
      <c r="S535" s="115">
        <f t="shared" si="609"/>
        <v>6776600</v>
      </c>
      <c r="T535" s="115">
        <f t="shared" si="609"/>
        <v>6776600</v>
      </c>
      <c r="U535" s="115">
        <f t="shared" si="609"/>
        <v>6776600</v>
      </c>
      <c r="V535" s="115">
        <f t="shared" si="609"/>
        <v>6776600</v>
      </c>
      <c r="W535" s="115">
        <f t="shared" si="609"/>
        <v>6776600</v>
      </c>
      <c r="X535" s="115">
        <f t="shared" si="609"/>
        <v>6776600</v>
      </c>
      <c r="Y535" s="115">
        <f t="shared" si="550"/>
        <v>111390476</v>
      </c>
      <c r="Z535" s="115">
        <f t="shared" ref="Z535:AW535" si="610">SUM(Z536:Z542)</f>
        <v>45833333.333333328</v>
      </c>
      <c r="AA535" s="115">
        <f t="shared" si="610"/>
        <v>45833333.333333328</v>
      </c>
      <c r="AB535" s="115">
        <f t="shared" si="610"/>
        <v>45833333.333333328</v>
      </c>
      <c r="AC535" s="115">
        <f t="shared" si="610"/>
        <v>45833333.333333328</v>
      </c>
      <c r="AD535" s="115">
        <f t="shared" si="610"/>
        <v>45833333.333333328</v>
      </c>
      <c r="AE535" s="115">
        <f t="shared" si="610"/>
        <v>45833333.333333328</v>
      </c>
      <c r="AF535" s="115">
        <f t="shared" si="610"/>
        <v>45833333.333333328</v>
      </c>
      <c r="AG535" s="115">
        <f t="shared" si="610"/>
        <v>50652234</v>
      </c>
      <c r="AH535" s="115">
        <f t="shared" si="610"/>
        <v>45572700</v>
      </c>
      <c r="AI535" s="115">
        <f t="shared" si="610"/>
        <v>96224934</v>
      </c>
      <c r="AJ535" s="115">
        <f t="shared" si="610"/>
        <v>275000000</v>
      </c>
      <c r="AK535" s="115">
        <f t="shared" si="610"/>
        <v>275000000</v>
      </c>
      <c r="AL535" s="115">
        <f t="shared" si="610"/>
        <v>550000000</v>
      </c>
      <c r="AM535" s="115">
        <f t="shared" si="610"/>
        <v>70730876</v>
      </c>
      <c r="AN535" s="115">
        <f t="shared" si="610"/>
        <v>67550000</v>
      </c>
      <c r="AO535" s="115">
        <f t="shared" si="610"/>
        <v>67550000</v>
      </c>
      <c r="AP535" s="115">
        <f t="shared" si="610"/>
        <v>205830876</v>
      </c>
      <c r="AQ535" s="115">
        <f t="shared" si="610"/>
        <v>70730876</v>
      </c>
      <c r="AR535" s="115">
        <f t="shared" si="610"/>
        <v>67550000</v>
      </c>
      <c r="AS535" s="115">
        <f t="shared" si="610"/>
        <v>67550000</v>
      </c>
      <c r="AT535" s="115">
        <f t="shared" si="610"/>
        <v>205830876</v>
      </c>
      <c r="AU535" s="115">
        <f t="shared" si="610"/>
        <v>70730876</v>
      </c>
      <c r="AV535" s="115">
        <f t="shared" si="610"/>
        <v>135100000</v>
      </c>
      <c r="AW535" s="115">
        <f t="shared" si="610"/>
        <v>205830876</v>
      </c>
      <c r="AX535" s="115" t="e">
        <f>SUM(AX536:AX542)</f>
        <v>#REF!</v>
      </c>
      <c r="AY535" s="115">
        <f>SUM(AY536:AY542)</f>
        <v>205830876</v>
      </c>
      <c r="AZ535" s="115">
        <f>SUM(AZ536:AZ542)</f>
        <v>210000000</v>
      </c>
      <c r="BA535" s="115">
        <f>SUM(BA536:BA542)</f>
        <v>205830876</v>
      </c>
      <c r="BB535" s="115">
        <f>SUM(BB536:BB542)</f>
        <v>210000000</v>
      </c>
    </row>
    <row r="536" spans="7:54" s="71" customFormat="1" ht="14.25" x14ac:dyDescent="0.2">
      <c r="G536" s="81" t="s">
        <v>995</v>
      </c>
      <c r="H536" s="85" t="s">
        <v>995</v>
      </c>
      <c r="I536" s="74" t="s">
        <v>996</v>
      </c>
      <c r="J536" s="75">
        <v>46779950</v>
      </c>
      <c r="K536" s="75">
        <v>54360450</v>
      </c>
      <c r="L536" s="113">
        <v>54451650</v>
      </c>
      <c r="M536" s="113">
        <v>2457800</v>
      </c>
      <c r="N536" s="113">
        <v>3269200</v>
      </c>
      <c r="O536" s="113">
        <v>4564000</v>
      </c>
      <c r="P536" s="113">
        <v>2304200</v>
      </c>
      <c r="Q536" s="113">
        <v>3532700</v>
      </c>
      <c r="R536" s="113">
        <v>2281600</v>
      </c>
      <c r="S536" s="113">
        <v>2281600</v>
      </c>
      <c r="T536" s="113">
        <v>2281600</v>
      </c>
      <c r="U536" s="113">
        <v>2281600</v>
      </c>
      <c r="V536" s="113">
        <v>2281600</v>
      </c>
      <c r="W536" s="113">
        <v>2281600</v>
      </c>
      <c r="X536" s="113">
        <v>2281600</v>
      </c>
      <c r="Y536" s="113">
        <f t="shared" si="550"/>
        <v>32099100</v>
      </c>
      <c r="Z536" s="113">
        <v>4537637.5</v>
      </c>
      <c r="AA536" s="113">
        <v>4537637.5</v>
      </c>
      <c r="AB536" s="113">
        <v>4537637.5</v>
      </c>
      <c r="AC536" s="113">
        <v>4537637.5</v>
      </c>
      <c r="AD536" s="113">
        <v>4537637.5</v>
      </c>
      <c r="AE536" s="113">
        <v>4537637.5</v>
      </c>
      <c r="AF536" s="113">
        <v>4537637.5</v>
      </c>
      <c r="AG536" s="113">
        <v>24451650</v>
      </c>
      <c r="AH536" s="113">
        <v>29908800</v>
      </c>
      <c r="AI536" s="113">
        <f t="shared" si="563"/>
        <v>54360450</v>
      </c>
      <c r="AJ536" s="113">
        <v>27225825</v>
      </c>
      <c r="AK536" s="113">
        <v>27225825</v>
      </c>
      <c r="AL536" s="113">
        <f t="shared" si="564"/>
        <v>54451650</v>
      </c>
      <c r="AM536" s="113">
        <f t="shared" ref="AM536:AM542" si="611">SUM(M536:R536)</f>
        <v>18409500</v>
      </c>
      <c r="AN536" s="113">
        <v>15000000</v>
      </c>
      <c r="AO536" s="113">
        <v>15000000</v>
      </c>
      <c r="AP536" s="113">
        <f t="shared" ref="AP536:AP542" si="612">SUM(AM536:AO536)</f>
        <v>48409500</v>
      </c>
      <c r="AQ536" s="113">
        <f t="shared" ref="AQ536:AS542" si="613">AM536</f>
        <v>18409500</v>
      </c>
      <c r="AR536" s="113">
        <f t="shared" si="613"/>
        <v>15000000</v>
      </c>
      <c r="AS536" s="113">
        <f t="shared" si="613"/>
        <v>15000000</v>
      </c>
      <c r="AT536" s="113">
        <f t="shared" ref="AT536:AT542" si="614">SUM(AQ536:AS536)</f>
        <v>48409500</v>
      </c>
      <c r="AU536" s="113">
        <v>18409500</v>
      </c>
      <c r="AV536" s="113">
        <v>30000000</v>
      </c>
      <c r="AW536" s="113">
        <f t="shared" ref="AW536:AW542" si="615">SUM(AU536:AV536)</f>
        <v>48409500</v>
      </c>
      <c r="AX536" s="113" t="e">
        <f>#REF!</f>
        <v>#REF!</v>
      </c>
      <c r="AY536" s="113">
        <f>48409.5*1000</f>
        <v>48409500</v>
      </c>
      <c r="AZ536" s="124">
        <f>'[178]Usulan RKAP 2022 -Mitra OKT.22'!N511*1000</f>
        <v>41000000</v>
      </c>
      <c r="BA536" s="113">
        <v>48409500</v>
      </c>
      <c r="BB536" s="125">
        <v>41000000</v>
      </c>
    </row>
    <row r="537" spans="7:54" s="71" customFormat="1" ht="14.25" x14ac:dyDescent="0.2">
      <c r="G537" s="81" t="s">
        <v>997</v>
      </c>
      <c r="H537" s="85" t="s">
        <v>997</v>
      </c>
      <c r="I537" s="74" t="s">
        <v>998</v>
      </c>
      <c r="J537" s="75">
        <v>39017000</v>
      </c>
      <c r="K537" s="75">
        <v>37706900</v>
      </c>
      <c r="L537" s="113">
        <v>54108000</v>
      </c>
      <c r="M537" s="113">
        <v>9084000</v>
      </c>
      <c r="N537" s="113">
        <v>743000</v>
      </c>
      <c r="O537" s="113">
        <v>4074800</v>
      </c>
      <c r="P537" s="113">
        <v>10748176</v>
      </c>
      <c r="Q537" s="113">
        <v>2558400</v>
      </c>
      <c r="R537" s="113">
        <v>4387000</v>
      </c>
      <c r="S537" s="113">
        <v>4387000</v>
      </c>
      <c r="T537" s="113">
        <v>4387000</v>
      </c>
      <c r="U537" s="113">
        <v>4387000</v>
      </c>
      <c r="V537" s="113">
        <v>4387000</v>
      </c>
      <c r="W537" s="113">
        <v>4387000</v>
      </c>
      <c r="X537" s="113">
        <v>4387000</v>
      </c>
      <c r="Y537" s="113">
        <f t="shared" si="550"/>
        <v>57917376</v>
      </c>
      <c r="Z537" s="113">
        <v>4509000</v>
      </c>
      <c r="AA537" s="113">
        <v>4509000</v>
      </c>
      <c r="AB537" s="113">
        <v>4509000</v>
      </c>
      <c r="AC537" s="113">
        <v>4509000</v>
      </c>
      <c r="AD537" s="113">
        <v>4509000</v>
      </c>
      <c r="AE537" s="113">
        <v>4509000</v>
      </c>
      <c r="AF537" s="113">
        <v>4509000</v>
      </c>
      <c r="AG537" s="113">
        <v>23108000</v>
      </c>
      <c r="AH537" s="113">
        <v>14598900</v>
      </c>
      <c r="AI537" s="113">
        <f t="shared" si="563"/>
        <v>37706900</v>
      </c>
      <c r="AJ537" s="113">
        <v>27054000</v>
      </c>
      <c r="AK537" s="113">
        <v>27054000</v>
      </c>
      <c r="AL537" s="113">
        <f t="shared" si="564"/>
        <v>54108000</v>
      </c>
      <c r="AM537" s="113">
        <f t="shared" si="611"/>
        <v>31595376</v>
      </c>
      <c r="AN537" s="113">
        <v>10000000</v>
      </c>
      <c r="AO537" s="113">
        <v>10000000</v>
      </c>
      <c r="AP537" s="113">
        <f t="shared" si="612"/>
        <v>51595376</v>
      </c>
      <c r="AQ537" s="113">
        <f t="shared" si="613"/>
        <v>31595376</v>
      </c>
      <c r="AR537" s="113">
        <f t="shared" si="613"/>
        <v>10000000</v>
      </c>
      <c r="AS537" s="113">
        <f t="shared" si="613"/>
        <v>10000000</v>
      </c>
      <c r="AT537" s="113">
        <f t="shared" si="614"/>
        <v>51595376</v>
      </c>
      <c r="AU537" s="113">
        <v>31595376</v>
      </c>
      <c r="AV537" s="113">
        <v>20000000</v>
      </c>
      <c r="AW537" s="113">
        <f t="shared" si="615"/>
        <v>51595376</v>
      </c>
      <c r="AX537" s="113" t="e">
        <f>#REF!</f>
        <v>#REF!</v>
      </c>
      <c r="AY537" s="113">
        <f>51595.376*1000</f>
        <v>51595376</v>
      </c>
      <c r="AZ537" s="124">
        <f>'[178]Usulan RKAP 2022 -Mitra OKT.22'!N512*1000</f>
        <v>33000000</v>
      </c>
      <c r="BA537" s="113">
        <v>51595376</v>
      </c>
      <c r="BB537" s="125">
        <v>33000000</v>
      </c>
    </row>
    <row r="538" spans="7:54" s="71" customFormat="1" ht="14.25" x14ac:dyDescent="0.2">
      <c r="G538" s="81" t="s">
        <v>999</v>
      </c>
      <c r="H538" s="85" t="s">
        <v>999</v>
      </c>
      <c r="I538" s="74" t="s">
        <v>1000</v>
      </c>
      <c r="J538" s="75">
        <v>7483498</v>
      </c>
      <c r="K538" s="75">
        <v>3518584</v>
      </c>
      <c r="L538" s="113">
        <v>8853584</v>
      </c>
      <c r="M538" s="113">
        <v>162000</v>
      </c>
      <c r="N538" s="113">
        <v>293000</v>
      </c>
      <c r="O538" s="113">
        <v>193000</v>
      </c>
      <c r="P538" s="113">
        <v>187000</v>
      </c>
      <c r="Q538" s="113">
        <v>183000</v>
      </c>
      <c r="R538" s="113">
        <v>108000</v>
      </c>
      <c r="S538" s="113">
        <v>108000</v>
      </c>
      <c r="T538" s="113">
        <v>108000</v>
      </c>
      <c r="U538" s="113">
        <v>108000</v>
      </c>
      <c r="V538" s="113">
        <v>108000</v>
      </c>
      <c r="W538" s="113">
        <v>108000</v>
      </c>
      <c r="X538" s="113">
        <v>108000</v>
      </c>
      <c r="Y538" s="113">
        <f t="shared" si="550"/>
        <v>1774000</v>
      </c>
      <c r="Z538" s="113">
        <v>737798.66666666663</v>
      </c>
      <c r="AA538" s="113">
        <v>737798.66666666663</v>
      </c>
      <c r="AB538" s="113">
        <v>737798.66666666663</v>
      </c>
      <c r="AC538" s="113">
        <v>737798.66666666663</v>
      </c>
      <c r="AD538" s="113">
        <v>737798.66666666663</v>
      </c>
      <c r="AE538" s="113">
        <v>737798.66666666663</v>
      </c>
      <c r="AF538" s="113">
        <v>737798.66666666663</v>
      </c>
      <c r="AG538" s="113">
        <v>2453584</v>
      </c>
      <c r="AH538" s="113">
        <v>1065000</v>
      </c>
      <c r="AI538" s="113">
        <f t="shared" si="563"/>
        <v>3518584</v>
      </c>
      <c r="AJ538" s="113">
        <v>4426792</v>
      </c>
      <c r="AK538" s="113">
        <v>4426792</v>
      </c>
      <c r="AL538" s="113">
        <f t="shared" si="564"/>
        <v>8853584</v>
      </c>
      <c r="AM538" s="113">
        <f t="shared" si="611"/>
        <v>1126000</v>
      </c>
      <c r="AN538" s="113">
        <v>3200000</v>
      </c>
      <c r="AO538" s="113">
        <v>3200000</v>
      </c>
      <c r="AP538" s="113">
        <f t="shared" si="612"/>
        <v>7526000</v>
      </c>
      <c r="AQ538" s="113">
        <f t="shared" si="613"/>
        <v>1126000</v>
      </c>
      <c r="AR538" s="113">
        <f t="shared" si="613"/>
        <v>3200000</v>
      </c>
      <c r="AS538" s="113">
        <f t="shared" si="613"/>
        <v>3200000</v>
      </c>
      <c r="AT538" s="113">
        <f t="shared" si="614"/>
        <v>7526000</v>
      </c>
      <c r="AU538" s="113">
        <v>1126000</v>
      </c>
      <c r="AV538" s="113">
        <v>6400000</v>
      </c>
      <c r="AW538" s="113">
        <f t="shared" si="615"/>
        <v>7526000</v>
      </c>
      <c r="AX538" s="113" t="e">
        <f>#REF!</f>
        <v>#REF!</v>
      </c>
      <c r="AY538" s="113">
        <f>7526*1000</f>
        <v>7526000</v>
      </c>
      <c r="AZ538" s="124">
        <f>'[178]Usulan RKAP 2022 -Mitra OKT.22'!N513*1000</f>
        <v>10000000</v>
      </c>
      <c r="BA538" s="113">
        <v>7526000</v>
      </c>
      <c r="BB538" s="125">
        <v>10000000</v>
      </c>
    </row>
    <row r="539" spans="7:54" s="71" customFormat="1" ht="14.25" x14ac:dyDescent="0.2">
      <c r="G539" s="81" t="s">
        <v>1001</v>
      </c>
      <c r="H539" s="85" t="s">
        <v>1001</v>
      </c>
      <c r="I539" s="74" t="s">
        <v>1002</v>
      </c>
      <c r="J539" s="75">
        <v>2475000</v>
      </c>
      <c r="K539" s="75">
        <v>639000</v>
      </c>
      <c r="L539" s="113">
        <v>2339000</v>
      </c>
      <c r="M539" s="113">
        <v>0</v>
      </c>
      <c r="N539" s="113">
        <v>0</v>
      </c>
      <c r="O539" s="113">
        <v>0</v>
      </c>
      <c r="P539" s="113">
        <v>0</v>
      </c>
      <c r="Q539" s="113">
        <v>0</v>
      </c>
      <c r="R539" s="113">
        <v>0</v>
      </c>
      <c r="S539" s="113">
        <v>0</v>
      </c>
      <c r="T539" s="113">
        <v>0</v>
      </c>
      <c r="U539" s="113">
        <v>0</v>
      </c>
      <c r="V539" s="113">
        <v>0</v>
      </c>
      <c r="W539" s="113">
        <v>0</v>
      </c>
      <c r="X539" s="113">
        <v>0</v>
      </c>
      <c r="Y539" s="113">
        <f t="shared" si="550"/>
        <v>0</v>
      </c>
      <c r="Z539" s="113">
        <v>194916.66666666666</v>
      </c>
      <c r="AA539" s="113">
        <v>194916.66666666666</v>
      </c>
      <c r="AB539" s="113">
        <v>194916.66666666666</v>
      </c>
      <c r="AC539" s="113">
        <v>194916.66666666666</v>
      </c>
      <c r="AD539" s="113">
        <v>194916.66666666666</v>
      </c>
      <c r="AE539" s="113">
        <v>194916.66666666666</v>
      </c>
      <c r="AF539" s="113">
        <v>194916.66666666666</v>
      </c>
      <c r="AG539" s="113">
        <v>639000</v>
      </c>
      <c r="AH539" s="113">
        <v>0</v>
      </c>
      <c r="AI539" s="113">
        <f t="shared" si="563"/>
        <v>639000</v>
      </c>
      <c r="AJ539" s="113">
        <v>1169500</v>
      </c>
      <c r="AK539" s="113">
        <v>1169500</v>
      </c>
      <c r="AL539" s="113">
        <f t="shared" si="564"/>
        <v>2339000</v>
      </c>
      <c r="AM539" s="113">
        <f t="shared" si="611"/>
        <v>0</v>
      </c>
      <c r="AN539" s="113">
        <v>850000</v>
      </c>
      <c r="AO539" s="113">
        <v>850000</v>
      </c>
      <c r="AP539" s="113">
        <f t="shared" si="612"/>
        <v>1700000</v>
      </c>
      <c r="AQ539" s="113">
        <f t="shared" si="613"/>
        <v>0</v>
      </c>
      <c r="AR539" s="113">
        <f t="shared" si="613"/>
        <v>850000</v>
      </c>
      <c r="AS539" s="113">
        <f t="shared" si="613"/>
        <v>850000</v>
      </c>
      <c r="AT539" s="113">
        <f t="shared" si="614"/>
        <v>1700000</v>
      </c>
      <c r="AU539" s="113">
        <v>0</v>
      </c>
      <c r="AV539" s="113">
        <v>1700000</v>
      </c>
      <c r="AW539" s="113">
        <f t="shared" si="615"/>
        <v>1700000</v>
      </c>
      <c r="AX539" s="113" t="e">
        <f>#REF!</f>
        <v>#REF!</v>
      </c>
      <c r="AY539" s="113">
        <f>1700*1000</f>
        <v>1700000</v>
      </c>
      <c r="AZ539" s="124">
        <f>'[178]Usulan RKAP 2022 -Mitra OKT.22'!N514*1000</f>
        <v>5000000</v>
      </c>
      <c r="BA539" s="113">
        <v>1700000</v>
      </c>
      <c r="BB539" s="125">
        <v>5000000</v>
      </c>
    </row>
    <row r="540" spans="7:54" s="71" customFormat="1" ht="14.25" x14ac:dyDescent="0.2">
      <c r="G540" s="81" t="s">
        <v>1003</v>
      </c>
      <c r="H540" s="85" t="s">
        <v>1003</v>
      </c>
      <c r="I540" s="74" t="s">
        <v>1004</v>
      </c>
      <c r="J540" s="75">
        <v>0</v>
      </c>
      <c r="K540" s="75">
        <v>0</v>
      </c>
      <c r="L540" s="113">
        <v>17000000</v>
      </c>
      <c r="M540" s="113">
        <v>0</v>
      </c>
      <c r="N540" s="113">
        <v>0</v>
      </c>
      <c r="O540" s="113">
        <v>0</v>
      </c>
      <c r="P540" s="113">
        <v>0</v>
      </c>
      <c r="Q540" s="113">
        <v>0</v>
      </c>
      <c r="R540" s="113">
        <v>0</v>
      </c>
      <c r="S540" s="113">
        <v>0</v>
      </c>
      <c r="T540" s="113">
        <v>0</v>
      </c>
      <c r="U540" s="113">
        <v>0</v>
      </c>
      <c r="V540" s="113">
        <v>0</v>
      </c>
      <c r="W540" s="113">
        <v>0</v>
      </c>
      <c r="X540" s="113">
        <v>0</v>
      </c>
      <c r="Y540" s="113">
        <f t="shared" si="550"/>
        <v>0</v>
      </c>
      <c r="Z540" s="113">
        <v>1416666.6666666667</v>
      </c>
      <c r="AA540" s="113">
        <v>1416666.6666666667</v>
      </c>
      <c r="AB540" s="113">
        <v>1416666.6666666667</v>
      </c>
      <c r="AC540" s="113">
        <v>1416666.6666666667</v>
      </c>
      <c r="AD540" s="113">
        <v>1416666.6666666667</v>
      </c>
      <c r="AE540" s="113">
        <v>1416666.6666666667</v>
      </c>
      <c r="AF540" s="113">
        <v>1416666.6666666667</v>
      </c>
      <c r="AG540" s="113">
        <v>0</v>
      </c>
      <c r="AH540" s="113">
        <v>0</v>
      </c>
      <c r="AI540" s="113">
        <f t="shared" si="563"/>
        <v>0</v>
      </c>
      <c r="AJ540" s="113">
        <v>8500000</v>
      </c>
      <c r="AK540" s="113">
        <v>8500000</v>
      </c>
      <c r="AL540" s="113">
        <f t="shared" si="564"/>
        <v>17000000</v>
      </c>
      <c r="AM540" s="113">
        <f t="shared" si="611"/>
        <v>0</v>
      </c>
      <c r="AN540" s="113">
        <v>8500000</v>
      </c>
      <c r="AO540" s="113">
        <v>8500000</v>
      </c>
      <c r="AP540" s="113">
        <f t="shared" si="612"/>
        <v>17000000</v>
      </c>
      <c r="AQ540" s="113">
        <f t="shared" si="613"/>
        <v>0</v>
      </c>
      <c r="AR540" s="113">
        <f t="shared" si="613"/>
        <v>8500000</v>
      </c>
      <c r="AS540" s="113">
        <f t="shared" si="613"/>
        <v>8500000</v>
      </c>
      <c r="AT540" s="113">
        <f t="shared" si="614"/>
        <v>17000000</v>
      </c>
      <c r="AU540" s="113">
        <v>0</v>
      </c>
      <c r="AV540" s="113">
        <v>17000000</v>
      </c>
      <c r="AW540" s="113">
        <f t="shared" si="615"/>
        <v>17000000</v>
      </c>
      <c r="AX540" s="113" t="e">
        <f>#REF!</f>
        <v>#REF!</v>
      </c>
      <c r="AY540" s="113">
        <f>17000*1000</f>
        <v>17000000</v>
      </c>
      <c r="AZ540" s="124">
        <f>'[178]Usulan RKAP 2022 -Mitra OKT.22'!N515*1000</f>
        <v>40000000</v>
      </c>
      <c r="BA540" s="113">
        <v>17000000</v>
      </c>
      <c r="BB540" s="125">
        <v>40000000</v>
      </c>
    </row>
    <row r="541" spans="7:54" s="71" customFormat="1" ht="14.25" x14ac:dyDescent="0.2">
      <c r="G541" s="81" t="s">
        <v>1005</v>
      </c>
      <c r="H541" s="85" t="s">
        <v>1005</v>
      </c>
      <c r="I541" s="74" t="s">
        <v>1006</v>
      </c>
      <c r="J541" s="75">
        <v>124674700</v>
      </c>
      <c r="K541" s="75">
        <v>0</v>
      </c>
      <c r="L541" s="113">
        <v>243247766</v>
      </c>
      <c r="M541" s="113">
        <v>0</v>
      </c>
      <c r="N541" s="113">
        <v>0</v>
      </c>
      <c r="O541" s="113">
        <v>0</v>
      </c>
      <c r="P541" s="113">
        <v>0</v>
      </c>
      <c r="Q541" s="113">
        <v>19600000</v>
      </c>
      <c r="R541" s="113">
        <v>0</v>
      </c>
      <c r="S541" s="113">
        <v>0</v>
      </c>
      <c r="T541" s="113">
        <v>0</v>
      </c>
      <c r="U541" s="113">
        <v>0</v>
      </c>
      <c r="V541" s="113">
        <v>0</v>
      </c>
      <c r="W541" s="113">
        <v>0</v>
      </c>
      <c r="X541" s="113">
        <v>0</v>
      </c>
      <c r="Y541" s="113">
        <f t="shared" si="550"/>
        <v>19600000</v>
      </c>
      <c r="Z541" s="113">
        <v>20270647.166666668</v>
      </c>
      <c r="AA541" s="113">
        <v>20270647.166666668</v>
      </c>
      <c r="AB541" s="113">
        <v>20270647.166666668</v>
      </c>
      <c r="AC541" s="113">
        <v>20270647.166666668</v>
      </c>
      <c r="AD541" s="113">
        <v>20270647.166666668</v>
      </c>
      <c r="AE541" s="113">
        <v>20270647.166666668</v>
      </c>
      <c r="AF541" s="113">
        <v>20270647.166666668</v>
      </c>
      <c r="AG541" s="113">
        <v>0</v>
      </c>
      <c r="AH541" s="113">
        <v>0</v>
      </c>
      <c r="AI541" s="113">
        <f t="shared" si="563"/>
        <v>0</v>
      </c>
      <c r="AJ541" s="113">
        <v>121623883.00000001</v>
      </c>
      <c r="AK541" s="113">
        <v>121623883.00000001</v>
      </c>
      <c r="AL541" s="113">
        <f t="shared" si="564"/>
        <v>243247766.00000003</v>
      </c>
      <c r="AM541" s="113">
        <f t="shared" si="611"/>
        <v>19600000</v>
      </c>
      <c r="AN541" s="113">
        <v>30000000</v>
      </c>
      <c r="AO541" s="113">
        <v>30000000</v>
      </c>
      <c r="AP541" s="113">
        <f t="shared" si="612"/>
        <v>79600000</v>
      </c>
      <c r="AQ541" s="113">
        <f t="shared" si="613"/>
        <v>19600000</v>
      </c>
      <c r="AR541" s="113">
        <f t="shared" si="613"/>
        <v>30000000</v>
      </c>
      <c r="AS541" s="113">
        <f t="shared" si="613"/>
        <v>30000000</v>
      </c>
      <c r="AT541" s="113">
        <f t="shared" si="614"/>
        <v>79600000</v>
      </c>
      <c r="AU541" s="113">
        <v>19600000</v>
      </c>
      <c r="AV541" s="113">
        <v>60000000</v>
      </c>
      <c r="AW541" s="113">
        <f t="shared" si="615"/>
        <v>79600000</v>
      </c>
      <c r="AX541" s="113" t="e">
        <f>#REF!</f>
        <v>#REF!</v>
      </c>
      <c r="AY541" s="113">
        <f>79600*1000</f>
        <v>79600000</v>
      </c>
      <c r="AZ541" s="124">
        <f>'[178]Usulan RKAP 2022 -Mitra OKT.22'!N516*1000</f>
        <v>21000000</v>
      </c>
      <c r="BA541" s="113">
        <v>79600000</v>
      </c>
      <c r="BB541" s="125">
        <v>21000000</v>
      </c>
    </row>
    <row r="542" spans="7:54" s="71" customFormat="1" ht="14.25" x14ac:dyDescent="0.2">
      <c r="G542" s="81" t="s">
        <v>1007</v>
      </c>
      <c r="H542" s="85" t="s">
        <v>1007</v>
      </c>
      <c r="I542" s="74" t="s">
        <v>1008</v>
      </c>
      <c r="J542" s="75">
        <v>131000000</v>
      </c>
      <c r="K542" s="75">
        <v>0</v>
      </c>
      <c r="L542" s="113">
        <v>170000000</v>
      </c>
      <c r="M542" s="113">
        <v>0</v>
      </c>
      <c r="N542" s="113">
        <v>0</v>
      </c>
      <c r="O542" s="113">
        <v>0</v>
      </c>
      <c r="P542" s="113">
        <v>0</v>
      </c>
      <c r="Q542" s="113">
        <v>0</v>
      </c>
      <c r="R542" s="113">
        <v>0</v>
      </c>
      <c r="S542" s="113">
        <v>0</v>
      </c>
      <c r="T542" s="113">
        <v>0</v>
      </c>
      <c r="U542" s="113">
        <v>0</v>
      </c>
      <c r="V542" s="113">
        <v>0</v>
      </c>
      <c r="W542" s="113">
        <v>0</v>
      </c>
      <c r="X542" s="113">
        <v>0</v>
      </c>
      <c r="Y542" s="113">
        <f t="shared" ref="Y542:Y551" si="616">SUM(M542:X542)</f>
        <v>0</v>
      </c>
      <c r="Z542" s="113">
        <v>14166666.666666666</v>
      </c>
      <c r="AA542" s="113">
        <v>14166666.666666666</v>
      </c>
      <c r="AB542" s="113">
        <v>14166666.666666666</v>
      </c>
      <c r="AC542" s="113">
        <v>14166666.666666666</v>
      </c>
      <c r="AD542" s="113">
        <v>14166666.666666666</v>
      </c>
      <c r="AE542" s="113">
        <v>14166666.666666666</v>
      </c>
      <c r="AF542" s="113">
        <v>14166666.666666666</v>
      </c>
      <c r="AG542" s="113">
        <v>0</v>
      </c>
      <c r="AH542" s="113">
        <v>0</v>
      </c>
      <c r="AI542" s="113">
        <f t="shared" si="563"/>
        <v>0</v>
      </c>
      <c r="AJ542" s="113">
        <v>85000000</v>
      </c>
      <c r="AK542" s="113">
        <v>85000000</v>
      </c>
      <c r="AL542" s="113">
        <f t="shared" si="564"/>
        <v>170000000</v>
      </c>
      <c r="AM542" s="113">
        <f t="shared" si="611"/>
        <v>0</v>
      </c>
      <c r="AN542" s="113">
        <f>SUM(S542:U542)</f>
        <v>0</v>
      </c>
      <c r="AO542" s="113">
        <f>SUM(V542:X542)</f>
        <v>0</v>
      </c>
      <c r="AP542" s="113">
        <f t="shared" si="612"/>
        <v>0</v>
      </c>
      <c r="AQ542" s="113">
        <f t="shared" si="613"/>
        <v>0</v>
      </c>
      <c r="AR542" s="113">
        <f t="shared" si="613"/>
        <v>0</v>
      </c>
      <c r="AS542" s="113">
        <f t="shared" si="613"/>
        <v>0</v>
      </c>
      <c r="AT542" s="113">
        <f t="shared" si="614"/>
        <v>0</v>
      </c>
      <c r="AU542" s="113">
        <v>0</v>
      </c>
      <c r="AV542" s="113">
        <v>0</v>
      </c>
      <c r="AW542" s="113">
        <f t="shared" si="615"/>
        <v>0</v>
      </c>
      <c r="AX542" s="113" t="e">
        <f>#REF!</f>
        <v>#REF!</v>
      </c>
      <c r="AY542" s="113">
        <v>0</v>
      </c>
      <c r="AZ542" s="124">
        <f>'[178]Usulan RKAP 2022 -Mitra OKT.22'!N517*1000</f>
        <v>60000000</v>
      </c>
      <c r="BA542" s="113">
        <v>0</v>
      </c>
      <c r="BB542" s="125">
        <v>60000000</v>
      </c>
    </row>
    <row r="543" spans="7:54" s="71" customFormat="1" ht="14.25" x14ac:dyDescent="0.2">
      <c r="G543" s="81" t="s">
        <v>1009</v>
      </c>
      <c r="H543" s="82" t="s">
        <v>187</v>
      </c>
      <c r="I543" s="83" t="s">
        <v>188</v>
      </c>
      <c r="J543" s="84">
        <f>J544</f>
        <v>0</v>
      </c>
      <c r="K543" s="84">
        <f>K544</f>
        <v>0</v>
      </c>
      <c r="L543" s="115">
        <f>L544</f>
        <v>0</v>
      </c>
      <c r="M543" s="115">
        <f t="shared" ref="M543:X543" si="617">M544</f>
        <v>0</v>
      </c>
      <c r="N543" s="115">
        <f t="shared" si="617"/>
        <v>0</v>
      </c>
      <c r="O543" s="115">
        <f t="shared" si="617"/>
        <v>0</v>
      </c>
      <c r="P543" s="115">
        <f t="shared" si="617"/>
        <v>0</v>
      </c>
      <c r="Q543" s="115">
        <f t="shared" si="617"/>
        <v>0</v>
      </c>
      <c r="R543" s="115">
        <f t="shared" si="617"/>
        <v>0</v>
      </c>
      <c r="S543" s="115">
        <f t="shared" si="617"/>
        <v>0</v>
      </c>
      <c r="T543" s="115">
        <f t="shared" si="617"/>
        <v>0</v>
      </c>
      <c r="U543" s="115">
        <f t="shared" si="617"/>
        <v>0</v>
      </c>
      <c r="V543" s="115">
        <f t="shared" si="617"/>
        <v>0</v>
      </c>
      <c r="W543" s="115">
        <f t="shared" si="617"/>
        <v>0</v>
      </c>
      <c r="X543" s="115">
        <f t="shared" si="617"/>
        <v>0</v>
      </c>
      <c r="Y543" s="115">
        <f t="shared" si="616"/>
        <v>0</v>
      </c>
      <c r="Z543" s="115">
        <f t="shared" ref="Z543:BB543" si="618">Z544</f>
        <v>0</v>
      </c>
      <c r="AA543" s="115">
        <f t="shared" si="618"/>
        <v>0</v>
      </c>
      <c r="AB543" s="115">
        <f t="shared" si="618"/>
        <v>0</v>
      </c>
      <c r="AC543" s="115">
        <f t="shared" si="618"/>
        <v>0</v>
      </c>
      <c r="AD543" s="115">
        <f t="shared" si="618"/>
        <v>0</v>
      </c>
      <c r="AE543" s="115">
        <f t="shared" si="618"/>
        <v>0</v>
      </c>
      <c r="AF543" s="115">
        <f t="shared" si="618"/>
        <v>0</v>
      </c>
      <c r="AG543" s="115">
        <f t="shared" si="618"/>
        <v>0</v>
      </c>
      <c r="AH543" s="115">
        <f t="shared" si="618"/>
        <v>0</v>
      </c>
      <c r="AI543" s="115">
        <f t="shared" si="618"/>
        <v>0</v>
      </c>
      <c r="AJ543" s="115">
        <f t="shared" si="618"/>
        <v>0</v>
      </c>
      <c r="AK543" s="115">
        <f t="shared" si="618"/>
        <v>0</v>
      </c>
      <c r="AL543" s="115">
        <f t="shared" si="618"/>
        <v>0</v>
      </c>
      <c r="AM543" s="115">
        <f t="shared" si="618"/>
        <v>0</v>
      </c>
      <c r="AN543" s="115">
        <f t="shared" si="618"/>
        <v>0</v>
      </c>
      <c r="AO543" s="115">
        <f t="shared" si="618"/>
        <v>0</v>
      </c>
      <c r="AP543" s="115">
        <f t="shared" si="618"/>
        <v>0</v>
      </c>
      <c r="AQ543" s="115">
        <f t="shared" si="618"/>
        <v>0</v>
      </c>
      <c r="AR543" s="115">
        <f t="shared" si="618"/>
        <v>0</v>
      </c>
      <c r="AS543" s="115">
        <f t="shared" si="618"/>
        <v>0</v>
      </c>
      <c r="AT543" s="115">
        <f t="shared" si="618"/>
        <v>0</v>
      </c>
      <c r="AU543" s="115">
        <f t="shared" si="618"/>
        <v>0</v>
      </c>
      <c r="AV543" s="115">
        <f t="shared" si="618"/>
        <v>0</v>
      </c>
      <c r="AW543" s="115">
        <f t="shared" si="618"/>
        <v>0</v>
      </c>
      <c r="AX543" s="115" t="e">
        <f t="shared" si="618"/>
        <v>#REF!</v>
      </c>
      <c r="AY543" s="115">
        <f t="shared" si="618"/>
        <v>0</v>
      </c>
      <c r="AZ543" s="115">
        <f t="shared" si="618"/>
        <v>0</v>
      </c>
      <c r="BA543" s="115">
        <f t="shared" si="618"/>
        <v>0</v>
      </c>
      <c r="BB543" s="115">
        <f t="shared" si="618"/>
        <v>0</v>
      </c>
    </row>
    <row r="544" spans="7:54" s="71" customFormat="1" ht="14.25" x14ac:dyDescent="0.2">
      <c r="G544" s="81" t="s">
        <v>187</v>
      </c>
      <c r="H544" s="85" t="s">
        <v>187</v>
      </c>
      <c r="I544" s="74" t="s">
        <v>1010</v>
      </c>
      <c r="J544" s="75">
        <v>0</v>
      </c>
      <c r="K544" s="75"/>
      <c r="L544" s="113">
        <v>0</v>
      </c>
      <c r="M544" s="113">
        <v>0</v>
      </c>
      <c r="N544" s="113">
        <v>0</v>
      </c>
      <c r="O544" s="113">
        <v>0</v>
      </c>
      <c r="P544" s="113">
        <v>0</v>
      </c>
      <c r="Q544" s="113">
        <v>0</v>
      </c>
      <c r="R544" s="113">
        <v>0</v>
      </c>
      <c r="S544" s="113">
        <v>0</v>
      </c>
      <c r="T544" s="113">
        <v>0</v>
      </c>
      <c r="U544" s="113">
        <v>0</v>
      </c>
      <c r="V544" s="113">
        <v>0</v>
      </c>
      <c r="W544" s="113">
        <v>0</v>
      </c>
      <c r="X544" s="113">
        <v>0</v>
      </c>
      <c r="Y544" s="113">
        <f t="shared" si="616"/>
        <v>0</v>
      </c>
      <c r="Z544" s="113"/>
      <c r="AA544" s="113"/>
      <c r="AB544" s="113"/>
      <c r="AC544" s="113"/>
      <c r="AD544" s="113">
        <v>0</v>
      </c>
      <c r="AE544" s="113">
        <v>0</v>
      </c>
      <c r="AF544" s="113">
        <v>0</v>
      </c>
      <c r="AG544" s="113">
        <v>0</v>
      </c>
      <c r="AH544" s="113">
        <v>0</v>
      </c>
      <c r="AI544" s="113">
        <f t="shared" ref="AI544:AI607" si="619">SUM(AG544:AH544)</f>
        <v>0</v>
      </c>
      <c r="AJ544" s="113">
        <v>0</v>
      </c>
      <c r="AK544" s="113">
        <v>0</v>
      </c>
      <c r="AL544" s="113">
        <f t="shared" ref="AL544:AL607" si="620">SUM(AJ544:AK544)</f>
        <v>0</v>
      </c>
      <c r="AM544" s="113">
        <f>SUM(M544:R544)</f>
        <v>0</v>
      </c>
      <c r="AN544" s="113">
        <f>SUM(S544:U544)</f>
        <v>0</v>
      </c>
      <c r="AO544" s="113">
        <f>SUM(V544:X544)</f>
        <v>0</v>
      </c>
      <c r="AP544" s="113">
        <f>SUM(AM544:AO544)</f>
        <v>0</v>
      </c>
      <c r="AQ544" s="113">
        <f>AM544</f>
        <v>0</v>
      </c>
      <c r="AR544" s="113">
        <f>AN544</f>
        <v>0</v>
      </c>
      <c r="AS544" s="113">
        <f>AO544</f>
        <v>0</v>
      </c>
      <c r="AT544" s="113">
        <f>SUM(AQ544:AS544)</f>
        <v>0</v>
      </c>
      <c r="AU544" s="113">
        <v>0</v>
      </c>
      <c r="AV544" s="113">
        <v>0</v>
      </c>
      <c r="AW544" s="113">
        <f>SUM(AU544:AV544)</f>
        <v>0</v>
      </c>
      <c r="AX544" s="113" t="e">
        <f>#REF!</f>
        <v>#REF!</v>
      </c>
      <c r="AY544" s="113">
        <v>0</v>
      </c>
      <c r="AZ544" s="113">
        <v>0</v>
      </c>
      <c r="BA544" s="113">
        <v>0</v>
      </c>
      <c r="BB544" s="113">
        <v>0</v>
      </c>
    </row>
    <row r="545" spans="7:54" s="71" customFormat="1" ht="14.25" x14ac:dyDescent="0.2">
      <c r="G545" s="81" t="s">
        <v>1011</v>
      </c>
      <c r="H545" s="82" t="s">
        <v>189</v>
      </c>
      <c r="I545" s="83" t="s">
        <v>1012</v>
      </c>
      <c r="J545" s="84">
        <f>SUM(J547:J551)</f>
        <v>2180675477</v>
      </c>
      <c r="K545" s="84">
        <f>SUM(K547:K551)</f>
        <v>1129086710</v>
      </c>
      <c r="L545" s="115">
        <f>SUM(L547:L551)</f>
        <v>1848000000</v>
      </c>
      <c r="M545" s="115">
        <f t="shared" ref="M545:X545" si="621">SUM(M547:M551)</f>
        <v>70798337</v>
      </c>
      <c r="N545" s="115">
        <f t="shared" si="621"/>
        <v>104303902</v>
      </c>
      <c r="O545" s="115">
        <f t="shared" si="621"/>
        <v>88239320</v>
      </c>
      <c r="P545" s="115">
        <f t="shared" si="621"/>
        <v>197983582</v>
      </c>
      <c r="Q545" s="115">
        <f t="shared" si="621"/>
        <v>137690276</v>
      </c>
      <c r="R545" s="115">
        <f t="shared" si="621"/>
        <v>86232253</v>
      </c>
      <c r="S545" s="115">
        <f t="shared" si="621"/>
        <v>86232253</v>
      </c>
      <c r="T545" s="115">
        <f t="shared" si="621"/>
        <v>86232253</v>
      </c>
      <c r="U545" s="115">
        <f t="shared" si="621"/>
        <v>86232253</v>
      </c>
      <c r="V545" s="115">
        <f t="shared" si="621"/>
        <v>86232253</v>
      </c>
      <c r="W545" s="115">
        <f t="shared" si="621"/>
        <v>86232253</v>
      </c>
      <c r="X545" s="115">
        <f t="shared" si="621"/>
        <v>86232253</v>
      </c>
      <c r="Y545" s="115">
        <f t="shared" si="616"/>
        <v>1202641188</v>
      </c>
      <c r="Z545" s="115">
        <f t="shared" ref="Z545:AW545" si="622">SUM(Z547:Z551)</f>
        <v>154000000</v>
      </c>
      <c r="AA545" s="115">
        <f t="shared" si="622"/>
        <v>154000000</v>
      </c>
      <c r="AB545" s="115">
        <f t="shared" si="622"/>
        <v>154000000</v>
      </c>
      <c r="AC545" s="115">
        <f t="shared" si="622"/>
        <v>154000000</v>
      </c>
      <c r="AD545" s="115">
        <f t="shared" si="622"/>
        <v>154000000</v>
      </c>
      <c r="AE545" s="115">
        <f t="shared" si="622"/>
        <v>154000000</v>
      </c>
      <c r="AF545" s="115">
        <f t="shared" si="622"/>
        <v>154000000</v>
      </c>
      <c r="AG545" s="115">
        <f t="shared" si="622"/>
        <v>522585394</v>
      </c>
      <c r="AH545" s="115">
        <f t="shared" si="622"/>
        <v>606501316</v>
      </c>
      <c r="AI545" s="115">
        <f t="shared" si="622"/>
        <v>1129086710</v>
      </c>
      <c r="AJ545" s="115">
        <f t="shared" si="622"/>
        <v>924000000</v>
      </c>
      <c r="AK545" s="115">
        <f t="shared" si="622"/>
        <v>924000000</v>
      </c>
      <c r="AL545" s="115">
        <f t="shared" si="622"/>
        <v>1848000000</v>
      </c>
      <c r="AM545" s="115">
        <f t="shared" si="622"/>
        <v>685247670</v>
      </c>
      <c r="AN545" s="115">
        <f t="shared" si="622"/>
        <v>345500000</v>
      </c>
      <c r="AO545" s="115">
        <f t="shared" si="622"/>
        <v>370000000</v>
      </c>
      <c r="AP545" s="115">
        <f t="shared" si="622"/>
        <v>1400747670</v>
      </c>
      <c r="AQ545" s="115">
        <f t="shared" si="622"/>
        <v>685247670</v>
      </c>
      <c r="AR545" s="115">
        <f t="shared" si="622"/>
        <v>345500000</v>
      </c>
      <c r="AS545" s="115">
        <f t="shared" si="622"/>
        <v>370000000</v>
      </c>
      <c r="AT545" s="115">
        <f t="shared" si="622"/>
        <v>1400747670</v>
      </c>
      <c r="AU545" s="115">
        <f t="shared" si="622"/>
        <v>685247670</v>
      </c>
      <c r="AV545" s="115" t="e">
        <f t="shared" si="622"/>
        <v>#REF!</v>
      </c>
      <c r="AW545" s="115" t="e">
        <f t="shared" si="622"/>
        <v>#REF!</v>
      </c>
      <c r="AX545" s="115" t="e">
        <f>SUM(AX547:AX551)</f>
        <v>#REF!</v>
      </c>
      <c r="AY545" s="115">
        <f>SUM(AY547:AY551)</f>
        <v>1400747670</v>
      </c>
      <c r="AZ545" s="115">
        <f>SUM(AZ547:AZ551)</f>
        <v>1311000000</v>
      </c>
      <c r="BA545" s="115">
        <f>SUM(BA547:BA551)</f>
        <v>1400747670</v>
      </c>
      <c r="BB545" s="115">
        <f>SUM(BB547:BB551)</f>
        <v>1311000000</v>
      </c>
    </row>
    <row r="546" spans="7:54" s="71" customFormat="1" ht="14.25" x14ac:dyDescent="0.2">
      <c r="G546" s="81" t="s">
        <v>189</v>
      </c>
      <c r="H546" s="85" t="s">
        <v>189</v>
      </c>
      <c r="I546" s="74" t="s">
        <v>1013</v>
      </c>
      <c r="J546" s="75">
        <f>J545</f>
        <v>2180675477</v>
      </c>
      <c r="K546" s="75">
        <f>K545</f>
        <v>1129086710</v>
      </c>
      <c r="L546" s="113">
        <f>L545</f>
        <v>1848000000</v>
      </c>
      <c r="M546" s="113">
        <f t="shared" ref="M546:X546" si="623">M545</f>
        <v>70798337</v>
      </c>
      <c r="N546" s="113">
        <f t="shared" si="623"/>
        <v>104303902</v>
      </c>
      <c r="O546" s="113">
        <f t="shared" si="623"/>
        <v>88239320</v>
      </c>
      <c r="P546" s="113">
        <f t="shared" si="623"/>
        <v>197983582</v>
      </c>
      <c r="Q546" s="113">
        <f t="shared" si="623"/>
        <v>137690276</v>
      </c>
      <c r="R546" s="113">
        <f t="shared" si="623"/>
        <v>86232253</v>
      </c>
      <c r="S546" s="113">
        <f t="shared" si="623"/>
        <v>86232253</v>
      </c>
      <c r="T546" s="113">
        <f t="shared" si="623"/>
        <v>86232253</v>
      </c>
      <c r="U546" s="113">
        <f t="shared" si="623"/>
        <v>86232253</v>
      </c>
      <c r="V546" s="113">
        <f t="shared" si="623"/>
        <v>86232253</v>
      </c>
      <c r="W546" s="113">
        <f t="shared" si="623"/>
        <v>86232253</v>
      </c>
      <c r="X546" s="113">
        <f t="shared" si="623"/>
        <v>86232253</v>
      </c>
      <c r="Y546" s="113">
        <f t="shared" si="616"/>
        <v>1202641188</v>
      </c>
      <c r="Z546" s="113">
        <f t="shared" ref="Z546:AF546" si="624">Z545</f>
        <v>154000000</v>
      </c>
      <c r="AA546" s="113">
        <f t="shared" si="624"/>
        <v>154000000</v>
      </c>
      <c r="AB546" s="113">
        <f t="shared" si="624"/>
        <v>154000000</v>
      </c>
      <c r="AC546" s="113">
        <f t="shared" si="624"/>
        <v>154000000</v>
      </c>
      <c r="AD546" s="113">
        <f t="shared" si="624"/>
        <v>154000000</v>
      </c>
      <c r="AE546" s="113">
        <f t="shared" si="624"/>
        <v>154000000</v>
      </c>
      <c r="AF546" s="113">
        <f t="shared" si="624"/>
        <v>154000000</v>
      </c>
      <c r="AG546" s="113">
        <f>SUM(AG547:AG551)</f>
        <v>522585394</v>
      </c>
      <c r="AH546" s="113">
        <f>SUM(AH547:AH551)</f>
        <v>606501316</v>
      </c>
      <c r="AI546" s="113">
        <f>SUM(AI547:AI551)</f>
        <v>1129086710</v>
      </c>
      <c r="AJ546" s="113">
        <v>924000000</v>
      </c>
      <c r="AK546" s="113">
        <v>924000000</v>
      </c>
      <c r="AL546" s="113">
        <f t="shared" si="620"/>
        <v>1848000000</v>
      </c>
      <c r="AM546" s="113">
        <f t="shared" ref="AM546:AM551" si="625">SUM(M546:R546)</f>
        <v>685247670</v>
      </c>
      <c r="AN546" s="113">
        <v>345500000</v>
      </c>
      <c r="AO546" s="113">
        <v>370000000</v>
      </c>
      <c r="AP546" s="113">
        <f t="shared" ref="AP546:AP551" si="626">SUM(AM546:AO546)</f>
        <v>1400747670</v>
      </c>
      <c r="AQ546" s="113">
        <f t="shared" ref="AQ546:AS551" si="627">AM546</f>
        <v>685247670</v>
      </c>
      <c r="AR546" s="113">
        <f t="shared" si="627"/>
        <v>345500000</v>
      </c>
      <c r="AS546" s="113">
        <f t="shared" si="627"/>
        <v>370000000</v>
      </c>
      <c r="AT546" s="113">
        <f t="shared" ref="AT546:AT551" si="628">SUM(AQ546:AS546)</f>
        <v>1400747670</v>
      </c>
      <c r="AU546" s="113">
        <v>685247670</v>
      </c>
      <c r="AV546" s="113" t="e">
        <f>#REF!-AU546</f>
        <v>#REF!</v>
      </c>
      <c r="AW546" s="113" t="e">
        <f t="shared" ref="AW546:AW551" si="629">SUM(AU546:AV546)</f>
        <v>#REF!</v>
      </c>
      <c r="AX546" s="113" t="e">
        <f>#REF!</f>
        <v>#REF!</v>
      </c>
      <c r="AY546" s="113">
        <f>AY545</f>
        <v>1400747670</v>
      </c>
      <c r="AZ546" s="113">
        <f>AZ545</f>
        <v>1311000000</v>
      </c>
      <c r="BA546" s="113">
        <f>BA545</f>
        <v>1400747670</v>
      </c>
      <c r="BB546" s="113">
        <f>BB545</f>
        <v>1311000000</v>
      </c>
    </row>
    <row r="547" spans="7:54" s="71" customFormat="1" ht="14.25" x14ac:dyDescent="0.2">
      <c r="G547" s="81" t="s">
        <v>1014</v>
      </c>
      <c r="H547" s="85" t="s">
        <v>1014</v>
      </c>
      <c r="I547" s="74" t="s">
        <v>1015</v>
      </c>
      <c r="J547" s="75">
        <v>0</v>
      </c>
      <c r="K547" s="75"/>
      <c r="L547" s="113">
        <v>0</v>
      </c>
      <c r="M547" s="113">
        <v>0</v>
      </c>
      <c r="N547" s="113">
        <v>0</v>
      </c>
      <c r="O547" s="113">
        <v>0</v>
      </c>
      <c r="P547" s="113">
        <v>0</v>
      </c>
      <c r="Q547" s="113">
        <v>0</v>
      </c>
      <c r="R547" s="113">
        <v>0</v>
      </c>
      <c r="S547" s="113">
        <v>0</v>
      </c>
      <c r="T547" s="113">
        <v>0</v>
      </c>
      <c r="U547" s="113">
        <v>0</v>
      </c>
      <c r="V547" s="113">
        <v>0</v>
      </c>
      <c r="W547" s="113">
        <v>0</v>
      </c>
      <c r="X547" s="113">
        <v>0</v>
      </c>
      <c r="Y547" s="113">
        <f t="shared" si="616"/>
        <v>0</v>
      </c>
      <c r="Z547" s="113">
        <v>0</v>
      </c>
      <c r="AA547" s="113">
        <v>0</v>
      </c>
      <c r="AB547" s="113">
        <v>0</v>
      </c>
      <c r="AC547" s="113">
        <v>0</v>
      </c>
      <c r="AD547" s="113">
        <v>0</v>
      </c>
      <c r="AE547" s="113">
        <v>0</v>
      </c>
      <c r="AF547" s="113">
        <v>0</v>
      </c>
      <c r="AG547" s="116">
        <v>0</v>
      </c>
      <c r="AH547" s="116">
        <v>0</v>
      </c>
      <c r="AI547" s="113">
        <f t="shared" si="619"/>
        <v>0</v>
      </c>
      <c r="AJ547" s="113">
        <v>0</v>
      </c>
      <c r="AK547" s="113">
        <v>0</v>
      </c>
      <c r="AL547" s="113">
        <f t="shared" si="620"/>
        <v>0</v>
      </c>
      <c r="AM547" s="113">
        <f t="shared" si="625"/>
        <v>0</v>
      </c>
      <c r="AN547" s="113">
        <v>0</v>
      </c>
      <c r="AO547" s="113">
        <v>0</v>
      </c>
      <c r="AP547" s="113">
        <f t="shared" si="626"/>
        <v>0</v>
      </c>
      <c r="AQ547" s="113">
        <f t="shared" si="627"/>
        <v>0</v>
      </c>
      <c r="AR547" s="113">
        <f t="shared" si="627"/>
        <v>0</v>
      </c>
      <c r="AS547" s="113">
        <f t="shared" si="627"/>
        <v>0</v>
      </c>
      <c r="AT547" s="113">
        <f t="shared" si="628"/>
        <v>0</v>
      </c>
      <c r="AU547" s="113">
        <v>0</v>
      </c>
      <c r="AV547" s="113" t="e">
        <f>#REF!-AU547</f>
        <v>#REF!</v>
      </c>
      <c r="AW547" s="113" t="e">
        <f t="shared" si="629"/>
        <v>#REF!</v>
      </c>
      <c r="AX547" s="113" t="e">
        <f>#REF!</f>
        <v>#REF!</v>
      </c>
      <c r="AY547" s="113">
        <v>0</v>
      </c>
      <c r="AZ547" s="113">
        <v>0</v>
      </c>
      <c r="BA547" s="113">
        <v>0</v>
      </c>
      <c r="BB547" s="113">
        <v>0</v>
      </c>
    </row>
    <row r="548" spans="7:54" s="71" customFormat="1" ht="14.25" x14ac:dyDescent="0.2">
      <c r="G548" s="81" t="s">
        <v>1016</v>
      </c>
      <c r="H548" s="85" t="s">
        <v>1016</v>
      </c>
      <c r="I548" s="74" t="s">
        <v>1017</v>
      </c>
      <c r="J548" s="75">
        <v>547746389</v>
      </c>
      <c r="K548" s="75">
        <v>419470961</v>
      </c>
      <c r="L548" s="113">
        <v>700000000</v>
      </c>
      <c r="M548" s="113">
        <v>39984468</v>
      </c>
      <c r="N548" s="113">
        <v>48606565</v>
      </c>
      <c r="O548" s="113">
        <v>12384947</v>
      </c>
      <c r="P548" s="113">
        <v>21286981</v>
      </c>
      <c r="Q548" s="113">
        <v>13295531</v>
      </c>
      <c r="R548" s="113">
        <v>22663752</v>
      </c>
      <c r="S548" s="113">
        <v>22663752</v>
      </c>
      <c r="T548" s="113">
        <v>22663752</v>
      </c>
      <c r="U548" s="113">
        <v>22663752</v>
      </c>
      <c r="V548" s="113">
        <v>22663752</v>
      </c>
      <c r="W548" s="113">
        <v>22663752</v>
      </c>
      <c r="X548" s="113">
        <v>22663752</v>
      </c>
      <c r="Y548" s="113">
        <f t="shared" si="616"/>
        <v>294204756</v>
      </c>
      <c r="Z548" s="113">
        <v>58333333.333333336</v>
      </c>
      <c r="AA548" s="113">
        <v>58333333.333333336</v>
      </c>
      <c r="AB548" s="113">
        <v>58333333.333333336</v>
      </c>
      <c r="AC548" s="113">
        <v>58333333.333333336</v>
      </c>
      <c r="AD548" s="113">
        <v>58333333.333333336</v>
      </c>
      <c r="AE548" s="113">
        <v>58333333.333333336</v>
      </c>
      <c r="AF548" s="113">
        <v>58333333.333333336</v>
      </c>
      <c r="AG548" s="116">
        <v>202676507</v>
      </c>
      <c r="AH548" s="116">
        <v>216794454</v>
      </c>
      <c r="AI548" s="113">
        <f t="shared" si="619"/>
        <v>419470961</v>
      </c>
      <c r="AJ548" s="113">
        <v>350000000</v>
      </c>
      <c r="AK548" s="113">
        <v>350000000</v>
      </c>
      <c r="AL548" s="113">
        <f t="shared" si="620"/>
        <v>700000000</v>
      </c>
      <c r="AM548" s="113">
        <f t="shared" si="625"/>
        <v>158222244</v>
      </c>
      <c r="AN548" s="113">
        <v>200500000</v>
      </c>
      <c r="AO548" s="113">
        <v>175000000</v>
      </c>
      <c r="AP548" s="113">
        <f t="shared" si="626"/>
        <v>533722244</v>
      </c>
      <c r="AQ548" s="113">
        <f t="shared" si="627"/>
        <v>158222244</v>
      </c>
      <c r="AR548" s="113">
        <f t="shared" si="627"/>
        <v>200500000</v>
      </c>
      <c r="AS548" s="113">
        <f t="shared" si="627"/>
        <v>175000000</v>
      </c>
      <c r="AT548" s="113">
        <f t="shared" si="628"/>
        <v>533722244</v>
      </c>
      <c r="AU548" s="113">
        <v>158222244</v>
      </c>
      <c r="AV548" s="113" t="e">
        <f>#REF!-AU548</f>
        <v>#REF!</v>
      </c>
      <c r="AW548" s="113" t="e">
        <f t="shared" si="629"/>
        <v>#REF!</v>
      </c>
      <c r="AX548" s="113" t="e">
        <f>#REF!</f>
        <v>#REF!</v>
      </c>
      <c r="AY548" s="113">
        <f>533722.244*1000</f>
        <v>533722243.99999994</v>
      </c>
      <c r="AZ548" s="113">
        <f>651000*1000</f>
        <v>651000000</v>
      </c>
      <c r="BA548" s="113">
        <f>533722.244*1000</f>
        <v>533722243.99999994</v>
      </c>
      <c r="BB548" s="113">
        <f>651000*1000</f>
        <v>651000000</v>
      </c>
    </row>
    <row r="549" spans="7:54" s="71" customFormat="1" ht="14.25" x14ac:dyDescent="0.2">
      <c r="G549" s="81" t="s">
        <v>1018</v>
      </c>
      <c r="H549" s="85" t="s">
        <v>1018</v>
      </c>
      <c r="I549" s="74" t="s">
        <v>1019</v>
      </c>
      <c r="J549" s="75">
        <v>77308563</v>
      </c>
      <c r="K549" s="75">
        <v>83738116</v>
      </c>
      <c r="L549" s="113">
        <v>200000000</v>
      </c>
      <c r="M549" s="113">
        <v>7450538</v>
      </c>
      <c r="N549" s="113">
        <v>10265368</v>
      </c>
      <c r="O549" s="113">
        <v>11382099</v>
      </c>
      <c r="P549" s="113">
        <v>8691255</v>
      </c>
      <c r="Q549" s="113">
        <v>9455950</v>
      </c>
      <c r="R549" s="113">
        <v>12580924</v>
      </c>
      <c r="S549" s="113">
        <v>12580924</v>
      </c>
      <c r="T549" s="113">
        <v>12580924</v>
      </c>
      <c r="U549" s="113">
        <v>12580924</v>
      </c>
      <c r="V549" s="113">
        <v>12580924</v>
      </c>
      <c r="W549" s="113">
        <v>12580924</v>
      </c>
      <c r="X549" s="113">
        <v>12580924</v>
      </c>
      <c r="Y549" s="113">
        <f t="shared" si="616"/>
        <v>135311678</v>
      </c>
      <c r="Z549" s="113">
        <v>16666666.666666666</v>
      </c>
      <c r="AA549" s="113">
        <v>16666666.666666666</v>
      </c>
      <c r="AB549" s="113">
        <v>16666666.666666666</v>
      </c>
      <c r="AC549" s="113">
        <v>16666666.666666666</v>
      </c>
      <c r="AD549" s="113">
        <v>16666666.666666666</v>
      </c>
      <c r="AE549" s="113">
        <v>16666666.666666666</v>
      </c>
      <c r="AF549" s="113">
        <v>16666666.666666666</v>
      </c>
      <c r="AG549" s="116">
        <v>35624953</v>
      </c>
      <c r="AH549" s="116">
        <v>48113163</v>
      </c>
      <c r="AI549" s="113">
        <f t="shared" si="619"/>
        <v>83738116</v>
      </c>
      <c r="AJ549" s="113">
        <v>100000000</v>
      </c>
      <c r="AK549" s="113">
        <v>100000000</v>
      </c>
      <c r="AL549" s="113">
        <f t="shared" si="620"/>
        <v>200000000</v>
      </c>
      <c r="AM549" s="113">
        <f t="shared" si="625"/>
        <v>59826134</v>
      </c>
      <c r="AN549" s="113">
        <v>45000000</v>
      </c>
      <c r="AO549" s="113">
        <v>45000000</v>
      </c>
      <c r="AP549" s="113">
        <f t="shared" si="626"/>
        <v>149826134</v>
      </c>
      <c r="AQ549" s="113">
        <f t="shared" si="627"/>
        <v>59826134</v>
      </c>
      <c r="AR549" s="113">
        <f t="shared" si="627"/>
        <v>45000000</v>
      </c>
      <c r="AS549" s="113">
        <f t="shared" si="627"/>
        <v>45000000</v>
      </c>
      <c r="AT549" s="113">
        <f t="shared" si="628"/>
        <v>149826134</v>
      </c>
      <c r="AU549" s="113">
        <v>59826134</v>
      </c>
      <c r="AV549" s="113" t="e">
        <f>#REF!-AU549</f>
        <v>#REF!</v>
      </c>
      <c r="AW549" s="113" t="e">
        <f t="shared" si="629"/>
        <v>#REF!</v>
      </c>
      <c r="AX549" s="113" t="e">
        <f>#REF!</f>
        <v>#REF!</v>
      </c>
      <c r="AY549" s="113">
        <f>149826.134*1000</f>
        <v>149826134</v>
      </c>
      <c r="AZ549" s="113">
        <v>160000000</v>
      </c>
      <c r="BA549" s="113">
        <f>149826.134*1000</f>
        <v>149826134</v>
      </c>
      <c r="BB549" s="113">
        <v>160000000</v>
      </c>
    </row>
    <row r="550" spans="7:54" s="71" customFormat="1" ht="14.25" x14ac:dyDescent="0.2">
      <c r="G550" s="81" t="s">
        <v>1020</v>
      </c>
      <c r="H550" s="85" t="s">
        <v>1020</v>
      </c>
      <c r="I550" s="74" t="s">
        <v>1021</v>
      </c>
      <c r="J550" s="75">
        <v>16535000</v>
      </c>
      <c r="K550" s="75">
        <v>13086100</v>
      </c>
      <c r="L550" s="113">
        <v>310000000</v>
      </c>
      <c r="M550" s="113">
        <v>0</v>
      </c>
      <c r="N550" s="113">
        <v>0</v>
      </c>
      <c r="O550" s="113">
        <v>0</v>
      </c>
      <c r="P550" s="113">
        <v>0</v>
      </c>
      <c r="Q550" s="113">
        <v>0</v>
      </c>
      <c r="R550" s="113">
        <v>0</v>
      </c>
      <c r="S550" s="113">
        <v>0</v>
      </c>
      <c r="T550" s="113">
        <v>0</v>
      </c>
      <c r="U550" s="113">
        <v>0</v>
      </c>
      <c r="V550" s="113">
        <v>0</v>
      </c>
      <c r="W550" s="113">
        <v>0</v>
      </c>
      <c r="X550" s="113">
        <v>0</v>
      </c>
      <c r="Y550" s="113">
        <f t="shared" si="616"/>
        <v>0</v>
      </c>
      <c r="Z550" s="113">
        <v>25833333.333333332</v>
      </c>
      <c r="AA550" s="113">
        <v>25833333.333333332</v>
      </c>
      <c r="AB550" s="113">
        <v>25833333.333333332</v>
      </c>
      <c r="AC550" s="113">
        <v>25833333.333333332</v>
      </c>
      <c r="AD550" s="113">
        <v>25833333.333333332</v>
      </c>
      <c r="AE550" s="113">
        <v>25833333.333333332</v>
      </c>
      <c r="AF550" s="113">
        <v>25833333.333333332</v>
      </c>
      <c r="AG550" s="116">
        <v>5124000</v>
      </c>
      <c r="AH550" s="116">
        <v>7962100</v>
      </c>
      <c r="AI550" s="113">
        <f t="shared" si="619"/>
        <v>13086100</v>
      </c>
      <c r="AJ550" s="113">
        <v>155000000</v>
      </c>
      <c r="AK550" s="113">
        <v>155000000</v>
      </c>
      <c r="AL550" s="113">
        <f t="shared" si="620"/>
        <v>310000000</v>
      </c>
      <c r="AM550" s="113">
        <f t="shared" si="625"/>
        <v>0</v>
      </c>
      <c r="AN550" s="113">
        <v>50000000</v>
      </c>
      <c r="AO550" s="113">
        <v>50000000</v>
      </c>
      <c r="AP550" s="113">
        <f t="shared" si="626"/>
        <v>100000000</v>
      </c>
      <c r="AQ550" s="113">
        <f t="shared" si="627"/>
        <v>0</v>
      </c>
      <c r="AR550" s="113">
        <f t="shared" si="627"/>
        <v>50000000</v>
      </c>
      <c r="AS550" s="113">
        <f t="shared" si="627"/>
        <v>50000000</v>
      </c>
      <c r="AT550" s="113">
        <f t="shared" si="628"/>
        <v>100000000</v>
      </c>
      <c r="AU550" s="113">
        <v>0</v>
      </c>
      <c r="AV550" s="113" t="e">
        <f>#REF!-AU550</f>
        <v>#REF!</v>
      </c>
      <c r="AW550" s="113" t="e">
        <f t="shared" si="629"/>
        <v>#REF!</v>
      </c>
      <c r="AX550" s="113" t="e">
        <f>#REF!</f>
        <v>#REF!</v>
      </c>
      <c r="AY550" s="113">
        <f>100000*1000</f>
        <v>100000000</v>
      </c>
      <c r="AZ550" s="113">
        <f>100000*1000</f>
        <v>100000000</v>
      </c>
      <c r="BA550" s="113">
        <f>100000*1000</f>
        <v>100000000</v>
      </c>
      <c r="BB550" s="113">
        <f>100000*1000</f>
        <v>100000000</v>
      </c>
    </row>
    <row r="551" spans="7:54" s="71" customFormat="1" ht="14.25" x14ac:dyDescent="0.2">
      <c r="G551" s="81" t="s">
        <v>1022</v>
      </c>
      <c r="H551" s="85" t="s">
        <v>1022</v>
      </c>
      <c r="I551" s="74" t="s">
        <v>1023</v>
      </c>
      <c r="J551" s="75">
        <v>1539085525</v>
      </c>
      <c r="K551" s="75">
        <v>612791533</v>
      </c>
      <c r="L551" s="113">
        <v>638000000</v>
      </c>
      <c r="M551" s="113">
        <v>23363331</v>
      </c>
      <c r="N551" s="113">
        <v>45431969</v>
      </c>
      <c r="O551" s="113">
        <v>64472274</v>
      </c>
      <c r="P551" s="113">
        <v>168005346</v>
      </c>
      <c r="Q551" s="113">
        <v>114938795</v>
      </c>
      <c r="R551" s="113">
        <v>50987577</v>
      </c>
      <c r="S551" s="113">
        <v>50987577</v>
      </c>
      <c r="T551" s="113">
        <v>50987577</v>
      </c>
      <c r="U551" s="113">
        <v>50987577</v>
      </c>
      <c r="V551" s="113">
        <v>50987577</v>
      </c>
      <c r="W551" s="113">
        <v>50987577</v>
      </c>
      <c r="X551" s="113">
        <v>50987577</v>
      </c>
      <c r="Y551" s="113">
        <f t="shared" si="616"/>
        <v>773124754</v>
      </c>
      <c r="Z551" s="113">
        <v>53166666.666666664</v>
      </c>
      <c r="AA551" s="113">
        <v>53166666.666666664</v>
      </c>
      <c r="AB551" s="113">
        <v>53166666.666666664</v>
      </c>
      <c r="AC551" s="113">
        <v>53166666.666666664</v>
      </c>
      <c r="AD551" s="113">
        <v>53166666.666666664</v>
      </c>
      <c r="AE551" s="113">
        <v>53166666.666666664</v>
      </c>
      <c r="AF551" s="113">
        <v>53166666.666666664</v>
      </c>
      <c r="AG551" s="116">
        <v>279159934</v>
      </c>
      <c r="AH551" s="116">
        <v>333631599</v>
      </c>
      <c r="AI551" s="113">
        <f t="shared" si="619"/>
        <v>612791533</v>
      </c>
      <c r="AJ551" s="113">
        <v>319000000</v>
      </c>
      <c r="AK551" s="113">
        <v>319000000</v>
      </c>
      <c r="AL551" s="113">
        <f t="shared" si="620"/>
        <v>638000000</v>
      </c>
      <c r="AM551" s="113">
        <f t="shared" si="625"/>
        <v>467199292</v>
      </c>
      <c r="AN551" s="113">
        <v>50000000</v>
      </c>
      <c r="AO551" s="113">
        <v>100000000</v>
      </c>
      <c r="AP551" s="113">
        <f t="shared" si="626"/>
        <v>617199292</v>
      </c>
      <c r="AQ551" s="113">
        <f t="shared" si="627"/>
        <v>467199292</v>
      </c>
      <c r="AR551" s="113">
        <f t="shared" si="627"/>
        <v>50000000</v>
      </c>
      <c r="AS551" s="113">
        <f t="shared" si="627"/>
        <v>100000000</v>
      </c>
      <c r="AT551" s="113">
        <f t="shared" si="628"/>
        <v>617199292</v>
      </c>
      <c r="AU551" s="113">
        <v>467199292</v>
      </c>
      <c r="AV551" s="113">
        <v>150000000</v>
      </c>
      <c r="AW551" s="113">
        <f t="shared" si="629"/>
        <v>617199292</v>
      </c>
      <c r="AX551" s="113" t="e">
        <f>#REF!</f>
        <v>#REF!</v>
      </c>
      <c r="AY551" s="113">
        <f>617199.292*1000</f>
        <v>617199292</v>
      </c>
      <c r="AZ551" s="113">
        <v>400000000</v>
      </c>
      <c r="BA551" s="113">
        <f>617199.292*1000</f>
        <v>617199292</v>
      </c>
      <c r="BB551" s="113">
        <v>400000000</v>
      </c>
    </row>
    <row r="552" spans="7:54" s="71" customFormat="1" x14ac:dyDescent="0.2">
      <c r="G552" s="77" t="s">
        <v>1024</v>
      </c>
      <c r="H552" s="89" t="s">
        <v>77</v>
      </c>
      <c r="I552" s="89" t="s">
        <v>191</v>
      </c>
      <c r="J552" s="89">
        <f>J385+J395+J398+J413+J425+J444+J446+J460+J468+J477+J488+J497+J502+J504+J507+J510+J513+J515+J517+J519+J521+J523+J527+J530+J533+J535+J543+J546</f>
        <v>12375377473</v>
      </c>
      <c r="K552" s="89">
        <f>K385+K395+K398+K413+K425+K444+K446+K460+K468+K477+K488+K497+K502+K504+K507+K510+K513+K515+K517+K519+K521+K523+K527+K530+K533+K535+K543+K546</f>
        <v>33634396643</v>
      </c>
      <c r="L552" s="118">
        <f>L385+L395+L398+L413+L425+L444+L446+L460+L468+L477+L488+L497+L502+L504+L507+L510+L513+L515+L517+L519+L521+L523+L527+L530+L533+L535+L543+L546</f>
        <v>108754751058.95337</v>
      </c>
      <c r="M552" s="118">
        <f t="shared" ref="M552:X552" si="630">M385+M395+M398+M413+M425+M444+M446+M460+M468+M477+M488+M497+M502+M504+M507+M510+M513+M515+M517+M519+M521+M523+M527+M530+M533+M535+M543+M546</f>
        <v>1657133752</v>
      </c>
      <c r="N552" s="118">
        <f t="shared" si="630"/>
        <v>2624131429</v>
      </c>
      <c r="O552" s="118">
        <f t="shared" si="630"/>
        <v>5619337287</v>
      </c>
      <c r="P552" s="118">
        <f>P385+P395+P398+P413+P425+P444+P446+P460+P468+P477+P488+P497+P502+P504+P507+P510+P513+P515+P517+P519+P521+P523+P527+P530+P533+P535+P543+P546</f>
        <v>6659361962</v>
      </c>
      <c r="Q552" s="118">
        <f t="shared" si="630"/>
        <v>11300769013</v>
      </c>
      <c r="R552" s="118">
        <f t="shared" si="630"/>
        <v>8587140711</v>
      </c>
      <c r="S552" s="118">
        <f t="shared" si="630"/>
        <v>6243306767.3500004</v>
      </c>
      <c r="T552" s="118">
        <f t="shared" si="630"/>
        <v>6243306767.3500004</v>
      </c>
      <c r="U552" s="118">
        <f t="shared" si="630"/>
        <v>6243306767.3500004</v>
      </c>
      <c r="V552" s="118">
        <f t="shared" si="630"/>
        <v>6243306767.3500004</v>
      </c>
      <c r="W552" s="118">
        <f t="shared" si="630"/>
        <v>6243306767.3500004</v>
      </c>
      <c r="X552" s="118">
        <f t="shared" si="630"/>
        <v>6243306767.3500004</v>
      </c>
      <c r="Y552" s="118">
        <f>Y385+Y395+Y398+Y413+Y425+Y444+Y446+Y460+Y468+Y477+Y488+Y497+Y502+Y504+Y507+Y510+Y513+Y515+Y517+Y519+Y521+Y523+Y527+Y530+Y533+Y535+Y543+Y546</f>
        <v>73907714758.100006</v>
      </c>
      <c r="Z552" s="118">
        <f t="shared" ref="Z552:AZ552" si="631">Z385+Z395+Z398+Z413+Z425+Z444+Z446+Z460+Z468+Z477+Z488+Z497+Z502+Z504+Z507+Z510+Z513+Z515+Z517+Z519+Z521+Z523+Z527+Z530+Z533+Z535+Z543+Z546</f>
        <v>9062895921.5794468</v>
      </c>
      <c r="AA552" s="118">
        <f t="shared" si="631"/>
        <v>9062895921.5794468</v>
      </c>
      <c r="AB552" s="118">
        <f t="shared" si="631"/>
        <v>9062895921.5794468</v>
      </c>
      <c r="AC552" s="118">
        <f t="shared" si="631"/>
        <v>9062895921.5794468</v>
      </c>
      <c r="AD552" s="118">
        <f t="shared" si="631"/>
        <v>9062895921.5794468</v>
      </c>
      <c r="AE552" s="118">
        <f t="shared" si="631"/>
        <v>9062895921.5794468</v>
      </c>
      <c r="AF552" s="118">
        <f t="shared" si="631"/>
        <v>9062895921.5794468</v>
      </c>
      <c r="AG552" s="118">
        <f t="shared" si="631"/>
        <v>14180050145</v>
      </c>
      <c r="AH552" s="118">
        <f t="shared" si="631"/>
        <v>19454346498</v>
      </c>
      <c r="AI552" s="118">
        <f t="shared" si="631"/>
        <v>33634396643</v>
      </c>
      <c r="AJ552" s="118">
        <f t="shared" si="631"/>
        <v>54377375529.476685</v>
      </c>
      <c r="AK552" s="118">
        <f t="shared" si="631"/>
        <v>54377375529.476685</v>
      </c>
      <c r="AL552" s="118">
        <f t="shared" si="631"/>
        <v>108754751058.95337</v>
      </c>
      <c r="AM552" s="118">
        <f t="shared" si="631"/>
        <v>36447874154</v>
      </c>
      <c r="AN552" s="118">
        <f t="shared" si="631"/>
        <v>35369714802.742142</v>
      </c>
      <c r="AO552" s="118">
        <f t="shared" si="631"/>
        <v>37401262068.729706</v>
      </c>
      <c r="AP552" s="118">
        <f t="shared" si="631"/>
        <v>109218851025.47185</v>
      </c>
      <c r="AQ552" s="118">
        <f t="shared" si="631"/>
        <v>36447874154</v>
      </c>
      <c r="AR552" s="118">
        <f t="shared" si="631"/>
        <v>35369714802.742142</v>
      </c>
      <c r="AS552" s="118">
        <f t="shared" si="631"/>
        <v>37401262068.729706</v>
      </c>
      <c r="AT552" s="118">
        <f t="shared" si="631"/>
        <v>109218851025.47185</v>
      </c>
      <c r="AU552" s="118">
        <f t="shared" si="631"/>
        <v>36447874154</v>
      </c>
      <c r="AV552" s="118" t="e">
        <f t="shared" si="631"/>
        <v>#REF!</v>
      </c>
      <c r="AW552" s="118" t="e">
        <f t="shared" si="631"/>
        <v>#REF!</v>
      </c>
      <c r="AX552" s="118" t="e">
        <f t="shared" si="631"/>
        <v>#REF!</v>
      </c>
      <c r="AY552" s="118">
        <f t="shared" si="631"/>
        <v>110865066389.47183</v>
      </c>
      <c r="AZ552" s="118">
        <f t="shared" si="631"/>
        <v>140914808500.87109</v>
      </c>
      <c r="BA552" s="118">
        <f>BA385+BA395+BA398+BA413+BA425+BA444+BA446+BA460+BA468+BA477+BA488+BA497+BA502+BA504+BA507+BA510+BA513+BA515+BA517+BA519+BA521+BA523+BA527+BA530+BA533+BA535+BA543+BA546</f>
        <v>108099622092.47183</v>
      </c>
      <c r="BB552" s="118">
        <f>BB385+BB395+BB398+BB413+BB425+BB444+BB446+BB460+BB468+BB477+BB488+BB497+BB502+BB504+BB507+BB510+BB513+BB515+BB517+BB519+BB521+BB523+BB527+BB530+BB533+BB535+BB543+BB546</f>
        <v>164054972500.87109</v>
      </c>
    </row>
    <row r="553" spans="7:54" s="71" customFormat="1" ht="14.25" x14ac:dyDescent="0.2">
      <c r="G553" s="81" t="s">
        <v>77</v>
      </c>
      <c r="H553" s="85"/>
      <c r="I553" s="74"/>
      <c r="J553" s="75"/>
      <c r="K553" s="75"/>
      <c r="L553" s="113"/>
      <c r="M553" s="113"/>
      <c r="N553" s="113"/>
      <c r="O553" s="113"/>
      <c r="P553" s="113"/>
      <c r="Q553" s="113"/>
      <c r="R553" s="113"/>
      <c r="S553" s="113"/>
      <c r="T553" s="113"/>
      <c r="U553" s="113"/>
      <c r="V553" s="113"/>
      <c r="W553" s="113"/>
      <c r="X553" s="113"/>
      <c r="Y553" s="113">
        <f t="shared" ref="Y553:Y558" si="632">SUM(M553:X553)</f>
        <v>0</v>
      </c>
      <c r="Z553" s="113"/>
      <c r="AA553" s="113"/>
      <c r="AB553" s="113"/>
      <c r="AC553" s="113"/>
      <c r="AD553" s="113"/>
      <c r="AE553" s="113"/>
      <c r="AF553" s="113"/>
      <c r="AG553" s="113"/>
      <c r="AH553" s="113"/>
      <c r="AI553" s="113">
        <f t="shared" si="619"/>
        <v>0</v>
      </c>
      <c r="AJ553" s="113">
        <v>0</v>
      </c>
      <c r="AK553" s="113">
        <v>0</v>
      </c>
      <c r="AL553" s="113">
        <f t="shared" si="620"/>
        <v>0</v>
      </c>
      <c r="AM553" s="113"/>
      <c r="AN553" s="113"/>
      <c r="AO553" s="113"/>
      <c r="AP553" s="113"/>
      <c r="AQ553" s="113">
        <f t="shared" ref="AQ553:AS557" si="633">AM553</f>
        <v>0</v>
      </c>
      <c r="AR553" s="113">
        <f t="shared" si="633"/>
        <v>0</v>
      </c>
      <c r="AS553" s="113">
        <f t="shared" si="633"/>
        <v>0</v>
      </c>
      <c r="AT553" s="113">
        <f>SUM(AR553:AS553)</f>
        <v>0</v>
      </c>
      <c r="AU553" s="113"/>
      <c r="AV553" s="113" t="e">
        <f>#REF!-AU553</f>
        <v>#REF!</v>
      </c>
      <c r="AW553" s="113" t="e">
        <f>SUM(AU553:AV553)</f>
        <v>#REF!</v>
      </c>
      <c r="AX553" s="113" t="e">
        <f>#REF!</f>
        <v>#REF!</v>
      </c>
      <c r="AY553" s="113"/>
      <c r="AZ553" s="113"/>
      <c r="BA553" s="113"/>
      <c r="BB553" s="113"/>
    </row>
    <row r="554" spans="7:54" s="71" customFormat="1" x14ac:dyDescent="0.2">
      <c r="G554" s="77" t="s">
        <v>1025</v>
      </c>
      <c r="H554" s="78" t="s">
        <v>192</v>
      </c>
      <c r="I554" s="79" t="s">
        <v>193</v>
      </c>
      <c r="J554" s="80"/>
      <c r="K554" s="80"/>
      <c r="L554" s="114"/>
      <c r="M554" s="114"/>
      <c r="N554" s="114"/>
      <c r="O554" s="114"/>
      <c r="P554" s="114"/>
      <c r="Q554" s="114"/>
      <c r="R554" s="114"/>
      <c r="S554" s="114"/>
      <c r="T554" s="114"/>
      <c r="U554" s="114"/>
      <c r="V554" s="114"/>
      <c r="W554" s="114"/>
      <c r="X554" s="114"/>
      <c r="Y554" s="114">
        <f t="shared" si="632"/>
        <v>0</v>
      </c>
      <c r="Z554" s="114"/>
      <c r="AA554" s="114"/>
      <c r="AB554" s="114"/>
      <c r="AC554" s="114"/>
      <c r="AD554" s="114"/>
      <c r="AE554" s="114"/>
      <c r="AF554" s="114"/>
      <c r="AG554" s="114"/>
      <c r="AH554" s="114"/>
      <c r="AI554" s="113">
        <f t="shared" si="619"/>
        <v>0</v>
      </c>
      <c r="AJ554" s="113">
        <v>0</v>
      </c>
      <c r="AK554" s="113">
        <v>0</v>
      </c>
      <c r="AL554" s="113">
        <f t="shared" si="620"/>
        <v>0</v>
      </c>
      <c r="AM554" s="114"/>
      <c r="AN554" s="114"/>
      <c r="AO554" s="114"/>
      <c r="AP554" s="114"/>
      <c r="AQ554" s="113">
        <f t="shared" si="633"/>
        <v>0</v>
      </c>
      <c r="AR554" s="113">
        <f t="shared" si="633"/>
        <v>0</v>
      </c>
      <c r="AS554" s="113">
        <f t="shared" si="633"/>
        <v>0</v>
      </c>
      <c r="AT554" s="113">
        <f>SUM(AR554:AS554)</f>
        <v>0</v>
      </c>
      <c r="AU554" s="114"/>
      <c r="AV554" s="113" t="e">
        <f>#REF!-AU554</f>
        <v>#REF!</v>
      </c>
      <c r="AW554" s="113" t="e">
        <f>SUM(AU554:AV554)</f>
        <v>#REF!</v>
      </c>
      <c r="AX554" s="113" t="e">
        <f>#REF!</f>
        <v>#REF!</v>
      </c>
      <c r="AY554" s="114"/>
      <c r="AZ554" s="114"/>
      <c r="BA554" s="114"/>
      <c r="BB554" s="114"/>
    </row>
    <row r="555" spans="7:54" s="71" customFormat="1" ht="14.25" x14ac:dyDescent="0.2">
      <c r="G555" s="81" t="s">
        <v>1026</v>
      </c>
      <c r="H555" s="85" t="s">
        <v>1027</v>
      </c>
      <c r="I555" s="74" t="s">
        <v>1028</v>
      </c>
      <c r="J555" s="75">
        <v>0</v>
      </c>
      <c r="K555" s="75"/>
      <c r="L555" s="113">
        <v>0</v>
      </c>
      <c r="M555" s="113">
        <v>0</v>
      </c>
      <c r="N555" s="113">
        <v>0</v>
      </c>
      <c r="O555" s="113">
        <v>0</v>
      </c>
      <c r="P555" s="113">
        <v>0</v>
      </c>
      <c r="Q555" s="113">
        <v>10000000</v>
      </c>
      <c r="R555" s="113">
        <v>0</v>
      </c>
      <c r="S555" s="113">
        <v>0</v>
      </c>
      <c r="T555" s="113">
        <v>0</v>
      </c>
      <c r="U555" s="113">
        <v>0</v>
      </c>
      <c r="V555" s="113">
        <v>0</v>
      </c>
      <c r="W555" s="113">
        <v>0</v>
      </c>
      <c r="X555" s="113">
        <v>0</v>
      </c>
      <c r="Y555" s="113">
        <f t="shared" si="632"/>
        <v>10000000</v>
      </c>
      <c r="Z555" s="113">
        <v>0</v>
      </c>
      <c r="AA555" s="113">
        <v>0</v>
      </c>
      <c r="AB555" s="113">
        <v>0</v>
      </c>
      <c r="AC555" s="113">
        <v>0</v>
      </c>
      <c r="AD555" s="113">
        <v>0</v>
      </c>
      <c r="AE555" s="113">
        <v>0</v>
      </c>
      <c r="AF555" s="113">
        <v>0</v>
      </c>
      <c r="AG555" s="113">
        <v>0</v>
      </c>
      <c r="AH555" s="113">
        <v>0</v>
      </c>
      <c r="AI555" s="113">
        <f t="shared" si="619"/>
        <v>0</v>
      </c>
      <c r="AJ555" s="113">
        <v>0</v>
      </c>
      <c r="AK555" s="113">
        <v>0</v>
      </c>
      <c r="AL555" s="113">
        <f t="shared" si="620"/>
        <v>0</v>
      </c>
      <c r="AM555" s="113">
        <f>SUM(M555:R555)</f>
        <v>10000000</v>
      </c>
      <c r="AN555" s="113">
        <f>SUM(S555:U555)</f>
        <v>0</v>
      </c>
      <c r="AO555" s="113">
        <f>SUM(V555:X555)</f>
        <v>0</v>
      </c>
      <c r="AP555" s="113">
        <f>SUM(AM555:AO555)</f>
        <v>10000000</v>
      </c>
      <c r="AQ555" s="113">
        <f t="shared" si="633"/>
        <v>10000000</v>
      </c>
      <c r="AR555" s="113">
        <f t="shared" si="633"/>
        <v>0</v>
      </c>
      <c r="AS555" s="113">
        <f t="shared" si="633"/>
        <v>0</v>
      </c>
      <c r="AT555" s="113">
        <f>SUM(AQ555:AS555)</f>
        <v>10000000</v>
      </c>
      <c r="AU555" s="113">
        <v>10000000</v>
      </c>
      <c r="AV555" s="113"/>
      <c r="AW555" s="113">
        <f>SUM(AU555:AV555)</f>
        <v>10000000</v>
      </c>
      <c r="AX555" s="113" t="e">
        <f>#REF!</f>
        <v>#REF!</v>
      </c>
      <c r="AY555" s="113">
        <v>0</v>
      </c>
      <c r="AZ555" s="113">
        <v>0</v>
      </c>
      <c r="BA555" s="113">
        <v>0</v>
      </c>
      <c r="BB555" s="113">
        <v>0</v>
      </c>
    </row>
    <row r="556" spans="7:54" s="71" customFormat="1" ht="14.25" x14ac:dyDescent="0.2">
      <c r="G556" s="81" t="s">
        <v>1029</v>
      </c>
      <c r="H556" s="85" t="s">
        <v>1030</v>
      </c>
      <c r="I556" s="74" t="s">
        <v>1031</v>
      </c>
      <c r="J556" s="75">
        <v>22094071</v>
      </c>
      <c r="K556" s="75">
        <v>54075000</v>
      </c>
      <c r="L556" s="113">
        <v>450000000</v>
      </c>
      <c r="M556" s="113">
        <v>7310000</v>
      </c>
      <c r="N556" s="113">
        <v>0</v>
      </c>
      <c r="O556" s="113">
        <v>0</v>
      </c>
      <c r="P556" s="113">
        <v>0</v>
      </c>
      <c r="Q556" s="113">
        <v>0</v>
      </c>
      <c r="R556" s="113">
        <v>5000000</v>
      </c>
      <c r="S556" s="113">
        <v>5000000</v>
      </c>
      <c r="T556" s="113">
        <v>5000000</v>
      </c>
      <c r="U556" s="113">
        <v>5000000</v>
      </c>
      <c r="V556" s="113">
        <v>5000000</v>
      </c>
      <c r="W556" s="113">
        <v>5000000</v>
      </c>
      <c r="X556" s="113">
        <v>5000000</v>
      </c>
      <c r="Y556" s="113">
        <f t="shared" si="632"/>
        <v>42310000</v>
      </c>
      <c r="Z556" s="113">
        <v>37500000</v>
      </c>
      <c r="AA556" s="113">
        <v>37500000</v>
      </c>
      <c r="AB556" s="113">
        <v>37500000</v>
      </c>
      <c r="AC556" s="113">
        <v>37500000</v>
      </c>
      <c r="AD556" s="113">
        <v>37500000</v>
      </c>
      <c r="AE556" s="113">
        <v>37500000</v>
      </c>
      <c r="AF556" s="113">
        <v>37500000</v>
      </c>
      <c r="AG556" s="113">
        <v>54075000</v>
      </c>
      <c r="AH556" s="113">
        <v>0</v>
      </c>
      <c r="AI556" s="113">
        <f t="shared" si="619"/>
        <v>54075000</v>
      </c>
      <c r="AJ556" s="113">
        <v>225000000</v>
      </c>
      <c r="AK556" s="113">
        <v>225000000</v>
      </c>
      <c r="AL556" s="113">
        <f t="shared" si="620"/>
        <v>450000000</v>
      </c>
      <c r="AM556" s="113">
        <f>SUM(M556:R556)</f>
        <v>12310000</v>
      </c>
      <c r="AN556" s="113">
        <v>100000000</v>
      </c>
      <c r="AO556" s="113">
        <v>100000000</v>
      </c>
      <c r="AP556" s="113">
        <f>SUM(AM556:AO556)</f>
        <v>212310000</v>
      </c>
      <c r="AQ556" s="113">
        <f t="shared" si="633"/>
        <v>12310000</v>
      </c>
      <c r="AR556" s="113">
        <f t="shared" si="633"/>
        <v>100000000</v>
      </c>
      <c r="AS556" s="113">
        <f t="shared" si="633"/>
        <v>100000000</v>
      </c>
      <c r="AT556" s="113">
        <f>SUM(AQ556:AS556)</f>
        <v>212310000</v>
      </c>
      <c r="AU556" s="113">
        <v>12310000</v>
      </c>
      <c r="AV556" s="113">
        <v>210000000</v>
      </c>
      <c r="AW556" s="113">
        <f>SUM(AU556:AV556)</f>
        <v>222310000</v>
      </c>
      <c r="AX556" s="113" t="e">
        <f>#REF!</f>
        <v>#REF!</v>
      </c>
      <c r="AY556" s="113">
        <f>222310*1000</f>
        <v>222310000</v>
      </c>
      <c r="AZ556" s="113">
        <v>230000000</v>
      </c>
      <c r="BA556" s="113">
        <f>222310*1000</f>
        <v>222310000</v>
      </c>
      <c r="BB556" s="113">
        <v>230000000</v>
      </c>
    </row>
    <row r="557" spans="7:54" s="71" customFormat="1" ht="14.25" x14ac:dyDescent="0.2">
      <c r="G557" s="81" t="s">
        <v>1032</v>
      </c>
      <c r="H557" s="85" t="s">
        <v>1033</v>
      </c>
      <c r="I557" s="74" t="s">
        <v>1034</v>
      </c>
      <c r="J557" s="75">
        <v>0</v>
      </c>
      <c r="K557" s="75"/>
      <c r="L557" s="113">
        <v>0</v>
      </c>
      <c r="M557" s="113">
        <v>0</v>
      </c>
      <c r="N557" s="113">
        <v>0</v>
      </c>
      <c r="O557" s="113">
        <v>0</v>
      </c>
      <c r="P557" s="113">
        <v>0</v>
      </c>
      <c r="Q557" s="113">
        <v>0</v>
      </c>
      <c r="R557" s="113">
        <v>0</v>
      </c>
      <c r="S557" s="113">
        <v>0</v>
      </c>
      <c r="T557" s="113">
        <v>0</v>
      </c>
      <c r="U557" s="113">
        <v>0</v>
      </c>
      <c r="V557" s="113">
        <v>0</v>
      </c>
      <c r="W557" s="113">
        <v>0</v>
      </c>
      <c r="X557" s="113">
        <v>0</v>
      </c>
      <c r="Y557" s="113">
        <f t="shared" si="632"/>
        <v>0</v>
      </c>
      <c r="Z557" s="113">
        <v>0</v>
      </c>
      <c r="AA557" s="113">
        <v>0</v>
      </c>
      <c r="AB557" s="113">
        <v>0</v>
      </c>
      <c r="AC557" s="113">
        <v>0</v>
      </c>
      <c r="AD557" s="113">
        <v>0</v>
      </c>
      <c r="AE557" s="113">
        <v>0</v>
      </c>
      <c r="AF557" s="113">
        <v>0</v>
      </c>
      <c r="AG557" s="113">
        <v>0</v>
      </c>
      <c r="AH557" s="113">
        <v>0</v>
      </c>
      <c r="AI557" s="113">
        <f t="shared" si="619"/>
        <v>0</v>
      </c>
      <c r="AJ557" s="113">
        <v>0</v>
      </c>
      <c r="AK557" s="113">
        <v>0</v>
      </c>
      <c r="AL557" s="113">
        <f t="shared" si="620"/>
        <v>0</v>
      </c>
      <c r="AM557" s="113">
        <f>SUM(M557:R557)</f>
        <v>0</v>
      </c>
      <c r="AN557" s="113">
        <f>SUM(S557:U557)</f>
        <v>0</v>
      </c>
      <c r="AO557" s="113">
        <f>SUM(V557:X557)</f>
        <v>0</v>
      </c>
      <c r="AP557" s="113">
        <f>SUM(AM557:AO557)</f>
        <v>0</v>
      </c>
      <c r="AQ557" s="113">
        <f t="shared" si="633"/>
        <v>0</v>
      </c>
      <c r="AR557" s="113">
        <f t="shared" si="633"/>
        <v>0</v>
      </c>
      <c r="AS557" s="113">
        <f t="shared" si="633"/>
        <v>0</v>
      </c>
      <c r="AT557" s="113">
        <f>SUM(AQ557:AS557)</f>
        <v>0</v>
      </c>
      <c r="AU557" s="113">
        <v>0</v>
      </c>
      <c r="AV557" s="113">
        <v>0</v>
      </c>
      <c r="AW557" s="113">
        <f>SUM(AU557:AV557)</f>
        <v>0</v>
      </c>
      <c r="AX557" s="113" t="e">
        <f>#REF!</f>
        <v>#REF!</v>
      </c>
      <c r="AY557" s="113">
        <v>0</v>
      </c>
      <c r="AZ557" s="113">
        <v>0</v>
      </c>
      <c r="BA557" s="113">
        <v>0</v>
      </c>
      <c r="BB557" s="113">
        <v>0</v>
      </c>
    </row>
    <row r="558" spans="7:54" s="71" customFormat="1" x14ac:dyDescent="0.2">
      <c r="G558" s="77" t="s">
        <v>1035</v>
      </c>
      <c r="H558" s="89" t="s">
        <v>77</v>
      </c>
      <c r="I558" s="89" t="s">
        <v>194</v>
      </c>
      <c r="J558" s="89">
        <f>J555+J556+J557</f>
        <v>22094071</v>
      </c>
      <c r="K558" s="89">
        <f>K555+K556+K557</f>
        <v>54075000</v>
      </c>
      <c r="L558" s="118">
        <f>L555+L556+L557</f>
        <v>450000000</v>
      </c>
      <c r="M558" s="118">
        <f t="shared" ref="M558:X558" si="634">M555+M556+M557</f>
        <v>7310000</v>
      </c>
      <c r="N558" s="118">
        <f t="shared" si="634"/>
        <v>0</v>
      </c>
      <c r="O558" s="118">
        <f t="shared" si="634"/>
        <v>0</v>
      </c>
      <c r="P558" s="118">
        <f t="shared" si="634"/>
        <v>0</v>
      </c>
      <c r="Q558" s="118">
        <f t="shared" si="634"/>
        <v>10000000</v>
      </c>
      <c r="R558" s="118">
        <f t="shared" si="634"/>
        <v>5000000</v>
      </c>
      <c r="S558" s="118">
        <f t="shared" si="634"/>
        <v>5000000</v>
      </c>
      <c r="T558" s="118">
        <f t="shared" si="634"/>
        <v>5000000</v>
      </c>
      <c r="U558" s="118">
        <f t="shared" si="634"/>
        <v>5000000</v>
      </c>
      <c r="V558" s="118">
        <f t="shared" si="634"/>
        <v>5000000</v>
      </c>
      <c r="W558" s="118">
        <f t="shared" si="634"/>
        <v>5000000</v>
      </c>
      <c r="X558" s="118">
        <f t="shared" si="634"/>
        <v>5000000</v>
      </c>
      <c r="Y558" s="118">
        <f t="shared" si="632"/>
        <v>52310000</v>
      </c>
      <c r="Z558" s="118">
        <f t="shared" ref="Z558:AZ558" si="635">Z555+Z556+Z557</f>
        <v>37500000</v>
      </c>
      <c r="AA558" s="118">
        <f t="shared" si="635"/>
        <v>37500000</v>
      </c>
      <c r="AB558" s="118">
        <f t="shared" si="635"/>
        <v>37500000</v>
      </c>
      <c r="AC558" s="118">
        <f t="shared" si="635"/>
        <v>37500000</v>
      </c>
      <c r="AD558" s="118">
        <f t="shared" si="635"/>
        <v>37500000</v>
      </c>
      <c r="AE558" s="118">
        <f t="shared" si="635"/>
        <v>37500000</v>
      </c>
      <c r="AF558" s="118">
        <f t="shared" si="635"/>
        <v>37500000</v>
      </c>
      <c r="AG558" s="118">
        <f t="shared" si="635"/>
        <v>54075000</v>
      </c>
      <c r="AH558" s="118">
        <f t="shared" si="635"/>
        <v>0</v>
      </c>
      <c r="AI558" s="118">
        <f t="shared" si="635"/>
        <v>54075000</v>
      </c>
      <c r="AJ558" s="118">
        <f t="shared" si="635"/>
        <v>225000000</v>
      </c>
      <c r="AK558" s="118">
        <f t="shared" si="635"/>
        <v>225000000</v>
      </c>
      <c r="AL558" s="118">
        <f t="shared" si="635"/>
        <v>450000000</v>
      </c>
      <c r="AM558" s="118">
        <f t="shared" si="635"/>
        <v>22310000</v>
      </c>
      <c r="AN558" s="118">
        <f t="shared" si="635"/>
        <v>100000000</v>
      </c>
      <c r="AO558" s="118">
        <f t="shared" si="635"/>
        <v>100000000</v>
      </c>
      <c r="AP558" s="118">
        <f t="shared" si="635"/>
        <v>222310000</v>
      </c>
      <c r="AQ558" s="118">
        <f t="shared" si="635"/>
        <v>22310000</v>
      </c>
      <c r="AR558" s="118">
        <f t="shared" si="635"/>
        <v>100000000</v>
      </c>
      <c r="AS558" s="118">
        <f t="shared" si="635"/>
        <v>100000000</v>
      </c>
      <c r="AT558" s="118">
        <f t="shared" si="635"/>
        <v>222310000</v>
      </c>
      <c r="AU558" s="118">
        <f t="shared" si="635"/>
        <v>22310000</v>
      </c>
      <c r="AV558" s="118">
        <f t="shared" si="635"/>
        <v>210000000</v>
      </c>
      <c r="AW558" s="118">
        <f t="shared" si="635"/>
        <v>232310000</v>
      </c>
      <c r="AX558" s="118" t="e">
        <f t="shared" si="635"/>
        <v>#REF!</v>
      </c>
      <c r="AY558" s="118">
        <f t="shared" si="635"/>
        <v>222310000</v>
      </c>
      <c r="AZ558" s="118">
        <f t="shared" si="635"/>
        <v>230000000</v>
      </c>
      <c r="BA558" s="118">
        <f>BA555+BA556+BA557</f>
        <v>222310000</v>
      </c>
      <c r="BB558" s="118">
        <f>BB555+BB556+BB557</f>
        <v>230000000</v>
      </c>
    </row>
    <row r="559" spans="7:54" s="71" customFormat="1" ht="14.25" x14ac:dyDescent="0.2">
      <c r="G559" s="81" t="s">
        <v>77</v>
      </c>
      <c r="H559" s="85" t="s">
        <v>77</v>
      </c>
      <c r="I559" s="74" t="s">
        <v>77</v>
      </c>
      <c r="J559" s="75"/>
      <c r="K559" s="75"/>
      <c r="L559" s="113"/>
      <c r="M559" s="113"/>
      <c r="N559" s="113"/>
      <c r="O559" s="113"/>
      <c r="P559" s="113"/>
      <c r="Q559" s="113"/>
      <c r="R559" s="113"/>
      <c r="S559" s="113"/>
      <c r="T559" s="113"/>
      <c r="U559" s="113"/>
      <c r="V559" s="113"/>
      <c r="W559" s="113"/>
      <c r="X559" s="113"/>
      <c r="Y559" s="113">
        <f t="shared" ref="Y559:Y620" si="636">SUM(M559:X559)</f>
        <v>0</v>
      </c>
      <c r="Z559" s="113"/>
      <c r="AA559" s="113"/>
      <c r="AB559" s="113"/>
      <c r="AC559" s="113"/>
      <c r="AD559" s="113"/>
      <c r="AE559" s="113"/>
      <c r="AF559" s="113"/>
      <c r="AG559" s="113"/>
      <c r="AH559" s="113"/>
      <c r="AI559" s="113">
        <f t="shared" si="619"/>
        <v>0</v>
      </c>
      <c r="AJ559" s="113">
        <v>0</v>
      </c>
      <c r="AK559" s="113">
        <v>0</v>
      </c>
      <c r="AL559" s="113">
        <f t="shared" si="620"/>
        <v>0</v>
      </c>
      <c r="AM559" s="113"/>
      <c r="AN559" s="113"/>
      <c r="AO559" s="113"/>
      <c r="AP559" s="113"/>
      <c r="AQ559" s="113"/>
      <c r="AR559" s="113"/>
      <c r="AS559" s="113"/>
      <c r="AT559" s="113"/>
      <c r="AU559" s="113"/>
      <c r="AV559" s="113" t="e">
        <f>#REF!-AU559</f>
        <v>#REF!</v>
      </c>
      <c r="AW559" s="113" t="e">
        <f>SUM(AU559:AV559)</f>
        <v>#REF!</v>
      </c>
      <c r="AX559" s="113" t="e">
        <f>#REF!</f>
        <v>#REF!</v>
      </c>
      <c r="AY559" s="113"/>
      <c r="AZ559" s="113"/>
      <c r="BA559" s="113"/>
      <c r="BB559" s="113"/>
    </row>
    <row r="560" spans="7:54" s="71" customFormat="1" x14ac:dyDescent="0.2">
      <c r="G560" s="77" t="s">
        <v>1036</v>
      </c>
      <c r="H560" s="78" t="s">
        <v>195</v>
      </c>
      <c r="I560" s="79" t="s">
        <v>196</v>
      </c>
      <c r="J560" s="80"/>
      <c r="K560" s="80"/>
      <c r="L560" s="114"/>
      <c r="M560" s="114"/>
      <c r="N560" s="114"/>
      <c r="O560" s="114"/>
      <c r="P560" s="114"/>
      <c r="Q560" s="114"/>
      <c r="R560" s="114"/>
      <c r="S560" s="114"/>
      <c r="T560" s="114"/>
      <c r="U560" s="114"/>
      <c r="V560" s="114"/>
      <c r="W560" s="114"/>
      <c r="X560" s="114"/>
      <c r="Y560" s="114">
        <f t="shared" si="636"/>
        <v>0</v>
      </c>
      <c r="Z560" s="114"/>
      <c r="AA560" s="114"/>
      <c r="AB560" s="114"/>
      <c r="AC560" s="114"/>
      <c r="AD560" s="114"/>
      <c r="AE560" s="114"/>
      <c r="AF560" s="114"/>
      <c r="AG560" s="114"/>
      <c r="AH560" s="114"/>
      <c r="AI560" s="113">
        <f t="shared" si="619"/>
        <v>0</v>
      </c>
      <c r="AJ560" s="113">
        <v>0</v>
      </c>
      <c r="AK560" s="113">
        <v>0</v>
      </c>
      <c r="AL560" s="113">
        <f t="shared" si="620"/>
        <v>0</v>
      </c>
      <c r="AM560" s="114"/>
      <c r="AN560" s="114"/>
      <c r="AO560" s="114"/>
      <c r="AP560" s="114"/>
      <c r="AQ560" s="114"/>
      <c r="AR560" s="114"/>
      <c r="AS560" s="114"/>
      <c r="AT560" s="114"/>
      <c r="AU560" s="114"/>
      <c r="AV560" s="113" t="e">
        <f>#REF!-AU560</f>
        <v>#REF!</v>
      </c>
      <c r="AW560" s="113" t="e">
        <f>SUM(AU560:AV560)</f>
        <v>#REF!</v>
      </c>
      <c r="AX560" s="113" t="e">
        <f>#REF!</f>
        <v>#REF!</v>
      </c>
      <c r="AY560" s="114"/>
      <c r="AZ560" s="114"/>
      <c r="BA560" s="114"/>
      <c r="BB560" s="114"/>
    </row>
    <row r="561" spans="7:54" s="71" customFormat="1" ht="14.25" x14ac:dyDescent="0.2">
      <c r="G561" s="81" t="s">
        <v>1037</v>
      </c>
      <c r="H561" s="82" t="s">
        <v>197</v>
      </c>
      <c r="I561" s="83" t="s">
        <v>198</v>
      </c>
      <c r="J561" s="84">
        <f>SUM(J562:J569)</f>
        <v>0</v>
      </c>
      <c r="K561" s="84">
        <f>SUM(K562:K569)</f>
        <v>0</v>
      </c>
      <c r="L561" s="115">
        <f>SUM(L562:L569)</f>
        <v>0</v>
      </c>
      <c r="M561" s="115">
        <f t="shared" ref="M561:X561" si="637">SUM(M562:M569)</f>
        <v>0</v>
      </c>
      <c r="N561" s="115">
        <f t="shared" si="637"/>
        <v>0</v>
      </c>
      <c r="O561" s="115">
        <f t="shared" si="637"/>
        <v>0</v>
      </c>
      <c r="P561" s="115">
        <f t="shared" si="637"/>
        <v>0</v>
      </c>
      <c r="Q561" s="115">
        <f t="shared" si="637"/>
        <v>0</v>
      </c>
      <c r="R561" s="115">
        <f t="shared" si="637"/>
        <v>0</v>
      </c>
      <c r="S561" s="115">
        <f t="shared" si="637"/>
        <v>0</v>
      </c>
      <c r="T561" s="115">
        <f t="shared" si="637"/>
        <v>0</v>
      </c>
      <c r="U561" s="115">
        <f t="shared" si="637"/>
        <v>0</v>
      </c>
      <c r="V561" s="115">
        <f t="shared" si="637"/>
        <v>0</v>
      </c>
      <c r="W561" s="115">
        <f t="shared" si="637"/>
        <v>0</v>
      </c>
      <c r="X561" s="115">
        <f t="shared" si="637"/>
        <v>0</v>
      </c>
      <c r="Y561" s="115">
        <f t="shared" si="636"/>
        <v>0</v>
      </c>
      <c r="Z561" s="115">
        <f t="shared" ref="Z561:AX561" si="638">SUM(Z562:Z569)</f>
        <v>0</v>
      </c>
      <c r="AA561" s="115">
        <f t="shared" si="638"/>
        <v>0</v>
      </c>
      <c r="AB561" s="115">
        <f t="shared" si="638"/>
        <v>0</v>
      </c>
      <c r="AC561" s="115">
        <f t="shared" si="638"/>
        <v>0</v>
      </c>
      <c r="AD561" s="115">
        <f t="shared" si="638"/>
        <v>0</v>
      </c>
      <c r="AE561" s="115">
        <f t="shared" si="638"/>
        <v>0</v>
      </c>
      <c r="AF561" s="115">
        <f t="shared" si="638"/>
        <v>0</v>
      </c>
      <c r="AG561" s="115">
        <f t="shared" si="638"/>
        <v>0</v>
      </c>
      <c r="AH561" s="115">
        <f t="shared" si="638"/>
        <v>0</v>
      </c>
      <c r="AI561" s="115">
        <f t="shared" si="638"/>
        <v>0</v>
      </c>
      <c r="AJ561" s="115">
        <f t="shared" si="638"/>
        <v>0</v>
      </c>
      <c r="AK561" s="115">
        <f t="shared" si="638"/>
        <v>0</v>
      </c>
      <c r="AL561" s="115">
        <f t="shared" si="638"/>
        <v>0</v>
      </c>
      <c r="AM561" s="115">
        <f t="shared" si="638"/>
        <v>0</v>
      </c>
      <c r="AN561" s="115">
        <f t="shared" si="638"/>
        <v>0</v>
      </c>
      <c r="AO561" s="115">
        <f t="shared" si="638"/>
        <v>0</v>
      </c>
      <c r="AP561" s="115">
        <f t="shared" si="638"/>
        <v>0</v>
      </c>
      <c r="AQ561" s="115">
        <f t="shared" si="638"/>
        <v>0</v>
      </c>
      <c r="AR561" s="115">
        <f t="shared" si="638"/>
        <v>0</v>
      </c>
      <c r="AS561" s="115">
        <f t="shared" si="638"/>
        <v>0</v>
      </c>
      <c r="AT561" s="115">
        <f>SUM(AT562:AT569)</f>
        <v>0</v>
      </c>
      <c r="AU561" s="115">
        <f t="shared" si="638"/>
        <v>0</v>
      </c>
      <c r="AV561" s="115">
        <f t="shared" si="638"/>
        <v>0</v>
      </c>
      <c r="AW561" s="115">
        <f t="shared" si="638"/>
        <v>0</v>
      </c>
      <c r="AX561" s="115" t="e">
        <f t="shared" si="638"/>
        <v>#REF!</v>
      </c>
      <c r="AY561" s="115">
        <f>SUM(AY562:AY569)</f>
        <v>0</v>
      </c>
      <c r="AZ561" s="115">
        <f>SUM(AZ562:AZ569)</f>
        <v>0</v>
      </c>
      <c r="BA561" s="115">
        <f>SUM(BA562:BA569)</f>
        <v>0</v>
      </c>
      <c r="BB561" s="115">
        <f>SUM(BB562:BB569)</f>
        <v>0</v>
      </c>
    </row>
    <row r="562" spans="7:54" s="71" customFormat="1" ht="14.25" x14ac:dyDescent="0.2">
      <c r="G562" s="81" t="s">
        <v>1038</v>
      </c>
      <c r="H562" s="85" t="s">
        <v>1038</v>
      </c>
      <c r="I562" s="74" t="s">
        <v>1039</v>
      </c>
      <c r="J562" s="75">
        <v>0</v>
      </c>
      <c r="K562" s="75"/>
      <c r="L562" s="113">
        <v>0</v>
      </c>
      <c r="M562" s="113">
        <v>0</v>
      </c>
      <c r="N562" s="113">
        <v>0</v>
      </c>
      <c r="O562" s="113">
        <v>0</v>
      </c>
      <c r="P562" s="113">
        <v>0</v>
      </c>
      <c r="Q562" s="113">
        <v>0</v>
      </c>
      <c r="R562" s="113">
        <v>0</v>
      </c>
      <c r="S562" s="113">
        <v>0</v>
      </c>
      <c r="T562" s="113">
        <v>0</v>
      </c>
      <c r="U562" s="113">
        <v>0</v>
      </c>
      <c r="V562" s="113">
        <v>0</v>
      </c>
      <c r="W562" s="113">
        <v>0</v>
      </c>
      <c r="X562" s="113">
        <v>0</v>
      </c>
      <c r="Y562" s="113">
        <f t="shared" si="636"/>
        <v>0</v>
      </c>
      <c r="Z562" s="113">
        <v>0</v>
      </c>
      <c r="AA562" s="113">
        <v>0</v>
      </c>
      <c r="AB562" s="113">
        <v>0</v>
      </c>
      <c r="AC562" s="113">
        <v>0</v>
      </c>
      <c r="AD562" s="113">
        <v>0</v>
      </c>
      <c r="AE562" s="113">
        <v>0</v>
      </c>
      <c r="AF562" s="113">
        <v>0</v>
      </c>
      <c r="AG562" s="113">
        <v>0</v>
      </c>
      <c r="AH562" s="113">
        <v>0</v>
      </c>
      <c r="AI562" s="113">
        <f t="shared" si="619"/>
        <v>0</v>
      </c>
      <c r="AJ562" s="113">
        <v>0</v>
      </c>
      <c r="AK562" s="113">
        <v>0</v>
      </c>
      <c r="AL562" s="113">
        <f t="shared" si="620"/>
        <v>0</v>
      </c>
      <c r="AM562" s="113">
        <f t="shared" ref="AM562:AM569" si="639">SUM(M562:R562)</f>
        <v>0</v>
      </c>
      <c r="AN562" s="113">
        <f t="shared" ref="AN562:AN569" si="640">SUM(S562:U562)</f>
        <v>0</v>
      </c>
      <c r="AO562" s="113">
        <f t="shared" ref="AO562:AO569" si="641">SUM(V562:X562)</f>
        <v>0</v>
      </c>
      <c r="AP562" s="113">
        <f t="shared" ref="AP562:AP569" si="642">SUM(AM562:AO562)</f>
        <v>0</v>
      </c>
      <c r="AQ562" s="113">
        <f t="shared" ref="AQ562:AS569" si="643">AM562</f>
        <v>0</v>
      </c>
      <c r="AR562" s="113">
        <f t="shared" si="643"/>
        <v>0</v>
      </c>
      <c r="AS562" s="113">
        <f t="shared" si="643"/>
        <v>0</v>
      </c>
      <c r="AT562" s="113">
        <f t="shared" ref="AT562:AT569" si="644">SUM(AQ562:AS562)</f>
        <v>0</v>
      </c>
      <c r="AU562" s="113">
        <v>0</v>
      </c>
      <c r="AV562" s="113">
        <v>0</v>
      </c>
      <c r="AW562" s="113">
        <f t="shared" ref="AW562:AW569" si="645">SUM(AU562:AV562)</f>
        <v>0</v>
      </c>
      <c r="AX562" s="113" t="e">
        <f>#REF!</f>
        <v>#REF!</v>
      </c>
      <c r="AY562" s="113">
        <v>0</v>
      </c>
      <c r="AZ562" s="113">
        <v>0</v>
      </c>
      <c r="BA562" s="113">
        <v>0</v>
      </c>
      <c r="BB562" s="113">
        <v>0</v>
      </c>
    </row>
    <row r="563" spans="7:54" s="71" customFormat="1" ht="14.25" x14ac:dyDescent="0.2">
      <c r="G563" s="81" t="s">
        <v>1040</v>
      </c>
      <c r="H563" s="85" t="s">
        <v>1040</v>
      </c>
      <c r="I563" s="74" t="s">
        <v>1041</v>
      </c>
      <c r="J563" s="75">
        <v>0</v>
      </c>
      <c r="K563" s="75"/>
      <c r="L563" s="113">
        <v>0</v>
      </c>
      <c r="M563" s="113">
        <v>0</v>
      </c>
      <c r="N563" s="113">
        <v>0</v>
      </c>
      <c r="O563" s="113">
        <v>0</v>
      </c>
      <c r="P563" s="113">
        <v>0</v>
      </c>
      <c r="Q563" s="113">
        <v>0</v>
      </c>
      <c r="R563" s="113">
        <v>0</v>
      </c>
      <c r="S563" s="113">
        <v>0</v>
      </c>
      <c r="T563" s="113">
        <v>0</v>
      </c>
      <c r="U563" s="113">
        <v>0</v>
      </c>
      <c r="V563" s="113">
        <v>0</v>
      </c>
      <c r="W563" s="113">
        <v>0</v>
      </c>
      <c r="X563" s="113">
        <v>0</v>
      </c>
      <c r="Y563" s="113">
        <f t="shared" si="636"/>
        <v>0</v>
      </c>
      <c r="Z563" s="113">
        <v>0</v>
      </c>
      <c r="AA563" s="113">
        <v>0</v>
      </c>
      <c r="AB563" s="113">
        <v>0</v>
      </c>
      <c r="AC563" s="113">
        <v>0</v>
      </c>
      <c r="AD563" s="113">
        <v>0</v>
      </c>
      <c r="AE563" s="113">
        <v>0</v>
      </c>
      <c r="AF563" s="113">
        <v>0</v>
      </c>
      <c r="AG563" s="113">
        <v>0</v>
      </c>
      <c r="AH563" s="113">
        <v>0</v>
      </c>
      <c r="AI563" s="113">
        <f t="shared" si="619"/>
        <v>0</v>
      </c>
      <c r="AJ563" s="113">
        <v>0</v>
      </c>
      <c r="AK563" s="113">
        <v>0</v>
      </c>
      <c r="AL563" s="113">
        <f t="shared" si="620"/>
        <v>0</v>
      </c>
      <c r="AM563" s="113">
        <f t="shared" si="639"/>
        <v>0</v>
      </c>
      <c r="AN563" s="113">
        <f t="shared" si="640"/>
        <v>0</v>
      </c>
      <c r="AO563" s="113">
        <f t="shared" si="641"/>
        <v>0</v>
      </c>
      <c r="AP563" s="113">
        <f t="shared" si="642"/>
        <v>0</v>
      </c>
      <c r="AQ563" s="113">
        <f t="shared" si="643"/>
        <v>0</v>
      </c>
      <c r="AR563" s="113">
        <f t="shared" si="643"/>
        <v>0</v>
      </c>
      <c r="AS563" s="113">
        <f t="shared" si="643"/>
        <v>0</v>
      </c>
      <c r="AT563" s="113">
        <f t="shared" si="644"/>
        <v>0</v>
      </c>
      <c r="AU563" s="113">
        <v>0</v>
      </c>
      <c r="AV563" s="113">
        <v>0</v>
      </c>
      <c r="AW563" s="113">
        <f t="shared" si="645"/>
        <v>0</v>
      </c>
      <c r="AX563" s="113" t="e">
        <f>#REF!</f>
        <v>#REF!</v>
      </c>
      <c r="AY563" s="113">
        <v>0</v>
      </c>
      <c r="AZ563" s="113">
        <v>0</v>
      </c>
      <c r="BA563" s="113">
        <v>0</v>
      </c>
      <c r="BB563" s="113">
        <v>0</v>
      </c>
    </row>
    <row r="564" spans="7:54" s="71" customFormat="1" ht="14.25" x14ac:dyDescent="0.2">
      <c r="G564" s="81" t="s">
        <v>1042</v>
      </c>
      <c r="H564" s="85" t="s">
        <v>1042</v>
      </c>
      <c r="I564" s="74" t="s">
        <v>1043</v>
      </c>
      <c r="J564" s="75">
        <v>0</v>
      </c>
      <c r="K564" s="75"/>
      <c r="L564" s="113">
        <v>0</v>
      </c>
      <c r="M564" s="113">
        <v>0</v>
      </c>
      <c r="N564" s="113">
        <v>0</v>
      </c>
      <c r="O564" s="113">
        <v>0</v>
      </c>
      <c r="P564" s="113">
        <v>0</v>
      </c>
      <c r="Q564" s="113">
        <v>0</v>
      </c>
      <c r="R564" s="113">
        <v>0</v>
      </c>
      <c r="S564" s="113">
        <v>0</v>
      </c>
      <c r="T564" s="113">
        <v>0</v>
      </c>
      <c r="U564" s="113">
        <v>0</v>
      </c>
      <c r="V564" s="113">
        <v>0</v>
      </c>
      <c r="W564" s="113">
        <v>0</v>
      </c>
      <c r="X564" s="113">
        <v>0</v>
      </c>
      <c r="Y564" s="113">
        <f t="shared" si="636"/>
        <v>0</v>
      </c>
      <c r="Z564" s="113">
        <v>0</v>
      </c>
      <c r="AA564" s="113">
        <v>0</v>
      </c>
      <c r="AB564" s="113">
        <v>0</v>
      </c>
      <c r="AC564" s="113">
        <v>0</v>
      </c>
      <c r="AD564" s="113">
        <v>0</v>
      </c>
      <c r="AE564" s="113">
        <v>0</v>
      </c>
      <c r="AF564" s="113">
        <v>0</v>
      </c>
      <c r="AG564" s="113">
        <v>0</v>
      </c>
      <c r="AH564" s="113">
        <v>0</v>
      </c>
      <c r="AI564" s="113">
        <f t="shared" si="619"/>
        <v>0</v>
      </c>
      <c r="AJ564" s="113">
        <v>0</v>
      </c>
      <c r="AK564" s="113">
        <v>0</v>
      </c>
      <c r="AL564" s="113">
        <f t="shared" si="620"/>
        <v>0</v>
      </c>
      <c r="AM564" s="113">
        <f t="shared" si="639"/>
        <v>0</v>
      </c>
      <c r="AN564" s="113">
        <f t="shared" si="640"/>
        <v>0</v>
      </c>
      <c r="AO564" s="113">
        <f t="shared" si="641"/>
        <v>0</v>
      </c>
      <c r="AP564" s="113">
        <f t="shared" si="642"/>
        <v>0</v>
      </c>
      <c r="AQ564" s="113">
        <f t="shared" si="643"/>
        <v>0</v>
      </c>
      <c r="AR564" s="113">
        <f t="shared" si="643"/>
        <v>0</v>
      </c>
      <c r="AS564" s="113">
        <f t="shared" si="643"/>
        <v>0</v>
      </c>
      <c r="AT564" s="113">
        <f t="shared" si="644"/>
        <v>0</v>
      </c>
      <c r="AU564" s="113">
        <v>0</v>
      </c>
      <c r="AV564" s="113">
        <v>0</v>
      </c>
      <c r="AW564" s="113">
        <f t="shared" si="645"/>
        <v>0</v>
      </c>
      <c r="AX564" s="113" t="e">
        <f>#REF!</f>
        <v>#REF!</v>
      </c>
      <c r="AY564" s="113">
        <v>0</v>
      </c>
      <c r="AZ564" s="113">
        <v>0</v>
      </c>
      <c r="BA564" s="113">
        <v>0</v>
      </c>
      <c r="BB564" s="113">
        <v>0</v>
      </c>
    </row>
    <row r="565" spans="7:54" s="71" customFormat="1" ht="14.25" x14ac:dyDescent="0.2">
      <c r="G565" s="81" t="s">
        <v>1044</v>
      </c>
      <c r="H565" s="85" t="s">
        <v>1044</v>
      </c>
      <c r="I565" s="74" t="s">
        <v>1045</v>
      </c>
      <c r="J565" s="75">
        <v>0</v>
      </c>
      <c r="K565" s="75"/>
      <c r="L565" s="113">
        <v>0</v>
      </c>
      <c r="M565" s="113">
        <v>0</v>
      </c>
      <c r="N565" s="113">
        <v>0</v>
      </c>
      <c r="O565" s="113">
        <v>0</v>
      </c>
      <c r="P565" s="113">
        <v>0</v>
      </c>
      <c r="Q565" s="113">
        <v>0</v>
      </c>
      <c r="R565" s="113">
        <v>0</v>
      </c>
      <c r="S565" s="113">
        <v>0</v>
      </c>
      <c r="T565" s="113">
        <v>0</v>
      </c>
      <c r="U565" s="113">
        <v>0</v>
      </c>
      <c r="V565" s="113">
        <v>0</v>
      </c>
      <c r="W565" s="113">
        <v>0</v>
      </c>
      <c r="X565" s="113">
        <v>0</v>
      </c>
      <c r="Y565" s="113">
        <f t="shared" si="636"/>
        <v>0</v>
      </c>
      <c r="Z565" s="113">
        <v>0</v>
      </c>
      <c r="AA565" s="113">
        <v>0</v>
      </c>
      <c r="AB565" s="113">
        <v>0</v>
      </c>
      <c r="AC565" s="113">
        <v>0</v>
      </c>
      <c r="AD565" s="113">
        <v>0</v>
      </c>
      <c r="AE565" s="113">
        <v>0</v>
      </c>
      <c r="AF565" s="113">
        <v>0</v>
      </c>
      <c r="AG565" s="113">
        <v>0</v>
      </c>
      <c r="AH565" s="113">
        <v>0</v>
      </c>
      <c r="AI565" s="113">
        <f t="shared" si="619"/>
        <v>0</v>
      </c>
      <c r="AJ565" s="113">
        <v>0</v>
      </c>
      <c r="AK565" s="113">
        <v>0</v>
      </c>
      <c r="AL565" s="113">
        <f t="shared" si="620"/>
        <v>0</v>
      </c>
      <c r="AM565" s="113">
        <f t="shared" si="639"/>
        <v>0</v>
      </c>
      <c r="AN565" s="113">
        <f t="shared" si="640"/>
        <v>0</v>
      </c>
      <c r="AO565" s="113">
        <f t="shared" si="641"/>
        <v>0</v>
      </c>
      <c r="AP565" s="113">
        <f t="shared" si="642"/>
        <v>0</v>
      </c>
      <c r="AQ565" s="113">
        <f t="shared" si="643"/>
        <v>0</v>
      </c>
      <c r="AR565" s="113">
        <f t="shared" si="643"/>
        <v>0</v>
      </c>
      <c r="AS565" s="113">
        <f t="shared" si="643"/>
        <v>0</v>
      </c>
      <c r="AT565" s="113">
        <f t="shared" si="644"/>
        <v>0</v>
      </c>
      <c r="AU565" s="113">
        <v>0</v>
      </c>
      <c r="AV565" s="113">
        <v>0</v>
      </c>
      <c r="AW565" s="113">
        <f t="shared" si="645"/>
        <v>0</v>
      </c>
      <c r="AX565" s="113" t="e">
        <f>#REF!</f>
        <v>#REF!</v>
      </c>
      <c r="AY565" s="113">
        <v>0</v>
      </c>
      <c r="AZ565" s="113">
        <v>0</v>
      </c>
      <c r="BA565" s="113">
        <v>0</v>
      </c>
      <c r="BB565" s="113">
        <v>0</v>
      </c>
    </row>
    <row r="566" spans="7:54" s="71" customFormat="1" ht="14.25" x14ac:dyDescent="0.2">
      <c r="G566" s="81" t="s">
        <v>1046</v>
      </c>
      <c r="H566" s="85" t="s">
        <v>1046</v>
      </c>
      <c r="I566" s="74" t="s">
        <v>1047</v>
      </c>
      <c r="J566" s="75">
        <v>0</v>
      </c>
      <c r="K566" s="75"/>
      <c r="L566" s="113">
        <v>0</v>
      </c>
      <c r="M566" s="113">
        <v>0</v>
      </c>
      <c r="N566" s="113">
        <v>0</v>
      </c>
      <c r="O566" s="113">
        <v>0</v>
      </c>
      <c r="P566" s="113">
        <v>0</v>
      </c>
      <c r="Q566" s="113">
        <v>0</v>
      </c>
      <c r="R566" s="113">
        <v>0</v>
      </c>
      <c r="S566" s="113">
        <v>0</v>
      </c>
      <c r="T566" s="113">
        <v>0</v>
      </c>
      <c r="U566" s="113">
        <v>0</v>
      </c>
      <c r="V566" s="113">
        <v>0</v>
      </c>
      <c r="W566" s="113">
        <v>0</v>
      </c>
      <c r="X566" s="113">
        <v>0</v>
      </c>
      <c r="Y566" s="113">
        <f t="shared" si="636"/>
        <v>0</v>
      </c>
      <c r="Z566" s="113">
        <v>0</v>
      </c>
      <c r="AA566" s="113">
        <v>0</v>
      </c>
      <c r="AB566" s="113">
        <v>0</v>
      </c>
      <c r="AC566" s="113">
        <v>0</v>
      </c>
      <c r="AD566" s="113">
        <v>0</v>
      </c>
      <c r="AE566" s="113">
        <v>0</v>
      </c>
      <c r="AF566" s="113">
        <v>0</v>
      </c>
      <c r="AG566" s="113">
        <v>0</v>
      </c>
      <c r="AH566" s="113">
        <v>0</v>
      </c>
      <c r="AI566" s="113">
        <f t="shared" si="619"/>
        <v>0</v>
      </c>
      <c r="AJ566" s="113">
        <v>0</v>
      </c>
      <c r="AK566" s="113">
        <v>0</v>
      </c>
      <c r="AL566" s="113">
        <f t="shared" si="620"/>
        <v>0</v>
      </c>
      <c r="AM566" s="113">
        <f t="shared" si="639"/>
        <v>0</v>
      </c>
      <c r="AN566" s="113">
        <f t="shared" si="640"/>
        <v>0</v>
      </c>
      <c r="AO566" s="113">
        <f t="shared" si="641"/>
        <v>0</v>
      </c>
      <c r="AP566" s="113">
        <f t="shared" si="642"/>
        <v>0</v>
      </c>
      <c r="AQ566" s="113">
        <f t="shared" si="643"/>
        <v>0</v>
      </c>
      <c r="AR566" s="113">
        <f t="shared" si="643"/>
        <v>0</v>
      </c>
      <c r="AS566" s="113">
        <f t="shared" si="643"/>
        <v>0</v>
      </c>
      <c r="AT566" s="113">
        <f t="shared" si="644"/>
        <v>0</v>
      </c>
      <c r="AU566" s="113">
        <v>0</v>
      </c>
      <c r="AV566" s="113">
        <v>0</v>
      </c>
      <c r="AW566" s="113">
        <f t="shared" si="645"/>
        <v>0</v>
      </c>
      <c r="AX566" s="113" t="e">
        <f>#REF!</f>
        <v>#REF!</v>
      </c>
      <c r="AY566" s="113">
        <v>0</v>
      </c>
      <c r="AZ566" s="113">
        <v>0</v>
      </c>
      <c r="BA566" s="113">
        <v>0</v>
      </c>
      <c r="BB566" s="113">
        <v>0</v>
      </c>
    </row>
    <row r="567" spans="7:54" s="71" customFormat="1" ht="14.25" x14ac:dyDescent="0.2">
      <c r="G567" s="81" t="s">
        <v>1048</v>
      </c>
      <c r="H567" s="85" t="s">
        <v>1048</v>
      </c>
      <c r="I567" s="74" t="s">
        <v>1049</v>
      </c>
      <c r="J567" s="75">
        <v>0</v>
      </c>
      <c r="K567" s="75"/>
      <c r="L567" s="113">
        <v>0</v>
      </c>
      <c r="M567" s="113">
        <v>0</v>
      </c>
      <c r="N567" s="113">
        <v>0</v>
      </c>
      <c r="O567" s="113">
        <v>0</v>
      </c>
      <c r="P567" s="113">
        <v>0</v>
      </c>
      <c r="Q567" s="113">
        <v>0</v>
      </c>
      <c r="R567" s="113">
        <v>0</v>
      </c>
      <c r="S567" s="113">
        <v>0</v>
      </c>
      <c r="T567" s="113">
        <v>0</v>
      </c>
      <c r="U567" s="113">
        <v>0</v>
      </c>
      <c r="V567" s="113">
        <v>0</v>
      </c>
      <c r="W567" s="113">
        <v>0</v>
      </c>
      <c r="X567" s="113">
        <v>0</v>
      </c>
      <c r="Y567" s="113">
        <f t="shared" si="636"/>
        <v>0</v>
      </c>
      <c r="Z567" s="113">
        <v>0</v>
      </c>
      <c r="AA567" s="113">
        <v>0</v>
      </c>
      <c r="AB567" s="113">
        <v>0</v>
      </c>
      <c r="AC567" s="113">
        <v>0</v>
      </c>
      <c r="AD567" s="113">
        <v>0</v>
      </c>
      <c r="AE567" s="113">
        <v>0</v>
      </c>
      <c r="AF567" s="113">
        <v>0</v>
      </c>
      <c r="AG567" s="113">
        <v>0</v>
      </c>
      <c r="AH567" s="113">
        <v>0</v>
      </c>
      <c r="AI567" s="113">
        <f t="shared" si="619"/>
        <v>0</v>
      </c>
      <c r="AJ567" s="113">
        <v>0</v>
      </c>
      <c r="AK567" s="113">
        <v>0</v>
      </c>
      <c r="AL567" s="113">
        <f t="shared" si="620"/>
        <v>0</v>
      </c>
      <c r="AM567" s="113">
        <f t="shared" si="639"/>
        <v>0</v>
      </c>
      <c r="AN567" s="113">
        <f t="shared" si="640"/>
        <v>0</v>
      </c>
      <c r="AO567" s="113">
        <f t="shared" si="641"/>
        <v>0</v>
      </c>
      <c r="AP567" s="113">
        <f t="shared" si="642"/>
        <v>0</v>
      </c>
      <c r="AQ567" s="113">
        <f t="shared" si="643"/>
        <v>0</v>
      </c>
      <c r="AR567" s="113">
        <f t="shared" si="643"/>
        <v>0</v>
      </c>
      <c r="AS567" s="113">
        <f t="shared" si="643"/>
        <v>0</v>
      </c>
      <c r="AT567" s="113">
        <f t="shared" si="644"/>
        <v>0</v>
      </c>
      <c r="AU567" s="113">
        <v>0</v>
      </c>
      <c r="AV567" s="113">
        <v>0</v>
      </c>
      <c r="AW567" s="113">
        <f t="shared" si="645"/>
        <v>0</v>
      </c>
      <c r="AX567" s="113" t="e">
        <f>#REF!</f>
        <v>#REF!</v>
      </c>
      <c r="AY567" s="113">
        <v>0</v>
      </c>
      <c r="AZ567" s="113">
        <v>0</v>
      </c>
      <c r="BA567" s="113">
        <v>0</v>
      </c>
      <c r="BB567" s="113">
        <v>0</v>
      </c>
    </row>
    <row r="568" spans="7:54" s="71" customFormat="1" ht="14.25" x14ac:dyDescent="0.2">
      <c r="G568" s="81" t="s">
        <v>1050</v>
      </c>
      <c r="H568" s="85" t="s">
        <v>1050</v>
      </c>
      <c r="I568" s="74" t="s">
        <v>1051</v>
      </c>
      <c r="J568" s="75">
        <v>0</v>
      </c>
      <c r="K568" s="75"/>
      <c r="L568" s="113">
        <v>0</v>
      </c>
      <c r="M568" s="113">
        <v>0</v>
      </c>
      <c r="N568" s="113">
        <v>0</v>
      </c>
      <c r="O568" s="113">
        <v>0</v>
      </c>
      <c r="P568" s="113">
        <v>0</v>
      </c>
      <c r="Q568" s="113">
        <v>0</v>
      </c>
      <c r="R568" s="113">
        <v>0</v>
      </c>
      <c r="S568" s="113">
        <v>0</v>
      </c>
      <c r="T568" s="113">
        <v>0</v>
      </c>
      <c r="U568" s="113">
        <v>0</v>
      </c>
      <c r="V568" s="113">
        <v>0</v>
      </c>
      <c r="W568" s="113">
        <v>0</v>
      </c>
      <c r="X568" s="113">
        <v>0</v>
      </c>
      <c r="Y568" s="113">
        <f t="shared" si="636"/>
        <v>0</v>
      </c>
      <c r="Z568" s="113">
        <v>0</v>
      </c>
      <c r="AA568" s="113">
        <v>0</v>
      </c>
      <c r="AB568" s="113">
        <v>0</v>
      </c>
      <c r="AC568" s="113">
        <v>0</v>
      </c>
      <c r="AD568" s="113">
        <v>0</v>
      </c>
      <c r="AE568" s="113">
        <v>0</v>
      </c>
      <c r="AF568" s="113">
        <v>0</v>
      </c>
      <c r="AG568" s="113">
        <v>0</v>
      </c>
      <c r="AH568" s="113">
        <v>0</v>
      </c>
      <c r="AI568" s="113">
        <f t="shared" si="619"/>
        <v>0</v>
      </c>
      <c r="AJ568" s="113">
        <v>0</v>
      </c>
      <c r="AK568" s="113">
        <v>0</v>
      </c>
      <c r="AL568" s="113">
        <f t="shared" si="620"/>
        <v>0</v>
      </c>
      <c r="AM568" s="113">
        <f t="shared" si="639"/>
        <v>0</v>
      </c>
      <c r="AN568" s="113">
        <f t="shared" si="640"/>
        <v>0</v>
      </c>
      <c r="AO568" s="113">
        <f t="shared" si="641"/>
        <v>0</v>
      </c>
      <c r="AP568" s="113">
        <f t="shared" si="642"/>
        <v>0</v>
      </c>
      <c r="AQ568" s="113">
        <f t="shared" si="643"/>
        <v>0</v>
      </c>
      <c r="AR568" s="113">
        <f t="shared" si="643"/>
        <v>0</v>
      </c>
      <c r="AS568" s="113">
        <f t="shared" si="643"/>
        <v>0</v>
      </c>
      <c r="AT568" s="113">
        <f t="shared" si="644"/>
        <v>0</v>
      </c>
      <c r="AU568" s="113">
        <v>0</v>
      </c>
      <c r="AV568" s="113">
        <v>0</v>
      </c>
      <c r="AW568" s="113">
        <f t="shared" si="645"/>
        <v>0</v>
      </c>
      <c r="AX568" s="113" t="e">
        <f>#REF!</f>
        <v>#REF!</v>
      </c>
      <c r="AY568" s="113">
        <v>0</v>
      </c>
      <c r="AZ568" s="113">
        <v>0</v>
      </c>
      <c r="BA568" s="113">
        <v>0</v>
      </c>
      <c r="BB568" s="113">
        <v>0</v>
      </c>
    </row>
    <row r="569" spans="7:54" s="71" customFormat="1" ht="14.25" x14ac:dyDescent="0.2">
      <c r="G569" s="81" t="s">
        <v>1052</v>
      </c>
      <c r="H569" s="85" t="s">
        <v>1052</v>
      </c>
      <c r="I569" s="74" t="s">
        <v>1053</v>
      </c>
      <c r="J569" s="75">
        <v>0</v>
      </c>
      <c r="K569" s="75"/>
      <c r="L569" s="113">
        <v>0</v>
      </c>
      <c r="M569" s="113">
        <v>0</v>
      </c>
      <c r="N569" s="113">
        <v>0</v>
      </c>
      <c r="O569" s="113">
        <v>0</v>
      </c>
      <c r="P569" s="113">
        <v>0</v>
      </c>
      <c r="Q569" s="113">
        <v>0</v>
      </c>
      <c r="R569" s="113">
        <v>0</v>
      </c>
      <c r="S569" s="113">
        <v>0</v>
      </c>
      <c r="T569" s="113">
        <v>0</v>
      </c>
      <c r="U569" s="113">
        <v>0</v>
      </c>
      <c r="V569" s="113">
        <v>0</v>
      </c>
      <c r="W569" s="113">
        <v>0</v>
      </c>
      <c r="X569" s="113">
        <v>0</v>
      </c>
      <c r="Y569" s="113">
        <f t="shared" si="636"/>
        <v>0</v>
      </c>
      <c r="Z569" s="113">
        <v>0</v>
      </c>
      <c r="AA569" s="113">
        <v>0</v>
      </c>
      <c r="AB569" s="113">
        <v>0</v>
      </c>
      <c r="AC569" s="113">
        <v>0</v>
      </c>
      <c r="AD569" s="113">
        <v>0</v>
      </c>
      <c r="AE569" s="113">
        <v>0</v>
      </c>
      <c r="AF569" s="113">
        <v>0</v>
      </c>
      <c r="AG569" s="113">
        <v>0</v>
      </c>
      <c r="AH569" s="113">
        <v>0</v>
      </c>
      <c r="AI569" s="113">
        <f t="shared" si="619"/>
        <v>0</v>
      </c>
      <c r="AJ569" s="113">
        <v>0</v>
      </c>
      <c r="AK569" s="113">
        <v>0</v>
      </c>
      <c r="AL569" s="113">
        <f t="shared" si="620"/>
        <v>0</v>
      </c>
      <c r="AM569" s="113">
        <f t="shared" si="639"/>
        <v>0</v>
      </c>
      <c r="AN569" s="113">
        <f t="shared" si="640"/>
        <v>0</v>
      </c>
      <c r="AO569" s="113">
        <f t="shared" si="641"/>
        <v>0</v>
      </c>
      <c r="AP569" s="113">
        <f t="shared" si="642"/>
        <v>0</v>
      </c>
      <c r="AQ569" s="113">
        <f t="shared" si="643"/>
        <v>0</v>
      </c>
      <c r="AR569" s="113">
        <f t="shared" si="643"/>
        <v>0</v>
      </c>
      <c r="AS569" s="113">
        <f t="shared" si="643"/>
        <v>0</v>
      </c>
      <c r="AT569" s="113">
        <f t="shared" si="644"/>
        <v>0</v>
      </c>
      <c r="AU569" s="113">
        <v>0</v>
      </c>
      <c r="AV569" s="113">
        <v>0</v>
      </c>
      <c r="AW569" s="113">
        <f t="shared" si="645"/>
        <v>0</v>
      </c>
      <c r="AX569" s="113" t="e">
        <f>#REF!</f>
        <v>#REF!</v>
      </c>
      <c r="AY569" s="113">
        <v>0</v>
      </c>
      <c r="AZ569" s="113">
        <v>0</v>
      </c>
      <c r="BA569" s="113">
        <v>0</v>
      </c>
      <c r="BB569" s="113">
        <v>0</v>
      </c>
    </row>
    <row r="570" spans="7:54" s="71" customFormat="1" ht="14.25" x14ac:dyDescent="0.2">
      <c r="G570" s="81" t="s">
        <v>1054</v>
      </c>
      <c r="H570" s="82" t="s">
        <v>199</v>
      </c>
      <c r="I570" s="83" t="s">
        <v>200</v>
      </c>
      <c r="J570" s="84">
        <f>J572+J573</f>
        <v>0</v>
      </c>
      <c r="K570" s="84">
        <f>K572+K573</f>
        <v>0</v>
      </c>
      <c r="L570" s="115">
        <f>L572+L573</f>
        <v>0</v>
      </c>
      <c r="M570" s="115">
        <f>M572+M573</f>
        <v>0</v>
      </c>
      <c r="N570" s="115">
        <f t="shared" ref="N570:X570" si="646">N572+N573</f>
        <v>0</v>
      </c>
      <c r="O570" s="115">
        <f t="shared" si="646"/>
        <v>0</v>
      </c>
      <c r="P570" s="115">
        <f t="shared" si="646"/>
        <v>0</v>
      </c>
      <c r="Q570" s="115">
        <f t="shared" si="646"/>
        <v>0</v>
      </c>
      <c r="R570" s="115">
        <f t="shared" si="646"/>
        <v>0</v>
      </c>
      <c r="S570" s="115">
        <f t="shared" si="646"/>
        <v>0</v>
      </c>
      <c r="T570" s="115">
        <f t="shared" si="646"/>
        <v>0</v>
      </c>
      <c r="U570" s="115">
        <f t="shared" si="646"/>
        <v>0</v>
      </c>
      <c r="V570" s="115">
        <f t="shared" si="646"/>
        <v>0</v>
      </c>
      <c r="W570" s="115">
        <f t="shared" si="646"/>
        <v>0</v>
      </c>
      <c r="X570" s="115">
        <f t="shared" si="646"/>
        <v>0</v>
      </c>
      <c r="Y570" s="115">
        <f t="shared" si="636"/>
        <v>0</v>
      </c>
      <c r="Z570" s="115">
        <f>Z572+Z573</f>
        <v>0</v>
      </c>
      <c r="AA570" s="115">
        <f t="shared" ref="AA570:AZ570" si="647">AA572+AA573</f>
        <v>0</v>
      </c>
      <c r="AB570" s="115">
        <f t="shared" si="647"/>
        <v>0</v>
      </c>
      <c r="AC570" s="115">
        <f t="shared" si="647"/>
        <v>0</v>
      </c>
      <c r="AD570" s="115">
        <f t="shared" si="647"/>
        <v>0</v>
      </c>
      <c r="AE570" s="115">
        <f t="shared" si="647"/>
        <v>0</v>
      </c>
      <c r="AF570" s="115">
        <f t="shared" si="647"/>
        <v>0</v>
      </c>
      <c r="AG570" s="115">
        <v>0</v>
      </c>
      <c r="AH570" s="115">
        <v>0</v>
      </c>
      <c r="AI570" s="115">
        <f t="shared" si="647"/>
        <v>0</v>
      </c>
      <c r="AJ570" s="115">
        <f t="shared" si="647"/>
        <v>0</v>
      </c>
      <c r="AK570" s="115">
        <f t="shared" si="647"/>
        <v>0</v>
      </c>
      <c r="AL570" s="115">
        <f t="shared" si="647"/>
        <v>0</v>
      </c>
      <c r="AM570" s="115">
        <f t="shared" si="647"/>
        <v>0</v>
      </c>
      <c r="AN570" s="115">
        <f t="shared" si="647"/>
        <v>0</v>
      </c>
      <c r="AO570" s="115">
        <f t="shared" si="647"/>
        <v>0</v>
      </c>
      <c r="AP570" s="115">
        <f t="shared" si="647"/>
        <v>0</v>
      </c>
      <c r="AQ570" s="115">
        <f t="shared" si="647"/>
        <v>0</v>
      </c>
      <c r="AR570" s="115">
        <f t="shared" si="647"/>
        <v>0</v>
      </c>
      <c r="AS570" s="115">
        <f t="shared" si="647"/>
        <v>0</v>
      </c>
      <c r="AT570" s="115">
        <f t="shared" si="647"/>
        <v>0</v>
      </c>
      <c r="AU570" s="115">
        <f t="shared" si="647"/>
        <v>0</v>
      </c>
      <c r="AV570" s="115">
        <f t="shared" si="647"/>
        <v>0</v>
      </c>
      <c r="AW570" s="115">
        <f t="shared" si="647"/>
        <v>0</v>
      </c>
      <c r="AX570" s="115" t="e">
        <f t="shared" si="647"/>
        <v>#REF!</v>
      </c>
      <c r="AY570" s="115">
        <f t="shared" si="647"/>
        <v>0</v>
      </c>
      <c r="AZ570" s="115">
        <f t="shared" si="647"/>
        <v>0</v>
      </c>
      <c r="BA570" s="115">
        <f>BA572+BA573</f>
        <v>0</v>
      </c>
      <c r="BB570" s="115">
        <f>BB572+BB573</f>
        <v>0</v>
      </c>
    </row>
    <row r="571" spans="7:54" s="71" customFormat="1" ht="14.25" x14ac:dyDescent="0.2">
      <c r="G571" s="81" t="s">
        <v>199</v>
      </c>
      <c r="H571" s="85" t="s">
        <v>199</v>
      </c>
      <c r="I571" s="74" t="s">
        <v>1055</v>
      </c>
      <c r="J571" s="75">
        <f>J570</f>
        <v>0</v>
      </c>
      <c r="K571" s="75">
        <f>K570</f>
        <v>0</v>
      </c>
      <c r="L571" s="113">
        <f>L570</f>
        <v>0</v>
      </c>
      <c r="M571" s="113">
        <f>M570</f>
        <v>0</v>
      </c>
      <c r="N571" s="113">
        <f t="shared" ref="N571:W571" si="648">N570</f>
        <v>0</v>
      </c>
      <c r="O571" s="113">
        <f t="shared" si="648"/>
        <v>0</v>
      </c>
      <c r="P571" s="113">
        <f t="shared" si="648"/>
        <v>0</v>
      </c>
      <c r="Q571" s="113">
        <f t="shared" si="648"/>
        <v>0</v>
      </c>
      <c r="R571" s="113">
        <f t="shared" si="648"/>
        <v>0</v>
      </c>
      <c r="S571" s="113">
        <f t="shared" si="648"/>
        <v>0</v>
      </c>
      <c r="T571" s="113">
        <f t="shared" si="648"/>
        <v>0</v>
      </c>
      <c r="U571" s="113">
        <f t="shared" si="648"/>
        <v>0</v>
      </c>
      <c r="V571" s="113">
        <f t="shared" si="648"/>
        <v>0</v>
      </c>
      <c r="W571" s="113">
        <f t="shared" si="648"/>
        <v>0</v>
      </c>
      <c r="X571" s="113">
        <v>0</v>
      </c>
      <c r="Y571" s="113">
        <f t="shared" si="636"/>
        <v>0</v>
      </c>
      <c r="Z571" s="113">
        <f>Z570</f>
        <v>0</v>
      </c>
      <c r="AA571" s="113">
        <f t="shared" ref="AA571:AF571" si="649">AA570</f>
        <v>0</v>
      </c>
      <c r="AB571" s="113">
        <f t="shared" si="649"/>
        <v>0</v>
      </c>
      <c r="AC571" s="113">
        <f t="shared" si="649"/>
        <v>0</v>
      </c>
      <c r="AD571" s="113">
        <f t="shared" si="649"/>
        <v>0</v>
      </c>
      <c r="AE571" s="113">
        <f t="shared" si="649"/>
        <v>0</v>
      </c>
      <c r="AF571" s="113">
        <f t="shared" si="649"/>
        <v>0</v>
      </c>
      <c r="AG571" s="113">
        <v>0</v>
      </c>
      <c r="AH571" s="113">
        <v>0</v>
      </c>
      <c r="AI571" s="113">
        <f t="shared" si="619"/>
        <v>0</v>
      </c>
      <c r="AJ571" s="113">
        <v>0</v>
      </c>
      <c r="AK571" s="113">
        <v>0</v>
      </c>
      <c r="AL571" s="113">
        <f t="shared" si="620"/>
        <v>0</v>
      </c>
      <c r="AM571" s="113">
        <f>SUM(M571:R571)</f>
        <v>0</v>
      </c>
      <c r="AN571" s="113">
        <f>SUM(S571:U571)</f>
        <v>0</v>
      </c>
      <c r="AO571" s="113">
        <f>SUM(V571:X571)</f>
        <v>0</v>
      </c>
      <c r="AP571" s="113">
        <f>SUM(AM571:AO571)</f>
        <v>0</v>
      </c>
      <c r="AQ571" s="113">
        <f t="shared" ref="AQ571:AS573" si="650">AM571</f>
        <v>0</v>
      </c>
      <c r="AR571" s="113">
        <f t="shared" si="650"/>
        <v>0</v>
      </c>
      <c r="AS571" s="113">
        <f t="shared" si="650"/>
        <v>0</v>
      </c>
      <c r="AT571" s="113">
        <f>SUM(AQ571:AS571)</f>
        <v>0</v>
      </c>
      <c r="AU571" s="113">
        <v>0</v>
      </c>
      <c r="AV571" s="113">
        <v>0</v>
      </c>
      <c r="AW571" s="113">
        <f>SUM(AU571:AV571)</f>
        <v>0</v>
      </c>
      <c r="AX571" s="113" t="e">
        <f>#REF!</f>
        <v>#REF!</v>
      </c>
      <c r="AY571" s="113">
        <f>AY570</f>
        <v>0</v>
      </c>
      <c r="AZ571" s="113">
        <f>AZ570</f>
        <v>0</v>
      </c>
      <c r="BA571" s="113">
        <f>BA570</f>
        <v>0</v>
      </c>
      <c r="BB571" s="113">
        <f>BB570</f>
        <v>0</v>
      </c>
    </row>
    <row r="572" spans="7:54" s="71" customFormat="1" ht="14.25" x14ac:dyDescent="0.2">
      <c r="G572" s="81" t="s">
        <v>1056</v>
      </c>
      <c r="H572" s="85" t="s">
        <v>1056</v>
      </c>
      <c r="I572" s="74" t="s">
        <v>1057</v>
      </c>
      <c r="J572" s="75">
        <v>0</v>
      </c>
      <c r="K572" s="75"/>
      <c r="L572" s="113">
        <v>0</v>
      </c>
      <c r="M572" s="113">
        <v>0</v>
      </c>
      <c r="N572" s="113">
        <v>0</v>
      </c>
      <c r="O572" s="113">
        <v>0</v>
      </c>
      <c r="P572" s="113">
        <v>0</v>
      </c>
      <c r="Q572" s="113">
        <v>0</v>
      </c>
      <c r="R572" s="113">
        <v>0</v>
      </c>
      <c r="S572" s="113">
        <v>0</v>
      </c>
      <c r="T572" s="113">
        <v>0</v>
      </c>
      <c r="U572" s="113">
        <v>0</v>
      </c>
      <c r="V572" s="113">
        <v>0</v>
      </c>
      <c r="W572" s="113">
        <v>0</v>
      </c>
      <c r="X572" s="113">
        <v>0</v>
      </c>
      <c r="Y572" s="113">
        <f t="shared" si="636"/>
        <v>0</v>
      </c>
      <c r="Z572" s="113">
        <v>0</v>
      </c>
      <c r="AA572" s="113">
        <v>0</v>
      </c>
      <c r="AB572" s="113">
        <v>0</v>
      </c>
      <c r="AC572" s="113">
        <v>0</v>
      </c>
      <c r="AD572" s="113">
        <v>0</v>
      </c>
      <c r="AE572" s="113">
        <v>0</v>
      </c>
      <c r="AF572" s="113">
        <v>0</v>
      </c>
      <c r="AG572" s="113">
        <v>0</v>
      </c>
      <c r="AH572" s="113">
        <v>0</v>
      </c>
      <c r="AI572" s="113">
        <f t="shared" si="619"/>
        <v>0</v>
      </c>
      <c r="AJ572" s="113">
        <v>0</v>
      </c>
      <c r="AK572" s="113">
        <v>0</v>
      </c>
      <c r="AL572" s="113">
        <f t="shared" si="620"/>
        <v>0</v>
      </c>
      <c r="AM572" s="113">
        <f>SUM(M572:R572)</f>
        <v>0</v>
      </c>
      <c r="AN572" s="113">
        <f>SUM(S572:U572)</f>
        <v>0</v>
      </c>
      <c r="AO572" s="113">
        <f>SUM(V572:X572)</f>
        <v>0</v>
      </c>
      <c r="AP572" s="113">
        <f>SUM(AM572:AO572)</f>
        <v>0</v>
      </c>
      <c r="AQ572" s="113">
        <f t="shared" si="650"/>
        <v>0</v>
      </c>
      <c r="AR572" s="113">
        <f t="shared" si="650"/>
        <v>0</v>
      </c>
      <c r="AS572" s="113">
        <f t="shared" si="650"/>
        <v>0</v>
      </c>
      <c r="AT572" s="113">
        <f>SUM(AQ572:AS572)</f>
        <v>0</v>
      </c>
      <c r="AU572" s="113">
        <v>0</v>
      </c>
      <c r="AV572" s="113">
        <v>0</v>
      </c>
      <c r="AW572" s="113">
        <f>SUM(AU572:AV572)</f>
        <v>0</v>
      </c>
      <c r="AX572" s="113" t="e">
        <f>#REF!</f>
        <v>#REF!</v>
      </c>
      <c r="AY572" s="113">
        <v>0</v>
      </c>
      <c r="AZ572" s="113">
        <v>0</v>
      </c>
      <c r="BA572" s="113">
        <v>0</v>
      </c>
      <c r="BB572" s="113">
        <v>0</v>
      </c>
    </row>
    <row r="573" spans="7:54" s="71" customFormat="1" ht="14.25" x14ac:dyDescent="0.2">
      <c r="G573" s="81" t="s">
        <v>1058</v>
      </c>
      <c r="H573" s="85" t="s">
        <v>1058</v>
      </c>
      <c r="I573" s="74" t="s">
        <v>1059</v>
      </c>
      <c r="J573" s="75">
        <v>0</v>
      </c>
      <c r="K573" s="75"/>
      <c r="L573" s="113">
        <v>0</v>
      </c>
      <c r="M573" s="113">
        <v>0</v>
      </c>
      <c r="N573" s="113">
        <v>0</v>
      </c>
      <c r="O573" s="113">
        <v>0</v>
      </c>
      <c r="P573" s="113">
        <v>0</v>
      </c>
      <c r="Q573" s="113">
        <v>0</v>
      </c>
      <c r="R573" s="113">
        <v>0</v>
      </c>
      <c r="S573" s="113">
        <v>0</v>
      </c>
      <c r="T573" s="113">
        <v>0</v>
      </c>
      <c r="U573" s="113">
        <v>0</v>
      </c>
      <c r="V573" s="113">
        <v>0</v>
      </c>
      <c r="W573" s="113">
        <v>0</v>
      </c>
      <c r="X573" s="113">
        <v>0</v>
      </c>
      <c r="Y573" s="113">
        <f t="shared" si="636"/>
        <v>0</v>
      </c>
      <c r="Z573" s="113">
        <v>0</v>
      </c>
      <c r="AA573" s="113">
        <v>0</v>
      </c>
      <c r="AB573" s="113">
        <v>0</v>
      </c>
      <c r="AC573" s="113">
        <v>0</v>
      </c>
      <c r="AD573" s="113">
        <v>0</v>
      </c>
      <c r="AE573" s="113">
        <v>0</v>
      </c>
      <c r="AF573" s="113">
        <v>0</v>
      </c>
      <c r="AG573" s="113">
        <v>0</v>
      </c>
      <c r="AH573" s="113">
        <v>0</v>
      </c>
      <c r="AI573" s="113">
        <f t="shared" si="619"/>
        <v>0</v>
      </c>
      <c r="AJ573" s="113">
        <v>0</v>
      </c>
      <c r="AK573" s="113">
        <v>0</v>
      </c>
      <c r="AL573" s="113">
        <f t="shared" si="620"/>
        <v>0</v>
      </c>
      <c r="AM573" s="113">
        <f>SUM(M573:R573)</f>
        <v>0</v>
      </c>
      <c r="AN573" s="113">
        <f>SUM(S573:U573)</f>
        <v>0</v>
      </c>
      <c r="AO573" s="113">
        <f>SUM(V573:X573)</f>
        <v>0</v>
      </c>
      <c r="AP573" s="113">
        <f>SUM(AM573:AO573)</f>
        <v>0</v>
      </c>
      <c r="AQ573" s="113">
        <f t="shared" si="650"/>
        <v>0</v>
      </c>
      <c r="AR573" s="113">
        <f t="shared" si="650"/>
        <v>0</v>
      </c>
      <c r="AS573" s="113">
        <f t="shared" si="650"/>
        <v>0</v>
      </c>
      <c r="AT573" s="113">
        <f>SUM(AQ573:AS573)</f>
        <v>0</v>
      </c>
      <c r="AU573" s="113">
        <v>0</v>
      </c>
      <c r="AV573" s="113">
        <v>0</v>
      </c>
      <c r="AW573" s="113">
        <f>SUM(AU573:AV573)</f>
        <v>0</v>
      </c>
      <c r="AX573" s="113" t="e">
        <f>#REF!</f>
        <v>#REF!</v>
      </c>
      <c r="AY573" s="113">
        <v>0</v>
      </c>
      <c r="AZ573" s="113">
        <v>0</v>
      </c>
      <c r="BA573" s="113">
        <v>0</v>
      </c>
      <c r="BB573" s="113">
        <v>0</v>
      </c>
    </row>
    <row r="574" spans="7:54" s="71" customFormat="1" ht="14.25" x14ac:dyDescent="0.2">
      <c r="G574" s="81" t="s">
        <v>1060</v>
      </c>
      <c r="H574" s="82" t="s">
        <v>201</v>
      </c>
      <c r="I574" s="83" t="s">
        <v>202</v>
      </c>
      <c r="J574" s="84">
        <f>SUM(J575:J584)</f>
        <v>4842028209</v>
      </c>
      <c r="K574" s="84">
        <f>SUM(K575:K584)</f>
        <v>4373252174</v>
      </c>
      <c r="L574" s="115">
        <f>SUM(L575:L584)</f>
        <v>5582087760</v>
      </c>
      <c r="M574" s="115">
        <f t="shared" ref="M574:X574" si="651">SUM(M575:M584)</f>
        <v>326815735</v>
      </c>
      <c r="N574" s="115">
        <f t="shared" si="651"/>
        <v>354703286</v>
      </c>
      <c r="O574" s="115">
        <f t="shared" si="651"/>
        <v>398543521</v>
      </c>
      <c r="P574" s="115">
        <f t="shared" si="651"/>
        <v>347013830</v>
      </c>
      <c r="Q574" s="115">
        <f t="shared" si="651"/>
        <v>534974080</v>
      </c>
      <c r="R574" s="115">
        <f t="shared" si="651"/>
        <v>330582997</v>
      </c>
      <c r="S574" s="115">
        <f t="shared" si="651"/>
        <v>465173980</v>
      </c>
      <c r="T574" s="115">
        <f t="shared" si="651"/>
        <v>465173980</v>
      </c>
      <c r="U574" s="115">
        <f t="shared" si="651"/>
        <v>465173980</v>
      </c>
      <c r="V574" s="115">
        <f t="shared" si="651"/>
        <v>465173980</v>
      </c>
      <c r="W574" s="115">
        <f t="shared" si="651"/>
        <v>465173980</v>
      </c>
      <c r="X574" s="115">
        <f t="shared" si="651"/>
        <v>465173980</v>
      </c>
      <c r="Y574" s="115">
        <f t="shared" si="636"/>
        <v>5083677329</v>
      </c>
      <c r="Z574" s="115">
        <f t="shared" ref="Z574:AW574" si="652">SUM(Z575:Z584)</f>
        <v>465173980</v>
      </c>
      <c r="AA574" s="115">
        <f t="shared" si="652"/>
        <v>465173980</v>
      </c>
      <c r="AB574" s="115">
        <f t="shared" si="652"/>
        <v>465173980</v>
      </c>
      <c r="AC574" s="115">
        <f t="shared" si="652"/>
        <v>465173980</v>
      </c>
      <c r="AD574" s="115">
        <f t="shared" si="652"/>
        <v>465173980</v>
      </c>
      <c r="AE574" s="115">
        <f>SUM(AE575:AE584)</f>
        <v>465173980</v>
      </c>
      <c r="AF574" s="115">
        <f t="shared" si="652"/>
        <v>465173980</v>
      </c>
      <c r="AG574" s="115">
        <v>2348195760</v>
      </c>
      <c r="AH574" s="115">
        <v>2025056414</v>
      </c>
      <c r="AI574" s="115">
        <f t="shared" si="652"/>
        <v>4373252174</v>
      </c>
      <c r="AJ574" s="115">
        <f t="shared" si="652"/>
        <v>2791043880</v>
      </c>
      <c r="AK574" s="115">
        <f t="shared" si="652"/>
        <v>2791043880</v>
      </c>
      <c r="AL574" s="115">
        <f t="shared" si="652"/>
        <v>5582087760</v>
      </c>
      <c r="AM574" s="115">
        <f t="shared" si="652"/>
        <v>2292633449</v>
      </c>
      <c r="AN574" s="115">
        <f t="shared" si="652"/>
        <v>1062428732</v>
      </c>
      <c r="AO574" s="115">
        <f t="shared" si="652"/>
        <v>1154766776</v>
      </c>
      <c r="AP574" s="115">
        <f t="shared" si="652"/>
        <v>4509828957</v>
      </c>
      <c r="AQ574" s="115">
        <f t="shared" si="652"/>
        <v>2292633449</v>
      </c>
      <c r="AR574" s="115">
        <f t="shared" si="652"/>
        <v>1062428732</v>
      </c>
      <c r="AS574" s="115">
        <f>SUM(AS575:AS584)</f>
        <v>1154766776</v>
      </c>
      <c r="AT574" s="115">
        <f>SUM(AT575:AT584)</f>
        <v>4509828957</v>
      </c>
      <c r="AU574" s="115">
        <f t="shared" si="652"/>
        <v>2292633449</v>
      </c>
      <c r="AV574" s="115">
        <f t="shared" si="652"/>
        <v>2217195508</v>
      </c>
      <c r="AW574" s="115">
        <f t="shared" si="652"/>
        <v>4509828957</v>
      </c>
      <c r="AX574" s="115" t="e">
        <f>SUM(AX575:AX584)</f>
        <v>#REF!</v>
      </c>
      <c r="AY574" s="115">
        <f>SUM(AY575:AY584)</f>
        <v>4509828957</v>
      </c>
      <c r="AZ574" s="115">
        <f>SUM(AZ575:AZ584)</f>
        <v>4757000000</v>
      </c>
      <c r="BA574" s="115">
        <f>SUM(BA575:BA584)</f>
        <v>4509828957</v>
      </c>
      <c r="BB574" s="115">
        <f>SUM(BB575:BB584)</f>
        <v>4757000000</v>
      </c>
    </row>
    <row r="575" spans="7:54" s="71" customFormat="1" ht="14.25" x14ac:dyDescent="0.2">
      <c r="G575" s="81" t="s">
        <v>1061</v>
      </c>
      <c r="H575" s="85" t="s">
        <v>1061</v>
      </c>
      <c r="I575" s="74" t="s">
        <v>1062</v>
      </c>
      <c r="J575" s="75">
        <v>2093000000</v>
      </c>
      <c r="K575" s="75">
        <v>1770000000</v>
      </c>
      <c r="L575" s="113">
        <v>2233056000</v>
      </c>
      <c r="M575" s="113">
        <v>162000000</v>
      </c>
      <c r="N575" s="113">
        <v>162000000</v>
      </c>
      <c r="O575" s="113">
        <v>162000000</v>
      </c>
      <c r="P575" s="113">
        <v>162000000</v>
      </c>
      <c r="Q575" s="113">
        <v>162000000</v>
      </c>
      <c r="R575" s="113">
        <v>162000000</v>
      </c>
      <c r="S575" s="113">
        <v>186088000</v>
      </c>
      <c r="T575" s="113">
        <v>186088000</v>
      </c>
      <c r="U575" s="113">
        <v>186088000</v>
      </c>
      <c r="V575" s="113">
        <v>186088000</v>
      </c>
      <c r="W575" s="113">
        <v>186088000</v>
      </c>
      <c r="X575" s="113">
        <v>186088000</v>
      </c>
      <c r="Y575" s="113">
        <f t="shared" si="636"/>
        <v>2088528000</v>
      </c>
      <c r="Z575" s="113">
        <v>186088000</v>
      </c>
      <c r="AA575" s="113">
        <v>186088000</v>
      </c>
      <c r="AB575" s="113">
        <v>186088000</v>
      </c>
      <c r="AC575" s="113">
        <v>186088000</v>
      </c>
      <c r="AD575" s="113">
        <v>186088000</v>
      </c>
      <c r="AE575" s="113">
        <v>186088000</v>
      </c>
      <c r="AF575" s="113">
        <v>186088000</v>
      </c>
      <c r="AG575" s="113">
        <v>936000000</v>
      </c>
      <c r="AH575" s="113">
        <v>834000000</v>
      </c>
      <c r="AI575" s="113">
        <f t="shared" si="619"/>
        <v>1770000000</v>
      </c>
      <c r="AJ575" s="113">
        <v>1116528000</v>
      </c>
      <c r="AK575" s="113">
        <v>1116528000</v>
      </c>
      <c r="AL575" s="113">
        <f t="shared" si="620"/>
        <v>2233056000</v>
      </c>
      <c r="AM575" s="113">
        <f t="shared" ref="AM575:AM584" si="653">SUM(M575:R575)</f>
        <v>972000000</v>
      </c>
      <c r="AN575" s="113">
        <v>495000000</v>
      </c>
      <c r="AO575" s="113">
        <v>495000000</v>
      </c>
      <c r="AP575" s="113">
        <f t="shared" ref="AP575:AP584" si="654">SUM(AM575:AO575)</f>
        <v>1962000000</v>
      </c>
      <c r="AQ575" s="113">
        <f t="shared" ref="AQ575:AS584" si="655">AM575</f>
        <v>972000000</v>
      </c>
      <c r="AR575" s="113">
        <f t="shared" si="655"/>
        <v>495000000</v>
      </c>
      <c r="AS575" s="113">
        <f t="shared" si="655"/>
        <v>495000000</v>
      </c>
      <c r="AT575" s="113">
        <f t="shared" ref="AT575:AT584" si="656">SUM(AQ575:AS575)</f>
        <v>1962000000</v>
      </c>
      <c r="AU575" s="113">
        <v>972000000</v>
      </c>
      <c r="AV575" s="113">
        <v>990000000</v>
      </c>
      <c r="AW575" s="113">
        <f t="shared" ref="AW575:AW584" si="657">SUM(AU575:AV575)</f>
        <v>1962000000</v>
      </c>
      <c r="AX575" s="113" t="e">
        <f>#REF!</f>
        <v>#REF!</v>
      </c>
      <c r="AY575" s="113">
        <f>1962000*1000</f>
        <v>1962000000</v>
      </c>
      <c r="AZ575" s="113">
        <f>1968000*1000</f>
        <v>1968000000</v>
      </c>
      <c r="BA575" s="113">
        <f>1962000*1000</f>
        <v>1962000000</v>
      </c>
      <c r="BB575" s="113">
        <f>1968000*1000</f>
        <v>1968000000</v>
      </c>
    </row>
    <row r="576" spans="7:54" s="71" customFormat="1" ht="14.25" x14ac:dyDescent="0.2">
      <c r="G576" s="81" t="s">
        <v>1063</v>
      </c>
      <c r="H576" s="85" t="s">
        <v>1063</v>
      </c>
      <c r="I576" s="74" t="s">
        <v>1064</v>
      </c>
      <c r="J576" s="75">
        <v>764829930</v>
      </c>
      <c r="K576" s="75">
        <v>669210064</v>
      </c>
      <c r="L576" s="113">
        <v>719705659</v>
      </c>
      <c r="M576" s="113">
        <v>45000000</v>
      </c>
      <c r="N576" s="113">
        <v>47976306</v>
      </c>
      <c r="O576" s="113">
        <v>47480500</v>
      </c>
      <c r="P576" s="113">
        <v>48555500</v>
      </c>
      <c r="Q576" s="113">
        <v>148000000</v>
      </c>
      <c r="R576" s="113">
        <v>52261000</v>
      </c>
      <c r="S576" s="113">
        <v>59975471.583333336</v>
      </c>
      <c r="T576" s="113">
        <v>59975471.583333336</v>
      </c>
      <c r="U576" s="113">
        <v>59975471.583333336</v>
      </c>
      <c r="V576" s="113">
        <v>59975471.583333336</v>
      </c>
      <c r="W576" s="113">
        <v>59975471.583333336</v>
      </c>
      <c r="X576" s="113">
        <v>59975471.583333336</v>
      </c>
      <c r="Y576" s="113">
        <f t="shared" si="636"/>
        <v>749126135.50000012</v>
      </c>
      <c r="Z576" s="113">
        <v>59975471.583333336</v>
      </c>
      <c r="AA576" s="113">
        <v>59975471.583333336</v>
      </c>
      <c r="AB576" s="113">
        <v>59975471.583333336</v>
      </c>
      <c r="AC576" s="113">
        <v>59975471.583333336</v>
      </c>
      <c r="AD576" s="113">
        <v>59975471.583333336</v>
      </c>
      <c r="AE576" s="113">
        <v>59975471.583333336</v>
      </c>
      <c r="AF576" s="113">
        <v>59975471.583333336</v>
      </c>
      <c r="AG576" s="113">
        <v>406426459</v>
      </c>
      <c r="AH576" s="113">
        <v>262783605</v>
      </c>
      <c r="AI576" s="113">
        <f t="shared" si="619"/>
        <v>669210064</v>
      </c>
      <c r="AJ576" s="113">
        <v>359852829.5</v>
      </c>
      <c r="AK576" s="113">
        <v>359852829.5</v>
      </c>
      <c r="AL576" s="113">
        <f t="shared" si="620"/>
        <v>719705659</v>
      </c>
      <c r="AM576" s="113">
        <f t="shared" si="653"/>
        <v>389273306</v>
      </c>
      <c r="AN576" s="113">
        <v>122490000</v>
      </c>
      <c r="AO576" s="113">
        <v>147490000</v>
      </c>
      <c r="AP576" s="113">
        <f t="shared" si="654"/>
        <v>659253306</v>
      </c>
      <c r="AQ576" s="113">
        <f t="shared" si="655"/>
        <v>389273306</v>
      </c>
      <c r="AR576" s="113">
        <f t="shared" si="655"/>
        <v>122490000</v>
      </c>
      <c r="AS576" s="113">
        <f t="shared" si="655"/>
        <v>147490000</v>
      </c>
      <c r="AT576" s="113">
        <f t="shared" si="656"/>
        <v>659253306</v>
      </c>
      <c r="AU576" s="113">
        <v>389273306</v>
      </c>
      <c r="AV576" s="113">
        <v>269980000</v>
      </c>
      <c r="AW576" s="113">
        <f t="shared" si="657"/>
        <v>659253306</v>
      </c>
      <c r="AX576" s="113" t="e">
        <f>#REF!</f>
        <v>#REF!</v>
      </c>
      <c r="AY576" s="113">
        <f>659253.306*1000</f>
        <v>659253306</v>
      </c>
      <c r="AZ576" s="113">
        <f>660000*1000</f>
        <v>660000000</v>
      </c>
      <c r="BA576" s="113">
        <f>659253.306*1000</f>
        <v>659253306</v>
      </c>
      <c r="BB576" s="113">
        <f>660000*1000</f>
        <v>660000000</v>
      </c>
    </row>
    <row r="577" spans="7:54" s="71" customFormat="1" ht="14.25" x14ac:dyDescent="0.2">
      <c r="G577" s="81" t="s">
        <v>1065</v>
      </c>
      <c r="H577" s="85" t="s">
        <v>1065</v>
      </c>
      <c r="I577" s="74" t="s">
        <v>1066</v>
      </c>
      <c r="J577" s="75">
        <v>516905779</v>
      </c>
      <c r="K577" s="75">
        <v>572561345</v>
      </c>
      <c r="L577" s="113">
        <v>737747386</v>
      </c>
      <c r="M577" s="113">
        <v>15627277</v>
      </c>
      <c r="N577" s="113">
        <v>49956980</v>
      </c>
      <c r="O577" s="113">
        <v>103743021</v>
      </c>
      <c r="P577" s="113">
        <v>41868747</v>
      </c>
      <c r="Q577" s="113">
        <v>72813747</v>
      </c>
      <c r="R577" s="113">
        <v>41913747</v>
      </c>
      <c r="S577" s="113">
        <v>61478948.833333336</v>
      </c>
      <c r="T577" s="113">
        <v>61478948.833333336</v>
      </c>
      <c r="U577" s="113">
        <v>61478948.833333336</v>
      </c>
      <c r="V577" s="113">
        <v>61478948.833333336</v>
      </c>
      <c r="W577" s="113">
        <v>61478948.833333336</v>
      </c>
      <c r="X577" s="113">
        <v>61478948.833333336</v>
      </c>
      <c r="Y577" s="113">
        <f t="shared" si="636"/>
        <v>694797212</v>
      </c>
      <c r="Z577" s="113">
        <v>61478948.833333336</v>
      </c>
      <c r="AA577" s="113">
        <v>61478948.833333336</v>
      </c>
      <c r="AB577" s="113">
        <v>61478948.833333336</v>
      </c>
      <c r="AC577" s="113">
        <v>61478948.833333336</v>
      </c>
      <c r="AD577" s="113">
        <v>61478948.833333336</v>
      </c>
      <c r="AE577" s="113">
        <v>61478948.833333336</v>
      </c>
      <c r="AF577" s="113">
        <v>61478948.833333336</v>
      </c>
      <c r="AG577" s="113">
        <v>267747386</v>
      </c>
      <c r="AH577" s="113">
        <v>304813959</v>
      </c>
      <c r="AI577" s="113">
        <f t="shared" si="619"/>
        <v>572561345</v>
      </c>
      <c r="AJ577" s="113">
        <v>368873693</v>
      </c>
      <c r="AK577" s="113">
        <v>368873693</v>
      </c>
      <c r="AL577" s="113">
        <f t="shared" si="620"/>
        <v>737747386</v>
      </c>
      <c r="AM577" s="113">
        <f t="shared" si="653"/>
        <v>325923519</v>
      </c>
      <c r="AN577" s="113">
        <v>127206841</v>
      </c>
      <c r="AO577" s="113">
        <v>196925382</v>
      </c>
      <c r="AP577" s="113">
        <f t="shared" si="654"/>
        <v>650055742</v>
      </c>
      <c r="AQ577" s="113">
        <f t="shared" si="655"/>
        <v>325923519</v>
      </c>
      <c r="AR577" s="113">
        <f t="shared" si="655"/>
        <v>127206841</v>
      </c>
      <c r="AS577" s="113">
        <f t="shared" si="655"/>
        <v>196925382</v>
      </c>
      <c r="AT577" s="113">
        <f t="shared" si="656"/>
        <v>650055742</v>
      </c>
      <c r="AU577" s="113">
        <v>325923519</v>
      </c>
      <c r="AV577" s="113">
        <v>324132223</v>
      </c>
      <c r="AW577" s="113">
        <f t="shared" si="657"/>
        <v>650055742</v>
      </c>
      <c r="AX577" s="113" t="e">
        <f>#REF!</f>
        <v>#REF!</v>
      </c>
      <c r="AY577" s="113">
        <f>650055.742*1000</f>
        <v>650055742</v>
      </c>
      <c r="AZ577" s="113">
        <f>744000*1000</f>
        <v>744000000</v>
      </c>
      <c r="BA577" s="113">
        <f>650055.742*1000</f>
        <v>650055742</v>
      </c>
      <c r="BB577" s="113">
        <f>744000*1000</f>
        <v>744000000</v>
      </c>
    </row>
    <row r="578" spans="7:54" s="71" customFormat="1" ht="14.25" x14ac:dyDescent="0.2">
      <c r="G578" s="81" t="s">
        <v>1067</v>
      </c>
      <c r="H578" s="85" t="s">
        <v>1067</v>
      </c>
      <c r="I578" s="74" t="s">
        <v>1068</v>
      </c>
      <c r="J578" s="75">
        <v>1053000000</v>
      </c>
      <c r="K578" s="75">
        <v>1006200000</v>
      </c>
      <c r="L578" s="113">
        <v>1163304000</v>
      </c>
      <c r="M578" s="113">
        <v>84600000</v>
      </c>
      <c r="N578" s="113">
        <v>84600000</v>
      </c>
      <c r="O578" s="113">
        <v>75600000</v>
      </c>
      <c r="P578" s="113">
        <v>75600000</v>
      </c>
      <c r="Q578" s="113">
        <v>84600000</v>
      </c>
      <c r="R578" s="113">
        <v>57600000</v>
      </c>
      <c r="S578" s="113">
        <v>96942000</v>
      </c>
      <c r="T578" s="113">
        <v>96942000</v>
      </c>
      <c r="U578" s="113">
        <v>96942000</v>
      </c>
      <c r="V578" s="113">
        <v>96942000</v>
      </c>
      <c r="W578" s="113">
        <v>96942000</v>
      </c>
      <c r="X578" s="113">
        <v>96942000</v>
      </c>
      <c r="Y578" s="113">
        <f t="shared" si="636"/>
        <v>1044252000</v>
      </c>
      <c r="Z578" s="113">
        <v>96942000</v>
      </c>
      <c r="AA578" s="113">
        <v>96942000</v>
      </c>
      <c r="AB578" s="113">
        <v>96942000</v>
      </c>
      <c r="AC578" s="113">
        <v>96942000</v>
      </c>
      <c r="AD578" s="113">
        <v>96942000</v>
      </c>
      <c r="AE578" s="113">
        <v>96942000</v>
      </c>
      <c r="AF578" s="113">
        <v>96942000</v>
      </c>
      <c r="AG578" s="113">
        <v>498600000</v>
      </c>
      <c r="AH578" s="113">
        <v>507600000</v>
      </c>
      <c r="AI578" s="113">
        <f t="shared" si="619"/>
        <v>1006200000</v>
      </c>
      <c r="AJ578" s="113">
        <v>581652000</v>
      </c>
      <c r="AK578" s="113">
        <v>581652000</v>
      </c>
      <c r="AL578" s="113">
        <f t="shared" si="620"/>
        <v>1163304000</v>
      </c>
      <c r="AM578" s="113">
        <f t="shared" si="653"/>
        <v>462600000</v>
      </c>
      <c r="AN578" s="113">
        <v>255000000</v>
      </c>
      <c r="AO578" s="113">
        <v>255000000</v>
      </c>
      <c r="AP578" s="113">
        <f t="shared" si="654"/>
        <v>972600000</v>
      </c>
      <c r="AQ578" s="113">
        <f t="shared" si="655"/>
        <v>462600000</v>
      </c>
      <c r="AR578" s="113">
        <f t="shared" si="655"/>
        <v>255000000</v>
      </c>
      <c r="AS578" s="113">
        <f t="shared" si="655"/>
        <v>255000000</v>
      </c>
      <c r="AT578" s="113">
        <f t="shared" si="656"/>
        <v>972600000</v>
      </c>
      <c r="AU578" s="113">
        <v>462600000</v>
      </c>
      <c r="AV578" s="113">
        <v>510000000</v>
      </c>
      <c r="AW578" s="113">
        <f t="shared" si="657"/>
        <v>972600000</v>
      </c>
      <c r="AX578" s="113" t="e">
        <f>#REF!</f>
        <v>#REF!</v>
      </c>
      <c r="AY578" s="113">
        <f>972600*1000</f>
        <v>972600000</v>
      </c>
      <c r="AZ578" s="113">
        <f>1100000*1000</f>
        <v>1100000000</v>
      </c>
      <c r="BA578" s="113">
        <f>972600*1000</f>
        <v>972600000</v>
      </c>
      <c r="BB578" s="113">
        <f>1100000*1000</f>
        <v>1100000000</v>
      </c>
    </row>
    <row r="579" spans="7:54" s="71" customFormat="1" ht="14.25" x14ac:dyDescent="0.2">
      <c r="G579" s="81" t="s">
        <v>1069</v>
      </c>
      <c r="H579" s="85" t="s">
        <v>1069</v>
      </c>
      <c r="I579" s="74" t="s">
        <v>1070</v>
      </c>
      <c r="J579" s="75">
        <v>287445000</v>
      </c>
      <c r="K579" s="75">
        <v>226890000</v>
      </c>
      <c r="L579" s="113">
        <v>353122800</v>
      </c>
      <c r="M579" s="113">
        <v>10170000</v>
      </c>
      <c r="N579" s="113">
        <v>10170000</v>
      </c>
      <c r="O579" s="113">
        <v>9720000</v>
      </c>
      <c r="P579" s="113">
        <v>9720000</v>
      </c>
      <c r="Q579" s="113">
        <v>48645000</v>
      </c>
      <c r="R579" s="113">
        <v>10170000</v>
      </c>
      <c r="S579" s="113">
        <v>29426900</v>
      </c>
      <c r="T579" s="113">
        <v>29426900</v>
      </c>
      <c r="U579" s="113">
        <v>29426900</v>
      </c>
      <c r="V579" s="113">
        <v>29426900</v>
      </c>
      <c r="W579" s="113">
        <v>29426900</v>
      </c>
      <c r="X579" s="113">
        <v>29426900</v>
      </c>
      <c r="Y579" s="113">
        <f t="shared" si="636"/>
        <v>275156400</v>
      </c>
      <c r="Z579" s="113">
        <v>29426900</v>
      </c>
      <c r="AA579" s="113">
        <v>29426900</v>
      </c>
      <c r="AB579" s="113">
        <v>29426900</v>
      </c>
      <c r="AC579" s="113">
        <v>29426900</v>
      </c>
      <c r="AD579" s="113">
        <v>29426900</v>
      </c>
      <c r="AE579" s="113">
        <v>29426900</v>
      </c>
      <c r="AF579" s="113">
        <v>29426900</v>
      </c>
      <c r="AG579" s="113">
        <v>144270000</v>
      </c>
      <c r="AH579" s="113">
        <v>82620000</v>
      </c>
      <c r="AI579" s="113">
        <f t="shared" si="619"/>
        <v>226890000</v>
      </c>
      <c r="AJ579" s="113">
        <v>176561400</v>
      </c>
      <c r="AK579" s="113">
        <v>176561400</v>
      </c>
      <c r="AL579" s="113">
        <f t="shared" si="620"/>
        <v>353122800</v>
      </c>
      <c r="AM579" s="113">
        <f t="shared" si="653"/>
        <v>98595000</v>
      </c>
      <c r="AN579" s="113">
        <v>30510000</v>
      </c>
      <c r="AO579" s="113">
        <v>30510000</v>
      </c>
      <c r="AP579" s="113">
        <f t="shared" si="654"/>
        <v>159615000</v>
      </c>
      <c r="AQ579" s="113">
        <f t="shared" si="655"/>
        <v>98595000</v>
      </c>
      <c r="AR579" s="113">
        <f t="shared" si="655"/>
        <v>30510000</v>
      </c>
      <c r="AS579" s="113">
        <f t="shared" si="655"/>
        <v>30510000</v>
      </c>
      <c r="AT579" s="113">
        <f t="shared" si="656"/>
        <v>159615000</v>
      </c>
      <c r="AU579" s="113">
        <v>98595000</v>
      </c>
      <c r="AV579" s="113">
        <v>61020000</v>
      </c>
      <c r="AW579" s="113">
        <f t="shared" si="657"/>
        <v>159615000</v>
      </c>
      <c r="AX579" s="113" t="e">
        <f>#REF!</f>
        <v>#REF!</v>
      </c>
      <c r="AY579" s="113">
        <f>159615*1000</f>
        <v>159615000</v>
      </c>
      <c r="AZ579" s="113">
        <f>160000*1000</f>
        <v>160000000</v>
      </c>
      <c r="BA579" s="113">
        <f>159615*1000</f>
        <v>159615000</v>
      </c>
      <c r="BB579" s="113">
        <f>160000*1000</f>
        <v>160000000</v>
      </c>
    </row>
    <row r="580" spans="7:54" s="71" customFormat="1" ht="14.25" x14ac:dyDescent="0.2">
      <c r="G580" s="81" t="s">
        <v>1071</v>
      </c>
      <c r="H580" s="85" t="s">
        <v>1071</v>
      </c>
      <c r="I580" s="74" t="s">
        <v>1072</v>
      </c>
      <c r="J580" s="75">
        <v>126847500</v>
      </c>
      <c r="K580" s="75">
        <v>128390765</v>
      </c>
      <c r="L580" s="113">
        <v>375151915</v>
      </c>
      <c r="M580" s="113">
        <v>9418458</v>
      </c>
      <c r="N580" s="113">
        <v>0</v>
      </c>
      <c r="O580" s="113">
        <v>0</v>
      </c>
      <c r="P580" s="113">
        <v>9269583</v>
      </c>
      <c r="Q580" s="113">
        <v>18915333</v>
      </c>
      <c r="R580" s="113">
        <v>6638250</v>
      </c>
      <c r="S580" s="113">
        <v>31262659.583333332</v>
      </c>
      <c r="T580" s="113">
        <v>31262659.583333332</v>
      </c>
      <c r="U580" s="113">
        <v>31262659.583333332</v>
      </c>
      <c r="V580" s="113">
        <v>31262659.583333332</v>
      </c>
      <c r="W580" s="113">
        <v>31262659.583333332</v>
      </c>
      <c r="X580" s="113">
        <v>31262659.583333332</v>
      </c>
      <c r="Y580" s="113">
        <f t="shared" si="636"/>
        <v>231817581.50000003</v>
      </c>
      <c r="Z580" s="113">
        <v>31262659.583333332</v>
      </c>
      <c r="AA580" s="113">
        <v>31262659.583333332</v>
      </c>
      <c r="AB580" s="113">
        <v>31262659.583333332</v>
      </c>
      <c r="AC580" s="113">
        <v>31262659.583333332</v>
      </c>
      <c r="AD580" s="113">
        <v>31262659.583333332</v>
      </c>
      <c r="AE580" s="113">
        <v>31262659.583333332</v>
      </c>
      <c r="AF580" s="113">
        <v>31262659.583333332</v>
      </c>
      <c r="AG580" s="113">
        <v>95151915</v>
      </c>
      <c r="AH580" s="113">
        <v>33238850</v>
      </c>
      <c r="AI580" s="113">
        <f t="shared" si="619"/>
        <v>128390765</v>
      </c>
      <c r="AJ580" s="113">
        <v>187575957.5</v>
      </c>
      <c r="AK580" s="113">
        <v>187575957.5</v>
      </c>
      <c r="AL580" s="113">
        <f t="shared" si="620"/>
        <v>375151915</v>
      </c>
      <c r="AM580" s="113">
        <f t="shared" si="653"/>
        <v>44241624</v>
      </c>
      <c r="AN580" s="113">
        <v>32221891</v>
      </c>
      <c r="AO580" s="113">
        <v>29841394</v>
      </c>
      <c r="AP580" s="113">
        <f t="shared" si="654"/>
        <v>106304909</v>
      </c>
      <c r="AQ580" s="113">
        <f t="shared" si="655"/>
        <v>44241624</v>
      </c>
      <c r="AR580" s="113">
        <f t="shared" si="655"/>
        <v>32221891</v>
      </c>
      <c r="AS580" s="113">
        <f t="shared" si="655"/>
        <v>29841394</v>
      </c>
      <c r="AT580" s="113">
        <f t="shared" si="656"/>
        <v>106304909</v>
      </c>
      <c r="AU580" s="113">
        <v>44241624</v>
      </c>
      <c r="AV580" s="113">
        <v>62063285</v>
      </c>
      <c r="AW580" s="113">
        <f t="shared" si="657"/>
        <v>106304909</v>
      </c>
      <c r="AX580" s="113" t="e">
        <f>#REF!</f>
        <v>#REF!</v>
      </c>
      <c r="AY580" s="113">
        <f>106304.909*1000</f>
        <v>106304909</v>
      </c>
      <c r="AZ580" s="113">
        <f>125000*1000</f>
        <v>125000000</v>
      </c>
      <c r="BA580" s="113">
        <f>106304.909*1000</f>
        <v>106304909</v>
      </c>
      <c r="BB580" s="113">
        <f>125000*1000</f>
        <v>125000000</v>
      </c>
    </row>
    <row r="581" spans="7:54" s="71" customFormat="1" ht="14.25" x14ac:dyDescent="0.2">
      <c r="G581" s="81" t="s">
        <v>1073</v>
      </c>
      <c r="H581" s="85" t="s">
        <v>1073</v>
      </c>
      <c r="I581" s="74" t="s">
        <v>1074</v>
      </c>
      <c r="J581" s="75">
        <v>0</v>
      </c>
      <c r="K581" s="75">
        <v>0</v>
      </c>
      <c r="L581" s="113">
        <v>0</v>
      </c>
      <c r="M581" s="113">
        <v>0</v>
      </c>
      <c r="N581" s="113">
        <v>0</v>
      </c>
      <c r="O581" s="113">
        <v>0</v>
      </c>
      <c r="P581" s="113">
        <v>0</v>
      </c>
      <c r="Q581" s="113">
        <v>0</v>
      </c>
      <c r="R581" s="113">
        <v>0</v>
      </c>
      <c r="S581" s="113">
        <v>0</v>
      </c>
      <c r="T581" s="113">
        <v>0</v>
      </c>
      <c r="U581" s="113">
        <v>0</v>
      </c>
      <c r="V581" s="113">
        <v>0</v>
      </c>
      <c r="W581" s="113">
        <v>0</v>
      </c>
      <c r="X581" s="113">
        <v>0</v>
      </c>
      <c r="Y581" s="113">
        <f t="shared" si="636"/>
        <v>0</v>
      </c>
      <c r="Z581" s="113">
        <v>0</v>
      </c>
      <c r="AA581" s="113">
        <v>0</v>
      </c>
      <c r="AB581" s="113">
        <v>0</v>
      </c>
      <c r="AC581" s="113">
        <v>0</v>
      </c>
      <c r="AD581" s="113">
        <v>0</v>
      </c>
      <c r="AE581" s="113">
        <v>0</v>
      </c>
      <c r="AF581" s="113">
        <v>0</v>
      </c>
      <c r="AG581" s="113">
        <v>0</v>
      </c>
      <c r="AH581" s="113">
        <v>0</v>
      </c>
      <c r="AI581" s="113">
        <f t="shared" si="619"/>
        <v>0</v>
      </c>
      <c r="AJ581" s="113">
        <v>0</v>
      </c>
      <c r="AK581" s="113">
        <v>0</v>
      </c>
      <c r="AL581" s="113">
        <f t="shared" si="620"/>
        <v>0</v>
      </c>
      <c r="AM581" s="113">
        <f t="shared" si="653"/>
        <v>0</v>
      </c>
      <c r="AN581" s="113">
        <f>SUM(S581:U581)</f>
        <v>0</v>
      </c>
      <c r="AO581" s="113">
        <f>SUM(V581:X581)</f>
        <v>0</v>
      </c>
      <c r="AP581" s="113">
        <f t="shared" si="654"/>
        <v>0</v>
      </c>
      <c r="AQ581" s="113">
        <f t="shared" si="655"/>
        <v>0</v>
      </c>
      <c r="AR581" s="113">
        <f t="shared" si="655"/>
        <v>0</v>
      </c>
      <c r="AS581" s="113">
        <f t="shared" si="655"/>
        <v>0</v>
      </c>
      <c r="AT581" s="113">
        <f t="shared" si="656"/>
        <v>0</v>
      </c>
      <c r="AU581" s="113">
        <v>0</v>
      </c>
      <c r="AV581" s="113">
        <v>0</v>
      </c>
      <c r="AW581" s="113">
        <f t="shared" si="657"/>
        <v>0</v>
      </c>
      <c r="AX581" s="113" t="e">
        <f>#REF!</f>
        <v>#REF!</v>
      </c>
      <c r="AY581" s="113">
        <v>0</v>
      </c>
      <c r="AZ581" s="113">
        <v>0</v>
      </c>
      <c r="BA581" s="113">
        <v>0</v>
      </c>
      <c r="BB581" s="113">
        <v>0</v>
      </c>
    </row>
    <row r="582" spans="7:54" s="71" customFormat="1" ht="14.25" x14ac:dyDescent="0.2">
      <c r="G582" s="81" t="s">
        <v>1075</v>
      </c>
      <c r="H582" s="85" t="s">
        <v>1075</v>
      </c>
      <c r="I582" s="74" t="s">
        <v>1076</v>
      </c>
      <c r="J582" s="75">
        <v>0</v>
      </c>
      <c r="K582" s="75">
        <v>0</v>
      </c>
      <c r="L582" s="113">
        <v>0</v>
      </c>
      <c r="M582" s="113">
        <v>0</v>
      </c>
      <c r="N582" s="113">
        <v>0</v>
      </c>
      <c r="O582" s="113">
        <v>0</v>
      </c>
      <c r="P582" s="113">
        <v>0</v>
      </c>
      <c r="Q582" s="113">
        <v>0</v>
      </c>
      <c r="R582" s="113">
        <v>0</v>
      </c>
      <c r="S582" s="113">
        <v>0</v>
      </c>
      <c r="T582" s="113">
        <v>0</v>
      </c>
      <c r="U582" s="113">
        <v>0</v>
      </c>
      <c r="V582" s="113">
        <v>0</v>
      </c>
      <c r="W582" s="113">
        <v>0</v>
      </c>
      <c r="X582" s="113">
        <v>0</v>
      </c>
      <c r="Y582" s="113">
        <f t="shared" si="636"/>
        <v>0</v>
      </c>
      <c r="Z582" s="113">
        <v>0</v>
      </c>
      <c r="AA582" s="113">
        <v>0</v>
      </c>
      <c r="AB582" s="113">
        <v>0</v>
      </c>
      <c r="AC582" s="113">
        <v>0</v>
      </c>
      <c r="AD582" s="113">
        <v>0</v>
      </c>
      <c r="AE582" s="113">
        <v>0</v>
      </c>
      <c r="AF582" s="113">
        <v>0</v>
      </c>
      <c r="AG582" s="113">
        <v>0</v>
      </c>
      <c r="AH582" s="113">
        <v>0</v>
      </c>
      <c r="AI582" s="113">
        <f t="shared" si="619"/>
        <v>0</v>
      </c>
      <c r="AJ582" s="113">
        <v>0</v>
      </c>
      <c r="AK582" s="113">
        <v>0</v>
      </c>
      <c r="AL582" s="113">
        <f t="shared" si="620"/>
        <v>0</v>
      </c>
      <c r="AM582" s="113">
        <f t="shared" si="653"/>
        <v>0</v>
      </c>
      <c r="AN582" s="113">
        <f>SUM(S582:U582)</f>
        <v>0</v>
      </c>
      <c r="AO582" s="113">
        <f>SUM(V582:X582)</f>
        <v>0</v>
      </c>
      <c r="AP582" s="113">
        <f t="shared" si="654"/>
        <v>0</v>
      </c>
      <c r="AQ582" s="113">
        <f t="shared" si="655"/>
        <v>0</v>
      </c>
      <c r="AR582" s="113">
        <f t="shared" si="655"/>
        <v>0</v>
      </c>
      <c r="AS582" s="113">
        <f t="shared" si="655"/>
        <v>0</v>
      </c>
      <c r="AT582" s="113">
        <f t="shared" si="656"/>
        <v>0</v>
      </c>
      <c r="AU582" s="113">
        <v>0</v>
      </c>
      <c r="AV582" s="113">
        <v>0</v>
      </c>
      <c r="AW582" s="113">
        <f t="shared" si="657"/>
        <v>0</v>
      </c>
      <c r="AX582" s="113" t="e">
        <f>#REF!</f>
        <v>#REF!</v>
      </c>
      <c r="AY582" s="113">
        <v>0</v>
      </c>
      <c r="AZ582" s="113">
        <v>0</v>
      </c>
      <c r="BA582" s="113">
        <v>0</v>
      </c>
      <c r="BB582" s="113">
        <v>0</v>
      </c>
    </row>
    <row r="583" spans="7:54" s="71" customFormat="1" ht="14.25" x14ac:dyDescent="0.2">
      <c r="G583" s="81" t="s">
        <v>1077</v>
      </c>
      <c r="H583" s="85" t="s">
        <v>1077</v>
      </c>
      <c r="I583" s="74" t="s">
        <v>1078</v>
      </c>
      <c r="J583" s="75">
        <v>0</v>
      </c>
      <c r="K583" s="75">
        <v>0</v>
      </c>
      <c r="L583" s="113">
        <v>0</v>
      </c>
      <c r="M583" s="113">
        <v>0</v>
      </c>
      <c r="N583" s="113">
        <v>0</v>
      </c>
      <c r="O583" s="113">
        <v>0</v>
      </c>
      <c r="P583" s="113">
        <v>0</v>
      </c>
      <c r="Q583" s="113">
        <v>0</v>
      </c>
      <c r="R583" s="113">
        <v>0</v>
      </c>
      <c r="S583" s="113">
        <v>0</v>
      </c>
      <c r="T583" s="113">
        <v>0</v>
      </c>
      <c r="U583" s="113">
        <v>0</v>
      </c>
      <c r="V583" s="113">
        <v>0</v>
      </c>
      <c r="W583" s="113">
        <v>0</v>
      </c>
      <c r="X583" s="113">
        <v>0</v>
      </c>
      <c r="Y583" s="113">
        <f t="shared" si="636"/>
        <v>0</v>
      </c>
      <c r="Z583" s="113">
        <v>0</v>
      </c>
      <c r="AA583" s="113">
        <v>0</v>
      </c>
      <c r="AB583" s="113">
        <v>0</v>
      </c>
      <c r="AC583" s="113">
        <v>0</v>
      </c>
      <c r="AD583" s="113">
        <v>0</v>
      </c>
      <c r="AE583" s="113">
        <v>0</v>
      </c>
      <c r="AF583" s="113">
        <v>0</v>
      </c>
      <c r="AG583" s="113">
        <v>0</v>
      </c>
      <c r="AH583" s="113">
        <v>0</v>
      </c>
      <c r="AI583" s="113">
        <f t="shared" si="619"/>
        <v>0</v>
      </c>
      <c r="AJ583" s="113">
        <v>0</v>
      </c>
      <c r="AK583" s="113">
        <v>0</v>
      </c>
      <c r="AL583" s="113">
        <f t="shared" si="620"/>
        <v>0</v>
      </c>
      <c r="AM583" s="113">
        <f t="shared" si="653"/>
        <v>0</v>
      </c>
      <c r="AN583" s="113">
        <f>SUM(S583:U583)</f>
        <v>0</v>
      </c>
      <c r="AO583" s="113">
        <f>SUM(V583:X583)</f>
        <v>0</v>
      </c>
      <c r="AP583" s="113">
        <f t="shared" si="654"/>
        <v>0</v>
      </c>
      <c r="AQ583" s="113">
        <f t="shared" si="655"/>
        <v>0</v>
      </c>
      <c r="AR583" s="113">
        <f t="shared" si="655"/>
        <v>0</v>
      </c>
      <c r="AS583" s="113">
        <f t="shared" si="655"/>
        <v>0</v>
      </c>
      <c r="AT583" s="113">
        <f t="shared" si="656"/>
        <v>0</v>
      </c>
      <c r="AU583" s="113">
        <v>0</v>
      </c>
      <c r="AV583" s="113">
        <v>0</v>
      </c>
      <c r="AW583" s="113">
        <f t="shared" si="657"/>
        <v>0</v>
      </c>
      <c r="AX583" s="113" t="e">
        <f>#REF!</f>
        <v>#REF!</v>
      </c>
      <c r="AY583" s="113">
        <v>0</v>
      </c>
      <c r="AZ583" s="113">
        <v>0</v>
      </c>
      <c r="BA583" s="113">
        <v>0</v>
      </c>
      <c r="BB583" s="113">
        <v>0</v>
      </c>
    </row>
    <row r="584" spans="7:54" s="71" customFormat="1" ht="14.25" x14ac:dyDescent="0.2">
      <c r="G584" s="81" t="s">
        <v>1079</v>
      </c>
      <c r="H584" s="85" t="s">
        <v>1079</v>
      </c>
      <c r="I584" s="74" t="s">
        <v>1080</v>
      </c>
      <c r="J584" s="75">
        <v>0</v>
      </c>
      <c r="K584" s="75"/>
      <c r="L584" s="113">
        <v>0</v>
      </c>
      <c r="M584" s="113"/>
      <c r="N584" s="113"/>
      <c r="O584" s="113"/>
      <c r="P584" s="113"/>
      <c r="Q584" s="113">
        <v>0</v>
      </c>
      <c r="R584" s="113">
        <v>0</v>
      </c>
      <c r="S584" s="113">
        <v>0</v>
      </c>
      <c r="T584" s="113">
        <v>0</v>
      </c>
      <c r="U584" s="113">
        <v>0</v>
      </c>
      <c r="V584" s="113">
        <v>0</v>
      </c>
      <c r="W584" s="113">
        <v>0</v>
      </c>
      <c r="X584" s="113">
        <v>0</v>
      </c>
      <c r="Y584" s="113">
        <f t="shared" si="636"/>
        <v>0</v>
      </c>
      <c r="Z584" s="113">
        <v>0</v>
      </c>
      <c r="AA584" s="113">
        <v>0</v>
      </c>
      <c r="AB584" s="113">
        <v>0</v>
      </c>
      <c r="AC584" s="113">
        <v>0</v>
      </c>
      <c r="AD584" s="113">
        <v>0</v>
      </c>
      <c r="AE584" s="113">
        <v>0</v>
      </c>
      <c r="AF584" s="113">
        <v>0</v>
      </c>
      <c r="AG584" s="113">
        <v>0</v>
      </c>
      <c r="AH584" s="113">
        <v>0</v>
      </c>
      <c r="AI584" s="113">
        <f t="shared" si="619"/>
        <v>0</v>
      </c>
      <c r="AJ584" s="113">
        <v>0</v>
      </c>
      <c r="AK584" s="113">
        <v>0</v>
      </c>
      <c r="AL584" s="113">
        <f t="shared" si="620"/>
        <v>0</v>
      </c>
      <c r="AM584" s="113">
        <f t="shared" si="653"/>
        <v>0</v>
      </c>
      <c r="AN584" s="113">
        <f>SUM(S584:U584)</f>
        <v>0</v>
      </c>
      <c r="AO584" s="113">
        <f>SUM(V584:X584)</f>
        <v>0</v>
      </c>
      <c r="AP584" s="113">
        <f t="shared" si="654"/>
        <v>0</v>
      </c>
      <c r="AQ584" s="113">
        <f t="shared" si="655"/>
        <v>0</v>
      </c>
      <c r="AR584" s="113">
        <f t="shared" si="655"/>
        <v>0</v>
      </c>
      <c r="AS584" s="113">
        <f t="shared" si="655"/>
        <v>0</v>
      </c>
      <c r="AT584" s="113">
        <f t="shared" si="656"/>
        <v>0</v>
      </c>
      <c r="AU584" s="113">
        <v>0</v>
      </c>
      <c r="AV584" s="113">
        <v>0</v>
      </c>
      <c r="AW584" s="113">
        <f t="shared" si="657"/>
        <v>0</v>
      </c>
      <c r="AX584" s="113" t="e">
        <f>#REF!</f>
        <v>#REF!</v>
      </c>
      <c r="AY584" s="113">
        <v>0</v>
      </c>
      <c r="AZ584" s="113">
        <v>0</v>
      </c>
      <c r="BA584" s="113">
        <v>0</v>
      </c>
      <c r="BB584" s="113">
        <v>0</v>
      </c>
    </row>
    <row r="585" spans="7:54" s="71" customFormat="1" ht="14.25" x14ac:dyDescent="0.2">
      <c r="G585" s="81" t="s">
        <v>1081</v>
      </c>
      <c r="H585" s="82" t="s">
        <v>203</v>
      </c>
      <c r="I585" s="83" t="s">
        <v>204</v>
      </c>
      <c r="J585" s="84">
        <f t="shared" ref="J585:X585" si="658">SUM(J586:J592)</f>
        <v>0</v>
      </c>
      <c r="K585" s="84">
        <f t="shared" si="658"/>
        <v>0</v>
      </c>
      <c r="L585" s="115">
        <f t="shared" si="658"/>
        <v>0</v>
      </c>
      <c r="M585" s="115">
        <f t="shared" si="658"/>
        <v>0</v>
      </c>
      <c r="N585" s="115">
        <f t="shared" si="658"/>
        <v>0</v>
      </c>
      <c r="O585" s="115">
        <f t="shared" si="658"/>
        <v>0</v>
      </c>
      <c r="P585" s="115">
        <f t="shared" si="658"/>
        <v>0</v>
      </c>
      <c r="Q585" s="115">
        <f t="shared" si="658"/>
        <v>0</v>
      </c>
      <c r="R585" s="115">
        <f t="shared" si="658"/>
        <v>0</v>
      </c>
      <c r="S585" s="115">
        <f t="shared" si="658"/>
        <v>0</v>
      </c>
      <c r="T585" s="115">
        <f t="shared" si="658"/>
        <v>0</v>
      </c>
      <c r="U585" s="115">
        <f t="shared" si="658"/>
        <v>0</v>
      </c>
      <c r="V585" s="115">
        <f t="shared" si="658"/>
        <v>0</v>
      </c>
      <c r="W585" s="115">
        <f t="shared" si="658"/>
        <v>0</v>
      </c>
      <c r="X585" s="115">
        <f t="shared" si="658"/>
        <v>0</v>
      </c>
      <c r="Y585" s="115">
        <f t="shared" si="636"/>
        <v>0</v>
      </c>
      <c r="Z585" s="115">
        <f t="shared" ref="Z585:AW585" si="659">SUM(Z586:Z592)</f>
        <v>0</v>
      </c>
      <c r="AA585" s="115">
        <f t="shared" si="659"/>
        <v>0</v>
      </c>
      <c r="AB585" s="115">
        <f t="shared" si="659"/>
        <v>0</v>
      </c>
      <c r="AC585" s="115">
        <f t="shared" si="659"/>
        <v>0</v>
      </c>
      <c r="AD585" s="115">
        <f t="shared" si="659"/>
        <v>0</v>
      </c>
      <c r="AE585" s="115">
        <f t="shared" si="659"/>
        <v>0</v>
      </c>
      <c r="AF585" s="115">
        <f t="shared" si="659"/>
        <v>0</v>
      </c>
      <c r="AG585" s="115">
        <v>0</v>
      </c>
      <c r="AH585" s="115">
        <v>0</v>
      </c>
      <c r="AI585" s="115">
        <f t="shared" si="659"/>
        <v>0</v>
      </c>
      <c r="AJ585" s="115">
        <f t="shared" si="659"/>
        <v>0</v>
      </c>
      <c r="AK585" s="115">
        <f t="shared" si="659"/>
        <v>0</v>
      </c>
      <c r="AL585" s="115">
        <f t="shared" si="659"/>
        <v>0</v>
      </c>
      <c r="AM585" s="115">
        <f t="shared" si="659"/>
        <v>0</v>
      </c>
      <c r="AN585" s="115">
        <f t="shared" si="659"/>
        <v>0</v>
      </c>
      <c r="AO585" s="115">
        <f t="shared" si="659"/>
        <v>0</v>
      </c>
      <c r="AP585" s="115">
        <f t="shared" si="659"/>
        <v>0</v>
      </c>
      <c r="AQ585" s="115">
        <f t="shared" si="659"/>
        <v>0</v>
      </c>
      <c r="AR585" s="115">
        <f t="shared" si="659"/>
        <v>0</v>
      </c>
      <c r="AS585" s="115">
        <f t="shared" si="659"/>
        <v>0</v>
      </c>
      <c r="AT585" s="115">
        <f t="shared" si="659"/>
        <v>0</v>
      </c>
      <c r="AU585" s="115">
        <f t="shared" si="659"/>
        <v>0</v>
      </c>
      <c r="AV585" s="115">
        <f t="shared" si="659"/>
        <v>0</v>
      </c>
      <c r="AW585" s="115">
        <f t="shared" si="659"/>
        <v>0</v>
      </c>
      <c r="AX585" s="115" t="e">
        <f>SUM(AX586:AX592)</f>
        <v>#REF!</v>
      </c>
      <c r="AY585" s="115">
        <f>SUM(AY586:AY592)</f>
        <v>0</v>
      </c>
      <c r="AZ585" s="115">
        <f>SUM(AZ586:AZ592)</f>
        <v>0</v>
      </c>
      <c r="BA585" s="115">
        <f>SUM(BA586:BA592)</f>
        <v>0</v>
      </c>
      <c r="BB585" s="115">
        <f>SUM(BB586:BB592)</f>
        <v>0</v>
      </c>
    </row>
    <row r="586" spans="7:54" s="71" customFormat="1" ht="14.25" x14ac:dyDescent="0.2">
      <c r="G586" s="81" t="s">
        <v>1082</v>
      </c>
      <c r="H586" s="85" t="s">
        <v>1082</v>
      </c>
      <c r="I586" s="74" t="s">
        <v>1083</v>
      </c>
      <c r="J586" s="75">
        <v>0</v>
      </c>
      <c r="K586" s="75"/>
      <c r="L586" s="113">
        <v>0</v>
      </c>
      <c r="M586" s="113">
        <v>0</v>
      </c>
      <c r="N586" s="113">
        <v>0</v>
      </c>
      <c r="O586" s="113">
        <v>0</v>
      </c>
      <c r="P586" s="113">
        <v>0</v>
      </c>
      <c r="Q586" s="113">
        <v>0</v>
      </c>
      <c r="R586" s="113">
        <v>0</v>
      </c>
      <c r="S586" s="113">
        <v>0</v>
      </c>
      <c r="T586" s="113">
        <v>0</v>
      </c>
      <c r="U586" s="113">
        <v>0</v>
      </c>
      <c r="V586" s="113">
        <v>0</v>
      </c>
      <c r="W586" s="113">
        <v>0</v>
      </c>
      <c r="X586" s="113">
        <v>0</v>
      </c>
      <c r="Y586" s="113">
        <f t="shared" si="636"/>
        <v>0</v>
      </c>
      <c r="Z586" s="113">
        <v>0</v>
      </c>
      <c r="AA586" s="113">
        <v>0</v>
      </c>
      <c r="AB586" s="113">
        <v>0</v>
      </c>
      <c r="AC586" s="113">
        <v>0</v>
      </c>
      <c r="AD586" s="113">
        <v>0</v>
      </c>
      <c r="AE586" s="113">
        <v>0</v>
      </c>
      <c r="AF586" s="113">
        <v>0</v>
      </c>
      <c r="AG586" s="113">
        <v>0</v>
      </c>
      <c r="AH586" s="113">
        <v>0</v>
      </c>
      <c r="AI586" s="113">
        <f t="shared" si="619"/>
        <v>0</v>
      </c>
      <c r="AJ586" s="113">
        <v>0</v>
      </c>
      <c r="AK586" s="113">
        <v>0</v>
      </c>
      <c r="AL586" s="113">
        <f t="shared" si="620"/>
        <v>0</v>
      </c>
      <c r="AM586" s="113">
        <f t="shared" ref="AM586:AM592" si="660">SUM(M586:R586)</f>
        <v>0</v>
      </c>
      <c r="AN586" s="113">
        <f t="shared" ref="AN586:AN592" si="661">SUM(S586:U586)</f>
        <v>0</v>
      </c>
      <c r="AO586" s="113">
        <f t="shared" ref="AO586:AO592" si="662">SUM(V586:X586)</f>
        <v>0</v>
      </c>
      <c r="AP586" s="113">
        <f t="shared" ref="AP586:AP592" si="663">SUM(AM586:AO586)</f>
        <v>0</v>
      </c>
      <c r="AQ586" s="113">
        <f t="shared" ref="AQ586:AS592" si="664">AM586</f>
        <v>0</v>
      </c>
      <c r="AR586" s="113">
        <f t="shared" si="664"/>
        <v>0</v>
      </c>
      <c r="AS586" s="113">
        <f t="shared" si="664"/>
        <v>0</v>
      </c>
      <c r="AT586" s="113">
        <f t="shared" ref="AT586:AT592" si="665">SUM(AQ586:AS586)</f>
        <v>0</v>
      </c>
      <c r="AU586" s="113">
        <v>0</v>
      </c>
      <c r="AV586" s="113">
        <v>0</v>
      </c>
      <c r="AW586" s="113">
        <f t="shared" ref="AW586:AW592" si="666">SUM(AU586:AV586)</f>
        <v>0</v>
      </c>
      <c r="AX586" s="113" t="e">
        <f>#REF!</f>
        <v>#REF!</v>
      </c>
      <c r="AY586" s="113">
        <v>0</v>
      </c>
      <c r="AZ586" s="113">
        <v>0</v>
      </c>
      <c r="BA586" s="113">
        <v>0</v>
      </c>
      <c r="BB586" s="113">
        <v>0</v>
      </c>
    </row>
    <row r="587" spans="7:54" s="71" customFormat="1" ht="14.25" x14ac:dyDescent="0.2">
      <c r="G587" s="81" t="s">
        <v>1084</v>
      </c>
      <c r="H587" s="85" t="s">
        <v>1084</v>
      </c>
      <c r="I587" s="74" t="s">
        <v>1085</v>
      </c>
      <c r="J587" s="75">
        <v>0</v>
      </c>
      <c r="K587" s="75"/>
      <c r="L587" s="113">
        <v>0</v>
      </c>
      <c r="M587" s="113">
        <v>0</v>
      </c>
      <c r="N587" s="113">
        <v>0</v>
      </c>
      <c r="O587" s="113">
        <v>0</v>
      </c>
      <c r="P587" s="113">
        <v>0</v>
      </c>
      <c r="Q587" s="113">
        <v>0</v>
      </c>
      <c r="R587" s="113">
        <v>0</v>
      </c>
      <c r="S587" s="113">
        <v>0</v>
      </c>
      <c r="T587" s="113">
        <v>0</v>
      </c>
      <c r="U587" s="113">
        <v>0</v>
      </c>
      <c r="V587" s="113">
        <v>0</v>
      </c>
      <c r="W587" s="113">
        <v>0</v>
      </c>
      <c r="X587" s="113">
        <v>0</v>
      </c>
      <c r="Y587" s="113">
        <f t="shared" si="636"/>
        <v>0</v>
      </c>
      <c r="Z587" s="113">
        <v>0</v>
      </c>
      <c r="AA587" s="113">
        <v>0</v>
      </c>
      <c r="AB587" s="113">
        <v>0</v>
      </c>
      <c r="AC587" s="113">
        <v>0</v>
      </c>
      <c r="AD587" s="113">
        <v>0</v>
      </c>
      <c r="AE587" s="113">
        <v>0</v>
      </c>
      <c r="AF587" s="113">
        <v>0</v>
      </c>
      <c r="AG587" s="113">
        <v>0</v>
      </c>
      <c r="AH587" s="113">
        <v>0</v>
      </c>
      <c r="AI587" s="113">
        <f t="shared" si="619"/>
        <v>0</v>
      </c>
      <c r="AJ587" s="113">
        <v>0</v>
      </c>
      <c r="AK587" s="113">
        <v>0</v>
      </c>
      <c r="AL587" s="113">
        <f t="shared" si="620"/>
        <v>0</v>
      </c>
      <c r="AM587" s="113">
        <f t="shared" si="660"/>
        <v>0</v>
      </c>
      <c r="AN587" s="113">
        <f t="shared" si="661"/>
        <v>0</v>
      </c>
      <c r="AO587" s="113">
        <f t="shared" si="662"/>
        <v>0</v>
      </c>
      <c r="AP587" s="113">
        <f t="shared" si="663"/>
        <v>0</v>
      </c>
      <c r="AQ587" s="113">
        <f t="shared" si="664"/>
        <v>0</v>
      </c>
      <c r="AR587" s="113">
        <f t="shared" si="664"/>
        <v>0</v>
      </c>
      <c r="AS587" s="113">
        <f t="shared" si="664"/>
        <v>0</v>
      </c>
      <c r="AT587" s="113">
        <f t="shared" si="665"/>
        <v>0</v>
      </c>
      <c r="AU587" s="113">
        <v>0</v>
      </c>
      <c r="AV587" s="113">
        <v>0</v>
      </c>
      <c r="AW587" s="113">
        <f t="shared" si="666"/>
        <v>0</v>
      </c>
      <c r="AX587" s="113" t="e">
        <f>#REF!</f>
        <v>#REF!</v>
      </c>
      <c r="AY587" s="113">
        <v>0</v>
      </c>
      <c r="AZ587" s="113">
        <v>0</v>
      </c>
      <c r="BA587" s="113">
        <v>0</v>
      </c>
      <c r="BB587" s="113">
        <v>0</v>
      </c>
    </row>
    <row r="588" spans="7:54" s="71" customFormat="1" ht="14.25" x14ac:dyDescent="0.2">
      <c r="G588" s="81" t="s">
        <v>1086</v>
      </c>
      <c r="H588" s="85" t="s">
        <v>1086</v>
      </c>
      <c r="I588" s="74" t="s">
        <v>1087</v>
      </c>
      <c r="J588" s="75">
        <v>0</v>
      </c>
      <c r="K588" s="75"/>
      <c r="L588" s="113">
        <v>0</v>
      </c>
      <c r="M588" s="113">
        <v>0</v>
      </c>
      <c r="N588" s="113">
        <v>0</v>
      </c>
      <c r="O588" s="113">
        <v>0</v>
      </c>
      <c r="P588" s="113">
        <v>0</v>
      </c>
      <c r="Q588" s="113">
        <v>0</v>
      </c>
      <c r="R588" s="113">
        <v>0</v>
      </c>
      <c r="S588" s="113">
        <v>0</v>
      </c>
      <c r="T588" s="113">
        <v>0</v>
      </c>
      <c r="U588" s="113">
        <v>0</v>
      </c>
      <c r="V588" s="113">
        <v>0</v>
      </c>
      <c r="W588" s="113">
        <v>0</v>
      </c>
      <c r="X588" s="113">
        <v>0</v>
      </c>
      <c r="Y588" s="113">
        <f t="shared" si="636"/>
        <v>0</v>
      </c>
      <c r="Z588" s="113">
        <v>0</v>
      </c>
      <c r="AA588" s="113">
        <v>0</v>
      </c>
      <c r="AB588" s="113">
        <v>0</v>
      </c>
      <c r="AC588" s="113">
        <v>0</v>
      </c>
      <c r="AD588" s="113">
        <v>0</v>
      </c>
      <c r="AE588" s="113">
        <v>0</v>
      </c>
      <c r="AF588" s="113">
        <v>0</v>
      </c>
      <c r="AG588" s="113">
        <v>0</v>
      </c>
      <c r="AH588" s="113">
        <v>0</v>
      </c>
      <c r="AI588" s="113">
        <f t="shared" si="619"/>
        <v>0</v>
      </c>
      <c r="AJ588" s="113">
        <v>0</v>
      </c>
      <c r="AK588" s="113">
        <v>0</v>
      </c>
      <c r="AL588" s="113">
        <f t="shared" si="620"/>
        <v>0</v>
      </c>
      <c r="AM588" s="113">
        <f t="shared" si="660"/>
        <v>0</v>
      </c>
      <c r="AN588" s="113">
        <f t="shared" si="661"/>
        <v>0</v>
      </c>
      <c r="AO588" s="113">
        <f t="shared" si="662"/>
        <v>0</v>
      </c>
      <c r="AP588" s="113">
        <f t="shared" si="663"/>
        <v>0</v>
      </c>
      <c r="AQ588" s="113">
        <f t="shared" si="664"/>
        <v>0</v>
      </c>
      <c r="AR588" s="113">
        <f t="shared" si="664"/>
        <v>0</v>
      </c>
      <c r="AS588" s="113">
        <f t="shared" si="664"/>
        <v>0</v>
      </c>
      <c r="AT588" s="113">
        <f t="shared" si="665"/>
        <v>0</v>
      </c>
      <c r="AU588" s="113">
        <v>0</v>
      </c>
      <c r="AV588" s="113">
        <v>0</v>
      </c>
      <c r="AW588" s="113">
        <f t="shared" si="666"/>
        <v>0</v>
      </c>
      <c r="AX588" s="113" t="e">
        <f>#REF!</f>
        <v>#REF!</v>
      </c>
      <c r="AY588" s="113">
        <v>0</v>
      </c>
      <c r="AZ588" s="113">
        <v>0</v>
      </c>
      <c r="BA588" s="113">
        <v>0</v>
      </c>
      <c r="BB588" s="113">
        <v>0</v>
      </c>
    </row>
    <row r="589" spans="7:54" s="71" customFormat="1" ht="14.25" x14ac:dyDescent="0.2">
      <c r="G589" s="81" t="s">
        <v>1088</v>
      </c>
      <c r="H589" s="85" t="s">
        <v>1088</v>
      </c>
      <c r="I589" s="74" t="s">
        <v>1089</v>
      </c>
      <c r="J589" s="75">
        <v>0</v>
      </c>
      <c r="K589" s="75"/>
      <c r="L589" s="113">
        <v>0</v>
      </c>
      <c r="M589" s="113">
        <v>0</v>
      </c>
      <c r="N589" s="113">
        <v>0</v>
      </c>
      <c r="O589" s="113">
        <v>0</v>
      </c>
      <c r="P589" s="113">
        <v>0</v>
      </c>
      <c r="Q589" s="113">
        <v>0</v>
      </c>
      <c r="R589" s="113">
        <v>0</v>
      </c>
      <c r="S589" s="113">
        <v>0</v>
      </c>
      <c r="T589" s="113">
        <v>0</v>
      </c>
      <c r="U589" s="113">
        <v>0</v>
      </c>
      <c r="V589" s="113">
        <v>0</v>
      </c>
      <c r="W589" s="113">
        <v>0</v>
      </c>
      <c r="X589" s="113">
        <v>0</v>
      </c>
      <c r="Y589" s="113">
        <f t="shared" si="636"/>
        <v>0</v>
      </c>
      <c r="Z589" s="113">
        <v>0</v>
      </c>
      <c r="AA589" s="113">
        <v>0</v>
      </c>
      <c r="AB589" s="113">
        <v>0</v>
      </c>
      <c r="AC589" s="113">
        <v>0</v>
      </c>
      <c r="AD589" s="113">
        <v>0</v>
      </c>
      <c r="AE589" s="113">
        <v>0</v>
      </c>
      <c r="AF589" s="113">
        <v>0</v>
      </c>
      <c r="AG589" s="113">
        <v>0</v>
      </c>
      <c r="AH589" s="113">
        <v>0</v>
      </c>
      <c r="AI589" s="113">
        <f t="shared" si="619"/>
        <v>0</v>
      </c>
      <c r="AJ589" s="113">
        <v>0</v>
      </c>
      <c r="AK589" s="113">
        <v>0</v>
      </c>
      <c r="AL589" s="113">
        <f t="shared" si="620"/>
        <v>0</v>
      </c>
      <c r="AM589" s="113">
        <f t="shared" si="660"/>
        <v>0</v>
      </c>
      <c r="AN589" s="113">
        <f t="shared" si="661"/>
        <v>0</v>
      </c>
      <c r="AO589" s="113">
        <f t="shared" si="662"/>
        <v>0</v>
      </c>
      <c r="AP589" s="113">
        <f t="shared" si="663"/>
        <v>0</v>
      </c>
      <c r="AQ589" s="113">
        <f t="shared" si="664"/>
        <v>0</v>
      </c>
      <c r="AR589" s="113">
        <f t="shared" si="664"/>
        <v>0</v>
      </c>
      <c r="AS589" s="113">
        <f t="shared" si="664"/>
        <v>0</v>
      </c>
      <c r="AT589" s="113">
        <f t="shared" si="665"/>
        <v>0</v>
      </c>
      <c r="AU589" s="113">
        <v>0</v>
      </c>
      <c r="AV589" s="113">
        <v>0</v>
      </c>
      <c r="AW589" s="113">
        <f t="shared" si="666"/>
        <v>0</v>
      </c>
      <c r="AX589" s="113" t="e">
        <f>#REF!</f>
        <v>#REF!</v>
      </c>
      <c r="AY589" s="113">
        <v>0</v>
      </c>
      <c r="AZ589" s="113">
        <v>0</v>
      </c>
      <c r="BA589" s="113">
        <v>0</v>
      </c>
      <c r="BB589" s="113">
        <v>0</v>
      </c>
    </row>
    <row r="590" spans="7:54" s="71" customFormat="1" ht="14.25" x14ac:dyDescent="0.2">
      <c r="G590" s="81" t="s">
        <v>1090</v>
      </c>
      <c r="H590" s="85" t="s">
        <v>1090</v>
      </c>
      <c r="I590" s="74" t="s">
        <v>1091</v>
      </c>
      <c r="J590" s="75">
        <v>0</v>
      </c>
      <c r="K590" s="75"/>
      <c r="L590" s="113">
        <v>0</v>
      </c>
      <c r="M590" s="113">
        <v>0</v>
      </c>
      <c r="N590" s="113">
        <v>0</v>
      </c>
      <c r="O590" s="113">
        <v>0</v>
      </c>
      <c r="P590" s="113">
        <v>0</v>
      </c>
      <c r="Q590" s="113">
        <v>0</v>
      </c>
      <c r="R590" s="113">
        <v>0</v>
      </c>
      <c r="S590" s="113">
        <v>0</v>
      </c>
      <c r="T590" s="113">
        <v>0</v>
      </c>
      <c r="U590" s="113">
        <v>0</v>
      </c>
      <c r="V590" s="113">
        <v>0</v>
      </c>
      <c r="W590" s="113">
        <v>0</v>
      </c>
      <c r="X590" s="113">
        <v>0</v>
      </c>
      <c r="Y590" s="113">
        <f t="shared" si="636"/>
        <v>0</v>
      </c>
      <c r="Z590" s="113">
        <v>0</v>
      </c>
      <c r="AA590" s="113">
        <v>0</v>
      </c>
      <c r="AB590" s="113">
        <v>0</v>
      </c>
      <c r="AC590" s="113">
        <v>0</v>
      </c>
      <c r="AD590" s="113">
        <v>0</v>
      </c>
      <c r="AE590" s="113">
        <v>0</v>
      </c>
      <c r="AF590" s="113">
        <v>0</v>
      </c>
      <c r="AG590" s="113">
        <v>0</v>
      </c>
      <c r="AH590" s="113">
        <v>0</v>
      </c>
      <c r="AI590" s="113">
        <f t="shared" si="619"/>
        <v>0</v>
      </c>
      <c r="AJ590" s="113">
        <v>0</v>
      </c>
      <c r="AK590" s="113">
        <v>0</v>
      </c>
      <c r="AL590" s="113">
        <f t="shared" si="620"/>
        <v>0</v>
      </c>
      <c r="AM590" s="113">
        <f t="shared" si="660"/>
        <v>0</v>
      </c>
      <c r="AN590" s="113">
        <f t="shared" si="661"/>
        <v>0</v>
      </c>
      <c r="AO590" s="113">
        <f t="shared" si="662"/>
        <v>0</v>
      </c>
      <c r="AP590" s="113">
        <f t="shared" si="663"/>
        <v>0</v>
      </c>
      <c r="AQ590" s="113">
        <f t="shared" si="664"/>
        <v>0</v>
      </c>
      <c r="AR590" s="113">
        <f t="shared" si="664"/>
        <v>0</v>
      </c>
      <c r="AS590" s="113">
        <f t="shared" si="664"/>
        <v>0</v>
      </c>
      <c r="AT590" s="113">
        <f t="shared" si="665"/>
        <v>0</v>
      </c>
      <c r="AU590" s="113">
        <v>0</v>
      </c>
      <c r="AV590" s="113">
        <v>0</v>
      </c>
      <c r="AW590" s="113">
        <f t="shared" si="666"/>
        <v>0</v>
      </c>
      <c r="AX590" s="113" t="e">
        <f>#REF!</f>
        <v>#REF!</v>
      </c>
      <c r="AY590" s="113">
        <v>0</v>
      </c>
      <c r="AZ590" s="113">
        <v>0</v>
      </c>
      <c r="BA590" s="113">
        <v>0</v>
      </c>
      <c r="BB590" s="113">
        <v>0</v>
      </c>
    </row>
    <row r="591" spans="7:54" s="71" customFormat="1" ht="14.25" x14ac:dyDescent="0.2">
      <c r="G591" s="81" t="s">
        <v>1092</v>
      </c>
      <c r="H591" s="85" t="s">
        <v>1092</v>
      </c>
      <c r="I591" s="74" t="s">
        <v>1093</v>
      </c>
      <c r="J591" s="75">
        <v>0</v>
      </c>
      <c r="K591" s="75"/>
      <c r="L591" s="113">
        <v>0</v>
      </c>
      <c r="M591" s="113">
        <v>0</v>
      </c>
      <c r="N591" s="113">
        <v>0</v>
      </c>
      <c r="O591" s="113">
        <v>0</v>
      </c>
      <c r="P591" s="113">
        <v>0</v>
      </c>
      <c r="Q591" s="113">
        <v>0</v>
      </c>
      <c r="R591" s="113">
        <v>0</v>
      </c>
      <c r="S591" s="113">
        <v>0</v>
      </c>
      <c r="T591" s="113">
        <v>0</v>
      </c>
      <c r="U591" s="113">
        <v>0</v>
      </c>
      <c r="V591" s="113">
        <v>0</v>
      </c>
      <c r="W591" s="113">
        <v>0</v>
      </c>
      <c r="X591" s="113">
        <v>0</v>
      </c>
      <c r="Y591" s="113">
        <f t="shared" si="636"/>
        <v>0</v>
      </c>
      <c r="Z591" s="113">
        <v>0</v>
      </c>
      <c r="AA591" s="113">
        <v>0</v>
      </c>
      <c r="AB591" s="113">
        <v>0</v>
      </c>
      <c r="AC591" s="113">
        <v>0</v>
      </c>
      <c r="AD591" s="113">
        <v>0</v>
      </c>
      <c r="AE591" s="113">
        <v>0</v>
      </c>
      <c r="AF591" s="113">
        <v>0</v>
      </c>
      <c r="AG591" s="113">
        <v>0</v>
      </c>
      <c r="AH591" s="113">
        <v>0</v>
      </c>
      <c r="AI591" s="113">
        <f t="shared" si="619"/>
        <v>0</v>
      </c>
      <c r="AJ591" s="113">
        <v>0</v>
      </c>
      <c r="AK591" s="113">
        <v>0</v>
      </c>
      <c r="AL591" s="113">
        <f t="shared" si="620"/>
        <v>0</v>
      </c>
      <c r="AM591" s="113">
        <f t="shared" si="660"/>
        <v>0</v>
      </c>
      <c r="AN591" s="113">
        <f t="shared" si="661"/>
        <v>0</v>
      </c>
      <c r="AO591" s="113">
        <f t="shared" si="662"/>
        <v>0</v>
      </c>
      <c r="AP591" s="113">
        <f t="shared" si="663"/>
        <v>0</v>
      </c>
      <c r="AQ591" s="113">
        <f t="shared" si="664"/>
        <v>0</v>
      </c>
      <c r="AR591" s="113">
        <f t="shared" si="664"/>
        <v>0</v>
      </c>
      <c r="AS591" s="113">
        <f t="shared" si="664"/>
        <v>0</v>
      </c>
      <c r="AT591" s="113">
        <f t="shared" si="665"/>
        <v>0</v>
      </c>
      <c r="AU591" s="113">
        <v>0</v>
      </c>
      <c r="AV591" s="113">
        <v>0</v>
      </c>
      <c r="AW591" s="113">
        <f t="shared" si="666"/>
        <v>0</v>
      </c>
      <c r="AX591" s="113" t="e">
        <f>#REF!</f>
        <v>#REF!</v>
      </c>
      <c r="AY591" s="113">
        <v>0</v>
      </c>
      <c r="AZ591" s="113">
        <v>0</v>
      </c>
      <c r="BA591" s="113">
        <v>0</v>
      </c>
      <c r="BB591" s="113">
        <v>0</v>
      </c>
    </row>
    <row r="592" spans="7:54" s="71" customFormat="1" ht="14.25" x14ac:dyDescent="0.2">
      <c r="G592" s="81" t="s">
        <v>1094</v>
      </c>
      <c r="H592" s="85" t="s">
        <v>1094</v>
      </c>
      <c r="I592" s="74" t="s">
        <v>1095</v>
      </c>
      <c r="J592" s="75">
        <v>0</v>
      </c>
      <c r="K592" s="75"/>
      <c r="L592" s="113">
        <v>0</v>
      </c>
      <c r="M592" s="113">
        <v>0</v>
      </c>
      <c r="N592" s="113">
        <v>0</v>
      </c>
      <c r="O592" s="113">
        <v>0</v>
      </c>
      <c r="P592" s="113">
        <v>0</v>
      </c>
      <c r="Q592" s="113">
        <v>0</v>
      </c>
      <c r="R592" s="113">
        <v>0</v>
      </c>
      <c r="S592" s="113">
        <v>0</v>
      </c>
      <c r="T592" s="113">
        <v>0</v>
      </c>
      <c r="U592" s="113">
        <v>0</v>
      </c>
      <c r="V592" s="113">
        <v>0</v>
      </c>
      <c r="W592" s="113">
        <v>0</v>
      </c>
      <c r="X592" s="113">
        <v>0</v>
      </c>
      <c r="Y592" s="113">
        <f t="shared" si="636"/>
        <v>0</v>
      </c>
      <c r="Z592" s="113">
        <v>0</v>
      </c>
      <c r="AA592" s="113">
        <v>0</v>
      </c>
      <c r="AB592" s="113">
        <v>0</v>
      </c>
      <c r="AC592" s="113">
        <v>0</v>
      </c>
      <c r="AD592" s="113">
        <v>0</v>
      </c>
      <c r="AE592" s="113">
        <v>0</v>
      </c>
      <c r="AF592" s="113">
        <v>0</v>
      </c>
      <c r="AG592" s="113">
        <v>0</v>
      </c>
      <c r="AH592" s="113">
        <v>0</v>
      </c>
      <c r="AI592" s="113">
        <f t="shared" si="619"/>
        <v>0</v>
      </c>
      <c r="AJ592" s="113">
        <v>0</v>
      </c>
      <c r="AK592" s="113">
        <v>0</v>
      </c>
      <c r="AL592" s="113">
        <f t="shared" si="620"/>
        <v>0</v>
      </c>
      <c r="AM592" s="113">
        <f t="shared" si="660"/>
        <v>0</v>
      </c>
      <c r="AN592" s="113">
        <f t="shared" si="661"/>
        <v>0</v>
      </c>
      <c r="AO592" s="113">
        <f t="shared" si="662"/>
        <v>0</v>
      </c>
      <c r="AP592" s="113">
        <f t="shared" si="663"/>
        <v>0</v>
      </c>
      <c r="AQ592" s="113">
        <f t="shared" si="664"/>
        <v>0</v>
      </c>
      <c r="AR592" s="113">
        <f t="shared" si="664"/>
        <v>0</v>
      </c>
      <c r="AS592" s="113">
        <f t="shared" si="664"/>
        <v>0</v>
      </c>
      <c r="AT592" s="113">
        <f t="shared" si="665"/>
        <v>0</v>
      </c>
      <c r="AU592" s="113">
        <v>0</v>
      </c>
      <c r="AV592" s="113">
        <v>0</v>
      </c>
      <c r="AW592" s="113">
        <f t="shared" si="666"/>
        <v>0</v>
      </c>
      <c r="AX592" s="113" t="e">
        <f>#REF!</f>
        <v>#REF!</v>
      </c>
      <c r="AY592" s="113">
        <v>0</v>
      </c>
      <c r="AZ592" s="113">
        <v>0</v>
      </c>
      <c r="BA592" s="113">
        <v>0</v>
      </c>
      <c r="BB592" s="113">
        <v>0</v>
      </c>
    </row>
    <row r="593" spans="7:54" s="71" customFormat="1" ht="14.25" x14ac:dyDescent="0.2">
      <c r="G593" s="81" t="s">
        <v>1096</v>
      </c>
      <c r="H593" s="82" t="s">
        <v>205</v>
      </c>
      <c r="I593" s="83" t="s">
        <v>206</v>
      </c>
      <c r="J593" s="84">
        <f>SUM(J594:J599)</f>
        <v>0</v>
      </c>
      <c r="K593" s="84">
        <f>SUM(K594:K599)</f>
        <v>0</v>
      </c>
      <c r="L593" s="115">
        <f>SUM(L594:L599)</f>
        <v>0</v>
      </c>
      <c r="M593" s="115">
        <f t="shared" ref="M593:X593" si="667">SUM(M594:M599)</f>
        <v>0</v>
      </c>
      <c r="N593" s="115">
        <f t="shared" si="667"/>
        <v>0</v>
      </c>
      <c r="O593" s="115">
        <f t="shared" si="667"/>
        <v>0</v>
      </c>
      <c r="P593" s="115">
        <f t="shared" si="667"/>
        <v>0</v>
      </c>
      <c r="Q593" s="115">
        <f t="shared" si="667"/>
        <v>0</v>
      </c>
      <c r="R593" s="115">
        <f t="shared" si="667"/>
        <v>0</v>
      </c>
      <c r="S593" s="115">
        <f t="shared" si="667"/>
        <v>0</v>
      </c>
      <c r="T593" s="115">
        <f t="shared" si="667"/>
        <v>0</v>
      </c>
      <c r="U593" s="115">
        <f t="shared" si="667"/>
        <v>0</v>
      </c>
      <c r="V593" s="115">
        <f t="shared" si="667"/>
        <v>0</v>
      </c>
      <c r="W593" s="115">
        <f t="shared" si="667"/>
        <v>0</v>
      </c>
      <c r="X593" s="115">
        <f t="shared" si="667"/>
        <v>0</v>
      </c>
      <c r="Y593" s="115">
        <f t="shared" si="636"/>
        <v>0</v>
      </c>
      <c r="Z593" s="115">
        <f t="shared" ref="Z593:AW593" si="668">SUM(Z594:Z599)</f>
        <v>0</v>
      </c>
      <c r="AA593" s="115">
        <f t="shared" si="668"/>
        <v>0</v>
      </c>
      <c r="AB593" s="115">
        <f t="shared" si="668"/>
        <v>0</v>
      </c>
      <c r="AC593" s="115">
        <f t="shared" si="668"/>
        <v>0</v>
      </c>
      <c r="AD593" s="115">
        <f t="shared" si="668"/>
        <v>0</v>
      </c>
      <c r="AE593" s="115">
        <f>SUM(AE594:AE599)</f>
        <v>0</v>
      </c>
      <c r="AF593" s="115">
        <f t="shared" si="668"/>
        <v>0</v>
      </c>
      <c r="AG593" s="115">
        <f t="shared" si="668"/>
        <v>0</v>
      </c>
      <c r="AH593" s="115">
        <f t="shared" si="668"/>
        <v>0</v>
      </c>
      <c r="AI593" s="115">
        <f t="shared" si="668"/>
        <v>0</v>
      </c>
      <c r="AJ593" s="115">
        <f t="shared" si="668"/>
        <v>0</v>
      </c>
      <c r="AK593" s="115">
        <f t="shared" si="668"/>
        <v>0</v>
      </c>
      <c r="AL593" s="115">
        <f t="shared" si="668"/>
        <v>0</v>
      </c>
      <c r="AM593" s="115">
        <f t="shared" si="668"/>
        <v>0</v>
      </c>
      <c r="AN593" s="115">
        <f t="shared" si="668"/>
        <v>0</v>
      </c>
      <c r="AO593" s="115">
        <f t="shared" si="668"/>
        <v>0</v>
      </c>
      <c r="AP593" s="115">
        <f t="shared" si="668"/>
        <v>0</v>
      </c>
      <c r="AQ593" s="115">
        <f t="shared" si="668"/>
        <v>0</v>
      </c>
      <c r="AR593" s="115">
        <f t="shared" si="668"/>
        <v>0</v>
      </c>
      <c r="AS593" s="115">
        <f t="shared" si="668"/>
        <v>0</v>
      </c>
      <c r="AT593" s="115">
        <f t="shared" si="668"/>
        <v>0</v>
      </c>
      <c r="AU593" s="115">
        <f t="shared" si="668"/>
        <v>0</v>
      </c>
      <c r="AV593" s="115">
        <f t="shared" si="668"/>
        <v>0</v>
      </c>
      <c r="AW593" s="115">
        <f t="shared" si="668"/>
        <v>0</v>
      </c>
      <c r="AX593" s="115" t="e">
        <f>SUM(AX594:AX599)</f>
        <v>#REF!</v>
      </c>
      <c r="AY593" s="115">
        <f>SUM(AY594:AY599)</f>
        <v>0</v>
      </c>
      <c r="AZ593" s="115">
        <f>SUM(AZ594:AZ599)</f>
        <v>0</v>
      </c>
      <c r="BA593" s="115">
        <f>SUM(BA594:BA599)</f>
        <v>0</v>
      </c>
      <c r="BB593" s="115">
        <f>SUM(BB594:BB599)</f>
        <v>0</v>
      </c>
    </row>
    <row r="594" spans="7:54" s="71" customFormat="1" ht="14.25" x14ac:dyDescent="0.2">
      <c r="G594" s="81" t="s">
        <v>1097</v>
      </c>
      <c r="H594" s="85" t="s">
        <v>1097</v>
      </c>
      <c r="I594" s="74" t="s">
        <v>1098</v>
      </c>
      <c r="J594" s="75">
        <v>0</v>
      </c>
      <c r="K594" s="75"/>
      <c r="L594" s="113">
        <v>0</v>
      </c>
      <c r="M594" s="113">
        <v>0</v>
      </c>
      <c r="N594" s="113">
        <v>0</v>
      </c>
      <c r="O594" s="113">
        <v>0</v>
      </c>
      <c r="P594" s="113">
        <v>0</v>
      </c>
      <c r="Q594" s="113">
        <v>0</v>
      </c>
      <c r="R594" s="113">
        <v>0</v>
      </c>
      <c r="S594" s="113">
        <v>0</v>
      </c>
      <c r="T594" s="113">
        <v>0</v>
      </c>
      <c r="U594" s="113">
        <v>0</v>
      </c>
      <c r="V594" s="113">
        <v>0</v>
      </c>
      <c r="W594" s="113">
        <v>0</v>
      </c>
      <c r="X594" s="113">
        <v>0</v>
      </c>
      <c r="Y594" s="113">
        <f t="shared" si="636"/>
        <v>0</v>
      </c>
      <c r="Z594" s="113">
        <v>0</v>
      </c>
      <c r="AA594" s="113">
        <v>0</v>
      </c>
      <c r="AB594" s="113">
        <v>0</v>
      </c>
      <c r="AC594" s="113">
        <v>0</v>
      </c>
      <c r="AD594" s="113">
        <v>0</v>
      </c>
      <c r="AE594" s="113">
        <v>0</v>
      </c>
      <c r="AF594" s="113">
        <v>0</v>
      </c>
      <c r="AG594" s="113">
        <v>0</v>
      </c>
      <c r="AH594" s="113">
        <v>0</v>
      </c>
      <c r="AI594" s="113">
        <f t="shared" si="619"/>
        <v>0</v>
      </c>
      <c r="AJ594" s="113">
        <v>0</v>
      </c>
      <c r="AK594" s="113">
        <v>0</v>
      </c>
      <c r="AL594" s="113">
        <f t="shared" si="620"/>
        <v>0</v>
      </c>
      <c r="AM594" s="113">
        <f t="shared" ref="AM594:AM599" si="669">SUM(M594:R594)</f>
        <v>0</v>
      </c>
      <c r="AN594" s="113">
        <f t="shared" ref="AN594:AN599" si="670">SUM(S594:U594)</f>
        <v>0</v>
      </c>
      <c r="AO594" s="113">
        <f t="shared" ref="AO594:AO599" si="671">SUM(V594:X594)</f>
        <v>0</v>
      </c>
      <c r="AP594" s="113">
        <f t="shared" ref="AP594:AP599" si="672">SUM(AM594:AO594)</f>
        <v>0</v>
      </c>
      <c r="AQ594" s="113">
        <f t="shared" ref="AQ594:AS599" si="673">AM594</f>
        <v>0</v>
      </c>
      <c r="AR594" s="113">
        <f t="shared" si="673"/>
        <v>0</v>
      </c>
      <c r="AS594" s="113">
        <f t="shared" si="673"/>
        <v>0</v>
      </c>
      <c r="AT594" s="113">
        <f t="shared" ref="AT594:AT599" si="674">SUM(AQ594:AS594)</f>
        <v>0</v>
      </c>
      <c r="AU594" s="113">
        <v>0</v>
      </c>
      <c r="AV594" s="113">
        <v>0</v>
      </c>
      <c r="AW594" s="113">
        <f t="shared" ref="AW594:AW599" si="675">SUM(AU594:AV594)</f>
        <v>0</v>
      </c>
      <c r="AX594" s="113" t="e">
        <f>#REF!</f>
        <v>#REF!</v>
      </c>
      <c r="AY594" s="113">
        <v>0</v>
      </c>
      <c r="AZ594" s="113">
        <v>0</v>
      </c>
      <c r="BA594" s="113">
        <v>0</v>
      </c>
      <c r="BB594" s="113">
        <v>0</v>
      </c>
    </row>
    <row r="595" spans="7:54" s="71" customFormat="1" ht="14.25" x14ac:dyDescent="0.2">
      <c r="G595" s="81" t="s">
        <v>1099</v>
      </c>
      <c r="H595" s="85" t="s">
        <v>1099</v>
      </c>
      <c r="I595" s="74" t="s">
        <v>1100</v>
      </c>
      <c r="J595" s="75">
        <v>0</v>
      </c>
      <c r="K595" s="75"/>
      <c r="L595" s="113">
        <v>0</v>
      </c>
      <c r="M595" s="113">
        <v>0</v>
      </c>
      <c r="N595" s="113">
        <v>0</v>
      </c>
      <c r="O595" s="113">
        <v>0</v>
      </c>
      <c r="P595" s="113">
        <v>0</v>
      </c>
      <c r="Q595" s="113">
        <v>0</v>
      </c>
      <c r="R595" s="113">
        <v>0</v>
      </c>
      <c r="S595" s="113">
        <v>0</v>
      </c>
      <c r="T595" s="113">
        <v>0</v>
      </c>
      <c r="U595" s="113">
        <v>0</v>
      </c>
      <c r="V595" s="113">
        <v>0</v>
      </c>
      <c r="W595" s="113">
        <v>0</v>
      </c>
      <c r="X595" s="113">
        <v>0</v>
      </c>
      <c r="Y595" s="113">
        <f t="shared" si="636"/>
        <v>0</v>
      </c>
      <c r="Z595" s="113">
        <v>0</v>
      </c>
      <c r="AA595" s="113">
        <v>0</v>
      </c>
      <c r="AB595" s="113">
        <v>0</v>
      </c>
      <c r="AC595" s="113">
        <v>0</v>
      </c>
      <c r="AD595" s="113">
        <v>0</v>
      </c>
      <c r="AE595" s="113">
        <v>0</v>
      </c>
      <c r="AF595" s="113">
        <v>0</v>
      </c>
      <c r="AG595" s="113">
        <v>0</v>
      </c>
      <c r="AH595" s="113">
        <v>0</v>
      </c>
      <c r="AI595" s="113">
        <f t="shared" si="619"/>
        <v>0</v>
      </c>
      <c r="AJ595" s="113">
        <v>0</v>
      </c>
      <c r="AK595" s="113">
        <v>0</v>
      </c>
      <c r="AL595" s="113">
        <f t="shared" si="620"/>
        <v>0</v>
      </c>
      <c r="AM595" s="113">
        <f t="shared" si="669"/>
        <v>0</v>
      </c>
      <c r="AN595" s="113">
        <f t="shared" si="670"/>
        <v>0</v>
      </c>
      <c r="AO595" s="113">
        <f t="shared" si="671"/>
        <v>0</v>
      </c>
      <c r="AP595" s="113">
        <f t="shared" si="672"/>
        <v>0</v>
      </c>
      <c r="AQ595" s="113">
        <f t="shared" si="673"/>
        <v>0</v>
      </c>
      <c r="AR595" s="113">
        <f t="shared" si="673"/>
        <v>0</v>
      </c>
      <c r="AS595" s="113">
        <f t="shared" si="673"/>
        <v>0</v>
      </c>
      <c r="AT595" s="113">
        <f t="shared" si="674"/>
        <v>0</v>
      </c>
      <c r="AU595" s="113">
        <v>0</v>
      </c>
      <c r="AV595" s="113">
        <v>0</v>
      </c>
      <c r="AW595" s="113">
        <f t="shared" si="675"/>
        <v>0</v>
      </c>
      <c r="AX595" s="113" t="e">
        <f>#REF!</f>
        <v>#REF!</v>
      </c>
      <c r="AY595" s="113">
        <v>0</v>
      </c>
      <c r="AZ595" s="113">
        <v>0</v>
      </c>
      <c r="BA595" s="113">
        <v>0</v>
      </c>
      <c r="BB595" s="113">
        <v>0</v>
      </c>
    </row>
    <row r="596" spans="7:54" s="71" customFormat="1" ht="14.25" x14ac:dyDescent="0.2">
      <c r="G596" s="81" t="s">
        <v>1101</v>
      </c>
      <c r="H596" s="85" t="s">
        <v>1101</v>
      </c>
      <c r="I596" s="74" t="s">
        <v>1102</v>
      </c>
      <c r="J596" s="75">
        <v>0</v>
      </c>
      <c r="K596" s="75"/>
      <c r="L596" s="113">
        <v>0</v>
      </c>
      <c r="M596" s="113">
        <v>0</v>
      </c>
      <c r="N596" s="113">
        <v>0</v>
      </c>
      <c r="O596" s="113">
        <v>0</v>
      </c>
      <c r="P596" s="113">
        <v>0</v>
      </c>
      <c r="Q596" s="113">
        <v>0</v>
      </c>
      <c r="R596" s="113">
        <v>0</v>
      </c>
      <c r="S596" s="113">
        <v>0</v>
      </c>
      <c r="T596" s="113">
        <v>0</v>
      </c>
      <c r="U596" s="113">
        <v>0</v>
      </c>
      <c r="V596" s="113">
        <v>0</v>
      </c>
      <c r="W596" s="113">
        <v>0</v>
      </c>
      <c r="X596" s="113">
        <v>0</v>
      </c>
      <c r="Y596" s="113">
        <f t="shared" si="636"/>
        <v>0</v>
      </c>
      <c r="Z596" s="113">
        <v>0</v>
      </c>
      <c r="AA596" s="113">
        <v>0</v>
      </c>
      <c r="AB596" s="113">
        <v>0</v>
      </c>
      <c r="AC596" s="113">
        <v>0</v>
      </c>
      <c r="AD596" s="113">
        <v>0</v>
      </c>
      <c r="AE596" s="113">
        <v>0</v>
      </c>
      <c r="AF596" s="113">
        <v>0</v>
      </c>
      <c r="AG596" s="113">
        <v>0</v>
      </c>
      <c r="AH596" s="113">
        <v>0</v>
      </c>
      <c r="AI596" s="113">
        <f t="shared" si="619"/>
        <v>0</v>
      </c>
      <c r="AJ596" s="113">
        <v>0</v>
      </c>
      <c r="AK596" s="113">
        <v>0</v>
      </c>
      <c r="AL596" s="113">
        <f t="shared" si="620"/>
        <v>0</v>
      </c>
      <c r="AM596" s="113">
        <f t="shared" si="669"/>
        <v>0</v>
      </c>
      <c r="AN596" s="113">
        <f t="shared" si="670"/>
        <v>0</v>
      </c>
      <c r="AO596" s="113">
        <f t="shared" si="671"/>
        <v>0</v>
      </c>
      <c r="AP596" s="113">
        <f t="shared" si="672"/>
        <v>0</v>
      </c>
      <c r="AQ596" s="113">
        <f t="shared" si="673"/>
        <v>0</v>
      </c>
      <c r="AR596" s="113">
        <f t="shared" si="673"/>
        <v>0</v>
      </c>
      <c r="AS596" s="113">
        <f t="shared" si="673"/>
        <v>0</v>
      </c>
      <c r="AT596" s="113">
        <f t="shared" si="674"/>
        <v>0</v>
      </c>
      <c r="AU596" s="113">
        <v>0</v>
      </c>
      <c r="AV596" s="113">
        <v>0</v>
      </c>
      <c r="AW596" s="113">
        <f t="shared" si="675"/>
        <v>0</v>
      </c>
      <c r="AX596" s="113" t="e">
        <f>#REF!</f>
        <v>#REF!</v>
      </c>
      <c r="AY596" s="113">
        <v>0</v>
      </c>
      <c r="AZ596" s="113">
        <v>0</v>
      </c>
      <c r="BA596" s="113">
        <v>0</v>
      </c>
      <c r="BB596" s="113">
        <v>0</v>
      </c>
    </row>
    <row r="597" spans="7:54" s="71" customFormat="1" ht="14.25" x14ac:dyDescent="0.2">
      <c r="G597" s="81" t="s">
        <v>1103</v>
      </c>
      <c r="H597" s="85" t="s">
        <v>1103</v>
      </c>
      <c r="I597" s="74" t="s">
        <v>1104</v>
      </c>
      <c r="J597" s="75">
        <v>0</v>
      </c>
      <c r="K597" s="75"/>
      <c r="L597" s="113">
        <v>0</v>
      </c>
      <c r="M597" s="113">
        <v>0</v>
      </c>
      <c r="N597" s="113">
        <v>0</v>
      </c>
      <c r="O597" s="113">
        <v>0</v>
      </c>
      <c r="P597" s="113">
        <v>0</v>
      </c>
      <c r="Q597" s="113">
        <v>0</v>
      </c>
      <c r="R597" s="113">
        <v>0</v>
      </c>
      <c r="S597" s="113">
        <v>0</v>
      </c>
      <c r="T597" s="113">
        <v>0</v>
      </c>
      <c r="U597" s="113">
        <v>0</v>
      </c>
      <c r="V597" s="113">
        <v>0</v>
      </c>
      <c r="W597" s="113">
        <v>0</v>
      </c>
      <c r="X597" s="113">
        <v>0</v>
      </c>
      <c r="Y597" s="113">
        <f t="shared" si="636"/>
        <v>0</v>
      </c>
      <c r="Z597" s="113">
        <v>0</v>
      </c>
      <c r="AA597" s="113">
        <v>0</v>
      </c>
      <c r="AB597" s="113">
        <v>0</v>
      </c>
      <c r="AC597" s="113">
        <v>0</v>
      </c>
      <c r="AD597" s="113">
        <v>0</v>
      </c>
      <c r="AE597" s="113">
        <v>0</v>
      </c>
      <c r="AF597" s="113">
        <v>0</v>
      </c>
      <c r="AG597" s="113">
        <v>0</v>
      </c>
      <c r="AH597" s="113">
        <v>0</v>
      </c>
      <c r="AI597" s="113">
        <f t="shared" si="619"/>
        <v>0</v>
      </c>
      <c r="AJ597" s="113">
        <v>0</v>
      </c>
      <c r="AK597" s="113">
        <v>0</v>
      </c>
      <c r="AL597" s="113">
        <f t="shared" si="620"/>
        <v>0</v>
      </c>
      <c r="AM597" s="113">
        <f t="shared" si="669"/>
        <v>0</v>
      </c>
      <c r="AN597" s="113">
        <f t="shared" si="670"/>
        <v>0</v>
      </c>
      <c r="AO597" s="113">
        <f t="shared" si="671"/>
        <v>0</v>
      </c>
      <c r="AP597" s="113">
        <f t="shared" si="672"/>
        <v>0</v>
      </c>
      <c r="AQ597" s="113">
        <f t="shared" si="673"/>
        <v>0</v>
      </c>
      <c r="AR597" s="113">
        <f t="shared" si="673"/>
        <v>0</v>
      </c>
      <c r="AS597" s="113">
        <f t="shared" si="673"/>
        <v>0</v>
      </c>
      <c r="AT597" s="113">
        <f t="shared" si="674"/>
        <v>0</v>
      </c>
      <c r="AU597" s="113">
        <v>0</v>
      </c>
      <c r="AV597" s="113">
        <v>0</v>
      </c>
      <c r="AW597" s="113">
        <f t="shared" si="675"/>
        <v>0</v>
      </c>
      <c r="AX597" s="113" t="e">
        <f>#REF!</f>
        <v>#REF!</v>
      </c>
      <c r="AY597" s="113">
        <v>0</v>
      </c>
      <c r="AZ597" s="113">
        <v>0</v>
      </c>
      <c r="BA597" s="113">
        <v>0</v>
      </c>
      <c r="BB597" s="113">
        <v>0</v>
      </c>
    </row>
    <row r="598" spans="7:54" s="71" customFormat="1" ht="14.25" x14ac:dyDescent="0.2">
      <c r="G598" s="81" t="s">
        <v>1105</v>
      </c>
      <c r="H598" s="85" t="s">
        <v>1105</v>
      </c>
      <c r="I598" s="74" t="s">
        <v>1106</v>
      </c>
      <c r="J598" s="75">
        <v>0</v>
      </c>
      <c r="K598" s="75"/>
      <c r="L598" s="113">
        <v>0</v>
      </c>
      <c r="M598" s="113">
        <v>0</v>
      </c>
      <c r="N598" s="113">
        <v>0</v>
      </c>
      <c r="O598" s="113">
        <v>0</v>
      </c>
      <c r="P598" s="113">
        <v>0</v>
      </c>
      <c r="Q598" s="113">
        <v>0</v>
      </c>
      <c r="R598" s="113">
        <v>0</v>
      </c>
      <c r="S598" s="113">
        <v>0</v>
      </c>
      <c r="T598" s="113">
        <v>0</v>
      </c>
      <c r="U598" s="113">
        <v>0</v>
      </c>
      <c r="V598" s="113">
        <v>0</v>
      </c>
      <c r="W598" s="113">
        <v>0</v>
      </c>
      <c r="X598" s="113">
        <v>0</v>
      </c>
      <c r="Y598" s="113">
        <f t="shared" si="636"/>
        <v>0</v>
      </c>
      <c r="Z598" s="113">
        <v>0</v>
      </c>
      <c r="AA598" s="113">
        <v>0</v>
      </c>
      <c r="AB598" s="113">
        <v>0</v>
      </c>
      <c r="AC598" s="113">
        <v>0</v>
      </c>
      <c r="AD598" s="113">
        <v>0</v>
      </c>
      <c r="AE598" s="113">
        <v>0</v>
      </c>
      <c r="AF598" s="113">
        <v>0</v>
      </c>
      <c r="AG598" s="113">
        <v>0</v>
      </c>
      <c r="AH598" s="113">
        <v>0</v>
      </c>
      <c r="AI598" s="113">
        <f t="shared" si="619"/>
        <v>0</v>
      </c>
      <c r="AJ598" s="113">
        <v>0</v>
      </c>
      <c r="AK598" s="113">
        <v>0</v>
      </c>
      <c r="AL598" s="113">
        <f t="shared" si="620"/>
        <v>0</v>
      </c>
      <c r="AM598" s="113">
        <f t="shared" si="669"/>
        <v>0</v>
      </c>
      <c r="AN598" s="113">
        <f t="shared" si="670"/>
        <v>0</v>
      </c>
      <c r="AO598" s="113">
        <f t="shared" si="671"/>
        <v>0</v>
      </c>
      <c r="AP598" s="113">
        <f t="shared" si="672"/>
        <v>0</v>
      </c>
      <c r="AQ598" s="113">
        <f t="shared" si="673"/>
        <v>0</v>
      </c>
      <c r="AR598" s="113">
        <f t="shared" si="673"/>
        <v>0</v>
      </c>
      <c r="AS598" s="113">
        <f t="shared" si="673"/>
        <v>0</v>
      </c>
      <c r="AT598" s="113">
        <f t="shared" si="674"/>
        <v>0</v>
      </c>
      <c r="AU598" s="113">
        <v>0</v>
      </c>
      <c r="AV598" s="113">
        <v>0</v>
      </c>
      <c r="AW598" s="113">
        <f t="shared" si="675"/>
        <v>0</v>
      </c>
      <c r="AX598" s="113" t="e">
        <f>#REF!</f>
        <v>#REF!</v>
      </c>
      <c r="AY598" s="113">
        <v>0</v>
      </c>
      <c r="AZ598" s="113">
        <v>0</v>
      </c>
      <c r="BA598" s="113">
        <v>0</v>
      </c>
      <c r="BB598" s="113">
        <v>0</v>
      </c>
    </row>
    <row r="599" spans="7:54" s="71" customFormat="1" ht="14.25" x14ac:dyDescent="0.2">
      <c r="G599" s="81" t="s">
        <v>1107</v>
      </c>
      <c r="H599" s="85" t="s">
        <v>1107</v>
      </c>
      <c r="I599" s="74" t="s">
        <v>804</v>
      </c>
      <c r="J599" s="75">
        <v>0</v>
      </c>
      <c r="K599" s="75"/>
      <c r="L599" s="113">
        <v>0</v>
      </c>
      <c r="M599" s="113"/>
      <c r="N599" s="113"/>
      <c r="O599" s="113"/>
      <c r="P599" s="113"/>
      <c r="Q599" s="113">
        <v>0</v>
      </c>
      <c r="R599" s="113">
        <v>0</v>
      </c>
      <c r="S599" s="113">
        <v>0</v>
      </c>
      <c r="T599" s="113">
        <v>0</v>
      </c>
      <c r="U599" s="113">
        <v>0</v>
      </c>
      <c r="V599" s="113">
        <v>0</v>
      </c>
      <c r="W599" s="113">
        <v>0</v>
      </c>
      <c r="X599" s="113">
        <v>0</v>
      </c>
      <c r="Y599" s="113">
        <f t="shared" si="636"/>
        <v>0</v>
      </c>
      <c r="Z599" s="113">
        <v>0</v>
      </c>
      <c r="AA599" s="113">
        <v>0</v>
      </c>
      <c r="AB599" s="113">
        <v>0</v>
      </c>
      <c r="AC599" s="113">
        <v>0</v>
      </c>
      <c r="AD599" s="113">
        <v>0</v>
      </c>
      <c r="AE599" s="113">
        <v>0</v>
      </c>
      <c r="AF599" s="113">
        <v>0</v>
      </c>
      <c r="AG599" s="113">
        <v>0</v>
      </c>
      <c r="AH599" s="113">
        <v>0</v>
      </c>
      <c r="AI599" s="113">
        <f t="shared" si="619"/>
        <v>0</v>
      </c>
      <c r="AJ599" s="113">
        <v>0</v>
      </c>
      <c r="AK599" s="113">
        <v>0</v>
      </c>
      <c r="AL599" s="113">
        <f t="shared" si="620"/>
        <v>0</v>
      </c>
      <c r="AM599" s="113">
        <f t="shared" si="669"/>
        <v>0</v>
      </c>
      <c r="AN599" s="113">
        <f t="shared" si="670"/>
        <v>0</v>
      </c>
      <c r="AO599" s="113">
        <f t="shared" si="671"/>
        <v>0</v>
      </c>
      <c r="AP599" s="113">
        <f t="shared" si="672"/>
        <v>0</v>
      </c>
      <c r="AQ599" s="113">
        <f t="shared" si="673"/>
        <v>0</v>
      </c>
      <c r="AR599" s="113">
        <f t="shared" si="673"/>
        <v>0</v>
      </c>
      <c r="AS599" s="113">
        <f t="shared" si="673"/>
        <v>0</v>
      </c>
      <c r="AT599" s="113">
        <f t="shared" si="674"/>
        <v>0</v>
      </c>
      <c r="AU599" s="113">
        <v>0</v>
      </c>
      <c r="AV599" s="113">
        <v>0</v>
      </c>
      <c r="AW599" s="113">
        <f t="shared" si="675"/>
        <v>0</v>
      </c>
      <c r="AX599" s="113" t="e">
        <f>#REF!</f>
        <v>#REF!</v>
      </c>
      <c r="AY599" s="113">
        <v>0</v>
      </c>
      <c r="AZ599" s="113">
        <v>0</v>
      </c>
      <c r="BA599" s="113">
        <v>0</v>
      </c>
      <c r="BB599" s="113">
        <v>0</v>
      </c>
    </row>
    <row r="600" spans="7:54" s="71" customFormat="1" ht="14.25" x14ac:dyDescent="0.2">
      <c r="G600" s="81" t="s">
        <v>1108</v>
      </c>
      <c r="H600" s="82" t="s">
        <v>207</v>
      </c>
      <c r="I600" s="83" t="s">
        <v>208</v>
      </c>
      <c r="J600" s="84">
        <f>SUM(J601:J608)</f>
        <v>0</v>
      </c>
      <c r="K600" s="84">
        <f>SUM(K601:K608)</f>
        <v>0</v>
      </c>
      <c r="L600" s="115">
        <f>SUM(L601:L608)</f>
        <v>0</v>
      </c>
      <c r="M600" s="115">
        <f t="shared" ref="M600:X600" si="676">SUM(M601:M608)</f>
        <v>0</v>
      </c>
      <c r="N600" s="115">
        <f t="shared" si="676"/>
        <v>0</v>
      </c>
      <c r="O600" s="115">
        <f t="shared" si="676"/>
        <v>0</v>
      </c>
      <c r="P600" s="115">
        <f t="shared" si="676"/>
        <v>0</v>
      </c>
      <c r="Q600" s="115">
        <f t="shared" si="676"/>
        <v>0</v>
      </c>
      <c r="R600" s="115">
        <f t="shared" si="676"/>
        <v>0</v>
      </c>
      <c r="S600" s="115">
        <f t="shared" si="676"/>
        <v>0</v>
      </c>
      <c r="T600" s="115">
        <f t="shared" si="676"/>
        <v>0</v>
      </c>
      <c r="U600" s="115">
        <f t="shared" si="676"/>
        <v>0</v>
      </c>
      <c r="V600" s="115">
        <f t="shared" si="676"/>
        <v>0</v>
      </c>
      <c r="W600" s="115">
        <f t="shared" si="676"/>
        <v>0</v>
      </c>
      <c r="X600" s="115">
        <f t="shared" si="676"/>
        <v>0</v>
      </c>
      <c r="Y600" s="115">
        <f t="shared" si="636"/>
        <v>0</v>
      </c>
      <c r="Z600" s="115">
        <f t="shared" ref="Z600:AX600" si="677">SUM(Z601:Z608)</f>
        <v>0</v>
      </c>
      <c r="AA600" s="115">
        <f t="shared" si="677"/>
        <v>0</v>
      </c>
      <c r="AB600" s="115">
        <f t="shared" si="677"/>
        <v>0</v>
      </c>
      <c r="AC600" s="115">
        <f t="shared" si="677"/>
        <v>0</v>
      </c>
      <c r="AD600" s="115">
        <f t="shared" si="677"/>
        <v>0</v>
      </c>
      <c r="AE600" s="115">
        <f>SUM(AE601:AE608)</f>
        <v>0</v>
      </c>
      <c r="AF600" s="115">
        <f t="shared" si="677"/>
        <v>0</v>
      </c>
      <c r="AG600" s="115">
        <f t="shared" si="677"/>
        <v>0</v>
      </c>
      <c r="AH600" s="115">
        <f t="shared" si="677"/>
        <v>0</v>
      </c>
      <c r="AI600" s="115">
        <f t="shared" si="677"/>
        <v>0</v>
      </c>
      <c r="AJ600" s="115">
        <f t="shared" si="677"/>
        <v>0</v>
      </c>
      <c r="AK600" s="115">
        <f t="shared" si="677"/>
        <v>0</v>
      </c>
      <c r="AL600" s="115">
        <f t="shared" si="677"/>
        <v>0</v>
      </c>
      <c r="AM600" s="115">
        <f t="shared" si="677"/>
        <v>0</v>
      </c>
      <c r="AN600" s="115">
        <f t="shared" si="677"/>
        <v>0</v>
      </c>
      <c r="AO600" s="115">
        <f t="shared" si="677"/>
        <v>0</v>
      </c>
      <c r="AP600" s="115">
        <f t="shared" si="677"/>
        <v>0</v>
      </c>
      <c r="AQ600" s="115">
        <f t="shared" si="677"/>
        <v>0</v>
      </c>
      <c r="AR600" s="115">
        <f t="shared" si="677"/>
        <v>0</v>
      </c>
      <c r="AS600" s="115">
        <f t="shared" si="677"/>
        <v>0</v>
      </c>
      <c r="AT600" s="115">
        <f t="shared" si="677"/>
        <v>0</v>
      </c>
      <c r="AU600" s="115">
        <f t="shared" si="677"/>
        <v>0</v>
      </c>
      <c r="AV600" s="115">
        <f t="shared" si="677"/>
        <v>0</v>
      </c>
      <c r="AW600" s="115">
        <f t="shared" si="677"/>
        <v>0</v>
      </c>
      <c r="AX600" s="115" t="e">
        <f t="shared" si="677"/>
        <v>#REF!</v>
      </c>
      <c r="AY600" s="115">
        <f>SUM(AY601:AY608)</f>
        <v>0</v>
      </c>
      <c r="AZ600" s="115">
        <f>SUM(AZ601:AZ608)</f>
        <v>0</v>
      </c>
      <c r="BA600" s="115">
        <f>SUM(BA601:BA608)</f>
        <v>0</v>
      </c>
      <c r="BB600" s="115">
        <f>SUM(BB601:BB608)</f>
        <v>0</v>
      </c>
    </row>
    <row r="601" spans="7:54" s="71" customFormat="1" ht="14.25" x14ac:dyDescent="0.2">
      <c r="G601" s="81" t="s">
        <v>1109</v>
      </c>
      <c r="H601" s="85" t="s">
        <v>1109</v>
      </c>
      <c r="I601" s="74" t="s">
        <v>1110</v>
      </c>
      <c r="J601" s="75">
        <v>0</v>
      </c>
      <c r="K601" s="75"/>
      <c r="L601" s="113">
        <v>0</v>
      </c>
      <c r="M601" s="113">
        <v>0</v>
      </c>
      <c r="N601" s="113">
        <v>0</v>
      </c>
      <c r="O601" s="113">
        <v>0</v>
      </c>
      <c r="P601" s="113">
        <v>0</v>
      </c>
      <c r="Q601" s="113">
        <v>0</v>
      </c>
      <c r="R601" s="113">
        <v>0</v>
      </c>
      <c r="S601" s="113">
        <v>0</v>
      </c>
      <c r="T601" s="113">
        <v>0</v>
      </c>
      <c r="U601" s="113">
        <v>0</v>
      </c>
      <c r="V601" s="113">
        <v>0</v>
      </c>
      <c r="W601" s="113">
        <v>0</v>
      </c>
      <c r="X601" s="113">
        <v>0</v>
      </c>
      <c r="Y601" s="113">
        <f t="shared" si="636"/>
        <v>0</v>
      </c>
      <c r="Z601" s="113">
        <v>0</v>
      </c>
      <c r="AA601" s="113">
        <v>0</v>
      </c>
      <c r="AB601" s="113">
        <v>0</v>
      </c>
      <c r="AC601" s="113">
        <v>0</v>
      </c>
      <c r="AD601" s="113">
        <v>0</v>
      </c>
      <c r="AE601" s="113">
        <v>0</v>
      </c>
      <c r="AF601" s="113">
        <v>0</v>
      </c>
      <c r="AG601" s="113">
        <v>0</v>
      </c>
      <c r="AH601" s="113">
        <v>0</v>
      </c>
      <c r="AI601" s="113">
        <f t="shared" si="619"/>
        <v>0</v>
      </c>
      <c r="AJ601" s="113">
        <v>0</v>
      </c>
      <c r="AK601" s="113">
        <v>0</v>
      </c>
      <c r="AL601" s="113">
        <f t="shared" si="620"/>
        <v>0</v>
      </c>
      <c r="AM601" s="113">
        <f t="shared" ref="AM601:AM608" si="678">SUM(M601:R601)</f>
        <v>0</v>
      </c>
      <c r="AN601" s="113">
        <f t="shared" ref="AN601:AN608" si="679">SUM(S601:U601)</f>
        <v>0</v>
      </c>
      <c r="AO601" s="113">
        <f t="shared" ref="AO601:AO608" si="680">SUM(V601:X601)</f>
        <v>0</v>
      </c>
      <c r="AP601" s="113">
        <f t="shared" ref="AP601:AP608" si="681">SUM(AM601:AO601)</f>
        <v>0</v>
      </c>
      <c r="AQ601" s="113">
        <f t="shared" ref="AQ601:AS608" si="682">AM601</f>
        <v>0</v>
      </c>
      <c r="AR601" s="113">
        <f t="shared" si="682"/>
        <v>0</v>
      </c>
      <c r="AS601" s="113">
        <f t="shared" si="682"/>
        <v>0</v>
      </c>
      <c r="AT601" s="113">
        <f t="shared" ref="AT601:AT608" si="683">SUM(AQ601:AS601)</f>
        <v>0</v>
      </c>
      <c r="AU601" s="113">
        <v>0</v>
      </c>
      <c r="AV601" s="113">
        <v>0</v>
      </c>
      <c r="AW601" s="113">
        <f t="shared" ref="AW601:AW608" si="684">SUM(AU601:AV601)</f>
        <v>0</v>
      </c>
      <c r="AX601" s="113" t="e">
        <f>#REF!</f>
        <v>#REF!</v>
      </c>
      <c r="AY601" s="113">
        <v>0</v>
      </c>
      <c r="AZ601" s="113">
        <v>0</v>
      </c>
      <c r="BA601" s="113">
        <v>0</v>
      </c>
      <c r="BB601" s="113">
        <v>0</v>
      </c>
    </row>
    <row r="602" spans="7:54" s="71" customFormat="1" ht="14.25" x14ac:dyDescent="0.2">
      <c r="G602" s="81" t="s">
        <v>1111</v>
      </c>
      <c r="H602" s="85" t="s">
        <v>1111</v>
      </c>
      <c r="I602" s="74" t="s">
        <v>1112</v>
      </c>
      <c r="J602" s="75">
        <v>0</v>
      </c>
      <c r="K602" s="75"/>
      <c r="L602" s="113">
        <v>0</v>
      </c>
      <c r="M602" s="113">
        <v>0</v>
      </c>
      <c r="N602" s="113">
        <v>0</v>
      </c>
      <c r="O602" s="113">
        <v>0</v>
      </c>
      <c r="P602" s="113">
        <v>0</v>
      </c>
      <c r="Q602" s="113">
        <v>0</v>
      </c>
      <c r="R602" s="113">
        <v>0</v>
      </c>
      <c r="S602" s="113">
        <v>0</v>
      </c>
      <c r="T602" s="113">
        <v>0</v>
      </c>
      <c r="U602" s="113">
        <v>0</v>
      </c>
      <c r="V602" s="113">
        <v>0</v>
      </c>
      <c r="W602" s="113">
        <v>0</v>
      </c>
      <c r="X602" s="113">
        <v>0</v>
      </c>
      <c r="Y602" s="113">
        <f t="shared" si="636"/>
        <v>0</v>
      </c>
      <c r="Z602" s="113">
        <v>0</v>
      </c>
      <c r="AA602" s="113">
        <v>0</v>
      </c>
      <c r="AB602" s="113">
        <v>0</v>
      </c>
      <c r="AC602" s="113">
        <v>0</v>
      </c>
      <c r="AD602" s="113">
        <v>0</v>
      </c>
      <c r="AE602" s="113">
        <v>0</v>
      </c>
      <c r="AF602" s="113">
        <v>0</v>
      </c>
      <c r="AG602" s="113">
        <v>0</v>
      </c>
      <c r="AH602" s="113">
        <v>0</v>
      </c>
      <c r="AI602" s="113">
        <f t="shared" si="619"/>
        <v>0</v>
      </c>
      <c r="AJ602" s="113">
        <v>0</v>
      </c>
      <c r="AK602" s="113">
        <v>0</v>
      </c>
      <c r="AL602" s="113">
        <f t="shared" si="620"/>
        <v>0</v>
      </c>
      <c r="AM602" s="113">
        <f t="shared" si="678"/>
        <v>0</v>
      </c>
      <c r="AN602" s="113">
        <f t="shared" si="679"/>
        <v>0</v>
      </c>
      <c r="AO602" s="113">
        <f t="shared" si="680"/>
        <v>0</v>
      </c>
      <c r="AP602" s="113">
        <f t="shared" si="681"/>
        <v>0</v>
      </c>
      <c r="AQ602" s="113">
        <f t="shared" si="682"/>
        <v>0</v>
      </c>
      <c r="AR602" s="113">
        <f t="shared" si="682"/>
        <v>0</v>
      </c>
      <c r="AS602" s="113">
        <f t="shared" si="682"/>
        <v>0</v>
      </c>
      <c r="AT602" s="113">
        <f t="shared" si="683"/>
        <v>0</v>
      </c>
      <c r="AU602" s="113">
        <v>0</v>
      </c>
      <c r="AV602" s="113">
        <v>0</v>
      </c>
      <c r="AW602" s="113">
        <f t="shared" si="684"/>
        <v>0</v>
      </c>
      <c r="AX602" s="113" t="e">
        <f>#REF!</f>
        <v>#REF!</v>
      </c>
      <c r="AY602" s="113">
        <v>0</v>
      </c>
      <c r="AZ602" s="113">
        <v>0</v>
      </c>
      <c r="BA602" s="113">
        <v>0</v>
      </c>
      <c r="BB602" s="113">
        <v>0</v>
      </c>
    </row>
    <row r="603" spans="7:54" s="71" customFormat="1" ht="14.25" x14ac:dyDescent="0.2">
      <c r="G603" s="81" t="s">
        <v>1113</v>
      </c>
      <c r="H603" s="85" t="s">
        <v>1113</v>
      </c>
      <c r="I603" s="74" t="s">
        <v>1114</v>
      </c>
      <c r="J603" s="75">
        <v>0</v>
      </c>
      <c r="K603" s="75"/>
      <c r="L603" s="113">
        <v>0</v>
      </c>
      <c r="M603" s="113">
        <v>0</v>
      </c>
      <c r="N603" s="113">
        <v>0</v>
      </c>
      <c r="O603" s="113">
        <v>0</v>
      </c>
      <c r="P603" s="113">
        <v>0</v>
      </c>
      <c r="Q603" s="113">
        <v>0</v>
      </c>
      <c r="R603" s="113">
        <v>0</v>
      </c>
      <c r="S603" s="113">
        <v>0</v>
      </c>
      <c r="T603" s="113">
        <v>0</v>
      </c>
      <c r="U603" s="113">
        <v>0</v>
      </c>
      <c r="V603" s="113">
        <v>0</v>
      </c>
      <c r="W603" s="113">
        <v>0</v>
      </c>
      <c r="X603" s="113">
        <v>0</v>
      </c>
      <c r="Y603" s="113">
        <f t="shared" si="636"/>
        <v>0</v>
      </c>
      <c r="Z603" s="113">
        <v>0</v>
      </c>
      <c r="AA603" s="113">
        <v>0</v>
      </c>
      <c r="AB603" s="113">
        <v>0</v>
      </c>
      <c r="AC603" s="113">
        <v>0</v>
      </c>
      <c r="AD603" s="113">
        <v>0</v>
      </c>
      <c r="AE603" s="113">
        <v>0</v>
      </c>
      <c r="AF603" s="113">
        <v>0</v>
      </c>
      <c r="AG603" s="113">
        <v>0</v>
      </c>
      <c r="AH603" s="113">
        <v>0</v>
      </c>
      <c r="AI603" s="113">
        <f t="shared" si="619"/>
        <v>0</v>
      </c>
      <c r="AJ603" s="113">
        <v>0</v>
      </c>
      <c r="AK603" s="113">
        <v>0</v>
      </c>
      <c r="AL603" s="113">
        <f t="shared" si="620"/>
        <v>0</v>
      </c>
      <c r="AM603" s="113">
        <f t="shared" si="678"/>
        <v>0</v>
      </c>
      <c r="AN603" s="113">
        <f t="shared" si="679"/>
        <v>0</v>
      </c>
      <c r="AO603" s="113">
        <f t="shared" si="680"/>
        <v>0</v>
      </c>
      <c r="AP603" s="113">
        <f t="shared" si="681"/>
        <v>0</v>
      </c>
      <c r="AQ603" s="113">
        <f t="shared" si="682"/>
        <v>0</v>
      </c>
      <c r="AR603" s="113">
        <f t="shared" si="682"/>
        <v>0</v>
      </c>
      <c r="AS603" s="113">
        <f t="shared" si="682"/>
        <v>0</v>
      </c>
      <c r="AT603" s="113">
        <f t="shared" si="683"/>
        <v>0</v>
      </c>
      <c r="AU603" s="113">
        <v>0</v>
      </c>
      <c r="AV603" s="113">
        <v>0</v>
      </c>
      <c r="AW603" s="113">
        <f t="shared" si="684"/>
        <v>0</v>
      </c>
      <c r="AX603" s="113" t="e">
        <f>#REF!</f>
        <v>#REF!</v>
      </c>
      <c r="AY603" s="113">
        <v>0</v>
      </c>
      <c r="AZ603" s="113">
        <v>0</v>
      </c>
      <c r="BA603" s="113">
        <v>0</v>
      </c>
      <c r="BB603" s="113">
        <v>0</v>
      </c>
    </row>
    <row r="604" spans="7:54" s="94" customFormat="1" ht="14.25" x14ac:dyDescent="0.2">
      <c r="G604" s="93" t="s">
        <v>1115</v>
      </c>
      <c r="H604" s="85" t="s">
        <v>1115</v>
      </c>
      <c r="I604" s="74" t="s">
        <v>1116</v>
      </c>
      <c r="J604" s="75">
        <v>0</v>
      </c>
      <c r="K604" s="75"/>
      <c r="L604" s="113">
        <v>0</v>
      </c>
      <c r="M604" s="113">
        <v>0</v>
      </c>
      <c r="N604" s="113">
        <v>0</v>
      </c>
      <c r="O604" s="113">
        <v>0</v>
      </c>
      <c r="P604" s="113">
        <v>0</v>
      </c>
      <c r="Q604" s="113">
        <v>0</v>
      </c>
      <c r="R604" s="113">
        <v>0</v>
      </c>
      <c r="S604" s="113">
        <v>0</v>
      </c>
      <c r="T604" s="113">
        <v>0</v>
      </c>
      <c r="U604" s="113">
        <v>0</v>
      </c>
      <c r="V604" s="113">
        <v>0</v>
      </c>
      <c r="W604" s="113">
        <v>0</v>
      </c>
      <c r="X604" s="113">
        <v>0</v>
      </c>
      <c r="Y604" s="113">
        <f t="shared" si="636"/>
        <v>0</v>
      </c>
      <c r="Z604" s="113">
        <v>0</v>
      </c>
      <c r="AA604" s="113">
        <v>0</v>
      </c>
      <c r="AB604" s="113">
        <v>0</v>
      </c>
      <c r="AC604" s="113">
        <v>0</v>
      </c>
      <c r="AD604" s="113">
        <v>0</v>
      </c>
      <c r="AE604" s="113">
        <v>0</v>
      </c>
      <c r="AF604" s="113">
        <v>0</v>
      </c>
      <c r="AG604" s="113">
        <v>0</v>
      </c>
      <c r="AH604" s="113">
        <v>0</v>
      </c>
      <c r="AI604" s="113">
        <f t="shared" si="619"/>
        <v>0</v>
      </c>
      <c r="AJ604" s="113">
        <v>0</v>
      </c>
      <c r="AK604" s="113">
        <v>0</v>
      </c>
      <c r="AL604" s="113">
        <f t="shared" si="620"/>
        <v>0</v>
      </c>
      <c r="AM604" s="113">
        <f t="shared" si="678"/>
        <v>0</v>
      </c>
      <c r="AN604" s="113">
        <f t="shared" si="679"/>
        <v>0</v>
      </c>
      <c r="AO604" s="113">
        <f t="shared" si="680"/>
        <v>0</v>
      </c>
      <c r="AP604" s="113">
        <f t="shared" si="681"/>
        <v>0</v>
      </c>
      <c r="AQ604" s="113">
        <f t="shared" si="682"/>
        <v>0</v>
      </c>
      <c r="AR604" s="113">
        <f t="shared" si="682"/>
        <v>0</v>
      </c>
      <c r="AS604" s="113">
        <f t="shared" si="682"/>
        <v>0</v>
      </c>
      <c r="AT604" s="113">
        <f t="shared" si="683"/>
        <v>0</v>
      </c>
      <c r="AU604" s="113">
        <v>0</v>
      </c>
      <c r="AV604" s="113">
        <v>0</v>
      </c>
      <c r="AW604" s="113">
        <f t="shared" si="684"/>
        <v>0</v>
      </c>
      <c r="AX604" s="113" t="e">
        <f>#REF!</f>
        <v>#REF!</v>
      </c>
      <c r="AY604" s="113">
        <v>0</v>
      </c>
      <c r="AZ604" s="113">
        <v>0</v>
      </c>
      <c r="BA604" s="113">
        <v>0</v>
      </c>
      <c r="BB604" s="113">
        <v>0</v>
      </c>
    </row>
    <row r="605" spans="7:54" s="71" customFormat="1" ht="14.25" x14ac:dyDescent="0.2">
      <c r="G605" s="81" t="s">
        <v>1117</v>
      </c>
      <c r="H605" s="85" t="s">
        <v>1117</v>
      </c>
      <c r="I605" s="74" t="s">
        <v>1118</v>
      </c>
      <c r="J605" s="75">
        <v>0</v>
      </c>
      <c r="K605" s="75"/>
      <c r="L605" s="113">
        <v>0</v>
      </c>
      <c r="M605" s="113">
        <v>0</v>
      </c>
      <c r="N605" s="113">
        <v>0</v>
      </c>
      <c r="O605" s="113">
        <v>0</v>
      </c>
      <c r="P605" s="113">
        <v>0</v>
      </c>
      <c r="Q605" s="113">
        <v>0</v>
      </c>
      <c r="R605" s="113">
        <v>0</v>
      </c>
      <c r="S605" s="113">
        <v>0</v>
      </c>
      <c r="T605" s="113">
        <v>0</v>
      </c>
      <c r="U605" s="113">
        <v>0</v>
      </c>
      <c r="V605" s="113">
        <v>0</v>
      </c>
      <c r="W605" s="113">
        <v>0</v>
      </c>
      <c r="X605" s="113">
        <v>0</v>
      </c>
      <c r="Y605" s="113">
        <f t="shared" si="636"/>
        <v>0</v>
      </c>
      <c r="Z605" s="113">
        <v>0</v>
      </c>
      <c r="AA605" s="113">
        <v>0</v>
      </c>
      <c r="AB605" s="113">
        <v>0</v>
      </c>
      <c r="AC605" s="113">
        <v>0</v>
      </c>
      <c r="AD605" s="113">
        <v>0</v>
      </c>
      <c r="AE605" s="113">
        <v>0</v>
      </c>
      <c r="AF605" s="113">
        <v>0</v>
      </c>
      <c r="AG605" s="113">
        <v>0</v>
      </c>
      <c r="AH605" s="113">
        <v>0</v>
      </c>
      <c r="AI605" s="113">
        <f t="shared" si="619"/>
        <v>0</v>
      </c>
      <c r="AJ605" s="113">
        <v>0</v>
      </c>
      <c r="AK605" s="113">
        <v>0</v>
      </c>
      <c r="AL605" s="113">
        <f t="shared" si="620"/>
        <v>0</v>
      </c>
      <c r="AM605" s="113">
        <f t="shared" si="678"/>
        <v>0</v>
      </c>
      <c r="AN605" s="113">
        <f t="shared" si="679"/>
        <v>0</v>
      </c>
      <c r="AO605" s="113">
        <f t="shared" si="680"/>
        <v>0</v>
      </c>
      <c r="AP605" s="113">
        <f t="shared" si="681"/>
        <v>0</v>
      </c>
      <c r="AQ605" s="113">
        <f t="shared" si="682"/>
        <v>0</v>
      </c>
      <c r="AR605" s="113">
        <f t="shared" si="682"/>
        <v>0</v>
      </c>
      <c r="AS605" s="113">
        <f t="shared" si="682"/>
        <v>0</v>
      </c>
      <c r="AT605" s="113">
        <f t="shared" si="683"/>
        <v>0</v>
      </c>
      <c r="AU605" s="113">
        <v>0</v>
      </c>
      <c r="AV605" s="113">
        <v>0</v>
      </c>
      <c r="AW605" s="113">
        <f t="shared" si="684"/>
        <v>0</v>
      </c>
      <c r="AX605" s="113" t="e">
        <f>#REF!</f>
        <v>#REF!</v>
      </c>
      <c r="AY605" s="113">
        <v>0</v>
      </c>
      <c r="AZ605" s="113">
        <v>0</v>
      </c>
      <c r="BA605" s="113">
        <v>0</v>
      </c>
      <c r="BB605" s="113">
        <v>0</v>
      </c>
    </row>
    <row r="606" spans="7:54" s="71" customFormat="1" ht="14.25" x14ac:dyDescent="0.2">
      <c r="G606" s="81" t="s">
        <v>1119</v>
      </c>
      <c r="H606" s="85" t="s">
        <v>1119</v>
      </c>
      <c r="I606" s="74" t="s">
        <v>1120</v>
      </c>
      <c r="J606" s="75">
        <v>0</v>
      </c>
      <c r="K606" s="75"/>
      <c r="L606" s="113">
        <v>0</v>
      </c>
      <c r="M606" s="113">
        <v>0</v>
      </c>
      <c r="N606" s="113">
        <v>0</v>
      </c>
      <c r="O606" s="113">
        <v>0</v>
      </c>
      <c r="P606" s="113">
        <v>0</v>
      </c>
      <c r="Q606" s="113">
        <v>0</v>
      </c>
      <c r="R606" s="113">
        <v>0</v>
      </c>
      <c r="S606" s="113">
        <v>0</v>
      </c>
      <c r="T606" s="113">
        <v>0</v>
      </c>
      <c r="U606" s="113">
        <v>0</v>
      </c>
      <c r="V606" s="113">
        <v>0</v>
      </c>
      <c r="W606" s="113">
        <v>0</v>
      </c>
      <c r="X606" s="113">
        <v>0</v>
      </c>
      <c r="Y606" s="113">
        <f t="shared" si="636"/>
        <v>0</v>
      </c>
      <c r="Z606" s="113">
        <v>0</v>
      </c>
      <c r="AA606" s="113">
        <v>0</v>
      </c>
      <c r="AB606" s="113">
        <v>0</v>
      </c>
      <c r="AC606" s="113">
        <v>0</v>
      </c>
      <c r="AD606" s="113">
        <v>0</v>
      </c>
      <c r="AE606" s="113">
        <v>0</v>
      </c>
      <c r="AF606" s="113">
        <v>0</v>
      </c>
      <c r="AG606" s="113">
        <v>0</v>
      </c>
      <c r="AH606" s="113">
        <v>0</v>
      </c>
      <c r="AI606" s="113">
        <f t="shared" si="619"/>
        <v>0</v>
      </c>
      <c r="AJ606" s="113">
        <v>0</v>
      </c>
      <c r="AK606" s="113">
        <v>0</v>
      </c>
      <c r="AL606" s="113">
        <f t="shared" si="620"/>
        <v>0</v>
      </c>
      <c r="AM606" s="113">
        <f t="shared" si="678"/>
        <v>0</v>
      </c>
      <c r="AN606" s="113">
        <f t="shared" si="679"/>
        <v>0</v>
      </c>
      <c r="AO606" s="113">
        <f t="shared" si="680"/>
        <v>0</v>
      </c>
      <c r="AP606" s="113">
        <f t="shared" si="681"/>
        <v>0</v>
      </c>
      <c r="AQ606" s="113">
        <f t="shared" si="682"/>
        <v>0</v>
      </c>
      <c r="AR606" s="113">
        <f t="shared" si="682"/>
        <v>0</v>
      </c>
      <c r="AS606" s="113">
        <f t="shared" si="682"/>
        <v>0</v>
      </c>
      <c r="AT606" s="113">
        <f t="shared" si="683"/>
        <v>0</v>
      </c>
      <c r="AU606" s="113">
        <v>0</v>
      </c>
      <c r="AV606" s="113">
        <v>0</v>
      </c>
      <c r="AW606" s="113">
        <f t="shared" si="684"/>
        <v>0</v>
      </c>
      <c r="AX606" s="113" t="e">
        <f>#REF!</f>
        <v>#REF!</v>
      </c>
      <c r="AY606" s="113">
        <v>0</v>
      </c>
      <c r="AZ606" s="113">
        <v>0</v>
      </c>
      <c r="BA606" s="113">
        <v>0</v>
      </c>
      <c r="BB606" s="113">
        <v>0</v>
      </c>
    </row>
    <row r="607" spans="7:54" s="71" customFormat="1" ht="14.25" x14ac:dyDescent="0.2">
      <c r="G607" s="81" t="s">
        <v>1121</v>
      </c>
      <c r="H607" s="85" t="s">
        <v>1121</v>
      </c>
      <c r="I607" s="74" t="s">
        <v>1122</v>
      </c>
      <c r="J607" s="75">
        <v>0</v>
      </c>
      <c r="K607" s="75"/>
      <c r="L607" s="113">
        <v>0</v>
      </c>
      <c r="M607" s="113">
        <v>0</v>
      </c>
      <c r="N607" s="113">
        <v>0</v>
      </c>
      <c r="O607" s="113">
        <v>0</v>
      </c>
      <c r="P607" s="113">
        <v>0</v>
      </c>
      <c r="Q607" s="113">
        <v>0</v>
      </c>
      <c r="R607" s="113">
        <v>0</v>
      </c>
      <c r="S607" s="113">
        <v>0</v>
      </c>
      <c r="T607" s="113">
        <v>0</v>
      </c>
      <c r="U607" s="113">
        <v>0</v>
      </c>
      <c r="V607" s="113">
        <v>0</v>
      </c>
      <c r="W607" s="113">
        <v>0</v>
      </c>
      <c r="X607" s="113">
        <v>0</v>
      </c>
      <c r="Y607" s="113">
        <f t="shared" si="636"/>
        <v>0</v>
      </c>
      <c r="Z607" s="113">
        <v>0</v>
      </c>
      <c r="AA607" s="113">
        <v>0</v>
      </c>
      <c r="AB607" s="113">
        <v>0</v>
      </c>
      <c r="AC607" s="113">
        <v>0</v>
      </c>
      <c r="AD607" s="113">
        <v>0</v>
      </c>
      <c r="AE607" s="113">
        <v>0</v>
      </c>
      <c r="AF607" s="113">
        <v>0</v>
      </c>
      <c r="AG607" s="113">
        <v>0</v>
      </c>
      <c r="AH607" s="113">
        <v>0</v>
      </c>
      <c r="AI607" s="113">
        <f t="shared" si="619"/>
        <v>0</v>
      </c>
      <c r="AJ607" s="113">
        <v>0</v>
      </c>
      <c r="AK607" s="113">
        <v>0</v>
      </c>
      <c r="AL607" s="113">
        <f t="shared" si="620"/>
        <v>0</v>
      </c>
      <c r="AM607" s="113">
        <f t="shared" si="678"/>
        <v>0</v>
      </c>
      <c r="AN607" s="113">
        <f t="shared" si="679"/>
        <v>0</v>
      </c>
      <c r="AO607" s="113">
        <f t="shared" si="680"/>
        <v>0</v>
      </c>
      <c r="AP607" s="113">
        <f t="shared" si="681"/>
        <v>0</v>
      </c>
      <c r="AQ607" s="113">
        <f t="shared" si="682"/>
        <v>0</v>
      </c>
      <c r="AR607" s="113">
        <f t="shared" si="682"/>
        <v>0</v>
      </c>
      <c r="AS607" s="113">
        <f t="shared" si="682"/>
        <v>0</v>
      </c>
      <c r="AT607" s="113">
        <f t="shared" si="683"/>
        <v>0</v>
      </c>
      <c r="AU607" s="113">
        <v>0</v>
      </c>
      <c r="AV607" s="113">
        <v>0</v>
      </c>
      <c r="AW607" s="113">
        <f t="shared" si="684"/>
        <v>0</v>
      </c>
      <c r="AX607" s="113" t="e">
        <f>#REF!</f>
        <v>#REF!</v>
      </c>
      <c r="AY607" s="113">
        <v>0</v>
      </c>
      <c r="AZ607" s="113">
        <v>0</v>
      </c>
      <c r="BA607" s="113">
        <v>0</v>
      </c>
      <c r="BB607" s="113">
        <v>0</v>
      </c>
    </row>
    <row r="608" spans="7:54" s="71" customFormat="1" ht="14.25" x14ac:dyDescent="0.2">
      <c r="G608" s="81" t="s">
        <v>1123</v>
      </c>
      <c r="H608" s="85" t="s">
        <v>1123</v>
      </c>
      <c r="I608" s="74" t="s">
        <v>1124</v>
      </c>
      <c r="J608" s="75">
        <v>0</v>
      </c>
      <c r="K608" s="75"/>
      <c r="L608" s="113">
        <v>0</v>
      </c>
      <c r="M608" s="113">
        <v>0</v>
      </c>
      <c r="N608" s="113">
        <v>0</v>
      </c>
      <c r="O608" s="113">
        <v>0</v>
      </c>
      <c r="P608" s="113">
        <v>0</v>
      </c>
      <c r="Q608" s="113">
        <v>0</v>
      </c>
      <c r="R608" s="113">
        <v>0</v>
      </c>
      <c r="S608" s="113">
        <v>0</v>
      </c>
      <c r="T608" s="113">
        <v>0</v>
      </c>
      <c r="U608" s="113">
        <v>0</v>
      </c>
      <c r="V608" s="113">
        <v>0</v>
      </c>
      <c r="W608" s="113">
        <v>0</v>
      </c>
      <c r="X608" s="113">
        <v>0</v>
      </c>
      <c r="Y608" s="113">
        <f t="shared" si="636"/>
        <v>0</v>
      </c>
      <c r="Z608" s="113">
        <v>0</v>
      </c>
      <c r="AA608" s="113">
        <v>0</v>
      </c>
      <c r="AB608" s="113">
        <v>0</v>
      </c>
      <c r="AC608" s="113">
        <v>0</v>
      </c>
      <c r="AD608" s="113">
        <v>0</v>
      </c>
      <c r="AE608" s="113">
        <v>0</v>
      </c>
      <c r="AF608" s="113">
        <v>0</v>
      </c>
      <c r="AG608" s="113">
        <v>0</v>
      </c>
      <c r="AH608" s="113">
        <v>0</v>
      </c>
      <c r="AI608" s="113">
        <f t="shared" ref="AI608:AI671" si="685">SUM(AG608:AH608)</f>
        <v>0</v>
      </c>
      <c r="AJ608" s="113">
        <v>0</v>
      </c>
      <c r="AK608" s="113">
        <v>0</v>
      </c>
      <c r="AL608" s="113">
        <f t="shared" ref="AL608:AL671" si="686">SUM(AJ608:AK608)</f>
        <v>0</v>
      </c>
      <c r="AM608" s="113">
        <f t="shared" si="678"/>
        <v>0</v>
      </c>
      <c r="AN608" s="113">
        <f t="shared" si="679"/>
        <v>0</v>
      </c>
      <c r="AO608" s="113">
        <f t="shared" si="680"/>
        <v>0</v>
      </c>
      <c r="AP608" s="113">
        <f t="shared" si="681"/>
        <v>0</v>
      </c>
      <c r="AQ608" s="113">
        <f t="shared" si="682"/>
        <v>0</v>
      </c>
      <c r="AR608" s="113">
        <f t="shared" si="682"/>
        <v>0</v>
      </c>
      <c r="AS608" s="113">
        <f t="shared" si="682"/>
        <v>0</v>
      </c>
      <c r="AT608" s="113">
        <f t="shared" si="683"/>
        <v>0</v>
      </c>
      <c r="AU608" s="113">
        <v>0</v>
      </c>
      <c r="AV608" s="113">
        <v>0</v>
      </c>
      <c r="AW608" s="113">
        <f t="shared" si="684"/>
        <v>0</v>
      </c>
      <c r="AX608" s="113" t="e">
        <f>#REF!</f>
        <v>#REF!</v>
      </c>
      <c r="AY608" s="113">
        <v>0</v>
      </c>
      <c r="AZ608" s="113">
        <v>0</v>
      </c>
      <c r="BA608" s="113">
        <v>0</v>
      </c>
      <c r="BB608" s="113">
        <v>0</v>
      </c>
    </row>
    <row r="609" spans="7:54" s="71" customFormat="1" ht="14.25" x14ac:dyDescent="0.2">
      <c r="G609" s="81" t="s">
        <v>1125</v>
      </c>
      <c r="H609" s="82" t="s">
        <v>209</v>
      </c>
      <c r="I609" s="83" t="s">
        <v>210</v>
      </c>
      <c r="J609" s="84">
        <f>J610</f>
        <v>0</v>
      </c>
      <c r="K609" s="84">
        <f>K610</f>
        <v>0</v>
      </c>
      <c r="L609" s="115">
        <f>L610</f>
        <v>0</v>
      </c>
      <c r="M609" s="115">
        <f t="shared" ref="M609:X609" si="687">M610</f>
        <v>0</v>
      </c>
      <c r="N609" s="115">
        <f t="shared" si="687"/>
        <v>0</v>
      </c>
      <c r="O609" s="115">
        <f t="shared" si="687"/>
        <v>0</v>
      </c>
      <c r="P609" s="115">
        <f t="shared" si="687"/>
        <v>0</v>
      </c>
      <c r="Q609" s="115">
        <f t="shared" si="687"/>
        <v>0</v>
      </c>
      <c r="R609" s="115">
        <f t="shared" si="687"/>
        <v>0</v>
      </c>
      <c r="S609" s="115">
        <f t="shared" si="687"/>
        <v>0</v>
      </c>
      <c r="T609" s="115">
        <f t="shared" si="687"/>
        <v>0</v>
      </c>
      <c r="U609" s="115">
        <f t="shared" si="687"/>
        <v>0</v>
      </c>
      <c r="V609" s="115">
        <f t="shared" si="687"/>
        <v>0</v>
      </c>
      <c r="W609" s="115">
        <f t="shared" si="687"/>
        <v>0</v>
      </c>
      <c r="X609" s="115">
        <f t="shared" si="687"/>
        <v>0</v>
      </c>
      <c r="Y609" s="115">
        <f t="shared" si="636"/>
        <v>0</v>
      </c>
      <c r="Z609" s="115">
        <f t="shared" ref="Z609:BB609" si="688">Z610</f>
        <v>0</v>
      </c>
      <c r="AA609" s="115">
        <f t="shared" si="688"/>
        <v>0</v>
      </c>
      <c r="AB609" s="115">
        <f t="shared" si="688"/>
        <v>0</v>
      </c>
      <c r="AC609" s="115">
        <f t="shared" si="688"/>
        <v>0</v>
      </c>
      <c r="AD609" s="115">
        <f t="shared" si="688"/>
        <v>0</v>
      </c>
      <c r="AE609" s="115">
        <f t="shared" si="688"/>
        <v>0</v>
      </c>
      <c r="AF609" s="115">
        <f t="shared" si="688"/>
        <v>0</v>
      </c>
      <c r="AG609" s="115">
        <f t="shared" si="688"/>
        <v>0</v>
      </c>
      <c r="AH609" s="115">
        <f t="shared" si="688"/>
        <v>0</v>
      </c>
      <c r="AI609" s="115">
        <f t="shared" si="688"/>
        <v>0</v>
      </c>
      <c r="AJ609" s="115">
        <f t="shared" si="688"/>
        <v>0</v>
      </c>
      <c r="AK609" s="115">
        <f t="shared" si="688"/>
        <v>0</v>
      </c>
      <c r="AL609" s="115">
        <f t="shared" si="688"/>
        <v>0</v>
      </c>
      <c r="AM609" s="115">
        <f t="shared" si="688"/>
        <v>0</v>
      </c>
      <c r="AN609" s="115">
        <f t="shared" si="688"/>
        <v>0</v>
      </c>
      <c r="AO609" s="115">
        <f t="shared" si="688"/>
        <v>0</v>
      </c>
      <c r="AP609" s="115">
        <f t="shared" si="688"/>
        <v>0</v>
      </c>
      <c r="AQ609" s="115">
        <f t="shared" si="688"/>
        <v>0</v>
      </c>
      <c r="AR609" s="115">
        <f t="shared" si="688"/>
        <v>0</v>
      </c>
      <c r="AS609" s="115">
        <f t="shared" si="688"/>
        <v>0</v>
      </c>
      <c r="AT609" s="115">
        <f t="shared" si="688"/>
        <v>0</v>
      </c>
      <c r="AU609" s="115">
        <f t="shared" si="688"/>
        <v>0</v>
      </c>
      <c r="AV609" s="115" t="e">
        <f t="shared" si="688"/>
        <v>#REF!</v>
      </c>
      <c r="AW609" s="115" t="e">
        <f t="shared" si="688"/>
        <v>#REF!</v>
      </c>
      <c r="AX609" s="115" t="e">
        <f t="shared" si="688"/>
        <v>#REF!</v>
      </c>
      <c r="AY609" s="115">
        <f t="shared" si="688"/>
        <v>0</v>
      </c>
      <c r="AZ609" s="115">
        <f t="shared" si="688"/>
        <v>0</v>
      </c>
      <c r="BA609" s="115">
        <f t="shared" si="688"/>
        <v>0</v>
      </c>
      <c r="BB609" s="115">
        <f t="shared" si="688"/>
        <v>0</v>
      </c>
    </row>
    <row r="610" spans="7:54" s="71" customFormat="1" ht="14.25" x14ac:dyDescent="0.2">
      <c r="G610" s="81" t="s">
        <v>209</v>
      </c>
      <c r="H610" s="85" t="s">
        <v>209</v>
      </c>
      <c r="I610" s="74" t="s">
        <v>1126</v>
      </c>
      <c r="J610" s="75">
        <v>0</v>
      </c>
      <c r="K610" s="75"/>
      <c r="L610" s="113">
        <v>0</v>
      </c>
      <c r="M610" s="113"/>
      <c r="N610" s="113"/>
      <c r="O610" s="113"/>
      <c r="P610" s="113"/>
      <c r="Q610" s="113">
        <v>0</v>
      </c>
      <c r="R610" s="113">
        <v>0</v>
      </c>
      <c r="S610" s="113">
        <v>0</v>
      </c>
      <c r="T610" s="113">
        <v>0</v>
      </c>
      <c r="U610" s="113">
        <v>0</v>
      </c>
      <c r="V610" s="113">
        <v>0</v>
      </c>
      <c r="W610" s="113">
        <v>0</v>
      </c>
      <c r="X610" s="113">
        <v>0</v>
      </c>
      <c r="Y610" s="113">
        <f t="shared" si="636"/>
        <v>0</v>
      </c>
      <c r="Z610" s="113"/>
      <c r="AA610" s="113"/>
      <c r="AB610" s="113"/>
      <c r="AC610" s="113"/>
      <c r="AD610" s="113">
        <v>0</v>
      </c>
      <c r="AE610" s="113">
        <v>0</v>
      </c>
      <c r="AF610" s="113">
        <v>0</v>
      </c>
      <c r="AG610" s="113">
        <v>0</v>
      </c>
      <c r="AH610" s="113">
        <v>0</v>
      </c>
      <c r="AI610" s="113">
        <f t="shared" si="685"/>
        <v>0</v>
      </c>
      <c r="AJ610" s="113">
        <v>0</v>
      </c>
      <c r="AK610" s="113">
        <v>0</v>
      </c>
      <c r="AL610" s="113">
        <f t="shared" si="686"/>
        <v>0</v>
      </c>
      <c r="AM610" s="113">
        <f>SUM(M610:R610)</f>
        <v>0</v>
      </c>
      <c r="AN610" s="113">
        <f>SUM(S610:U610)</f>
        <v>0</v>
      </c>
      <c r="AO610" s="113">
        <f>SUM(V610:X610)</f>
        <v>0</v>
      </c>
      <c r="AP610" s="113">
        <f>SUM(AM610:AO610)</f>
        <v>0</v>
      </c>
      <c r="AQ610" s="113">
        <f>AM610</f>
        <v>0</v>
      </c>
      <c r="AR610" s="113">
        <f>AN610</f>
        <v>0</v>
      </c>
      <c r="AS610" s="113">
        <f>AO610</f>
        <v>0</v>
      </c>
      <c r="AT610" s="113">
        <f>SUM(AQ610:AS610)</f>
        <v>0</v>
      </c>
      <c r="AU610" s="113">
        <v>0</v>
      </c>
      <c r="AV610" s="113" t="e">
        <f>#REF!-AU610</f>
        <v>#REF!</v>
      </c>
      <c r="AW610" s="113" t="e">
        <f>SUM(AU610:AV610)</f>
        <v>#REF!</v>
      </c>
      <c r="AX610" s="113" t="e">
        <f>#REF!</f>
        <v>#REF!</v>
      </c>
      <c r="AY610" s="113">
        <v>0</v>
      </c>
      <c r="AZ610" s="113">
        <v>0</v>
      </c>
      <c r="BA610" s="113">
        <v>0</v>
      </c>
      <c r="BB610" s="113">
        <v>0</v>
      </c>
    </row>
    <row r="611" spans="7:54" s="71" customFormat="1" ht="14.25" x14ac:dyDescent="0.2">
      <c r="G611" s="81" t="s">
        <v>1127</v>
      </c>
      <c r="H611" s="82" t="s">
        <v>211</v>
      </c>
      <c r="I611" s="83" t="s">
        <v>212</v>
      </c>
      <c r="J611" s="84">
        <f>SUM(J612:J620)</f>
        <v>0</v>
      </c>
      <c r="K611" s="84">
        <f>SUM(K612:K620)</f>
        <v>0</v>
      </c>
      <c r="L611" s="115">
        <f>SUM(L612:L620)</f>
        <v>0</v>
      </c>
      <c r="M611" s="115">
        <f t="shared" ref="M611:X611" si="689">SUM(M612:M620)</f>
        <v>0</v>
      </c>
      <c r="N611" s="115">
        <f t="shared" si="689"/>
        <v>0</v>
      </c>
      <c r="O611" s="115">
        <f t="shared" si="689"/>
        <v>0</v>
      </c>
      <c r="P611" s="115">
        <f t="shared" si="689"/>
        <v>0</v>
      </c>
      <c r="Q611" s="115">
        <f t="shared" si="689"/>
        <v>0</v>
      </c>
      <c r="R611" s="115">
        <f t="shared" si="689"/>
        <v>0</v>
      </c>
      <c r="S611" s="115">
        <f t="shared" si="689"/>
        <v>0</v>
      </c>
      <c r="T611" s="115">
        <f t="shared" si="689"/>
        <v>0</v>
      </c>
      <c r="U611" s="115">
        <f t="shared" si="689"/>
        <v>0</v>
      </c>
      <c r="V611" s="115">
        <f t="shared" si="689"/>
        <v>0</v>
      </c>
      <c r="W611" s="115">
        <f t="shared" si="689"/>
        <v>0</v>
      </c>
      <c r="X611" s="115">
        <f t="shared" si="689"/>
        <v>0</v>
      </c>
      <c r="Y611" s="115">
        <f t="shared" si="636"/>
        <v>0</v>
      </c>
      <c r="Z611" s="115">
        <f t="shared" ref="Z611:AW611" si="690">SUM(Z612:Z620)</f>
        <v>0</v>
      </c>
      <c r="AA611" s="115">
        <f t="shared" si="690"/>
        <v>0</v>
      </c>
      <c r="AB611" s="115">
        <f t="shared" si="690"/>
        <v>0</v>
      </c>
      <c r="AC611" s="115">
        <f t="shared" si="690"/>
        <v>0</v>
      </c>
      <c r="AD611" s="115">
        <f t="shared" si="690"/>
        <v>0</v>
      </c>
      <c r="AE611" s="115">
        <f>SUM(AE612:AE620)</f>
        <v>0</v>
      </c>
      <c r="AF611" s="115">
        <f t="shared" si="690"/>
        <v>0</v>
      </c>
      <c r="AG611" s="115">
        <f t="shared" si="690"/>
        <v>0</v>
      </c>
      <c r="AH611" s="115">
        <f t="shared" si="690"/>
        <v>0</v>
      </c>
      <c r="AI611" s="115">
        <f t="shared" si="690"/>
        <v>0</v>
      </c>
      <c r="AJ611" s="115">
        <f t="shared" si="690"/>
        <v>0</v>
      </c>
      <c r="AK611" s="115">
        <f t="shared" si="690"/>
        <v>0</v>
      </c>
      <c r="AL611" s="115">
        <f t="shared" si="690"/>
        <v>0</v>
      </c>
      <c r="AM611" s="115">
        <f t="shared" si="690"/>
        <v>0</v>
      </c>
      <c r="AN611" s="115">
        <f t="shared" si="690"/>
        <v>0</v>
      </c>
      <c r="AO611" s="115">
        <f t="shared" si="690"/>
        <v>0</v>
      </c>
      <c r="AP611" s="115">
        <f t="shared" si="690"/>
        <v>0</v>
      </c>
      <c r="AQ611" s="115">
        <f t="shared" si="690"/>
        <v>0</v>
      </c>
      <c r="AR611" s="115">
        <f t="shared" si="690"/>
        <v>0</v>
      </c>
      <c r="AS611" s="115">
        <f t="shared" si="690"/>
        <v>0</v>
      </c>
      <c r="AT611" s="115">
        <f t="shared" si="690"/>
        <v>0</v>
      </c>
      <c r="AU611" s="115">
        <f t="shared" si="690"/>
        <v>0</v>
      </c>
      <c r="AV611" s="115">
        <f t="shared" si="690"/>
        <v>0</v>
      </c>
      <c r="AW611" s="115">
        <f t="shared" si="690"/>
        <v>0</v>
      </c>
      <c r="AX611" s="115" t="e">
        <f>SUM(AX612:AX620)</f>
        <v>#REF!</v>
      </c>
      <c r="AY611" s="115">
        <f>SUM(AY612:AY620)</f>
        <v>0</v>
      </c>
      <c r="AZ611" s="115">
        <f>SUM(AZ612:AZ620)</f>
        <v>0</v>
      </c>
      <c r="BA611" s="115">
        <f>SUM(BA612:BA620)</f>
        <v>0</v>
      </c>
      <c r="BB611" s="115">
        <f>SUM(BB612:BB620)</f>
        <v>0</v>
      </c>
    </row>
    <row r="612" spans="7:54" s="71" customFormat="1" ht="14.25" x14ac:dyDescent="0.2">
      <c r="G612" s="81" t="s">
        <v>1128</v>
      </c>
      <c r="H612" s="85" t="s">
        <v>1128</v>
      </c>
      <c r="I612" s="74" t="s">
        <v>1129</v>
      </c>
      <c r="J612" s="75">
        <v>0</v>
      </c>
      <c r="K612" s="75"/>
      <c r="L612" s="113">
        <v>0</v>
      </c>
      <c r="M612" s="113">
        <v>0</v>
      </c>
      <c r="N612" s="113">
        <v>0</v>
      </c>
      <c r="O612" s="113">
        <v>0</v>
      </c>
      <c r="P612" s="113">
        <v>0</v>
      </c>
      <c r="Q612" s="113">
        <v>0</v>
      </c>
      <c r="R612" s="113">
        <v>0</v>
      </c>
      <c r="S612" s="113">
        <v>0</v>
      </c>
      <c r="T612" s="113">
        <v>0</v>
      </c>
      <c r="U612" s="113">
        <v>0</v>
      </c>
      <c r="V612" s="113">
        <v>0</v>
      </c>
      <c r="W612" s="113">
        <v>0</v>
      </c>
      <c r="X612" s="113">
        <v>0</v>
      </c>
      <c r="Y612" s="113">
        <f t="shared" si="636"/>
        <v>0</v>
      </c>
      <c r="Z612" s="113">
        <v>0</v>
      </c>
      <c r="AA612" s="113">
        <v>0</v>
      </c>
      <c r="AB612" s="113">
        <v>0</v>
      </c>
      <c r="AC612" s="113">
        <v>0</v>
      </c>
      <c r="AD612" s="113">
        <v>0</v>
      </c>
      <c r="AE612" s="113">
        <v>0</v>
      </c>
      <c r="AF612" s="113">
        <v>0</v>
      </c>
      <c r="AG612" s="113">
        <v>0</v>
      </c>
      <c r="AH612" s="113">
        <v>0</v>
      </c>
      <c r="AI612" s="113">
        <f t="shared" si="685"/>
        <v>0</v>
      </c>
      <c r="AJ612" s="113">
        <v>0</v>
      </c>
      <c r="AK612" s="113">
        <v>0</v>
      </c>
      <c r="AL612" s="113">
        <f t="shared" si="686"/>
        <v>0</v>
      </c>
      <c r="AM612" s="113">
        <f t="shared" ref="AM612:AM620" si="691">SUM(M612:R612)</f>
        <v>0</v>
      </c>
      <c r="AN612" s="113">
        <f t="shared" ref="AN612:AN620" si="692">SUM(S612:U612)</f>
        <v>0</v>
      </c>
      <c r="AO612" s="113">
        <f t="shared" ref="AO612:AO620" si="693">SUM(V612:X612)</f>
        <v>0</v>
      </c>
      <c r="AP612" s="113">
        <f t="shared" ref="AP612:AP620" si="694">SUM(AM612:AO612)</f>
        <v>0</v>
      </c>
      <c r="AQ612" s="113">
        <f t="shared" ref="AQ612:AS620" si="695">AM612</f>
        <v>0</v>
      </c>
      <c r="AR612" s="113">
        <f t="shared" si="695"/>
        <v>0</v>
      </c>
      <c r="AS612" s="113">
        <f t="shared" si="695"/>
        <v>0</v>
      </c>
      <c r="AT612" s="113">
        <f t="shared" ref="AT612:AT620" si="696">SUM(AQ612:AS612)</f>
        <v>0</v>
      </c>
      <c r="AU612" s="113">
        <v>0</v>
      </c>
      <c r="AV612" s="113">
        <v>0</v>
      </c>
      <c r="AW612" s="113">
        <f t="shared" ref="AW612:AW620" si="697">SUM(AU612:AV612)</f>
        <v>0</v>
      </c>
      <c r="AX612" s="113" t="e">
        <f>#REF!</f>
        <v>#REF!</v>
      </c>
      <c r="AY612" s="113">
        <v>0</v>
      </c>
      <c r="AZ612" s="113">
        <v>0</v>
      </c>
      <c r="BA612" s="113">
        <v>0</v>
      </c>
      <c r="BB612" s="113">
        <v>0</v>
      </c>
    </row>
    <row r="613" spans="7:54" s="71" customFormat="1" ht="14.25" x14ac:dyDescent="0.2">
      <c r="G613" s="81" t="s">
        <v>1130</v>
      </c>
      <c r="H613" s="85" t="s">
        <v>1130</v>
      </c>
      <c r="I613" s="74" t="s">
        <v>1131</v>
      </c>
      <c r="J613" s="75">
        <v>0</v>
      </c>
      <c r="K613" s="75"/>
      <c r="L613" s="113">
        <v>0</v>
      </c>
      <c r="M613" s="113">
        <v>0</v>
      </c>
      <c r="N613" s="113">
        <v>0</v>
      </c>
      <c r="O613" s="113">
        <v>0</v>
      </c>
      <c r="P613" s="113">
        <v>0</v>
      </c>
      <c r="Q613" s="113">
        <v>0</v>
      </c>
      <c r="R613" s="113">
        <v>0</v>
      </c>
      <c r="S613" s="113">
        <v>0</v>
      </c>
      <c r="T613" s="113">
        <v>0</v>
      </c>
      <c r="U613" s="113">
        <v>0</v>
      </c>
      <c r="V613" s="113">
        <v>0</v>
      </c>
      <c r="W613" s="113">
        <v>0</v>
      </c>
      <c r="X613" s="113">
        <v>0</v>
      </c>
      <c r="Y613" s="113">
        <f t="shared" si="636"/>
        <v>0</v>
      </c>
      <c r="Z613" s="113">
        <v>0</v>
      </c>
      <c r="AA613" s="113">
        <v>0</v>
      </c>
      <c r="AB613" s="113">
        <v>0</v>
      </c>
      <c r="AC613" s="113">
        <v>0</v>
      </c>
      <c r="AD613" s="113">
        <v>0</v>
      </c>
      <c r="AE613" s="113">
        <v>0</v>
      </c>
      <c r="AF613" s="113">
        <v>0</v>
      </c>
      <c r="AG613" s="113">
        <v>0</v>
      </c>
      <c r="AH613" s="113">
        <v>0</v>
      </c>
      <c r="AI613" s="113">
        <f t="shared" si="685"/>
        <v>0</v>
      </c>
      <c r="AJ613" s="113">
        <v>0</v>
      </c>
      <c r="AK613" s="113">
        <v>0</v>
      </c>
      <c r="AL613" s="113">
        <f t="shared" si="686"/>
        <v>0</v>
      </c>
      <c r="AM613" s="113">
        <f t="shared" si="691"/>
        <v>0</v>
      </c>
      <c r="AN613" s="113">
        <f t="shared" si="692"/>
        <v>0</v>
      </c>
      <c r="AO613" s="113">
        <f t="shared" si="693"/>
        <v>0</v>
      </c>
      <c r="AP613" s="113">
        <f t="shared" si="694"/>
        <v>0</v>
      </c>
      <c r="AQ613" s="113">
        <f t="shared" si="695"/>
        <v>0</v>
      </c>
      <c r="AR613" s="113">
        <f t="shared" si="695"/>
        <v>0</v>
      </c>
      <c r="AS613" s="113">
        <f t="shared" si="695"/>
        <v>0</v>
      </c>
      <c r="AT613" s="113">
        <f t="shared" si="696"/>
        <v>0</v>
      </c>
      <c r="AU613" s="113">
        <v>0</v>
      </c>
      <c r="AV613" s="113">
        <v>0</v>
      </c>
      <c r="AW613" s="113">
        <f t="shared" si="697"/>
        <v>0</v>
      </c>
      <c r="AX613" s="113" t="e">
        <f>#REF!</f>
        <v>#REF!</v>
      </c>
      <c r="AY613" s="113">
        <v>0</v>
      </c>
      <c r="AZ613" s="113">
        <v>0</v>
      </c>
      <c r="BA613" s="113">
        <v>0</v>
      </c>
      <c r="BB613" s="113">
        <v>0</v>
      </c>
    </row>
    <row r="614" spans="7:54" s="71" customFormat="1" ht="14.25" x14ac:dyDescent="0.2">
      <c r="G614" s="81" t="s">
        <v>1132</v>
      </c>
      <c r="H614" s="85" t="s">
        <v>1132</v>
      </c>
      <c r="I614" s="74" t="s">
        <v>1133</v>
      </c>
      <c r="J614" s="75">
        <v>0</v>
      </c>
      <c r="K614" s="75"/>
      <c r="L614" s="113">
        <v>0</v>
      </c>
      <c r="M614" s="113">
        <v>0</v>
      </c>
      <c r="N614" s="113">
        <v>0</v>
      </c>
      <c r="O614" s="113">
        <v>0</v>
      </c>
      <c r="P614" s="113">
        <v>0</v>
      </c>
      <c r="Q614" s="113">
        <v>0</v>
      </c>
      <c r="R614" s="113">
        <v>0</v>
      </c>
      <c r="S614" s="113">
        <v>0</v>
      </c>
      <c r="T614" s="113">
        <v>0</v>
      </c>
      <c r="U614" s="113">
        <v>0</v>
      </c>
      <c r="V614" s="113">
        <v>0</v>
      </c>
      <c r="W614" s="113">
        <v>0</v>
      </c>
      <c r="X614" s="113">
        <v>0</v>
      </c>
      <c r="Y614" s="113">
        <f t="shared" si="636"/>
        <v>0</v>
      </c>
      <c r="Z614" s="113">
        <v>0</v>
      </c>
      <c r="AA614" s="113">
        <v>0</v>
      </c>
      <c r="AB614" s="113">
        <v>0</v>
      </c>
      <c r="AC614" s="113">
        <v>0</v>
      </c>
      <c r="AD614" s="113">
        <v>0</v>
      </c>
      <c r="AE614" s="113">
        <v>0</v>
      </c>
      <c r="AF614" s="113">
        <v>0</v>
      </c>
      <c r="AG614" s="113">
        <v>0</v>
      </c>
      <c r="AH614" s="113">
        <v>0</v>
      </c>
      <c r="AI614" s="113">
        <f t="shared" si="685"/>
        <v>0</v>
      </c>
      <c r="AJ614" s="113">
        <v>0</v>
      </c>
      <c r="AK614" s="113">
        <v>0</v>
      </c>
      <c r="AL614" s="113">
        <f t="shared" si="686"/>
        <v>0</v>
      </c>
      <c r="AM614" s="113">
        <f t="shared" si="691"/>
        <v>0</v>
      </c>
      <c r="AN614" s="113">
        <f t="shared" si="692"/>
        <v>0</v>
      </c>
      <c r="AO614" s="113">
        <f t="shared" si="693"/>
        <v>0</v>
      </c>
      <c r="AP614" s="113">
        <f t="shared" si="694"/>
        <v>0</v>
      </c>
      <c r="AQ614" s="113">
        <f t="shared" si="695"/>
        <v>0</v>
      </c>
      <c r="AR614" s="113">
        <f t="shared" si="695"/>
        <v>0</v>
      </c>
      <c r="AS614" s="113">
        <f t="shared" si="695"/>
        <v>0</v>
      </c>
      <c r="AT614" s="113">
        <f t="shared" si="696"/>
        <v>0</v>
      </c>
      <c r="AU614" s="113">
        <v>0</v>
      </c>
      <c r="AV614" s="113">
        <v>0</v>
      </c>
      <c r="AW614" s="113">
        <f t="shared" si="697"/>
        <v>0</v>
      </c>
      <c r="AX614" s="113" t="e">
        <f>#REF!</f>
        <v>#REF!</v>
      </c>
      <c r="AY614" s="113">
        <v>0</v>
      </c>
      <c r="AZ614" s="113">
        <v>0</v>
      </c>
      <c r="BA614" s="113">
        <v>0</v>
      </c>
      <c r="BB614" s="113">
        <v>0</v>
      </c>
    </row>
    <row r="615" spans="7:54" s="71" customFormat="1" ht="14.25" x14ac:dyDescent="0.2">
      <c r="G615" s="81" t="s">
        <v>1134</v>
      </c>
      <c r="H615" s="85" t="s">
        <v>1134</v>
      </c>
      <c r="I615" s="74" t="s">
        <v>1135</v>
      </c>
      <c r="J615" s="75">
        <v>0</v>
      </c>
      <c r="K615" s="75"/>
      <c r="L615" s="113">
        <v>0</v>
      </c>
      <c r="M615" s="113">
        <v>0</v>
      </c>
      <c r="N615" s="113">
        <v>0</v>
      </c>
      <c r="O615" s="113">
        <v>0</v>
      </c>
      <c r="P615" s="113">
        <v>0</v>
      </c>
      <c r="Q615" s="113">
        <v>0</v>
      </c>
      <c r="R615" s="113">
        <v>0</v>
      </c>
      <c r="S615" s="113">
        <v>0</v>
      </c>
      <c r="T615" s="113">
        <v>0</v>
      </c>
      <c r="U615" s="113">
        <v>0</v>
      </c>
      <c r="V615" s="113">
        <v>0</v>
      </c>
      <c r="W615" s="113">
        <v>0</v>
      </c>
      <c r="X615" s="113">
        <v>0</v>
      </c>
      <c r="Y615" s="113">
        <f t="shared" si="636"/>
        <v>0</v>
      </c>
      <c r="Z615" s="113">
        <v>0</v>
      </c>
      <c r="AA615" s="113">
        <v>0</v>
      </c>
      <c r="AB615" s="113">
        <v>0</v>
      </c>
      <c r="AC615" s="113">
        <v>0</v>
      </c>
      <c r="AD615" s="113">
        <v>0</v>
      </c>
      <c r="AE615" s="113">
        <v>0</v>
      </c>
      <c r="AF615" s="113">
        <v>0</v>
      </c>
      <c r="AG615" s="113">
        <v>0</v>
      </c>
      <c r="AH615" s="113">
        <v>0</v>
      </c>
      <c r="AI615" s="113">
        <f t="shared" si="685"/>
        <v>0</v>
      </c>
      <c r="AJ615" s="113">
        <v>0</v>
      </c>
      <c r="AK615" s="113">
        <v>0</v>
      </c>
      <c r="AL615" s="113">
        <f t="shared" si="686"/>
        <v>0</v>
      </c>
      <c r="AM615" s="113">
        <f t="shared" si="691"/>
        <v>0</v>
      </c>
      <c r="AN615" s="113">
        <f t="shared" si="692"/>
        <v>0</v>
      </c>
      <c r="AO615" s="113">
        <f t="shared" si="693"/>
        <v>0</v>
      </c>
      <c r="AP615" s="113">
        <f t="shared" si="694"/>
        <v>0</v>
      </c>
      <c r="AQ615" s="113">
        <f t="shared" si="695"/>
        <v>0</v>
      </c>
      <c r="AR615" s="113">
        <f t="shared" si="695"/>
        <v>0</v>
      </c>
      <c r="AS615" s="113">
        <f t="shared" si="695"/>
        <v>0</v>
      </c>
      <c r="AT615" s="113">
        <f t="shared" si="696"/>
        <v>0</v>
      </c>
      <c r="AU615" s="113">
        <v>0</v>
      </c>
      <c r="AV615" s="113">
        <v>0</v>
      </c>
      <c r="AW615" s="113">
        <f t="shared" si="697"/>
        <v>0</v>
      </c>
      <c r="AX615" s="113" t="e">
        <f>#REF!</f>
        <v>#REF!</v>
      </c>
      <c r="AY615" s="113">
        <v>0</v>
      </c>
      <c r="AZ615" s="113">
        <v>0</v>
      </c>
      <c r="BA615" s="113">
        <v>0</v>
      </c>
      <c r="BB615" s="113">
        <v>0</v>
      </c>
    </row>
    <row r="616" spans="7:54" s="71" customFormat="1" ht="14.25" x14ac:dyDescent="0.2">
      <c r="G616" s="81" t="s">
        <v>1136</v>
      </c>
      <c r="H616" s="85" t="s">
        <v>1136</v>
      </c>
      <c r="I616" s="74" t="s">
        <v>1137</v>
      </c>
      <c r="J616" s="75">
        <v>0</v>
      </c>
      <c r="K616" s="75"/>
      <c r="L616" s="113">
        <v>0</v>
      </c>
      <c r="M616" s="113">
        <v>0</v>
      </c>
      <c r="N616" s="113">
        <v>0</v>
      </c>
      <c r="O616" s="113">
        <v>0</v>
      </c>
      <c r="P616" s="113">
        <v>0</v>
      </c>
      <c r="Q616" s="113">
        <v>0</v>
      </c>
      <c r="R616" s="113">
        <v>0</v>
      </c>
      <c r="S616" s="113">
        <v>0</v>
      </c>
      <c r="T616" s="113">
        <v>0</v>
      </c>
      <c r="U616" s="113">
        <v>0</v>
      </c>
      <c r="V616" s="113">
        <v>0</v>
      </c>
      <c r="W616" s="113">
        <v>0</v>
      </c>
      <c r="X616" s="113">
        <v>0</v>
      </c>
      <c r="Y616" s="113">
        <f t="shared" si="636"/>
        <v>0</v>
      </c>
      <c r="Z616" s="113">
        <v>0</v>
      </c>
      <c r="AA616" s="113">
        <v>0</v>
      </c>
      <c r="AB616" s="113">
        <v>0</v>
      </c>
      <c r="AC616" s="113">
        <v>0</v>
      </c>
      <c r="AD616" s="113">
        <v>0</v>
      </c>
      <c r="AE616" s="113">
        <v>0</v>
      </c>
      <c r="AF616" s="113">
        <v>0</v>
      </c>
      <c r="AG616" s="113">
        <v>0</v>
      </c>
      <c r="AH616" s="113">
        <v>0</v>
      </c>
      <c r="AI616" s="113">
        <f t="shared" si="685"/>
        <v>0</v>
      </c>
      <c r="AJ616" s="113">
        <v>0</v>
      </c>
      <c r="AK616" s="113">
        <v>0</v>
      </c>
      <c r="AL616" s="113">
        <f t="shared" si="686"/>
        <v>0</v>
      </c>
      <c r="AM616" s="113">
        <f t="shared" si="691"/>
        <v>0</v>
      </c>
      <c r="AN616" s="113">
        <f t="shared" si="692"/>
        <v>0</v>
      </c>
      <c r="AO616" s="113">
        <f t="shared" si="693"/>
        <v>0</v>
      </c>
      <c r="AP616" s="113">
        <f t="shared" si="694"/>
        <v>0</v>
      </c>
      <c r="AQ616" s="113">
        <f t="shared" si="695"/>
        <v>0</v>
      </c>
      <c r="AR616" s="113">
        <f t="shared" si="695"/>
        <v>0</v>
      </c>
      <c r="AS616" s="113">
        <f t="shared" si="695"/>
        <v>0</v>
      </c>
      <c r="AT616" s="113">
        <f t="shared" si="696"/>
        <v>0</v>
      </c>
      <c r="AU616" s="113">
        <v>0</v>
      </c>
      <c r="AV616" s="113">
        <v>0</v>
      </c>
      <c r="AW616" s="113">
        <f t="shared" si="697"/>
        <v>0</v>
      </c>
      <c r="AX616" s="113" t="e">
        <f>#REF!</f>
        <v>#REF!</v>
      </c>
      <c r="AY616" s="113">
        <v>0</v>
      </c>
      <c r="AZ616" s="113">
        <v>0</v>
      </c>
      <c r="BA616" s="113">
        <v>0</v>
      </c>
      <c r="BB616" s="113">
        <v>0</v>
      </c>
    </row>
    <row r="617" spans="7:54" s="71" customFormat="1" ht="14.25" x14ac:dyDescent="0.2">
      <c r="G617" s="81" t="s">
        <v>1138</v>
      </c>
      <c r="H617" s="85" t="s">
        <v>1138</v>
      </c>
      <c r="I617" s="74" t="s">
        <v>1139</v>
      </c>
      <c r="J617" s="75">
        <v>0</v>
      </c>
      <c r="K617" s="75"/>
      <c r="L617" s="113">
        <v>0</v>
      </c>
      <c r="M617" s="113">
        <v>0</v>
      </c>
      <c r="N617" s="113">
        <v>0</v>
      </c>
      <c r="O617" s="113">
        <v>0</v>
      </c>
      <c r="P617" s="113">
        <v>0</v>
      </c>
      <c r="Q617" s="113">
        <v>0</v>
      </c>
      <c r="R617" s="113">
        <v>0</v>
      </c>
      <c r="S617" s="113">
        <v>0</v>
      </c>
      <c r="T617" s="113">
        <v>0</v>
      </c>
      <c r="U617" s="113">
        <v>0</v>
      </c>
      <c r="V617" s="113">
        <v>0</v>
      </c>
      <c r="W617" s="113">
        <v>0</v>
      </c>
      <c r="X617" s="113">
        <v>0</v>
      </c>
      <c r="Y617" s="113">
        <f t="shared" si="636"/>
        <v>0</v>
      </c>
      <c r="Z617" s="113">
        <v>0</v>
      </c>
      <c r="AA617" s="113">
        <v>0</v>
      </c>
      <c r="AB617" s="113">
        <v>0</v>
      </c>
      <c r="AC617" s="113">
        <v>0</v>
      </c>
      <c r="AD617" s="113">
        <v>0</v>
      </c>
      <c r="AE617" s="113">
        <v>0</v>
      </c>
      <c r="AF617" s="113">
        <v>0</v>
      </c>
      <c r="AG617" s="113">
        <v>0</v>
      </c>
      <c r="AH617" s="113">
        <v>0</v>
      </c>
      <c r="AI617" s="113">
        <f t="shared" si="685"/>
        <v>0</v>
      </c>
      <c r="AJ617" s="113">
        <v>0</v>
      </c>
      <c r="AK617" s="113">
        <v>0</v>
      </c>
      <c r="AL617" s="113">
        <f t="shared" si="686"/>
        <v>0</v>
      </c>
      <c r="AM617" s="113">
        <f t="shared" si="691"/>
        <v>0</v>
      </c>
      <c r="AN617" s="113">
        <f t="shared" si="692"/>
        <v>0</v>
      </c>
      <c r="AO617" s="113">
        <f t="shared" si="693"/>
        <v>0</v>
      </c>
      <c r="AP617" s="113">
        <f t="shared" si="694"/>
        <v>0</v>
      </c>
      <c r="AQ617" s="113">
        <f t="shared" si="695"/>
        <v>0</v>
      </c>
      <c r="AR617" s="113">
        <f t="shared" si="695"/>
        <v>0</v>
      </c>
      <c r="AS617" s="113">
        <f t="shared" si="695"/>
        <v>0</v>
      </c>
      <c r="AT617" s="113">
        <f t="shared" si="696"/>
        <v>0</v>
      </c>
      <c r="AU617" s="113">
        <v>0</v>
      </c>
      <c r="AV617" s="113">
        <v>0</v>
      </c>
      <c r="AW617" s="113">
        <f t="shared" si="697"/>
        <v>0</v>
      </c>
      <c r="AX617" s="113" t="e">
        <f>#REF!</f>
        <v>#REF!</v>
      </c>
      <c r="AY617" s="113">
        <v>0</v>
      </c>
      <c r="AZ617" s="113">
        <v>0</v>
      </c>
      <c r="BA617" s="113">
        <v>0</v>
      </c>
      <c r="BB617" s="113">
        <v>0</v>
      </c>
    </row>
    <row r="618" spans="7:54" s="71" customFormat="1" ht="14.25" x14ac:dyDescent="0.2">
      <c r="G618" s="81" t="s">
        <v>1140</v>
      </c>
      <c r="H618" s="85" t="s">
        <v>1140</v>
      </c>
      <c r="I618" s="74" t="s">
        <v>1141</v>
      </c>
      <c r="J618" s="75">
        <v>0</v>
      </c>
      <c r="K618" s="75"/>
      <c r="L618" s="113">
        <v>0</v>
      </c>
      <c r="M618" s="113">
        <v>0</v>
      </c>
      <c r="N618" s="113">
        <v>0</v>
      </c>
      <c r="O618" s="113">
        <v>0</v>
      </c>
      <c r="P618" s="113">
        <v>0</v>
      </c>
      <c r="Q618" s="113">
        <v>0</v>
      </c>
      <c r="R618" s="113">
        <v>0</v>
      </c>
      <c r="S618" s="113">
        <v>0</v>
      </c>
      <c r="T618" s="113">
        <v>0</v>
      </c>
      <c r="U618" s="113">
        <v>0</v>
      </c>
      <c r="V618" s="113">
        <v>0</v>
      </c>
      <c r="W618" s="113">
        <v>0</v>
      </c>
      <c r="X618" s="113">
        <v>0</v>
      </c>
      <c r="Y618" s="113">
        <f t="shared" si="636"/>
        <v>0</v>
      </c>
      <c r="Z618" s="113">
        <v>0</v>
      </c>
      <c r="AA618" s="113">
        <v>0</v>
      </c>
      <c r="AB618" s="113">
        <v>0</v>
      </c>
      <c r="AC618" s="113">
        <v>0</v>
      </c>
      <c r="AD618" s="113">
        <v>0</v>
      </c>
      <c r="AE618" s="113">
        <v>0</v>
      </c>
      <c r="AF618" s="113">
        <v>0</v>
      </c>
      <c r="AG618" s="113">
        <v>0</v>
      </c>
      <c r="AH618" s="113">
        <v>0</v>
      </c>
      <c r="AI618" s="113">
        <f t="shared" si="685"/>
        <v>0</v>
      </c>
      <c r="AJ618" s="113">
        <v>0</v>
      </c>
      <c r="AK618" s="113">
        <v>0</v>
      </c>
      <c r="AL618" s="113">
        <f t="shared" si="686"/>
        <v>0</v>
      </c>
      <c r="AM618" s="113">
        <f t="shared" si="691"/>
        <v>0</v>
      </c>
      <c r="AN618" s="113">
        <f t="shared" si="692"/>
        <v>0</v>
      </c>
      <c r="AO618" s="113">
        <f t="shared" si="693"/>
        <v>0</v>
      </c>
      <c r="AP618" s="113">
        <f t="shared" si="694"/>
        <v>0</v>
      </c>
      <c r="AQ618" s="113">
        <f t="shared" si="695"/>
        <v>0</v>
      </c>
      <c r="AR618" s="113">
        <f t="shared" si="695"/>
        <v>0</v>
      </c>
      <c r="AS618" s="113">
        <f t="shared" si="695"/>
        <v>0</v>
      </c>
      <c r="AT618" s="113">
        <f t="shared" si="696"/>
        <v>0</v>
      </c>
      <c r="AU618" s="113">
        <v>0</v>
      </c>
      <c r="AV618" s="113">
        <v>0</v>
      </c>
      <c r="AW618" s="113">
        <f t="shared" si="697"/>
        <v>0</v>
      </c>
      <c r="AX618" s="113" t="e">
        <f>#REF!</f>
        <v>#REF!</v>
      </c>
      <c r="AY618" s="113">
        <v>0</v>
      </c>
      <c r="AZ618" s="113">
        <v>0</v>
      </c>
      <c r="BA618" s="113">
        <v>0</v>
      </c>
      <c r="BB618" s="113">
        <v>0</v>
      </c>
    </row>
    <row r="619" spans="7:54" s="71" customFormat="1" ht="14.25" x14ac:dyDescent="0.2">
      <c r="G619" s="81" t="s">
        <v>1142</v>
      </c>
      <c r="H619" s="85" t="s">
        <v>1142</v>
      </c>
      <c r="I619" s="74" t="s">
        <v>1143</v>
      </c>
      <c r="J619" s="75">
        <v>0</v>
      </c>
      <c r="K619" s="75"/>
      <c r="L619" s="113">
        <v>0</v>
      </c>
      <c r="M619" s="113">
        <v>0</v>
      </c>
      <c r="N619" s="113">
        <v>0</v>
      </c>
      <c r="O619" s="113">
        <v>0</v>
      </c>
      <c r="P619" s="113">
        <v>0</v>
      </c>
      <c r="Q619" s="113">
        <v>0</v>
      </c>
      <c r="R619" s="113">
        <v>0</v>
      </c>
      <c r="S619" s="113">
        <v>0</v>
      </c>
      <c r="T619" s="113">
        <v>0</v>
      </c>
      <c r="U619" s="113">
        <v>0</v>
      </c>
      <c r="V619" s="113">
        <v>0</v>
      </c>
      <c r="W619" s="113">
        <v>0</v>
      </c>
      <c r="X619" s="113">
        <v>0</v>
      </c>
      <c r="Y619" s="113">
        <f t="shared" si="636"/>
        <v>0</v>
      </c>
      <c r="Z619" s="113"/>
      <c r="AA619" s="113"/>
      <c r="AB619" s="113"/>
      <c r="AC619" s="113"/>
      <c r="AD619" s="113">
        <v>0</v>
      </c>
      <c r="AE619" s="113">
        <v>0</v>
      </c>
      <c r="AF619" s="113">
        <v>0</v>
      </c>
      <c r="AG619" s="113">
        <v>0</v>
      </c>
      <c r="AH619" s="113">
        <v>0</v>
      </c>
      <c r="AI619" s="113">
        <f t="shared" si="685"/>
        <v>0</v>
      </c>
      <c r="AJ619" s="113">
        <v>0</v>
      </c>
      <c r="AK619" s="113">
        <v>0</v>
      </c>
      <c r="AL619" s="113">
        <f t="shared" si="686"/>
        <v>0</v>
      </c>
      <c r="AM619" s="113">
        <f t="shared" si="691"/>
        <v>0</v>
      </c>
      <c r="AN619" s="113">
        <f t="shared" si="692"/>
        <v>0</v>
      </c>
      <c r="AO619" s="113">
        <f t="shared" si="693"/>
        <v>0</v>
      </c>
      <c r="AP619" s="113">
        <f t="shared" si="694"/>
        <v>0</v>
      </c>
      <c r="AQ619" s="113">
        <f t="shared" si="695"/>
        <v>0</v>
      </c>
      <c r="AR619" s="113">
        <f t="shared" si="695"/>
        <v>0</v>
      </c>
      <c r="AS619" s="113">
        <f t="shared" si="695"/>
        <v>0</v>
      </c>
      <c r="AT619" s="113">
        <f t="shared" si="696"/>
        <v>0</v>
      </c>
      <c r="AU619" s="113">
        <v>0</v>
      </c>
      <c r="AV619" s="113">
        <v>0</v>
      </c>
      <c r="AW619" s="113">
        <f t="shared" si="697"/>
        <v>0</v>
      </c>
      <c r="AX619" s="113" t="e">
        <f>#REF!</f>
        <v>#REF!</v>
      </c>
      <c r="AY619" s="113">
        <v>0</v>
      </c>
      <c r="AZ619" s="113">
        <v>0</v>
      </c>
      <c r="BA619" s="113">
        <v>0</v>
      </c>
      <c r="BB619" s="113">
        <v>0</v>
      </c>
    </row>
    <row r="620" spans="7:54" s="71" customFormat="1" ht="14.25" x14ac:dyDescent="0.2">
      <c r="G620" s="81" t="s">
        <v>1144</v>
      </c>
      <c r="H620" s="85" t="s">
        <v>1144</v>
      </c>
      <c r="I620" s="74" t="s">
        <v>1145</v>
      </c>
      <c r="J620" s="75">
        <v>0</v>
      </c>
      <c r="K620" s="75"/>
      <c r="L620" s="113">
        <v>0</v>
      </c>
      <c r="M620" s="113">
        <v>0</v>
      </c>
      <c r="N620" s="113">
        <v>0</v>
      </c>
      <c r="O620" s="113">
        <v>0</v>
      </c>
      <c r="P620" s="113">
        <v>0</v>
      </c>
      <c r="Q620" s="113">
        <v>0</v>
      </c>
      <c r="R620" s="113">
        <v>0</v>
      </c>
      <c r="S620" s="113">
        <v>0</v>
      </c>
      <c r="T620" s="113">
        <v>0</v>
      </c>
      <c r="U620" s="113">
        <v>0</v>
      </c>
      <c r="V620" s="113">
        <v>0</v>
      </c>
      <c r="W620" s="113">
        <v>0</v>
      </c>
      <c r="X620" s="113">
        <v>0</v>
      </c>
      <c r="Y620" s="113">
        <f t="shared" si="636"/>
        <v>0</v>
      </c>
      <c r="Z620" s="113"/>
      <c r="AA620" s="113"/>
      <c r="AB620" s="113"/>
      <c r="AC620" s="113"/>
      <c r="AD620" s="113">
        <v>0</v>
      </c>
      <c r="AE620" s="113">
        <v>0</v>
      </c>
      <c r="AF620" s="113">
        <v>0</v>
      </c>
      <c r="AG620" s="113">
        <v>0</v>
      </c>
      <c r="AH620" s="113">
        <v>0</v>
      </c>
      <c r="AI620" s="113">
        <f t="shared" si="685"/>
        <v>0</v>
      </c>
      <c r="AJ620" s="113">
        <v>0</v>
      </c>
      <c r="AK620" s="113">
        <v>0</v>
      </c>
      <c r="AL620" s="113">
        <f t="shared" si="686"/>
        <v>0</v>
      </c>
      <c r="AM620" s="113">
        <f t="shared" si="691"/>
        <v>0</v>
      </c>
      <c r="AN620" s="113">
        <f t="shared" si="692"/>
        <v>0</v>
      </c>
      <c r="AO620" s="113">
        <f t="shared" si="693"/>
        <v>0</v>
      </c>
      <c r="AP620" s="113">
        <f t="shared" si="694"/>
        <v>0</v>
      </c>
      <c r="AQ620" s="113">
        <f t="shared" si="695"/>
        <v>0</v>
      </c>
      <c r="AR620" s="113">
        <f t="shared" si="695"/>
        <v>0</v>
      </c>
      <c r="AS620" s="113">
        <f t="shared" si="695"/>
        <v>0</v>
      </c>
      <c r="AT620" s="113">
        <f t="shared" si="696"/>
        <v>0</v>
      </c>
      <c r="AU620" s="113">
        <v>0</v>
      </c>
      <c r="AV620" s="113">
        <v>0</v>
      </c>
      <c r="AW620" s="113">
        <f t="shared" si="697"/>
        <v>0</v>
      </c>
      <c r="AX620" s="113" t="e">
        <f>#REF!</f>
        <v>#REF!</v>
      </c>
      <c r="AY620" s="113">
        <v>0</v>
      </c>
      <c r="AZ620" s="113">
        <v>0</v>
      </c>
      <c r="BA620" s="113">
        <v>0</v>
      </c>
      <c r="BB620" s="113">
        <v>0</v>
      </c>
    </row>
    <row r="621" spans="7:54" s="71" customFormat="1" ht="14.25" x14ac:dyDescent="0.2">
      <c r="G621" s="81" t="s">
        <v>1146</v>
      </c>
      <c r="H621" s="82" t="s">
        <v>213</v>
      </c>
      <c r="I621" s="83" t="s">
        <v>214</v>
      </c>
      <c r="J621" s="84">
        <f>SUM(J622:J632)</f>
        <v>0</v>
      </c>
      <c r="K621" s="84">
        <f>SUM(K622:K632)</f>
        <v>0</v>
      </c>
      <c r="L621" s="115">
        <f>SUM(L622:L632)</f>
        <v>0</v>
      </c>
      <c r="M621" s="115">
        <f t="shared" ref="M621:X621" si="698">SUM(M622:M632)</f>
        <v>0</v>
      </c>
      <c r="N621" s="115">
        <f t="shared" si="698"/>
        <v>0</v>
      </c>
      <c r="O621" s="115">
        <f t="shared" si="698"/>
        <v>0</v>
      </c>
      <c r="P621" s="115">
        <f t="shared" si="698"/>
        <v>0</v>
      </c>
      <c r="Q621" s="115">
        <f t="shared" si="698"/>
        <v>0</v>
      </c>
      <c r="R621" s="115">
        <f t="shared" si="698"/>
        <v>0</v>
      </c>
      <c r="S621" s="115">
        <f t="shared" si="698"/>
        <v>0</v>
      </c>
      <c r="T621" s="115">
        <f t="shared" si="698"/>
        <v>0</v>
      </c>
      <c r="U621" s="115">
        <f t="shared" si="698"/>
        <v>0</v>
      </c>
      <c r="V621" s="115">
        <f t="shared" si="698"/>
        <v>0</v>
      </c>
      <c r="W621" s="115">
        <f t="shared" si="698"/>
        <v>0</v>
      </c>
      <c r="X621" s="115">
        <f t="shared" si="698"/>
        <v>0</v>
      </c>
      <c r="Y621" s="115">
        <f>SUM(Y622:Y632)</f>
        <v>0</v>
      </c>
      <c r="Z621" s="115">
        <f t="shared" ref="Z621:AL621" si="699">SUM(Z622:Z632)</f>
        <v>0</v>
      </c>
      <c r="AA621" s="115">
        <f t="shared" si="699"/>
        <v>0</v>
      </c>
      <c r="AB621" s="115">
        <f t="shared" si="699"/>
        <v>0</v>
      </c>
      <c r="AC621" s="115">
        <f t="shared" si="699"/>
        <v>0</v>
      </c>
      <c r="AD621" s="115">
        <f t="shared" si="699"/>
        <v>0</v>
      </c>
      <c r="AE621" s="115">
        <f t="shared" si="699"/>
        <v>0</v>
      </c>
      <c r="AF621" s="115">
        <f t="shared" si="699"/>
        <v>0</v>
      </c>
      <c r="AG621" s="115">
        <f t="shared" si="699"/>
        <v>0</v>
      </c>
      <c r="AH621" s="115">
        <f t="shared" si="699"/>
        <v>0</v>
      </c>
      <c r="AI621" s="115">
        <f t="shared" si="699"/>
        <v>0</v>
      </c>
      <c r="AJ621" s="115">
        <f t="shared" si="699"/>
        <v>0</v>
      </c>
      <c r="AK621" s="115">
        <f t="shared" si="699"/>
        <v>0</v>
      </c>
      <c r="AL621" s="115">
        <f t="shared" si="699"/>
        <v>0</v>
      </c>
      <c r="AM621" s="115">
        <f>SUM(AM622:AM632)</f>
        <v>0</v>
      </c>
      <c r="AN621" s="115">
        <f>SUM(AN622:AN632)</f>
        <v>0</v>
      </c>
      <c r="AO621" s="115">
        <f t="shared" ref="AO621:AW621" si="700">SUM(AO622:AO632)</f>
        <v>0</v>
      </c>
      <c r="AP621" s="115">
        <f t="shared" si="700"/>
        <v>0</v>
      </c>
      <c r="AQ621" s="115">
        <f t="shared" si="700"/>
        <v>0</v>
      </c>
      <c r="AR621" s="115">
        <f t="shared" si="700"/>
        <v>0</v>
      </c>
      <c r="AS621" s="115">
        <f t="shared" si="700"/>
        <v>0</v>
      </c>
      <c r="AT621" s="115">
        <f t="shared" si="700"/>
        <v>0</v>
      </c>
      <c r="AU621" s="115">
        <f t="shared" si="700"/>
        <v>0</v>
      </c>
      <c r="AV621" s="115">
        <f t="shared" si="700"/>
        <v>0</v>
      </c>
      <c r="AW621" s="115">
        <f t="shared" si="700"/>
        <v>0</v>
      </c>
      <c r="AX621" s="115" t="e">
        <f>SUM(AX622:AX632)</f>
        <v>#REF!</v>
      </c>
      <c r="AY621" s="115">
        <f>SUM(AY622:AY632)</f>
        <v>0</v>
      </c>
      <c r="AZ621" s="115">
        <f>SUM(AZ622:AZ632)</f>
        <v>0</v>
      </c>
      <c r="BA621" s="115">
        <f>SUM(BA622:BA632)</f>
        <v>0</v>
      </c>
      <c r="BB621" s="115">
        <f>SUM(BB622:BB632)</f>
        <v>0</v>
      </c>
    </row>
    <row r="622" spans="7:54" s="71" customFormat="1" ht="14.25" x14ac:dyDescent="0.2">
      <c r="G622" s="81" t="s">
        <v>1147</v>
      </c>
      <c r="H622" s="85" t="s">
        <v>1147</v>
      </c>
      <c r="I622" s="74" t="s">
        <v>1148</v>
      </c>
      <c r="J622" s="75">
        <v>0</v>
      </c>
      <c r="K622" s="75"/>
      <c r="L622" s="113">
        <v>0</v>
      </c>
      <c r="M622" s="113">
        <v>0</v>
      </c>
      <c r="N622" s="113">
        <v>0</v>
      </c>
      <c r="O622" s="113">
        <v>0</v>
      </c>
      <c r="P622" s="113">
        <v>0</v>
      </c>
      <c r="Q622" s="113">
        <v>0</v>
      </c>
      <c r="R622" s="113">
        <v>0</v>
      </c>
      <c r="S622" s="113">
        <v>0</v>
      </c>
      <c r="T622" s="113">
        <v>0</v>
      </c>
      <c r="U622" s="113">
        <v>0</v>
      </c>
      <c r="V622" s="113">
        <v>0</v>
      </c>
      <c r="W622" s="113">
        <v>0</v>
      </c>
      <c r="X622" s="113">
        <v>0</v>
      </c>
      <c r="Y622" s="113">
        <f t="shared" ref="Y622:Y631" si="701">SUM(M622:X622)</f>
        <v>0</v>
      </c>
      <c r="Z622" s="113"/>
      <c r="AA622" s="113"/>
      <c r="AB622" s="113"/>
      <c r="AC622" s="113"/>
      <c r="AD622" s="113">
        <v>0</v>
      </c>
      <c r="AE622" s="113">
        <v>0</v>
      </c>
      <c r="AF622" s="113">
        <v>0</v>
      </c>
      <c r="AG622" s="113">
        <v>0</v>
      </c>
      <c r="AH622" s="113">
        <v>0</v>
      </c>
      <c r="AI622" s="113">
        <f t="shared" si="685"/>
        <v>0</v>
      </c>
      <c r="AJ622" s="113">
        <v>0</v>
      </c>
      <c r="AK622" s="113">
        <v>0</v>
      </c>
      <c r="AL622" s="113">
        <f t="shared" si="686"/>
        <v>0</v>
      </c>
      <c r="AM622" s="113">
        <f t="shared" ref="AM622:AM632" si="702">SUM(M622:R622)</f>
        <v>0</v>
      </c>
      <c r="AN622" s="113">
        <f t="shared" ref="AN622:AN632" si="703">SUM(S622:U622)</f>
        <v>0</v>
      </c>
      <c r="AO622" s="113">
        <f t="shared" ref="AO622:AO632" si="704">SUM(V622:X622)</f>
        <v>0</v>
      </c>
      <c r="AP622" s="113">
        <f t="shared" ref="AP622:AP632" si="705">SUM(AM622:AO622)</f>
        <v>0</v>
      </c>
      <c r="AQ622" s="113">
        <f t="shared" ref="AQ622:AS632" si="706">AM622</f>
        <v>0</v>
      </c>
      <c r="AR622" s="113">
        <f t="shared" si="706"/>
        <v>0</v>
      </c>
      <c r="AS622" s="113">
        <f t="shared" si="706"/>
        <v>0</v>
      </c>
      <c r="AT622" s="113">
        <f t="shared" ref="AT622:AT632" si="707">SUM(AQ622:AS622)</f>
        <v>0</v>
      </c>
      <c r="AU622" s="113">
        <v>0</v>
      </c>
      <c r="AV622" s="113">
        <v>0</v>
      </c>
      <c r="AW622" s="113">
        <f t="shared" ref="AW622:AW632" si="708">SUM(AU622:AV622)</f>
        <v>0</v>
      </c>
      <c r="AX622" s="113" t="e">
        <f>#REF!</f>
        <v>#REF!</v>
      </c>
      <c r="AY622" s="113">
        <v>0</v>
      </c>
      <c r="AZ622" s="113">
        <v>0</v>
      </c>
      <c r="BA622" s="113">
        <v>0</v>
      </c>
      <c r="BB622" s="113">
        <v>0</v>
      </c>
    </row>
    <row r="623" spans="7:54" s="71" customFormat="1" ht="14.25" x14ac:dyDescent="0.2">
      <c r="G623" s="81" t="s">
        <v>1149</v>
      </c>
      <c r="H623" s="85" t="s">
        <v>1149</v>
      </c>
      <c r="I623" s="74" t="s">
        <v>1150</v>
      </c>
      <c r="J623" s="75">
        <v>0</v>
      </c>
      <c r="K623" s="75"/>
      <c r="L623" s="113">
        <v>0</v>
      </c>
      <c r="M623" s="113">
        <v>0</v>
      </c>
      <c r="N623" s="113">
        <v>0</v>
      </c>
      <c r="O623" s="113">
        <v>0</v>
      </c>
      <c r="P623" s="113">
        <v>0</v>
      </c>
      <c r="Q623" s="113">
        <v>0</v>
      </c>
      <c r="R623" s="113">
        <v>0</v>
      </c>
      <c r="S623" s="113">
        <v>0</v>
      </c>
      <c r="T623" s="113">
        <v>0</v>
      </c>
      <c r="U623" s="113">
        <v>0</v>
      </c>
      <c r="V623" s="113">
        <v>0</v>
      </c>
      <c r="W623" s="113">
        <v>0</v>
      </c>
      <c r="X623" s="113">
        <v>0</v>
      </c>
      <c r="Y623" s="113">
        <f t="shared" si="701"/>
        <v>0</v>
      </c>
      <c r="Z623" s="113">
        <v>0</v>
      </c>
      <c r="AA623" s="113">
        <v>0</v>
      </c>
      <c r="AB623" s="113">
        <v>0</v>
      </c>
      <c r="AC623" s="113">
        <v>0</v>
      </c>
      <c r="AD623" s="113">
        <v>0</v>
      </c>
      <c r="AE623" s="113">
        <v>0</v>
      </c>
      <c r="AF623" s="113">
        <v>0</v>
      </c>
      <c r="AG623" s="113">
        <v>0</v>
      </c>
      <c r="AH623" s="113">
        <v>0</v>
      </c>
      <c r="AI623" s="113">
        <f t="shared" si="685"/>
        <v>0</v>
      </c>
      <c r="AJ623" s="113">
        <v>0</v>
      </c>
      <c r="AK623" s="113">
        <v>0</v>
      </c>
      <c r="AL623" s="113">
        <f t="shared" si="686"/>
        <v>0</v>
      </c>
      <c r="AM623" s="113">
        <f t="shared" si="702"/>
        <v>0</v>
      </c>
      <c r="AN623" s="113">
        <f t="shared" si="703"/>
        <v>0</v>
      </c>
      <c r="AO623" s="113">
        <f t="shared" si="704"/>
        <v>0</v>
      </c>
      <c r="AP623" s="113">
        <f t="shared" si="705"/>
        <v>0</v>
      </c>
      <c r="AQ623" s="113">
        <f t="shared" si="706"/>
        <v>0</v>
      </c>
      <c r="AR623" s="113">
        <f t="shared" si="706"/>
        <v>0</v>
      </c>
      <c r="AS623" s="113">
        <f t="shared" si="706"/>
        <v>0</v>
      </c>
      <c r="AT623" s="113">
        <f t="shared" si="707"/>
        <v>0</v>
      </c>
      <c r="AU623" s="113">
        <v>0</v>
      </c>
      <c r="AV623" s="113">
        <v>0</v>
      </c>
      <c r="AW623" s="113">
        <f t="shared" si="708"/>
        <v>0</v>
      </c>
      <c r="AX623" s="113" t="e">
        <f>#REF!</f>
        <v>#REF!</v>
      </c>
      <c r="AY623" s="113">
        <v>0</v>
      </c>
      <c r="AZ623" s="113">
        <v>0</v>
      </c>
      <c r="BA623" s="113">
        <v>0</v>
      </c>
      <c r="BB623" s="113">
        <v>0</v>
      </c>
    </row>
    <row r="624" spans="7:54" s="71" customFormat="1" ht="14.25" x14ac:dyDescent="0.2">
      <c r="G624" s="81" t="s">
        <v>1151</v>
      </c>
      <c r="H624" s="85" t="s">
        <v>1151</v>
      </c>
      <c r="I624" s="74" t="s">
        <v>1152</v>
      </c>
      <c r="J624" s="75">
        <v>0</v>
      </c>
      <c r="K624" s="75"/>
      <c r="L624" s="113">
        <v>0</v>
      </c>
      <c r="M624" s="113">
        <v>0</v>
      </c>
      <c r="N624" s="113">
        <v>0</v>
      </c>
      <c r="O624" s="113">
        <v>0</v>
      </c>
      <c r="P624" s="113">
        <v>0</v>
      </c>
      <c r="Q624" s="113">
        <v>0</v>
      </c>
      <c r="R624" s="113">
        <v>0</v>
      </c>
      <c r="S624" s="113">
        <v>0</v>
      </c>
      <c r="T624" s="113">
        <v>0</v>
      </c>
      <c r="U624" s="113">
        <v>0</v>
      </c>
      <c r="V624" s="113">
        <v>0</v>
      </c>
      <c r="W624" s="113">
        <v>0</v>
      </c>
      <c r="X624" s="113">
        <v>0</v>
      </c>
      <c r="Y624" s="113">
        <f t="shared" si="701"/>
        <v>0</v>
      </c>
      <c r="Z624" s="113">
        <v>0</v>
      </c>
      <c r="AA624" s="113">
        <v>0</v>
      </c>
      <c r="AB624" s="113">
        <v>0</v>
      </c>
      <c r="AC624" s="113">
        <v>0</v>
      </c>
      <c r="AD624" s="113">
        <v>0</v>
      </c>
      <c r="AE624" s="113">
        <v>0</v>
      </c>
      <c r="AF624" s="113">
        <v>0</v>
      </c>
      <c r="AG624" s="113">
        <v>0</v>
      </c>
      <c r="AH624" s="113">
        <v>0</v>
      </c>
      <c r="AI624" s="113">
        <f t="shared" si="685"/>
        <v>0</v>
      </c>
      <c r="AJ624" s="113">
        <v>0</v>
      </c>
      <c r="AK624" s="113">
        <v>0</v>
      </c>
      <c r="AL624" s="113">
        <f t="shared" si="686"/>
        <v>0</v>
      </c>
      <c r="AM624" s="113">
        <f t="shared" si="702"/>
        <v>0</v>
      </c>
      <c r="AN624" s="113">
        <f t="shared" si="703"/>
        <v>0</v>
      </c>
      <c r="AO624" s="113">
        <f t="shared" si="704"/>
        <v>0</v>
      </c>
      <c r="AP624" s="113">
        <f t="shared" si="705"/>
        <v>0</v>
      </c>
      <c r="AQ624" s="113">
        <f t="shared" si="706"/>
        <v>0</v>
      </c>
      <c r="AR624" s="113">
        <f t="shared" si="706"/>
        <v>0</v>
      </c>
      <c r="AS624" s="113">
        <f t="shared" si="706"/>
        <v>0</v>
      </c>
      <c r="AT624" s="113">
        <f t="shared" si="707"/>
        <v>0</v>
      </c>
      <c r="AU624" s="113">
        <v>0</v>
      </c>
      <c r="AV624" s="113">
        <v>0</v>
      </c>
      <c r="AW624" s="113">
        <f t="shared" si="708"/>
        <v>0</v>
      </c>
      <c r="AX624" s="113" t="e">
        <f>#REF!</f>
        <v>#REF!</v>
      </c>
      <c r="AY624" s="113">
        <v>0</v>
      </c>
      <c r="AZ624" s="113">
        <v>0</v>
      </c>
      <c r="BA624" s="113">
        <v>0</v>
      </c>
      <c r="BB624" s="113">
        <v>0</v>
      </c>
    </row>
    <row r="625" spans="7:54" s="71" customFormat="1" ht="14.25" x14ac:dyDescent="0.2">
      <c r="G625" s="81" t="s">
        <v>1153</v>
      </c>
      <c r="H625" s="85" t="s">
        <v>1153</v>
      </c>
      <c r="I625" s="74" t="s">
        <v>1154</v>
      </c>
      <c r="J625" s="75">
        <v>0</v>
      </c>
      <c r="K625" s="75"/>
      <c r="L625" s="113">
        <v>0</v>
      </c>
      <c r="M625" s="113">
        <v>0</v>
      </c>
      <c r="N625" s="113">
        <v>0</v>
      </c>
      <c r="O625" s="113">
        <v>0</v>
      </c>
      <c r="P625" s="113">
        <v>0</v>
      </c>
      <c r="Q625" s="113">
        <v>0</v>
      </c>
      <c r="R625" s="113">
        <v>0</v>
      </c>
      <c r="S625" s="113">
        <v>0</v>
      </c>
      <c r="T625" s="113">
        <v>0</v>
      </c>
      <c r="U625" s="113">
        <v>0</v>
      </c>
      <c r="V625" s="113">
        <v>0</v>
      </c>
      <c r="W625" s="113">
        <v>0</v>
      </c>
      <c r="X625" s="113">
        <v>0</v>
      </c>
      <c r="Y625" s="113">
        <f t="shared" si="701"/>
        <v>0</v>
      </c>
      <c r="Z625" s="113">
        <v>0</v>
      </c>
      <c r="AA625" s="113">
        <v>0</v>
      </c>
      <c r="AB625" s="113">
        <v>0</v>
      </c>
      <c r="AC625" s="113">
        <v>0</v>
      </c>
      <c r="AD625" s="113">
        <v>0</v>
      </c>
      <c r="AE625" s="113">
        <v>0</v>
      </c>
      <c r="AF625" s="113">
        <v>0</v>
      </c>
      <c r="AG625" s="113">
        <v>0</v>
      </c>
      <c r="AH625" s="113">
        <v>0</v>
      </c>
      <c r="AI625" s="113">
        <f t="shared" si="685"/>
        <v>0</v>
      </c>
      <c r="AJ625" s="113">
        <v>0</v>
      </c>
      <c r="AK625" s="113">
        <v>0</v>
      </c>
      <c r="AL625" s="113">
        <f t="shared" si="686"/>
        <v>0</v>
      </c>
      <c r="AM625" s="113">
        <f t="shared" si="702"/>
        <v>0</v>
      </c>
      <c r="AN625" s="113">
        <f t="shared" si="703"/>
        <v>0</v>
      </c>
      <c r="AO625" s="113">
        <f t="shared" si="704"/>
        <v>0</v>
      </c>
      <c r="AP625" s="113">
        <f t="shared" si="705"/>
        <v>0</v>
      </c>
      <c r="AQ625" s="113">
        <f t="shared" si="706"/>
        <v>0</v>
      </c>
      <c r="AR625" s="113">
        <f t="shared" si="706"/>
        <v>0</v>
      </c>
      <c r="AS625" s="113">
        <f t="shared" si="706"/>
        <v>0</v>
      </c>
      <c r="AT625" s="113">
        <f t="shared" si="707"/>
        <v>0</v>
      </c>
      <c r="AU625" s="113">
        <v>0</v>
      </c>
      <c r="AV625" s="113">
        <v>0</v>
      </c>
      <c r="AW625" s="113">
        <f t="shared" si="708"/>
        <v>0</v>
      </c>
      <c r="AX625" s="113" t="e">
        <f>#REF!</f>
        <v>#REF!</v>
      </c>
      <c r="AY625" s="113">
        <v>0</v>
      </c>
      <c r="AZ625" s="113">
        <v>0</v>
      </c>
      <c r="BA625" s="113">
        <v>0</v>
      </c>
      <c r="BB625" s="113">
        <v>0</v>
      </c>
    </row>
    <row r="626" spans="7:54" s="71" customFormat="1" ht="14.25" x14ac:dyDescent="0.2">
      <c r="G626" s="81" t="s">
        <v>1155</v>
      </c>
      <c r="H626" s="85" t="s">
        <v>1155</v>
      </c>
      <c r="I626" s="74" t="s">
        <v>1156</v>
      </c>
      <c r="J626" s="75">
        <v>0</v>
      </c>
      <c r="K626" s="75"/>
      <c r="L626" s="113">
        <v>0</v>
      </c>
      <c r="M626" s="113">
        <v>0</v>
      </c>
      <c r="N626" s="113">
        <v>0</v>
      </c>
      <c r="O626" s="113">
        <v>0</v>
      </c>
      <c r="P626" s="113">
        <v>0</v>
      </c>
      <c r="Q626" s="113">
        <v>0</v>
      </c>
      <c r="R626" s="113">
        <v>0</v>
      </c>
      <c r="S626" s="113">
        <v>0</v>
      </c>
      <c r="T626" s="113">
        <v>0</v>
      </c>
      <c r="U626" s="113">
        <v>0</v>
      </c>
      <c r="V626" s="113">
        <v>0</v>
      </c>
      <c r="W626" s="113">
        <v>0</v>
      </c>
      <c r="X626" s="113">
        <v>0</v>
      </c>
      <c r="Y626" s="113">
        <f t="shared" si="701"/>
        <v>0</v>
      </c>
      <c r="Z626" s="113">
        <v>0</v>
      </c>
      <c r="AA626" s="113">
        <v>0</v>
      </c>
      <c r="AB626" s="113">
        <v>0</v>
      </c>
      <c r="AC626" s="113">
        <v>0</v>
      </c>
      <c r="AD626" s="113">
        <v>0</v>
      </c>
      <c r="AE626" s="113">
        <v>0</v>
      </c>
      <c r="AF626" s="113">
        <v>0</v>
      </c>
      <c r="AG626" s="113">
        <v>0</v>
      </c>
      <c r="AH626" s="113">
        <v>0</v>
      </c>
      <c r="AI626" s="113">
        <f t="shared" si="685"/>
        <v>0</v>
      </c>
      <c r="AJ626" s="113">
        <v>0</v>
      </c>
      <c r="AK626" s="113">
        <v>0</v>
      </c>
      <c r="AL626" s="113">
        <f t="shared" si="686"/>
        <v>0</v>
      </c>
      <c r="AM626" s="113">
        <f t="shared" si="702"/>
        <v>0</v>
      </c>
      <c r="AN626" s="113">
        <f t="shared" si="703"/>
        <v>0</v>
      </c>
      <c r="AO626" s="113">
        <f t="shared" si="704"/>
        <v>0</v>
      </c>
      <c r="AP626" s="113">
        <f t="shared" si="705"/>
        <v>0</v>
      </c>
      <c r="AQ626" s="113">
        <f t="shared" si="706"/>
        <v>0</v>
      </c>
      <c r="AR626" s="113">
        <f t="shared" si="706"/>
        <v>0</v>
      </c>
      <c r="AS626" s="113">
        <f t="shared" si="706"/>
        <v>0</v>
      </c>
      <c r="AT626" s="113">
        <f t="shared" si="707"/>
        <v>0</v>
      </c>
      <c r="AU626" s="113">
        <v>0</v>
      </c>
      <c r="AV626" s="113">
        <v>0</v>
      </c>
      <c r="AW626" s="113">
        <f t="shared" si="708"/>
        <v>0</v>
      </c>
      <c r="AX626" s="113" t="e">
        <f>#REF!</f>
        <v>#REF!</v>
      </c>
      <c r="AY626" s="113">
        <v>0</v>
      </c>
      <c r="AZ626" s="113">
        <v>0</v>
      </c>
      <c r="BA626" s="113">
        <v>0</v>
      </c>
      <c r="BB626" s="113">
        <v>0</v>
      </c>
    </row>
    <row r="627" spans="7:54" s="71" customFormat="1" ht="14.25" x14ac:dyDescent="0.2">
      <c r="G627" s="81" t="s">
        <v>1157</v>
      </c>
      <c r="H627" s="85" t="s">
        <v>1157</v>
      </c>
      <c r="I627" s="74" t="s">
        <v>1158</v>
      </c>
      <c r="J627" s="75">
        <v>0</v>
      </c>
      <c r="K627" s="75"/>
      <c r="L627" s="113">
        <v>0</v>
      </c>
      <c r="M627" s="113">
        <v>0</v>
      </c>
      <c r="N627" s="113">
        <v>0</v>
      </c>
      <c r="O627" s="113">
        <v>0</v>
      </c>
      <c r="P627" s="113">
        <v>0</v>
      </c>
      <c r="Q627" s="113">
        <v>0</v>
      </c>
      <c r="R627" s="113">
        <v>0</v>
      </c>
      <c r="S627" s="113">
        <v>0</v>
      </c>
      <c r="T627" s="113">
        <v>0</v>
      </c>
      <c r="U627" s="113">
        <v>0</v>
      </c>
      <c r="V627" s="113">
        <v>0</v>
      </c>
      <c r="W627" s="113">
        <v>0</v>
      </c>
      <c r="X627" s="113">
        <v>0</v>
      </c>
      <c r="Y627" s="113">
        <f t="shared" si="701"/>
        <v>0</v>
      </c>
      <c r="Z627" s="113">
        <v>0</v>
      </c>
      <c r="AA627" s="113">
        <v>0</v>
      </c>
      <c r="AB627" s="113">
        <v>0</v>
      </c>
      <c r="AC627" s="113">
        <v>0</v>
      </c>
      <c r="AD627" s="113">
        <v>0</v>
      </c>
      <c r="AE627" s="113">
        <v>0</v>
      </c>
      <c r="AF627" s="113">
        <v>0</v>
      </c>
      <c r="AG627" s="113">
        <v>0</v>
      </c>
      <c r="AH627" s="113">
        <v>0</v>
      </c>
      <c r="AI627" s="113">
        <f t="shared" si="685"/>
        <v>0</v>
      </c>
      <c r="AJ627" s="113">
        <v>0</v>
      </c>
      <c r="AK627" s="113">
        <v>0</v>
      </c>
      <c r="AL627" s="113">
        <f t="shared" si="686"/>
        <v>0</v>
      </c>
      <c r="AM627" s="113">
        <f t="shared" si="702"/>
        <v>0</v>
      </c>
      <c r="AN627" s="113">
        <f t="shared" si="703"/>
        <v>0</v>
      </c>
      <c r="AO627" s="113">
        <f t="shared" si="704"/>
        <v>0</v>
      </c>
      <c r="AP627" s="113">
        <f t="shared" si="705"/>
        <v>0</v>
      </c>
      <c r="AQ627" s="113">
        <f t="shared" si="706"/>
        <v>0</v>
      </c>
      <c r="AR627" s="113">
        <f t="shared" si="706"/>
        <v>0</v>
      </c>
      <c r="AS627" s="113">
        <f t="shared" si="706"/>
        <v>0</v>
      </c>
      <c r="AT627" s="113">
        <f t="shared" si="707"/>
        <v>0</v>
      </c>
      <c r="AU627" s="113">
        <v>0</v>
      </c>
      <c r="AV627" s="113">
        <v>0</v>
      </c>
      <c r="AW627" s="113">
        <f t="shared" si="708"/>
        <v>0</v>
      </c>
      <c r="AX627" s="113" t="e">
        <f>#REF!</f>
        <v>#REF!</v>
      </c>
      <c r="AY627" s="113">
        <v>0</v>
      </c>
      <c r="AZ627" s="113">
        <v>0</v>
      </c>
      <c r="BA627" s="113">
        <v>0</v>
      </c>
      <c r="BB627" s="113">
        <v>0</v>
      </c>
    </row>
    <row r="628" spans="7:54" s="71" customFormat="1" ht="14.25" x14ac:dyDescent="0.2">
      <c r="G628" s="81" t="s">
        <v>1159</v>
      </c>
      <c r="H628" s="85" t="s">
        <v>1159</v>
      </c>
      <c r="I628" s="74" t="s">
        <v>1160</v>
      </c>
      <c r="J628" s="75">
        <v>0</v>
      </c>
      <c r="K628" s="75"/>
      <c r="L628" s="113">
        <v>0</v>
      </c>
      <c r="M628" s="113">
        <v>0</v>
      </c>
      <c r="N628" s="113">
        <v>0</v>
      </c>
      <c r="O628" s="113">
        <v>0</v>
      </c>
      <c r="P628" s="113">
        <v>0</v>
      </c>
      <c r="Q628" s="113">
        <v>0</v>
      </c>
      <c r="R628" s="113">
        <v>0</v>
      </c>
      <c r="S628" s="113">
        <v>0</v>
      </c>
      <c r="T628" s="113">
        <v>0</v>
      </c>
      <c r="U628" s="113">
        <v>0</v>
      </c>
      <c r="V628" s="113">
        <v>0</v>
      </c>
      <c r="W628" s="113">
        <v>0</v>
      </c>
      <c r="X628" s="113">
        <v>0</v>
      </c>
      <c r="Y628" s="113">
        <f t="shared" si="701"/>
        <v>0</v>
      </c>
      <c r="Z628" s="113">
        <v>0</v>
      </c>
      <c r="AA628" s="113">
        <v>0</v>
      </c>
      <c r="AB628" s="113">
        <v>0</v>
      </c>
      <c r="AC628" s="113">
        <v>0</v>
      </c>
      <c r="AD628" s="113">
        <v>0</v>
      </c>
      <c r="AE628" s="113">
        <v>0</v>
      </c>
      <c r="AF628" s="113">
        <v>0</v>
      </c>
      <c r="AG628" s="113">
        <v>0</v>
      </c>
      <c r="AH628" s="113">
        <v>0</v>
      </c>
      <c r="AI628" s="113">
        <f t="shared" si="685"/>
        <v>0</v>
      </c>
      <c r="AJ628" s="113">
        <v>0</v>
      </c>
      <c r="AK628" s="113">
        <v>0</v>
      </c>
      <c r="AL628" s="113">
        <f t="shared" si="686"/>
        <v>0</v>
      </c>
      <c r="AM628" s="113">
        <f t="shared" si="702"/>
        <v>0</v>
      </c>
      <c r="AN628" s="113">
        <f t="shared" si="703"/>
        <v>0</v>
      </c>
      <c r="AO628" s="113">
        <f t="shared" si="704"/>
        <v>0</v>
      </c>
      <c r="AP628" s="113">
        <f t="shared" si="705"/>
        <v>0</v>
      </c>
      <c r="AQ628" s="113">
        <f t="shared" si="706"/>
        <v>0</v>
      </c>
      <c r="AR628" s="113">
        <f t="shared" si="706"/>
        <v>0</v>
      </c>
      <c r="AS628" s="113">
        <f t="shared" si="706"/>
        <v>0</v>
      </c>
      <c r="AT628" s="113">
        <f t="shared" si="707"/>
        <v>0</v>
      </c>
      <c r="AU628" s="113">
        <v>0</v>
      </c>
      <c r="AV628" s="113">
        <v>0</v>
      </c>
      <c r="AW628" s="113">
        <f t="shared" si="708"/>
        <v>0</v>
      </c>
      <c r="AX628" s="113" t="e">
        <f>#REF!</f>
        <v>#REF!</v>
      </c>
      <c r="AY628" s="113">
        <v>0</v>
      </c>
      <c r="AZ628" s="113">
        <v>0</v>
      </c>
      <c r="BA628" s="113">
        <v>0</v>
      </c>
      <c r="BB628" s="113">
        <v>0</v>
      </c>
    </row>
    <row r="629" spans="7:54" s="71" customFormat="1" ht="14.25" x14ac:dyDescent="0.2">
      <c r="G629" s="81" t="s">
        <v>1161</v>
      </c>
      <c r="H629" s="85" t="s">
        <v>1161</v>
      </c>
      <c r="I629" s="74" t="s">
        <v>1162</v>
      </c>
      <c r="J629" s="75">
        <v>0</v>
      </c>
      <c r="K629" s="75"/>
      <c r="L629" s="113">
        <v>0</v>
      </c>
      <c r="M629" s="113">
        <v>0</v>
      </c>
      <c r="N629" s="113">
        <v>0</v>
      </c>
      <c r="O629" s="113">
        <v>0</v>
      </c>
      <c r="P629" s="113">
        <v>0</v>
      </c>
      <c r="Q629" s="113">
        <v>0</v>
      </c>
      <c r="R629" s="113">
        <v>0</v>
      </c>
      <c r="S629" s="113">
        <v>0</v>
      </c>
      <c r="T629" s="113">
        <v>0</v>
      </c>
      <c r="U629" s="113">
        <v>0</v>
      </c>
      <c r="V629" s="113">
        <v>0</v>
      </c>
      <c r="W629" s="113">
        <v>0</v>
      </c>
      <c r="X629" s="113">
        <v>0</v>
      </c>
      <c r="Y629" s="113">
        <f t="shared" si="701"/>
        <v>0</v>
      </c>
      <c r="Z629" s="113">
        <v>0</v>
      </c>
      <c r="AA629" s="113">
        <v>0</v>
      </c>
      <c r="AB629" s="113">
        <v>0</v>
      </c>
      <c r="AC629" s="113">
        <v>0</v>
      </c>
      <c r="AD629" s="113">
        <v>0</v>
      </c>
      <c r="AE629" s="113">
        <v>0</v>
      </c>
      <c r="AF629" s="113">
        <v>0</v>
      </c>
      <c r="AG629" s="113">
        <v>0</v>
      </c>
      <c r="AH629" s="113">
        <v>0</v>
      </c>
      <c r="AI629" s="113">
        <f t="shared" si="685"/>
        <v>0</v>
      </c>
      <c r="AJ629" s="113">
        <v>0</v>
      </c>
      <c r="AK629" s="113">
        <v>0</v>
      </c>
      <c r="AL629" s="113">
        <f t="shared" si="686"/>
        <v>0</v>
      </c>
      <c r="AM629" s="113">
        <f t="shared" si="702"/>
        <v>0</v>
      </c>
      <c r="AN629" s="113">
        <f t="shared" si="703"/>
        <v>0</v>
      </c>
      <c r="AO629" s="113">
        <f t="shared" si="704"/>
        <v>0</v>
      </c>
      <c r="AP629" s="113">
        <f t="shared" si="705"/>
        <v>0</v>
      </c>
      <c r="AQ629" s="113">
        <f t="shared" si="706"/>
        <v>0</v>
      </c>
      <c r="AR629" s="113">
        <f t="shared" si="706"/>
        <v>0</v>
      </c>
      <c r="AS629" s="113">
        <f t="shared" si="706"/>
        <v>0</v>
      </c>
      <c r="AT629" s="113">
        <f t="shared" si="707"/>
        <v>0</v>
      </c>
      <c r="AU629" s="113">
        <v>0</v>
      </c>
      <c r="AV629" s="113">
        <v>0</v>
      </c>
      <c r="AW629" s="113">
        <f t="shared" si="708"/>
        <v>0</v>
      </c>
      <c r="AX629" s="113" t="e">
        <f>#REF!</f>
        <v>#REF!</v>
      </c>
      <c r="AY629" s="113">
        <v>0</v>
      </c>
      <c r="AZ629" s="113">
        <v>0</v>
      </c>
      <c r="BA629" s="113">
        <v>0</v>
      </c>
      <c r="BB629" s="113">
        <v>0</v>
      </c>
    </row>
    <row r="630" spans="7:54" s="71" customFormat="1" ht="14.25" x14ac:dyDescent="0.2">
      <c r="G630" s="81" t="s">
        <v>1163</v>
      </c>
      <c r="H630" s="85" t="s">
        <v>1163</v>
      </c>
      <c r="I630" s="74" t="s">
        <v>1164</v>
      </c>
      <c r="J630" s="75">
        <v>0</v>
      </c>
      <c r="K630" s="75"/>
      <c r="L630" s="113">
        <v>0</v>
      </c>
      <c r="M630" s="113">
        <v>0</v>
      </c>
      <c r="N630" s="113">
        <v>0</v>
      </c>
      <c r="O630" s="113">
        <v>0</v>
      </c>
      <c r="P630" s="113">
        <v>0</v>
      </c>
      <c r="Q630" s="113">
        <v>0</v>
      </c>
      <c r="R630" s="113">
        <v>0</v>
      </c>
      <c r="S630" s="113">
        <v>0</v>
      </c>
      <c r="T630" s="113">
        <v>0</v>
      </c>
      <c r="U630" s="113">
        <v>0</v>
      </c>
      <c r="V630" s="113">
        <v>0</v>
      </c>
      <c r="W630" s="113">
        <v>0</v>
      </c>
      <c r="X630" s="113">
        <v>0</v>
      </c>
      <c r="Y630" s="113">
        <f t="shared" si="701"/>
        <v>0</v>
      </c>
      <c r="Z630" s="113">
        <v>0</v>
      </c>
      <c r="AA630" s="113">
        <v>0</v>
      </c>
      <c r="AB630" s="113">
        <v>0</v>
      </c>
      <c r="AC630" s="113">
        <v>0</v>
      </c>
      <c r="AD630" s="113">
        <v>0</v>
      </c>
      <c r="AE630" s="113">
        <v>0</v>
      </c>
      <c r="AF630" s="113">
        <v>0</v>
      </c>
      <c r="AG630" s="113">
        <v>0</v>
      </c>
      <c r="AH630" s="113">
        <v>0</v>
      </c>
      <c r="AI630" s="113">
        <f t="shared" si="685"/>
        <v>0</v>
      </c>
      <c r="AJ630" s="113">
        <v>0</v>
      </c>
      <c r="AK630" s="113">
        <v>0</v>
      </c>
      <c r="AL630" s="113">
        <f t="shared" si="686"/>
        <v>0</v>
      </c>
      <c r="AM630" s="113">
        <f t="shared" si="702"/>
        <v>0</v>
      </c>
      <c r="AN630" s="113">
        <f t="shared" si="703"/>
        <v>0</v>
      </c>
      <c r="AO630" s="113">
        <f t="shared" si="704"/>
        <v>0</v>
      </c>
      <c r="AP630" s="113">
        <f t="shared" si="705"/>
        <v>0</v>
      </c>
      <c r="AQ630" s="113">
        <f t="shared" si="706"/>
        <v>0</v>
      </c>
      <c r="AR630" s="113">
        <f t="shared" si="706"/>
        <v>0</v>
      </c>
      <c r="AS630" s="113">
        <f t="shared" si="706"/>
        <v>0</v>
      </c>
      <c r="AT630" s="113">
        <f t="shared" si="707"/>
        <v>0</v>
      </c>
      <c r="AU630" s="113">
        <v>0</v>
      </c>
      <c r="AV630" s="113">
        <v>0</v>
      </c>
      <c r="AW630" s="113">
        <f t="shared" si="708"/>
        <v>0</v>
      </c>
      <c r="AX630" s="113" t="e">
        <f>#REF!</f>
        <v>#REF!</v>
      </c>
      <c r="AY630" s="113">
        <v>0</v>
      </c>
      <c r="AZ630" s="113">
        <v>0</v>
      </c>
      <c r="BA630" s="113">
        <v>0</v>
      </c>
      <c r="BB630" s="113">
        <v>0</v>
      </c>
    </row>
    <row r="631" spans="7:54" s="71" customFormat="1" ht="14.25" x14ac:dyDescent="0.2">
      <c r="G631" s="81" t="s">
        <v>1165</v>
      </c>
      <c r="H631" s="85" t="s">
        <v>1165</v>
      </c>
      <c r="I631" s="74" t="s">
        <v>1166</v>
      </c>
      <c r="J631" s="75">
        <v>0</v>
      </c>
      <c r="K631" s="75"/>
      <c r="L631" s="113">
        <v>0</v>
      </c>
      <c r="M631" s="113">
        <v>0</v>
      </c>
      <c r="N631" s="113">
        <v>0</v>
      </c>
      <c r="O631" s="113">
        <v>0</v>
      </c>
      <c r="P631" s="113">
        <v>0</v>
      </c>
      <c r="Q631" s="113">
        <v>0</v>
      </c>
      <c r="R631" s="113">
        <v>0</v>
      </c>
      <c r="S631" s="113">
        <v>0</v>
      </c>
      <c r="T631" s="113">
        <v>0</v>
      </c>
      <c r="U631" s="113">
        <v>0</v>
      </c>
      <c r="V631" s="113">
        <v>0</v>
      </c>
      <c r="W631" s="113">
        <v>0</v>
      </c>
      <c r="X631" s="113">
        <v>0</v>
      </c>
      <c r="Y631" s="113">
        <f t="shared" si="701"/>
        <v>0</v>
      </c>
      <c r="Z631" s="113">
        <v>0</v>
      </c>
      <c r="AA631" s="113">
        <v>0</v>
      </c>
      <c r="AB631" s="113">
        <v>0</v>
      </c>
      <c r="AC631" s="113">
        <v>0</v>
      </c>
      <c r="AD631" s="113">
        <v>0</v>
      </c>
      <c r="AE631" s="113">
        <v>0</v>
      </c>
      <c r="AF631" s="113">
        <v>0</v>
      </c>
      <c r="AG631" s="113">
        <v>0</v>
      </c>
      <c r="AH631" s="113">
        <v>0</v>
      </c>
      <c r="AI631" s="113">
        <f t="shared" si="685"/>
        <v>0</v>
      </c>
      <c r="AJ631" s="113">
        <v>0</v>
      </c>
      <c r="AK631" s="113">
        <v>0</v>
      </c>
      <c r="AL631" s="113">
        <f t="shared" si="686"/>
        <v>0</v>
      </c>
      <c r="AM631" s="113">
        <f t="shared" si="702"/>
        <v>0</v>
      </c>
      <c r="AN631" s="113">
        <f t="shared" si="703"/>
        <v>0</v>
      </c>
      <c r="AO631" s="113">
        <f t="shared" si="704"/>
        <v>0</v>
      </c>
      <c r="AP631" s="113">
        <f t="shared" si="705"/>
        <v>0</v>
      </c>
      <c r="AQ631" s="113">
        <f t="shared" si="706"/>
        <v>0</v>
      </c>
      <c r="AR631" s="113">
        <f t="shared" si="706"/>
        <v>0</v>
      </c>
      <c r="AS631" s="113">
        <f t="shared" si="706"/>
        <v>0</v>
      </c>
      <c r="AT631" s="113">
        <f t="shared" si="707"/>
        <v>0</v>
      </c>
      <c r="AU631" s="113">
        <v>0</v>
      </c>
      <c r="AV631" s="113">
        <v>0</v>
      </c>
      <c r="AW631" s="113">
        <f t="shared" si="708"/>
        <v>0</v>
      </c>
      <c r="AX631" s="113" t="e">
        <f>#REF!</f>
        <v>#REF!</v>
      </c>
      <c r="AY631" s="113">
        <v>0</v>
      </c>
      <c r="AZ631" s="113">
        <v>0</v>
      </c>
      <c r="BA631" s="113">
        <v>0</v>
      </c>
      <c r="BB631" s="113">
        <v>0</v>
      </c>
    </row>
    <row r="632" spans="7:54" s="71" customFormat="1" ht="14.25" x14ac:dyDescent="0.2">
      <c r="G632" s="81"/>
      <c r="H632" s="95">
        <v>5327990000</v>
      </c>
      <c r="I632" s="74" t="s">
        <v>1167</v>
      </c>
      <c r="J632" s="75"/>
      <c r="K632" s="75"/>
      <c r="L632" s="113"/>
      <c r="M632" s="113"/>
      <c r="N632" s="113"/>
      <c r="O632" s="113"/>
      <c r="P632" s="113"/>
      <c r="Q632" s="113"/>
      <c r="R632" s="113"/>
      <c r="S632" s="113"/>
      <c r="T632" s="113"/>
      <c r="U632" s="113"/>
      <c r="V632" s="113"/>
      <c r="W632" s="113"/>
      <c r="X632" s="113"/>
      <c r="Y632" s="113"/>
      <c r="Z632" s="113"/>
      <c r="AA632" s="113"/>
      <c r="AB632" s="113"/>
      <c r="AC632" s="113"/>
      <c r="AD632" s="113"/>
      <c r="AE632" s="113"/>
      <c r="AF632" s="113"/>
      <c r="AG632" s="113">
        <v>0</v>
      </c>
      <c r="AH632" s="113">
        <v>0</v>
      </c>
      <c r="AI632" s="113">
        <f t="shared" si="685"/>
        <v>0</v>
      </c>
      <c r="AJ632" s="113">
        <v>0</v>
      </c>
      <c r="AK632" s="113">
        <v>0</v>
      </c>
      <c r="AL632" s="113">
        <f t="shared" si="686"/>
        <v>0</v>
      </c>
      <c r="AM632" s="113">
        <f t="shared" si="702"/>
        <v>0</v>
      </c>
      <c r="AN632" s="113">
        <f t="shared" si="703"/>
        <v>0</v>
      </c>
      <c r="AO632" s="113">
        <f t="shared" si="704"/>
        <v>0</v>
      </c>
      <c r="AP632" s="113">
        <f t="shared" si="705"/>
        <v>0</v>
      </c>
      <c r="AQ632" s="113">
        <f t="shared" si="706"/>
        <v>0</v>
      </c>
      <c r="AR632" s="113">
        <f t="shared" si="706"/>
        <v>0</v>
      </c>
      <c r="AS632" s="113">
        <f t="shared" si="706"/>
        <v>0</v>
      </c>
      <c r="AT632" s="113">
        <f t="shared" si="707"/>
        <v>0</v>
      </c>
      <c r="AU632" s="113">
        <v>0</v>
      </c>
      <c r="AV632" s="113">
        <v>0</v>
      </c>
      <c r="AW632" s="113">
        <f t="shared" si="708"/>
        <v>0</v>
      </c>
      <c r="AX632" s="113" t="e">
        <f>#REF!</f>
        <v>#REF!</v>
      </c>
      <c r="AY632" s="113"/>
      <c r="AZ632" s="113"/>
      <c r="BA632" s="113"/>
      <c r="BB632" s="113"/>
    </row>
    <row r="633" spans="7:54" s="91" customFormat="1" ht="14.25" x14ac:dyDescent="0.2">
      <c r="G633" s="90"/>
      <c r="H633" s="96">
        <v>5328000000</v>
      </c>
      <c r="I633" s="83" t="s">
        <v>1168</v>
      </c>
      <c r="J633" s="84">
        <f>SUM(J634:J641)</f>
        <v>0</v>
      </c>
      <c r="K633" s="84">
        <f>SUM(K634:K641)</f>
        <v>0</v>
      </c>
      <c r="L633" s="115">
        <f>SUM(L634:L641)</f>
        <v>0</v>
      </c>
      <c r="M633" s="115">
        <f t="shared" ref="M633:X633" si="709">SUM(M634:M641)</f>
        <v>0</v>
      </c>
      <c r="N633" s="115">
        <f t="shared" si="709"/>
        <v>0</v>
      </c>
      <c r="O633" s="115">
        <f t="shared" si="709"/>
        <v>0</v>
      </c>
      <c r="P633" s="115">
        <f t="shared" si="709"/>
        <v>0</v>
      </c>
      <c r="Q633" s="115">
        <f t="shared" si="709"/>
        <v>0</v>
      </c>
      <c r="R633" s="115">
        <f t="shared" si="709"/>
        <v>0</v>
      </c>
      <c r="S633" s="115">
        <f t="shared" si="709"/>
        <v>0</v>
      </c>
      <c r="T633" s="115">
        <f t="shared" si="709"/>
        <v>0</v>
      </c>
      <c r="U633" s="115">
        <f t="shared" si="709"/>
        <v>0</v>
      </c>
      <c r="V633" s="115">
        <f t="shared" si="709"/>
        <v>0</v>
      </c>
      <c r="W633" s="115">
        <f t="shared" si="709"/>
        <v>0</v>
      </c>
      <c r="X633" s="115">
        <f t="shared" si="709"/>
        <v>0</v>
      </c>
      <c r="Y633" s="115">
        <f>SUM(Y634:Y641)</f>
        <v>0</v>
      </c>
      <c r="Z633" s="115">
        <f t="shared" ref="Z633:AZ633" si="710">SUM(Z634:Z641)</f>
        <v>0</v>
      </c>
      <c r="AA633" s="115">
        <f t="shared" si="710"/>
        <v>0</v>
      </c>
      <c r="AB633" s="115">
        <f t="shared" si="710"/>
        <v>0</v>
      </c>
      <c r="AC633" s="115">
        <f t="shared" si="710"/>
        <v>0</v>
      </c>
      <c r="AD633" s="115">
        <f t="shared" si="710"/>
        <v>0</v>
      </c>
      <c r="AE633" s="115">
        <f>SUM(AE634:AE641)</f>
        <v>0</v>
      </c>
      <c r="AF633" s="115">
        <f t="shared" si="710"/>
        <v>0</v>
      </c>
      <c r="AG633" s="115">
        <f t="shared" si="710"/>
        <v>0</v>
      </c>
      <c r="AH633" s="115">
        <f t="shared" si="710"/>
        <v>0</v>
      </c>
      <c r="AI633" s="115">
        <f t="shared" si="710"/>
        <v>0</v>
      </c>
      <c r="AJ633" s="115">
        <f t="shared" si="710"/>
        <v>0</v>
      </c>
      <c r="AK633" s="115">
        <f t="shared" si="710"/>
        <v>0</v>
      </c>
      <c r="AL633" s="115">
        <f t="shared" si="710"/>
        <v>0</v>
      </c>
      <c r="AM633" s="115">
        <f t="shared" si="710"/>
        <v>0</v>
      </c>
      <c r="AN633" s="115">
        <f t="shared" si="710"/>
        <v>0</v>
      </c>
      <c r="AO633" s="115">
        <f t="shared" si="710"/>
        <v>0</v>
      </c>
      <c r="AP633" s="115">
        <f t="shared" si="710"/>
        <v>0</v>
      </c>
      <c r="AQ633" s="115">
        <f t="shared" si="710"/>
        <v>0</v>
      </c>
      <c r="AR633" s="115">
        <f t="shared" si="710"/>
        <v>0</v>
      </c>
      <c r="AS633" s="115">
        <f>SUM(AS634:AS641)</f>
        <v>0</v>
      </c>
      <c r="AT633" s="115">
        <f>SUM(AT634:AT641)</f>
        <v>0</v>
      </c>
      <c r="AU633" s="115">
        <f t="shared" si="710"/>
        <v>0</v>
      </c>
      <c r="AV633" s="115">
        <f t="shared" si="710"/>
        <v>0</v>
      </c>
      <c r="AW633" s="115">
        <f t="shared" si="710"/>
        <v>0</v>
      </c>
      <c r="AX633" s="115" t="e">
        <f t="shared" si="710"/>
        <v>#REF!</v>
      </c>
      <c r="AY633" s="115">
        <f t="shared" si="710"/>
        <v>0</v>
      </c>
      <c r="AZ633" s="115">
        <f t="shared" si="710"/>
        <v>0</v>
      </c>
      <c r="BA633" s="115">
        <f>SUM(BA634:BA641)</f>
        <v>0</v>
      </c>
      <c r="BB633" s="115">
        <f>SUM(BB634:BB641)</f>
        <v>0</v>
      </c>
    </row>
    <row r="634" spans="7:54" s="71" customFormat="1" ht="14.25" x14ac:dyDescent="0.2">
      <c r="G634" s="81"/>
      <c r="H634" s="73">
        <v>5328000100</v>
      </c>
      <c r="I634" s="97" t="s">
        <v>1169</v>
      </c>
      <c r="J634" s="75"/>
      <c r="K634" s="75"/>
      <c r="L634" s="113">
        <v>0</v>
      </c>
      <c r="M634" s="113">
        <v>0</v>
      </c>
      <c r="N634" s="113">
        <v>0</v>
      </c>
      <c r="O634" s="113">
        <v>0</v>
      </c>
      <c r="P634" s="113">
        <v>0</v>
      </c>
      <c r="Q634" s="113">
        <v>0</v>
      </c>
      <c r="R634" s="113">
        <v>0</v>
      </c>
      <c r="S634" s="113">
        <v>0</v>
      </c>
      <c r="T634" s="113">
        <v>0</v>
      </c>
      <c r="U634" s="113">
        <v>0</v>
      </c>
      <c r="V634" s="113">
        <v>0</v>
      </c>
      <c r="W634" s="113">
        <v>0</v>
      </c>
      <c r="X634" s="113">
        <v>0</v>
      </c>
      <c r="Y634" s="113">
        <f t="shared" ref="Y634:Y707" si="711">SUM(M634:X634)</f>
        <v>0</v>
      </c>
      <c r="Z634" s="113"/>
      <c r="AA634" s="113"/>
      <c r="AB634" s="113"/>
      <c r="AC634" s="113"/>
      <c r="AD634" s="113"/>
      <c r="AE634" s="113"/>
      <c r="AF634" s="113">
        <v>0</v>
      </c>
      <c r="AG634" s="113">
        <v>0</v>
      </c>
      <c r="AH634" s="113">
        <v>0</v>
      </c>
      <c r="AI634" s="113">
        <f t="shared" si="685"/>
        <v>0</v>
      </c>
      <c r="AJ634" s="113">
        <v>0</v>
      </c>
      <c r="AK634" s="113">
        <v>0</v>
      </c>
      <c r="AL634" s="113">
        <f t="shared" si="686"/>
        <v>0</v>
      </c>
      <c r="AM634" s="113">
        <f t="shared" ref="AM634:AM641" si="712">SUM(M634:R634)</f>
        <v>0</v>
      </c>
      <c r="AN634" s="113">
        <f t="shared" ref="AN634:AN641" si="713">SUM(S634:U634)</f>
        <v>0</v>
      </c>
      <c r="AO634" s="113">
        <f t="shared" ref="AO634:AO641" si="714">SUM(V634:X634)</f>
        <v>0</v>
      </c>
      <c r="AP634" s="113">
        <f t="shared" ref="AP634:AP641" si="715">SUM(AM634:AO634)</f>
        <v>0</v>
      </c>
      <c r="AQ634" s="113">
        <f t="shared" ref="AQ634:AS641" si="716">AM634</f>
        <v>0</v>
      </c>
      <c r="AR634" s="113">
        <f t="shared" si="716"/>
        <v>0</v>
      </c>
      <c r="AS634" s="113">
        <f t="shared" si="716"/>
        <v>0</v>
      </c>
      <c r="AT634" s="113">
        <f t="shared" ref="AT634:AT641" si="717">SUM(AQ634:AS634)</f>
        <v>0</v>
      </c>
      <c r="AU634" s="113">
        <v>0</v>
      </c>
      <c r="AV634" s="113">
        <v>0</v>
      </c>
      <c r="AW634" s="113">
        <f t="shared" ref="AW634:AW641" si="718">SUM(AU634:AV634)</f>
        <v>0</v>
      </c>
      <c r="AX634" s="113" t="e">
        <f>#REF!</f>
        <v>#REF!</v>
      </c>
      <c r="AY634" s="113">
        <v>0</v>
      </c>
      <c r="AZ634" s="113">
        <v>0</v>
      </c>
      <c r="BA634" s="113">
        <v>0</v>
      </c>
      <c r="BB634" s="113">
        <v>0</v>
      </c>
    </row>
    <row r="635" spans="7:54" s="71" customFormat="1" ht="14.25" x14ac:dyDescent="0.2">
      <c r="G635" s="81"/>
      <c r="H635" s="73">
        <v>5328000200</v>
      </c>
      <c r="I635" s="97" t="s">
        <v>1170</v>
      </c>
      <c r="J635" s="75"/>
      <c r="K635" s="75"/>
      <c r="L635" s="113"/>
      <c r="M635" s="113"/>
      <c r="N635" s="113"/>
      <c r="O635" s="113"/>
      <c r="P635" s="113"/>
      <c r="Q635" s="113"/>
      <c r="R635" s="113"/>
      <c r="S635" s="113"/>
      <c r="T635" s="113"/>
      <c r="U635" s="113"/>
      <c r="V635" s="113"/>
      <c r="W635" s="113"/>
      <c r="X635" s="113"/>
      <c r="Y635" s="113"/>
      <c r="Z635" s="113"/>
      <c r="AA635" s="113"/>
      <c r="AB635" s="113"/>
      <c r="AC635" s="113"/>
      <c r="AD635" s="113"/>
      <c r="AE635" s="113"/>
      <c r="AF635" s="113"/>
      <c r="AG635" s="113">
        <v>0</v>
      </c>
      <c r="AH635" s="113">
        <v>0</v>
      </c>
      <c r="AI635" s="113">
        <f t="shared" si="685"/>
        <v>0</v>
      </c>
      <c r="AJ635" s="113">
        <v>0</v>
      </c>
      <c r="AK635" s="113">
        <v>0</v>
      </c>
      <c r="AL635" s="113">
        <f t="shared" si="686"/>
        <v>0</v>
      </c>
      <c r="AM635" s="113">
        <f t="shared" si="712"/>
        <v>0</v>
      </c>
      <c r="AN635" s="113">
        <f t="shared" si="713"/>
        <v>0</v>
      </c>
      <c r="AO635" s="113">
        <f t="shared" si="714"/>
        <v>0</v>
      </c>
      <c r="AP635" s="113">
        <f t="shared" si="715"/>
        <v>0</v>
      </c>
      <c r="AQ635" s="113">
        <f t="shared" si="716"/>
        <v>0</v>
      </c>
      <c r="AR635" s="113">
        <f t="shared" si="716"/>
        <v>0</v>
      </c>
      <c r="AS635" s="113">
        <f t="shared" si="716"/>
        <v>0</v>
      </c>
      <c r="AT635" s="113">
        <f t="shared" si="717"/>
        <v>0</v>
      </c>
      <c r="AU635" s="113">
        <v>0</v>
      </c>
      <c r="AV635" s="113">
        <v>0</v>
      </c>
      <c r="AW635" s="113">
        <f t="shared" si="718"/>
        <v>0</v>
      </c>
      <c r="AX635" s="113" t="e">
        <f>#REF!</f>
        <v>#REF!</v>
      </c>
      <c r="AY635" s="113"/>
      <c r="AZ635" s="113"/>
      <c r="BA635" s="113"/>
      <c r="BB635" s="113"/>
    </row>
    <row r="636" spans="7:54" s="71" customFormat="1" ht="14.25" x14ac:dyDescent="0.2">
      <c r="G636" s="81"/>
      <c r="H636" s="73">
        <v>5328000300</v>
      </c>
      <c r="I636" s="97" t="s">
        <v>1171</v>
      </c>
      <c r="J636" s="75"/>
      <c r="K636" s="75"/>
      <c r="L636" s="113"/>
      <c r="M636" s="113"/>
      <c r="N636" s="113"/>
      <c r="O636" s="113"/>
      <c r="P636" s="113"/>
      <c r="Q636" s="113"/>
      <c r="R636" s="113"/>
      <c r="S636" s="113"/>
      <c r="T636" s="113"/>
      <c r="U636" s="113"/>
      <c r="V636" s="113"/>
      <c r="W636" s="113"/>
      <c r="X636" s="113"/>
      <c r="Y636" s="113"/>
      <c r="Z636" s="113"/>
      <c r="AA636" s="113"/>
      <c r="AB636" s="113"/>
      <c r="AC636" s="113"/>
      <c r="AD636" s="113"/>
      <c r="AE636" s="113"/>
      <c r="AF636" s="113"/>
      <c r="AG636" s="113"/>
      <c r="AH636" s="113"/>
      <c r="AI636" s="113">
        <f t="shared" si="685"/>
        <v>0</v>
      </c>
      <c r="AJ636" s="113">
        <v>0</v>
      </c>
      <c r="AK636" s="113">
        <v>0</v>
      </c>
      <c r="AL636" s="113">
        <f t="shared" si="686"/>
        <v>0</v>
      </c>
      <c r="AM636" s="113">
        <f t="shared" si="712"/>
        <v>0</v>
      </c>
      <c r="AN636" s="113">
        <f t="shared" si="713"/>
        <v>0</v>
      </c>
      <c r="AO636" s="113">
        <f t="shared" si="714"/>
        <v>0</v>
      </c>
      <c r="AP636" s="113">
        <f t="shared" si="715"/>
        <v>0</v>
      </c>
      <c r="AQ636" s="113">
        <f t="shared" si="716"/>
        <v>0</v>
      </c>
      <c r="AR636" s="113">
        <f t="shared" si="716"/>
        <v>0</v>
      </c>
      <c r="AS636" s="113">
        <f t="shared" si="716"/>
        <v>0</v>
      </c>
      <c r="AT636" s="113">
        <f t="shared" si="717"/>
        <v>0</v>
      </c>
      <c r="AU636" s="113">
        <v>0</v>
      </c>
      <c r="AV636" s="113">
        <v>0</v>
      </c>
      <c r="AW636" s="113">
        <f t="shared" si="718"/>
        <v>0</v>
      </c>
      <c r="AX636" s="113" t="e">
        <f>#REF!</f>
        <v>#REF!</v>
      </c>
      <c r="AY636" s="113"/>
      <c r="AZ636" s="113"/>
      <c r="BA636" s="113"/>
      <c r="BB636" s="113"/>
    </row>
    <row r="637" spans="7:54" s="71" customFormat="1" ht="14.25" x14ac:dyDescent="0.2">
      <c r="G637" s="81"/>
      <c r="H637" s="73">
        <v>5328000400</v>
      </c>
      <c r="I637" s="97" t="s">
        <v>1172</v>
      </c>
      <c r="J637" s="75"/>
      <c r="K637" s="75"/>
      <c r="L637" s="113"/>
      <c r="M637" s="113"/>
      <c r="N637" s="113"/>
      <c r="O637" s="113"/>
      <c r="P637" s="113"/>
      <c r="Q637" s="113"/>
      <c r="R637" s="113"/>
      <c r="S637" s="113"/>
      <c r="T637" s="113"/>
      <c r="U637" s="113"/>
      <c r="V637" s="113"/>
      <c r="W637" s="113"/>
      <c r="X637" s="113"/>
      <c r="Y637" s="113"/>
      <c r="Z637" s="113"/>
      <c r="AA637" s="113"/>
      <c r="AB637" s="113"/>
      <c r="AC637" s="113"/>
      <c r="AD637" s="113"/>
      <c r="AE637" s="113"/>
      <c r="AF637" s="113"/>
      <c r="AG637" s="113"/>
      <c r="AH637" s="113"/>
      <c r="AI637" s="113">
        <f t="shared" si="685"/>
        <v>0</v>
      </c>
      <c r="AJ637" s="113">
        <v>0</v>
      </c>
      <c r="AK637" s="113">
        <v>0</v>
      </c>
      <c r="AL637" s="113">
        <f t="shared" si="686"/>
        <v>0</v>
      </c>
      <c r="AM637" s="113">
        <f t="shared" si="712"/>
        <v>0</v>
      </c>
      <c r="AN637" s="113">
        <f t="shared" si="713"/>
        <v>0</v>
      </c>
      <c r="AO637" s="113">
        <f t="shared" si="714"/>
        <v>0</v>
      </c>
      <c r="AP637" s="113">
        <f t="shared" si="715"/>
        <v>0</v>
      </c>
      <c r="AQ637" s="113">
        <f t="shared" si="716"/>
        <v>0</v>
      </c>
      <c r="AR637" s="113">
        <f t="shared" si="716"/>
        <v>0</v>
      </c>
      <c r="AS637" s="113">
        <f t="shared" si="716"/>
        <v>0</v>
      </c>
      <c r="AT637" s="113">
        <f t="shared" si="717"/>
        <v>0</v>
      </c>
      <c r="AU637" s="113">
        <v>0</v>
      </c>
      <c r="AV637" s="113">
        <v>0</v>
      </c>
      <c r="AW637" s="113">
        <f t="shared" si="718"/>
        <v>0</v>
      </c>
      <c r="AX637" s="113" t="e">
        <f>#REF!</f>
        <v>#REF!</v>
      </c>
      <c r="AY637" s="113"/>
      <c r="AZ637" s="113"/>
      <c r="BA637" s="113"/>
      <c r="BB637" s="113"/>
    </row>
    <row r="638" spans="7:54" s="71" customFormat="1" ht="14.25" x14ac:dyDescent="0.2">
      <c r="G638" s="81"/>
      <c r="H638" s="73">
        <v>5328000500</v>
      </c>
      <c r="I638" s="97" t="s">
        <v>1173</v>
      </c>
      <c r="J638" s="75"/>
      <c r="K638" s="75"/>
      <c r="L638" s="113"/>
      <c r="M638" s="113"/>
      <c r="N638" s="113"/>
      <c r="O638" s="113"/>
      <c r="P638" s="113"/>
      <c r="Q638" s="113"/>
      <c r="R638" s="113"/>
      <c r="S638" s="113"/>
      <c r="T638" s="113"/>
      <c r="U638" s="113"/>
      <c r="V638" s="113"/>
      <c r="W638" s="113"/>
      <c r="X638" s="113"/>
      <c r="Y638" s="113"/>
      <c r="Z638" s="113"/>
      <c r="AA638" s="113"/>
      <c r="AB638" s="113"/>
      <c r="AC638" s="113"/>
      <c r="AD638" s="113"/>
      <c r="AE638" s="113"/>
      <c r="AF638" s="113"/>
      <c r="AG638" s="113"/>
      <c r="AH638" s="113"/>
      <c r="AI638" s="113">
        <f t="shared" si="685"/>
        <v>0</v>
      </c>
      <c r="AJ638" s="113">
        <v>0</v>
      </c>
      <c r="AK638" s="113">
        <v>0</v>
      </c>
      <c r="AL638" s="113">
        <f t="shared" si="686"/>
        <v>0</v>
      </c>
      <c r="AM638" s="113">
        <f t="shared" si="712"/>
        <v>0</v>
      </c>
      <c r="AN638" s="113">
        <f t="shared" si="713"/>
        <v>0</v>
      </c>
      <c r="AO638" s="113">
        <f t="shared" si="714"/>
        <v>0</v>
      </c>
      <c r="AP638" s="113">
        <f t="shared" si="715"/>
        <v>0</v>
      </c>
      <c r="AQ638" s="113">
        <f t="shared" si="716"/>
        <v>0</v>
      </c>
      <c r="AR638" s="113">
        <f t="shared" si="716"/>
        <v>0</v>
      </c>
      <c r="AS638" s="113">
        <f t="shared" si="716"/>
        <v>0</v>
      </c>
      <c r="AT638" s="113">
        <f t="shared" si="717"/>
        <v>0</v>
      </c>
      <c r="AU638" s="113">
        <v>0</v>
      </c>
      <c r="AV638" s="113">
        <v>0</v>
      </c>
      <c r="AW638" s="113">
        <f t="shared" si="718"/>
        <v>0</v>
      </c>
      <c r="AX638" s="113" t="e">
        <f>#REF!</f>
        <v>#REF!</v>
      </c>
      <c r="AY638" s="113"/>
      <c r="AZ638" s="113"/>
      <c r="BA638" s="113"/>
      <c r="BB638" s="113"/>
    </row>
    <row r="639" spans="7:54" s="71" customFormat="1" ht="14.25" x14ac:dyDescent="0.2">
      <c r="G639" s="81"/>
      <c r="H639" s="73">
        <v>5328000600</v>
      </c>
      <c r="I639" s="97" t="s">
        <v>1174</v>
      </c>
      <c r="J639" s="75"/>
      <c r="K639" s="75"/>
      <c r="L639" s="113">
        <v>0</v>
      </c>
      <c r="M639" s="113">
        <v>0</v>
      </c>
      <c r="N639" s="113">
        <v>0</v>
      </c>
      <c r="O639" s="113">
        <v>0</v>
      </c>
      <c r="P639" s="113">
        <v>0</v>
      </c>
      <c r="Q639" s="113">
        <v>0</v>
      </c>
      <c r="R639" s="113">
        <v>0</v>
      </c>
      <c r="S639" s="113">
        <v>0</v>
      </c>
      <c r="T639" s="113">
        <v>0</v>
      </c>
      <c r="U639" s="113">
        <v>0</v>
      </c>
      <c r="V639" s="113">
        <v>0</v>
      </c>
      <c r="W639" s="113">
        <v>0</v>
      </c>
      <c r="X639" s="113">
        <v>0</v>
      </c>
      <c r="Y639" s="113">
        <f t="shared" si="711"/>
        <v>0</v>
      </c>
      <c r="Z639" s="113"/>
      <c r="AA639" s="113"/>
      <c r="AB639" s="113"/>
      <c r="AC639" s="113"/>
      <c r="AD639" s="113"/>
      <c r="AE639" s="113"/>
      <c r="AF639" s="113">
        <v>0</v>
      </c>
      <c r="AG639" s="113">
        <v>0</v>
      </c>
      <c r="AH639" s="113">
        <v>0</v>
      </c>
      <c r="AI639" s="113">
        <f t="shared" si="685"/>
        <v>0</v>
      </c>
      <c r="AJ639" s="113">
        <v>0</v>
      </c>
      <c r="AK639" s="113">
        <v>0</v>
      </c>
      <c r="AL639" s="113">
        <f t="shared" si="686"/>
        <v>0</v>
      </c>
      <c r="AM639" s="113">
        <f t="shared" si="712"/>
        <v>0</v>
      </c>
      <c r="AN639" s="113">
        <f t="shared" si="713"/>
        <v>0</v>
      </c>
      <c r="AO639" s="113">
        <f t="shared" si="714"/>
        <v>0</v>
      </c>
      <c r="AP639" s="113">
        <f t="shared" si="715"/>
        <v>0</v>
      </c>
      <c r="AQ639" s="113">
        <f t="shared" si="716"/>
        <v>0</v>
      </c>
      <c r="AR639" s="113">
        <f t="shared" si="716"/>
        <v>0</v>
      </c>
      <c r="AS639" s="113">
        <f t="shared" si="716"/>
        <v>0</v>
      </c>
      <c r="AT639" s="113">
        <f t="shared" si="717"/>
        <v>0</v>
      </c>
      <c r="AU639" s="113">
        <v>0</v>
      </c>
      <c r="AV639" s="113">
        <v>0</v>
      </c>
      <c r="AW639" s="113">
        <f t="shared" si="718"/>
        <v>0</v>
      </c>
      <c r="AX639" s="113" t="e">
        <f>#REF!</f>
        <v>#REF!</v>
      </c>
      <c r="AY639" s="113">
        <v>0</v>
      </c>
      <c r="AZ639" s="113">
        <v>0</v>
      </c>
      <c r="BA639" s="113">
        <v>0</v>
      </c>
      <c r="BB639" s="113">
        <v>0</v>
      </c>
    </row>
    <row r="640" spans="7:54" s="71" customFormat="1" ht="14.25" x14ac:dyDescent="0.2">
      <c r="G640" s="81"/>
      <c r="H640" s="73">
        <v>5328000700</v>
      </c>
      <c r="I640" s="97" t="s">
        <v>1175</v>
      </c>
      <c r="J640" s="75"/>
      <c r="K640" s="75"/>
      <c r="L640" s="113">
        <v>0</v>
      </c>
      <c r="M640" s="113">
        <v>0</v>
      </c>
      <c r="N640" s="113">
        <v>0</v>
      </c>
      <c r="O640" s="113">
        <v>0</v>
      </c>
      <c r="P640" s="113">
        <v>0</v>
      </c>
      <c r="Q640" s="113">
        <v>0</v>
      </c>
      <c r="R640" s="113">
        <v>0</v>
      </c>
      <c r="S640" s="113">
        <v>0</v>
      </c>
      <c r="T640" s="113">
        <v>0</v>
      </c>
      <c r="U640" s="113">
        <v>0</v>
      </c>
      <c r="V640" s="113">
        <v>0</v>
      </c>
      <c r="W640" s="113">
        <v>0</v>
      </c>
      <c r="X640" s="113">
        <v>0</v>
      </c>
      <c r="Y640" s="113">
        <f t="shared" si="711"/>
        <v>0</v>
      </c>
      <c r="Z640" s="113"/>
      <c r="AA640" s="113"/>
      <c r="AB640" s="113"/>
      <c r="AC640" s="113"/>
      <c r="AD640" s="113"/>
      <c r="AE640" s="113"/>
      <c r="AF640" s="113">
        <v>0</v>
      </c>
      <c r="AG640" s="113">
        <v>0</v>
      </c>
      <c r="AH640" s="113">
        <v>0</v>
      </c>
      <c r="AI640" s="113">
        <f t="shared" si="685"/>
        <v>0</v>
      </c>
      <c r="AJ640" s="113">
        <v>0</v>
      </c>
      <c r="AK640" s="113">
        <v>0</v>
      </c>
      <c r="AL640" s="113">
        <f t="shared" si="686"/>
        <v>0</v>
      </c>
      <c r="AM640" s="113">
        <f t="shared" si="712"/>
        <v>0</v>
      </c>
      <c r="AN640" s="113">
        <f t="shared" si="713"/>
        <v>0</v>
      </c>
      <c r="AO640" s="113">
        <f t="shared" si="714"/>
        <v>0</v>
      </c>
      <c r="AP640" s="113">
        <f t="shared" si="715"/>
        <v>0</v>
      </c>
      <c r="AQ640" s="113">
        <f t="shared" si="716"/>
        <v>0</v>
      </c>
      <c r="AR640" s="113">
        <f t="shared" si="716"/>
        <v>0</v>
      </c>
      <c r="AS640" s="113">
        <f t="shared" si="716"/>
        <v>0</v>
      </c>
      <c r="AT640" s="113">
        <f t="shared" si="717"/>
        <v>0</v>
      </c>
      <c r="AU640" s="113">
        <v>0</v>
      </c>
      <c r="AV640" s="113">
        <v>0</v>
      </c>
      <c r="AW640" s="113">
        <f t="shared" si="718"/>
        <v>0</v>
      </c>
      <c r="AX640" s="113" t="e">
        <f>#REF!</f>
        <v>#REF!</v>
      </c>
      <c r="AY640" s="113">
        <v>0</v>
      </c>
      <c r="AZ640" s="113">
        <v>0</v>
      </c>
      <c r="BA640" s="113">
        <v>0</v>
      </c>
      <c r="BB640" s="113">
        <v>0</v>
      </c>
    </row>
    <row r="641" spans="7:54" s="71" customFormat="1" ht="14.25" x14ac:dyDescent="0.2">
      <c r="G641" s="81"/>
      <c r="H641" s="73">
        <v>5328000800</v>
      </c>
      <c r="I641" s="97" t="s">
        <v>1176</v>
      </c>
      <c r="J641" s="75"/>
      <c r="K641" s="75"/>
      <c r="L641" s="113">
        <v>0</v>
      </c>
      <c r="M641" s="113">
        <v>0</v>
      </c>
      <c r="N641" s="113">
        <v>0</v>
      </c>
      <c r="O641" s="113">
        <v>0</v>
      </c>
      <c r="P641" s="113">
        <v>0</v>
      </c>
      <c r="Q641" s="113">
        <v>0</v>
      </c>
      <c r="R641" s="113">
        <v>0</v>
      </c>
      <c r="S641" s="113">
        <v>0</v>
      </c>
      <c r="T641" s="113">
        <v>0</v>
      </c>
      <c r="U641" s="113">
        <v>0</v>
      </c>
      <c r="V641" s="113">
        <v>0</v>
      </c>
      <c r="W641" s="113">
        <v>0</v>
      </c>
      <c r="X641" s="113">
        <v>0</v>
      </c>
      <c r="Y641" s="113">
        <f t="shared" si="711"/>
        <v>0</v>
      </c>
      <c r="Z641" s="113"/>
      <c r="AA641" s="113"/>
      <c r="AB641" s="113"/>
      <c r="AC641" s="113"/>
      <c r="AD641" s="113"/>
      <c r="AE641" s="113"/>
      <c r="AF641" s="113">
        <v>0</v>
      </c>
      <c r="AG641" s="113">
        <v>0</v>
      </c>
      <c r="AH641" s="113">
        <v>0</v>
      </c>
      <c r="AI641" s="113">
        <f t="shared" si="685"/>
        <v>0</v>
      </c>
      <c r="AJ641" s="113">
        <v>0</v>
      </c>
      <c r="AK641" s="113">
        <v>0</v>
      </c>
      <c r="AL641" s="113">
        <f t="shared" si="686"/>
        <v>0</v>
      </c>
      <c r="AM641" s="113">
        <f t="shared" si="712"/>
        <v>0</v>
      </c>
      <c r="AN641" s="113">
        <f t="shared" si="713"/>
        <v>0</v>
      </c>
      <c r="AO641" s="113">
        <f t="shared" si="714"/>
        <v>0</v>
      </c>
      <c r="AP641" s="113">
        <f t="shared" si="715"/>
        <v>0</v>
      </c>
      <c r="AQ641" s="113">
        <f t="shared" si="716"/>
        <v>0</v>
      </c>
      <c r="AR641" s="113">
        <f t="shared" si="716"/>
        <v>0</v>
      </c>
      <c r="AS641" s="113">
        <f t="shared" si="716"/>
        <v>0</v>
      </c>
      <c r="AT641" s="113">
        <f t="shared" si="717"/>
        <v>0</v>
      </c>
      <c r="AU641" s="113">
        <v>0</v>
      </c>
      <c r="AV641" s="113">
        <v>0</v>
      </c>
      <c r="AW641" s="113">
        <f t="shared" si="718"/>
        <v>0</v>
      </c>
      <c r="AX641" s="113" t="e">
        <f>#REF!</f>
        <v>#REF!</v>
      </c>
      <c r="AY641" s="113">
        <v>0</v>
      </c>
      <c r="AZ641" s="113">
        <v>0</v>
      </c>
      <c r="BA641" s="113">
        <v>0</v>
      </c>
      <c r="BB641" s="113">
        <v>0</v>
      </c>
    </row>
    <row r="642" spans="7:54" s="71" customFormat="1" ht="14.25" x14ac:dyDescent="0.2">
      <c r="G642" s="81" t="s">
        <v>1177</v>
      </c>
      <c r="H642" s="82" t="s">
        <v>216</v>
      </c>
      <c r="I642" s="83" t="s">
        <v>217</v>
      </c>
      <c r="J642" s="84">
        <f>SUM(J643:J648)</f>
        <v>0</v>
      </c>
      <c r="K642" s="84">
        <f>SUM(K643:K648)</f>
        <v>0</v>
      </c>
      <c r="L642" s="115">
        <f>SUM(L643:L648)</f>
        <v>0</v>
      </c>
      <c r="M642" s="115">
        <f t="shared" ref="M642:X642" si="719">SUM(M643:M648)</f>
        <v>0</v>
      </c>
      <c r="N642" s="115">
        <f t="shared" si="719"/>
        <v>0</v>
      </c>
      <c r="O642" s="115">
        <f t="shared" si="719"/>
        <v>0</v>
      </c>
      <c r="P642" s="115">
        <f t="shared" si="719"/>
        <v>0</v>
      </c>
      <c r="Q642" s="115">
        <f t="shared" si="719"/>
        <v>0</v>
      </c>
      <c r="R642" s="115">
        <f t="shared" si="719"/>
        <v>0</v>
      </c>
      <c r="S642" s="115">
        <f t="shared" si="719"/>
        <v>0</v>
      </c>
      <c r="T642" s="115">
        <f t="shared" si="719"/>
        <v>0</v>
      </c>
      <c r="U642" s="115">
        <f t="shared" si="719"/>
        <v>0</v>
      </c>
      <c r="V642" s="115">
        <f t="shared" si="719"/>
        <v>0</v>
      </c>
      <c r="W642" s="115">
        <f t="shared" si="719"/>
        <v>0</v>
      </c>
      <c r="X642" s="115">
        <f t="shared" si="719"/>
        <v>0</v>
      </c>
      <c r="Y642" s="115">
        <f t="shared" si="711"/>
        <v>0</v>
      </c>
      <c r="Z642" s="115">
        <f t="shared" ref="Z642:AZ642" si="720">SUM(Z643:Z648)</f>
        <v>0</v>
      </c>
      <c r="AA642" s="115">
        <f t="shared" si="720"/>
        <v>0</v>
      </c>
      <c r="AB642" s="115">
        <f t="shared" si="720"/>
        <v>0</v>
      </c>
      <c r="AC642" s="115">
        <f t="shared" si="720"/>
        <v>0</v>
      </c>
      <c r="AD642" s="115">
        <f t="shared" si="720"/>
        <v>0</v>
      </c>
      <c r="AE642" s="115">
        <f>SUM(AE643:AE648)</f>
        <v>0</v>
      </c>
      <c r="AF642" s="115">
        <f t="shared" si="720"/>
        <v>0</v>
      </c>
      <c r="AG642" s="115">
        <f t="shared" si="720"/>
        <v>0</v>
      </c>
      <c r="AH642" s="115">
        <f t="shared" si="720"/>
        <v>0</v>
      </c>
      <c r="AI642" s="115">
        <f t="shared" si="720"/>
        <v>0</v>
      </c>
      <c r="AJ642" s="115">
        <f t="shared" si="720"/>
        <v>0</v>
      </c>
      <c r="AK642" s="115">
        <f t="shared" si="720"/>
        <v>0</v>
      </c>
      <c r="AL642" s="115">
        <f t="shared" si="720"/>
        <v>0</v>
      </c>
      <c r="AM642" s="115">
        <f t="shared" si="720"/>
        <v>0</v>
      </c>
      <c r="AN642" s="115">
        <f t="shared" si="720"/>
        <v>0</v>
      </c>
      <c r="AO642" s="115">
        <f t="shared" si="720"/>
        <v>0</v>
      </c>
      <c r="AP642" s="115">
        <f t="shared" si="720"/>
        <v>0</v>
      </c>
      <c r="AQ642" s="115">
        <f t="shared" si="720"/>
        <v>0</v>
      </c>
      <c r="AR642" s="115">
        <f t="shared" si="720"/>
        <v>0</v>
      </c>
      <c r="AS642" s="115">
        <f>SUM(AS643:AS648)</f>
        <v>0</v>
      </c>
      <c r="AT642" s="115">
        <f>SUM(AT643:AT648)</f>
        <v>0</v>
      </c>
      <c r="AU642" s="115">
        <f t="shared" si="720"/>
        <v>0</v>
      </c>
      <c r="AV642" s="115">
        <f t="shared" si="720"/>
        <v>0</v>
      </c>
      <c r="AW642" s="115">
        <f t="shared" si="720"/>
        <v>0</v>
      </c>
      <c r="AX642" s="115" t="e">
        <f t="shared" si="720"/>
        <v>#REF!</v>
      </c>
      <c r="AY642" s="115">
        <f t="shared" si="720"/>
        <v>0</v>
      </c>
      <c r="AZ642" s="115">
        <f t="shared" si="720"/>
        <v>0</v>
      </c>
      <c r="BA642" s="115">
        <f>SUM(BA643:BA648)</f>
        <v>0</v>
      </c>
      <c r="BB642" s="115">
        <f>SUM(BB643:BB648)</f>
        <v>0</v>
      </c>
    </row>
    <row r="643" spans="7:54" s="71" customFormat="1" ht="14.25" x14ac:dyDescent="0.2">
      <c r="G643" s="81" t="s">
        <v>1178</v>
      </c>
      <c r="H643" s="85" t="s">
        <v>1178</v>
      </c>
      <c r="I643" s="74" t="s">
        <v>1179</v>
      </c>
      <c r="J643" s="75">
        <v>0</v>
      </c>
      <c r="K643" s="75"/>
      <c r="L643" s="113">
        <v>0</v>
      </c>
      <c r="M643" s="113">
        <v>0</v>
      </c>
      <c r="N643" s="113">
        <v>0</v>
      </c>
      <c r="O643" s="113">
        <v>0</v>
      </c>
      <c r="P643" s="113">
        <v>0</v>
      </c>
      <c r="Q643" s="113">
        <v>0</v>
      </c>
      <c r="R643" s="113">
        <v>0</v>
      </c>
      <c r="S643" s="113">
        <v>0</v>
      </c>
      <c r="T643" s="113">
        <v>0</v>
      </c>
      <c r="U643" s="113">
        <v>0</v>
      </c>
      <c r="V643" s="113">
        <v>0</v>
      </c>
      <c r="W643" s="113">
        <v>0</v>
      </c>
      <c r="X643" s="113">
        <v>0</v>
      </c>
      <c r="Y643" s="113">
        <f t="shared" si="711"/>
        <v>0</v>
      </c>
      <c r="Z643" s="113"/>
      <c r="AA643" s="113"/>
      <c r="AB643" s="113"/>
      <c r="AC643" s="113"/>
      <c r="AD643" s="113">
        <v>0</v>
      </c>
      <c r="AE643" s="113">
        <v>0</v>
      </c>
      <c r="AF643" s="113">
        <v>0</v>
      </c>
      <c r="AG643" s="113">
        <v>0</v>
      </c>
      <c r="AH643" s="113">
        <v>0</v>
      </c>
      <c r="AI643" s="113">
        <f t="shared" si="685"/>
        <v>0</v>
      </c>
      <c r="AJ643" s="113">
        <v>0</v>
      </c>
      <c r="AK643" s="113">
        <v>0</v>
      </c>
      <c r="AL643" s="113">
        <f t="shared" si="686"/>
        <v>0</v>
      </c>
      <c r="AM643" s="113">
        <f t="shared" ref="AM643:AM648" si="721">SUM(M643:R643)</f>
        <v>0</v>
      </c>
      <c r="AN643" s="113">
        <f t="shared" ref="AN643:AN648" si="722">SUM(S643:U643)</f>
        <v>0</v>
      </c>
      <c r="AO643" s="113">
        <f t="shared" ref="AO643:AO648" si="723">SUM(V643:X643)</f>
        <v>0</v>
      </c>
      <c r="AP643" s="113">
        <f t="shared" ref="AP643:AP648" si="724">SUM(AM643:AO643)</f>
        <v>0</v>
      </c>
      <c r="AQ643" s="113">
        <f t="shared" ref="AQ643:AS648" si="725">AM643</f>
        <v>0</v>
      </c>
      <c r="AR643" s="113">
        <f t="shared" si="725"/>
        <v>0</v>
      </c>
      <c r="AS643" s="113">
        <f t="shared" si="725"/>
        <v>0</v>
      </c>
      <c r="AT643" s="113">
        <f t="shared" ref="AT643:AT648" si="726">SUM(AQ643:AS643)</f>
        <v>0</v>
      </c>
      <c r="AU643" s="113">
        <v>0</v>
      </c>
      <c r="AV643" s="113">
        <v>0</v>
      </c>
      <c r="AW643" s="113">
        <f t="shared" ref="AW643:AW648" si="727">SUM(AU643:AV643)</f>
        <v>0</v>
      </c>
      <c r="AX643" s="113" t="e">
        <f>#REF!</f>
        <v>#REF!</v>
      </c>
      <c r="AY643" s="113">
        <v>0</v>
      </c>
      <c r="AZ643" s="113">
        <v>0</v>
      </c>
      <c r="BA643" s="113">
        <v>0</v>
      </c>
      <c r="BB643" s="113">
        <v>0</v>
      </c>
    </row>
    <row r="644" spans="7:54" s="71" customFormat="1" ht="14.25" x14ac:dyDescent="0.2">
      <c r="G644" s="81" t="s">
        <v>1180</v>
      </c>
      <c r="H644" s="85" t="s">
        <v>1180</v>
      </c>
      <c r="I644" s="74" t="s">
        <v>1181</v>
      </c>
      <c r="J644" s="75">
        <v>0</v>
      </c>
      <c r="K644" s="75"/>
      <c r="L644" s="113">
        <v>0</v>
      </c>
      <c r="M644" s="113">
        <v>0</v>
      </c>
      <c r="N644" s="113">
        <v>0</v>
      </c>
      <c r="O644" s="113">
        <v>0</v>
      </c>
      <c r="P644" s="113">
        <v>0</v>
      </c>
      <c r="Q644" s="113">
        <v>0</v>
      </c>
      <c r="R644" s="113">
        <v>0</v>
      </c>
      <c r="S644" s="113">
        <v>0</v>
      </c>
      <c r="T644" s="113">
        <v>0</v>
      </c>
      <c r="U644" s="113">
        <v>0</v>
      </c>
      <c r="V644" s="113">
        <v>0</v>
      </c>
      <c r="W644" s="113">
        <v>0</v>
      </c>
      <c r="X644" s="113">
        <v>0</v>
      </c>
      <c r="Y644" s="113">
        <f t="shared" si="711"/>
        <v>0</v>
      </c>
      <c r="Z644" s="113"/>
      <c r="AA644" s="113"/>
      <c r="AB644" s="113"/>
      <c r="AC644" s="113"/>
      <c r="AD644" s="113">
        <v>0</v>
      </c>
      <c r="AE644" s="113">
        <v>0</v>
      </c>
      <c r="AF644" s="113">
        <v>0</v>
      </c>
      <c r="AG644" s="113">
        <v>0</v>
      </c>
      <c r="AH644" s="113">
        <v>0</v>
      </c>
      <c r="AI644" s="113">
        <f t="shared" si="685"/>
        <v>0</v>
      </c>
      <c r="AJ644" s="113">
        <v>0</v>
      </c>
      <c r="AK644" s="113">
        <v>0</v>
      </c>
      <c r="AL644" s="113">
        <f t="shared" si="686"/>
        <v>0</v>
      </c>
      <c r="AM644" s="113">
        <f t="shared" si="721"/>
        <v>0</v>
      </c>
      <c r="AN644" s="113">
        <f t="shared" si="722"/>
        <v>0</v>
      </c>
      <c r="AO644" s="113">
        <f t="shared" si="723"/>
        <v>0</v>
      </c>
      <c r="AP644" s="113">
        <f t="shared" si="724"/>
        <v>0</v>
      </c>
      <c r="AQ644" s="113">
        <f t="shared" si="725"/>
        <v>0</v>
      </c>
      <c r="AR644" s="113">
        <f t="shared" si="725"/>
        <v>0</v>
      </c>
      <c r="AS644" s="113">
        <f t="shared" si="725"/>
        <v>0</v>
      </c>
      <c r="AT644" s="113">
        <f t="shared" si="726"/>
        <v>0</v>
      </c>
      <c r="AU644" s="113">
        <v>0</v>
      </c>
      <c r="AV644" s="113">
        <v>0</v>
      </c>
      <c r="AW644" s="113">
        <f t="shared" si="727"/>
        <v>0</v>
      </c>
      <c r="AX644" s="113" t="e">
        <f>#REF!</f>
        <v>#REF!</v>
      </c>
      <c r="AY644" s="113">
        <v>0</v>
      </c>
      <c r="AZ644" s="113">
        <v>0</v>
      </c>
      <c r="BA644" s="113">
        <v>0</v>
      </c>
      <c r="BB644" s="113">
        <v>0</v>
      </c>
    </row>
    <row r="645" spans="7:54" s="71" customFormat="1" ht="14.25" x14ac:dyDescent="0.2">
      <c r="G645" s="81" t="s">
        <v>1182</v>
      </c>
      <c r="H645" s="85" t="s">
        <v>1182</v>
      </c>
      <c r="I645" s="74" t="s">
        <v>1183</v>
      </c>
      <c r="J645" s="75">
        <v>0</v>
      </c>
      <c r="K645" s="75"/>
      <c r="L645" s="113">
        <v>0</v>
      </c>
      <c r="M645" s="113">
        <v>0</v>
      </c>
      <c r="N645" s="113">
        <v>0</v>
      </c>
      <c r="O645" s="113">
        <v>0</v>
      </c>
      <c r="P645" s="113">
        <v>0</v>
      </c>
      <c r="Q645" s="113">
        <v>0</v>
      </c>
      <c r="R645" s="113">
        <v>0</v>
      </c>
      <c r="S645" s="113">
        <v>0</v>
      </c>
      <c r="T645" s="113">
        <v>0</v>
      </c>
      <c r="U645" s="113">
        <v>0</v>
      </c>
      <c r="V645" s="113">
        <v>0</v>
      </c>
      <c r="W645" s="113">
        <v>0</v>
      </c>
      <c r="X645" s="113">
        <v>0</v>
      </c>
      <c r="Y645" s="113">
        <f t="shared" si="711"/>
        <v>0</v>
      </c>
      <c r="Z645" s="113"/>
      <c r="AA645" s="113"/>
      <c r="AB645" s="113"/>
      <c r="AC645" s="113"/>
      <c r="AD645" s="113">
        <v>0</v>
      </c>
      <c r="AE645" s="113">
        <v>0</v>
      </c>
      <c r="AF645" s="113">
        <v>0</v>
      </c>
      <c r="AG645" s="113">
        <v>0</v>
      </c>
      <c r="AH645" s="113">
        <v>0</v>
      </c>
      <c r="AI645" s="113">
        <f t="shared" si="685"/>
        <v>0</v>
      </c>
      <c r="AJ645" s="113">
        <v>0</v>
      </c>
      <c r="AK645" s="113">
        <v>0</v>
      </c>
      <c r="AL645" s="113">
        <f t="shared" si="686"/>
        <v>0</v>
      </c>
      <c r="AM645" s="113">
        <f t="shared" si="721"/>
        <v>0</v>
      </c>
      <c r="AN645" s="113">
        <f t="shared" si="722"/>
        <v>0</v>
      </c>
      <c r="AO645" s="113">
        <f t="shared" si="723"/>
        <v>0</v>
      </c>
      <c r="AP645" s="113">
        <f t="shared" si="724"/>
        <v>0</v>
      </c>
      <c r="AQ645" s="113">
        <f t="shared" si="725"/>
        <v>0</v>
      </c>
      <c r="AR645" s="113">
        <f t="shared" si="725"/>
        <v>0</v>
      </c>
      <c r="AS645" s="113">
        <f t="shared" si="725"/>
        <v>0</v>
      </c>
      <c r="AT645" s="113">
        <f t="shared" si="726"/>
        <v>0</v>
      </c>
      <c r="AU645" s="113">
        <v>0</v>
      </c>
      <c r="AV645" s="113">
        <v>0</v>
      </c>
      <c r="AW645" s="113">
        <f t="shared" si="727"/>
        <v>0</v>
      </c>
      <c r="AX645" s="113" t="e">
        <f>#REF!</f>
        <v>#REF!</v>
      </c>
      <c r="AY645" s="113">
        <v>0</v>
      </c>
      <c r="AZ645" s="113">
        <v>0</v>
      </c>
      <c r="BA645" s="113">
        <v>0</v>
      </c>
      <c r="BB645" s="113">
        <v>0</v>
      </c>
    </row>
    <row r="646" spans="7:54" s="71" customFormat="1" ht="14.25" x14ac:dyDescent="0.2">
      <c r="G646" s="81" t="s">
        <v>1184</v>
      </c>
      <c r="H646" s="85" t="s">
        <v>1184</v>
      </c>
      <c r="I646" s="74" t="s">
        <v>1185</v>
      </c>
      <c r="J646" s="75">
        <v>0</v>
      </c>
      <c r="K646" s="75"/>
      <c r="L646" s="113">
        <v>0</v>
      </c>
      <c r="M646" s="113">
        <v>0</v>
      </c>
      <c r="N646" s="113">
        <v>0</v>
      </c>
      <c r="O646" s="113">
        <v>0</v>
      </c>
      <c r="P646" s="113">
        <v>0</v>
      </c>
      <c r="Q646" s="113">
        <v>0</v>
      </c>
      <c r="R646" s="113">
        <v>0</v>
      </c>
      <c r="S646" s="113">
        <v>0</v>
      </c>
      <c r="T646" s="113">
        <v>0</v>
      </c>
      <c r="U646" s="113">
        <v>0</v>
      </c>
      <c r="V646" s="113">
        <v>0</v>
      </c>
      <c r="W646" s="113">
        <v>0</v>
      </c>
      <c r="X646" s="113">
        <v>0</v>
      </c>
      <c r="Y646" s="113">
        <f t="shared" si="711"/>
        <v>0</v>
      </c>
      <c r="Z646" s="113"/>
      <c r="AA646" s="113"/>
      <c r="AB646" s="113"/>
      <c r="AC646" s="113"/>
      <c r="AD646" s="113">
        <v>0</v>
      </c>
      <c r="AE646" s="113">
        <v>0</v>
      </c>
      <c r="AF646" s="113">
        <v>0</v>
      </c>
      <c r="AG646" s="113">
        <v>0</v>
      </c>
      <c r="AH646" s="113">
        <v>0</v>
      </c>
      <c r="AI646" s="113">
        <f t="shared" si="685"/>
        <v>0</v>
      </c>
      <c r="AJ646" s="113">
        <v>0</v>
      </c>
      <c r="AK646" s="113">
        <v>0</v>
      </c>
      <c r="AL646" s="113">
        <f t="shared" si="686"/>
        <v>0</v>
      </c>
      <c r="AM646" s="113">
        <f t="shared" si="721"/>
        <v>0</v>
      </c>
      <c r="AN646" s="113">
        <f t="shared" si="722"/>
        <v>0</v>
      </c>
      <c r="AO646" s="113">
        <f t="shared" si="723"/>
        <v>0</v>
      </c>
      <c r="AP646" s="113">
        <f t="shared" si="724"/>
        <v>0</v>
      </c>
      <c r="AQ646" s="113">
        <f t="shared" si="725"/>
        <v>0</v>
      </c>
      <c r="AR646" s="113">
        <f t="shared" si="725"/>
        <v>0</v>
      </c>
      <c r="AS646" s="113">
        <f t="shared" si="725"/>
        <v>0</v>
      </c>
      <c r="AT646" s="113">
        <f t="shared" si="726"/>
        <v>0</v>
      </c>
      <c r="AU646" s="113">
        <v>0</v>
      </c>
      <c r="AV646" s="113">
        <v>0</v>
      </c>
      <c r="AW646" s="113">
        <f t="shared" si="727"/>
        <v>0</v>
      </c>
      <c r="AX646" s="113" t="e">
        <f>#REF!</f>
        <v>#REF!</v>
      </c>
      <c r="AY646" s="113">
        <v>0</v>
      </c>
      <c r="AZ646" s="113">
        <v>0</v>
      </c>
      <c r="BA646" s="113">
        <v>0</v>
      </c>
      <c r="BB646" s="113">
        <v>0</v>
      </c>
    </row>
    <row r="647" spans="7:54" s="71" customFormat="1" ht="14.25" x14ac:dyDescent="0.2">
      <c r="G647" s="81" t="s">
        <v>1186</v>
      </c>
      <c r="H647" s="85" t="s">
        <v>1186</v>
      </c>
      <c r="I647" s="74" t="s">
        <v>1187</v>
      </c>
      <c r="J647" s="75">
        <v>0</v>
      </c>
      <c r="K647" s="75"/>
      <c r="L647" s="113">
        <v>0</v>
      </c>
      <c r="M647" s="113">
        <v>0</v>
      </c>
      <c r="N647" s="113">
        <v>0</v>
      </c>
      <c r="O647" s="113">
        <v>0</v>
      </c>
      <c r="P647" s="113">
        <v>0</v>
      </c>
      <c r="Q647" s="113">
        <v>0</v>
      </c>
      <c r="R647" s="113">
        <v>0</v>
      </c>
      <c r="S647" s="113">
        <v>0</v>
      </c>
      <c r="T647" s="113">
        <v>0</v>
      </c>
      <c r="U647" s="113">
        <v>0</v>
      </c>
      <c r="V647" s="113">
        <v>0</v>
      </c>
      <c r="W647" s="113">
        <v>0</v>
      </c>
      <c r="X647" s="113">
        <v>0</v>
      </c>
      <c r="Y647" s="113">
        <f t="shared" si="711"/>
        <v>0</v>
      </c>
      <c r="Z647" s="113">
        <v>0</v>
      </c>
      <c r="AA647" s="113">
        <v>0</v>
      </c>
      <c r="AB647" s="113">
        <v>0</v>
      </c>
      <c r="AC647" s="113">
        <v>0</v>
      </c>
      <c r="AD647" s="113">
        <v>0</v>
      </c>
      <c r="AE647" s="113">
        <v>0</v>
      </c>
      <c r="AF647" s="113">
        <v>0</v>
      </c>
      <c r="AG647" s="113">
        <v>0</v>
      </c>
      <c r="AH647" s="113">
        <v>0</v>
      </c>
      <c r="AI647" s="113">
        <f t="shared" si="685"/>
        <v>0</v>
      </c>
      <c r="AJ647" s="113">
        <v>0</v>
      </c>
      <c r="AK647" s="113">
        <v>0</v>
      </c>
      <c r="AL647" s="113">
        <f t="shared" si="686"/>
        <v>0</v>
      </c>
      <c r="AM647" s="113">
        <f t="shared" si="721"/>
        <v>0</v>
      </c>
      <c r="AN647" s="113">
        <f t="shared" si="722"/>
        <v>0</v>
      </c>
      <c r="AO647" s="113">
        <f t="shared" si="723"/>
        <v>0</v>
      </c>
      <c r="AP647" s="113">
        <f t="shared" si="724"/>
        <v>0</v>
      </c>
      <c r="AQ647" s="113">
        <f t="shared" si="725"/>
        <v>0</v>
      </c>
      <c r="AR647" s="113">
        <f t="shared" si="725"/>
        <v>0</v>
      </c>
      <c r="AS647" s="113">
        <f t="shared" si="725"/>
        <v>0</v>
      </c>
      <c r="AT647" s="113">
        <f t="shared" si="726"/>
        <v>0</v>
      </c>
      <c r="AU647" s="113">
        <v>0</v>
      </c>
      <c r="AV647" s="113">
        <v>0</v>
      </c>
      <c r="AW647" s="113">
        <f t="shared" si="727"/>
        <v>0</v>
      </c>
      <c r="AX647" s="113" t="e">
        <f>#REF!</f>
        <v>#REF!</v>
      </c>
      <c r="AY647" s="113">
        <v>0</v>
      </c>
      <c r="AZ647" s="113">
        <v>0</v>
      </c>
      <c r="BA647" s="113">
        <v>0</v>
      </c>
      <c r="BB647" s="113">
        <v>0</v>
      </c>
    </row>
    <row r="648" spans="7:54" s="71" customFormat="1" ht="14.25" x14ac:dyDescent="0.2">
      <c r="G648" s="81" t="s">
        <v>1188</v>
      </c>
      <c r="H648" s="85" t="s">
        <v>1188</v>
      </c>
      <c r="I648" s="74" t="s">
        <v>1189</v>
      </c>
      <c r="J648" s="75">
        <v>0</v>
      </c>
      <c r="K648" s="75"/>
      <c r="L648" s="113">
        <v>0</v>
      </c>
      <c r="M648" s="113">
        <v>0</v>
      </c>
      <c r="N648" s="113">
        <v>0</v>
      </c>
      <c r="O648" s="113">
        <v>0</v>
      </c>
      <c r="P648" s="113">
        <v>0</v>
      </c>
      <c r="Q648" s="113">
        <v>0</v>
      </c>
      <c r="R648" s="113">
        <v>0</v>
      </c>
      <c r="S648" s="113">
        <v>0</v>
      </c>
      <c r="T648" s="113">
        <v>0</v>
      </c>
      <c r="U648" s="113">
        <v>0</v>
      </c>
      <c r="V648" s="113">
        <v>0</v>
      </c>
      <c r="W648" s="113">
        <v>0</v>
      </c>
      <c r="X648" s="113">
        <v>0</v>
      </c>
      <c r="Y648" s="113">
        <f t="shared" si="711"/>
        <v>0</v>
      </c>
      <c r="Z648" s="113"/>
      <c r="AA648" s="113"/>
      <c r="AB648" s="113"/>
      <c r="AC648" s="113"/>
      <c r="AD648" s="113">
        <v>0</v>
      </c>
      <c r="AE648" s="113">
        <v>0</v>
      </c>
      <c r="AF648" s="113">
        <v>0</v>
      </c>
      <c r="AG648" s="113">
        <v>0</v>
      </c>
      <c r="AH648" s="113">
        <v>0</v>
      </c>
      <c r="AI648" s="113">
        <f t="shared" si="685"/>
        <v>0</v>
      </c>
      <c r="AJ648" s="113">
        <v>0</v>
      </c>
      <c r="AK648" s="113">
        <v>0</v>
      </c>
      <c r="AL648" s="113">
        <f t="shared" si="686"/>
        <v>0</v>
      </c>
      <c r="AM648" s="113">
        <f t="shared" si="721"/>
        <v>0</v>
      </c>
      <c r="AN648" s="113">
        <f t="shared" si="722"/>
        <v>0</v>
      </c>
      <c r="AO648" s="113">
        <f t="shared" si="723"/>
        <v>0</v>
      </c>
      <c r="AP648" s="113">
        <f t="shared" si="724"/>
        <v>0</v>
      </c>
      <c r="AQ648" s="113">
        <f t="shared" si="725"/>
        <v>0</v>
      </c>
      <c r="AR648" s="113">
        <f t="shared" si="725"/>
        <v>0</v>
      </c>
      <c r="AS648" s="113">
        <f t="shared" si="725"/>
        <v>0</v>
      </c>
      <c r="AT648" s="113">
        <f t="shared" si="726"/>
        <v>0</v>
      </c>
      <c r="AU648" s="123">
        <v>0</v>
      </c>
      <c r="AV648" s="113">
        <v>0</v>
      </c>
      <c r="AW648" s="113">
        <f t="shared" si="727"/>
        <v>0</v>
      </c>
      <c r="AX648" s="113" t="e">
        <f>#REF!</f>
        <v>#REF!</v>
      </c>
      <c r="AY648" s="113">
        <v>0</v>
      </c>
      <c r="AZ648" s="113">
        <v>0</v>
      </c>
      <c r="BA648" s="113">
        <v>0</v>
      </c>
      <c r="BB648" s="113">
        <v>0</v>
      </c>
    </row>
    <row r="649" spans="7:54" s="71" customFormat="1" ht="14.25" x14ac:dyDescent="0.2">
      <c r="G649" s="81" t="s">
        <v>1190</v>
      </c>
      <c r="H649" s="82" t="s">
        <v>218</v>
      </c>
      <c r="I649" s="83" t="s">
        <v>219</v>
      </c>
      <c r="J649" s="84">
        <f>SUM(J650:J651)</f>
        <v>0</v>
      </c>
      <c r="K649" s="84">
        <f>SUM(K650:K651)</f>
        <v>0</v>
      </c>
      <c r="L649" s="115">
        <f>SUM(L650:L651)</f>
        <v>0</v>
      </c>
      <c r="M649" s="115">
        <f t="shared" ref="M649:X649" si="728">SUM(M650:M651)</f>
        <v>0</v>
      </c>
      <c r="N649" s="115">
        <f t="shared" si="728"/>
        <v>0</v>
      </c>
      <c r="O649" s="115">
        <f t="shared" si="728"/>
        <v>0</v>
      </c>
      <c r="P649" s="115">
        <f t="shared" si="728"/>
        <v>0</v>
      </c>
      <c r="Q649" s="115">
        <f t="shared" si="728"/>
        <v>0</v>
      </c>
      <c r="R649" s="115">
        <f t="shared" si="728"/>
        <v>0</v>
      </c>
      <c r="S649" s="115">
        <f t="shared" si="728"/>
        <v>0</v>
      </c>
      <c r="T649" s="115">
        <f t="shared" si="728"/>
        <v>0</v>
      </c>
      <c r="U649" s="115">
        <f t="shared" si="728"/>
        <v>0</v>
      </c>
      <c r="V649" s="115">
        <f t="shared" si="728"/>
        <v>0</v>
      </c>
      <c r="W649" s="115">
        <f t="shared" si="728"/>
        <v>0</v>
      </c>
      <c r="X649" s="115">
        <f t="shared" si="728"/>
        <v>0</v>
      </c>
      <c r="Y649" s="115">
        <f t="shared" si="711"/>
        <v>0</v>
      </c>
      <c r="Z649" s="115">
        <f t="shared" ref="Z649:AZ649" si="729">SUM(Z650:Z651)</f>
        <v>0</v>
      </c>
      <c r="AA649" s="115">
        <f t="shared" si="729"/>
        <v>0</v>
      </c>
      <c r="AB649" s="115">
        <f t="shared" si="729"/>
        <v>0</v>
      </c>
      <c r="AC649" s="115">
        <f t="shared" si="729"/>
        <v>0</v>
      </c>
      <c r="AD649" s="115">
        <f t="shared" si="729"/>
        <v>0</v>
      </c>
      <c r="AE649" s="115">
        <f>SUM(AE650:AE651)</f>
        <v>0</v>
      </c>
      <c r="AF649" s="115">
        <f t="shared" si="729"/>
        <v>0</v>
      </c>
      <c r="AG649" s="115">
        <v>0</v>
      </c>
      <c r="AH649" s="115">
        <v>0</v>
      </c>
      <c r="AI649" s="115">
        <f t="shared" si="729"/>
        <v>0</v>
      </c>
      <c r="AJ649" s="115">
        <f t="shared" si="729"/>
        <v>0</v>
      </c>
      <c r="AK649" s="115">
        <f t="shared" si="729"/>
        <v>0</v>
      </c>
      <c r="AL649" s="115">
        <f t="shared" si="729"/>
        <v>0</v>
      </c>
      <c r="AM649" s="115">
        <f t="shared" si="729"/>
        <v>0</v>
      </c>
      <c r="AN649" s="115">
        <f t="shared" si="729"/>
        <v>0</v>
      </c>
      <c r="AO649" s="115">
        <f t="shared" si="729"/>
        <v>0</v>
      </c>
      <c r="AP649" s="115">
        <f t="shared" si="729"/>
        <v>0</v>
      </c>
      <c r="AQ649" s="115">
        <f t="shared" si="729"/>
        <v>0</v>
      </c>
      <c r="AR649" s="115">
        <f t="shared" si="729"/>
        <v>0</v>
      </c>
      <c r="AS649" s="115">
        <f>SUM(AS650:AS651)</f>
        <v>0</v>
      </c>
      <c r="AT649" s="115">
        <f>SUM(AT650:AT651)</f>
        <v>0</v>
      </c>
      <c r="AU649" s="115">
        <f t="shared" si="729"/>
        <v>0</v>
      </c>
      <c r="AV649" s="115">
        <f t="shared" si="729"/>
        <v>0</v>
      </c>
      <c r="AW649" s="115">
        <f t="shared" si="729"/>
        <v>0</v>
      </c>
      <c r="AX649" s="115" t="e">
        <f t="shared" si="729"/>
        <v>#REF!</v>
      </c>
      <c r="AY649" s="115">
        <f t="shared" si="729"/>
        <v>0</v>
      </c>
      <c r="AZ649" s="115">
        <f t="shared" si="729"/>
        <v>0</v>
      </c>
      <c r="BA649" s="115">
        <f>SUM(BA650:BA651)</f>
        <v>0</v>
      </c>
      <c r="BB649" s="115">
        <f>SUM(BB650:BB651)</f>
        <v>0</v>
      </c>
    </row>
    <row r="650" spans="7:54" s="71" customFormat="1" ht="14.25" x14ac:dyDescent="0.2">
      <c r="G650" s="81" t="s">
        <v>1191</v>
      </c>
      <c r="H650" s="85" t="s">
        <v>1191</v>
      </c>
      <c r="I650" s="74" t="s">
        <v>1192</v>
      </c>
      <c r="J650" s="75">
        <v>0</v>
      </c>
      <c r="K650" s="75"/>
      <c r="L650" s="113">
        <v>0</v>
      </c>
      <c r="M650" s="113"/>
      <c r="N650" s="113"/>
      <c r="O650" s="113"/>
      <c r="P650" s="113"/>
      <c r="Q650" s="113">
        <v>0</v>
      </c>
      <c r="R650" s="113">
        <v>0</v>
      </c>
      <c r="S650" s="113">
        <v>0</v>
      </c>
      <c r="T650" s="113">
        <v>0</v>
      </c>
      <c r="U650" s="113">
        <v>0</v>
      </c>
      <c r="V650" s="113">
        <v>0</v>
      </c>
      <c r="W650" s="113">
        <v>0</v>
      </c>
      <c r="X650" s="113">
        <v>0</v>
      </c>
      <c r="Y650" s="113">
        <f t="shared" si="711"/>
        <v>0</v>
      </c>
      <c r="Z650" s="113"/>
      <c r="AA650" s="113"/>
      <c r="AB650" s="113"/>
      <c r="AC650" s="113"/>
      <c r="AD650" s="113">
        <v>0</v>
      </c>
      <c r="AE650" s="113">
        <v>0</v>
      </c>
      <c r="AF650" s="113">
        <v>0</v>
      </c>
      <c r="AG650" s="113">
        <v>0</v>
      </c>
      <c r="AH650" s="113">
        <v>0</v>
      </c>
      <c r="AI650" s="113">
        <f t="shared" si="685"/>
        <v>0</v>
      </c>
      <c r="AJ650" s="113">
        <v>0</v>
      </c>
      <c r="AK650" s="113">
        <v>0</v>
      </c>
      <c r="AL650" s="113">
        <f t="shared" si="686"/>
        <v>0</v>
      </c>
      <c r="AM650" s="113">
        <f>SUM(M650:R650)</f>
        <v>0</v>
      </c>
      <c r="AN650" s="113">
        <f>SUM(S650:U650)</f>
        <v>0</v>
      </c>
      <c r="AO650" s="113">
        <f>SUM(V650:X650)</f>
        <v>0</v>
      </c>
      <c r="AP650" s="113">
        <f>SUM(AM650:AO650)</f>
        <v>0</v>
      </c>
      <c r="AQ650" s="113">
        <f t="shared" ref="AQ650:AS651" si="730">AM650</f>
        <v>0</v>
      </c>
      <c r="AR650" s="113">
        <f t="shared" si="730"/>
        <v>0</v>
      </c>
      <c r="AS650" s="113">
        <f t="shared" si="730"/>
        <v>0</v>
      </c>
      <c r="AT650" s="113">
        <f>SUM(AQ650:AS650)</f>
        <v>0</v>
      </c>
      <c r="AU650" s="113">
        <v>0</v>
      </c>
      <c r="AV650" s="113">
        <v>0</v>
      </c>
      <c r="AW650" s="113">
        <f>SUM(AU650:AV650)</f>
        <v>0</v>
      </c>
      <c r="AX650" s="113" t="e">
        <f>#REF!</f>
        <v>#REF!</v>
      </c>
      <c r="AY650" s="113">
        <v>0</v>
      </c>
      <c r="AZ650" s="113">
        <v>0</v>
      </c>
      <c r="BA650" s="113">
        <v>0</v>
      </c>
      <c r="BB650" s="113">
        <v>0</v>
      </c>
    </row>
    <row r="651" spans="7:54" s="71" customFormat="1" ht="14.25" x14ac:dyDescent="0.2">
      <c r="G651" s="81" t="s">
        <v>1193</v>
      </c>
      <c r="H651" s="85" t="s">
        <v>1193</v>
      </c>
      <c r="I651" s="74" t="s">
        <v>1194</v>
      </c>
      <c r="J651" s="75">
        <v>0</v>
      </c>
      <c r="K651" s="75"/>
      <c r="L651" s="113">
        <v>0</v>
      </c>
      <c r="M651" s="113"/>
      <c r="N651" s="113"/>
      <c r="O651" s="113"/>
      <c r="P651" s="113"/>
      <c r="Q651" s="113">
        <v>0</v>
      </c>
      <c r="R651" s="113">
        <v>0</v>
      </c>
      <c r="S651" s="113">
        <v>0</v>
      </c>
      <c r="T651" s="113">
        <v>0</v>
      </c>
      <c r="U651" s="113">
        <v>0</v>
      </c>
      <c r="V651" s="113">
        <v>0</v>
      </c>
      <c r="W651" s="113">
        <v>0</v>
      </c>
      <c r="X651" s="113">
        <v>0</v>
      </c>
      <c r="Y651" s="113">
        <f t="shared" si="711"/>
        <v>0</v>
      </c>
      <c r="Z651" s="113"/>
      <c r="AA651" s="113"/>
      <c r="AB651" s="113"/>
      <c r="AC651" s="113"/>
      <c r="AD651" s="113">
        <v>0</v>
      </c>
      <c r="AE651" s="113">
        <v>0</v>
      </c>
      <c r="AF651" s="113">
        <v>0</v>
      </c>
      <c r="AG651" s="113">
        <v>0</v>
      </c>
      <c r="AH651" s="113">
        <v>0</v>
      </c>
      <c r="AI651" s="113">
        <f t="shared" si="685"/>
        <v>0</v>
      </c>
      <c r="AJ651" s="113">
        <v>0</v>
      </c>
      <c r="AK651" s="113">
        <v>0</v>
      </c>
      <c r="AL651" s="113">
        <f t="shared" si="686"/>
        <v>0</v>
      </c>
      <c r="AM651" s="113">
        <f>SUM(M651:R651)</f>
        <v>0</v>
      </c>
      <c r="AN651" s="113">
        <f>SUM(S651:U651)</f>
        <v>0</v>
      </c>
      <c r="AO651" s="113">
        <f>SUM(V651:X651)</f>
        <v>0</v>
      </c>
      <c r="AP651" s="113">
        <f>SUM(AM651:AO651)</f>
        <v>0</v>
      </c>
      <c r="AQ651" s="113">
        <f t="shared" si="730"/>
        <v>0</v>
      </c>
      <c r="AR651" s="113">
        <f t="shared" si="730"/>
        <v>0</v>
      </c>
      <c r="AS651" s="113">
        <f t="shared" si="730"/>
        <v>0</v>
      </c>
      <c r="AT651" s="113">
        <f>SUM(AQ651:AS651)</f>
        <v>0</v>
      </c>
      <c r="AU651" s="113">
        <v>0</v>
      </c>
      <c r="AV651" s="113">
        <v>0</v>
      </c>
      <c r="AW651" s="113">
        <f>SUM(AU651:AV651)</f>
        <v>0</v>
      </c>
      <c r="AX651" s="113" t="e">
        <f>#REF!</f>
        <v>#REF!</v>
      </c>
      <c r="AY651" s="113">
        <v>0</v>
      </c>
      <c r="AZ651" s="113">
        <v>0</v>
      </c>
      <c r="BA651" s="113">
        <v>0</v>
      </c>
      <c r="BB651" s="113">
        <v>0</v>
      </c>
    </row>
    <row r="652" spans="7:54" s="71" customFormat="1" ht="14.25" x14ac:dyDescent="0.2">
      <c r="G652" s="81" t="s">
        <v>1195</v>
      </c>
      <c r="H652" s="82" t="s">
        <v>220</v>
      </c>
      <c r="I652" s="83" t="s">
        <v>221</v>
      </c>
      <c r="J652" s="84">
        <f>SUM(J653:J656)</f>
        <v>0</v>
      </c>
      <c r="K652" s="84">
        <f>SUM(K653:K656)</f>
        <v>0</v>
      </c>
      <c r="L652" s="115">
        <f t="shared" ref="L652:AW652" si="731">SUM(L653:L656)</f>
        <v>0</v>
      </c>
      <c r="M652" s="115">
        <f t="shared" si="731"/>
        <v>0</v>
      </c>
      <c r="N652" s="115">
        <f t="shared" si="731"/>
        <v>0</v>
      </c>
      <c r="O652" s="115">
        <f t="shared" si="731"/>
        <v>0</v>
      </c>
      <c r="P652" s="115">
        <f t="shared" si="731"/>
        <v>0</v>
      </c>
      <c r="Q652" s="115">
        <f t="shared" si="731"/>
        <v>0</v>
      </c>
      <c r="R652" s="115">
        <f t="shared" si="731"/>
        <v>0</v>
      </c>
      <c r="S652" s="115">
        <f t="shared" si="731"/>
        <v>0</v>
      </c>
      <c r="T652" s="115">
        <f t="shared" si="731"/>
        <v>0</v>
      </c>
      <c r="U652" s="115">
        <f t="shared" si="731"/>
        <v>0</v>
      </c>
      <c r="V652" s="115">
        <f t="shared" si="731"/>
        <v>0</v>
      </c>
      <c r="W652" s="115">
        <f t="shared" si="731"/>
        <v>0</v>
      </c>
      <c r="X652" s="115">
        <f t="shared" si="731"/>
        <v>0</v>
      </c>
      <c r="Y652" s="115">
        <f t="shared" si="731"/>
        <v>0</v>
      </c>
      <c r="Z652" s="115">
        <f t="shared" si="731"/>
        <v>0</v>
      </c>
      <c r="AA652" s="115">
        <f t="shared" si="731"/>
        <v>0</v>
      </c>
      <c r="AB652" s="115">
        <f t="shared" si="731"/>
        <v>0</v>
      </c>
      <c r="AC652" s="115">
        <f t="shared" si="731"/>
        <v>0</v>
      </c>
      <c r="AD652" s="115">
        <f t="shared" si="731"/>
        <v>0</v>
      </c>
      <c r="AE652" s="115">
        <f t="shared" si="731"/>
        <v>0</v>
      </c>
      <c r="AF652" s="115">
        <f t="shared" si="731"/>
        <v>0</v>
      </c>
      <c r="AG652" s="115">
        <f t="shared" si="731"/>
        <v>0</v>
      </c>
      <c r="AH652" s="115">
        <f t="shared" si="731"/>
        <v>0</v>
      </c>
      <c r="AI652" s="115">
        <f t="shared" si="731"/>
        <v>0</v>
      </c>
      <c r="AJ652" s="115">
        <f t="shared" si="731"/>
        <v>0</v>
      </c>
      <c r="AK652" s="115">
        <f t="shared" si="731"/>
        <v>0</v>
      </c>
      <c r="AL652" s="115">
        <f t="shared" si="731"/>
        <v>0</v>
      </c>
      <c r="AM652" s="115">
        <f t="shared" si="731"/>
        <v>0</v>
      </c>
      <c r="AN652" s="115">
        <f t="shared" si="731"/>
        <v>0</v>
      </c>
      <c r="AO652" s="115">
        <f t="shared" si="731"/>
        <v>0</v>
      </c>
      <c r="AP652" s="115">
        <f t="shared" si="731"/>
        <v>0</v>
      </c>
      <c r="AQ652" s="115">
        <f t="shared" si="731"/>
        <v>0</v>
      </c>
      <c r="AR652" s="115">
        <f t="shared" si="731"/>
        <v>0</v>
      </c>
      <c r="AS652" s="115">
        <f t="shared" si="731"/>
        <v>0</v>
      </c>
      <c r="AT652" s="115">
        <f t="shared" si="731"/>
        <v>0</v>
      </c>
      <c r="AU652" s="115">
        <f t="shared" si="731"/>
        <v>0</v>
      </c>
      <c r="AV652" s="115">
        <f t="shared" si="731"/>
        <v>0</v>
      </c>
      <c r="AW652" s="115">
        <f t="shared" si="731"/>
        <v>0</v>
      </c>
      <c r="AX652" s="115" t="e">
        <f>SUM(AX653:AX656)</f>
        <v>#REF!</v>
      </c>
      <c r="AY652" s="115">
        <f>SUM(AY653:AY656)</f>
        <v>0</v>
      </c>
      <c r="AZ652" s="115">
        <f>SUM(AZ653:AZ656)</f>
        <v>0</v>
      </c>
      <c r="BA652" s="115">
        <f>SUM(BA653:BA656)</f>
        <v>0</v>
      </c>
      <c r="BB652" s="115">
        <f>SUM(BB653:BB656)</f>
        <v>0</v>
      </c>
    </row>
    <row r="653" spans="7:54" s="71" customFormat="1" ht="14.25" x14ac:dyDescent="0.2">
      <c r="G653" s="81" t="s">
        <v>1196</v>
      </c>
      <c r="H653" s="85" t="s">
        <v>1196</v>
      </c>
      <c r="I653" s="74" t="s">
        <v>1197</v>
      </c>
      <c r="J653" s="75">
        <v>0</v>
      </c>
      <c r="K653" s="75"/>
      <c r="L653" s="113">
        <v>0</v>
      </c>
      <c r="M653" s="113">
        <v>0</v>
      </c>
      <c r="N653" s="113">
        <v>0</v>
      </c>
      <c r="O653" s="113">
        <v>0</v>
      </c>
      <c r="P653" s="113">
        <v>0</v>
      </c>
      <c r="Q653" s="113">
        <v>0</v>
      </c>
      <c r="R653" s="113">
        <v>0</v>
      </c>
      <c r="S653" s="113">
        <v>0</v>
      </c>
      <c r="T653" s="113">
        <v>0</v>
      </c>
      <c r="U653" s="113">
        <v>0</v>
      </c>
      <c r="V653" s="113">
        <v>0</v>
      </c>
      <c r="W653" s="113">
        <v>0</v>
      </c>
      <c r="X653" s="113">
        <v>0</v>
      </c>
      <c r="Y653" s="113">
        <f t="shared" si="711"/>
        <v>0</v>
      </c>
      <c r="Z653" s="113">
        <v>0</v>
      </c>
      <c r="AA653" s="113">
        <v>0</v>
      </c>
      <c r="AB653" s="113">
        <v>0</v>
      </c>
      <c r="AC653" s="113">
        <v>0</v>
      </c>
      <c r="AD653" s="113">
        <v>0</v>
      </c>
      <c r="AE653" s="113">
        <v>0</v>
      </c>
      <c r="AF653" s="113">
        <v>0</v>
      </c>
      <c r="AG653" s="113">
        <v>0</v>
      </c>
      <c r="AH653" s="113">
        <v>0</v>
      </c>
      <c r="AI653" s="113">
        <f t="shared" si="685"/>
        <v>0</v>
      </c>
      <c r="AJ653" s="113">
        <v>0</v>
      </c>
      <c r="AK653" s="113">
        <v>0</v>
      </c>
      <c r="AL653" s="113">
        <f t="shared" si="686"/>
        <v>0</v>
      </c>
      <c r="AM653" s="113">
        <f>SUM(M653:R653)</f>
        <v>0</v>
      </c>
      <c r="AN653" s="113">
        <f>SUM(S653:U653)</f>
        <v>0</v>
      </c>
      <c r="AO653" s="113">
        <f>SUM(V653:X653)</f>
        <v>0</v>
      </c>
      <c r="AP653" s="113">
        <f>SUM(AM653:AO653)</f>
        <v>0</v>
      </c>
      <c r="AQ653" s="113">
        <f t="shared" ref="AQ653:AS656" si="732">AM653</f>
        <v>0</v>
      </c>
      <c r="AR653" s="113">
        <f t="shared" si="732"/>
        <v>0</v>
      </c>
      <c r="AS653" s="113">
        <f t="shared" si="732"/>
        <v>0</v>
      </c>
      <c r="AT653" s="113">
        <f>SUM(AQ653:AS653)</f>
        <v>0</v>
      </c>
      <c r="AU653" s="113">
        <v>0</v>
      </c>
      <c r="AV653" s="113">
        <v>0</v>
      </c>
      <c r="AW653" s="113">
        <f>SUM(AU653:AV653)</f>
        <v>0</v>
      </c>
      <c r="AX653" s="113" t="e">
        <f>#REF!</f>
        <v>#REF!</v>
      </c>
      <c r="AY653" s="113">
        <v>0</v>
      </c>
      <c r="AZ653" s="113">
        <v>0</v>
      </c>
      <c r="BA653" s="113">
        <v>0</v>
      </c>
      <c r="BB653" s="113">
        <v>0</v>
      </c>
    </row>
    <row r="654" spans="7:54" s="71" customFormat="1" ht="14.25" x14ac:dyDescent="0.2">
      <c r="G654" s="81" t="s">
        <v>1198</v>
      </c>
      <c r="H654" s="85" t="s">
        <v>1198</v>
      </c>
      <c r="I654" s="74" t="s">
        <v>1199</v>
      </c>
      <c r="J654" s="75">
        <v>0</v>
      </c>
      <c r="K654" s="75"/>
      <c r="L654" s="113">
        <v>0</v>
      </c>
      <c r="M654" s="113">
        <v>0</v>
      </c>
      <c r="N654" s="113">
        <v>0</v>
      </c>
      <c r="O654" s="113">
        <v>0</v>
      </c>
      <c r="P654" s="113">
        <v>0</v>
      </c>
      <c r="Q654" s="113">
        <v>0</v>
      </c>
      <c r="R654" s="113">
        <v>0</v>
      </c>
      <c r="S654" s="113">
        <v>0</v>
      </c>
      <c r="T654" s="113">
        <v>0</v>
      </c>
      <c r="U654" s="113">
        <v>0</v>
      </c>
      <c r="V654" s="113">
        <v>0</v>
      </c>
      <c r="W654" s="113">
        <v>0</v>
      </c>
      <c r="X654" s="113">
        <v>0</v>
      </c>
      <c r="Y654" s="113">
        <f t="shared" si="711"/>
        <v>0</v>
      </c>
      <c r="Z654" s="113">
        <v>0</v>
      </c>
      <c r="AA654" s="113">
        <v>0</v>
      </c>
      <c r="AB654" s="113">
        <v>0</v>
      </c>
      <c r="AC654" s="113">
        <v>0</v>
      </c>
      <c r="AD654" s="113">
        <v>0</v>
      </c>
      <c r="AE654" s="113">
        <v>0</v>
      </c>
      <c r="AF654" s="113">
        <v>0</v>
      </c>
      <c r="AG654" s="113">
        <v>0</v>
      </c>
      <c r="AH654" s="113">
        <v>0</v>
      </c>
      <c r="AI654" s="113">
        <f t="shared" si="685"/>
        <v>0</v>
      </c>
      <c r="AJ654" s="113">
        <v>0</v>
      </c>
      <c r="AK654" s="113">
        <v>0</v>
      </c>
      <c r="AL654" s="113">
        <f t="shared" si="686"/>
        <v>0</v>
      </c>
      <c r="AM654" s="113">
        <f>SUM(M654:R654)</f>
        <v>0</v>
      </c>
      <c r="AN654" s="113">
        <f>SUM(S654:U654)</f>
        <v>0</v>
      </c>
      <c r="AO654" s="113">
        <f>SUM(V654:X654)</f>
        <v>0</v>
      </c>
      <c r="AP654" s="113">
        <f>SUM(AM654:AO654)</f>
        <v>0</v>
      </c>
      <c r="AQ654" s="113">
        <f t="shared" si="732"/>
        <v>0</v>
      </c>
      <c r="AR654" s="113">
        <f t="shared" si="732"/>
        <v>0</v>
      </c>
      <c r="AS654" s="113">
        <f t="shared" si="732"/>
        <v>0</v>
      </c>
      <c r="AT654" s="113">
        <f>SUM(AQ654:AS654)</f>
        <v>0</v>
      </c>
      <c r="AU654" s="113">
        <v>0</v>
      </c>
      <c r="AV654" s="113">
        <v>0</v>
      </c>
      <c r="AW654" s="113">
        <f>SUM(AU654:AV654)</f>
        <v>0</v>
      </c>
      <c r="AX654" s="113" t="e">
        <f>#REF!</f>
        <v>#REF!</v>
      </c>
      <c r="AY654" s="113">
        <v>0</v>
      </c>
      <c r="AZ654" s="113">
        <v>0</v>
      </c>
      <c r="BA654" s="113">
        <v>0</v>
      </c>
      <c r="BB654" s="113">
        <v>0</v>
      </c>
    </row>
    <row r="655" spans="7:54" s="71" customFormat="1" ht="14.25" x14ac:dyDescent="0.2">
      <c r="G655" s="81" t="s">
        <v>1200</v>
      </c>
      <c r="H655" s="85" t="s">
        <v>1200</v>
      </c>
      <c r="I655" s="74" t="s">
        <v>1201</v>
      </c>
      <c r="J655" s="75">
        <v>0</v>
      </c>
      <c r="K655" s="75"/>
      <c r="L655" s="113">
        <v>0</v>
      </c>
      <c r="M655" s="113">
        <v>0</v>
      </c>
      <c r="N655" s="113">
        <v>0</v>
      </c>
      <c r="O655" s="113">
        <v>0</v>
      </c>
      <c r="P655" s="113">
        <v>0</v>
      </c>
      <c r="Q655" s="113">
        <v>0</v>
      </c>
      <c r="R655" s="113">
        <v>0</v>
      </c>
      <c r="S655" s="113">
        <v>0</v>
      </c>
      <c r="T655" s="113">
        <v>0</v>
      </c>
      <c r="U655" s="113">
        <v>0</v>
      </c>
      <c r="V655" s="113">
        <v>0</v>
      </c>
      <c r="W655" s="113">
        <v>0</v>
      </c>
      <c r="X655" s="113">
        <v>0</v>
      </c>
      <c r="Y655" s="113">
        <f t="shared" si="711"/>
        <v>0</v>
      </c>
      <c r="Z655" s="113">
        <v>0</v>
      </c>
      <c r="AA655" s="113">
        <v>0</v>
      </c>
      <c r="AB655" s="113">
        <v>0</v>
      </c>
      <c r="AC655" s="113">
        <v>0</v>
      </c>
      <c r="AD655" s="113">
        <v>0</v>
      </c>
      <c r="AE655" s="113">
        <v>0</v>
      </c>
      <c r="AF655" s="113">
        <v>0</v>
      </c>
      <c r="AG655" s="113">
        <v>0</v>
      </c>
      <c r="AH655" s="113">
        <v>0</v>
      </c>
      <c r="AI655" s="113">
        <f t="shared" si="685"/>
        <v>0</v>
      </c>
      <c r="AJ655" s="113">
        <v>0</v>
      </c>
      <c r="AK655" s="113">
        <v>0</v>
      </c>
      <c r="AL655" s="113">
        <f t="shared" si="686"/>
        <v>0</v>
      </c>
      <c r="AM655" s="113">
        <f>SUM(M655:R655)</f>
        <v>0</v>
      </c>
      <c r="AN655" s="113">
        <f>SUM(S655:U655)</f>
        <v>0</v>
      </c>
      <c r="AO655" s="113">
        <f>SUM(V655:X655)</f>
        <v>0</v>
      </c>
      <c r="AP655" s="113">
        <f>SUM(AM655:AO655)</f>
        <v>0</v>
      </c>
      <c r="AQ655" s="113">
        <f t="shared" si="732"/>
        <v>0</v>
      </c>
      <c r="AR655" s="113">
        <f t="shared" si="732"/>
        <v>0</v>
      </c>
      <c r="AS655" s="113">
        <f t="shared" si="732"/>
        <v>0</v>
      </c>
      <c r="AT655" s="113">
        <f>SUM(AQ655:AS655)</f>
        <v>0</v>
      </c>
      <c r="AU655" s="113">
        <v>0</v>
      </c>
      <c r="AV655" s="113">
        <v>0</v>
      </c>
      <c r="AW655" s="113">
        <f>SUM(AU655:AV655)</f>
        <v>0</v>
      </c>
      <c r="AX655" s="113" t="e">
        <f>#REF!</f>
        <v>#REF!</v>
      </c>
      <c r="AY655" s="113">
        <v>0</v>
      </c>
      <c r="AZ655" s="113">
        <v>0</v>
      </c>
      <c r="BA655" s="113">
        <v>0</v>
      </c>
      <c r="BB655" s="113">
        <v>0</v>
      </c>
    </row>
    <row r="656" spans="7:54" s="71" customFormat="1" ht="14.25" x14ac:dyDescent="0.2">
      <c r="G656" s="81"/>
      <c r="H656" s="85"/>
      <c r="I656" s="74" t="s">
        <v>1202</v>
      </c>
      <c r="J656" s="75"/>
      <c r="K656" s="75"/>
      <c r="L656" s="113"/>
      <c r="M656" s="113"/>
      <c r="N656" s="113"/>
      <c r="O656" s="113"/>
      <c r="P656" s="113"/>
      <c r="Q656" s="113"/>
      <c r="R656" s="113"/>
      <c r="S656" s="113"/>
      <c r="T656" s="113"/>
      <c r="U656" s="113"/>
      <c r="V656" s="113"/>
      <c r="W656" s="113"/>
      <c r="X656" s="113"/>
      <c r="Y656" s="113"/>
      <c r="Z656" s="113"/>
      <c r="AA656" s="113"/>
      <c r="AB656" s="113"/>
      <c r="AC656" s="113"/>
      <c r="AD656" s="113"/>
      <c r="AE656" s="113"/>
      <c r="AF656" s="113"/>
      <c r="AG656" s="113"/>
      <c r="AH656" s="113"/>
      <c r="AI656" s="113">
        <f t="shared" si="685"/>
        <v>0</v>
      </c>
      <c r="AJ656" s="113">
        <v>0</v>
      </c>
      <c r="AK656" s="113">
        <v>0</v>
      </c>
      <c r="AL656" s="113">
        <f t="shared" si="686"/>
        <v>0</v>
      </c>
      <c r="AM656" s="113">
        <f>SUM(M656:R656)</f>
        <v>0</v>
      </c>
      <c r="AN656" s="113">
        <f>SUM(S656:U656)</f>
        <v>0</v>
      </c>
      <c r="AO656" s="113">
        <f>SUM(V656:X656)</f>
        <v>0</v>
      </c>
      <c r="AP656" s="113">
        <f>SUM(AM656:AO656)</f>
        <v>0</v>
      </c>
      <c r="AQ656" s="113">
        <f t="shared" si="732"/>
        <v>0</v>
      </c>
      <c r="AR656" s="113">
        <f t="shared" si="732"/>
        <v>0</v>
      </c>
      <c r="AS656" s="113">
        <f t="shared" si="732"/>
        <v>0</v>
      </c>
      <c r="AT656" s="113">
        <f>SUM(AQ656:AS656)</f>
        <v>0</v>
      </c>
      <c r="AU656" s="113">
        <v>0</v>
      </c>
      <c r="AV656" s="113">
        <v>0</v>
      </c>
      <c r="AW656" s="113">
        <f>SUM(AU656:AV656)</f>
        <v>0</v>
      </c>
      <c r="AX656" s="113" t="e">
        <f>#REF!</f>
        <v>#REF!</v>
      </c>
      <c r="AY656" s="113"/>
      <c r="AZ656" s="113"/>
      <c r="BA656" s="113"/>
      <c r="BB656" s="113"/>
    </row>
    <row r="657" spans="7:54" s="71" customFormat="1" ht="14.25" x14ac:dyDescent="0.2">
      <c r="G657" s="81" t="s">
        <v>1203</v>
      </c>
      <c r="H657" s="82" t="s">
        <v>222</v>
      </c>
      <c r="I657" s="83" t="s">
        <v>223</v>
      </c>
      <c r="J657" s="84">
        <f>J658</f>
        <v>0</v>
      </c>
      <c r="K657" s="84">
        <f>K658</f>
        <v>0</v>
      </c>
      <c r="L657" s="115">
        <f>L658</f>
        <v>0</v>
      </c>
      <c r="M657" s="115">
        <f t="shared" ref="M657:X657" si="733">M658</f>
        <v>0</v>
      </c>
      <c r="N657" s="115">
        <f t="shared" si="733"/>
        <v>0</v>
      </c>
      <c r="O657" s="115">
        <f t="shared" si="733"/>
        <v>0</v>
      </c>
      <c r="P657" s="115">
        <f t="shared" si="733"/>
        <v>0</v>
      </c>
      <c r="Q657" s="115">
        <f t="shared" si="733"/>
        <v>0</v>
      </c>
      <c r="R657" s="115">
        <f t="shared" si="733"/>
        <v>0</v>
      </c>
      <c r="S657" s="115">
        <f t="shared" si="733"/>
        <v>0</v>
      </c>
      <c r="T657" s="115">
        <f t="shared" si="733"/>
        <v>0</v>
      </c>
      <c r="U657" s="115">
        <f t="shared" si="733"/>
        <v>0</v>
      </c>
      <c r="V657" s="115">
        <f t="shared" si="733"/>
        <v>0</v>
      </c>
      <c r="W657" s="115">
        <f t="shared" si="733"/>
        <v>0</v>
      </c>
      <c r="X657" s="115">
        <f t="shared" si="733"/>
        <v>0</v>
      </c>
      <c r="Y657" s="115">
        <f t="shared" si="711"/>
        <v>0</v>
      </c>
      <c r="Z657" s="115">
        <f t="shared" ref="Z657:BB657" si="734">Z658</f>
        <v>0</v>
      </c>
      <c r="AA657" s="115">
        <f t="shared" si="734"/>
        <v>0</v>
      </c>
      <c r="AB657" s="115">
        <f t="shared" si="734"/>
        <v>0</v>
      </c>
      <c r="AC657" s="115">
        <f t="shared" si="734"/>
        <v>0</v>
      </c>
      <c r="AD657" s="115">
        <f t="shared" si="734"/>
        <v>0</v>
      </c>
      <c r="AE657" s="115">
        <f t="shared" si="734"/>
        <v>0</v>
      </c>
      <c r="AF657" s="115">
        <f t="shared" si="734"/>
        <v>0</v>
      </c>
      <c r="AG657" s="115">
        <v>0</v>
      </c>
      <c r="AH657" s="115">
        <f t="shared" si="734"/>
        <v>0</v>
      </c>
      <c r="AI657" s="115">
        <f t="shared" si="734"/>
        <v>0</v>
      </c>
      <c r="AJ657" s="115">
        <f t="shared" si="734"/>
        <v>0</v>
      </c>
      <c r="AK657" s="115">
        <f t="shared" si="734"/>
        <v>0</v>
      </c>
      <c r="AL657" s="115">
        <f t="shared" si="734"/>
        <v>0</v>
      </c>
      <c r="AM657" s="115">
        <f t="shared" si="734"/>
        <v>0</v>
      </c>
      <c r="AN657" s="115">
        <f t="shared" si="734"/>
        <v>0</v>
      </c>
      <c r="AO657" s="115">
        <f t="shared" si="734"/>
        <v>0</v>
      </c>
      <c r="AP657" s="115">
        <f t="shared" si="734"/>
        <v>0</v>
      </c>
      <c r="AQ657" s="115">
        <f t="shared" si="734"/>
        <v>0</v>
      </c>
      <c r="AR657" s="115">
        <f t="shared" si="734"/>
        <v>0</v>
      </c>
      <c r="AS657" s="115">
        <f t="shared" si="734"/>
        <v>0</v>
      </c>
      <c r="AT657" s="115">
        <f t="shared" si="734"/>
        <v>0</v>
      </c>
      <c r="AU657" s="115">
        <f t="shared" si="734"/>
        <v>0</v>
      </c>
      <c r="AV657" s="115">
        <f t="shared" si="734"/>
        <v>0</v>
      </c>
      <c r="AW657" s="115">
        <f t="shared" si="734"/>
        <v>0</v>
      </c>
      <c r="AX657" s="115" t="e">
        <f t="shared" si="734"/>
        <v>#REF!</v>
      </c>
      <c r="AY657" s="115">
        <f t="shared" si="734"/>
        <v>0</v>
      </c>
      <c r="AZ657" s="115">
        <f t="shared" si="734"/>
        <v>0</v>
      </c>
      <c r="BA657" s="115">
        <f t="shared" si="734"/>
        <v>0</v>
      </c>
      <c r="BB657" s="115">
        <f t="shared" si="734"/>
        <v>0</v>
      </c>
    </row>
    <row r="658" spans="7:54" s="71" customFormat="1" ht="14.25" x14ac:dyDescent="0.2">
      <c r="G658" s="81" t="s">
        <v>1204</v>
      </c>
      <c r="H658" s="85" t="s">
        <v>1204</v>
      </c>
      <c r="I658" s="74" t="s">
        <v>1205</v>
      </c>
      <c r="J658" s="75">
        <v>0</v>
      </c>
      <c r="K658" s="75"/>
      <c r="L658" s="113">
        <v>0</v>
      </c>
      <c r="M658" s="113">
        <v>0</v>
      </c>
      <c r="N658" s="113">
        <v>0</v>
      </c>
      <c r="O658" s="113">
        <v>0</v>
      </c>
      <c r="P658" s="113">
        <v>0</v>
      </c>
      <c r="Q658" s="113">
        <v>0</v>
      </c>
      <c r="R658" s="113">
        <v>0</v>
      </c>
      <c r="S658" s="113">
        <v>0</v>
      </c>
      <c r="T658" s="113">
        <v>0</v>
      </c>
      <c r="U658" s="113">
        <v>0</v>
      </c>
      <c r="V658" s="113">
        <v>0</v>
      </c>
      <c r="W658" s="113">
        <v>0</v>
      </c>
      <c r="X658" s="113">
        <v>0</v>
      </c>
      <c r="Y658" s="113">
        <f t="shared" si="711"/>
        <v>0</v>
      </c>
      <c r="Z658" s="113">
        <v>0</v>
      </c>
      <c r="AA658" s="113">
        <v>0</v>
      </c>
      <c r="AB658" s="113">
        <v>0</v>
      </c>
      <c r="AC658" s="113">
        <v>0</v>
      </c>
      <c r="AD658" s="113">
        <v>0</v>
      </c>
      <c r="AE658" s="113">
        <v>0</v>
      </c>
      <c r="AF658" s="113">
        <v>0</v>
      </c>
      <c r="AG658" s="113">
        <v>0</v>
      </c>
      <c r="AH658" s="113">
        <v>0</v>
      </c>
      <c r="AI658" s="113">
        <f t="shared" si="685"/>
        <v>0</v>
      </c>
      <c r="AJ658" s="113">
        <v>0</v>
      </c>
      <c r="AK658" s="113">
        <v>0</v>
      </c>
      <c r="AL658" s="113">
        <f t="shared" si="686"/>
        <v>0</v>
      </c>
      <c r="AM658" s="113">
        <f>SUM(M658:R658)</f>
        <v>0</v>
      </c>
      <c r="AN658" s="113">
        <f>SUM(S658:U658)</f>
        <v>0</v>
      </c>
      <c r="AO658" s="113">
        <f>SUM(V658:X658)</f>
        <v>0</v>
      </c>
      <c r="AP658" s="113">
        <f>SUM(AM658:AO658)</f>
        <v>0</v>
      </c>
      <c r="AQ658" s="113">
        <f>AM658</f>
        <v>0</v>
      </c>
      <c r="AR658" s="113">
        <f>AN658</f>
        <v>0</v>
      </c>
      <c r="AS658" s="113">
        <f>AO658</f>
        <v>0</v>
      </c>
      <c r="AT658" s="113">
        <f>SUM(AQ658:AS658)</f>
        <v>0</v>
      </c>
      <c r="AU658" s="113">
        <v>0</v>
      </c>
      <c r="AV658" s="113">
        <v>0</v>
      </c>
      <c r="AW658" s="113">
        <f>SUM(AU658:AV658)</f>
        <v>0</v>
      </c>
      <c r="AX658" s="113" t="e">
        <f>#REF!</f>
        <v>#REF!</v>
      </c>
      <c r="AY658" s="113">
        <v>0</v>
      </c>
      <c r="AZ658" s="113">
        <v>0</v>
      </c>
      <c r="BA658" s="113">
        <v>0</v>
      </c>
      <c r="BB658" s="113">
        <v>0</v>
      </c>
    </row>
    <row r="659" spans="7:54" s="71" customFormat="1" ht="14.25" x14ac:dyDescent="0.2">
      <c r="G659" s="81" t="s">
        <v>1206</v>
      </c>
      <c r="H659" s="82" t="s">
        <v>224</v>
      </c>
      <c r="I659" s="83" t="s">
        <v>225</v>
      </c>
      <c r="J659" s="84">
        <f>SUM(J660:J661)</f>
        <v>0</v>
      </c>
      <c r="K659" s="84">
        <f>SUM(K660:K661)</f>
        <v>0</v>
      </c>
      <c r="L659" s="115">
        <f>SUM(L660:L661)</f>
        <v>0</v>
      </c>
      <c r="M659" s="115">
        <f t="shared" ref="M659:X659" si="735">SUM(M660:M661)</f>
        <v>0</v>
      </c>
      <c r="N659" s="115">
        <f t="shared" si="735"/>
        <v>0</v>
      </c>
      <c r="O659" s="115">
        <f t="shared" si="735"/>
        <v>0</v>
      </c>
      <c r="P659" s="115">
        <f t="shared" si="735"/>
        <v>0</v>
      </c>
      <c r="Q659" s="115">
        <f t="shared" si="735"/>
        <v>0</v>
      </c>
      <c r="R659" s="115">
        <f t="shared" si="735"/>
        <v>0</v>
      </c>
      <c r="S659" s="115">
        <f t="shared" si="735"/>
        <v>0</v>
      </c>
      <c r="T659" s="115">
        <f t="shared" si="735"/>
        <v>0</v>
      </c>
      <c r="U659" s="115">
        <f t="shared" si="735"/>
        <v>0</v>
      </c>
      <c r="V659" s="115">
        <f t="shared" si="735"/>
        <v>0</v>
      </c>
      <c r="W659" s="115">
        <f t="shared" si="735"/>
        <v>0</v>
      </c>
      <c r="X659" s="115">
        <f t="shared" si="735"/>
        <v>0</v>
      </c>
      <c r="Y659" s="115">
        <f t="shared" si="711"/>
        <v>0</v>
      </c>
      <c r="Z659" s="115">
        <f t="shared" ref="Z659:AW659" si="736">SUM(Z660:Z661)</f>
        <v>0</v>
      </c>
      <c r="AA659" s="115">
        <f t="shared" si="736"/>
        <v>0</v>
      </c>
      <c r="AB659" s="115">
        <f t="shared" si="736"/>
        <v>0</v>
      </c>
      <c r="AC659" s="115">
        <f t="shared" si="736"/>
        <v>0</v>
      </c>
      <c r="AD659" s="115">
        <f t="shared" si="736"/>
        <v>0</v>
      </c>
      <c r="AE659" s="115">
        <f>SUM(AE660:AE661)</f>
        <v>0</v>
      </c>
      <c r="AF659" s="115">
        <f t="shared" si="736"/>
        <v>0</v>
      </c>
      <c r="AG659" s="115">
        <v>0</v>
      </c>
      <c r="AH659" s="115">
        <v>0</v>
      </c>
      <c r="AI659" s="115">
        <f t="shared" si="736"/>
        <v>0</v>
      </c>
      <c r="AJ659" s="115">
        <f t="shared" si="736"/>
        <v>0</v>
      </c>
      <c r="AK659" s="115">
        <f t="shared" si="736"/>
        <v>0</v>
      </c>
      <c r="AL659" s="115">
        <f t="shared" si="736"/>
        <v>0</v>
      </c>
      <c r="AM659" s="115">
        <f t="shared" si="736"/>
        <v>0</v>
      </c>
      <c r="AN659" s="115">
        <f t="shared" si="736"/>
        <v>0</v>
      </c>
      <c r="AO659" s="115">
        <f t="shared" si="736"/>
        <v>0</v>
      </c>
      <c r="AP659" s="115">
        <f t="shared" si="736"/>
        <v>0</v>
      </c>
      <c r="AQ659" s="115">
        <f t="shared" si="736"/>
        <v>0</v>
      </c>
      <c r="AR659" s="115">
        <f t="shared" si="736"/>
        <v>0</v>
      </c>
      <c r="AS659" s="115">
        <f>SUM(AS660:AS661)</f>
        <v>0</v>
      </c>
      <c r="AT659" s="115">
        <f>SUM(AT660:AT661)</f>
        <v>0</v>
      </c>
      <c r="AU659" s="115">
        <f t="shared" si="736"/>
        <v>0</v>
      </c>
      <c r="AV659" s="115" t="e">
        <f t="shared" si="736"/>
        <v>#REF!</v>
      </c>
      <c r="AW659" s="115" t="e">
        <f t="shared" si="736"/>
        <v>#REF!</v>
      </c>
      <c r="AX659" s="115" t="e">
        <f>SUM(AX660:AX661)</f>
        <v>#REF!</v>
      </c>
      <c r="AY659" s="115">
        <f>SUM(AY660:AY661)</f>
        <v>0</v>
      </c>
      <c r="AZ659" s="115">
        <f>SUM(AZ660:AZ661)</f>
        <v>0</v>
      </c>
      <c r="BA659" s="115">
        <f>SUM(BA660:BA661)</f>
        <v>0</v>
      </c>
      <c r="BB659" s="115">
        <f>SUM(BB660:BB661)</f>
        <v>0</v>
      </c>
    </row>
    <row r="660" spans="7:54" s="71" customFormat="1" ht="14.25" x14ac:dyDescent="0.2">
      <c r="G660" s="81" t="s">
        <v>1207</v>
      </c>
      <c r="H660" s="85" t="s">
        <v>1207</v>
      </c>
      <c r="I660" s="74" t="s">
        <v>1208</v>
      </c>
      <c r="J660" s="75">
        <v>0</v>
      </c>
      <c r="K660" s="75"/>
      <c r="L660" s="113">
        <v>0</v>
      </c>
      <c r="M660" s="113">
        <v>0</v>
      </c>
      <c r="N660" s="113">
        <v>0</v>
      </c>
      <c r="O660" s="113">
        <v>0</v>
      </c>
      <c r="P660" s="113"/>
      <c r="Q660" s="113">
        <v>0</v>
      </c>
      <c r="R660" s="113">
        <v>0</v>
      </c>
      <c r="S660" s="113">
        <v>0</v>
      </c>
      <c r="T660" s="113">
        <v>0</v>
      </c>
      <c r="U660" s="113">
        <v>0</v>
      </c>
      <c r="V660" s="113">
        <v>0</v>
      </c>
      <c r="W660" s="113">
        <v>0</v>
      </c>
      <c r="X660" s="113">
        <v>0</v>
      </c>
      <c r="Y660" s="113">
        <f t="shared" si="711"/>
        <v>0</v>
      </c>
      <c r="Z660" s="113">
        <v>0</v>
      </c>
      <c r="AA660" s="113">
        <v>0</v>
      </c>
      <c r="AB660" s="113">
        <v>0</v>
      </c>
      <c r="AC660" s="113">
        <v>0</v>
      </c>
      <c r="AD660" s="113">
        <v>0</v>
      </c>
      <c r="AE660" s="113">
        <v>0</v>
      </c>
      <c r="AF660" s="113">
        <v>0</v>
      </c>
      <c r="AG660" s="113">
        <v>0</v>
      </c>
      <c r="AH660" s="113">
        <v>0</v>
      </c>
      <c r="AI660" s="113">
        <f t="shared" si="685"/>
        <v>0</v>
      </c>
      <c r="AJ660" s="113">
        <v>0</v>
      </c>
      <c r="AK660" s="113">
        <v>0</v>
      </c>
      <c r="AL660" s="113">
        <f t="shared" si="686"/>
        <v>0</v>
      </c>
      <c r="AM660" s="113">
        <f>SUM(M660:R660)</f>
        <v>0</v>
      </c>
      <c r="AN660" s="113">
        <f>SUM(S660:U660)</f>
        <v>0</v>
      </c>
      <c r="AO660" s="113">
        <f>SUM(V660:X660)</f>
        <v>0</v>
      </c>
      <c r="AP660" s="113">
        <f>SUM(AM660:AO660)</f>
        <v>0</v>
      </c>
      <c r="AQ660" s="113">
        <f t="shared" ref="AQ660:AS661" si="737">AM660</f>
        <v>0</v>
      </c>
      <c r="AR660" s="113">
        <f t="shared" si="737"/>
        <v>0</v>
      </c>
      <c r="AS660" s="113">
        <f t="shared" si="737"/>
        <v>0</v>
      </c>
      <c r="AT660" s="113">
        <f>SUM(AQ660:AS660)</f>
        <v>0</v>
      </c>
      <c r="AU660" s="113">
        <v>0</v>
      </c>
      <c r="AV660" s="113">
        <v>0</v>
      </c>
      <c r="AW660" s="113">
        <f>SUM(AU660:AV660)</f>
        <v>0</v>
      </c>
      <c r="AX660" s="113" t="e">
        <f>#REF!</f>
        <v>#REF!</v>
      </c>
      <c r="AY660" s="113">
        <v>0</v>
      </c>
      <c r="AZ660" s="113">
        <v>0</v>
      </c>
      <c r="BA660" s="113">
        <v>0</v>
      </c>
      <c r="BB660" s="113">
        <v>0</v>
      </c>
    </row>
    <row r="661" spans="7:54" s="71" customFormat="1" ht="14.25" x14ac:dyDescent="0.2">
      <c r="G661" s="81" t="s">
        <v>1209</v>
      </c>
      <c r="H661" s="85" t="s">
        <v>1209</v>
      </c>
      <c r="I661" s="74" t="s">
        <v>1210</v>
      </c>
      <c r="J661" s="75">
        <v>0</v>
      </c>
      <c r="K661" s="75"/>
      <c r="L661" s="113">
        <v>0</v>
      </c>
      <c r="M661" s="113"/>
      <c r="N661" s="113"/>
      <c r="O661" s="113"/>
      <c r="P661" s="113"/>
      <c r="Q661" s="113">
        <v>0</v>
      </c>
      <c r="R661" s="113">
        <v>0</v>
      </c>
      <c r="S661" s="113">
        <v>0</v>
      </c>
      <c r="T661" s="113">
        <v>0</v>
      </c>
      <c r="U661" s="113">
        <v>0</v>
      </c>
      <c r="V661" s="113">
        <v>0</v>
      </c>
      <c r="W661" s="113">
        <v>0</v>
      </c>
      <c r="X661" s="113">
        <v>0</v>
      </c>
      <c r="Y661" s="113">
        <f t="shared" si="711"/>
        <v>0</v>
      </c>
      <c r="Z661" s="113">
        <v>0</v>
      </c>
      <c r="AA661" s="113">
        <v>0</v>
      </c>
      <c r="AB661" s="113">
        <v>0</v>
      </c>
      <c r="AC661" s="113">
        <v>0</v>
      </c>
      <c r="AD661" s="113">
        <v>0</v>
      </c>
      <c r="AE661" s="113">
        <v>0</v>
      </c>
      <c r="AF661" s="113">
        <v>0</v>
      </c>
      <c r="AG661" s="113">
        <v>0</v>
      </c>
      <c r="AH661" s="113">
        <v>0</v>
      </c>
      <c r="AI661" s="113">
        <f t="shared" si="685"/>
        <v>0</v>
      </c>
      <c r="AJ661" s="113">
        <v>0</v>
      </c>
      <c r="AK661" s="113">
        <v>0</v>
      </c>
      <c r="AL661" s="113">
        <f t="shared" si="686"/>
        <v>0</v>
      </c>
      <c r="AM661" s="113">
        <f>SUM(M661:R661)</f>
        <v>0</v>
      </c>
      <c r="AN661" s="113">
        <f>SUM(S661:U661)</f>
        <v>0</v>
      </c>
      <c r="AO661" s="113">
        <f>SUM(V661:X661)</f>
        <v>0</v>
      </c>
      <c r="AP661" s="113">
        <f>SUM(AM661:AO661)</f>
        <v>0</v>
      </c>
      <c r="AQ661" s="113">
        <f t="shared" si="737"/>
        <v>0</v>
      </c>
      <c r="AR661" s="113">
        <f t="shared" si="737"/>
        <v>0</v>
      </c>
      <c r="AS661" s="113">
        <f t="shared" si="737"/>
        <v>0</v>
      </c>
      <c r="AT661" s="113">
        <f>SUM(AQ661:AS661)</f>
        <v>0</v>
      </c>
      <c r="AU661" s="113">
        <v>0</v>
      </c>
      <c r="AV661" s="113" t="e">
        <f>#REF!-AU661</f>
        <v>#REF!</v>
      </c>
      <c r="AW661" s="113" t="e">
        <f>SUM(AU661:AV661)</f>
        <v>#REF!</v>
      </c>
      <c r="AX661" s="113" t="e">
        <f>#REF!</f>
        <v>#REF!</v>
      </c>
      <c r="AY661" s="113">
        <v>0</v>
      </c>
      <c r="AZ661" s="113">
        <v>0</v>
      </c>
      <c r="BA661" s="113">
        <v>0</v>
      </c>
      <c r="BB661" s="113">
        <v>0</v>
      </c>
    </row>
    <row r="662" spans="7:54" s="71" customFormat="1" ht="14.25" x14ac:dyDescent="0.2">
      <c r="G662" s="81" t="s">
        <v>1211</v>
      </c>
      <c r="H662" s="82" t="s">
        <v>226</v>
      </c>
      <c r="I662" s="83" t="s">
        <v>227</v>
      </c>
      <c r="J662" s="84">
        <f>J663</f>
        <v>0</v>
      </c>
      <c r="K662" s="84">
        <f>K663</f>
        <v>0</v>
      </c>
      <c r="L662" s="115">
        <f>L663</f>
        <v>0</v>
      </c>
      <c r="M662" s="115">
        <f t="shared" ref="M662:X662" si="738">M663</f>
        <v>0</v>
      </c>
      <c r="N662" s="115">
        <f t="shared" si="738"/>
        <v>0</v>
      </c>
      <c r="O662" s="115">
        <f t="shared" si="738"/>
        <v>0</v>
      </c>
      <c r="P662" s="115">
        <f t="shared" si="738"/>
        <v>0</v>
      </c>
      <c r="Q662" s="115">
        <f t="shared" si="738"/>
        <v>0</v>
      </c>
      <c r="R662" s="115">
        <f t="shared" si="738"/>
        <v>0</v>
      </c>
      <c r="S662" s="115">
        <f t="shared" si="738"/>
        <v>0</v>
      </c>
      <c r="T662" s="115">
        <f t="shared" si="738"/>
        <v>0</v>
      </c>
      <c r="U662" s="115">
        <f t="shared" si="738"/>
        <v>0</v>
      </c>
      <c r="V662" s="115">
        <f t="shared" si="738"/>
        <v>0</v>
      </c>
      <c r="W662" s="115">
        <f t="shared" si="738"/>
        <v>0</v>
      </c>
      <c r="X662" s="115">
        <f t="shared" si="738"/>
        <v>0</v>
      </c>
      <c r="Y662" s="115">
        <f t="shared" si="711"/>
        <v>0</v>
      </c>
      <c r="Z662" s="115">
        <f t="shared" ref="Z662:BB662" si="739">Z663</f>
        <v>0</v>
      </c>
      <c r="AA662" s="115">
        <f t="shared" si="739"/>
        <v>0</v>
      </c>
      <c r="AB662" s="115">
        <f t="shared" si="739"/>
        <v>0</v>
      </c>
      <c r="AC662" s="115">
        <f t="shared" si="739"/>
        <v>0</v>
      </c>
      <c r="AD662" s="115">
        <f t="shared" si="739"/>
        <v>0</v>
      </c>
      <c r="AE662" s="115">
        <f t="shared" si="739"/>
        <v>0</v>
      </c>
      <c r="AF662" s="115">
        <f t="shared" si="739"/>
        <v>0</v>
      </c>
      <c r="AG662" s="115">
        <v>0</v>
      </c>
      <c r="AH662" s="115">
        <v>0</v>
      </c>
      <c r="AI662" s="115">
        <f t="shared" si="739"/>
        <v>0</v>
      </c>
      <c r="AJ662" s="115">
        <f t="shared" si="739"/>
        <v>0</v>
      </c>
      <c r="AK662" s="115">
        <f t="shared" si="739"/>
        <v>0</v>
      </c>
      <c r="AL662" s="115">
        <f t="shared" si="739"/>
        <v>0</v>
      </c>
      <c r="AM662" s="115">
        <f t="shared" si="739"/>
        <v>0</v>
      </c>
      <c r="AN662" s="115">
        <f t="shared" si="739"/>
        <v>0</v>
      </c>
      <c r="AO662" s="115">
        <f t="shared" si="739"/>
        <v>0</v>
      </c>
      <c r="AP662" s="115">
        <f t="shared" si="739"/>
        <v>0</v>
      </c>
      <c r="AQ662" s="115">
        <f t="shared" si="739"/>
        <v>0</v>
      </c>
      <c r="AR662" s="115">
        <f t="shared" si="739"/>
        <v>0</v>
      </c>
      <c r="AS662" s="115">
        <f t="shared" si="739"/>
        <v>0</v>
      </c>
      <c r="AT662" s="115">
        <f t="shared" si="739"/>
        <v>0</v>
      </c>
      <c r="AU662" s="115">
        <f t="shared" si="739"/>
        <v>0</v>
      </c>
      <c r="AV662" s="115" t="e">
        <f t="shared" si="739"/>
        <v>#REF!</v>
      </c>
      <c r="AW662" s="115" t="e">
        <f t="shared" si="739"/>
        <v>#REF!</v>
      </c>
      <c r="AX662" s="115" t="e">
        <f t="shared" si="739"/>
        <v>#REF!</v>
      </c>
      <c r="AY662" s="115">
        <f t="shared" si="739"/>
        <v>0</v>
      </c>
      <c r="AZ662" s="115">
        <f t="shared" si="739"/>
        <v>0</v>
      </c>
      <c r="BA662" s="115">
        <f t="shared" si="739"/>
        <v>0</v>
      </c>
      <c r="BB662" s="115">
        <f t="shared" si="739"/>
        <v>0</v>
      </c>
    </row>
    <row r="663" spans="7:54" s="71" customFormat="1" ht="14.25" x14ac:dyDescent="0.2">
      <c r="G663" s="81" t="s">
        <v>226</v>
      </c>
      <c r="H663" s="85" t="s">
        <v>226</v>
      </c>
      <c r="I663" s="74" t="s">
        <v>1212</v>
      </c>
      <c r="J663" s="75">
        <v>0</v>
      </c>
      <c r="K663" s="75"/>
      <c r="L663" s="113">
        <v>0</v>
      </c>
      <c r="M663" s="113"/>
      <c r="N663" s="113"/>
      <c r="O663" s="113"/>
      <c r="P663" s="113"/>
      <c r="Q663" s="113">
        <v>0</v>
      </c>
      <c r="R663" s="113">
        <v>0</v>
      </c>
      <c r="S663" s="113">
        <v>0</v>
      </c>
      <c r="T663" s="113">
        <v>0</v>
      </c>
      <c r="U663" s="113">
        <v>0</v>
      </c>
      <c r="V663" s="113">
        <v>0</v>
      </c>
      <c r="W663" s="113">
        <v>0</v>
      </c>
      <c r="X663" s="113">
        <v>0</v>
      </c>
      <c r="Y663" s="113">
        <f t="shared" si="711"/>
        <v>0</v>
      </c>
      <c r="Z663" s="113"/>
      <c r="AA663" s="113"/>
      <c r="AB663" s="113"/>
      <c r="AC663" s="113"/>
      <c r="AD663" s="113">
        <v>0</v>
      </c>
      <c r="AE663" s="113">
        <v>0</v>
      </c>
      <c r="AF663" s="113">
        <v>0</v>
      </c>
      <c r="AG663" s="113">
        <v>0</v>
      </c>
      <c r="AH663" s="113">
        <v>0</v>
      </c>
      <c r="AI663" s="113">
        <f t="shared" si="685"/>
        <v>0</v>
      </c>
      <c r="AJ663" s="113">
        <v>0</v>
      </c>
      <c r="AK663" s="113">
        <v>0</v>
      </c>
      <c r="AL663" s="113">
        <f t="shared" si="686"/>
        <v>0</v>
      </c>
      <c r="AM663" s="113">
        <f>SUM(M663:R663)</f>
        <v>0</v>
      </c>
      <c r="AN663" s="113">
        <f>SUM(S663:U663)</f>
        <v>0</v>
      </c>
      <c r="AO663" s="113">
        <f>SUM(V663:X663)</f>
        <v>0</v>
      </c>
      <c r="AP663" s="113">
        <f>SUM(AM663:AO663)</f>
        <v>0</v>
      </c>
      <c r="AQ663" s="113">
        <f>AM663</f>
        <v>0</v>
      </c>
      <c r="AR663" s="113">
        <f>AN663</f>
        <v>0</v>
      </c>
      <c r="AS663" s="113">
        <f>AO663</f>
        <v>0</v>
      </c>
      <c r="AT663" s="113">
        <f>SUM(AQ663:AS663)</f>
        <v>0</v>
      </c>
      <c r="AU663" s="113">
        <v>0</v>
      </c>
      <c r="AV663" s="113" t="e">
        <f>#REF!-AU663</f>
        <v>#REF!</v>
      </c>
      <c r="AW663" s="113" t="e">
        <f>SUM(AU663:AV663)</f>
        <v>#REF!</v>
      </c>
      <c r="AX663" s="113" t="e">
        <f>#REF!</f>
        <v>#REF!</v>
      </c>
      <c r="AY663" s="113">
        <v>0</v>
      </c>
      <c r="AZ663" s="113">
        <v>0</v>
      </c>
      <c r="BA663" s="113">
        <v>0</v>
      </c>
      <c r="BB663" s="113">
        <v>0</v>
      </c>
    </row>
    <row r="664" spans="7:54" s="71" customFormat="1" ht="14.25" x14ac:dyDescent="0.2">
      <c r="G664" s="81" t="s">
        <v>1213</v>
      </c>
      <c r="H664" s="82" t="s">
        <v>228</v>
      </c>
      <c r="I664" s="83" t="s">
        <v>229</v>
      </c>
      <c r="J664" s="84">
        <f>SUM(J665:J666)</f>
        <v>0</v>
      </c>
      <c r="K664" s="84">
        <f>SUM(K665:K666)</f>
        <v>0</v>
      </c>
      <c r="L664" s="115">
        <f>SUM(L665:L666)</f>
        <v>0</v>
      </c>
      <c r="M664" s="115">
        <f t="shared" ref="M664:X664" si="740">SUM(M665:M666)</f>
        <v>0</v>
      </c>
      <c r="N664" s="115">
        <f t="shared" si="740"/>
        <v>0</v>
      </c>
      <c r="O664" s="115">
        <f t="shared" si="740"/>
        <v>0</v>
      </c>
      <c r="P664" s="115">
        <f t="shared" si="740"/>
        <v>0</v>
      </c>
      <c r="Q664" s="115">
        <f t="shared" si="740"/>
        <v>0</v>
      </c>
      <c r="R664" s="115">
        <f t="shared" si="740"/>
        <v>0</v>
      </c>
      <c r="S664" s="115">
        <f t="shared" si="740"/>
        <v>0</v>
      </c>
      <c r="T664" s="115">
        <f t="shared" si="740"/>
        <v>0</v>
      </c>
      <c r="U664" s="115">
        <f t="shared" si="740"/>
        <v>0</v>
      </c>
      <c r="V664" s="115">
        <f t="shared" si="740"/>
        <v>0</v>
      </c>
      <c r="W664" s="115">
        <f t="shared" si="740"/>
        <v>0</v>
      </c>
      <c r="X664" s="115">
        <f t="shared" si="740"/>
        <v>0</v>
      </c>
      <c r="Y664" s="115">
        <f t="shared" si="711"/>
        <v>0</v>
      </c>
      <c r="Z664" s="115">
        <f t="shared" ref="Z664:AW664" si="741">SUM(Z665:Z666)</f>
        <v>0</v>
      </c>
      <c r="AA664" s="115">
        <f t="shared" si="741"/>
        <v>0</v>
      </c>
      <c r="AB664" s="115">
        <f t="shared" si="741"/>
        <v>0</v>
      </c>
      <c r="AC664" s="115">
        <f t="shared" si="741"/>
        <v>0</v>
      </c>
      <c r="AD664" s="115">
        <f t="shared" si="741"/>
        <v>0</v>
      </c>
      <c r="AE664" s="115">
        <f>SUM(AE665:AE666)</f>
        <v>0</v>
      </c>
      <c r="AF664" s="115">
        <f t="shared" si="741"/>
        <v>0</v>
      </c>
      <c r="AG664" s="115">
        <v>0</v>
      </c>
      <c r="AH664" s="115">
        <v>0</v>
      </c>
      <c r="AI664" s="115">
        <f t="shared" si="741"/>
        <v>0</v>
      </c>
      <c r="AJ664" s="115">
        <f t="shared" si="741"/>
        <v>0</v>
      </c>
      <c r="AK664" s="115">
        <f t="shared" si="741"/>
        <v>0</v>
      </c>
      <c r="AL664" s="115">
        <f t="shared" si="741"/>
        <v>0</v>
      </c>
      <c r="AM664" s="115">
        <f t="shared" si="741"/>
        <v>0</v>
      </c>
      <c r="AN664" s="115">
        <f t="shared" si="741"/>
        <v>0</v>
      </c>
      <c r="AO664" s="115">
        <f t="shared" si="741"/>
        <v>0</v>
      </c>
      <c r="AP664" s="115">
        <f t="shared" si="741"/>
        <v>0</v>
      </c>
      <c r="AQ664" s="115">
        <f t="shared" si="741"/>
        <v>0</v>
      </c>
      <c r="AR664" s="115">
        <f t="shared" si="741"/>
        <v>0</v>
      </c>
      <c r="AS664" s="115">
        <f>SUM(AS665:AS666)</f>
        <v>0</v>
      </c>
      <c r="AT664" s="115">
        <f>SUM(AT665:AT666)</f>
        <v>0</v>
      </c>
      <c r="AU664" s="115">
        <f t="shared" si="741"/>
        <v>0</v>
      </c>
      <c r="AV664" s="115">
        <f t="shared" si="741"/>
        <v>0</v>
      </c>
      <c r="AW664" s="115">
        <f t="shared" si="741"/>
        <v>0</v>
      </c>
      <c r="AX664" s="115" t="e">
        <f>SUM(AX665:AX666)</f>
        <v>#REF!</v>
      </c>
      <c r="AY664" s="115">
        <f>SUM(AY665:AY666)</f>
        <v>0</v>
      </c>
      <c r="AZ664" s="115">
        <f>SUM(AZ665:AZ666)</f>
        <v>0</v>
      </c>
      <c r="BA664" s="115">
        <f>SUM(BA665:BA666)</f>
        <v>0</v>
      </c>
      <c r="BB664" s="115">
        <f>SUM(BB665:BB666)</f>
        <v>0</v>
      </c>
    </row>
    <row r="665" spans="7:54" s="71" customFormat="1" ht="14.25" x14ac:dyDescent="0.2">
      <c r="G665" s="81" t="s">
        <v>1214</v>
      </c>
      <c r="H665" s="85" t="s">
        <v>1214</v>
      </c>
      <c r="I665" s="74" t="s">
        <v>1215</v>
      </c>
      <c r="J665" s="75">
        <v>0</v>
      </c>
      <c r="K665" s="75"/>
      <c r="L665" s="113">
        <v>0</v>
      </c>
      <c r="M665" s="113">
        <v>0</v>
      </c>
      <c r="N665" s="113">
        <v>0</v>
      </c>
      <c r="O665" s="113">
        <v>0</v>
      </c>
      <c r="P665" s="113">
        <v>0</v>
      </c>
      <c r="Q665" s="113">
        <v>0</v>
      </c>
      <c r="R665" s="113">
        <v>0</v>
      </c>
      <c r="S665" s="113">
        <v>0</v>
      </c>
      <c r="T665" s="113">
        <v>0</v>
      </c>
      <c r="U665" s="113">
        <v>0</v>
      </c>
      <c r="V665" s="113">
        <v>0</v>
      </c>
      <c r="W665" s="113">
        <v>0</v>
      </c>
      <c r="X665" s="113">
        <v>0</v>
      </c>
      <c r="Y665" s="113">
        <f t="shared" si="711"/>
        <v>0</v>
      </c>
      <c r="Z665" s="113"/>
      <c r="AA665" s="113"/>
      <c r="AB665" s="113"/>
      <c r="AC665" s="113"/>
      <c r="AD665" s="113">
        <v>0</v>
      </c>
      <c r="AE665" s="113">
        <v>0</v>
      </c>
      <c r="AF665" s="113">
        <v>0</v>
      </c>
      <c r="AG665" s="113">
        <v>0</v>
      </c>
      <c r="AH665" s="113">
        <v>0</v>
      </c>
      <c r="AI665" s="113">
        <f t="shared" si="685"/>
        <v>0</v>
      </c>
      <c r="AJ665" s="113">
        <v>0</v>
      </c>
      <c r="AK665" s="113">
        <v>0</v>
      </c>
      <c r="AL665" s="113">
        <f t="shared" si="686"/>
        <v>0</v>
      </c>
      <c r="AM665" s="113">
        <f>SUM(M665:R665)</f>
        <v>0</v>
      </c>
      <c r="AN665" s="113">
        <f>SUM(S665:U665)</f>
        <v>0</v>
      </c>
      <c r="AO665" s="113">
        <f>SUM(V665:X665)</f>
        <v>0</v>
      </c>
      <c r="AP665" s="113">
        <f>SUM(AM665:AO665)</f>
        <v>0</v>
      </c>
      <c r="AQ665" s="113">
        <f t="shared" ref="AQ665:AS666" si="742">AM665</f>
        <v>0</v>
      </c>
      <c r="AR665" s="113">
        <f t="shared" si="742"/>
        <v>0</v>
      </c>
      <c r="AS665" s="113">
        <f t="shared" si="742"/>
        <v>0</v>
      </c>
      <c r="AT665" s="113">
        <f>SUM(AQ665:AS665)</f>
        <v>0</v>
      </c>
      <c r="AU665" s="113">
        <v>0</v>
      </c>
      <c r="AV665" s="113">
        <v>0</v>
      </c>
      <c r="AW665" s="113">
        <f>SUM(AU665:AV665)</f>
        <v>0</v>
      </c>
      <c r="AX665" s="113" t="e">
        <f>#REF!</f>
        <v>#REF!</v>
      </c>
      <c r="AY665" s="113">
        <v>0</v>
      </c>
      <c r="AZ665" s="113">
        <v>0</v>
      </c>
      <c r="BA665" s="113">
        <v>0</v>
      </c>
      <c r="BB665" s="113">
        <v>0</v>
      </c>
    </row>
    <row r="666" spans="7:54" s="71" customFormat="1" ht="14.25" x14ac:dyDescent="0.2">
      <c r="G666" s="81" t="s">
        <v>1216</v>
      </c>
      <c r="H666" s="85" t="s">
        <v>1216</v>
      </c>
      <c r="I666" s="74" t="s">
        <v>1217</v>
      </c>
      <c r="J666" s="75">
        <v>0</v>
      </c>
      <c r="K666" s="75"/>
      <c r="L666" s="113">
        <v>0</v>
      </c>
      <c r="M666" s="113">
        <v>0</v>
      </c>
      <c r="N666" s="113"/>
      <c r="O666" s="113"/>
      <c r="P666" s="113"/>
      <c r="Q666" s="113">
        <v>0</v>
      </c>
      <c r="R666" s="113">
        <v>0</v>
      </c>
      <c r="S666" s="113">
        <v>0</v>
      </c>
      <c r="T666" s="113">
        <v>0</v>
      </c>
      <c r="U666" s="113">
        <v>0</v>
      </c>
      <c r="V666" s="113">
        <v>0</v>
      </c>
      <c r="W666" s="113">
        <v>0</v>
      </c>
      <c r="X666" s="113">
        <v>0</v>
      </c>
      <c r="Y666" s="113">
        <f t="shared" si="711"/>
        <v>0</v>
      </c>
      <c r="Z666" s="113"/>
      <c r="AA666" s="113"/>
      <c r="AB666" s="113"/>
      <c r="AC666" s="113"/>
      <c r="AD666" s="113">
        <v>0</v>
      </c>
      <c r="AE666" s="113">
        <v>0</v>
      </c>
      <c r="AF666" s="113">
        <v>0</v>
      </c>
      <c r="AG666" s="113">
        <v>0</v>
      </c>
      <c r="AH666" s="113">
        <v>0</v>
      </c>
      <c r="AI666" s="113">
        <f t="shared" si="685"/>
        <v>0</v>
      </c>
      <c r="AJ666" s="113">
        <v>0</v>
      </c>
      <c r="AK666" s="113">
        <v>0</v>
      </c>
      <c r="AL666" s="113">
        <f t="shared" si="686"/>
        <v>0</v>
      </c>
      <c r="AM666" s="113">
        <f>SUM(M666:R666)</f>
        <v>0</v>
      </c>
      <c r="AN666" s="113">
        <f>SUM(S666:U666)</f>
        <v>0</v>
      </c>
      <c r="AO666" s="113">
        <f>SUM(V666:X666)</f>
        <v>0</v>
      </c>
      <c r="AP666" s="113">
        <f>SUM(AM666:AO666)</f>
        <v>0</v>
      </c>
      <c r="AQ666" s="113">
        <f t="shared" si="742"/>
        <v>0</v>
      </c>
      <c r="AR666" s="113">
        <f t="shared" si="742"/>
        <v>0</v>
      </c>
      <c r="AS666" s="113">
        <f t="shared" si="742"/>
        <v>0</v>
      </c>
      <c r="AT666" s="113">
        <f>SUM(AQ666:AS666)</f>
        <v>0</v>
      </c>
      <c r="AU666" s="113">
        <v>0</v>
      </c>
      <c r="AV666" s="113">
        <v>0</v>
      </c>
      <c r="AW666" s="113">
        <f>SUM(AU666:AV666)</f>
        <v>0</v>
      </c>
      <c r="AX666" s="113" t="e">
        <f>#REF!</f>
        <v>#REF!</v>
      </c>
      <c r="AY666" s="113">
        <v>0</v>
      </c>
      <c r="AZ666" s="113">
        <v>0</v>
      </c>
      <c r="BA666" s="113">
        <v>0</v>
      </c>
      <c r="BB666" s="113">
        <v>0</v>
      </c>
    </row>
    <row r="667" spans="7:54" s="71" customFormat="1" ht="14.25" x14ac:dyDescent="0.2">
      <c r="G667" s="81" t="s">
        <v>1218</v>
      </c>
      <c r="H667" s="82" t="s">
        <v>232</v>
      </c>
      <c r="I667" s="83" t="s">
        <v>233</v>
      </c>
      <c r="J667" s="84">
        <f>SUM(J668:J669)</f>
        <v>0</v>
      </c>
      <c r="K667" s="84">
        <f>SUM(K668:K669)</f>
        <v>0</v>
      </c>
      <c r="L667" s="115">
        <f>SUM(L668:L669)</f>
        <v>0</v>
      </c>
      <c r="M667" s="115">
        <f t="shared" ref="M667:X667" si="743">SUM(M668:M669)</f>
        <v>0</v>
      </c>
      <c r="N667" s="115">
        <f t="shared" si="743"/>
        <v>0</v>
      </c>
      <c r="O667" s="115">
        <f t="shared" si="743"/>
        <v>0</v>
      </c>
      <c r="P667" s="115">
        <f t="shared" si="743"/>
        <v>0</v>
      </c>
      <c r="Q667" s="115">
        <f t="shared" si="743"/>
        <v>0</v>
      </c>
      <c r="R667" s="115">
        <f t="shared" si="743"/>
        <v>0</v>
      </c>
      <c r="S667" s="115">
        <f t="shared" si="743"/>
        <v>0</v>
      </c>
      <c r="T667" s="115">
        <f t="shared" si="743"/>
        <v>0</v>
      </c>
      <c r="U667" s="115">
        <f t="shared" si="743"/>
        <v>0</v>
      </c>
      <c r="V667" s="115">
        <f t="shared" si="743"/>
        <v>0</v>
      </c>
      <c r="W667" s="115">
        <f t="shared" si="743"/>
        <v>0</v>
      </c>
      <c r="X667" s="115">
        <f t="shared" si="743"/>
        <v>0</v>
      </c>
      <c r="Y667" s="115">
        <f t="shared" si="711"/>
        <v>0</v>
      </c>
      <c r="Z667" s="115">
        <f t="shared" ref="Z667:AW667" si="744">SUM(Z668:Z669)</f>
        <v>0</v>
      </c>
      <c r="AA667" s="115">
        <f t="shared" si="744"/>
        <v>0</v>
      </c>
      <c r="AB667" s="115">
        <f t="shared" si="744"/>
        <v>0</v>
      </c>
      <c r="AC667" s="115">
        <f t="shared" si="744"/>
        <v>0</v>
      </c>
      <c r="AD667" s="115">
        <f t="shared" si="744"/>
        <v>0</v>
      </c>
      <c r="AE667" s="115">
        <f>SUM(AE668:AE669)</f>
        <v>0</v>
      </c>
      <c r="AF667" s="115">
        <f t="shared" si="744"/>
        <v>0</v>
      </c>
      <c r="AG667" s="115">
        <v>0</v>
      </c>
      <c r="AH667" s="115">
        <v>0</v>
      </c>
      <c r="AI667" s="115">
        <f t="shared" si="744"/>
        <v>0</v>
      </c>
      <c r="AJ667" s="115">
        <f t="shared" si="744"/>
        <v>0</v>
      </c>
      <c r="AK667" s="115">
        <f t="shared" si="744"/>
        <v>0</v>
      </c>
      <c r="AL667" s="115">
        <f t="shared" si="744"/>
        <v>0</v>
      </c>
      <c r="AM667" s="115">
        <f t="shared" si="744"/>
        <v>0</v>
      </c>
      <c r="AN667" s="115">
        <f t="shared" si="744"/>
        <v>0</v>
      </c>
      <c r="AO667" s="115">
        <f t="shared" si="744"/>
        <v>0</v>
      </c>
      <c r="AP667" s="115">
        <f t="shared" si="744"/>
        <v>0</v>
      </c>
      <c r="AQ667" s="115">
        <f t="shared" si="744"/>
        <v>0</v>
      </c>
      <c r="AR667" s="115">
        <f t="shared" si="744"/>
        <v>0</v>
      </c>
      <c r="AS667" s="115">
        <f>SUM(AS668:AS669)</f>
        <v>0</v>
      </c>
      <c r="AT667" s="115">
        <f>SUM(AT668:AT669)</f>
        <v>0</v>
      </c>
      <c r="AU667" s="115">
        <f t="shared" si="744"/>
        <v>0</v>
      </c>
      <c r="AV667" s="115">
        <f t="shared" si="744"/>
        <v>0</v>
      </c>
      <c r="AW667" s="115">
        <f t="shared" si="744"/>
        <v>0</v>
      </c>
      <c r="AX667" s="115" t="e">
        <f>SUM(AX668:AX669)</f>
        <v>#REF!</v>
      </c>
      <c r="AY667" s="115">
        <f>SUM(AY668:AY669)</f>
        <v>0</v>
      </c>
      <c r="AZ667" s="115">
        <f>SUM(AZ668:AZ669)</f>
        <v>0</v>
      </c>
      <c r="BA667" s="115">
        <f>SUM(BA668:BA669)</f>
        <v>0</v>
      </c>
      <c r="BB667" s="115">
        <f>SUM(BB668:BB669)</f>
        <v>0</v>
      </c>
    </row>
    <row r="668" spans="7:54" s="71" customFormat="1" ht="14.25" x14ac:dyDescent="0.2">
      <c r="G668" s="81" t="s">
        <v>1219</v>
      </c>
      <c r="H668" s="85" t="s">
        <v>1219</v>
      </c>
      <c r="I668" s="74" t="s">
        <v>1220</v>
      </c>
      <c r="J668" s="75">
        <v>0</v>
      </c>
      <c r="K668" s="75"/>
      <c r="L668" s="113">
        <v>0</v>
      </c>
      <c r="M668" s="113">
        <v>0</v>
      </c>
      <c r="N668" s="113">
        <v>0</v>
      </c>
      <c r="O668" s="113">
        <v>0</v>
      </c>
      <c r="P668" s="113">
        <v>0</v>
      </c>
      <c r="Q668" s="113">
        <v>0</v>
      </c>
      <c r="R668" s="113">
        <v>0</v>
      </c>
      <c r="S668" s="113">
        <v>0</v>
      </c>
      <c r="T668" s="113">
        <v>0</v>
      </c>
      <c r="U668" s="113">
        <v>0</v>
      </c>
      <c r="V668" s="113">
        <v>0</v>
      </c>
      <c r="W668" s="113">
        <v>0</v>
      </c>
      <c r="X668" s="113">
        <v>0</v>
      </c>
      <c r="Y668" s="113">
        <f t="shared" si="711"/>
        <v>0</v>
      </c>
      <c r="Z668" s="113"/>
      <c r="AA668" s="113"/>
      <c r="AB668" s="113"/>
      <c r="AC668" s="113"/>
      <c r="AD668" s="113">
        <v>0</v>
      </c>
      <c r="AE668" s="113">
        <v>0</v>
      </c>
      <c r="AF668" s="113">
        <v>0</v>
      </c>
      <c r="AG668" s="113">
        <v>0</v>
      </c>
      <c r="AH668" s="113">
        <v>0</v>
      </c>
      <c r="AI668" s="113">
        <f t="shared" si="685"/>
        <v>0</v>
      </c>
      <c r="AJ668" s="113">
        <v>0</v>
      </c>
      <c r="AK668" s="113">
        <v>0</v>
      </c>
      <c r="AL668" s="113">
        <f t="shared" si="686"/>
        <v>0</v>
      </c>
      <c r="AM668" s="113">
        <f>SUM(M668:R668)</f>
        <v>0</v>
      </c>
      <c r="AN668" s="113">
        <f>SUM(S668:U668)</f>
        <v>0</v>
      </c>
      <c r="AO668" s="113">
        <f>SUM(V668:X668)</f>
        <v>0</v>
      </c>
      <c r="AP668" s="113">
        <f>SUM(AM668:AO668)</f>
        <v>0</v>
      </c>
      <c r="AQ668" s="113">
        <f t="shared" ref="AQ668:AS669" si="745">AM668</f>
        <v>0</v>
      </c>
      <c r="AR668" s="113">
        <f t="shared" si="745"/>
        <v>0</v>
      </c>
      <c r="AS668" s="113">
        <f t="shared" si="745"/>
        <v>0</v>
      </c>
      <c r="AT668" s="113">
        <f>SUM(AQ668:AS668)</f>
        <v>0</v>
      </c>
      <c r="AU668" s="113">
        <v>0</v>
      </c>
      <c r="AV668" s="113">
        <v>0</v>
      </c>
      <c r="AW668" s="113">
        <f>SUM(AU668:AV668)</f>
        <v>0</v>
      </c>
      <c r="AX668" s="113" t="e">
        <f>#REF!</f>
        <v>#REF!</v>
      </c>
      <c r="AY668" s="113">
        <v>0</v>
      </c>
      <c r="AZ668" s="113">
        <v>0</v>
      </c>
      <c r="BA668" s="113">
        <v>0</v>
      </c>
      <c r="BB668" s="113">
        <v>0</v>
      </c>
    </row>
    <row r="669" spans="7:54" s="71" customFormat="1" ht="14.25" x14ac:dyDescent="0.2">
      <c r="G669" s="81" t="s">
        <v>1221</v>
      </c>
      <c r="H669" s="85" t="s">
        <v>1221</v>
      </c>
      <c r="I669" s="74" t="s">
        <v>1222</v>
      </c>
      <c r="J669" s="75">
        <v>0</v>
      </c>
      <c r="K669" s="75"/>
      <c r="L669" s="113">
        <v>0</v>
      </c>
      <c r="M669" s="113">
        <v>0</v>
      </c>
      <c r="N669" s="113">
        <v>0</v>
      </c>
      <c r="O669" s="113">
        <v>0</v>
      </c>
      <c r="P669" s="113">
        <v>0</v>
      </c>
      <c r="Q669" s="113">
        <v>0</v>
      </c>
      <c r="R669" s="113">
        <v>0</v>
      </c>
      <c r="S669" s="113">
        <v>0</v>
      </c>
      <c r="T669" s="113">
        <v>0</v>
      </c>
      <c r="U669" s="113">
        <v>0</v>
      </c>
      <c r="V669" s="113">
        <v>0</v>
      </c>
      <c r="W669" s="113">
        <v>0</v>
      </c>
      <c r="X669" s="113">
        <v>0</v>
      </c>
      <c r="Y669" s="113">
        <f t="shared" si="711"/>
        <v>0</v>
      </c>
      <c r="Z669" s="113"/>
      <c r="AA669" s="113"/>
      <c r="AB669" s="113"/>
      <c r="AC669" s="113">
        <v>0</v>
      </c>
      <c r="AD669" s="113">
        <v>0</v>
      </c>
      <c r="AE669" s="113">
        <v>0</v>
      </c>
      <c r="AF669" s="113">
        <v>0</v>
      </c>
      <c r="AG669" s="113">
        <v>0</v>
      </c>
      <c r="AH669" s="113">
        <v>0</v>
      </c>
      <c r="AI669" s="113">
        <f t="shared" si="685"/>
        <v>0</v>
      </c>
      <c r="AJ669" s="113">
        <v>0</v>
      </c>
      <c r="AK669" s="113">
        <v>0</v>
      </c>
      <c r="AL669" s="113">
        <f t="shared" si="686"/>
        <v>0</v>
      </c>
      <c r="AM669" s="113">
        <f>SUM(M669:R669)</f>
        <v>0</v>
      </c>
      <c r="AN669" s="113">
        <f>SUM(S669:U669)</f>
        <v>0</v>
      </c>
      <c r="AO669" s="113">
        <f>SUM(V669:X669)</f>
        <v>0</v>
      </c>
      <c r="AP669" s="113">
        <f>SUM(AM669:AO669)</f>
        <v>0</v>
      </c>
      <c r="AQ669" s="113">
        <f t="shared" si="745"/>
        <v>0</v>
      </c>
      <c r="AR669" s="113">
        <f t="shared" si="745"/>
        <v>0</v>
      </c>
      <c r="AS669" s="113">
        <f t="shared" si="745"/>
        <v>0</v>
      </c>
      <c r="AT669" s="113">
        <f>SUM(AQ669:AS669)</f>
        <v>0</v>
      </c>
      <c r="AU669" s="113">
        <v>0</v>
      </c>
      <c r="AV669" s="113">
        <v>0</v>
      </c>
      <c r="AW669" s="113">
        <f>SUM(AU669:AV669)</f>
        <v>0</v>
      </c>
      <c r="AX669" s="113" t="e">
        <f>#REF!</f>
        <v>#REF!</v>
      </c>
      <c r="AY669" s="113">
        <v>0</v>
      </c>
      <c r="AZ669" s="113">
        <v>0</v>
      </c>
      <c r="BA669" s="113">
        <v>0</v>
      </c>
      <c r="BB669" s="113">
        <v>0</v>
      </c>
    </row>
    <row r="670" spans="7:54" s="71" customFormat="1" ht="14.25" x14ac:dyDescent="0.2">
      <c r="G670" s="81" t="s">
        <v>1223</v>
      </c>
      <c r="H670" s="82" t="s">
        <v>230</v>
      </c>
      <c r="I670" s="83" t="s">
        <v>231</v>
      </c>
      <c r="J670" s="84">
        <f>J671</f>
        <v>0</v>
      </c>
      <c r="K670" s="84">
        <f>K671</f>
        <v>0</v>
      </c>
      <c r="L670" s="115">
        <f>L671</f>
        <v>0</v>
      </c>
      <c r="M670" s="115">
        <f t="shared" ref="M670:X670" si="746">M671</f>
        <v>0</v>
      </c>
      <c r="N670" s="115">
        <f t="shared" si="746"/>
        <v>0</v>
      </c>
      <c r="O670" s="115">
        <f t="shared" si="746"/>
        <v>0</v>
      </c>
      <c r="P670" s="115">
        <f t="shared" si="746"/>
        <v>0</v>
      </c>
      <c r="Q670" s="115">
        <f t="shared" si="746"/>
        <v>0</v>
      </c>
      <c r="R670" s="115">
        <f t="shared" si="746"/>
        <v>0</v>
      </c>
      <c r="S670" s="115">
        <f t="shared" si="746"/>
        <v>0</v>
      </c>
      <c r="T670" s="115">
        <f t="shared" si="746"/>
        <v>0</v>
      </c>
      <c r="U670" s="115">
        <f t="shared" si="746"/>
        <v>0</v>
      </c>
      <c r="V670" s="115">
        <f t="shared" si="746"/>
        <v>0</v>
      </c>
      <c r="W670" s="115">
        <f t="shared" si="746"/>
        <v>0</v>
      </c>
      <c r="X670" s="115">
        <f t="shared" si="746"/>
        <v>0</v>
      </c>
      <c r="Y670" s="115">
        <f t="shared" si="711"/>
        <v>0</v>
      </c>
      <c r="Z670" s="115">
        <f t="shared" ref="Z670:BB670" si="747">Z671</f>
        <v>0</v>
      </c>
      <c r="AA670" s="115">
        <f t="shared" si="747"/>
        <v>0</v>
      </c>
      <c r="AB670" s="115">
        <f t="shared" si="747"/>
        <v>0</v>
      </c>
      <c r="AC670" s="115">
        <f t="shared" si="747"/>
        <v>0</v>
      </c>
      <c r="AD670" s="115">
        <f t="shared" si="747"/>
        <v>0</v>
      </c>
      <c r="AE670" s="115">
        <f t="shared" si="747"/>
        <v>0</v>
      </c>
      <c r="AF670" s="115">
        <f t="shared" si="747"/>
        <v>0</v>
      </c>
      <c r="AG670" s="115">
        <v>0</v>
      </c>
      <c r="AH670" s="115">
        <v>0</v>
      </c>
      <c r="AI670" s="115">
        <f t="shared" si="747"/>
        <v>0</v>
      </c>
      <c r="AJ670" s="115">
        <f t="shared" si="747"/>
        <v>0</v>
      </c>
      <c r="AK670" s="115">
        <f t="shared" si="747"/>
        <v>0</v>
      </c>
      <c r="AL670" s="115">
        <f t="shared" si="747"/>
        <v>0</v>
      </c>
      <c r="AM670" s="115">
        <f t="shared" si="747"/>
        <v>0</v>
      </c>
      <c r="AN670" s="115">
        <f t="shared" si="747"/>
        <v>0</v>
      </c>
      <c r="AO670" s="115">
        <f t="shared" si="747"/>
        <v>0</v>
      </c>
      <c r="AP670" s="115">
        <f t="shared" si="747"/>
        <v>0</v>
      </c>
      <c r="AQ670" s="115">
        <f t="shared" si="747"/>
        <v>0</v>
      </c>
      <c r="AR670" s="115">
        <f t="shared" si="747"/>
        <v>0</v>
      </c>
      <c r="AS670" s="115">
        <f t="shared" si="747"/>
        <v>0</v>
      </c>
      <c r="AT670" s="115">
        <f t="shared" si="747"/>
        <v>0</v>
      </c>
      <c r="AU670" s="115">
        <f t="shared" si="747"/>
        <v>0</v>
      </c>
      <c r="AV670" s="115">
        <f t="shared" si="747"/>
        <v>0</v>
      </c>
      <c r="AW670" s="115">
        <f t="shared" si="747"/>
        <v>0</v>
      </c>
      <c r="AX670" s="115" t="e">
        <f t="shared" si="747"/>
        <v>#REF!</v>
      </c>
      <c r="AY670" s="115">
        <f t="shared" si="747"/>
        <v>0</v>
      </c>
      <c r="AZ670" s="115">
        <f t="shared" si="747"/>
        <v>0</v>
      </c>
      <c r="BA670" s="115">
        <f t="shared" si="747"/>
        <v>0</v>
      </c>
      <c r="BB670" s="115">
        <f t="shared" si="747"/>
        <v>0</v>
      </c>
    </row>
    <row r="671" spans="7:54" s="71" customFormat="1" ht="14.25" x14ac:dyDescent="0.2">
      <c r="G671" s="81" t="s">
        <v>1224</v>
      </c>
      <c r="H671" s="85" t="s">
        <v>1224</v>
      </c>
      <c r="I671" s="74" t="s">
        <v>1225</v>
      </c>
      <c r="J671" s="75">
        <v>0</v>
      </c>
      <c r="K671" s="75"/>
      <c r="L671" s="113">
        <v>0</v>
      </c>
      <c r="M671" s="113">
        <v>0</v>
      </c>
      <c r="N671" s="113">
        <v>0</v>
      </c>
      <c r="O671" s="113">
        <v>0</v>
      </c>
      <c r="P671" s="113">
        <v>0</v>
      </c>
      <c r="Q671" s="113">
        <v>0</v>
      </c>
      <c r="R671" s="113">
        <v>0</v>
      </c>
      <c r="S671" s="113">
        <v>0</v>
      </c>
      <c r="T671" s="113">
        <v>0</v>
      </c>
      <c r="U671" s="113">
        <v>0</v>
      </c>
      <c r="V671" s="113">
        <v>0</v>
      </c>
      <c r="W671" s="113">
        <v>0</v>
      </c>
      <c r="X671" s="113">
        <v>0</v>
      </c>
      <c r="Y671" s="113">
        <f t="shared" si="711"/>
        <v>0</v>
      </c>
      <c r="Z671" s="113"/>
      <c r="AA671" s="113"/>
      <c r="AB671" s="113"/>
      <c r="AC671" s="113"/>
      <c r="AD671" s="113">
        <v>0</v>
      </c>
      <c r="AE671" s="113">
        <v>0</v>
      </c>
      <c r="AF671" s="113">
        <v>0</v>
      </c>
      <c r="AG671" s="113">
        <v>0</v>
      </c>
      <c r="AH671" s="113">
        <v>0</v>
      </c>
      <c r="AI671" s="113">
        <f t="shared" si="685"/>
        <v>0</v>
      </c>
      <c r="AJ671" s="113">
        <v>0</v>
      </c>
      <c r="AK671" s="113">
        <v>0</v>
      </c>
      <c r="AL671" s="113">
        <f t="shared" si="686"/>
        <v>0</v>
      </c>
      <c r="AM671" s="113">
        <f>SUM(M671:R671)</f>
        <v>0</v>
      </c>
      <c r="AN671" s="113">
        <f>SUM(S671:U671)</f>
        <v>0</v>
      </c>
      <c r="AO671" s="113">
        <f>SUM(V671:X671)</f>
        <v>0</v>
      </c>
      <c r="AP671" s="113">
        <f>SUM(AM671:AO671)</f>
        <v>0</v>
      </c>
      <c r="AQ671" s="113">
        <f>AM671</f>
        <v>0</v>
      </c>
      <c r="AR671" s="113">
        <f>AN671</f>
        <v>0</v>
      </c>
      <c r="AS671" s="113">
        <f>AO671</f>
        <v>0</v>
      </c>
      <c r="AT671" s="113">
        <f>SUM(AQ671:AS671)</f>
        <v>0</v>
      </c>
      <c r="AU671" s="113">
        <v>0</v>
      </c>
      <c r="AV671" s="113">
        <v>0</v>
      </c>
      <c r="AW671" s="113">
        <f>SUM(AU671:AV671)</f>
        <v>0</v>
      </c>
      <c r="AX671" s="113" t="e">
        <f>#REF!</f>
        <v>#REF!</v>
      </c>
      <c r="AY671" s="113">
        <v>0</v>
      </c>
      <c r="AZ671" s="113">
        <v>0</v>
      </c>
      <c r="BA671" s="113">
        <v>0</v>
      </c>
      <c r="BB671" s="113">
        <v>0</v>
      </c>
    </row>
    <row r="672" spans="7:54" s="71" customFormat="1" ht="14.25" x14ac:dyDescent="0.2">
      <c r="G672" s="81" t="s">
        <v>1226</v>
      </c>
      <c r="H672" s="82" t="s">
        <v>234</v>
      </c>
      <c r="I672" s="83" t="s">
        <v>235</v>
      </c>
      <c r="J672" s="84">
        <f>SUM(J673:J675)</f>
        <v>456068773</v>
      </c>
      <c r="K672" s="84">
        <f>SUM(K673:K675)</f>
        <v>400300000</v>
      </c>
      <c r="L672" s="115">
        <f>SUM(L673:L675)</f>
        <v>580000000</v>
      </c>
      <c r="M672" s="115">
        <f t="shared" ref="M672:X672" si="748">SUM(M673:M675)</f>
        <v>90000000</v>
      </c>
      <c r="N672" s="115">
        <f t="shared" si="748"/>
        <v>0</v>
      </c>
      <c r="O672" s="115">
        <f t="shared" si="748"/>
        <v>0</v>
      </c>
      <c r="P672" s="115">
        <f t="shared" si="748"/>
        <v>33000000</v>
      </c>
      <c r="Q672" s="115">
        <f t="shared" si="748"/>
        <v>0</v>
      </c>
      <c r="R672" s="115">
        <f t="shared" si="748"/>
        <v>0</v>
      </c>
      <c r="S672" s="115">
        <f t="shared" si="748"/>
        <v>48333333.333333328</v>
      </c>
      <c r="T672" s="115">
        <f t="shared" si="748"/>
        <v>48333333.333333328</v>
      </c>
      <c r="U672" s="115">
        <f t="shared" si="748"/>
        <v>48333333.333333328</v>
      </c>
      <c r="V672" s="115">
        <f t="shared" si="748"/>
        <v>48333333.333333328</v>
      </c>
      <c r="W672" s="115">
        <f t="shared" si="748"/>
        <v>48333333.333333328</v>
      </c>
      <c r="X672" s="115">
        <f t="shared" si="748"/>
        <v>48333333.333333328</v>
      </c>
      <c r="Y672" s="115">
        <f t="shared" si="711"/>
        <v>412999999.99999988</v>
      </c>
      <c r="Z672" s="115">
        <f t="shared" ref="Z672:AW672" si="749">SUM(Z673:Z675)</f>
        <v>48333333.333333328</v>
      </c>
      <c r="AA672" s="115">
        <f t="shared" si="749"/>
        <v>48333333.333333328</v>
      </c>
      <c r="AB672" s="115">
        <f t="shared" si="749"/>
        <v>48333333.333333328</v>
      </c>
      <c r="AC672" s="115">
        <f t="shared" si="749"/>
        <v>48333333.333333328</v>
      </c>
      <c r="AD672" s="115">
        <f t="shared" si="749"/>
        <v>48333333.333333328</v>
      </c>
      <c r="AE672" s="115">
        <f>SUM(AE673:AE675)</f>
        <v>48333333.333333328</v>
      </c>
      <c r="AF672" s="115">
        <f t="shared" si="749"/>
        <v>48333333.333333328</v>
      </c>
      <c r="AG672" s="115">
        <v>0</v>
      </c>
      <c r="AH672" s="115">
        <v>99000000</v>
      </c>
      <c r="AI672" s="115">
        <f t="shared" si="749"/>
        <v>400300000</v>
      </c>
      <c r="AJ672" s="115">
        <f t="shared" si="749"/>
        <v>290000000</v>
      </c>
      <c r="AK672" s="115">
        <f t="shared" si="749"/>
        <v>290000000</v>
      </c>
      <c r="AL672" s="115">
        <f t="shared" si="749"/>
        <v>580000000</v>
      </c>
      <c r="AM672" s="115">
        <f t="shared" si="749"/>
        <v>123000000</v>
      </c>
      <c r="AN672" s="115">
        <f t="shared" si="749"/>
        <v>500000000</v>
      </c>
      <c r="AO672" s="115">
        <f t="shared" si="749"/>
        <v>700000000</v>
      </c>
      <c r="AP672" s="115">
        <f t="shared" si="749"/>
        <v>1323000000</v>
      </c>
      <c r="AQ672" s="115">
        <f t="shared" si="749"/>
        <v>123000000</v>
      </c>
      <c r="AR672" s="115">
        <f t="shared" si="749"/>
        <v>500000000</v>
      </c>
      <c r="AS672" s="115">
        <f>SUM(AS673:AS675)</f>
        <v>700000000</v>
      </c>
      <c r="AT672" s="115">
        <f>SUM(AT673:AT675)</f>
        <v>1323000000</v>
      </c>
      <c r="AU672" s="115">
        <f t="shared" si="749"/>
        <v>123000000</v>
      </c>
      <c r="AV672" s="115">
        <f t="shared" si="749"/>
        <v>1200000000</v>
      </c>
      <c r="AW672" s="115">
        <f t="shared" si="749"/>
        <v>1323000000</v>
      </c>
      <c r="AX672" s="115" t="e">
        <f>SUM(AX673:AX675)</f>
        <v>#REF!</v>
      </c>
      <c r="AY672" s="115">
        <f>SUM(AY673:AY675)</f>
        <v>1323000000</v>
      </c>
      <c r="AZ672" s="115">
        <f>SUM(AZ673:AZ675)</f>
        <v>304500000</v>
      </c>
      <c r="BA672" s="115">
        <f>SUM(BA673:BA675)</f>
        <v>1323000000</v>
      </c>
      <c r="BB672" s="115">
        <f>SUM(BB673:BB675)</f>
        <v>304500000</v>
      </c>
    </row>
    <row r="673" spans="7:54" s="71" customFormat="1" ht="14.25" x14ac:dyDescent="0.2">
      <c r="G673" s="81" t="s">
        <v>1227</v>
      </c>
      <c r="H673" s="85" t="s">
        <v>1227</v>
      </c>
      <c r="I673" s="74" t="s">
        <v>1228</v>
      </c>
      <c r="J673" s="75">
        <v>0</v>
      </c>
      <c r="K673" s="75">
        <v>99000000</v>
      </c>
      <c r="L673" s="120">
        <v>200000000</v>
      </c>
      <c r="M673" s="113">
        <v>0</v>
      </c>
      <c r="N673" s="113">
        <v>0</v>
      </c>
      <c r="O673" s="113">
        <v>0</v>
      </c>
      <c r="P673" s="113">
        <v>0</v>
      </c>
      <c r="Q673" s="113">
        <v>0</v>
      </c>
      <c r="R673" s="113">
        <v>0</v>
      </c>
      <c r="S673" s="113">
        <v>16666666.666666666</v>
      </c>
      <c r="T673" s="113">
        <v>16666666.666666666</v>
      </c>
      <c r="U673" s="113">
        <v>16666666.666666666</v>
      </c>
      <c r="V673" s="113">
        <v>16666666.666666666</v>
      </c>
      <c r="W673" s="113">
        <v>16666666.666666666</v>
      </c>
      <c r="X673" s="113">
        <v>16666666.666666666</v>
      </c>
      <c r="Y673" s="113">
        <f t="shared" si="711"/>
        <v>100000000</v>
      </c>
      <c r="Z673" s="113">
        <v>16666666.666666666</v>
      </c>
      <c r="AA673" s="113">
        <v>16666666.666666666</v>
      </c>
      <c r="AB673" s="113">
        <v>16666666.666666666</v>
      </c>
      <c r="AC673" s="113">
        <v>16666666.666666666</v>
      </c>
      <c r="AD673" s="113">
        <v>16666666.666666666</v>
      </c>
      <c r="AE673" s="113">
        <v>16666666.666666666</v>
      </c>
      <c r="AF673" s="113">
        <v>16666666.666666666</v>
      </c>
      <c r="AG673" s="113">
        <v>0</v>
      </c>
      <c r="AH673" s="113">
        <v>99000000</v>
      </c>
      <c r="AI673" s="113">
        <f t="shared" ref="AI673:AI736" si="750">SUM(AG673:AH673)</f>
        <v>99000000</v>
      </c>
      <c r="AJ673" s="113">
        <v>100000000</v>
      </c>
      <c r="AK673" s="113">
        <v>100000000</v>
      </c>
      <c r="AL673" s="113">
        <f t="shared" ref="AL673:AL736" si="751">SUM(AJ673:AK673)</f>
        <v>200000000</v>
      </c>
      <c r="AM673" s="113">
        <f>SUM(M673:R673)</f>
        <v>0</v>
      </c>
      <c r="AN673" s="113">
        <v>0</v>
      </c>
      <c r="AO673" s="113">
        <v>200000000</v>
      </c>
      <c r="AP673" s="113">
        <f>SUM(AM673:AO673)</f>
        <v>200000000</v>
      </c>
      <c r="AQ673" s="113">
        <f t="shared" ref="AQ673:AS675" si="752">AM673</f>
        <v>0</v>
      </c>
      <c r="AR673" s="113">
        <f t="shared" si="752"/>
        <v>0</v>
      </c>
      <c r="AS673" s="113">
        <f t="shared" si="752"/>
        <v>200000000</v>
      </c>
      <c r="AT673" s="113">
        <f>SUM(AQ673:AS673)</f>
        <v>200000000</v>
      </c>
      <c r="AU673" s="113">
        <v>0</v>
      </c>
      <c r="AV673" s="113">
        <v>200000000</v>
      </c>
      <c r="AW673" s="113">
        <f>SUM(AU673:AV673)</f>
        <v>200000000</v>
      </c>
      <c r="AX673" s="113" t="e">
        <f>#REF!</f>
        <v>#REF!</v>
      </c>
      <c r="AY673" s="113">
        <f>200000*1000</f>
        <v>200000000</v>
      </c>
      <c r="AZ673" s="113">
        <f>200000*1000</f>
        <v>200000000</v>
      </c>
      <c r="BA673" s="113">
        <f>200000*1000</f>
        <v>200000000</v>
      </c>
      <c r="BB673" s="113">
        <f>200000*1000</f>
        <v>200000000</v>
      </c>
    </row>
    <row r="674" spans="7:54" s="71" customFormat="1" ht="14.25" x14ac:dyDescent="0.2">
      <c r="G674" s="81" t="s">
        <v>1229</v>
      </c>
      <c r="H674" s="85" t="s">
        <v>1229</v>
      </c>
      <c r="I674" s="74" t="s">
        <v>1230</v>
      </c>
      <c r="J674" s="75">
        <v>456068773</v>
      </c>
      <c r="K674" s="75">
        <v>301300000</v>
      </c>
      <c r="L674" s="113">
        <v>240000000</v>
      </c>
      <c r="M674" s="113">
        <v>90000000</v>
      </c>
      <c r="N674" s="113">
        <v>0</v>
      </c>
      <c r="O674" s="113">
        <v>0</v>
      </c>
      <c r="P674" s="113">
        <v>33000000</v>
      </c>
      <c r="Q674" s="113">
        <v>0</v>
      </c>
      <c r="R674" s="113">
        <v>0</v>
      </c>
      <c r="S674" s="113">
        <v>20000000</v>
      </c>
      <c r="T674" s="113">
        <v>20000000</v>
      </c>
      <c r="U674" s="113">
        <v>20000000</v>
      </c>
      <c r="V674" s="113">
        <v>20000000</v>
      </c>
      <c r="W674" s="113">
        <v>20000000</v>
      </c>
      <c r="X674" s="113">
        <v>20000000</v>
      </c>
      <c r="Y674" s="113">
        <f t="shared" si="711"/>
        <v>243000000</v>
      </c>
      <c r="Z674" s="113">
        <v>20000000</v>
      </c>
      <c r="AA674" s="113">
        <v>20000000</v>
      </c>
      <c r="AB674" s="113">
        <v>20000000</v>
      </c>
      <c r="AC674" s="113">
        <v>20000000</v>
      </c>
      <c r="AD674" s="113">
        <v>20000000</v>
      </c>
      <c r="AE674" s="113">
        <v>20000000</v>
      </c>
      <c r="AF674" s="113">
        <v>20000000</v>
      </c>
      <c r="AG674" s="113">
        <v>16050000</v>
      </c>
      <c r="AH674" s="113">
        <v>285250000</v>
      </c>
      <c r="AI674" s="113">
        <f t="shared" si="750"/>
        <v>301300000</v>
      </c>
      <c r="AJ674" s="113">
        <v>120000000</v>
      </c>
      <c r="AK674" s="113">
        <v>120000000</v>
      </c>
      <c r="AL674" s="113">
        <f t="shared" si="751"/>
        <v>240000000</v>
      </c>
      <c r="AM674" s="113">
        <f>SUM(M674:R674)</f>
        <v>123000000</v>
      </c>
      <c r="AN674" s="113">
        <v>500000000</v>
      </c>
      <c r="AO674" s="113">
        <v>500000000</v>
      </c>
      <c r="AP674" s="113">
        <f>SUM(AM674:AO674)</f>
        <v>1123000000</v>
      </c>
      <c r="AQ674" s="113">
        <f t="shared" si="752"/>
        <v>123000000</v>
      </c>
      <c r="AR674" s="113">
        <f t="shared" si="752"/>
        <v>500000000</v>
      </c>
      <c r="AS674" s="113">
        <f t="shared" si="752"/>
        <v>500000000</v>
      </c>
      <c r="AT674" s="113">
        <f>SUM(AQ674:AS674)</f>
        <v>1123000000</v>
      </c>
      <c r="AU674" s="113">
        <v>123000000</v>
      </c>
      <c r="AV674" s="113">
        <v>1000000000</v>
      </c>
      <c r="AW674" s="113">
        <f>SUM(AU674:AV674)</f>
        <v>1123000000</v>
      </c>
      <c r="AX674" s="113" t="e">
        <f>#REF!</f>
        <v>#REF!</v>
      </c>
      <c r="AY674" s="113">
        <f>1123000*1000</f>
        <v>1123000000</v>
      </c>
      <c r="AZ674" s="113">
        <f>104500*1000</f>
        <v>104500000</v>
      </c>
      <c r="BA674" s="113">
        <f>1123000*1000</f>
        <v>1123000000</v>
      </c>
      <c r="BB674" s="113">
        <f>104500*1000</f>
        <v>104500000</v>
      </c>
    </row>
    <row r="675" spans="7:54" s="71" customFormat="1" ht="14.25" x14ac:dyDescent="0.2">
      <c r="G675" s="81" t="s">
        <v>1231</v>
      </c>
      <c r="H675" s="85" t="s">
        <v>1231</v>
      </c>
      <c r="I675" s="74" t="s">
        <v>1232</v>
      </c>
      <c r="J675" s="75">
        <v>0</v>
      </c>
      <c r="K675" s="75"/>
      <c r="L675" s="120">
        <v>140000000</v>
      </c>
      <c r="M675" s="113"/>
      <c r="N675" s="113"/>
      <c r="O675" s="113"/>
      <c r="P675" s="113"/>
      <c r="Q675" s="113">
        <v>0</v>
      </c>
      <c r="R675" s="113">
        <v>0</v>
      </c>
      <c r="S675" s="113">
        <v>11666666.666666666</v>
      </c>
      <c r="T675" s="113">
        <v>11666666.666666666</v>
      </c>
      <c r="U675" s="113">
        <v>11666666.666666666</v>
      </c>
      <c r="V675" s="113">
        <v>11666666.666666666</v>
      </c>
      <c r="W675" s="113">
        <v>11666666.666666666</v>
      </c>
      <c r="X675" s="113">
        <v>11666666.666666666</v>
      </c>
      <c r="Y675" s="113">
        <f t="shared" si="711"/>
        <v>70000000</v>
      </c>
      <c r="Z675" s="113">
        <v>11666666.666666666</v>
      </c>
      <c r="AA675" s="113">
        <v>11666666.666666666</v>
      </c>
      <c r="AB675" s="113">
        <v>11666666.666666666</v>
      </c>
      <c r="AC675" s="113">
        <v>11666666.666666666</v>
      </c>
      <c r="AD675" s="113">
        <v>11666666.666666666</v>
      </c>
      <c r="AE675" s="113">
        <v>11666666.666666666</v>
      </c>
      <c r="AF675" s="113">
        <v>11666666.666666666</v>
      </c>
      <c r="AG675" s="113">
        <v>0</v>
      </c>
      <c r="AH675" s="113">
        <v>0</v>
      </c>
      <c r="AI675" s="113">
        <f t="shared" si="750"/>
        <v>0</v>
      </c>
      <c r="AJ675" s="113">
        <v>70000000</v>
      </c>
      <c r="AK675" s="113">
        <v>70000000</v>
      </c>
      <c r="AL675" s="113">
        <f t="shared" si="751"/>
        <v>140000000</v>
      </c>
      <c r="AM675" s="113">
        <f>SUM(M675:R675)</f>
        <v>0</v>
      </c>
      <c r="AN675" s="113"/>
      <c r="AO675" s="113"/>
      <c r="AP675" s="113">
        <f>SUM(AM675:AO675)</f>
        <v>0</v>
      </c>
      <c r="AQ675" s="113">
        <f t="shared" si="752"/>
        <v>0</v>
      </c>
      <c r="AR675" s="113">
        <f t="shared" si="752"/>
        <v>0</v>
      </c>
      <c r="AS675" s="113">
        <f t="shared" si="752"/>
        <v>0</v>
      </c>
      <c r="AT675" s="113">
        <f>SUM(AQ675:AS675)</f>
        <v>0</v>
      </c>
      <c r="AU675" s="113">
        <v>0</v>
      </c>
      <c r="AV675" s="113">
        <v>0</v>
      </c>
      <c r="AW675" s="113">
        <f>SUM(AU675:AV675)</f>
        <v>0</v>
      </c>
      <c r="AX675" s="113" t="e">
        <f>#REF!</f>
        <v>#REF!</v>
      </c>
      <c r="AY675" s="113">
        <v>0</v>
      </c>
      <c r="AZ675" s="113">
        <v>0</v>
      </c>
      <c r="BA675" s="113">
        <v>0</v>
      </c>
      <c r="BB675" s="113">
        <v>0</v>
      </c>
    </row>
    <row r="676" spans="7:54" s="71" customFormat="1" ht="14.25" x14ac:dyDescent="0.2">
      <c r="G676" s="81" t="s">
        <v>1233</v>
      </c>
      <c r="H676" s="82" t="s">
        <v>236</v>
      </c>
      <c r="I676" s="83" t="s">
        <v>172</v>
      </c>
      <c r="J676" s="84">
        <f>J677</f>
        <v>0</v>
      </c>
      <c r="K676" s="84">
        <f>K677</f>
        <v>0</v>
      </c>
      <c r="L676" s="115">
        <f>L677</f>
        <v>0</v>
      </c>
      <c r="M676" s="115">
        <f t="shared" ref="M676:X676" si="753">M677</f>
        <v>0</v>
      </c>
      <c r="N676" s="115">
        <f t="shared" si="753"/>
        <v>0</v>
      </c>
      <c r="O676" s="115">
        <f t="shared" si="753"/>
        <v>0</v>
      </c>
      <c r="P676" s="115">
        <f t="shared" si="753"/>
        <v>0</v>
      </c>
      <c r="Q676" s="115">
        <f t="shared" si="753"/>
        <v>0</v>
      </c>
      <c r="R676" s="115">
        <f t="shared" si="753"/>
        <v>0</v>
      </c>
      <c r="S676" s="115">
        <f t="shared" si="753"/>
        <v>0</v>
      </c>
      <c r="T676" s="115">
        <f t="shared" si="753"/>
        <v>0</v>
      </c>
      <c r="U676" s="115">
        <f t="shared" si="753"/>
        <v>0</v>
      </c>
      <c r="V676" s="115">
        <f t="shared" si="753"/>
        <v>0</v>
      </c>
      <c r="W676" s="115">
        <f t="shared" si="753"/>
        <v>0</v>
      </c>
      <c r="X676" s="115">
        <f t="shared" si="753"/>
        <v>0</v>
      </c>
      <c r="Y676" s="115">
        <f t="shared" si="711"/>
        <v>0</v>
      </c>
      <c r="Z676" s="115">
        <f t="shared" ref="Z676:BB676" si="754">Z677</f>
        <v>0</v>
      </c>
      <c r="AA676" s="115">
        <f t="shared" si="754"/>
        <v>0</v>
      </c>
      <c r="AB676" s="115">
        <f t="shared" si="754"/>
        <v>0</v>
      </c>
      <c r="AC676" s="115">
        <f t="shared" si="754"/>
        <v>0</v>
      </c>
      <c r="AD676" s="115">
        <f t="shared" si="754"/>
        <v>0</v>
      </c>
      <c r="AE676" s="115">
        <f t="shared" si="754"/>
        <v>0</v>
      </c>
      <c r="AF676" s="115">
        <f t="shared" si="754"/>
        <v>0</v>
      </c>
      <c r="AG676" s="115">
        <f t="shared" si="754"/>
        <v>0</v>
      </c>
      <c r="AH676" s="115">
        <f t="shared" si="754"/>
        <v>0</v>
      </c>
      <c r="AI676" s="115">
        <f t="shared" si="754"/>
        <v>0</v>
      </c>
      <c r="AJ676" s="115">
        <f t="shared" si="754"/>
        <v>0</v>
      </c>
      <c r="AK676" s="115">
        <f t="shared" si="754"/>
        <v>0</v>
      </c>
      <c r="AL676" s="115">
        <f t="shared" si="754"/>
        <v>0</v>
      </c>
      <c r="AM676" s="115">
        <f t="shared" si="754"/>
        <v>0</v>
      </c>
      <c r="AN676" s="115">
        <f t="shared" si="754"/>
        <v>0</v>
      </c>
      <c r="AO676" s="115">
        <f t="shared" si="754"/>
        <v>0</v>
      </c>
      <c r="AP676" s="115">
        <f t="shared" si="754"/>
        <v>0</v>
      </c>
      <c r="AQ676" s="115">
        <f t="shared" si="754"/>
        <v>0</v>
      </c>
      <c r="AR676" s="115">
        <f t="shared" si="754"/>
        <v>0</v>
      </c>
      <c r="AS676" s="115">
        <f t="shared" si="754"/>
        <v>0</v>
      </c>
      <c r="AT676" s="115">
        <f t="shared" si="754"/>
        <v>0</v>
      </c>
      <c r="AU676" s="115">
        <f t="shared" si="754"/>
        <v>0</v>
      </c>
      <c r="AV676" s="115">
        <f t="shared" si="754"/>
        <v>0</v>
      </c>
      <c r="AW676" s="115">
        <f t="shared" si="754"/>
        <v>0</v>
      </c>
      <c r="AX676" s="115" t="e">
        <f t="shared" si="754"/>
        <v>#REF!</v>
      </c>
      <c r="AY676" s="115">
        <f t="shared" si="754"/>
        <v>0</v>
      </c>
      <c r="AZ676" s="115">
        <f t="shared" si="754"/>
        <v>0</v>
      </c>
      <c r="BA676" s="115">
        <f t="shared" si="754"/>
        <v>0</v>
      </c>
      <c r="BB676" s="115">
        <f t="shared" si="754"/>
        <v>0</v>
      </c>
    </row>
    <row r="677" spans="7:54" s="71" customFormat="1" ht="14.25" x14ac:dyDescent="0.2">
      <c r="G677" s="81" t="s">
        <v>236</v>
      </c>
      <c r="H677" s="85" t="s">
        <v>236</v>
      </c>
      <c r="I677" s="74" t="s">
        <v>1234</v>
      </c>
      <c r="J677" s="75">
        <v>0</v>
      </c>
      <c r="K677" s="75"/>
      <c r="L677" s="113">
        <v>0</v>
      </c>
      <c r="M677" s="113"/>
      <c r="N677" s="113"/>
      <c r="O677" s="113"/>
      <c r="P677" s="113"/>
      <c r="Q677" s="113">
        <v>0</v>
      </c>
      <c r="R677" s="113">
        <v>0</v>
      </c>
      <c r="S677" s="113">
        <v>0</v>
      </c>
      <c r="T677" s="113">
        <v>0</v>
      </c>
      <c r="U677" s="113">
        <v>0</v>
      </c>
      <c r="V677" s="113">
        <v>0</v>
      </c>
      <c r="W677" s="113">
        <v>0</v>
      </c>
      <c r="X677" s="113">
        <v>0</v>
      </c>
      <c r="Y677" s="113">
        <f t="shared" si="711"/>
        <v>0</v>
      </c>
      <c r="Z677" s="113"/>
      <c r="AA677" s="113"/>
      <c r="AB677" s="113"/>
      <c r="AC677" s="113"/>
      <c r="AD677" s="113">
        <v>0</v>
      </c>
      <c r="AE677" s="113">
        <v>0</v>
      </c>
      <c r="AF677" s="113">
        <v>0</v>
      </c>
      <c r="AG677" s="113">
        <v>0</v>
      </c>
      <c r="AH677" s="113">
        <v>0</v>
      </c>
      <c r="AI677" s="113">
        <f t="shared" si="750"/>
        <v>0</v>
      </c>
      <c r="AJ677" s="113">
        <v>0</v>
      </c>
      <c r="AK677" s="113">
        <v>0</v>
      </c>
      <c r="AL677" s="113">
        <f t="shared" si="751"/>
        <v>0</v>
      </c>
      <c r="AM677" s="113">
        <f>SUM(M677:R677)</f>
        <v>0</v>
      </c>
      <c r="AN677" s="113">
        <f>SUM(S677:U677)</f>
        <v>0</v>
      </c>
      <c r="AO677" s="113">
        <f>SUM(V677:X677)</f>
        <v>0</v>
      </c>
      <c r="AP677" s="113">
        <f>SUM(AM677:AO677)</f>
        <v>0</v>
      </c>
      <c r="AQ677" s="113">
        <f>AM677</f>
        <v>0</v>
      </c>
      <c r="AR677" s="113">
        <f>AN677</f>
        <v>0</v>
      </c>
      <c r="AS677" s="113">
        <f>AO677</f>
        <v>0</v>
      </c>
      <c r="AT677" s="113">
        <f>SUM(AQ677:AS677)</f>
        <v>0</v>
      </c>
      <c r="AU677" s="113">
        <v>0</v>
      </c>
      <c r="AV677" s="113">
        <v>0</v>
      </c>
      <c r="AW677" s="113">
        <f>SUM(AU677:AV677)</f>
        <v>0</v>
      </c>
      <c r="AX677" s="113" t="e">
        <f>#REF!</f>
        <v>#REF!</v>
      </c>
      <c r="AY677" s="113">
        <v>0</v>
      </c>
      <c r="AZ677" s="113">
        <v>0</v>
      </c>
      <c r="BA677" s="113">
        <v>0</v>
      </c>
      <c r="BB677" s="113">
        <v>0</v>
      </c>
    </row>
    <row r="678" spans="7:54" s="71" customFormat="1" ht="14.25" x14ac:dyDescent="0.2">
      <c r="G678" s="81" t="s">
        <v>1235</v>
      </c>
      <c r="H678" s="82" t="s">
        <v>237</v>
      </c>
      <c r="I678" s="83" t="s">
        <v>174</v>
      </c>
      <c r="J678" s="84">
        <f>J679</f>
        <v>0</v>
      </c>
      <c r="K678" s="84">
        <f>K679</f>
        <v>0</v>
      </c>
      <c r="L678" s="115">
        <f>L679</f>
        <v>0</v>
      </c>
      <c r="M678" s="115">
        <f t="shared" ref="M678:X678" si="755">M679</f>
        <v>0</v>
      </c>
      <c r="N678" s="115">
        <f t="shared" si="755"/>
        <v>0</v>
      </c>
      <c r="O678" s="115">
        <f t="shared" si="755"/>
        <v>0</v>
      </c>
      <c r="P678" s="115">
        <f t="shared" si="755"/>
        <v>0</v>
      </c>
      <c r="Q678" s="115">
        <f t="shared" si="755"/>
        <v>0</v>
      </c>
      <c r="R678" s="115">
        <f t="shared" si="755"/>
        <v>0</v>
      </c>
      <c r="S678" s="115">
        <f t="shared" si="755"/>
        <v>0</v>
      </c>
      <c r="T678" s="115">
        <f t="shared" si="755"/>
        <v>0</v>
      </c>
      <c r="U678" s="115">
        <f t="shared" si="755"/>
        <v>0</v>
      </c>
      <c r="V678" s="115">
        <f t="shared" si="755"/>
        <v>0</v>
      </c>
      <c r="W678" s="115">
        <f t="shared" si="755"/>
        <v>0</v>
      </c>
      <c r="X678" s="115">
        <f t="shared" si="755"/>
        <v>0</v>
      </c>
      <c r="Y678" s="115">
        <f t="shared" si="711"/>
        <v>0</v>
      </c>
      <c r="Z678" s="115">
        <f t="shared" ref="Z678:BB678" si="756">Z679</f>
        <v>0</v>
      </c>
      <c r="AA678" s="115">
        <f t="shared" si="756"/>
        <v>0</v>
      </c>
      <c r="AB678" s="115">
        <f t="shared" si="756"/>
        <v>0</v>
      </c>
      <c r="AC678" s="115">
        <f t="shared" si="756"/>
        <v>0</v>
      </c>
      <c r="AD678" s="115">
        <f t="shared" si="756"/>
        <v>0</v>
      </c>
      <c r="AE678" s="115">
        <f t="shared" si="756"/>
        <v>0</v>
      </c>
      <c r="AF678" s="115">
        <f t="shared" si="756"/>
        <v>0</v>
      </c>
      <c r="AG678" s="115">
        <f t="shared" si="756"/>
        <v>0</v>
      </c>
      <c r="AH678" s="115">
        <f t="shared" si="756"/>
        <v>0</v>
      </c>
      <c r="AI678" s="115">
        <f t="shared" si="756"/>
        <v>0</v>
      </c>
      <c r="AJ678" s="115">
        <f t="shared" si="756"/>
        <v>0</v>
      </c>
      <c r="AK678" s="115">
        <f t="shared" si="756"/>
        <v>0</v>
      </c>
      <c r="AL678" s="115">
        <f t="shared" si="756"/>
        <v>0</v>
      </c>
      <c r="AM678" s="115">
        <f t="shared" si="756"/>
        <v>0</v>
      </c>
      <c r="AN678" s="115">
        <f t="shared" si="756"/>
        <v>0</v>
      </c>
      <c r="AO678" s="115">
        <f t="shared" si="756"/>
        <v>0</v>
      </c>
      <c r="AP678" s="115">
        <f t="shared" si="756"/>
        <v>0</v>
      </c>
      <c r="AQ678" s="115">
        <f t="shared" si="756"/>
        <v>0</v>
      </c>
      <c r="AR678" s="115">
        <f t="shared" si="756"/>
        <v>0</v>
      </c>
      <c r="AS678" s="115">
        <f t="shared" si="756"/>
        <v>0</v>
      </c>
      <c r="AT678" s="115">
        <f t="shared" si="756"/>
        <v>0</v>
      </c>
      <c r="AU678" s="115">
        <f t="shared" si="756"/>
        <v>0</v>
      </c>
      <c r="AV678" s="115">
        <f t="shared" si="756"/>
        <v>0</v>
      </c>
      <c r="AW678" s="115">
        <f t="shared" si="756"/>
        <v>0</v>
      </c>
      <c r="AX678" s="115" t="e">
        <f t="shared" si="756"/>
        <v>#REF!</v>
      </c>
      <c r="AY678" s="115">
        <f t="shared" si="756"/>
        <v>0</v>
      </c>
      <c r="AZ678" s="115">
        <f t="shared" si="756"/>
        <v>0</v>
      </c>
      <c r="BA678" s="115">
        <f t="shared" si="756"/>
        <v>0</v>
      </c>
      <c r="BB678" s="115">
        <f t="shared" si="756"/>
        <v>0</v>
      </c>
    </row>
    <row r="679" spans="7:54" s="71" customFormat="1" ht="14.25" x14ac:dyDescent="0.2">
      <c r="G679" s="81" t="s">
        <v>237</v>
      </c>
      <c r="H679" s="85" t="s">
        <v>237</v>
      </c>
      <c r="I679" s="74" t="s">
        <v>1236</v>
      </c>
      <c r="J679" s="75">
        <v>0</v>
      </c>
      <c r="K679" s="75"/>
      <c r="L679" s="113">
        <v>0</v>
      </c>
      <c r="M679" s="113"/>
      <c r="N679" s="113"/>
      <c r="O679" s="113"/>
      <c r="P679" s="113"/>
      <c r="Q679" s="113">
        <v>0</v>
      </c>
      <c r="R679" s="113">
        <v>0</v>
      </c>
      <c r="S679" s="113">
        <v>0</v>
      </c>
      <c r="T679" s="113">
        <v>0</v>
      </c>
      <c r="U679" s="113">
        <v>0</v>
      </c>
      <c r="V679" s="113">
        <v>0</v>
      </c>
      <c r="W679" s="113">
        <v>0</v>
      </c>
      <c r="X679" s="113">
        <v>0</v>
      </c>
      <c r="Y679" s="113">
        <f t="shared" si="711"/>
        <v>0</v>
      </c>
      <c r="Z679" s="113"/>
      <c r="AA679" s="113"/>
      <c r="AB679" s="113"/>
      <c r="AC679" s="113"/>
      <c r="AD679" s="113">
        <v>0</v>
      </c>
      <c r="AE679" s="113">
        <v>0</v>
      </c>
      <c r="AF679" s="113">
        <v>0</v>
      </c>
      <c r="AG679" s="113">
        <v>0</v>
      </c>
      <c r="AH679" s="113">
        <v>0</v>
      </c>
      <c r="AI679" s="113">
        <f t="shared" si="750"/>
        <v>0</v>
      </c>
      <c r="AJ679" s="113">
        <v>0</v>
      </c>
      <c r="AK679" s="113">
        <v>0</v>
      </c>
      <c r="AL679" s="113">
        <f t="shared" si="751"/>
        <v>0</v>
      </c>
      <c r="AM679" s="113">
        <f>SUM(M679:R679)</f>
        <v>0</v>
      </c>
      <c r="AN679" s="113">
        <f>SUM(S679:U679)</f>
        <v>0</v>
      </c>
      <c r="AO679" s="113">
        <f>SUM(V679:X679)</f>
        <v>0</v>
      </c>
      <c r="AP679" s="113">
        <f>SUM(AM679:AO679)</f>
        <v>0</v>
      </c>
      <c r="AQ679" s="113">
        <f>AM679</f>
        <v>0</v>
      </c>
      <c r="AR679" s="113">
        <f>AN679</f>
        <v>0</v>
      </c>
      <c r="AS679" s="113">
        <f>AO679</f>
        <v>0</v>
      </c>
      <c r="AT679" s="113">
        <f>SUM(AQ679:AS679)</f>
        <v>0</v>
      </c>
      <c r="AU679" s="113">
        <v>0</v>
      </c>
      <c r="AV679" s="113">
        <v>0</v>
      </c>
      <c r="AW679" s="113">
        <f>SUM(AU679:AV679)</f>
        <v>0</v>
      </c>
      <c r="AX679" s="113" t="e">
        <f>#REF!</f>
        <v>#REF!</v>
      </c>
      <c r="AY679" s="113">
        <v>0</v>
      </c>
      <c r="AZ679" s="113">
        <v>0</v>
      </c>
      <c r="BA679" s="113">
        <v>0</v>
      </c>
      <c r="BB679" s="113">
        <v>0</v>
      </c>
    </row>
    <row r="680" spans="7:54" s="71" customFormat="1" ht="14.25" x14ac:dyDescent="0.2">
      <c r="G680" s="81" t="s">
        <v>1237</v>
      </c>
      <c r="H680" s="82" t="s">
        <v>238</v>
      </c>
      <c r="I680" s="83" t="s">
        <v>176</v>
      </c>
      <c r="J680" s="84">
        <f>J681</f>
        <v>0</v>
      </c>
      <c r="K680" s="84">
        <f>K681</f>
        <v>0</v>
      </c>
      <c r="L680" s="115">
        <f>L681</f>
        <v>0</v>
      </c>
      <c r="M680" s="115">
        <f t="shared" ref="M680:X680" si="757">M681</f>
        <v>0</v>
      </c>
      <c r="N680" s="115">
        <f t="shared" si="757"/>
        <v>0</v>
      </c>
      <c r="O680" s="115">
        <f t="shared" si="757"/>
        <v>0</v>
      </c>
      <c r="P680" s="115">
        <f t="shared" si="757"/>
        <v>0</v>
      </c>
      <c r="Q680" s="115">
        <f t="shared" si="757"/>
        <v>0</v>
      </c>
      <c r="R680" s="115">
        <f t="shared" si="757"/>
        <v>0</v>
      </c>
      <c r="S680" s="115">
        <f t="shared" si="757"/>
        <v>0</v>
      </c>
      <c r="T680" s="115">
        <f t="shared" si="757"/>
        <v>0</v>
      </c>
      <c r="U680" s="115">
        <f t="shared" si="757"/>
        <v>0</v>
      </c>
      <c r="V680" s="115">
        <f t="shared" si="757"/>
        <v>0</v>
      </c>
      <c r="W680" s="115">
        <f t="shared" si="757"/>
        <v>0</v>
      </c>
      <c r="X680" s="115">
        <f t="shared" si="757"/>
        <v>0</v>
      </c>
      <c r="Y680" s="115">
        <f t="shared" si="711"/>
        <v>0</v>
      </c>
      <c r="Z680" s="115">
        <f t="shared" ref="Z680:BB680" si="758">Z681</f>
        <v>0</v>
      </c>
      <c r="AA680" s="115">
        <f t="shared" si="758"/>
        <v>0</v>
      </c>
      <c r="AB680" s="115">
        <f t="shared" si="758"/>
        <v>0</v>
      </c>
      <c r="AC680" s="115">
        <f t="shared" si="758"/>
        <v>0</v>
      </c>
      <c r="AD680" s="115">
        <f t="shared" si="758"/>
        <v>0</v>
      </c>
      <c r="AE680" s="115">
        <f t="shared" si="758"/>
        <v>0</v>
      </c>
      <c r="AF680" s="115">
        <f t="shared" si="758"/>
        <v>0</v>
      </c>
      <c r="AG680" s="115">
        <f t="shared" si="758"/>
        <v>0</v>
      </c>
      <c r="AH680" s="115">
        <f t="shared" si="758"/>
        <v>0</v>
      </c>
      <c r="AI680" s="115">
        <f t="shared" si="758"/>
        <v>0</v>
      </c>
      <c r="AJ680" s="115">
        <f t="shared" si="758"/>
        <v>0</v>
      </c>
      <c r="AK680" s="115">
        <f t="shared" si="758"/>
        <v>0</v>
      </c>
      <c r="AL680" s="115">
        <f t="shared" si="758"/>
        <v>0</v>
      </c>
      <c r="AM680" s="115">
        <f t="shared" si="758"/>
        <v>0</v>
      </c>
      <c r="AN680" s="115">
        <f t="shared" si="758"/>
        <v>0</v>
      </c>
      <c r="AO680" s="115">
        <f t="shared" si="758"/>
        <v>0</v>
      </c>
      <c r="AP680" s="115">
        <f t="shared" si="758"/>
        <v>0</v>
      </c>
      <c r="AQ680" s="115">
        <f t="shared" si="758"/>
        <v>0</v>
      </c>
      <c r="AR680" s="115">
        <f t="shared" si="758"/>
        <v>0</v>
      </c>
      <c r="AS680" s="115">
        <f t="shared" si="758"/>
        <v>0</v>
      </c>
      <c r="AT680" s="115">
        <f t="shared" si="758"/>
        <v>0</v>
      </c>
      <c r="AU680" s="115">
        <f t="shared" si="758"/>
        <v>0</v>
      </c>
      <c r="AV680" s="115">
        <f t="shared" si="758"/>
        <v>0</v>
      </c>
      <c r="AW680" s="115">
        <f t="shared" si="758"/>
        <v>0</v>
      </c>
      <c r="AX680" s="115" t="e">
        <f t="shared" si="758"/>
        <v>#REF!</v>
      </c>
      <c r="AY680" s="115">
        <f t="shared" si="758"/>
        <v>0</v>
      </c>
      <c r="AZ680" s="115">
        <f t="shared" si="758"/>
        <v>0</v>
      </c>
      <c r="BA680" s="115">
        <f t="shared" si="758"/>
        <v>0</v>
      </c>
      <c r="BB680" s="115">
        <f t="shared" si="758"/>
        <v>0</v>
      </c>
    </row>
    <row r="681" spans="7:54" s="71" customFormat="1" ht="14.25" x14ac:dyDescent="0.2">
      <c r="G681" s="81" t="s">
        <v>238</v>
      </c>
      <c r="H681" s="85" t="s">
        <v>238</v>
      </c>
      <c r="I681" s="74" t="s">
        <v>1238</v>
      </c>
      <c r="J681" s="75">
        <v>0</v>
      </c>
      <c r="K681" s="75"/>
      <c r="L681" s="113">
        <v>0</v>
      </c>
      <c r="M681" s="113"/>
      <c r="N681" s="113"/>
      <c r="O681" s="113"/>
      <c r="P681" s="113"/>
      <c r="Q681" s="113">
        <v>0</v>
      </c>
      <c r="R681" s="113">
        <v>0</v>
      </c>
      <c r="S681" s="113">
        <v>0</v>
      </c>
      <c r="T681" s="113">
        <v>0</v>
      </c>
      <c r="U681" s="113">
        <v>0</v>
      </c>
      <c r="V681" s="113">
        <v>0</v>
      </c>
      <c r="W681" s="113">
        <v>0</v>
      </c>
      <c r="X681" s="113">
        <v>0</v>
      </c>
      <c r="Y681" s="113">
        <f t="shared" si="711"/>
        <v>0</v>
      </c>
      <c r="Z681" s="113"/>
      <c r="AA681" s="113"/>
      <c r="AB681" s="113"/>
      <c r="AC681" s="113"/>
      <c r="AD681" s="113">
        <v>0</v>
      </c>
      <c r="AE681" s="113">
        <v>0</v>
      </c>
      <c r="AF681" s="113">
        <v>0</v>
      </c>
      <c r="AG681" s="113">
        <v>0</v>
      </c>
      <c r="AH681" s="113">
        <v>0</v>
      </c>
      <c r="AI681" s="113">
        <f t="shared" si="750"/>
        <v>0</v>
      </c>
      <c r="AJ681" s="113">
        <v>0</v>
      </c>
      <c r="AK681" s="113">
        <v>0</v>
      </c>
      <c r="AL681" s="113">
        <f t="shared" si="751"/>
        <v>0</v>
      </c>
      <c r="AM681" s="113">
        <f>SUM(M681:R681)</f>
        <v>0</v>
      </c>
      <c r="AN681" s="113">
        <f>SUM(S681:U681)</f>
        <v>0</v>
      </c>
      <c r="AO681" s="113">
        <f>SUM(V681:X681)</f>
        <v>0</v>
      </c>
      <c r="AP681" s="113">
        <f>SUM(AM681:AO681)</f>
        <v>0</v>
      </c>
      <c r="AQ681" s="113">
        <f>AM681</f>
        <v>0</v>
      </c>
      <c r="AR681" s="113">
        <f>AN681</f>
        <v>0</v>
      </c>
      <c r="AS681" s="113">
        <f>AO681</f>
        <v>0</v>
      </c>
      <c r="AT681" s="113">
        <f>SUM(AQ681:AS681)</f>
        <v>0</v>
      </c>
      <c r="AU681" s="113">
        <v>0</v>
      </c>
      <c r="AV681" s="113">
        <v>0</v>
      </c>
      <c r="AW681" s="113">
        <f>SUM(AU681:AV681)</f>
        <v>0</v>
      </c>
      <c r="AX681" s="113" t="e">
        <f>#REF!</f>
        <v>#REF!</v>
      </c>
      <c r="AY681" s="113">
        <v>0</v>
      </c>
      <c r="AZ681" s="113">
        <v>0</v>
      </c>
      <c r="BA681" s="113">
        <v>0</v>
      </c>
      <c r="BB681" s="113">
        <v>0</v>
      </c>
    </row>
    <row r="682" spans="7:54" s="71" customFormat="1" ht="14.25" x14ac:dyDescent="0.2">
      <c r="G682" s="81" t="s">
        <v>1239</v>
      </c>
      <c r="H682" s="82" t="s">
        <v>239</v>
      </c>
      <c r="I682" s="83" t="s">
        <v>178</v>
      </c>
      <c r="J682" s="84">
        <f>SUM(J683:J686)</f>
        <v>0</v>
      </c>
      <c r="K682" s="84">
        <f>SUM(K683:K686)</f>
        <v>0</v>
      </c>
      <c r="L682" s="115">
        <f>SUM(L683:L686)</f>
        <v>0</v>
      </c>
      <c r="M682" s="115">
        <f t="shared" ref="M682:X682" si="759">SUM(M683:M686)</f>
        <v>0</v>
      </c>
      <c r="N682" s="115">
        <f t="shared" si="759"/>
        <v>0</v>
      </c>
      <c r="O682" s="115">
        <f t="shared" si="759"/>
        <v>0</v>
      </c>
      <c r="P682" s="115">
        <f t="shared" si="759"/>
        <v>0</v>
      </c>
      <c r="Q682" s="115">
        <f t="shared" si="759"/>
        <v>0</v>
      </c>
      <c r="R682" s="115">
        <f t="shared" si="759"/>
        <v>0</v>
      </c>
      <c r="S682" s="115">
        <f t="shared" si="759"/>
        <v>0</v>
      </c>
      <c r="T682" s="115">
        <f t="shared" si="759"/>
        <v>0</v>
      </c>
      <c r="U682" s="115">
        <f t="shared" si="759"/>
        <v>0</v>
      </c>
      <c r="V682" s="115">
        <f t="shared" si="759"/>
        <v>0</v>
      </c>
      <c r="W682" s="115">
        <f t="shared" si="759"/>
        <v>0</v>
      </c>
      <c r="X682" s="115">
        <f t="shared" si="759"/>
        <v>0</v>
      </c>
      <c r="Y682" s="115">
        <f t="shared" si="711"/>
        <v>0</v>
      </c>
      <c r="Z682" s="115">
        <f t="shared" ref="Z682:AW682" si="760">SUM(Z683:Z686)</f>
        <v>0</v>
      </c>
      <c r="AA682" s="115">
        <f t="shared" si="760"/>
        <v>0</v>
      </c>
      <c r="AB682" s="115">
        <f t="shared" si="760"/>
        <v>0</v>
      </c>
      <c r="AC682" s="115">
        <f t="shared" si="760"/>
        <v>0</v>
      </c>
      <c r="AD682" s="115">
        <f t="shared" si="760"/>
        <v>0</v>
      </c>
      <c r="AE682" s="115">
        <f>SUM(AE683:AE686)</f>
        <v>0</v>
      </c>
      <c r="AF682" s="115">
        <f t="shared" si="760"/>
        <v>0</v>
      </c>
      <c r="AG682" s="115">
        <f t="shared" si="760"/>
        <v>0</v>
      </c>
      <c r="AH682" s="115">
        <f t="shared" si="760"/>
        <v>0</v>
      </c>
      <c r="AI682" s="115">
        <f t="shared" si="760"/>
        <v>0</v>
      </c>
      <c r="AJ682" s="115">
        <f t="shared" si="760"/>
        <v>0</v>
      </c>
      <c r="AK682" s="115">
        <f t="shared" si="760"/>
        <v>0</v>
      </c>
      <c r="AL682" s="115">
        <f t="shared" si="760"/>
        <v>0</v>
      </c>
      <c r="AM682" s="115">
        <f t="shared" si="760"/>
        <v>0</v>
      </c>
      <c r="AN682" s="115">
        <f t="shared" si="760"/>
        <v>0</v>
      </c>
      <c r="AO682" s="115">
        <f t="shared" si="760"/>
        <v>0</v>
      </c>
      <c r="AP682" s="115">
        <f t="shared" si="760"/>
        <v>0</v>
      </c>
      <c r="AQ682" s="115">
        <f t="shared" si="760"/>
        <v>0</v>
      </c>
      <c r="AR682" s="115">
        <f t="shared" si="760"/>
        <v>0</v>
      </c>
      <c r="AS682" s="115">
        <f>SUM(AS683:AS686)</f>
        <v>0</v>
      </c>
      <c r="AT682" s="115">
        <f>SUM(AT683:AT686)</f>
        <v>0</v>
      </c>
      <c r="AU682" s="115">
        <f t="shared" si="760"/>
        <v>0</v>
      </c>
      <c r="AV682" s="115">
        <f t="shared" si="760"/>
        <v>0</v>
      </c>
      <c r="AW682" s="115">
        <f t="shared" si="760"/>
        <v>0</v>
      </c>
      <c r="AX682" s="115" t="e">
        <f>SUM(AX683:AX686)</f>
        <v>#REF!</v>
      </c>
      <c r="AY682" s="115">
        <f>SUM(AY683:AY686)</f>
        <v>0</v>
      </c>
      <c r="AZ682" s="115">
        <f>SUM(AZ683:AZ686)</f>
        <v>0</v>
      </c>
      <c r="BA682" s="115">
        <f>SUM(BA683:BA686)</f>
        <v>0</v>
      </c>
      <c r="BB682" s="115">
        <f>SUM(BB683:BB686)</f>
        <v>0</v>
      </c>
    </row>
    <row r="683" spans="7:54" s="71" customFormat="1" ht="14.25" x14ac:dyDescent="0.2">
      <c r="G683" s="81" t="s">
        <v>1240</v>
      </c>
      <c r="H683" s="85" t="s">
        <v>1240</v>
      </c>
      <c r="I683" s="74" t="s">
        <v>976</v>
      </c>
      <c r="J683" s="75">
        <v>0</v>
      </c>
      <c r="K683" s="75"/>
      <c r="L683" s="113">
        <v>0</v>
      </c>
      <c r="M683" s="113"/>
      <c r="N683" s="113"/>
      <c r="O683" s="113"/>
      <c r="P683" s="113"/>
      <c r="Q683" s="113">
        <v>0</v>
      </c>
      <c r="R683" s="113">
        <v>0</v>
      </c>
      <c r="S683" s="113">
        <v>0</v>
      </c>
      <c r="T683" s="113">
        <v>0</v>
      </c>
      <c r="U683" s="113">
        <v>0</v>
      </c>
      <c r="V683" s="113">
        <v>0</v>
      </c>
      <c r="W683" s="113">
        <v>0</v>
      </c>
      <c r="X683" s="113">
        <v>0</v>
      </c>
      <c r="Y683" s="113">
        <f t="shared" si="711"/>
        <v>0</v>
      </c>
      <c r="Z683" s="113"/>
      <c r="AA683" s="113"/>
      <c r="AB683" s="113"/>
      <c r="AC683" s="113"/>
      <c r="AD683" s="113">
        <v>0</v>
      </c>
      <c r="AE683" s="113">
        <v>0</v>
      </c>
      <c r="AF683" s="113">
        <v>0</v>
      </c>
      <c r="AG683" s="113">
        <v>0</v>
      </c>
      <c r="AH683" s="113">
        <v>0</v>
      </c>
      <c r="AI683" s="113">
        <f t="shared" si="750"/>
        <v>0</v>
      </c>
      <c r="AJ683" s="113">
        <v>0</v>
      </c>
      <c r="AK683" s="113">
        <v>0</v>
      </c>
      <c r="AL683" s="113">
        <f t="shared" si="751"/>
        <v>0</v>
      </c>
      <c r="AM683" s="113">
        <f>SUM(M683:R683)</f>
        <v>0</v>
      </c>
      <c r="AN683" s="113">
        <f>SUM(S683:U683)</f>
        <v>0</v>
      </c>
      <c r="AO683" s="113">
        <f>SUM(V683:X683)</f>
        <v>0</v>
      </c>
      <c r="AP683" s="113">
        <f>SUM(AM683:AO683)</f>
        <v>0</v>
      </c>
      <c r="AQ683" s="113">
        <f t="shared" ref="AQ683:AS686" si="761">AM683</f>
        <v>0</v>
      </c>
      <c r="AR683" s="113">
        <f t="shared" si="761"/>
        <v>0</v>
      </c>
      <c r="AS683" s="113">
        <f t="shared" si="761"/>
        <v>0</v>
      </c>
      <c r="AT683" s="113">
        <f>SUM(AQ683:AS683)</f>
        <v>0</v>
      </c>
      <c r="AU683" s="113">
        <v>0</v>
      </c>
      <c r="AV683" s="113">
        <v>0</v>
      </c>
      <c r="AW683" s="113">
        <f>SUM(AU683:AV683)</f>
        <v>0</v>
      </c>
      <c r="AX683" s="113" t="e">
        <f>#REF!</f>
        <v>#REF!</v>
      </c>
      <c r="AY683" s="113">
        <v>0</v>
      </c>
      <c r="AZ683" s="113">
        <v>0</v>
      </c>
      <c r="BA683" s="113">
        <v>0</v>
      </c>
      <c r="BB683" s="113">
        <v>0</v>
      </c>
    </row>
    <row r="684" spans="7:54" s="71" customFormat="1" ht="14.25" x14ac:dyDescent="0.2">
      <c r="G684" s="81" t="s">
        <v>1241</v>
      </c>
      <c r="H684" s="85" t="s">
        <v>1241</v>
      </c>
      <c r="I684" s="74" t="s">
        <v>978</v>
      </c>
      <c r="J684" s="75">
        <v>0</v>
      </c>
      <c r="K684" s="75"/>
      <c r="L684" s="113">
        <v>0</v>
      </c>
      <c r="M684" s="113"/>
      <c r="N684" s="113"/>
      <c r="O684" s="113"/>
      <c r="P684" s="113"/>
      <c r="Q684" s="113">
        <v>0</v>
      </c>
      <c r="R684" s="113">
        <v>0</v>
      </c>
      <c r="S684" s="113">
        <v>0</v>
      </c>
      <c r="T684" s="113">
        <v>0</v>
      </c>
      <c r="U684" s="113">
        <v>0</v>
      </c>
      <c r="V684" s="113">
        <v>0</v>
      </c>
      <c r="W684" s="113">
        <v>0</v>
      </c>
      <c r="X684" s="113">
        <v>0</v>
      </c>
      <c r="Y684" s="113">
        <f t="shared" si="711"/>
        <v>0</v>
      </c>
      <c r="Z684" s="113"/>
      <c r="AA684" s="113"/>
      <c r="AB684" s="113"/>
      <c r="AC684" s="113"/>
      <c r="AD684" s="113">
        <v>0</v>
      </c>
      <c r="AE684" s="113">
        <v>0</v>
      </c>
      <c r="AF684" s="113">
        <v>0</v>
      </c>
      <c r="AG684" s="113">
        <v>0</v>
      </c>
      <c r="AH684" s="113">
        <v>0</v>
      </c>
      <c r="AI684" s="113">
        <f t="shared" si="750"/>
        <v>0</v>
      </c>
      <c r="AJ684" s="113">
        <v>0</v>
      </c>
      <c r="AK684" s="113">
        <v>0</v>
      </c>
      <c r="AL684" s="113">
        <f t="shared" si="751"/>
        <v>0</v>
      </c>
      <c r="AM684" s="113">
        <f>SUM(M684:R684)</f>
        <v>0</v>
      </c>
      <c r="AN684" s="113">
        <f>SUM(S684:U684)</f>
        <v>0</v>
      </c>
      <c r="AO684" s="113">
        <f>SUM(V684:X684)</f>
        <v>0</v>
      </c>
      <c r="AP684" s="113">
        <f>SUM(AM684:AO684)</f>
        <v>0</v>
      </c>
      <c r="AQ684" s="113">
        <f t="shared" si="761"/>
        <v>0</v>
      </c>
      <c r="AR684" s="113">
        <f t="shared" si="761"/>
        <v>0</v>
      </c>
      <c r="AS684" s="113">
        <f t="shared" si="761"/>
        <v>0</v>
      </c>
      <c r="AT684" s="113">
        <f>SUM(AQ684:AS684)</f>
        <v>0</v>
      </c>
      <c r="AU684" s="113">
        <v>0</v>
      </c>
      <c r="AV684" s="113">
        <v>0</v>
      </c>
      <c r="AW684" s="113">
        <f>SUM(AU684:AV684)</f>
        <v>0</v>
      </c>
      <c r="AX684" s="113" t="e">
        <f>#REF!</f>
        <v>#REF!</v>
      </c>
      <c r="AY684" s="113">
        <v>0</v>
      </c>
      <c r="AZ684" s="113">
        <v>0</v>
      </c>
      <c r="BA684" s="113">
        <v>0</v>
      </c>
      <c r="BB684" s="113">
        <v>0</v>
      </c>
    </row>
    <row r="685" spans="7:54" s="71" customFormat="1" ht="14.25" x14ac:dyDescent="0.2">
      <c r="G685" s="81" t="s">
        <v>1242</v>
      </c>
      <c r="H685" s="85" t="s">
        <v>1242</v>
      </c>
      <c r="I685" s="74" t="s">
        <v>980</v>
      </c>
      <c r="J685" s="75">
        <v>0</v>
      </c>
      <c r="K685" s="75"/>
      <c r="L685" s="113">
        <v>0</v>
      </c>
      <c r="M685" s="113"/>
      <c r="N685" s="113"/>
      <c r="O685" s="113"/>
      <c r="P685" s="113"/>
      <c r="Q685" s="113">
        <v>0</v>
      </c>
      <c r="R685" s="113">
        <v>0</v>
      </c>
      <c r="S685" s="113">
        <v>0</v>
      </c>
      <c r="T685" s="113">
        <v>0</v>
      </c>
      <c r="U685" s="113">
        <v>0</v>
      </c>
      <c r="V685" s="113">
        <v>0</v>
      </c>
      <c r="W685" s="113">
        <v>0</v>
      </c>
      <c r="X685" s="113">
        <v>0</v>
      </c>
      <c r="Y685" s="113">
        <f t="shared" si="711"/>
        <v>0</v>
      </c>
      <c r="Z685" s="113"/>
      <c r="AA685" s="113"/>
      <c r="AB685" s="113"/>
      <c r="AC685" s="113"/>
      <c r="AD685" s="113">
        <v>0</v>
      </c>
      <c r="AE685" s="113">
        <v>0</v>
      </c>
      <c r="AF685" s="113">
        <v>0</v>
      </c>
      <c r="AG685" s="113">
        <v>0</v>
      </c>
      <c r="AH685" s="113">
        <v>0</v>
      </c>
      <c r="AI685" s="113">
        <f t="shared" si="750"/>
        <v>0</v>
      </c>
      <c r="AJ685" s="113">
        <v>0</v>
      </c>
      <c r="AK685" s="113">
        <v>0</v>
      </c>
      <c r="AL685" s="113">
        <f t="shared" si="751"/>
        <v>0</v>
      </c>
      <c r="AM685" s="113">
        <f>SUM(M685:R685)</f>
        <v>0</v>
      </c>
      <c r="AN685" s="113">
        <f>SUM(S685:U685)</f>
        <v>0</v>
      </c>
      <c r="AO685" s="113">
        <f>SUM(V685:X685)</f>
        <v>0</v>
      </c>
      <c r="AP685" s="113">
        <f>SUM(AM685:AO685)</f>
        <v>0</v>
      </c>
      <c r="AQ685" s="113">
        <f t="shared" si="761"/>
        <v>0</v>
      </c>
      <c r="AR685" s="113">
        <f t="shared" si="761"/>
        <v>0</v>
      </c>
      <c r="AS685" s="113">
        <f t="shared" si="761"/>
        <v>0</v>
      </c>
      <c r="AT685" s="113">
        <f>SUM(AQ685:AS685)</f>
        <v>0</v>
      </c>
      <c r="AU685" s="113">
        <v>0</v>
      </c>
      <c r="AV685" s="113">
        <v>0</v>
      </c>
      <c r="AW685" s="113">
        <f>SUM(AU685:AV685)</f>
        <v>0</v>
      </c>
      <c r="AX685" s="113" t="e">
        <f>#REF!</f>
        <v>#REF!</v>
      </c>
      <c r="AY685" s="113">
        <v>0</v>
      </c>
      <c r="AZ685" s="113">
        <v>0</v>
      </c>
      <c r="BA685" s="113">
        <v>0</v>
      </c>
      <c r="BB685" s="113">
        <v>0</v>
      </c>
    </row>
    <row r="686" spans="7:54" s="71" customFormat="1" ht="14.25" x14ac:dyDescent="0.2">
      <c r="G686" s="81" t="s">
        <v>1243</v>
      </c>
      <c r="H686" s="85" t="s">
        <v>1243</v>
      </c>
      <c r="I686" s="74" t="s">
        <v>1244</v>
      </c>
      <c r="J686" s="75">
        <v>0</v>
      </c>
      <c r="K686" s="75"/>
      <c r="L686" s="113">
        <v>0</v>
      </c>
      <c r="M686" s="113"/>
      <c r="N686" s="113"/>
      <c r="O686" s="113"/>
      <c r="P686" s="113"/>
      <c r="Q686" s="113">
        <v>0</v>
      </c>
      <c r="R686" s="113">
        <v>0</v>
      </c>
      <c r="S686" s="113">
        <v>0</v>
      </c>
      <c r="T686" s="113">
        <v>0</v>
      </c>
      <c r="U686" s="113">
        <v>0</v>
      </c>
      <c r="V686" s="113">
        <v>0</v>
      </c>
      <c r="W686" s="113">
        <v>0</v>
      </c>
      <c r="X686" s="113">
        <v>0</v>
      </c>
      <c r="Y686" s="113">
        <f t="shared" si="711"/>
        <v>0</v>
      </c>
      <c r="Z686" s="113"/>
      <c r="AA686" s="113"/>
      <c r="AB686" s="113"/>
      <c r="AC686" s="113"/>
      <c r="AD686" s="113">
        <v>0</v>
      </c>
      <c r="AE686" s="113">
        <v>0</v>
      </c>
      <c r="AF686" s="113">
        <v>0</v>
      </c>
      <c r="AG686" s="113">
        <v>0</v>
      </c>
      <c r="AH686" s="113">
        <v>0</v>
      </c>
      <c r="AI686" s="113">
        <f t="shared" si="750"/>
        <v>0</v>
      </c>
      <c r="AJ686" s="113">
        <v>0</v>
      </c>
      <c r="AK686" s="113">
        <v>0</v>
      </c>
      <c r="AL686" s="113">
        <f t="shared" si="751"/>
        <v>0</v>
      </c>
      <c r="AM686" s="113">
        <f>SUM(M686:R686)</f>
        <v>0</v>
      </c>
      <c r="AN686" s="113">
        <f>SUM(S686:U686)</f>
        <v>0</v>
      </c>
      <c r="AO686" s="113">
        <f>SUM(V686:X686)</f>
        <v>0</v>
      </c>
      <c r="AP686" s="113">
        <f>SUM(AM686:AO686)</f>
        <v>0</v>
      </c>
      <c r="AQ686" s="113">
        <f t="shared" si="761"/>
        <v>0</v>
      </c>
      <c r="AR686" s="113">
        <f t="shared" si="761"/>
        <v>0</v>
      </c>
      <c r="AS686" s="113">
        <f t="shared" si="761"/>
        <v>0</v>
      </c>
      <c r="AT686" s="113">
        <f>SUM(AQ686:AS686)</f>
        <v>0</v>
      </c>
      <c r="AU686" s="113">
        <v>0</v>
      </c>
      <c r="AV686" s="113">
        <v>0</v>
      </c>
      <c r="AW686" s="113">
        <f>SUM(AU686:AV686)</f>
        <v>0</v>
      </c>
      <c r="AX686" s="113" t="e">
        <f>#REF!</f>
        <v>#REF!</v>
      </c>
      <c r="AY686" s="113">
        <v>0</v>
      </c>
      <c r="AZ686" s="113">
        <v>0</v>
      </c>
      <c r="BA686" s="113">
        <v>0</v>
      </c>
      <c r="BB686" s="113">
        <v>0</v>
      </c>
    </row>
    <row r="687" spans="7:54" s="71" customFormat="1" ht="14.25" x14ac:dyDescent="0.2">
      <c r="G687" s="81" t="s">
        <v>1245</v>
      </c>
      <c r="H687" s="82" t="s">
        <v>240</v>
      </c>
      <c r="I687" s="83" t="s">
        <v>241</v>
      </c>
      <c r="J687" s="84">
        <f>SUM(J688:J689)</f>
        <v>0</v>
      </c>
      <c r="K687" s="84">
        <f>SUM(K688:K689)</f>
        <v>0</v>
      </c>
      <c r="L687" s="115">
        <f>SUM(L688:L689)</f>
        <v>0</v>
      </c>
      <c r="M687" s="115">
        <f t="shared" ref="M687:X687" si="762">SUM(M688:M689)</f>
        <v>0</v>
      </c>
      <c r="N687" s="115">
        <f t="shared" si="762"/>
        <v>0</v>
      </c>
      <c r="O687" s="115">
        <f t="shared" si="762"/>
        <v>0</v>
      </c>
      <c r="P687" s="115">
        <f t="shared" si="762"/>
        <v>0</v>
      </c>
      <c r="Q687" s="115">
        <f t="shared" si="762"/>
        <v>0</v>
      </c>
      <c r="R687" s="115">
        <f t="shared" si="762"/>
        <v>0</v>
      </c>
      <c r="S687" s="115">
        <f t="shared" si="762"/>
        <v>0</v>
      </c>
      <c r="T687" s="115">
        <f t="shared" si="762"/>
        <v>0</v>
      </c>
      <c r="U687" s="115">
        <f t="shared" si="762"/>
        <v>0</v>
      </c>
      <c r="V687" s="115">
        <f t="shared" si="762"/>
        <v>0</v>
      </c>
      <c r="W687" s="115">
        <f t="shared" si="762"/>
        <v>0</v>
      </c>
      <c r="X687" s="115">
        <f t="shared" si="762"/>
        <v>0</v>
      </c>
      <c r="Y687" s="115">
        <f t="shared" si="711"/>
        <v>0</v>
      </c>
      <c r="Z687" s="115">
        <f t="shared" ref="Z687:AZ687" si="763">SUM(Z688:Z689)</f>
        <v>0</v>
      </c>
      <c r="AA687" s="115">
        <f t="shared" si="763"/>
        <v>0</v>
      </c>
      <c r="AB687" s="115">
        <f t="shared" si="763"/>
        <v>0</v>
      </c>
      <c r="AC687" s="115">
        <f t="shared" si="763"/>
        <v>0</v>
      </c>
      <c r="AD687" s="115">
        <f t="shared" si="763"/>
        <v>0</v>
      </c>
      <c r="AE687" s="115">
        <f>SUM(AE688:AE689)</f>
        <v>0</v>
      </c>
      <c r="AF687" s="115">
        <f t="shared" si="763"/>
        <v>0</v>
      </c>
      <c r="AG687" s="115">
        <f t="shared" si="763"/>
        <v>0</v>
      </c>
      <c r="AH687" s="115">
        <f t="shared" si="763"/>
        <v>0</v>
      </c>
      <c r="AI687" s="115">
        <f t="shared" si="763"/>
        <v>0</v>
      </c>
      <c r="AJ687" s="115">
        <f t="shared" si="763"/>
        <v>0</v>
      </c>
      <c r="AK687" s="115">
        <f t="shared" si="763"/>
        <v>0</v>
      </c>
      <c r="AL687" s="115">
        <f t="shared" si="763"/>
        <v>0</v>
      </c>
      <c r="AM687" s="115">
        <f t="shared" si="763"/>
        <v>0</v>
      </c>
      <c r="AN687" s="115">
        <f t="shared" si="763"/>
        <v>0</v>
      </c>
      <c r="AO687" s="115">
        <f t="shared" si="763"/>
        <v>0</v>
      </c>
      <c r="AP687" s="115">
        <f t="shared" si="763"/>
        <v>0</v>
      </c>
      <c r="AQ687" s="115">
        <f t="shared" si="763"/>
        <v>0</v>
      </c>
      <c r="AR687" s="115">
        <f t="shared" si="763"/>
        <v>0</v>
      </c>
      <c r="AS687" s="115">
        <f t="shared" si="763"/>
        <v>0</v>
      </c>
      <c r="AT687" s="115">
        <f t="shared" si="763"/>
        <v>0</v>
      </c>
      <c r="AU687" s="115">
        <f t="shared" si="763"/>
        <v>0</v>
      </c>
      <c r="AV687" s="115">
        <f t="shared" si="763"/>
        <v>0</v>
      </c>
      <c r="AW687" s="115">
        <f t="shared" si="763"/>
        <v>0</v>
      </c>
      <c r="AX687" s="115" t="e">
        <f t="shared" si="763"/>
        <v>#REF!</v>
      </c>
      <c r="AY687" s="115">
        <f t="shared" si="763"/>
        <v>0</v>
      </c>
      <c r="AZ687" s="115">
        <f t="shared" si="763"/>
        <v>0</v>
      </c>
      <c r="BA687" s="115">
        <f>SUM(BA688:BA689)</f>
        <v>0</v>
      </c>
      <c r="BB687" s="115">
        <f>SUM(BB688:BB689)</f>
        <v>0</v>
      </c>
    </row>
    <row r="688" spans="7:54" s="71" customFormat="1" ht="14.25" x14ac:dyDescent="0.2">
      <c r="G688" s="81" t="s">
        <v>1246</v>
      </c>
      <c r="H688" s="85" t="s">
        <v>1246</v>
      </c>
      <c r="I688" s="74" t="s">
        <v>1247</v>
      </c>
      <c r="J688" s="75">
        <v>0</v>
      </c>
      <c r="K688" s="75"/>
      <c r="L688" s="113">
        <v>0</v>
      </c>
      <c r="M688" s="113"/>
      <c r="N688" s="113"/>
      <c r="O688" s="113"/>
      <c r="P688" s="113"/>
      <c r="Q688" s="113">
        <v>0</v>
      </c>
      <c r="R688" s="113">
        <v>0</v>
      </c>
      <c r="S688" s="113">
        <v>0</v>
      </c>
      <c r="T688" s="113">
        <v>0</v>
      </c>
      <c r="U688" s="113">
        <v>0</v>
      </c>
      <c r="V688" s="113">
        <v>0</v>
      </c>
      <c r="W688" s="113">
        <v>0</v>
      </c>
      <c r="X688" s="113">
        <v>0</v>
      </c>
      <c r="Y688" s="113">
        <f t="shared" si="711"/>
        <v>0</v>
      </c>
      <c r="Z688" s="113"/>
      <c r="AA688" s="113"/>
      <c r="AB688" s="113"/>
      <c r="AC688" s="113"/>
      <c r="AD688" s="113">
        <v>0</v>
      </c>
      <c r="AE688" s="113">
        <v>0</v>
      </c>
      <c r="AF688" s="113">
        <v>0</v>
      </c>
      <c r="AG688" s="113">
        <v>0</v>
      </c>
      <c r="AH688" s="113">
        <v>0</v>
      </c>
      <c r="AI688" s="113">
        <f t="shared" si="750"/>
        <v>0</v>
      </c>
      <c r="AJ688" s="113">
        <v>0</v>
      </c>
      <c r="AK688" s="113">
        <v>0</v>
      </c>
      <c r="AL688" s="113">
        <f t="shared" si="751"/>
        <v>0</v>
      </c>
      <c r="AM688" s="113">
        <f>SUM(M688:R688)</f>
        <v>0</v>
      </c>
      <c r="AN688" s="113">
        <f>SUM(S688:U688)</f>
        <v>0</v>
      </c>
      <c r="AO688" s="113">
        <f>SUM(V688:X688)</f>
        <v>0</v>
      </c>
      <c r="AP688" s="113">
        <f>SUM(AM688:AO688)</f>
        <v>0</v>
      </c>
      <c r="AQ688" s="113">
        <f t="shared" ref="AQ688:AS689" si="764">AM688</f>
        <v>0</v>
      </c>
      <c r="AR688" s="113">
        <f t="shared" si="764"/>
        <v>0</v>
      </c>
      <c r="AS688" s="113">
        <f t="shared" si="764"/>
        <v>0</v>
      </c>
      <c r="AT688" s="113">
        <f>SUM(AQ688:AS688)</f>
        <v>0</v>
      </c>
      <c r="AU688" s="113">
        <v>0</v>
      </c>
      <c r="AV688" s="113">
        <v>0</v>
      </c>
      <c r="AW688" s="113">
        <f>SUM(AU688:AV688)</f>
        <v>0</v>
      </c>
      <c r="AX688" s="113" t="e">
        <f>#REF!</f>
        <v>#REF!</v>
      </c>
      <c r="AY688" s="113">
        <v>0</v>
      </c>
      <c r="AZ688" s="113">
        <v>0</v>
      </c>
      <c r="BA688" s="113">
        <v>0</v>
      </c>
      <c r="BB688" s="113">
        <v>0</v>
      </c>
    </row>
    <row r="689" spans="7:54" s="71" customFormat="1" ht="14.25" x14ac:dyDescent="0.2">
      <c r="G689" s="81" t="s">
        <v>1248</v>
      </c>
      <c r="H689" s="85" t="s">
        <v>1248</v>
      </c>
      <c r="I689" s="74" t="s">
        <v>1249</v>
      </c>
      <c r="J689" s="75">
        <v>0</v>
      </c>
      <c r="K689" s="75"/>
      <c r="L689" s="113">
        <v>0</v>
      </c>
      <c r="M689" s="113"/>
      <c r="N689" s="113"/>
      <c r="O689" s="113"/>
      <c r="P689" s="113"/>
      <c r="Q689" s="113">
        <v>0</v>
      </c>
      <c r="R689" s="113">
        <v>0</v>
      </c>
      <c r="S689" s="113">
        <v>0</v>
      </c>
      <c r="T689" s="113">
        <v>0</v>
      </c>
      <c r="U689" s="113">
        <v>0</v>
      </c>
      <c r="V689" s="113">
        <v>0</v>
      </c>
      <c r="W689" s="113">
        <v>0</v>
      </c>
      <c r="X689" s="113">
        <v>0</v>
      </c>
      <c r="Y689" s="113">
        <f t="shared" si="711"/>
        <v>0</v>
      </c>
      <c r="Z689" s="113"/>
      <c r="AA689" s="113"/>
      <c r="AB689" s="113"/>
      <c r="AC689" s="113"/>
      <c r="AD689" s="113">
        <v>0</v>
      </c>
      <c r="AE689" s="113">
        <v>0</v>
      </c>
      <c r="AF689" s="113">
        <v>0</v>
      </c>
      <c r="AG689" s="113">
        <v>0</v>
      </c>
      <c r="AH689" s="113">
        <v>0</v>
      </c>
      <c r="AI689" s="113">
        <f t="shared" si="750"/>
        <v>0</v>
      </c>
      <c r="AJ689" s="113">
        <v>0</v>
      </c>
      <c r="AK689" s="113">
        <v>0</v>
      </c>
      <c r="AL689" s="113">
        <f t="shared" si="751"/>
        <v>0</v>
      </c>
      <c r="AM689" s="113">
        <f>SUM(M689:R689)</f>
        <v>0</v>
      </c>
      <c r="AN689" s="113">
        <f>SUM(S689:U689)</f>
        <v>0</v>
      </c>
      <c r="AO689" s="113">
        <f>SUM(V689:X689)</f>
        <v>0</v>
      </c>
      <c r="AP689" s="113">
        <f>SUM(AM689:AO689)</f>
        <v>0</v>
      </c>
      <c r="AQ689" s="113">
        <f t="shared" si="764"/>
        <v>0</v>
      </c>
      <c r="AR689" s="113">
        <f t="shared" si="764"/>
        <v>0</v>
      </c>
      <c r="AS689" s="113">
        <f t="shared" si="764"/>
        <v>0</v>
      </c>
      <c r="AT689" s="113">
        <f>SUM(AQ689:AS689)</f>
        <v>0</v>
      </c>
      <c r="AU689" s="113">
        <v>0</v>
      </c>
      <c r="AV689" s="113">
        <v>0</v>
      </c>
      <c r="AW689" s="113">
        <f>SUM(AU689:AV689)</f>
        <v>0</v>
      </c>
      <c r="AX689" s="113" t="e">
        <f>#REF!</f>
        <v>#REF!</v>
      </c>
      <c r="AY689" s="113">
        <v>0</v>
      </c>
      <c r="AZ689" s="113">
        <v>0</v>
      </c>
      <c r="BA689" s="113">
        <v>0</v>
      </c>
      <c r="BB689" s="113">
        <v>0</v>
      </c>
    </row>
    <row r="690" spans="7:54" s="71" customFormat="1" ht="14.25" x14ac:dyDescent="0.2">
      <c r="G690" s="81" t="s">
        <v>1250</v>
      </c>
      <c r="H690" s="82" t="s">
        <v>242</v>
      </c>
      <c r="I690" s="83" t="s">
        <v>182</v>
      </c>
      <c r="J690" s="84">
        <f>SUM(J691:J692)</f>
        <v>0</v>
      </c>
      <c r="K690" s="84">
        <f>SUM(K691:K692)</f>
        <v>0</v>
      </c>
      <c r="L690" s="115">
        <f>SUM(L691:L692)</f>
        <v>0</v>
      </c>
      <c r="M690" s="115">
        <f t="shared" ref="M690:X690" si="765">SUM(M691:M692)</f>
        <v>0</v>
      </c>
      <c r="N690" s="115">
        <f t="shared" si="765"/>
        <v>0</v>
      </c>
      <c r="O690" s="115">
        <f t="shared" si="765"/>
        <v>0</v>
      </c>
      <c r="P690" s="115">
        <f t="shared" si="765"/>
        <v>0</v>
      </c>
      <c r="Q690" s="115">
        <f t="shared" si="765"/>
        <v>0</v>
      </c>
      <c r="R690" s="115">
        <f t="shared" si="765"/>
        <v>0</v>
      </c>
      <c r="S690" s="115">
        <f t="shared" si="765"/>
        <v>0</v>
      </c>
      <c r="T690" s="115">
        <f t="shared" si="765"/>
        <v>0</v>
      </c>
      <c r="U690" s="115">
        <f t="shared" si="765"/>
        <v>0</v>
      </c>
      <c r="V690" s="115">
        <f t="shared" si="765"/>
        <v>0</v>
      </c>
      <c r="W690" s="115">
        <f t="shared" si="765"/>
        <v>0</v>
      </c>
      <c r="X690" s="115">
        <f t="shared" si="765"/>
        <v>0</v>
      </c>
      <c r="Y690" s="115">
        <f t="shared" si="711"/>
        <v>0</v>
      </c>
      <c r="Z690" s="115">
        <f t="shared" ref="Z690:AZ690" si="766">SUM(Z691:Z692)</f>
        <v>0</v>
      </c>
      <c r="AA690" s="115">
        <f t="shared" si="766"/>
        <v>0</v>
      </c>
      <c r="AB690" s="115">
        <f t="shared" si="766"/>
        <v>0</v>
      </c>
      <c r="AC690" s="115">
        <f t="shared" si="766"/>
        <v>0</v>
      </c>
      <c r="AD690" s="115">
        <f t="shared" si="766"/>
        <v>0</v>
      </c>
      <c r="AE690" s="115">
        <f>SUM(AE691:AE692)</f>
        <v>0</v>
      </c>
      <c r="AF690" s="115">
        <f t="shared" si="766"/>
        <v>0</v>
      </c>
      <c r="AG690" s="115">
        <v>0</v>
      </c>
      <c r="AH690" s="115">
        <v>0</v>
      </c>
      <c r="AI690" s="115">
        <f t="shared" si="766"/>
        <v>0</v>
      </c>
      <c r="AJ690" s="115">
        <f t="shared" si="766"/>
        <v>0</v>
      </c>
      <c r="AK690" s="115">
        <f t="shared" si="766"/>
        <v>0</v>
      </c>
      <c r="AL690" s="115">
        <f t="shared" si="766"/>
        <v>0</v>
      </c>
      <c r="AM690" s="115">
        <f t="shared" si="766"/>
        <v>0</v>
      </c>
      <c r="AN690" s="115">
        <f t="shared" si="766"/>
        <v>0</v>
      </c>
      <c r="AO690" s="115">
        <f t="shared" si="766"/>
        <v>0</v>
      </c>
      <c r="AP690" s="115">
        <f t="shared" si="766"/>
        <v>0</v>
      </c>
      <c r="AQ690" s="115">
        <f t="shared" si="766"/>
        <v>0</v>
      </c>
      <c r="AR690" s="115">
        <f t="shared" si="766"/>
        <v>0</v>
      </c>
      <c r="AS690" s="115">
        <f t="shared" si="766"/>
        <v>0</v>
      </c>
      <c r="AT690" s="115">
        <f t="shared" si="766"/>
        <v>0</v>
      </c>
      <c r="AU690" s="115">
        <f t="shared" si="766"/>
        <v>0</v>
      </c>
      <c r="AV690" s="115">
        <f t="shared" si="766"/>
        <v>0</v>
      </c>
      <c r="AW690" s="115">
        <f t="shared" si="766"/>
        <v>0</v>
      </c>
      <c r="AX690" s="115" t="e">
        <f t="shared" si="766"/>
        <v>#REF!</v>
      </c>
      <c r="AY690" s="115">
        <f t="shared" si="766"/>
        <v>0</v>
      </c>
      <c r="AZ690" s="115">
        <f t="shared" si="766"/>
        <v>0</v>
      </c>
      <c r="BA690" s="115">
        <f>SUM(BA691:BA692)</f>
        <v>0</v>
      </c>
      <c r="BB690" s="115">
        <f>SUM(BB691:BB692)</f>
        <v>0</v>
      </c>
    </row>
    <row r="691" spans="7:54" s="71" customFormat="1" ht="14.25" x14ac:dyDescent="0.2">
      <c r="G691" s="81" t="s">
        <v>1251</v>
      </c>
      <c r="H691" s="85" t="s">
        <v>1251</v>
      </c>
      <c r="I691" s="74" t="s">
        <v>1252</v>
      </c>
      <c r="J691" s="75">
        <v>0</v>
      </c>
      <c r="K691" s="75"/>
      <c r="L691" s="113">
        <v>0</v>
      </c>
      <c r="M691" s="113"/>
      <c r="N691" s="113"/>
      <c r="O691" s="113"/>
      <c r="P691" s="113"/>
      <c r="Q691" s="113">
        <v>0</v>
      </c>
      <c r="R691" s="113">
        <v>0</v>
      </c>
      <c r="S691" s="113">
        <v>0</v>
      </c>
      <c r="T691" s="113">
        <v>0</v>
      </c>
      <c r="U691" s="113">
        <v>0</v>
      </c>
      <c r="V691" s="113">
        <v>0</v>
      </c>
      <c r="W691" s="113">
        <v>0</v>
      </c>
      <c r="X691" s="113">
        <v>0</v>
      </c>
      <c r="Y691" s="113">
        <f t="shared" si="711"/>
        <v>0</v>
      </c>
      <c r="Z691" s="113"/>
      <c r="AA691" s="113"/>
      <c r="AB691" s="113"/>
      <c r="AC691" s="113"/>
      <c r="AD691" s="113">
        <v>0</v>
      </c>
      <c r="AE691" s="113">
        <v>0</v>
      </c>
      <c r="AF691" s="113">
        <v>0</v>
      </c>
      <c r="AG691" s="113">
        <v>0</v>
      </c>
      <c r="AH691" s="113">
        <v>0</v>
      </c>
      <c r="AI691" s="113">
        <f t="shared" si="750"/>
        <v>0</v>
      </c>
      <c r="AJ691" s="113">
        <v>0</v>
      </c>
      <c r="AK691" s="113">
        <v>0</v>
      </c>
      <c r="AL691" s="113">
        <f t="shared" si="751"/>
        <v>0</v>
      </c>
      <c r="AM691" s="113">
        <f>SUM(M691:R691)</f>
        <v>0</v>
      </c>
      <c r="AN691" s="113">
        <f>SUM(S691:U691)</f>
        <v>0</v>
      </c>
      <c r="AO691" s="113">
        <f>SUM(V691:X691)</f>
        <v>0</v>
      </c>
      <c r="AP691" s="113">
        <f>SUM(AM691:AO691)</f>
        <v>0</v>
      </c>
      <c r="AQ691" s="113">
        <f t="shared" ref="AQ691:AS692" si="767">AM691</f>
        <v>0</v>
      </c>
      <c r="AR691" s="113">
        <f t="shared" si="767"/>
        <v>0</v>
      </c>
      <c r="AS691" s="113">
        <f t="shared" si="767"/>
        <v>0</v>
      </c>
      <c r="AT691" s="113">
        <f>SUM(AQ691:AS691)</f>
        <v>0</v>
      </c>
      <c r="AU691" s="113">
        <v>0</v>
      </c>
      <c r="AV691" s="113">
        <v>0</v>
      </c>
      <c r="AW691" s="113">
        <f>SUM(AU691:AV691)</f>
        <v>0</v>
      </c>
      <c r="AX691" s="113" t="e">
        <f>#REF!</f>
        <v>#REF!</v>
      </c>
      <c r="AY691" s="113">
        <v>0</v>
      </c>
      <c r="AZ691" s="113">
        <v>0</v>
      </c>
      <c r="BA691" s="113">
        <v>0</v>
      </c>
      <c r="BB691" s="113">
        <v>0</v>
      </c>
    </row>
    <row r="692" spans="7:54" s="71" customFormat="1" ht="14.25" x14ac:dyDescent="0.2">
      <c r="G692" s="81" t="s">
        <v>1253</v>
      </c>
      <c r="H692" s="85" t="s">
        <v>1253</v>
      </c>
      <c r="I692" s="74" t="s">
        <v>1254</v>
      </c>
      <c r="J692" s="75">
        <v>0</v>
      </c>
      <c r="K692" s="75"/>
      <c r="L692" s="113">
        <v>0</v>
      </c>
      <c r="M692" s="113"/>
      <c r="N692" s="113"/>
      <c r="O692" s="113"/>
      <c r="P692" s="113"/>
      <c r="Q692" s="113">
        <v>0</v>
      </c>
      <c r="R692" s="113">
        <v>0</v>
      </c>
      <c r="S692" s="113">
        <v>0</v>
      </c>
      <c r="T692" s="113">
        <v>0</v>
      </c>
      <c r="U692" s="113">
        <v>0</v>
      </c>
      <c r="V692" s="113">
        <v>0</v>
      </c>
      <c r="W692" s="113">
        <v>0</v>
      </c>
      <c r="X692" s="113">
        <v>0</v>
      </c>
      <c r="Y692" s="113">
        <f t="shared" si="711"/>
        <v>0</v>
      </c>
      <c r="Z692" s="113"/>
      <c r="AA692" s="113"/>
      <c r="AB692" s="113"/>
      <c r="AC692" s="113"/>
      <c r="AD692" s="113">
        <v>0</v>
      </c>
      <c r="AE692" s="113">
        <v>0</v>
      </c>
      <c r="AF692" s="113">
        <v>0</v>
      </c>
      <c r="AG692" s="113">
        <v>0</v>
      </c>
      <c r="AH692" s="113">
        <v>0</v>
      </c>
      <c r="AI692" s="113">
        <f t="shared" si="750"/>
        <v>0</v>
      </c>
      <c r="AJ692" s="113">
        <v>0</v>
      </c>
      <c r="AK692" s="113">
        <v>0</v>
      </c>
      <c r="AL692" s="113">
        <f t="shared" si="751"/>
        <v>0</v>
      </c>
      <c r="AM692" s="113">
        <f>SUM(M692:R692)</f>
        <v>0</v>
      </c>
      <c r="AN692" s="113">
        <f>SUM(S692:U692)</f>
        <v>0</v>
      </c>
      <c r="AO692" s="113">
        <f>SUM(V692:X692)</f>
        <v>0</v>
      </c>
      <c r="AP692" s="113">
        <f>SUM(AM692:AO692)</f>
        <v>0</v>
      </c>
      <c r="AQ692" s="113">
        <f t="shared" si="767"/>
        <v>0</v>
      </c>
      <c r="AR692" s="113">
        <f t="shared" si="767"/>
        <v>0</v>
      </c>
      <c r="AS692" s="113">
        <f t="shared" si="767"/>
        <v>0</v>
      </c>
      <c r="AT692" s="113">
        <f>SUM(AQ692:AS692)</f>
        <v>0</v>
      </c>
      <c r="AU692" s="113">
        <v>0</v>
      </c>
      <c r="AV692" s="113">
        <v>0</v>
      </c>
      <c r="AW692" s="113">
        <f>SUM(AU692:AV692)</f>
        <v>0</v>
      </c>
      <c r="AX692" s="113" t="e">
        <f>#REF!</f>
        <v>#REF!</v>
      </c>
      <c r="AY692" s="113">
        <v>0</v>
      </c>
      <c r="AZ692" s="113">
        <v>0</v>
      </c>
      <c r="BA692" s="113">
        <v>0</v>
      </c>
      <c r="BB692" s="113">
        <v>0</v>
      </c>
    </row>
    <row r="693" spans="7:54" s="71" customFormat="1" ht="14.25" x14ac:dyDescent="0.2">
      <c r="G693" s="81" t="s">
        <v>1255</v>
      </c>
      <c r="H693" s="82" t="s">
        <v>243</v>
      </c>
      <c r="I693" s="83" t="s">
        <v>244</v>
      </c>
      <c r="J693" s="84">
        <f>J694</f>
        <v>0</v>
      </c>
      <c r="K693" s="84">
        <f>K694</f>
        <v>0</v>
      </c>
      <c r="L693" s="115">
        <f>L694</f>
        <v>0</v>
      </c>
      <c r="M693" s="115">
        <f t="shared" ref="M693:X693" si="768">M694</f>
        <v>0</v>
      </c>
      <c r="N693" s="115">
        <f t="shared" si="768"/>
        <v>0</v>
      </c>
      <c r="O693" s="115">
        <f t="shared" si="768"/>
        <v>0</v>
      </c>
      <c r="P693" s="115">
        <f t="shared" si="768"/>
        <v>0</v>
      </c>
      <c r="Q693" s="115">
        <f t="shared" si="768"/>
        <v>0</v>
      </c>
      <c r="R693" s="115">
        <f t="shared" si="768"/>
        <v>0</v>
      </c>
      <c r="S693" s="115">
        <f t="shared" si="768"/>
        <v>0</v>
      </c>
      <c r="T693" s="115">
        <f t="shared" si="768"/>
        <v>0</v>
      </c>
      <c r="U693" s="115">
        <f t="shared" si="768"/>
        <v>0</v>
      </c>
      <c r="V693" s="115">
        <f t="shared" si="768"/>
        <v>0</v>
      </c>
      <c r="W693" s="115">
        <f t="shared" si="768"/>
        <v>0</v>
      </c>
      <c r="X693" s="115">
        <f t="shared" si="768"/>
        <v>0</v>
      </c>
      <c r="Y693" s="115">
        <f t="shared" si="711"/>
        <v>0</v>
      </c>
      <c r="Z693" s="115">
        <f t="shared" ref="Z693:BB693" si="769">Z694</f>
        <v>0</v>
      </c>
      <c r="AA693" s="115">
        <f t="shared" si="769"/>
        <v>0</v>
      </c>
      <c r="AB693" s="115">
        <f t="shared" si="769"/>
        <v>0</v>
      </c>
      <c r="AC693" s="115">
        <f t="shared" si="769"/>
        <v>0</v>
      </c>
      <c r="AD693" s="115">
        <f t="shared" si="769"/>
        <v>0</v>
      </c>
      <c r="AE693" s="115">
        <f t="shared" si="769"/>
        <v>0</v>
      </c>
      <c r="AF693" s="115">
        <f t="shared" si="769"/>
        <v>0</v>
      </c>
      <c r="AG693" s="115">
        <v>0</v>
      </c>
      <c r="AH693" s="115">
        <v>0</v>
      </c>
      <c r="AI693" s="115">
        <f t="shared" si="769"/>
        <v>0</v>
      </c>
      <c r="AJ693" s="115">
        <f t="shared" si="769"/>
        <v>0</v>
      </c>
      <c r="AK693" s="115">
        <f t="shared" si="769"/>
        <v>0</v>
      </c>
      <c r="AL693" s="115">
        <f t="shared" si="769"/>
        <v>0</v>
      </c>
      <c r="AM693" s="115">
        <f t="shared" si="769"/>
        <v>0</v>
      </c>
      <c r="AN693" s="115">
        <f t="shared" si="769"/>
        <v>0</v>
      </c>
      <c r="AO693" s="115">
        <f t="shared" si="769"/>
        <v>0</v>
      </c>
      <c r="AP693" s="115">
        <f t="shared" si="769"/>
        <v>0</v>
      </c>
      <c r="AQ693" s="115">
        <f t="shared" si="769"/>
        <v>0</v>
      </c>
      <c r="AR693" s="115">
        <f t="shared" si="769"/>
        <v>0</v>
      </c>
      <c r="AS693" s="115">
        <f t="shared" si="769"/>
        <v>0</v>
      </c>
      <c r="AT693" s="115">
        <f t="shared" si="769"/>
        <v>0</v>
      </c>
      <c r="AU693" s="115">
        <f t="shared" si="769"/>
        <v>0</v>
      </c>
      <c r="AV693" s="115">
        <f t="shared" si="769"/>
        <v>0</v>
      </c>
      <c r="AW693" s="115">
        <f t="shared" si="769"/>
        <v>0</v>
      </c>
      <c r="AX693" s="115" t="e">
        <f t="shared" si="769"/>
        <v>#REF!</v>
      </c>
      <c r="AY693" s="115">
        <f t="shared" si="769"/>
        <v>0</v>
      </c>
      <c r="AZ693" s="115">
        <f t="shared" si="769"/>
        <v>0</v>
      </c>
      <c r="BA693" s="115">
        <f t="shared" si="769"/>
        <v>0</v>
      </c>
      <c r="BB693" s="115">
        <f t="shared" si="769"/>
        <v>0</v>
      </c>
    </row>
    <row r="694" spans="7:54" s="71" customFormat="1" ht="14.25" x14ac:dyDescent="0.2">
      <c r="G694" s="81" t="s">
        <v>243</v>
      </c>
      <c r="H694" s="85" t="s">
        <v>243</v>
      </c>
      <c r="I694" s="74" t="s">
        <v>1256</v>
      </c>
      <c r="J694" s="75">
        <v>0</v>
      </c>
      <c r="K694" s="75"/>
      <c r="L694" s="113">
        <v>0</v>
      </c>
      <c r="M694" s="113"/>
      <c r="N694" s="113"/>
      <c r="O694" s="113"/>
      <c r="P694" s="113"/>
      <c r="Q694" s="113">
        <v>0</v>
      </c>
      <c r="R694" s="113">
        <v>0</v>
      </c>
      <c r="S694" s="113">
        <v>0</v>
      </c>
      <c r="T694" s="113">
        <v>0</v>
      </c>
      <c r="U694" s="113">
        <v>0</v>
      </c>
      <c r="V694" s="113">
        <v>0</v>
      </c>
      <c r="W694" s="113">
        <v>0</v>
      </c>
      <c r="X694" s="113">
        <v>0</v>
      </c>
      <c r="Y694" s="113">
        <f t="shared" si="711"/>
        <v>0</v>
      </c>
      <c r="Z694" s="113"/>
      <c r="AA694" s="113"/>
      <c r="AB694" s="113"/>
      <c r="AC694" s="113"/>
      <c r="AD694" s="113">
        <v>0</v>
      </c>
      <c r="AE694" s="113">
        <v>0</v>
      </c>
      <c r="AF694" s="113">
        <v>0</v>
      </c>
      <c r="AG694" s="113">
        <v>0</v>
      </c>
      <c r="AH694" s="113">
        <v>0</v>
      </c>
      <c r="AI694" s="113">
        <f t="shared" si="750"/>
        <v>0</v>
      </c>
      <c r="AJ694" s="113">
        <v>0</v>
      </c>
      <c r="AK694" s="113">
        <v>0</v>
      </c>
      <c r="AL694" s="113">
        <f t="shared" si="751"/>
        <v>0</v>
      </c>
      <c r="AM694" s="113">
        <f>SUM(M694:R694)</f>
        <v>0</v>
      </c>
      <c r="AN694" s="113">
        <f>SUM(S694:U694)</f>
        <v>0</v>
      </c>
      <c r="AO694" s="113">
        <f>SUM(V694:X694)</f>
        <v>0</v>
      </c>
      <c r="AP694" s="113">
        <f>SUM(AM694:AO694)</f>
        <v>0</v>
      </c>
      <c r="AQ694" s="113">
        <f>AM694</f>
        <v>0</v>
      </c>
      <c r="AR694" s="113">
        <f>AN694</f>
        <v>0</v>
      </c>
      <c r="AS694" s="113">
        <f>AO694</f>
        <v>0</v>
      </c>
      <c r="AT694" s="113">
        <f>SUM(AQ694:AS694)</f>
        <v>0</v>
      </c>
      <c r="AU694" s="113">
        <v>0</v>
      </c>
      <c r="AV694" s="113">
        <v>0</v>
      </c>
      <c r="AW694" s="113">
        <f>SUM(AU694:AV694)</f>
        <v>0</v>
      </c>
      <c r="AX694" s="113" t="e">
        <f>#REF!</f>
        <v>#REF!</v>
      </c>
      <c r="AY694" s="113">
        <v>0</v>
      </c>
      <c r="AZ694" s="113">
        <v>0</v>
      </c>
      <c r="BA694" s="113">
        <v>0</v>
      </c>
      <c r="BB694" s="113">
        <v>0</v>
      </c>
    </row>
    <row r="695" spans="7:54" s="71" customFormat="1" ht="14.25" x14ac:dyDescent="0.2">
      <c r="G695" s="81" t="s">
        <v>1257</v>
      </c>
      <c r="H695" s="82" t="s">
        <v>245</v>
      </c>
      <c r="I695" s="83" t="s">
        <v>186</v>
      </c>
      <c r="J695" s="84">
        <f>SUM(J696:J702)</f>
        <v>0</v>
      </c>
      <c r="K695" s="84">
        <f>SUM(K696:K702)</f>
        <v>0</v>
      </c>
      <c r="L695" s="115">
        <f>SUM(L696:L702)</f>
        <v>0</v>
      </c>
      <c r="M695" s="115">
        <f t="shared" ref="M695:X695" si="770">SUM(M696:M702)</f>
        <v>0</v>
      </c>
      <c r="N695" s="115">
        <f t="shared" si="770"/>
        <v>0</v>
      </c>
      <c r="O695" s="115">
        <f t="shared" si="770"/>
        <v>0</v>
      </c>
      <c r="P695" s="115">
        <f t="shared" si="770"/>
        <v>0</v>
      </c>
      <c r="Q695" s="115">
        <f t="shared" si="770"/>
        <v>0</v>
      </c>
      <c r="R695" s="115">
        <f t="shared" si="770"/>
        <v>0</v>
      </c>
      <c r="S695" s="115">
        <f t="shared" si="770"/>
        <v>0</v>
      </c>
      <c r="T695" s="115">
        <f t="shared" si="770"/>
        <v>0</v>
      </c>
      <c r="U695" s="115">
        <f t="shared" si="770"/>
        <v>0</v>
      </c>
      <c r="V695" s="115">
        <f t="shared" si="770"/>
        <v>0</v>
      </c>
      <c r="W695" s="115">
        <f t="shared" si="770"/>
        <v>0</v>
      </c>
      <c r="X695" s="115">
        <f t="shared" si="770"/>
        <v>0</v>
      </c>
      <c r="Y695" s="115">
        <f t="shared" si="711"/>
        <v>0</v>
      </c>
      <c r="Z695" s="115">
        <f t="shared" ref="Z695:AZ695" si="771">SUM(Z696:Z702)</f>
        <v>0</v>
      </c>
      <c r="AA695" s="115">
        <f t="shared" si="771"/>
        <v>0</v>
      </c>
      <c r="AB695" s="115">
        <f t="shared" si="771"/>
        <v>0</v>
      </c>
      <c r="AC695" s="115">
        <f t="shared" si="771"/>
        <v>0</v>
      </c>
      <c r="AD695" s="115">
        <f t="shared" si="771"/>
        <v>0</v>
      </c>
      <c r="AE695" s="115">
        <f>SUM(AE696:AE702)</f>
        <v>0</v>
      </c>
      <c r="AF695" s="115">
        <f t="shared" si="771"/>
        <v>0</v>
      </c>
      <c r="AG695" s="115">
        <v>0</v>
      </c>
      <c r="AH695" s="115">
        <v>0</v>
      </c>
      <c r="AI695" s="115">
        <f t="shared" si="771"/>
        <v>0</v>
      </c>
      <c r="AJ695" s="115">
        <f t="shared" si="771"/>
        <v>0</v>
      </c>
      <c r="AK695" s="115">
        <f t="shared" si="771"/>
        <v>0</v>
      </c>
      <c r="AL695" s="115">
        <f t="shared" si="771"/>
        <v>0</v>
      </c>
      <c r="AM695" s="115">
        <f t="shared" si="771"/>
        <v>0</v>
      </c>
      <c r="AN695" s="115">
        <f t="shared" si="771"/>
        <v>0</v>
      </c>
      <c r="AO695" s="115">
        <f t="shared" si="771"/>
        <v>0</v>
      </c>
      <c r="AP695" s="115">
        <f t="shared" si="771"/>
        <v>0</v>
      </c>
      <c r="AQ695" s="115">
        <f t="shared" si="771"/>
        <v>0</v>
      </c>
      <c r="AR695" s="115">
        <f t="shared" si="771"/>
        <v>0</v>
      </c>
      <c r="AS695" s="115">
        <f>SUM(AS696:AS702)</f>
        <v>0</v>
      </c>
      <c r="AT695" s="115">
        <f>SUM(AT696:AT702)</f>
        <v>0</v>
      </c>
      <c r="AU695" s="115">
        <f t="shared" si="771"/>
        <v>0</v>
      </c>
      <c r="AV695" s="115">
        <f t="shared" si="771"/>
        <v>0</v>
      </c>
      <c r="AW695" s="115">
        <f t="shared" si="771"/>
        <v>0</v>
      </c>
      <c r="AX695" s="115" t="e">
        <f t="shared" si="771"/>
        <v>#REF!</v>
      </c>
      <c r="AY695" s="115">
        <f t="shared" si="771"/>
        <v>0</v>
      </c>
      <c r="AZ695" s="115">
        <f t="shared" si="771"/>
        <v>0</v>
      </c>
      <c r="BA695" s="115">
        <f>SUM(BA696:BA702)</f>
        <v>0</v>
      </c>
      <c r="BB695" s="115">
        <f>SUM(BB696:BB702)</f>
        <v>0</v>
      </c>
    </row>
    <row r="696" spans="7:54" s="71" customFormat="1" ht="14.25" x14ac:dyDescent="0.2">
      <c r="G696" s="81" t="s">
        <v>1258</v>
      </c>
      <c r="H696" s="85" t="s">
        <v>1258</v>
      </c>
      <c r="I696" s="74" t="s">
        <v>1259</v>
      </c>
      <c r="J696" s="75">
        <v>0</v>
      </c>
      <c r="K696" s="75"/>
      <c r="L696" s="113">
        <v>0</v>
      </c>
      <c r="M696" s="113"/>
      <c r="N696" s="113"/>
      <c r="O696" s="113"/>
      <c r="P696" s="113"/>
      <c r="Q696" s="113">
        <v>0</v>
      </c>
      <c r="R696" s="113">
        <v>0</v>
      </c>
      <c r="S696" s="113">
        <v>0</v>
      </c>
      <c r="T696" s="113">
        <v>0</v>
      </c>
      <c r="U696" s="113">
        <v>0</v>
      </c>
      <c r="V696" s="113">
        <v>0</v>
      </c>
      <c r="W696" s="113">
        <v>0</v>
      </c>
      <c r="X696" s="113">
        <v>0</v>
      </c>
      <c r="Y696" s="113">
        <f t="shared" si="711"/>
        <v>0</v>
      </c>
      <c r="Z696" s="113"/>
      <c r="AA696" s="113"/>
      <c r="AB696" s="113"/>
      <c r="AC696" s="113"/>
      <c r="AD696" s="113">
        <v>0</v>
      </c>
      <c r="AE696" s="113">
        <v>0</v>
      </c>
      <c r="AF696" s="113">
        <v>0</v>
      </c>
      <c r="AG696" s="113">
        <v>0</v>
      </c>
      <c r="AH696" s="113">
        <v>0</v>
      </c>
      <c r="AI696" s="113">
        <f t="shared" si="750"/>
        <v>0</v>
      </c>
      <c r="AJ696" s="113">
        <v>0</v>
      </c>
      <c r="AK696" s="113">
        <v>0</v>
      </c>
      <c r="AL696" s="113">
        <f t="shared" si="751"/>
        <v>0</v>
      </c>
      <c r="AM696" s="113">
        <f t="shared" ref="AM696:AM702" si="772">SUM(M696:R696)</f>
        <v>0</v>
      </c>
      <c r="AN696" s="113">
        <f t="shared" ref="AN696:AN702" si="773">SUM(S696:U696)</f>
        <v>0</v>
      </c>
      <c r="AO696" s="113">
        <f t="shared" ref="AO696:AO702" si="774">SUM(V696:X696)</f>
        <v>0</v>
      </c>
      <c r="AP696" s="113">
        <f t="shared" ref="AP696:AP702" si="775">SUM(AM696:AO696)</f>
        <v>0</v>
      </c>
      <c r="AQ696" s="113">
        <f t="shared" ref="AQ696:AS702" si="776">AM696</f>
        <v>0</v>
      </c>
      <c r="AR696" s="113">
        <f t="shared" si="776"/>
        <v>0</v>
      </c>
      <c r="AS696" s="113">
        <f t="shared" si="776"/>
        <v>0</v>
      </c>
      <c r="AT696" s="113">
        <f t="shared" ref="AT696:AT702" si="777">SUM(AQ696:AS696)</f>
        <v>0</v>
      </c>
      <c r="AU696" s="113">
        <v>0</v>
      </c>
      <c r="AV696" s="113">
        <v>0</v>
      </c>
      <c r="AW696" s="113">
        <f t="shared" ref="AW696:AW702" si="778">SUM(AU696:AV696)</f>
        <v>0</v>
      </c>
      <c r="AX696" s="113" t="e">
        <f>#REF!</f>
        <v>#REF!</v>
      </c>
      <c r="AY696" s="113">
        <v>0</v>
      </c>
      <c r="AZ696" s="113">
        <v>0</v>
      </c>
      <c r="BA696" s="113">
        <v>0</v>
      </c>
      <c r="BB696" s="113">
        <v>0</v>
      </c>
    </row>
    <row r="697" spans="7:54" s="71" customFormat="1" ht="14.25" x14ac:dyDescent="0.2">
      <c r="G697" s="81" t="s">
        <v>1260</v>
      </c>
      <c r="H697" s="85" t="s">
        <v>1260</v>
      </c>
      <c r="I697" s="74" t="s">
        <v>1261</v>
      </c>
      <c r="J697" s="75">
        <v>0</v>
      </c>
      <c r="K697" s="75"/>
      <c r="L697" s="113">
        <v>0</v>
      </c>
      <c r="M697" s="113"/>
      <c r="N697" s="113"/>
      <c r="O697" s="113"/>
      <c r="P697" s="113"/>
      <c r="Q697" s="113">
        <v>0</v>
      </c>
      <c r="R697" s="113">
        <v>0</v>
      </c>
      <c r="S697" s="113">
        <v>0</v>
      </c>
      <c r="T697" s="113">
        <v>0</v>
      </c>
      <c r="U697" s="113">
        <v>0</v>
      </c>
      <c r="V697" s="113">
        <v>0</v>
      </c>
      <c r="W697" s="113">
        <v>0</v>
      </c>
      <c r="X697" s="113">
        <v>0</v>
      </c>
      <c r="Y697" s="113">
        <f t="shared" si="711"/>
        <v>0</v>
      </c>
      <c r="Z697" s="113"/>
      <c r="AA697" s="113"/>
      <c r="AB697" s="113"/>
      <c r="AC697" s="113"/>
      <c r="AD697" s="113">
        <v>0</v>
      </c>
      <c r="AE697" s="113">
        <v>0</v>
      </c>
      <c r="AF697" s="113">
        <v>0</v>
      </c>
      <c r="AG697" s="113">
        <v>0</v>
      </c>
      <c r="AH697" s="113">
        <v>0</v>
      </c>
      <c r="AI697" s="113">
        <f t="shared" si="750"/>
        <v>0</v>
      </c>
      <c r="AJ697" s="113">
        <v>0</v>
      </c>
      <c r="AK697" s="113">
        <v>0</v>
      </c>
      <c r="AL697" s="113">
        <f t="shared" si="751"/>
        <v>0</v>
      </c>
      <c r="AM697" s="113">
        <f t="shared" si="772"/>
        <v>0</v>
      </c>
      <c r="AN697" s="113">
        <f t="shared" si="773"/>
        <v>0</v>
      </c>
      <c r="AO697" s="113">
        <f t="shared" si="774"/>
        <v>0</v>
      </c>
      <c r="AP697" s="113">
        <f t="shared" si="775"/>
        <v>0</v>
      </c>
      <c r="AQ697" s="113">
        <f t="shared" si="776"/>
        <v>0</v>
      </c>
      <c r="AR697" s="113">
        <f t="shared" si="776"/>
        <v>0</v>
      </c>
      <c r="AS697" s="113">
        <f t="shared" si="776"/>
        <v>0</v>
      </c>
      <c r="AT697" s="113">
        <f t="shared" si="777"/>
        <v>0</v>
      </c>
      <c r="AU697" s="113">
        <v>0</v>
      </c>
      <c r="AV697" s="113">
        <v>0</v>
      </c>
      <c r="AW697" s="113">
        <f t="shared" si="778"/>
        <v>0</v>
      </c>
      <c r="AX697" s="113" t="e">
        <f>#REF!</f>
        <v>#REF!</v>
      </c>
      <c r="AY697" s="113">
        <v>0</v>
      </c>
      <c r="AZ697" s="113">
        <v>0</v>
      </c>
      <c r="BA697" s="113">
        <v>0</v>
      </c>
      <c r="BB697" s="113">
        <v>0</v>
      </c>
    </row>
    <row r="698" spans="7:54" s="71" customFormat="1" ht="14.25" x14ac:dyDescent="0.2">
      <c r="G698" s="81" t="s">
        <v>1262</v>
      </c>
      <c r="H698" s="85" t="s">
        <v>1262</v>
      </c>
      <c r="I698" s="74" t="s">
        <v>1263</v>
      </c>
      <c r="J698" s="75">
        <v>0</v>
      </c>
      <c r="K698" s="75"/>
      <c r="L698" s="113">
        <v>0</v>
      </c>
      <c r="M698" s="113"/>
      <c r="N698" s="113"/>
      <c r="O698" s="113"/>
      <c r="P698" s="113"/>
      <c r="Q698" s="113">
        <v>0</v>
      </c>
      <c r="R698" s="113">
        <v>0</v>
      </c>
      <c r="S698" s="113">
        <v>0</v>
      </c>
      <c r="T698" s="113">
        <v>0</v>
      </c>
      <c r="U698" s="113">
        <v>0</v>
      </c>
      <c r="V698" s="113">
        <v>0</v>
      </c>
      <c r="W698" s="113">
        <v>0</v>
      </c>
      <c r="X698" s="113">
        <v>0</v>
      </c>
      <c r="Y698" s="113">
        <f t="shared" si="711"/>
        <v>0</v>
      </c>
      <c r="Z698" s="113"/>
      <c r="AA698" s="113"/>
      <c r="AB698" s="113"/>
      <c r="AC698" s="113"/>
      <c r="AD698" s="113">
        <v>0</v>
      </c>
      <c r="AE698" s="113">
        <v>0</v>
      </c>
      <c r="AF698" s="113">
        <v>0</v>
      </c>
      <c r="AG698" s="113">
        <v>0</v>
      </c>
      <c r="AH698" s="113">
        <v>0</v>
      </c>
      <c r="AI698" s="113">
        <f t="shared" si="750"/>
        <v>0</v>
      </c>
      <c r="AJ698" s="113">
        <v>0</v>
      </c>
      <c r="AK698" s="113">
        <v>0</v>
      </c>
      <c r="AL698" s="113">
        <f t="shared" si="751"/>
        <v>0</v>
      </c>
      <c r="AM698" s="113">
        <f t="shared" si="772"/>
        <v>0</v>
      </c>
      <c r="AN698" s="113">
        <f t="shared" si="773"/>
        <v>0</v>
      </c>
      <c r="AO698" s="113">
        <f t="shared" si="774"/>
        <v>0</v>
      </c>
      <c r="AP698" s="113">
        <f t="shared" si="775"/>
        <v>0</v>
      </c>
      <c r="AQ698" s="113">
        <f t="shared" si="776"/>
        <v>0</v>
      </c>
      <c r="AR698" s="113">
        <f t="shared" si="776"/>
        <v>0</v>
      </c>
      <c r="AS698" s="113">
        <f t="shared" si="776"/>
        <v>0</v>
      </c>
      <c r="AT698" s="113">
        <f t="shared" si="777"/>
        <v>0</v>
      </c>
      <c r="AU698" s="113">
        <v>0</v>
      </c>
      <c r="AV698" s="113">
        <v>0</v>
      </c>
      <c r="AW698" s="113">
        <f t="shared" si="778"/>
        <v>0</v>
      </c>
      <c r="AX698" s="113" t="e">
        <f>#REF!</f>
        <v>#REF!</v>
      </c>
      <c r="AY698" s="113">
        <v>0</v>
      </c>
      <c r="AZ698" s="113">
        <v>0</v>
      </c>
      <c r="BA698" s="113">
        <v>0</v>
      </c>
      <c r="BB698" s="113">
        <v>0</v>
      </c>
    </row>
    <row r="699" spans="7:54" s="71" customFormat="1" ht="14.25" x14ac:dyDescent="0.2">
      <c r="G699" s="81" t="s">
        <v>1264</v>
      </c>
      <c r="H699" s="85" t="s">
        <v>1264</v>
      </c>
      <c r="I699" s="74" t="s">
        <v>1265</v>
      </c>
      <c r="J699" s="75">
        <v>0</v>
      </c>
      <c r="K699" s="75"/>
      <c r="L699" s="113">
        <v>0</v>
      </c>
      <c r="M699" s="113"/>
      <c r="N699" s="113"/>
      <c r="O699" s="113"/>
      <c r="P699" s="113"/>
      <c r="Q699" s="113">
        <v>0</v>
      </c>
      <c r="R699" s="113">
        <v>0</v>
      </c>
      <c r="S699" s="113">
        <v>0</v>
      </c>
      <c r="T699" s="113">
        <v>0</v>
      </c>
      <c r="U699" s="113">
        <v>0</v>
      </c>
      <c r="V699" s="113">
        <v>0</v>
      </c>
      <c r="W699" s="113">
        <v>0</v>
      </c>
      <c r="X699" s="113">
        <v>0</v>
      </c>
      <c r="Y699" s="113">
        <f t="shared" si="711"/>
        <v>0</v>
      </c>
      <c r="Z699" s="113"/>
      <c r="AA699" s="113"/>
      <c r="AB699" s="113"/>
      <c r="AC699" s="113"/>
      <c r="AD699" s="113">
        <v>0</v>
      </c>
      <c r="AE699" s="113">
        <v>0</v>
      </c>
      <c r="AF699" s="113">
        <v>0</v>
      </c>
      <c r="AG699" s="113">
        <v>0</v>
      </c>
      <c r="AH699" s="113">
        <v>0</v>
      </c>
      <c r="AI699" s="113">
        <f t="shared" si="750"/>
        <v>0</v>
      </c>
      <c r="AJ699" s="113">
        <v>0</v>
      </c>
      <c r="AK699" s="113">
        <v>0</v>
      </c>
      <c r="AL699" s="113">
        <f t="shared" si="751"/>
        <v>0</v>
      </c>
      <c r="AM699" s="113">
        <f t="shared" si="772"/>
        <v>0</v>
      </c>
      <c r="AN699" s="113">
        <f t="shared" si="773"/>
        <v>0</v>
      </c>
      <c r="AO699" s="113">
        <f t="shared" si="774"/>
        <v>0</v>
      </c>
      <c r="AP699" s="113">
        <f t="shared" si="775"/>
        <v>0</v>
      </c>
      <c r="AQ699" s="113">
        <f t="shared" si="776"/>
        <v>0</v>
      </c>
      <c r="AR699" s="113">
        <f t="shared" si="776"/>
        <v>0</v>
      </c>
      <c r="AS699" s="113">
        <f t="shared" si="776"/>
        <v>0</v>
      </c>
      <c r="AT699" s="113">
        <f t="shared" si="777"/>
        <v>0</v>
      </c>
      <c r="AU699" s="113">
        <v>0</v>
      </c>
      <c r="AV699" s="113">
        <v>0</v>
      </c>
      <c r="AW699" s="113">
        <f t="shared" si="778"/>
        <v>0</v>
      </c>
      <c r="AX699" s="113" t="e">
        <f>#REF!</f>
        <v>#REF!</v>
      </c>
      <c r="AY699" s="113">
        <v>0</v>
      </c>
      <c r="AZ699" s="113">
        <v>0</v>
      </c>
      <c r="BA699" s="113">
        <v>0</v>
      </c>
      <c r="BB699" s="113">
        <v>0</v>
      </c>
    </row>
    <row r="700" spans="7:54" s="71" customFormat="1" ht="14.25" x14ac:dyDescent="0.2">
      <c r="G700" s="81" t="s">
        <v>1266</v>
      </c>
      <c r="H700" s="85" t="s">
        <v>1266</v>
      </c>
      <c r="I700" s="74" t="s">
        <v>1267</v>
      </c>
      <c r="J700" s="75">
        <v>0</v>
      </c>
      <c r="K700" s="75"/>
      <c r="L700" s="113">
        <v>0</v>
      </c>
      <c r="M700" s="113"/>
      <c r="N700" s="113"/>
      <c r="O700" s="113"/>
      <c r="P700" s="113"/>
      <c r="Q700" s="113">
        <v>0</v>
      </c>
      <c r="R700" s="113">
        <v>0</v>
      </c>
      <c r="S700" s="113">
        <v>0</v>
      </c>
      <c r="T700" s="113">
        <v>0</v>
      </c>
      <c r="U700" s="113">
        <v>0</v>
      </c>
      <c r="V700" s="113">
        <v>0</v>
      </c>
      <c r="W700" s="113">
        <v>0</v>
      </c>
      <c r="X700" s="113">
        <v>0</v>
      </c>
      <c r="Y700" s="113">
        <f t="shared" si="711"/>
        <v>0</v>
      </c>
      <c r="Z700" s="113"/>
      <c r="AA700" s="113"/>
      <c r="AB700" s="113"/>
      <c r="AC700" s="113"/>
      <c r="AD700" s="113">
        <v>0</v>
      </c>
      <c r="AE700" s="113">
        <v>0</v>
      </c>
      <c r="AF700" s="113">
        <v>0</v>
      </c>
      <c r="AG700" s="113">
        <v>0</v>
      </c>
      <c r="AH700" s="113">
        <v>0</v>
      </c>
      <c r="AI700" s="113">
        <f t="shared" si="750"/>
        <v>0</v>
      </c>
      <c r="AJ700" s="113">
        <v>0</v>
      </c>
      <c r="AK700" s="113">
        <v>0</v>
      </c>
      <c r="AL700" s="113">
        <f t="shared" si="751"/>
        <v>0</v>
      </c>
      <c r="AM700" s="113">
        <f t="shared" si="772"/>
        <v>0</v>
      </c>
      <c r="AN700" s="113">
        <f t="shared" si="773"/>
        <v>0</v>
      </c>
      <c r="AO700" s="113">
        <f t="shared" si="774"/>
        <v>0</v>
      </c>
      <c r="AP700" s="113">
        <f t="shared" si="775"/>
        <v>0</v>
      </c>
      <c r="AQ700" s="113">
        <f t="shared" si="776"/>
        <v>0</v>
      </c>
      <c r="AR700" s="113">
        <f t="shared" si="776"/>
        <v>0</v>
      </c>
      <c r="AS700" s="113">
        <f t="shared" si="776"/>
        <v>0</v>
      </c>
      <c r="AT700" s="113">
        <f t="shared" si="777"/>
        <v>0</v>
      </c>
      <c r="AU700" s="113">
        <v>0</v>
      </c>
      <c r="AV700" s="113">
        <v>0</v>
      </c>
      <c r="AW700" s="113">
        <f t="shared" si="778"/>
        <v>0</v>
      </c>
      <c r="AX700" s="113" t="e">
        <f>#REF!</f>
        <v>#REF!</v>
      </c>
      <c r="AY700" s="113">
        <v>0</v>
      </c>
      <c r="AZ700" s="113">
        <v>0</v>
      </c>
      <c r="BA700" s="113">
        <v>0</v>
      </c>
      <c r="BB700" s="113">
        <v>0</v>
      </c>
    </row>
    <row r="701" spans="7:54" s="71" customFormat="1" ht="14.25" x14ac:dyDescent="0.2">
      <c r="G701" s="81" t="s">
        <v>1268</v>
      </c>
      <c r="H701" s="85" t="s">
        <v>1268</v>
      </c>
      <c r="I701" s="74" t="s">
        <v>1269</v>
      </c>
      <c r="J701" s="75">
        <v>0</v>
      </c>
      <c r="K701" s="75"/>
      <c r="L701" s="113">
        <v>0</v>
      </c>
      <c r="M701" s="113"/>
      <c r="N701" s="113"/>
      <c r="O701" s="113"/>
      <c r="P701" s="113"/>
      <c r="Q701" s="113">
        <v>0</v>
      </c>
      <c r="R701" s="113">
        <v>0</v>
      </c>
      <c r="S701" s="113">
        <v>0</v>
      </c>
      <c r="T701" s="113">
        <v>0</v>
      </c>
      <c r="U701" s="113">
        <v>0</v>
      </c>
      <c r="V701" s="113">
        <v>0</v>
      </c>
      <c r="W701" s="113">
        <v>0</v>
      </c>
      <c r="X701" s="113">
        <v>0</v>
      </c>
      <c r="Y701" s="113">
        <f t="shared" si="711"/>
        <v>0</v>
      </c>
      <c r="Z701" s="113"/>
      <c r="AA701" s="113"/>
      <c r="AB701" s="113"/>
      <c r="AC701" s="113"/>
      <c r="AD701" s="113">
        <v>0</v>
      </c>
      <c r="AE701" s="113">
        <v>0</v>
      </c>
      <c r="AF701" s="113">
        <v>0</v>
      </c>
      <c r="AG701" s="113">
        <v>0</v>
      </c>
      <c r="AH701" s="113">
        <v>0</v>
      </c>
      <c r="AI701" s="113">
        <f t="shared" si="750"/>
        <v>0</v>
      </c>
      <c r="AJ701" s="113">
        <v>0</v>
      </c>
      <c r="AK701" s="113">
        <v>0</v>
      </c>
      <c r="AL701" s="113">
        <f t="shared" si="751"/>
        <v>0</v>
      </c>
      <c r="AM701" s="113">
        <f t="shared" si="772"/>
        <v>0</v>
      </c>
      <c r="AN701" s="113">
        <f t="shared" si="773"/>
        <v>0</v>
      </c>
      <c r="AO701" s="113">
        <f t="shared" si="774"/>
        <v>0</v>
      </c>
      <c r="AP701" s="113">
        <f t="shared" si="775"/>
        <v>0</v>
      </c>
      <c r="AQ701" s="113">
        <f t="shared" si="776"/>
        <v>0</v>
      </c>
      <c r="AR701" s="113">
        <f t="shared" si="776"/>
        <v>0</v>
      </c>
      <c r="AS701" s="113">
        <f t="shared" si="776"/>
        <v>0</v>
      </c>
      <c r="AT701" s="113">
        <f t="shared" si="777"/>
        <v>0</v>
      </c>
      <c r="AU701" s="113">
        <v>0</v>
      </c>
      <c r="AV701" s="113">
        <v>0</v>
      </c>
      <c r="AW701" s="113">
        <f t="shared" si="778"/>
        <v>0</v>
      </c>
      <c r="AX701" s="113" t="e">
        <f>#REF!</f>
        <v>#REF!</v>
      </c>
      <c r="AY701" s="113">
        <v>0</v>
      </c>
      <c r="AZ701" s="113">
        <v>0</v>
      </c>
      <c r="BA701" s="113">
        <v>0</v>
      </c>
      <c r="BB701" s="113">
        <v>0</v>
      </c>
    </row>
    <row r="702" spans="7:54" s="71" customFormat="1" ht="14.25" x14ac:dyDescent="0.2">
      <c r="G702" s="81" t="s">
        <v>1270</v>
      </c>
      <c r="H702" s="85" t="s">
        <v>1270</v>
      </c>
      <c r="I702" s="74" t="s">
        <v>1271</v>
      </c>
      <c r="J702" s="75">
        <v>0</v>
      </c>
      <c r="K702" s="75"/>
      <c r="L702" s="113">
        <v>0</v>
      </c>
      <c r="M702" s="113"/>
      <c r="N702" s="113"/>
      <c r="O702" s="113"/>
      <c r="P702" s="113"/>
      <c r="Q702" s="113">
        <v>0</v>
      </c>
      <c r="R702" s="113">
        <v>0</v>
      </c>
      <c r="S702" s="113">
        <v>0</v>
      </c>
      <c r="T702" s="113">
        <v>0</v>
      </c>
      <c r="U702" s="113">
        <v>0</v>
      </c>
      <c r="V702" s="113">
        <v>0</v>
      </c>
      <c r="W702" s="113">
        <v>0</v>
      </c>
      <c r="X702" s="113">
        <v>0</v>
      </c>
      <c r="Y702" s="113">
        <f t="shared" si="711"/>
        <v>0</v>
      </c>
      <c r="Z702" s="113"/>
      <c r="AA702" s="113"/>
      <c r="AB702" s="113"/>
      <c r="AC702" s="113"/>
      <c r="AD702" s="113">
        <v>0</v>
      </c>
      <c r="AE702" s="113">
        <v>0</v>
      </c>
      <c r="AF702" s="113">
        <v>0</v>
      </c>
      <c r="AG702" s="113">
        <v>0</v>
      </c>
      <c r="AH702" s="113">
        <v>0</v>
      </c>
      <c r="AI702" s="113">
        <f t="shared" si="750"/>
        <v>0</v>
      </c>
      <c r="AJ702" s="113">
        <v>0</v>
      </c>
      <c r="AK702" s="113">
        <v>0</v>
      </c>
      <c r="AL702" s="113">
        <f t="shared" si="751"/>
        <v>0</v>
      </c>
      <c r="AM702" s="113">
        <f t="shared" si="772"/>
        <v>0</v>
      </c>
      <c r="AN702" s="113">
        <f t="shared" si="773"/>
        <v>0</v>
      </c>
      <c r="AO702" s="113">
        <f t="shared" si="774"/>
        <v>0</v>
      </c>
      <c r="AP702" s="113">
        <f t="shared" si="775"/>
        <v>0</v>
      </c>
      <c r="AQ702" s="113">
        <f t="shared" si="776"/>
        <v>0</v>
      </c>
      <c r="AR702" s="113">
        <f t="shared" si="776"/>
        <v>0</v>
      </c>
      <c r="AS702" s="113">
        <f t="shared" si="776"/>
        <v>0</v>
      </c>
      <c r="AT702" s="113">
        <f t="shared" si="777"/>
        <v>0</v>
      </c>
      <c r="AU702" s="113">
        <v>0</v>
      </c>
      <c r="AV702" s="113">
        <v>0</v>
      </c>
      <c r="AW702" s="113">
        <f t="shared" si="778"/>
        <v>0</v>
      </c>
      <c r="AX702" s="113" t="e">
        <f>#REF!</f>
        <v>#REF!</v>
      </c>
      <c r="AY702" s="113">
        <v>0</v>
      </c>
      <c r="AZ702" s="113">
        <v>0</v>
      </c>
      <c r="BA702" s="113">
        <v>0</v>
      </c>
      <c r="BB702" s="113">
        <v>0</v>
      </c>
    </row>
    <row r="703" spans="7:54" s="71" customFormat="1" ht="14.25" x14ac:dyDescent="0.2">
      <c r="G703" s="81" t="s">
        <v>1272</v>
      </c>
      <c r="H703" s="82" t="s">
        <v>246</v>
      </c>
      <c r="I703" s="83" t="s">
        <v>247</v>
      </c>
      <c r="J703" s="84">
        <f>SUM(J704:J708)</f>
        <v>0</v>
      </c>
      <c r="K703" s="84">
        <f>SUM(K704:K708)</f>
        <v>0</v>
      </c>
      <c r="L703" s="115">
        <f>SUM(L704:L708)</f>
        <v>0</v>
      </c>
      <c r="M703" s="115">
        <f t="shared" ref="M703:X703" si="779">SUM(M704:M708)</f>
        <v>0</v>
      </c>
      <c r="N703" s="115">
        <f t="shared" si="779"/>
        <v>0</v>
      </c>
      <c r="O703" s="115">
        <f t="shared" si="779"/>
        <v>0</v>
      </c>
      <c r="P703" s="115">
        <f t="shared" si="779"/>
        <v>0</v>
      </c>
      <c r="Q703" s="115">
        <f t="shared" si="779"/>
        <v>0</v>
      </c>
      <c r="R703" s="115">
        <f t="shared" si="779"/>
        <v>0</v>
      </c>
      <c r="S703" s="115">
        <f t="shared" si="779"/>
        <v>0</v>
      </c>
      <c r="T703" s="115">
        <f t="shared" si="779"/>
        <v>0</v>
      </c>
      <c r="U703" s="115">
        <f t="shared" si="779"/>
        <v>0</v>
      </c>
      <c r="V703" s="115">
        <f t="shared" si="779"/>
        <v>0</v>
      </c>
      <c r="W703" s="115">
        <f t="shared" si="779"/>
        <v>0</v>
      </c>
      <c r="X703" s="115">
        <f t="shared" si="779"/>
        <v>0</v>
      </c>
      <c r="Y703" s="115">
        <f t="shared" si="711"/>
        <v>0</v>
      </c>
      <c r="Z703" s="115">
        <f t="shared" ref="Z703:AZ703" si="780">SUM(Z704:Z708)</f>
        <v>0</v>
      </c>
      <c r="AA703" s="115">
        <f t="shared" si="780"/>
        <v>0</v>
      </c>
      <c r="AB703" s="115">
        <f t="shared" si="780"/>
        <v>0</v>
      </c>
      <c r="AC703" s="115">
        <f t="shared" si="780"/>
        <v>0</v>
      </c>
      <c r="AD703" s="115">
        <f t="shared" si="780"/>
        <v>0</v>
      </c>
      <c r="AE703" s="115">
        <f>SUM(AE704:AE708)</f>
        <v>0</v>
      </c>
      <c r="AF703" s="115">
        <f t="shared" si="780"/>
        <v>0</v>
      </c>
      <c r="AG703" s="115">
        <v>0</v>
      </c>
      <c r="AH703" s="115">
        <v>0</v>
      </c>
      <c r="AI703" s="115">
        <f t="shared" si="780"/>
        <v>0</v>
      </c>
      <c r="AJ703" s="115">
        <f t="shared" si="780"/>
        <v>0</v>
      </c>
      <c r="AK703" s="115">
        <f t="shared" si="780"/>
        <v>0</v>
      </c>
      <c r="AL703" s="115">
        <f t="shared" si="780"/>
        <v>0</v>
      </c>
      <c r="AM703" s="115">
        <f t="shared" si="780"/>
        <v>0</v>
      </c>
      <c r="AN703" s="115">
        <f t="shared" si="780"/>
        <v>0</v>
      </c>
      <c r="AO703" s="115">
        <f t="shared" si="780"/>
        <v>0</v>
      </c>
      <c r="AP703" s="115">
        <f t="shared" si="780"/>
        <v>0</v>
      </c>
      <c r="AQ703" s="115">
        <f t="shared" si="780"/>
        <v>0</v>
      </c>
      <c r="AR703" s="115">
        <f t="shared" si="780"/>
        <v>0</v>
      </c>
      <c r="AS703" s="115">
        <f>SUM(AS704:AS708)</f>
        <v>0</v>
      </c>
      <c r="AT703" s="115">
        <f>SUM(AT704:AT708)</f>
        <v>0</v>
      </c>
      <c r="AU703" s="115">
        <f t="shared" si="780"/>
        <v>0</v>
      </c>
      <c r="AV703" s="115">
        <f t="shared" si="780"/>
        <v>0</v>
      </c>
      <c r="AW703" s="115">
        <f t="shared" si="780"/>
        <v>0</v>
      </c>
      <c r="AX703" s="115" t="e">
        <f t="shared" si="780"/>
        <v>#REF!</v>
      </c>
      <c r="AY703" s="115">
        <f t="shared" si="780"/>
        <v>0</v>
      </c>
      <c r="AZ703" s="115">
        <f t="shared" si="780"/>
        <v>0</v>
      </c>
      <c r="BA703" s="115">
        <f>SUM(BA704:BA708)</f>
        <v>0</v>
      </c>
      <c r="BB703" s="115">
        <f>SUM(BB704:BB708)</f>
        <v>0</v>
      </c>
    </row>
    <row r="704" spans="7:54" s="71" customFormat="1" ht="14.25" x14ac:dyDescent="0.2">
      <c r="G704" s="81" t="s">
        <v>1273</v>
      </c>
      <c r="H704" s="85" t="s">
        <v>1273</v>
      </c>
      <c r="I704" s="74" t="s">
        <v>1274</v>
      </c>
      <c r="J704" s="75">
        <v>0</v>
      </c>
      <c r="K704" s="75"/>
      <c r="L704" s="113">
        <v>0</v>
      </c>
      <c r="M704" s="113"/>
      <c r="N704" s="113"/>
      <c r="O704" s="113"/>
      <c r="P704" s="113"/>
      <c r="Q704" s="113">
        <v>0</v>
      </c>
      <c r="R704" s="113">
        <v>0</v>
      </c>
      <c r="S704" s="113">
        <v>0</v>
      </c>
      <c r="T704" s="113">
        <v>0</v>
      </c>
      <c r="U704" s="113">
        <v>0</v>
      </c>
      <c r="V704" s="113">
        <v>0</v>
      </c>
      <c r="W704" s="113">
        <v>0</v>
      </c>
      <c r="X704" s="113">
        <v>0</v>
      </c>
      <c r="Y704" s="113">
        <f t="shared" si="711"/>
        <v>0</v>
      </c>
      <c r="Z704" s="113"/>
      <c r="AA704" s="113"/>
      <c r="AB704" s="113"/>
      <c r="AC704" s="113"/>
      <c r="AD704" s="113">
        <v>0</v>
      </c>
      <c r="AE704" s="113">
        <v>0</v>
      </c>
      <c r="AF704" s="113">
        <v>0</v>
      </c>
      <c r="AG704" s="113">
        <v>0</v>
      </c>
      <c r="AH704" s="113">
        <v>0</v>
      </c>
      <c r="AI704" s="113">
        <f t="shared" si="750"/>
        <v>0</v>
      </c>
      <c r="AJ704" s="113">
        <v>0</v>
      </c>
      <c r="AK704" s="113">
        <v>0</v>
      </c>
      <c r="AL704" s="113">
        <f t="shared" si="751"/>
        <v>0</v>
      </c>
      <c r="AM704" s="113">
        <f>SUM(M704:R704)</f>
        <v>0</v>
      </c>
      <c r="AN704" s="113">
        <f>SUM(S704:U704)</f>
        <v>0</v>
      </c>
      <c r="AO704" s="113">
        <f>SUM(V704:X704)</f>
        <v>0</v>
      </c>
      <c r="AP704" s="113">
        <f>SUM(AM704:AO704)</f>
        <v>0</v>
      </c>
      <c r="AQ704" s="113">
        <f t="shared" ref="AQ704:AS708" si="781">AM704</f>
        <v>0</v>
      </c>
      <c r="AR704" s="113">
        <f t="shared" si="781"/>
        <v>0</v>
      </c>
      <c r="AS704" s="113">
        <f t="shared" si="781"/>
        <v>0</v>
      </c>
      <c r="AT704" s="113">
        <f>SUM(AQ704:AS704)</f>
        <v>0</v>
      </c>
      <c r="AU704" s="113">
        <v>0</v>
      </c>
      <c r="AV704" s="113">
        <v>0</v>
      </c>
      <c r="AW704" s="113">
        <f>SUM(AU704:AV704)</f>
        <v>0</v>
      </c>
      <c r="AX704" s="113" t="e">
        <f>#REF!</f>
        <v>#REF!</v>
      </c>
      <c r="AY704" s="113">
        <v>0</v>
      </c>
      <c r="AZ704" s="113">
        <v>0</v>
      </c>
      <c r="BA704" s="113">
        <v>0</v>
      </c>
      <c r="BB704" s="113">
        <v>0</v>
      </c>
    </row>
    <row r="705" spans="7:54" s="71" customFormat="1" ht="14.25" x14ac:dyDescent="0.2">
      <c r="G705" s="81" t="s">
        <v>1275</v>
      </c>
      <c r="H705" s="85" t="s">
        <v>1275</v>
      </c>
      <c r="I705" s="74" t="s">
        <v>1276</v>
      </c>
      <c r="J705" s="75">
        <v>0</v>
      </c>
      <c r="K705" s="75"/>
      <c r="L705" s="113">
        <v>0</v>
      </c>
      <c r="M705" s="113"/>
      <c r="N705" s="113"/>
      <c r="O705" s="113"/>
      <c r="P705" s="113"/>
      <c r="Q705" s="113">
        <v>0</v>
      </c>
      <c r="R705" s="113">
        <v>0</v>
      </c>
      <c r="S705" s="113">
        <v>0</v>
      </c>
      <c r="T705" s="113">
        <v>0</v>
      </c>
      <c r="U705" s="113">
        <v>0</v>
      </c>
      <c r="V705" s="113">
        <v>0</v>
      </c>
      <c r="W705" s="113">
        <v>0</v>
      </c>
      <c r="X705" s="113">
        <v>0</v>
      </c>
      <c r="Y705" s="113">
        <f t="shared" si="711"/>
        <v>0</v>
      </c>
      <c r="Z705" s="113"/>
      <c r="AA705" s="113"/>
      <c r="AB705" s="113"/>
      <c r="AC705" s="113"/>
      <c r="AD705" s="113">
        <v>0</v>
      </c>
      <c r="AE705" s="113">
        <v>0</v>
      </c>
      <c r="AF705" s="113">
        <v>0</v>
      </c>
      <c r="AG705" s="113">
        <v>0</v>
      </c>
      <c r="AH705" s="113">
        <v>0</v>
      </c>
      <c r="AI705" s="113">
        <f t="shared" si="750"/>
        <v>0</v>
      </c>
      <c r="AJ705" s="113">
        <v>0</v>
      </c>
      <c r="AK705" s="113">
        <v>0</v>
      </c>
      <c r="AL705" s="113">
        <f t="shared" si="751"/>
        <v>0</v>
      </c>
      <c r="AM705" s="113">
        <f>SUM(M705:R705)</f>
        <v>0</v>
      </c>
      <c r="AN705" s="113">
        <f>SUM(S705:U705)</f>
        <v>0</v>
      </c>
      <c r="AO705" s="113">
        <f>SUM(V705:X705)</f>
        <v>0</v>
      </c>
      <c r="AP705" s="113">
        <f>SUM(AM705:AO705)</f>
        <v>0</v>
      </c>
      <c r="AQ705" s="113">
        <f t="shared" si="781"/>
        <v>0</v>
      </c>
      <c r="AR705" s="113">
        <f t="shared" si="781"/>
        <v>0</v>
      </c>
      <c r="AS705" s="113">
        <f t="shared" si="781"/>
        <v>0</v>
      </c>
      <c r="AT705" s="113">
        <f>SUM(AQ705:AS705)</f>
        <v>0</v>
      </c>
      <c r="AU705" s="113">
        <v>0</v>
      </c>
      <c r="AV705" s="113">
        <v>0</v>
      </c>
      <c r="AW705" s="113">
        <f>SUM(AU705:AV705)</f>
        <v>0</v>
      </c>
      <c r="AX705" s="113" t="e">
        <f>#REF!</f>
        <v>#REF!</v>
      </c>
      <c r="AY705" s="113">
        <v>0</v>
      </c>
      <c r="AZ705" s="113">
        <v>0</v>
      </c>
      <c r="BA705" s="113">
        <v>0</v>
      </c>
      <c r="BB705" s="113">
        <v>0</v>
      </c>
    </row>
    <row r="706" spans="7:54" s="71" customFormat="1" ht="14.25" x14ac:dyDescent="0.2">
      <c r="G706" s="81" t="s">
        <v>1277</v>
      </c>
      <c r="H706" s="85" t="s">
        <v>1277</v>
      </c>
      <c r="I706" s="74" t="s">
        <v>1278</v>
      </c>
      <c r="J706" s="75">
        <v>0</v>
      </c>
      <c r="K706" s="75"/>
      <c r="L706" s="113">
        <v>0</v>
      </c>
      <c r="M706" s="113"/>
      <c r="N706" s="113"/>
      <c r="O706" s="113"/>
      <c r="P706" s="113"/>
      <c r="Q706" s="113">
        <v>0</v>
      </c>
      <c r="R706" s="113">
        <v>0</v>
      </c>
      <c r="S706" s="113">
        <v>0</v>
      </c>
      <c r="T706" s="113">
        <v>0</v>
      </c>
      <c r="U706" s="113">
        <v>0</v>
      </c>
      <c r="V706" s="113">
        <v>0</v>
      </c>
      <c r="W706" s="113">
        <v>0</v>
      </c>
      <c r="X706" s="113">
        <v>0</v>
      </c>
      <c r="Y706" s="113">
        <f t="shared" si="711"/>
        <v>0</v>
      </c>
      <c r="Z706" s="113"/>
      <c r="AA706" s="113"/>
      <c r="AB706" s="113"/>
      <c r="AC706" s="113"/>
      <c r="AD706" s="113">
        <v>0</v>
      </c>
      <c r="AE706" s="113">
        <v>0</v>
      </c>
      <c r="AF706" s="113">
        <v>0</v>
      </c>
      <c r="AG706" s="113">
        <v>0</v>
      </c>
      <c r="AH706" s="113">
        <v>0</v>
      </c>
      <c r="AI706" s="113">
        <f t="shared" si="750"/>
        <v>0</v>
      </c>
      <c r="AJ706" s="113">
        <v>0</v>
      </c>
      <c r="AK706" s="113">
        <v>0</v>
      </c>
      <c r="AL706" s="113">
        <f t="shared" si="751"/>
        <v>0</v>
      </c>
      <c r="AM706" s="113">
        <f>SUM(M706:R706)</f>
        <v>0</v>
      </c>
      <c r="AN706" s="113">
        <f>SUM(S706:U706)</f>
        <v>0</v>
      </c>
      <c r="AO706" s="113">
        <f>SUM(V706:X706)</f>
        <v>0</v>
      </c>
      <c r="AP706" s="113">
        <f>SUM(AM706:AO706)</f>
        <v>0</v>
      </c>
      <c r="AQ706" s="113">
        <f t="shared" si="781"/>
        <v>0</v>
      </c>
      <c r="AR706" s="113">
        <f t="shared" si="781"/>
        <v>0</v>
      </c>
      <c r="AS706" s="113">
        <f t="shared" si="781"/>
        <v>0</v>
      </c>
      <c r="AT706" s="113">
        <f>SUM(AQ706:AS706)</f>
        <v>0</v>
      </c>
      <c r="AU706" s="113">
        <v>0</v>
      </c>
      <c r="AV706" s="113">
        <v>0</v>
      </c>
      <c r="AW706" s="113">
        <f>SUM(AU706:AV706)</f>
        <v>0</v>
      </c>
      <c r="AX706" s="113" t="e">
        <f>#REF!</f>
        <v>#REF!</v>
      </c>
      <c r="AY706" s="113">
        <v>0</v>
      </c>
      <c r="AZ706" s="113">
        <v>0</v>
      </c>
      <c r="BA706" s="113">
        <v>0</v>
      </c>
      <c r="BB706" s="113">
        <v>0</v>
      </c>
    </row>
    <row r="707" spans="7:54" s="71" customFormat="1" ht="14.25" x14ac:dyDescent="0.2">
      <c r="G707" s="81" t="s">
        <v>1279</v>
      </c>
      <c r="H707" s="85" t="s">
        <v>1279</v>
      </c>
      <c r="I707" s="74" t="s">
        <v>1280</v>
      </c>
      <c r="J707" s="75">
        <v>0</v>
      </c>
      <c r="K707" s="75"/>
      <c r="L707" s="113">
        <v>0</v>
      </c>
      <c r="M707" s="113"/>
      <c r="N707" s="113"/>
      <c r="O707" s="113"/>
      <c r="P707" s="113"/>
      <c r="Q707" s="113">
        <v>0</v>
      </c>
      <c r="R707" s="113">
        <v>0</v>
      </c>
      <c r="S707" s="113">
        <v>0</v>
      </c>
      <c r="T707" s="113">
        <v>0</v>
      </c>
      <c r="U707" s="113">
        <v>0</v>
      </c>
      <c r="V707" s="113">
        <v>0</v>
      </c>
      <c r="W707" s="113">
        <v>0</v>
      </c>
      <c r="X707" s="113">
        <v>0</v>
      </c>
      <c r="Y707" s="113">
        <f t="shared" si="711"/>
        <v>0</v>
      </c>
      <c r="Z707" s="113"/>
      <c r="AA707" s="113"/>
      <c r="AB707" s="113"/>
      <c r="AC707" s="113"/>
      <c r="AD707" s="113">
        <v>0</v>
      </c>
      <c r="AE707" s="113">
        <v>0</v>
      </c>
      <c r="AF707" s="113">
        <v>0</v>
      </c>
      <c r="AG707" s="113">
        <v>0</v>
      </c>
      <c r="AH707" s="113">
        <v>0</v>
      </c>
      <c r="AI707" s="113">
        <f t="shared" si="750"/>
        <v>0</v>
      </c>
      <c r="AJ707" s="113">
        <v>0</v>
      </c>
      <c r="AK707" s="113">
        <v>0</v>
      </c>
      <c r="AL707" s="113">
        <f t="shared" si="751"/>
        <v>0</v>
      </c>
      <c r="AM707" s="113">
        <f>SUM(M707:R707)</f>
        <v>0</v>
      </c>
      <c r="AN707" s="113">
        <f>SUM(S707:U707)</f>
        <v>0</v>
      </c>
      <c r="AO707" s="113">
        <f>SUM(V707:X707)</f>
        <v>0</v>
      </c>
      <c r="AP707" s="113">
        <f>SUM(AM707:AO707)</f>
        <v>0</v>
      </c>
      <c r="AQ707" s="113">
        <f t="shared" si="781"/>
        <v>0</v>
      </c>
      <c r="AR707" s="113">
        <f t="shared" si="781"/>
        <v>0</v>
      </c>
      <c r="AS707" s="113">
        <f t="shared" si="781"/>
        <v>0</v>
      </c>
      <c r="AT707" s="113">
        <f>SUM(AQ707:AS707)</f>
        <v>0</v>
      </c>
      <c r="AU707" s="113">
        <v>0</v>
      </c>
      <c r="AV707" s="113">
        <v>0</v>
      </c>
      <c r="AW707" s="113">
        <f>SUM(AU707:AV707)</f>
        <v>0</v>
      </c>
      <c r="AX707" s="113" t="e">
        <f>#REF!</f>
        <v>#REF!</v>
      </c>
      <c r="AY707" s="113">
        <v>0</v>
      </c>
      <c r="AZ707" s="113">
        <v>0</v>
      </c>
      <c r="BA707" s="113">
        <v>0</v>
      </c>
      <c r="BB707" s="113">
        <v>0</v>
      </c>
    </row>
    <row r="708" spans="7:54" s="71" customFormat="1" ht="14.25" x14ac:dyDescent="0.2">
      <c r="G708" s="81" t="s">
        <v>1281</v>
      </c>
      <c r="H708" s="85" t="s">
        <v>1281</v>
      </c>
      <c r="I708" s="74" t="s">
        <v>1282</v>
      </c>
      <c r="J708" s="75">
        <v>0</v>
      </c>
      <c r="K708" s="75"/>
      <c r="L708" s="113">
        <v>0</v>
      </c>
      <c r="M708" s="125"/>
      <c r="N708" s="125"/>
      <c r="O708" s="125"/>
      <c r="P708" s="125"/>
      <c r="Q708" s="125">
        <v>0</v>
      </c>
      <c r="R708" s="125">
        <v>0</v>
      </c>
      <c r="S708" s="113">
        <v>0</v>
      </c>
      <c r="T708" s="113">
        <v>0</v>
      </c>
      <c r="U708" s="113">
        <v>0</v>
      </c>
      <c r="V708" s="113">
        <v>0</v>
      </c>
      <c r="W708" s="113">
        <v>0</v>
      </c>
      <c r="X708" s="113">
        <v>0</v>
      </c>
      <c r="Y708" s="113">
        <f>SUM(M708:X708)</f>
        <v>0</v>
      </c>
      <c r="Z708" s="113"/>
      <c r="AA708" s="113"/>
      <c r="AB708" s="113"/>
      <c r="AC708" s="113"/>
      <c r="AD708" s="113">
        <v>0</v>
      </c>
      <c r="AE708" s="113">
        <v>0</v>
      </c>
      <c r="AF708" s="113">
        <v>0</v>
      </c>
      <c r="AG708" s="113">
        <v>0</v>
      </c>
      <c r="AH708" s="113">
        <v>0</v>
      </c>
      <c r="AI708" s="113">
        <f t="shared" si="750"/>
        <v>0</v>
      </c>
      <c r="AJ708" s="113">
        <v>0</v>
      </c>
      <c r="AK708" s="113">
        <v>0</v>
      </c>
      <c r="AL708" s="113">
        <f t="shared" si="751"/>
        <v>0</v>
      </c>
      <c r="AM708" s="113">
        <f>SUM(M708:R708)</f>
        <v>0</v>
      </c>
      <c r="AN708" s="113">
        <f>SUM(S708:U708)</f>
        <v>0</v>
      </c>
      <c r="AO708" s="113">
        <f>SUM(V708:X708)</f>
        <v>0</v>
      </c>
      <c r="AP708" s="113">
        <f>SUM(AM708:AO708)</f>
        <v>0</v>
      </c>
      <c r="AQ708" s="113">
        <f t="shared" si="781"/>
        <v>0</v>
      </c>
      <c r="AR708" s="113">
        <f t="shared" si="781"/>
        <v>0</v>
      </c>
      <c r="AS708" s="113">
        <f t="shared" si="781"/>
        <v>0</v>
      </c>
      <c r="AT708" s="113">
        <f>SUM(AQ708:AS708)</f>
        <v>0</v>
      </c>
      <c r="AU708" s="113">
        <v>0</v>
      </c>
      <c r="AV708" s="113">
        <v>0</v>
      </c>
      <c r="AW708" s="113">
        <f>SUM(AU708:AV708)</f>
        <v>0</v>
      </c>
      <c r="AX708" s="113" t="e">
        <f>#REF!</f>
        <v>#REF!</v>
      </c>
      <c r="AY708" s="113">
        <v>0</v>
      </c>
      <c r="AZ708" s="113">
        <v>0</v>
      </c>
      <c r="BA708" s="113">
        <v>0</v>
      </c>
      <c r="BB708" s="113">
        <v>0</v>
      </c>
    </row>
    <row r="709" spans="7:54" s="71" customFormat="1" x14ac:dyDescent="0.2">
      <c r="G709" s="77" t="s">
        <v>1283</v>
      </c>
      <c r="H709" s="89" t="s">
        <v>77</v>
      </c>
      <c r="I709" s="89" t="s">
        <v>248</v>
      </c>
      <c r="J709" s="89">
        <f>J561+J571+J574+J585+J593+J600+J609+J611+J621+J642+J649+J652+J659+J662+J664+J667+J670+J672+J676+J678+J680+J682+J687+J690+J693+J695+J703+J657</f>
        <v>5298096982</v>
      </c>
      <c r="K709" s="89">
        <f>K561+K571+K574+K585+K593+K600+K609+K611+K621+K642+K649+K652+K659+K662+K664+K667+K670+K672+K676+K678+K680+K682+K687+K690+K693+K695+K703+K657</f>
        <v>4773552174</v>
      </c>
      <c r="L709" s="118">
        <f>L561+L571+L574+L585+L593+L600+L609+L611+L621+L642+L649+L652+L659+L662+L664+L667+L670+L672+L676+L678+L680+L682+L687+L690+L693+L695+L703+L657</f>
        <v>6162087760</v>
      </c>
      <c r="M709" s="118">
        <f t="shared" ref="M709:AZ709" si="782">M561+M571+M574+M585+M593+M600+M609+M611+M621+M633+M642+M649+M652+M659+M662+M664+M667+M670+M672+M676+M678+M680+M682+M687+M690+M693+M695+M703+M657</f>
        <v>416815735</v>
      </c>
      <c r="N709" s="118">
        <f t="shared" si="782"/>
        <v>354703286</v>
      </c>
      <c r="O709" s="118">
        <f t="shared" si="782"/>
        <v>398543521</v>
      </c>
      <c r="P709" s="118">
        <f t="shared" si="782"/>
        <v>380013830</v>
      </c>
      <c r="Q709" s="118">
        <f t="shared" si="782"/>
        <v>534974080</v>
      </c>
      <c r="R709" s="118">
        <f t="shared" si="782"/>
        <v>330582997</v>
      </c>
      <c r="S709" s="118">
        <f t="shared" si="782"/>
        <v>513507313.33333331</v>
      </c>
      <c r="T709" s="118">
        <f t="shared" si="782"/>
        <v>513507313.33333331</v>
      </c>
      <c r="U709" s="118">
        <f t="shared" si="782"/>
        <v>513507313.33333331</v>
      </c>
      <c r="V709" s="118">
        <f t="shared" si="782"/>
        <v>513507313.33333331</v>
      </c>
      <c r="W709" s="118">
        <f t="shared" si="782"/>
        <v>513507313.33333331</v>
      </c>
      <c r="X709" s="118">
        <f t="shared" si="782"/>
        <v>513507313.33333331</v>
      </c>
      <c r="Y709" s="118">
        <f t="shared" si="782"/>
        <v>5496677329</v>
      </c>
      <c r="Z709" s="118">
        <f t="shared" si="782"/>
        <v>513507313.33333331</v>
      </c>
      <c r="AA709" s="118">
        <f t="shared" si="782"/>
        <v>513507313.33333331</v>
      </c>
      <c r="AB709" s="118">
        <f t="shared" si="782"/>
        <v>513507313.33333331</v>
      </c>
      <c r="AC709" s="118">
        <f t="shared" si="782"/>
        <v>513507313.33333331</v>
      </c>
      <c r="AD709" s="118">
        <f t="shared" si="782"/>
        <v>513507313.33333331</v>
      </c>
      <c r="AE709" s="118">
        <f t="shared" si="782"/>
        <v>513507313.33333331</v>
      </c>
      <c r="AF709" s="118">
        <f t="shared" si="782"/>
        <v>513507313.33333331</v>
      </c>
      <c r="AG709" s="118">
        <f t="shared" si="782"/>
        <v>2348195760</v>
      </c>
      <c r="AH709" s="118">
        <f t="shared" si="782"/>
        <v>2124056414</v>
      </c>
      <c r="AI709" s="118">
        <f>AI561+AI571+AI574+AI585+AI593+AI600+AI609+AI611+AI621+AI633+AI642+AI649+AI652+AI659+AI662+AI664+AI667+AI670+AI672+AI676+AI678+AI680+AI682+AI687+AI690+AI693+AI695+AI703+AI657</f>
        <v>4773552174</v>
      </c>
      <c r="AJ709" s="118">
        <f>AJ561+AJ571+AJ574+AJ585+AJ593+AJ600+AJ609+AJ611+AJ621+AJ633+AJ642+AJ649+AJ652+AJ659+AJ662+AJ664+AJ667+AJ670+AJ672+AJ676+AJ678+AJ680+AJ682+AJ687+AJ690+AJ693+AJ695+AJ703+AJ657</f>
        <v>3081043880</v>
      </c>
      <c r="AK709" s="118">
        <f>AK561+AK571+AK574+AK585+AK593+AK600+AK609+AK611+AK621+AK633+AK642+AK649+AK652+AK659+AK662+AK664+AK667+AK670+AK672+AK676+AK678+AK680+AK682+AK687+AK690+AK693+AK695+AK703+AK657</f>
        <v>3081043880</v>
      </c>
      <c r="AL709" s="118">
        <f>AL561+AL571+AL574+AL585+AL593+AL600+AL609+AL611+AL621+AL633+AL642+AL649+AL652+AL659+AL662+AL664+AL667+AL670+AL672+AL676+AL678+AL680+AL682+AL687+AL690+AL693+AL695+AL703+AL657</f>
        <v>6162087760</v>
      </c>
      <c r="AM709" s="118">
        <f t="shared" si="782"/>
        <v>2415633449</v>
      </c>
      <c r="AN709" s="118">
        <f t="shared" si="782"/>
        <v>1562428732</v>
      </c>
      <c r="AO709" s="118">
        <f t="shared" si="782"/>
        <v>1854766776</v>
      </c>
      <c r="AP709" s="118">
        <f t="shared" si="782"/>
        <v>5832828957</v>
      </c>
      <c r="AQ709" s="118">
        <f t="shared" si="782"/>
        <v>2415633449</v>
      </c>
      <c r="AR709" s="118">
        <f t="shared" si="782"/>
        <v>1562428732</v>
      </c>
      <c r="AS709" s="118">
        <f t="shared" si="782"/>
        <v>1854766776</v>
      </c>
      <c r="AT709" s="118">
        <f t="shared" si="782"/>
        <v>5832828957</v>
      </c>
      <c r="AU709" s="118">
        <f t="shared" si="782"/>
        <v>2415633449</v>
      </c>
      <c r="AV709" s="118" t="e">
        <f t="shared" si="782"/>
        <v>#REF!</v>
      </c>
      <c r="AW709" s="118" t="e">
        <f t="shared" si="782"/>
        <v>#REF!</v>
      </c>
      <c r="AX709" s="118" t="e">
        <f t="shared" si="782"/>
        <v>#REF!</v>
      </c>
      <c r="AY709" s="118">
        <f t="shared" si="782"/>
        <v>5832828957</v>
      </c>
      <c r="AZ709" s="118">
        <f t="shared" si="782"/>
        <v>5061500000</v>
      </c>
      <c r="BA709" s="118">
        <f>BA561+BA571+BA574+BA585+BA593+BA600+BA609+BA611+BA621+BA633+BA642+BA649+BA652+BA659+BA662+BA664+BA667+BA670+BA672+BA676+BA678+BA680+BA682+BA687+BA690+BA693+BA695+BA703+BA657</f>
        <v>5832828957</v>
      </c>
      <c r="BB709" s="118">
        <f>BB561+BB571+BB574+BB585+BB593+BB600+BB609+BB611+BB621+BB633+BB642+BB649+BB652+BB659+BB662+BB664+BB667+BB670+BB672+BB676+BB678+BB680+BB682+BB687+BB690+BB693+BB695+BB703+BB657</f>
        <v>5061500000</v>
      </c>
    </row>
    <row r="710" spans="7:54" s="71" customFormat="1" x14ac:dyDescent="0.2">
      <c r="G710" s="77" t="s">
        <v>1284</v>
      </c>
      <c r="H710" s="89" t="s">
        <v>77</v>
      </c>
      <c r="I710" s="89" t="s">
        <v>249</v>
      </c>
      <c r="J710" s="89">
        <f t="shared" ref="J710:X710" si="783">J552+J558+J709</f>
        <v>17695568526</v>
      </c>
      <c r="K710" s="89">
        <f t="shared" si="783"/>
        <v>38462023817</v>
      </c>
      <c r="L710" s="118">
        <f t="shared" si="783"/>
        <v>115366838818.95337</v>
      </c>
      <c r="M710" s="118">
        <f t="shared" si="783"/>
        <v>2081259487</v>
      </c>
      <c r="N710" s="118">
        <f t="shared" si="783"/>
        <v>2978834715</v>
      </c>
      <c r="O710" s="118">
        <f t="shared" si="783"/>
        <v>6017880808</v>
      </c>
      <c r="P710" s="118">
        <f t="shared" si="783"/>
        <v>7039375792</v>
      </c>
      <c r="Q710" s="118">
        <f t="shared" si="783"/>
        <v>11845743093</v>
      </c>
      <c r="R710" s="118">
        <f t="shared" si="783"/>
        <v>8922723708</v>
      </c>
      <c r="S710" s="118">
        <f t="shared" si="783"/>
        <v>6761814080.6833334</v>
      </c>
      <c r="T710" s="118">
        <f t="shared" si="783"/>
        <v>6761814080.6833334</v>
      </c>
      <c r="U710" s="118">
        <f t="shared" si="783"/>
        <v>6761814080.6833334</v>
      </c>
      <c r="V710" s="118">
        <f t="shared" si="783"/>
        <v>6761814080.6833334</v>
      </c>
      <c r="W710" s="118">
        <f t="shared" si="783"/>
        <v>6761814080.6833334</v>
      </c>
      <c r="X710" s="118">
        <f t="shared" si="783"/>
        <v>6761814080.6833334</v>
      </c>
      <c r="Y710" s="118">
        <f t="shared" ref="Y710:Y760" si="784">SUM(M710:X710)</f>
        <v>79456702087.100006</v>
      </c>
      <c r="Z710" s="118">
        <f t="shared" ref="Z710:AH710" si="785">Z552+Z558+Z709</f>
        <v>9613903234.9127808</v>
      </c>
      <c r="AA710" s="118">
        <f t="shared" si="785"/>
        <v>9613903234.9127808</v>
      </c>
      <c r="AB710" s="118">
        <f t="shared" si="785"/>
        <v>9613903234.9127808</v>
      </c>
      <c r="AC710" s="118">
        <f t="shared" si="785"/>
        <v>9613903234.9127808</v>
      </c>
      <c r="AD710" s="118">
        <f t="shared" si="785"/>
        <v>9613903234.9127808</v>
      </c>
      <c r="AE710" s="118">
        <f t="shared" si="785"/>
        <v>9613903234.9127808</v>
      </c>
      <c r="AF710" s="118">
        <f t="shared" si="785"/>
        <v>9613903234.9127808</v>
      </c>
      <c r="AG710" s="118">
        <f t="shared" si="785"/>
        <v>16582320905</v>
      </c>
      <c r="AH710" s="118">
        <f t="shared" si="785"/>
        <v>21578402912</v>
      </c>
      <c r="AI710" s="118">
        <f>AI552+AI558+AI709</f>
        <v>38462023817</v>
      </c>
      <c r="AJ710" s="118">
        <f>AJ552+AJ558+AJ709</f>
        <v>57683419409.476685</v>
      </c>
      <c r="AK710" s="118">
        <f>AK552+AK558+AK709</f>
        <v>57683419409.476685</v>
      </c>
      <c r="AL710" s="118">
        <f>AL552+AL558+AL709</f>
        <v>115366838818.95337</v>
      </c>
      <c r="AM710" s="118">
        <f t="shared" ref="AM710:AZ710" si="786">AM552+AM558+AM709</f>
        <v>38885817603</v>
      </c>
      <c r="AN710" s="118">
        <f t="shared" si="786"/>
        <v>37032143534.742142</v>
      </c>
      <c r="AO710" s="118">
        <f t="shared" si="786"/>
        <v>39356028844.729706</v>
      </c>
      <c r="AP710" s="118">
        <f t="shared" si="786"/>
        <v>115273989982.47185</v>
      </c>
      <c r="AQ710" s="118">
        <f t="shared" si="786"/>
        <v>38885817603</v>
      </c>
      <c r="AR710" s="118">
        <f t="shared" si="786"/>
        <v>37032143534.742142</v>
      </c>
      <c r="AS710" s="118">
        <f t="shared" si="786"/>
        <v>39356028844.729706</v>
      </c>
      <c r="AT710" s="118">
        <f t="shared" si="786"/>
        <v>115273989982.47185</v>
      </c>
      <c r="AU710" s="118">
        <f t="shared" si="786"/>
        <v>38885817603</v>
      </c>
      <c r="AV710" s="118" t="e">
        <f t="shared" si="786"/>
        <v>#REF!</v>
      </c>
      <c r="AW710" s="118" t="e">
        <f t="shared" si="786"/>
        <v>#REF!</v>
      </c>
      <c r="AX710" s="118" t="e">
        <f t="shared" si="786"/>
        <v>#REF!</v>
      </c>
      <c r="AY710" s="118">
        <f t="shared" si="786"/>
        <v>116920205346.47183</v>
      </c>
      <c r="AZ710" s="118">
        <f t="shared" si="786"/>
        <v>146206308500.87109</v>
      </c>
      <c r="BA710" s="118">
        <f>BA552+BA558+BA709</f>
        <v>114154761049.47183</v>
      </c>
      <c r="BB710" s="118">
        <f>BB552+BB558+BB709</f>
        <v>169346472500.87109</v>
      </c>
    </row>
    <row r="711" spans="7:54" s="71" customFormat="1" x14ac:dyDescent="0.2">
      <c r="G711" s="77" t="s">
        <v>1285</v>
      </c>
      <c r="H711" s="89" t="s">
        <v>77</v>
      </c>
      <c r="I711" s="89" t="s">
        <v>250</v>
      </c>
      <c r="J711" s="89">
        <f t="shared" ref="J711:X711" si="787">J381-J710</f>
        <v>-17695568526</v>
      </c>
      <c r="K711" s="89">
        <f t="shared" si="787"/>
        <v>-38462023817</v>
      </c>
      <c r="L711" s="118">
        <f t="shared" si="787"/>
        <v>-68203838818.953369</v>
      </c>
      <c r="M711" s="118">
        <f t="shared" si="787"/>
        <v>-2081259487</v>
      </c>
      <c r="N711" s="118">
        <f t="shared" si="787"/>
        <v>-2978834715</v>
      </c>
      <c r="O711" s="118">
        <f t="shared" si="787"/>
        <v>-5834163338</v>
      </c>
      <c r="P711" s="118">
        <f t="shared" si="787"/>
        <v>-2851024672</v>
      </c>
      <c r="Q711" s="118">
        <f t="shared" si="787"/>
        <v>-7784253817</v>
      </c>
      <c r="R711" s="118">
        <f t="shared" si="787"/>
        <v>-4464731763</v>
      </c>
      <c r="S711" s="118">
        <f t="shared" si="787"/>
        <v>-2303822135.6833334</v>
      </c>
      <c r="T711" s="118">
        <f t="shared" si="787"/>
        <v>-2303822135.6833334</v>
      </c>
      <c r="U711" s="118">
        <f t="shared" si="787"/>
        <v>-2303822135.6833334</v>
      </c>
      <c r="V711" s="118">
        <f t="shared" si="787"/>
        <v>-2309555574.6833334</v>
      </c>
      <c r="W711" s="118">
        <f t="shared" si="787"/>
        <v>-2309555574.6833334</v>
      </c>
      <c r="X711" s="118">
        <f t="shared" si="787"/>
        <v>-2309555574.6833334</v>
      </c>
      <c r="Y711" s="118">
        <f t="shared" si="784"/>
        <v>-39834400923.100006</v>
      </c>
      <c r="Z711" s="118">
        <f t="shared" ref="Z711:AH711" si="788">Z381-Z710</f>
        <v>-5683653234.9127808</v>
      </c>
      <c r="AA711" s="118">
        <f t="shared" si="788"/>
        <v>-5683653234.9127808</v>
      </c>
      <c r="AB711" s="118">
        <f t="shared" si="788"/>
        <v>-5683653234.9127808</v>
      </c>
      <c r="AC711" s="118">
        <f t="shared" si="788"/>
        <v>-5683653234.9127808</v>
      </c>
      <c r="AD711" s="118">
        <f t="shared" si="788"/>
        <v>-5683653234.9127808</v>
      </c>
      <c r="AE711" s="118">
        <f t="shared" si="788"/>
        <v>-5683653234.9127808</v>
      </c>
      <c r="AF711" s="118">
        <f t="shared" si="788"/>
        <v>-5683653234.9127808</v>
      </c>
      <c r="AG711" s="118">
        <f t="shared" si="788"/>
        <v>-16582320905</v>
      </c>
      <c r="AH711" s="118">
        <f t="shared" si="788"/>
        <v>-21578402912</v>
      </c>
      <c r="AI711" s="118">
        <f>AI381-AI710</f>
        <v>-38462023817</v>
      </c>
      <c r="AJ711" s="118">
        <f>AJ381-AJ710</f>
        <v>-34101919409.476685</v>
      </c>
      <c r="AK711" s="118">
        <f>AK381-AK710</f>
        <v>-34101919409.476685</v>
      </c>
      <c r="AL711" s="118">
        <f>AL381-AL710</f>
        <v>-68203838818.953369</v>
      </c>
      <c r="AM711" s="118">
        <f t="shared" ref="AM711:AZ711" si="789">AM381-AM710</f>
        <v>-25994267792</v>
      </c>
      <c r="AN711" s="118">
        <f t="shared" si="789"/>
        <v>-12015609680.095451</v>
      </c>
      <c r="AO711" s="118">
        <f t="shared" si="789"/>
        <v>19736421695.661453</v>
      </c>
      <c r="AP711" s="118">
        <f t="shared" si="789"/>
        <v>-18273455776.43399</v>
      </c>
      <c r="AQ711" s="118">
        <f t="shared" si="789"/>
        <v>-25994267792</v>
      </c>
      <c r="AR711" s="118">
        <f t="shared" si="789"/>
        <v>-12015609680.095451</v>
      </c>
      <c r="AS711" s="118">
        <f t="shared" si="789"/>
        <v>19736421695.661453</v>
      </c>
      <c r="AT711" s="118">
        <f t="shared" si="789"/>
        <v>-18273455776.43399</v>
      </c>
      <c r="AU711" s="118">
        <f t="shared" si="789"/>
        <v>-25994267792</v>
      </c>
      <c r="AV711" s="118" t="e">
        <f t="shared" si="789"/>
        <v>#REF!</v>
      </c>
      <c r="AW711" s="118" t="e">
        <f t="shared" si="789"/>
        <v>#REF!</v>
      </c>
      <c r="AX711" s="118" t="e">
        <f t="shared" si="789"/>
        <v>#REF!</v>
      </c>
      <c r="AY711" s="118">
        <f t="shared" si="789"/>
        <v>-19919671209.433975</v>
      </c>
      <c r="AZ711" s="118">
        <f t="shared" si="789"/>
        <v>231657576324.88916</v>
      </c>
      <c r="BA711" s="118">
        <f>BA381-BA710</f>
        <v>-19595892912.433975</v>
      </c>
      <c r="BB711" s="118">
        <f>BB381-BB710</f>
        <v>247929715823.12891</v>
      </c>
    </row>
    <row r="712" spans="7:54" s="71" customFormat="1" ht="14.25" x14ac:dyDescent="0.2">
      <c r="G712" s="81" t="s">
        <v>77</v>
      </c>
      <c r="H712" s="85"/>
      <c r="I712" s="74"/>
      <c r="J712" s="75"/>
      <c r="K712" s="75"/>
      <c r="L712" s="113"/>
      <c r="M712" s="113"/>
      <c r="N712" s="113"/>
      <c r="O712" s="113"/>
      <c r="P712" s="113"/>
      <c r="Q712" s="113"/>
      <c r="R712" s="113"/>
      <c r="S712" s="113"/>
      <c r="T712" s="113"/>
      <c r="U712" s="113"/>
      <c r="V712" s="113"/>
      <c r="W712" s="113"/>
      <c r="X712" s="113"/>
      <c r="Y712" s="113">
        <f t="shared" si="784"/>
        <v>0</v>
      </c>
      <c r="Z712" s="113"/>
      <c r="AA712" s="113"/>
      <c r="AB712" s="113"/>
      <c r="AC712" s="113"/>
      <c r="AD712" s="113"/>
      <c r="AE712" s="113"/>
      <c r="AF712" s="113"/>
      <c r="AG712" s="113"/>
      <c r="AH712" s="113"/>
      <c r="AI712" s="113">
        <f t="shared" si="750"/>
        <v>0</v>
      </c>
      <c r="AJ712" s="113">
        <v>0</v>
      </c>
      <c r="AK712" s="113">
        <v>0</v>
      </c>
      <c r="AL712" s="113">
        <f t="shared" si="751"/>
        <v>0</v>
      </c>
      <c r="AM712" s="113"/>
      <c r="AN712" s="113"/>
      <c r="AO712" s="113"/>
      <c r="AP712" s="113"/>
      <c r="AQ712" s="113"/>
      <c r="AR712" s="113"/>
      <c r="AS712" s="113"/>
      <c r="AT712" s="113"/>
      <c r="AU712" s="113"/>
      <c r="AV712" s="113"/>
      <c r="AW712" s="113"/>
      <c r="AX712" s="113"/>
      <c r="AY712" s="113"/>
      <c r="AZ712" s="113"/>
      <c r="BA712" s="113"/>
      <c r="BB712" s="113"/>
    </row>
    <row r="713" spans="7:54" s="71" customFormat="1" x14ac:dyDescent="0.2">
      <c r="G713" s="77" t="s">
        <v>1286</v>
      </c>
      <c r="H713" s="78" t="s">
        <v>251</v>
      </c>
      <c r="I713" s="79" t="s">
        <v>252</v>
      </c>
      <c r="J713" s="80">
        <f>J714-J770-J805+J815</f>
        <v>9283614232</v>
      </c>
      <c r="K713" s="80">
        <f t="shared" ref="K713:AZ713" si="790">K714-K770-K805+K815</f>
        <v>40506305647</v>
      </c>
      <c r="L713" s="114">
        <f t="shared" si="790"/>
        <v>-27638387499.610455</v>
      </c>
      <c r="M713" s="114">
        <f t="shared" si="790"/>
        <v>-92947133</v>
      </c>
      <c r="N713" s="114">
        <f t="shared" si="790"/>
        <v>117289036</v>
      </c>
      <c r="O713" s="114">
        <f t="shared" si="790"/>
        <v>-26925153075</v>
      </c>
      <c r="P713" s="114">
        <f t="shared" si="790"/>
        <v>-14037489743</v>
      </c>
      <c r="Q713" s="114">
        <f t="shared" si="790"/>
        <v>-11187962938</v>
      </c>
      <c r="R713" s="114">
        <f t="shared" si="790"/>
        <v>-11208833161</v>
      </c>
      <c r="S713" s="114">
        <f t="shared" si="790"/>
        <v>-10646978257.333334</v>
      </c>
      <c r="T713" s="114">
        <f t="shared" si="790"/>
        <v>-10646978257.333334</v>
      </c>
      <c r="U713" s="114">
        <f t="shared" si="790"/>
        <v>-10646978257.333334</v>
      </c>
      <c r="V713" s="114">
        <f t="shared" si="790"/>
        <v>-10646978257.333334</v>
      </c>
      <c r="W713" s="114">
        <f t="shared" si="790"/>
        <v>-10646978257.333334</v>
      </c>
      <c r="X713" s="114">
        <f t="shared" si="790"/>
        <v>-10646978257.333334</v>
      </c>
      <c r="Y713" s="114">
        <f t="shared" si="790"/>
        <v>-113074159770</v>
      </c>
      <c r="Z713" s="114">
        <f t="shared" si="790"/>
        <v>-2303198958.3008709</v>
      </c>
      <c r="AA713" s="114">
        <f t="shared" si="790"/>
        <v>-2303198958.3008709</v>
      </c>
      <c r="AB713" s="114">
        <f t="shared" si="790"/>
        <v>-2303198958.3008709</v>
      </c>
      <c r="AC713" s="114">
        <f t="shared" si="790"/>
        <v>-2303198958.3008709</v>
      </c>
      <c r="AD713" s="114">
        <f t="shared" si="790"/>
        <v>-2303198958.3008709</v>
      </c>
      <c r="AE713" s="114">
        <f t="shared" si="790"/>
        <v>-2303198958.3008709</v>
      </c>
      <c r="AF713" s="114">
        <f t="shared" si="790"/>
        <v>-2303198958.3008709</v>
      </c>
      <c r="AG713" s="114">
        <f t="shared" si="790"/>
        <v>5744091145</v>
      </c>
      <c r="AH713" s="114">
        <f t="shared" si="790"/>
        <v>34762213663</v>
      </c>
      <c r="AI713" s="114">
        <f t="shared" si="790"/>
        <v>40506304808</v>
      </c>
      <c r="AJ713" s="114">
        <f t="shared" si="790"/>
        <v>-13819193749.805225</v>
      </c>
      <c r="AK713" s="114">
        <f t="shared" si="790"/>
        <v>-13819193749.805225</v>
      </c>
      <c r="AL713" s="114">
        <f t="shared" si="790"/>
        <v>-27638387499.610451</v>
      </c>
      <c r="AM713" s="114">
        <f t="shared" si="790"/>
        <v>-63335097014</v>
      </c>
      <c r="AN713" s="114">
        <f t="shared" si="790"/>
        <v>-35600112253.337898</v>
      </c>
      <c r="AO713" s="114">
        <f t="shared" si="790"/>
        <v>-36096460748.451019</v>
      </c>
      <c r="AP713" s="114">
        <f t="shared" si="790"/>
        <v>-135031670015.78893</v>
      </c>
      <c r="AQ713" s="114">
        <f t="shared" si="790"/>
        <v>-63335097014</v>
      </c>
      <c r="AR713" s="114">
        <f t="shared" si="790"/>
        <v>-35600112253.337898</v>
      </c>
      <c r="AS713" s="114">
        <f t="shared" si="790"/>
        <v>-36096460748.451019</v>
      </c>
      <c r="AT713" s="114">
        <f t="shared" si="790"/>
        <v>-135031670015.78893</v>
      </c>
      <c r="AU713" s="114">
        <f t="shared" si="790"/>
        <v>-63335097014</v>
      </c>
      <c r="AV713" s="114">
        <f t="shared" si="790"/>
        <v>-71696573001.788498</v>
      </c>
      <c r="AW713" s="114">
        <f t="shared" si="790"/>
        <v>-135031670015.7885</v>
      </c>
      <c r="AX713" s="114" t="e">
        <f t="shared" si="790"/>
        <v>#REF!</v>
      </c>
      <c r="AY713" s="114">
        <f t="shared" si="790"/>
        <v>-137395642015.7885</v>
      </c>
      <c r="AZ713" s="114">
        <f t="shared" si="790"/>
        <v>-106740215696.59061</v>
      </c>
      <c r="BA713" s="114">
        <f>BA714-BA770-BA805+BA815</f>
        <v>-137394379444.21445</v>
      </c>
      <c r="BB713" s="114">
        <f>BB714-BB770-BB805+BB815</f>
        <v>-132251945636.6906</v>
      </c>
    </row>
    <row r="714" spans="7:54" s="99" customFormat="1" x14ac:dyDescent="0.25">
      <c r="G714" s="98" t="s">
        <v>1287</v>
      </c>
      <c r="H714" s="78" t="s">
        <v>253</v>
      </c>
      <c r="I714" s="79" t="s">
        <v>254</v>
      </c>
      <c r="J714" s="80">
        <f>J715+J717+J719+J721+J725+J727+J730+J732+J734+J738+J743+J745+J747+J751+J755+J757+J759+J761+J763+J765+J768</f>
        <v>12111390355</v>
      </c>
      <c r="K714" s="80">
        <f t="shared" ref="K714:AZ714" si="791">K715+K717+K719+K721+K725+K727+K730+K732+K734+K738+K743+K745+K747+K751+K755+K757+K759+K761+K763+K765+K768</f>
        <v>49228393540</v>
      </c>
      <c r="L714" s="114">
        <f t="shared" si="791"/>
        <v>8150000000</v>
      </c>
      <c r="M714" s="114">
        <f t="shared" si="791"/>
        <v>43634807</v>
      </c>
      <c r="N714" s="114">
        <f t="shared" si="791"/>
        <v>121906113</v>
      </c>
      <c r="O714" s="114">
        <f t="shared" si="791"/>
        <v>545791913</v>
      </c>
      <c r="P714" s="114">
        <f t="shared" si="791"/>
        <v>53419154</v>
      </c>
      <c r="Q714" s="114">
        <f t="shared" si="791"/>
        <v>59351066</v>
      </c>
      <c r="R714" s="114">
        <f t="shared" si="791"/>
        <v>67563700</v>
      </c>
      <c r="S714" s="114">
        <f t="shared" si="791"/>
        <v>470697576.66666669</v>
      </c>
      <c r="T714" s="114">
        <f t="shared" si="791"/>
        <v>470697576.66666669</v>
      </c>
      <c r="U714" s="114">
        <f t="shared" si="791"/>
        <v>470697576.66666669</v>
      </c>
      <c r="V714" s="114">
        <f t="shared" si="791"/>
        <v>470697576.66666669</v>
      </c>
      <c r="W714" s="114">
        <f t="shared" si="791"/>
        <v>470697576.66666669</v>
      </c>
      <c r="X714" s="114">
        <f t="shared" si="791"/>
        <v>470697576.66666669</v>
      </c>
      <c r="Y714" s="114">
        <f t="shared" si="791"/>
        <v>3715852213</v>
      </c>
      <c r="Z714" s="114">
        <f t="shared" si="791"/>
        <v>679166666.66666675</v>
      </c>
      <c r="AA714" s="114">
        <f t="shared" si="791"/>
        <v>679166666.66666675</v>
      </c>
      <c r="AB714" s="114">
        <f t="shared" si="791"/>
        <v>679166666.66666675</v>
      </c>
      <c r="AC714" s="114">
        <f t="shared" si="791"/>
        <v>679166666.66666675</v>
      </c>
      <c r="AD714" s="114">
        <f t="shared" si="791"/>
        <v>679166666.66666675</v>
      </c>
      <c r="AE714" s="114">
        <f t="shared" si="791"/>
        <v>679166666.66666675</v>
      </c>
      <c r="AF714" s="114">
        <f t="shared" si="791"/>
        <v>679166666.66666675</v>
      </c>
      <c r="AG714" s="114">
        <f t="shared" si="791"/>
        <v>12385153617</v>
      </c>
      <c r="AH714" s="114">
        <f t="shared" si="791"/>
        <v>794987096995</v>
      </c>
      <c r="AI714" s="114">
        <f t="shared" si="791"/>
        <v>807372250612</v>
      </c>
      <c r="AJ714" s="114">
        <f t="shared" si="791"/>
        <v>4075000000</v>
      </c>
      <c r="AK714" s="114">
        <f t="shared" si="791"/>
        <v>4075000000</v>
      </c>
      <c r="AL714" s="114">
        <f t="shared" si="791"/>
        <v>8150000000</v>
      </c>
      <c r="AM714" s="114">
        <f t="shared" si="791"/>
        <v>891666753</v>
      </c>
      <c r="AN714" s="114">
        <f t="shared" si="791"/>
        <v>466100000</v>
      </c>
      <c r="AO714" s="114">
        <f t="shared" si="791"/>
        <v>466100000</v>
      </c>
      <c r="AP714" s="114">
        <f t="shared" si="791"/>
        <v>1823866753</v>
      </c>
      <c r="AQ714" s="114">
        <f t="shared" si="791"/>
        <v>891666753</v>
      </c>
      <c r="AR714" s="114">
        <f t="shared" si="791"/>
        <v>466100000</v>
      </c>
      <c r="AS714" s="114">
        <f t="shared" si="791"/>
        <v>466100000</v>
      </c>
      <c r="AT714" s="114">
        <f t="shared" si="791"/>
        <v>1823866753</v>
      </c>
      <c r="AU714" s="114">
        <f t="shared" si="791"/>
        <v>891666753</v>
      </c>
      <c r="AV714" s="114">
        <f t="shared" si="791"/>
        <v>932200000</v>
      </c>
      <c r="AW714" s="114">
        <f t="shared" si="791"/>
        <v>1823866753</v>
      </c>
      <c r="AX714" s="114" t="e">
        <f t="shared" si="791"/>
        <v>#REF!</v>
      </c>
      <c r="AY714" s="114">
        <f t="shared" si="791"/>
        <v>1823866753</v>
      </c>
      <c r="AZ714" s="114">
        <f t="shared" si="791"/>
        <v>3890400000</v>
      </c>
      <c r="BA714" s="114">
        <f>BA715+BA717+BA719+BA721+BA725+BA727+BA730+BA732+BA734+BA738+BA743+BA745+BA747+BA751+BA755+BA757+BA759+BA761+BA763+BA765+BA768</f>
        <v>1823866753</v>
      </c>
      <c r="BB714" s="114">
        <f>BB715+BB717+BB719+BB721+BB725+BB727+BB730+BB732+BB734+BB738+BB743+BB745+BB747+BB751+BB755+BB757+BB759+BB761+BB763+BB765+BB768</f>
        <v>3890400000</v>
      </c>
    </row>
    <row r="715" spans="7:54" s="71" customFormat="1" ht="14.25" x14ac:dyDescent="0.2">
      <c r="G715" s="81" t="s">
        <v>1288</v>
      </c>
      <c r="H715" s="82" t="s">
        <v>1289</v>
      </c>
      <c r="I715" s="83" t="s">
        <v>1290</v>
      </c>
      <c r="J715" s="84">
        <f>J716</f>
        <v>0</v>
      </c>
      <c r="K715" s="84">
        <f>K716</f>
        <v>0</v>
      </c>
      <c r="L715" s="115">
        <f>L716</f>
        <v>0</v>
      </c>
      <c r="M715" s="115">
        <f t="shared" ref="M715:X715" si="792">M716</f>
        <v>0</v>
      </c>
      <c r="N715" s="115">
        <f t="shared" si="792"/>
        <v>0</v>
      </c>
      <c r="O715" s="115">
        <f t="shared" si="792"/>
        <v>0</v>
      </c>
      <c r="P715" s="115">
        <f t="shared" si="792"/>
        <v>0</v>
      </c>
      <c r="Q715" s="115">
        <f t="shared" si="792"/>
        <v>0</v>
      </c>
      <c r="R715" s="115">
        <f t="shared" si="792"/>
        <v>0</v>
      </c>
      <c r="S715" s="115">
        <f t="shared" si="792"/>
        <v>0</v>
      </c>
      <c r="T715" s="115">
        <f t="shared" si="792"/>
        <v>0</v>
      </c>
      <c r="U715" s="115">
        <f t="shared" si="792"/>
        <v>0</v>
      </c>
      <c r="V715" s="115">
        <f t="shared" si="792"/>
        <v>0</v>
      </c>
      <c r="W715" s="115">
        <f t="shared" si="792"/>
        <v>0</v>
      </c>
      <c r="X715" s="115">
        <f t="shared" si="792"/>
        <v>0</v>
      </c>
      <c r="Y715" s="115">
        <f t="shared" si="784"/>
        <v>0</v>
      </c>
      <c r="Z715" s="115">
        <f t="shared" ref="Z715:BB715" si="793">Z716</f>
        <v>0</v>
      </c>
      <c r="AA715" s="115">
        <f t="shared" si="793"/>
        <v>0</v>
      </c>
      <c r="AB715" s="115">
        <f t="shared" si="793"/>
        <v>0</v>
      </c>
      <c r="AC715" s="115">
        <f t="shared" si="793"/>
        <v>0</v>
      </c>
      <c r="AD715" s="115">
        <f t="shared" si="793"/>
        <v>0</v>
      </c>
      <c r="AE715" s="115">
        <f t="shared" si="793"/>
        <v>0</v>
      </c>
      <c r="AF715" s="115">
        <f t="shared" si="793"/>
        <v>0</v>
      </c>
      <c r="AG715" s="115">
        <f t="shared" si="793"/>
        <v>0</v>
      </c>
      <c r="AH715" s="115">
        <f t="shared" si="793"/>
        <v>0</v>
      </c>
      <c r="AI715" s="115">
        <f t="shared" si="793"/>
        <v>0</v>
      </c>
      <c r="AJ715" s="115">
        <f t="shared" si="793"/>
        <v>0</v>
      </c>
      <c r="AK715" s="115">
        <f t="shared" si="793"/>
        <v>0</v>
      </c>
      <c r="AL715" s="115">
        <f t="shared" si="793"/>
        <v>0</v>
      </c>
      <c r="AM715" s="115">
        <f t="shared" si="793"/>
        <v>0</v>
      </c>
      <c r="AN715" s="115">
        <f t="shared" si="793"/>
        <v>0</v>
      </c>
      <c r="AO715" s="115">
        <f t="shared" si="793"/>
        <v>0</v>
      </c>
      <c r="AP715" s="115">
        <f t="shared" si="793"/>
        <v>0</v>
      </c>
      <c r="AQ715" s="115">
        <f t="shared" si="793"/>
        <v>0</v>
      </c>
      <c r="AR715" s="115">
        <f t="shared" si="793"/>
        <v>0</v>
      </c>
      <c r="AS715" s="115">
        <f t="shared" si="793"/>
        <v>0</v>
      </c>
      <c r="AT715" s="115">
        <f t="shared" si="793"/>
        <v>0</v>
      </c>
      <c r="AU715" s="115">
        <f t="shared" si="793"/>
        <v>0</v>
      </c>
      <c r="AV715" s="115">
        <f t="shared" si="793"/>
        <v>0</v>
      </c>
      <c r="AW715" s="115">
        <f t="shared" si="793"/>
        <v>0</v>
      </c>
      <c r="AX715" s="115" t="e">
        <f t="shared" si="793"/>
        <v>#REF!</v>
      </c>
      <c r="AY715" s="115">
        <f t="shared" si="793"/>
        <v>0</v>
      </c>
      <c r="AZ715" s="115">
        <f t="shared" si="793"/>
        <v>0</v>
      </c>
      <c r="BA715" s="115">
        <f t="shared" si="793"/>
        <v>0</v>
      </c>
      <c r="BB715" s="115">
        <f t="shared" si="793"/>
        <v>0</v>
      </c>
    </row>
    <row r="716" spans="7:54" s="71" customFormat="1" ht="14.25" x14ac:dyDescent="0.2">
      <c r="G716" s="81" t="s">
        <v>1289</v>
      </c>
      <c r="H716" s="85" t="s">
        <v>1289</v>
      </c>
      <c r="I716" s="74" t="s">
        <v>1290</v>
      </c>
      <c r="J716" s="75">
        <v>0</v>
      </c>
      <c r="K716" s="75"/>
      <c r="L716" s="113">
        <v>0</v>
      </c>
      <c r="M716" s="113">
        <v>0</v>
      </c>
      <c r="N716" s="113">
        <v>0</v>
      </c>
      <c r="O716" s="113">
        <v>0</v>
      </c>
      <c r="P716" s="113">
        <v>0</v>
      </c>
      <c r="Q716" s="113">
        <v>0</v>
      </c>
      <c r="R716" s="113">
        <v>0</v>
      </c>
      <c r="S716" s="113">
        <v>0</v>
      </c>
      <c r="T716" s="113">
        <v>0</v>
      </c>
      <c r="U716" s="113">
        <v>0</v>
      </c>
      <c r="V716" s="113">
        <v>0</v>
      </c>
      <c r="W716" s="113">
        <v>0</v>
      </c>
      <c r="X716" s="113">
        <v>0</v>
      </c>
      <c r="Y716" s="113">
        <f t="shared" si="784"/>
        <v>0</v>
      </c>
      <c r="Z716" s="113">
        <v>0</v>
      </c>
      <c r="AA716" s="113">
        <v>0</v>
      </c>
      <c r="AB716" s="113">
        <v>0</v>
      </c>
      <c r="AC716" s="113">
        <v>0</v>
      </c>
      <c r="AD716" s="113">
        <v>0</v>
      </c>
      <c r="AE716" s="113">
        <v>0</v>
      </c>
      <c r="AF716" s="113">
        <v>0</v>
      </c>
      <c r="AG716" s="113">
        <v>0</v>
      </c>
      <c r="AH716" s="113">
        <v>0</v>
      </c>
      <c r="AI716" s="113">
        <f t="shared" si="750"/>
        <v>0</v>
      </c>
      <c r="AJ716" s="113">
        <v>0</v>
      </c>
      <c r="AK716" s="113">
        <v>0</v>
      </c>
      <c r="AL716" s="113">
        <f t="shared" si="751"/>
        <v>0</v>
      </c>
      <c r="AM716" s="113">
        <f>SUM(M716:R716)</f>
        <v>0</v>
      </c>
      <c r="AN716" s="113">
        <f>SUM(S716:U716)</f>
        <v>0</v>
      </c>
      <c r="AO716" s="113">
        <f>SUM(V716:X716)</f>
        <v>0</v>
      </c>
      <c r="AP716" s="113">
        <f>SUM(AM716:AO716)</f>
        <v>0</v>
      </c>
      <c r="AQ716" s="113">
        <f>AM716</f>
        <v>0</v>
      </c>
      <c r="AR716" s="113">
        <f>AN716</f>
        <v>0</v>
      </c>
      <c r="AS716" s="113">
        <f>AO716</f>
        <v>0</v>
      </c>
      <c r="AT716" s="113">
        <f>SUM(AQ716:AS716)</f>
        <v>0</v>
      </c>
      <c r="AU716" s="113">
        <v>0</v>
      </c>
      <c r="AV716" s="113">
        <v>0</v>
      </c>
      <c r="AW716" s="113">
        <f>SUM(AU716:AV716)</f>
        <v>0</v>
      </c>
      <c r="AX716" s="113" t="e">
        <f>#REF!</f>
        <v>#REF!</v>
      </c>
      <c r="AY716" s="113">
        <v>0</v>
      </c>
      <c r="AZ716" s="113">
        <v>0</v>
      </c>
      <c r="BA716" s="113">
        <v>0</v>
      </c>
      <c r="BB716" s="113">
        <v>0</v>
      </c>
    </row>
    <row r="717" spans="7:54" s="71" customFormat="1" ht="14.25" x14ac:dyDescent="0.2">
      <c r="G717" s="81" t="s">
        <v>1291</v>
      </c>
      <c r="H717" s="82" t="s">
        <v>1292</v>
      </c>
      <c r="I717" s="83" t="s">
        <v>1293</v>
      </c>
      <c r="J717" s="84">
        <f>J718</f>
        <v>701481779</v>
      </c>
      <c r="K717" s="84">
        <f>K718</f>
        <v>570308493</v>
      </c>
      <c r="L717" s="115">
        <f>L718</f>
        <v>650000000</v>
      </c>
      <c r="M717" s="115">
        <f t="shared" ref="M717:X717" si="794">M718</f>
        <v>27302681</v>
      </c>
      <c r="N717" s="115">
        <f t="shared" si="794"/>
        <v>22156311</v>
      </c>
      <c r="O717" s="115">
        <f t="shared" si="794"/>
        <v>22093962</v>
      </c>
      <c r="P717" s="115">
        <f t="shared" si="794"/>
        <v>26064062</v>
      </c>
      <c r="Q717" s="115">
        <f t="shared" si="794"/>
        <v>17093520</v>
      </c>
      <c r="R717" s="115">
        <f t="shared" si="794"/>
        <v>10575173</v>
      </c>
      <c r="S717" s="115">
        <f t="shared" si="794"/>
        <v>54166666.666666664</v>
      </c>
      <c r="T717" s="115">
        <f t="shared" si="794"/>
        <v>54166666.666666664</v>
      </c>
      <c r="U717" s="115">
        <f t="shared" si="794"/>
        <v>54166666.666666664</v>
      </c>
      <c r="V717" s="115">
        <f t="shared" si="794"/>
        <v>54166666.666666664</v>
      </c>
      <c r="W717" s="115">
        <f t="shared" si="794"/>
        <v>54166666.666666664</v>
      </c>
      <c r="X717" s="115">
        <f t="shared" si="794"/>
        <v>54166666.666666664</v>
      </c>
      <c r="Y717" s="115">
        <f t="shared" si="784"/>
        <v>450285709.00000006</v>
      </c>
      <c r="Z717" s="115">
        <f t="shared" ref="Z717:BB717" si="795">Z718</f>
        <v>54166666.666666664</v>
      </c>
      <c r="AA717" s="115">
        <f t="shared" si="795"/>
        <v>54166666.666666664</v>
      </c>
      <c r="AB717" s="115">
        <f t="shared" si="795"/>
        <v>54166666.666666664</v>
      </c>
      <c r="AC717" s="115">
        <f t="shared" si="795"/>
        <v>54166666.666666664</v>
      </c>
      <c r="AD717" s="115">
        <f t="shared" si="795"/>
        <v>54166666.666666664</v>
      </c>
      <c r="AE717" s="115">
        <f t="shared" si="795"/>
        <v>54166666.666666664</v>
      </c>
      <c r="AF717" s="115">
        <f t="shared" si="795"/>
        <v>54166666.666666664</v>
      </c>
      <c r="AG717" s="115">
        <v>343746827</v>
      </c>
      <c r="AH717" s="115">
        <v>226561666</v>
      </c>
      <c r="AI717" s="115">
        <f t="shared" si="795"/>
        <v>570308493</v>
      </c>
      <c r="AJ717" s="115">
        <f t="shared" si="795"/>
        <v>325000000</v>
      </c>
      <c r="AK717" s="115">
        <f t="shared" si="795"/>
        <v>325000000</v>
      </c>
      <c r="AL717" s="115">
        <f t="shared" si="795"/>
        <v>650000000</v>
      </c>
      <c r="AM717" s="115">
        <f t="shared" si="795"/>
        <v>125285709</v>
      </c>
      <c r="AN717" s="115">
        <f t="shared" si="795"/>
        <v>65000000</v>
      </c>
      <c r="AO717" s="115">
        <f t="shared" si="795"/>
        <v>65000000</v>
      </c>
      <c r="AP717" s="115">
        <f t="shared" si="795"/>
        <v>255285709</v>
      </c>
      <c r="AQ717" s="115">
        <f t="shared" si="795"/>
        <v>125285709</v>
      </c>
      <c r="AR717" s="115">
        <f t="shared" si="795"/>
        <v>65000000</v>
      </c>
      <c r="AS717" s="115">
        <f t="shared" si="795"/>
        <v>65000000</v>
      </c>
      <c r="AT717" s="115">
        <f t="shared" si="795"/>
        <v>255285709</v>
      </c>
      <c r="AU717" s="115">
        <f t="shared" si="795"/>
        <v>125285709</v>
      </c>
      <c r="AV717" s="115">
        <f t="shared" si="795"/>
        <v>130000000</v>
      </c>
      <c r="AW717" s="115">
        <f t="shared" si="795"/>
        <v>255285709</v>
      </c>
      <c r="AX717" s="115" t="e">
        <f t="shared" si="795"/>
        <v>#REF!</v>
      </c>
      <c r="AY717" s="115">
        <f t="shared" si="795"/>
        <v>255285709</v>
      </c>
      <c r="AZ717" s="115">
        <f t="shared" si="795"/>
        <v>260000000</v>
      </c>
      <c r="BA717" s="115">
        <f t="shared" si="795"/>
        <v>255285709</v>
      </c>
      <c r="BB717" s="115">
        <f t="shared" si="795"/>
        <v>260000000</v>
      </c>
    </row>
    <row r="718" spans="7:54" s="71" customFormat="1" ht="14.25" x14ac:dyDescent="0.2">
      <c r="G718" s="81" t="s">
        <v>1292</v>
      </c>
      <c r="H718" s="85" t="s">
        <v>1292</v>
      </c>
      <c r="I718" s="74" t="s">
        <v>1294</v>
      </c>
      <c r="J718" s="75">
        <v>701481779</v>
      </c>
      <c r="K718" s="75">
        <v>570308493</v>
      </c>
      <c r="L718" s="113">
        <v>650000000</v>
      </c>
      <c r="M718" s="113">
        <v>27302681</v>
      </c>
      <c r="N718" s="113">
        <v>22156311</v>
      </c>
      <c r="O718" s="113">
        <v>22093962</v>
      </c>
      <c r="P718" s="113">
        <v>26064062</v>
      </c>
      <c r="Q718" s="113">
        <v>17093520</v>
      </c>
      <c r="R718" s="113">
        <v>10575173</v>
      </c>
      <c r="S718" s="113">
        <v>54166666.666666664</v>
      </c>
      <c r="T718" s="113">
        <v>54166666.666666664</v>
      </c>
      <c r="U718" s="113">
        <v>54166666.666666664</v>
      </c>
      <c r="V718" s="113">
        <v>54166666.666666664</v>
      </c>
      <c r="W718" s="113">
        <v>54166666.666666664</v>
      </c>
      <c r="X718" s="113">
        <v>54166666.666666664</v>
      </c>
      <c r="Y718" s="113">
        <f t="shared" si="784"/>
        <v>450285709.00000006</v>
      </c>
      <c r="Z718" s="113">
        <v>54166666.666666664</v>
      </c>
      <c r="AA718" s="113">
        <v>54166666.666666664</v>
      </c>
      <c r="AB718" s="113">
        <v>54166666.666666664</v>
      </c>
      <c r="AC718" s="113">
        <v>54166666.666666664</v>
      </c>
      <c r="AD718" s="113">
        <v>54166666.666666664</v>
      </c>
      <c r="AE718" s="113">
        <v>54166666.666666664</v>
      </c>
      <c r="AF718" s="113">
        <v>54166666.666666664</v>
      </c>
      <c r="AG718" s="113">
        <v>343746827</v>
      </c>
      <c r="AH718" s="113">
        <v>226561666</v>
      </c>
      <c r="AI718" s="113">
        <f t="shared" si="750"/>
        <v>570308493</v>
      </c>
      <c r="AJ718" s="113">
        <v>325000000</v>
      </c>
      <c r="AK718" s="113">
        <v>325000000</v>
      </c>
      <c r="AL718" s="113">
        <f t="shared" si="751"/>
        <v>650000000</v>
      </c>
      <c r="AM718" s="113">
        <f>SUM(M718:R718)</f>
        <v>125285709</v>
      </c>
      <c r="AN718" s="113">
        <v>65000000</v>
      </c>
      <c r="AO718" s="113">
        <v>65000000</v>
      </c>
      <c r="AP718" s="113">
        <f>SUM(AM718:AO718)</f>
        <v>255285709</v>
      </c>
      <c r="AQ718" s="113">
        <f>AM718</f>
        <v>125285709</v>
      </c>
      <c r="AR718" s="113">
        <f>AN718</f>
        <v>65000000</v>
      </c>
      <c r="AS718" s="113">
        <f>AO718</f>
        <v>65000000</v>
      </c>
      <c r="AT718" s="113">
        <f>SUM(AQ718:AS718)</f>
        <v>255285709</v>
      </c>
      <c r="AU718" s="113">
        <v>125285709</v>
      </c>
      <c r="AV718" s="113">
        <v>130000000</v>
      </c>
      <c r="AW718" s="113">
        <f>SUM(AU718:AV718)</f>
        <v>255285709</v>
      </c>
      <c r="AX718" s="113" t="e">
        <f>#REF!</f>
        <v>#REF!</v>
      </c>
      <c r="AY718" s="113">
        <f>255285.709*1000</f>
        <v>255285709</v>
      </c>
      <c r="AZ718" s="113">
        <f>260000*1000</f>
        <v>260000000</v>
      </c>
      <c r="BA718" s="113">
        <f>255285.709*1000</f>
        <v>255285709</v>
      </c>
      <c r="BB718" s="113">
        <f>260000*1000</f>
        <v>260000000</v>
      </c>
    </row>
    <row r="719" spans="7:54" s="71" customFormat="1" ht="14.25" x14ac:dyDescent="0.2">
      <c r="G719" s="81" t="s">
        <v>1295</v>
      </c>
      <c r="H719" s="82" t="s">
        <v>1296</v>
      </c>
      <c r="I719" s="83" t="s">
        <v>1297</v>
      </c>
      <c r="J719" s="84">
        <f>J720</f>
        <v>0</v>
      </c>
      <c r="K719" s="84">
        <f>K720</f>
        <v>0</v>
      </c>
      <c r="L719" s="115">
        <f>L720</f>
        <v>0</v>
      </c>
      <c r="M719" s="115">
        <f t="shared" ref="M719:X719" si="796">M720</f>
        <v>0</v>
      </c>
      <c r="N719" s="115">
        <f t="shared" si="796"/>
        <v>0</v>
      </c>
      <c r="O719" s="115">
        <f t="shared" si="796"/>
        <v>0</v>
      </c>
      <c r="P719" s="115">
        <f t="shared" si="796"/>
        <v>0</v>
      </c>
      <c r="Q719" s="115">
        <f t="shared" si="796"/>
        <v>0</v>
      </c>
      <c r="R719" s="115">
        <f t="shared" si="796"/>
        <v>0</v>
      </c>
      <c r="S719" s="115">
        <f t="shared" si="796"/>
        <v>0</v>
      </c>
      <c r="T719" s="115">
        <f t="shared" si="796"/>
        <v>0</v>
      </c>
      <c r="U719" s="115">
        <f t="shared" si="796"/>
        <v>0</v>
      </c>
      <c r="V719" s="115">
        <f t="shared" si="796"/>
        <v>0</v>
      </c>
      <c r="W719" s="115">
        <f t="shared" si="796"/>
        <v>0</v>
      </c>
      <c r="X719" s="115">
        <f t="shared" si="796"/>
        <v>0</v>
      </c>
      <c r="Y719" s="115">
        <f t="shared" si="784"/>
        <v>0</v>
      </c>
      <c r="Z719" s="115">
        <f t="shared" ref="Z719:BB719" si="797">Z720</f>
        <v>0</v>
      </c>
      <c r="AA719" s="115">
        <f t="shared" si="797"/>
        <v>0</v>
      </c>
      <c r="AB719" s="115">
        <f t="shared" si="797"/>
        <v>0</v>
      </c>
      <c r="AC719" s="115">
        <f t="shared" si="797"/>
        <v>0</v>
      </c>
      <c r="AD719" s="115">
        <f t="shared" si="797"/>
        <v>0</v>
      </c>
      <c r="AE719" s="115">
        <f t="shared" si="797"/>
        <v>0</v>
      </c>
      <c r="AF719" s="115">
        <f t="shared" si="797"/>
        <v>0</v>
      </c>
      <c r="AG719" s="115">
        <v>0</v>
      </c>
      <c r="AH719" s="115">
        <v>0</v>
      </c>
      <c r="AI719" s="115">
        <f t="shared" si="797"/>
        <v>0</v>
      </c>
      <c r="AJ719" s="115">
        <f t="shared" si="797"/>
        <v>0</v>
      </c>
      <c r="AK719" s="115">
        <f t="shared" si="797"/>
        <v>0</v>
      </c>
      <c r="AL719" s="115">
        <f t="shared" si="797"/>
        <v>0</v>
      </c>
      <c r="AM719" s="115">
        <f t="shared" si="797"/>
        <v>0</v>
      </c>
      <c r="AN719" s="115">
        <f t="shared" si="797"/>
        <v>0</v>
      </c>
      <c r="AO719" s="115">
        <f t="shared" si="797"/>
        <v>0</v>
      </c>
      <c r="AP719" s="115">
        <f t="shared" si="797"/>
        <v>0</v>
      </c>
      <c r="AQ719" s="115">
        <f t="shared" si="797"/>
        <v>0</v>
      </c>
      <c r="AR719" s="115">
        <f t="shared" si="797"/>
        <v>0</v>
      </c>
      <c r="AS719" s="115">
        <f t="shared" si="797"/>
        <v>0</v>
      </c>
      <c r="AT719" s="115">
        <f t="shared" si="797"/>
        <v>0</v>
      </c>
      <c r="AU719" s="115">
        <f t="shared" si="797"/>
        <v>0</v>
      </c>
      <c r="AV719" s="115">
        <f t="shared" si="797"/>
        <v>0</v>
      </c>
      <c r="AW719" s="115">
        <f t="shared" si="797"/>
        <v>0</v>
      </c>
      <c r="AX719" s="115" t="e">
        <f t="shared" si="797"/>
        <v>#REF!</v>
      </c>
      <c r="AY719" s="115">
        <f t="shared" si="797"/>
        <v>0</v>
      </c>
      <c r="AZ719" s="115">
        <f t="shared" si="797"/>
        <v>0</v>
      </c>
      <c r="BA719" s="115">
        <f t="shared" si="797"/>
        <v>0</v>
      </c>
      <c r="BB719" s="115">
        <f t="shared" si="797"/>
        <v>0</v>
      </c>
    </row>
    <row r="720" spans="7:54" s="71" customFormat="1" ht="14.25" x14ac:dyDescent="0.2">
      <c r="G720" s="81" t="s">
        <v>1296</v>
      </c>
      <c r="H720" s="85" t="s">
        <v>1296</v>
      </c>
      <c r="I720" s="74" t="s">
        <v>1297</v>
      </c>
      <c r="J720" s="75">
        <v>0</v>
      </c>
      <c r="K720" s="75"/>
      <c r="L720" s="113">
        <v>0</v>
      </c>
      <c r="M720" s="113"/>
      <c r="N720" s="113"/>
      <c r="O720" s="113"/>
      <c r="P720" s="113"/>
      <c r="Q720" s="113">
        <v>0</v>
      </c>
      <c r="R720" s="113">
        <v>0</v>
      </c>
      <c r="S720" s="113">
        <v>0</v>
      </c>
      <c r="T720" s="113">
        <v>0</v>
      </c>
      <c r="U720" s="113">
        <v>0</v>
      </c>
      <c r="V720" s="113">
        <v>0</v>
      </c>
      <c r="W720" s="113">
        <v>0</v>
      </c>
      <c r="X720" s="113">
        <v>0</v>
      </c>
      <c r="Y720" s="113">
        <f t="shared" si="784"/>
        <v>0</v>
      </c>
      <c r="Z720" s="113"/>
      <c r="AA720" s="113"/>
      <c r="AB720" s="113"/>
      <c r="AC720" s="113"/>
      <c r="AD720" s="113">
        <v>0</v>
      </c>
      <c r="AE720" s="113">
        <v>0</v>
      </c>
      <c r="AF720" s="113">
        <v>0</v>
      </c>
      <c r="AG720" s="113">
        <v>0</v>
      </c>
      <c r="AH720" s="113">
        <v>0</v>
      </c>
      <c r="AI720" s="113">
        <f t="shared" si="750"/>
        <v>0</v>
      </c>
      <c r="AJ720" s="113">
        <v>0</v>
      </c>
      <c r="AK720" s="113">
        <v>0</v>
      </c>
      <c r="AL720" s="113">
        <f t="shared" si="751"/>
        <v>0</v>
      </c>
      <c r="AM720" s="113">
        <f>SUM(M720:R720)</f>
        <v>0</v>
      </c>
      <c r="AN720" s="113">
        <f>SUM(S720:U720)</f>
        <v>0</v>
      </c>
      <c r="AO720" s="113">
        <f>SUM(V720:X720)</f>
        <v>0</v>
      </c>
      <c r="AP720" s="113">
        <f>SUM(AM720:AO720)</f>
        <v>0</v>
      </c>
      <c r="AQ720" s="113">
        <f>AM720</f>
        <v>0</v>
      </c>
      <c r="AR720" s="113">
        <f>AN720</f>
        <v>0</v>
      </c>
      <c r="AS720" s="113">
        <f>AO720</f>
        <v>0</v>
      </c>
      <c r="AT720" s="113">
        <f>SUM(AQ720:AS720)</f>
        <v>0</v>
      </c>
      <c r="AU720" s="113">
        <v>0</v>
      </c>
      <c r="AV720" s="113">
        <v>0</v>
      </c>
      <c r="AW720" s="113">
        <f>SUM(AU720:AV720)</f>
        <v>0</v>
      </c>
      <c r="AX720" s="113" t="e">
        <f>#REF!</f>
        <v>#REF!</v>
      </c>
      <c r="AY720" s="113">
        <v>0</v>
      </c>
      <c r="AZ720" s="113">
        <v>0</v>
      </c>
      <c r="BA720" s="113">
        <v>0</v>
      </c>
      <c r="BB720" s="113">
        <v>0</v>
      </c>
    </row>
    <row r="721" spans="7:54" s="71" customFormat="1" ht="14.25" x14ac:dyDescent="0.2">
      <c r="G721" s="81" t="s">
        <v>1298</v>
      </c>
      <c r="H721" s="82" t="s">
        <v>1299</v>
      </c>
      <c r="I721" s="83" t="s">
        <v>1300</v>
      </c>
      <c r="J721" s="84">
        <f>SUM(J722:J724)</f>
        <v>0</v>
      </c>
      <c r="K721" s="84">
        <f>SUM(K722:K724)</f>
        <v>0</v>
      </c>
      <c r="L721" s="115">
        <f>SUM(L722:L724)</f>
        <v>0</v>
      </c>
      <c r="M721" s="115">
        <f t="shared" ref="M721:X721" si="798">SUM(M722:M724)</f>
        <v>0</v>
      </c>
      <c r="N721" s="115">
        <f t="shared" si="798"/>
        <v>0</v>
      </c>
      <c r="O721" s="115">
        <f t="shared" si="798"/>
        <v>0</v>
      </c>
      <c r="P721" s="115">
        <f t="shared" si="798"/>
        <v>0</v>
      </c>
      <c r="Q721" s="115">
        <f t="shared" si="798"/>
        <v>0</v>
      </c>
      <c r="R721" s="115">
        <f t="shared" si="798"/>
        <v>0</v>
      </c>
      <c r="S721" s="115">
        <f t="shared" si="798"/>
        <v>0</v>
      </c>
      <c r="T721" s="115">
        <f t="shared" si="798"/>
        <v>0</v>
      </c>
      <c r="U721" s="115">
        <f t="shared" si="798"/>
        <v>0</v>
      </c>
      <c r="V721" s="115">
        <f t="shared" si="798"/>
        <v>0</v>
      </c>
      <c r="W721" s="115">
        <f t="shared" si="798"/>
        <v>0</v>
      </c>
      <c r="X721" s="115">
        <f t="shared" si="798"/>
        <v>0</v>
      </c>
      <c r="Y721" s="115">
        <f t="shared" si="784"/>
        <v>0</v>
      </c>
      <c r="Z721" s="115">
        <f t="shared" ref="Z721:AZ721" si="799">SUM(Z722:Z724)</f>
        <v>0</v>
      </c>
      <c r="AA721" s="115">
        <f t="shared" si="799"/>
        <v>0</v>
      </c>
      <c r="AB721" s="115">
        <f t="shared" si="799"/>
        <v>0</v>
      </c>
      <c r="AC721" s="115">
        <f t="shared" si="799"/>
        <v>0</v>
      </c>
      <c r="AD721" s="115">
        <f t="shared" si="799"/>
        <v>0</v>
      </c>
      <c r="AE721" s="115">
        <f t="shared" si="799"/>
        <v>0</v>
      </c>
      <c r="AF721" s="115">
        <f t="shared" si="799"/>
        <v>0</v>
      </c>
      <c r="AG721" s="115">
        <f t="shared" si="799"/>
        <v>0</v>
      </c>
      <c r="AH721" s="115">
        <f t="shared" si="799"/>
        <v>0</v>
      </c>
      <c r="AI721" s="115">
        <f t="shared" si="799"/>
        <v>0</v>
      </c>
      <c r="AJ721" s="115">
        <f t="shared" si="799"/>
        <v>0</v>
      </c>
      <c r="AK721" s="115">
        <f t="shared" si="799"/>
        <v>0</v>
      </c>
      <c r="AL721" s="115">
        <f t="shared" si="799"/>
        <v>0</v>
      </c>
      <c r="AM721" s="115">
        <f t="shared" si="799"/>
        <v>0</v>
      </c>
      <c r="AN721" s="115">
        <f t="shared" si="799"/>
        <v>0</v>
      </c>
      <c r="AO721" s="115">
        <f t="shared" si="799"/>
        <v>0</v>
      </c>
      <c r="AP721" s="115">
        <f t="shared" si="799"/>
        <v>0</v>
      </c>
      <c r="AQ721" s="115">
        <f t="shared" si="799"/>
        <v>0</v>
      </c>
      <c r="AR721" s="115">
        <f t="shared" si="799"/>
        <v>0</v>
      </c>
      <c r="AS721" s="115">
        <f>SUM(AS722:AS724)</f>
        <v>0</v>
      </c>
      <c r="AT721" s="115">
        <f>SUM(AT722:AT724)</f>
        <v>0</v>
      </c>
      <c r="AU721" s="115">
        <f t="shared" si="799"/>
        <v>0</v>
      </c>
      <c r="AV721" s="115">
        <f t="shared" si="799"/>
        <v>0</v>
      </c>
      <c r="AW721" s="115">
        <f t="shared" si="799"/>
        <v>0</v>
      </c>
      <c r="AX721" s="115" t="e">
        <f t="shared" si="799"/>
        <v>#REF!</v>
      </c>
      <c r="AY721" s="115">
        <f t="shared" si="799"/>
        <v>0</v>
      </c>
      <c r="AZ721" s="115">
        <f t="shared" si="799"/>
        <v>0</v>
      </c>
      <c r="BA721" s="115">
        <f>SUM(BA722:BA724)</f>
        <v>0</v>
      </c>
      <c r="BB721" s="115">
        <f>SUM(BB722:BB724)</f>
        <v>0</v>
      </c>
    </row>
    <row r="722" spans="7:54" s="71" customFormat="1" ht="14.25" x14ac:dyDescent="0.2">
      <c r="G722" s="81" t="s">
        <v>1301</v>
      </c>
      <c r="H722" s="85" t="s">
        <v>1301</v>
      </c>
      <c r="I722" s="74" t="s">
        <v>1302</v>
      </c>
      <c r="J722" s="75">
        <v>0</v>
      </c>
      <c r="K722" s="75"/>
      <c r="L722" s="113">
        <v>0</v>
      </c>
      <c r="M722" s="113">
        <v>0</v>
      </c>
      <c r="N722" s="113">
        <v>0</v>
      </c>
      <c r="O722" s="113">
        <v>0</v>
      </c>
      <c r="P722" s="113">
        <v>0</v>
      </c>
      <c r="Q722" s="113">
        <v>0</v>
      </c>
      <c r="R722" s="113">
        <v>0</v>
      </c>
      <c r="S722" s="113">
        <v>0</v>
      </c>
      <c r="T722" s="113">
        <v>0</v>
      </c>
      <c r="U722" s="113">
        <v>0</v>
      </c>
      <c r="V722" s="113">
        <v>0</v>
      </c>
      <c r="W722" s="113">
        <v>0</v>
      </c>
      <c r="X722" s="113">
        <v>0</v>
      </c>
      <c r="Y722" s="113">
        <f t="shared" si="784"/>
        <v>0</v>
      </c>
      <c r="Z722" s="113"/>
      <c r="AA722" s="113"/>
      <c r="AB722" s="113"/>
      <c r="AC722" s="113"/>
      <c r="AD722" s="113">
        <v>0</v>
      </c>
      <c r="AE722" s="113">
        <v>0</v>
      </c>
      <c r="AF722" s="113">
        <v>0</v>
      </c>
      <c r="AG722" s="113">
        <v>0</v>
      </c>
      <c r="AH722" s="113">
        <v>0</v>
      </c>
      <c r="AI722" s="113">
        <f t="shared" si="750"/>
        <v>0</v>
      </c>
      <c r="AJ722" s="113">
        <v>0</v>
      </c>
      <c r="AK722" s="113">
        <v>0</v>
      </c>
      <c r="AL722" s="113">
        <f t="shared" si="751"/>
        <v>0</v>
      </c>
      <c r="AM722" s="113">
        <f>SUM(M722:R722)</f>
        <v>0</v>
      </c>
      <c r="AN722" s="113">
        <f>SUM(S722:U722)</f>
        <v>0</v>
      </c>
      <c r="AO722" s="113">
        <f>SUM(V722:X722)</f>
        <v>0</v>
      </c>
      <c r="AP722" s="113">
        <f>SUM(AM722:AO722)</f>
        <v>0</v>
      </c>
      <c r="AQ722" s="113">
        <f t="shared" ref="AQ722:AS724" si="800">AM722</f>
        <v>0</v>
      </c>
      <c r="AR722" s="113">
        <f t="shared" si="800"/>
        <v>0</v>
      </c>
      <c r="AS722" s="113">
        <f t="shared" si="800"/>
        <v>0</v>
      </c>
      <c r="AT722" s="113">
        <f>SUM(AQ722:AS722)</f>
        <v>0</v>
      </c>
      <c r="AU722" s="113">
        <v>0</v>
      </c>
      <c r="AV722" s="113">
        <v>0</v>
      </c>
      <c r="AW722" s="113">
        <f>SUM(AU722:AV722)</f>
        <v>0</v>
      </c>
      <c r="AX722" s="113" t="e">
        <f>#REF!</f>
        <v>#REF!</v>
      </c>
      <c r="AY722" s="113">
        <v>0</v>
      </c>
      <c r="AZ722" s="113">
        <v>0</v>
      </c>
      <c r="BA722" s="113">
        <v>0</v>
      </c>
      <c r="BB722" s="113">
        <v>0</v>
      </c>
    </row>
    <row r="723" spans="7:54" s="71" customFormat="1" ht="14.25" x14ac:dyDescent="0.2">
      <c r="G723" s="81" t="s">
        <v>1303</v>
      </c>
      <c r="H723" s="85" t="s">
        <v>1303</v>
      </c>
      <c r="I723" s="74" t="s">
        <v>1304</v>
      </c>
      <c r="J723" s="75">
        <v>0</v>
      </c>
      <c r="K723" s="75"/>
      <c r="L723" s="113">
        <v>0</v>
      </c>
      <c r="M723" s="113">
        <v>0</v>
      </c>
      <c r="N723" s="113">
        <v>0</v>
      </c>
      <c r="O723" s="113">
        <v>0</v>
      </c>
      <c r="P723" s="113">
        <v>0</v>
      </c>
      <c r="Q723" s="113">
        <v>0</v>
      </c>
      <c r="R723" s="113">
        <v>0</v>
      </c>
      <c r="S723" s="113">
        <v>0</v>
      </c>
      <c r="T723" s="113">
        <v>0</v>
      </c>
      <c r="U723" s="113">
        <v>0</v>
      </c>
      <c r="V723" s="113">
        <v>0</v>
      </c>
      <c r="W723" s="113">
        <v>0</v>
      </c>
      <c r="X723" s="113">
        <v>0</v>
      </c>
      <c r="Y723" s="113">
        <f t="shared" si="784"/>
        <v>0</v>
      </c>
      <c r="Z723" s="113"/>
      <c r="AA723" s="113"/>
      <c r="AB723" s="113"/>
      <c r="AC723" s="113"/>
      <c r="AD723" s="113">
        <v>0</v>
      </c>
      <c r="AE723" s="113">
        <v>0</v>
      </c>
      <c r="AF723" s="113">
        <v>0</v>
      </c>
      <c r="AG723" s="113">
        <v>0</v>
      </c>
      <c r="AH723" s="113">
        <v>0</v>
      </c>
      <c r="AI723" s="113">
        <f t="shared" si="750"/>
        <v>0</v>
      </c>
      <c r="AJ723" s="113">
        <v>0</v>
      </c>
      <c r="AK723" s="113">
        <v>0</v>
      </c>
      <c r="AL723" s="113">
        <f t="shared" si="751"/>
        <v>0</v>
      </c>
      <c r="AM723" s="113">
        <f>SUM(M723:R723)</f>
        <v>0</v>
      </c>
      <c r="AN723" s="113">
        <f>SUM(S723:U723)</f>
        <v>0</v>
      </c>
      <c r="AO723" s="113">
        <f>SUM(V723:X723)</f>
        <v>0</v>
      </c>
      <c r="AP723" s="113">
        <f>SUM(AM723:AO723)</f>
        <v>0</v>
      </c>
      <c r="AQ723" s="113">
        <f t="shared" si="800"/>
        <v>0</v>
      </c>
      <c r="AR723" s="113">
        <f t="shared" si="800"/>
        <v>0</v>
      </c>
      <c r="AS723" s="113">
        <f t="shared" si="800"/>
        <v>0</v>
      </c>
      <c r="AT723" s="113">
        <f>SUM(AQ723:AS723)</f>
        <v>0</v>
      </c>
      <c r="AU723" s="113">
        <v>0</v>
      </c>
      <c r="AV723" s="113">
        <v>0</v>
      </c>
      <c r="AW723" s="113">
        <f>SUM(AU723:AV723)</f>
        <v>0</v>
      </c>
      <c r="AX723" s="113" t="e">
        <f>#REF!</f>
        <v>#REF!</v>
      </c>
      <c r="AY723" s="113">
        <v>0</v>
      </c>
      <c r="AZ723" s="113">
        <v>0</v>
      </c>
      <c r="BA723" s="113">
        <v>0</v>
      </c>
      <c r="BB723" s="113">
        <v>0</v>
      </c>
    </row>
    <row r="724" spans="7:54" s="71" customFormat="1" ht="14.25" x14ac:dyDescent="0.2">
      <c r="G724" s="81" t="s">
        <v>1305</v>
      </c>
      <c r="H724" s="85" t="s">
        <v>1305</v>
      </c>
      <c r="I724" s="74" t="s">
        <v>1306</v>
      </c>
      <c r="J724" s="75">
        <v>0</v>
      </c>
      <c r="K724" s="75"/>
      <c r="L724" s="113">
        <v>0</v>
      </c>
      <c r="M724" s="113">
        <v>0</v>
      </c>
      <c r="N724" s="113">
        <v>0</v>
      </c>
      <c r="O724" s="113">
        <v>0</v>
      </c>
      <c r="P724" s="113">
        <v>0</v>
      </c>
      <c r="Q724" s="113">
        <v>0</v>
      </c>
      <c r="R724" s="113">
        <v>0</v>
      </c>
      <c r="S724" s="113">
        <v>0</v>
      </c>
      <c r="T724" s="113">
        <v>0</v>
      </c>
      <c r="U724" s="113">
        <v>0</v>
      </c>
      <c r="V724" s="113">
        <v>0</v>
      </c>
      <c r="W724" s="113">
        <v>0</v>
      </c>
      <c r="X724" s="113">
        <v>0</v>
      </c>
      <c r="Y724" s="113">
        <f t="shared" si="784"/>
        <v>0</v>
      </c>
      <c r="Z724" s="113">
        <v>0</v>
      </c>
      <c r="AA724" s="113">
        <v>0</v>
      </c>
      <c r="AB724" s="113">
        <v>0</v>
      </c>
      <c r="AC724" s="113">
        <v>0</v>
      </c>
      <c r="AD724" s="113">
        <v>0</v>
      </c>
      <c r="AE724" s="113">
        <v>0</v>
      </c>
      <c r="AF724" s="113">
        <v>0</v>
      </c>
      <c r="AG724" s="113">
        <v>0</v>
      </c>
      <c r="AH724" s="113">
        <v>0</v>
      </c>
      <c r="AI724" s="113">
        <f t="shared" si="750"/>
        <v>0</v>
      </c>
      <c r="AJ724" s="113">
        <v>0</v>
      </c>
      <c r="AK724" s="113">
        <v>0</v>
      </c>
      <c r="AL724" s="113">
        <f t="shared" si="751"/>
        <v>0</v>
      </c>
      <c r="AM724" s="113">
        <f>SUM(M724:R724)</f>
        <v>0</v>
      </c>
      <c r="AN724" s="113">
        <f>SUM(S724:U724)</f>
        <v>0</v>
      </c>
      <c r="AO724" s="113">
        <f>SUM(V724:X724)</f>
        <v>0</v>
      </c>
      <c r="AP724" s="113">
        <f>SUM(AM724:AO724)</f>
        <v>0</v>
      </c>
      <c r="AQ724" s="113">
        <f t="shared" si="800"/>
        <v>0</v>
      </c>
      <c r="AR724" s="113">
        <f t="shared" si="800"/>
        <v>0</v>
      </c>
      <c r="AS724" s="113">
        <f t="shared" si="800"/>
        <v>0</v>
      </c>
      <c r="AT724" s="113">
        <f>SUM(AQ724:AS724)</f>
        <v>0</v>
      </c>
      <c r="AU724" s="113">
        <v>0</v>
      </c>
      <c r="AV724" s="113">
        <v>0</v>
      </c>
      <c r="AW724" s="113">
        <f>SUM(AU724:AV724)</f>
        <v>0</v>
      </c>
      <c r="AX724" s="113" t="e">
        <f>#REF!</f>
        <v>#REF!</v>
      </c>
      <c r="AY724" s="113">
        <v>0</v>
      </c>
      <c r="AZ724" s="113">
        <v>0</v>
      </c>
      <c r="BA724" s="113">
        <v>0</v>
      </c>
      <c r="BB724" s="113">
        <v>0</v>
      </c>
    </row>
    <row r="725" spans="7:54" s="71" customFormat="1" ht="14.25" x14ac:dyDescent="0.2">
      <c r="G725" s="81" t="s">
        <v>1307</v>
      </c>
      <c r="H725" s="82" t="s">
        <v>1308</v>
      </c>
      <c r="I725" s="83" t="s">
        <v>1309</v>
      </c>
      <c r="J725" s="84">
        <f>J726</f>
        <v>8335156079</v>
      </c>
      <c r="K725" s="84">
        <f>K726</f>
        <v>1863919087</v>
      </c>
      <c r="L725" s="115">
        <f>L726</f>
        <v>4500000000</v>
      </c>
      <c r="M725" s="115">
        <f t="shared" ref="M725:X725" si="801">M726</f>
        <v>16332057</v>
      </c>
      <c r="N725" s="115">
        <f t="shared" si="801"/>
        <v>0</v>
      </c>
      <c r="O725" s="115">
        <f t="shared" si="801"/>
        <v>0</v>
      </c>
      <c r="P725" s="115">
        <f t="shared" si="801"/>
        <v>22728768</v>
      </c>
      <c r="Q725" s="115">
        <f t="shared" si="801"/>
        <v>14958912</v>
      </c>
      <c r="R725" s="115">
        <f t="shared" si="801"/>
        <v>15457542</v>
      </c>
      <c r="S725" s="115">
        <f t="shared" si="801"/>
        <v>375000000</v>
      </c>
      <c r="T725" s="115">
        <f t="shared" si="801"/>
        <v>375000000</v>
      </c>
      <c r="U725" s="115">
        <f t="shared" si="801"/>
        <v>375000000</v>
      </c>
      <c r="V725" s="115">
        <f t="shared" si="801"/>
        <v>375000000</v>
      </c>
      <c r="W725" s="115">
        <f t="shared" si="801"/>
        <v>375000000</v>
      </c>
      <c r="X725" s="115">
        <f t="shared" si="801"/>
        <v>375000000</v>
      </c>
      <c r="Y725" s="115">
        <f t="shared" si="784"/>
        <v>2319477279</v>
      </c>
      <c r="Z725" s="115">
        <f t="shared" ref="Z725:BB725" si="802">Z726</f>
        <v>375000000</v>
      </c>
      <c r="AA725" s="115">
        <f t="shared" si="802"/>
        <v>375000000</v>
      </c>
      <c r="AB725" s="115">
        <f t="shared" si="802"/>
        <v>375000000</v>
      </c>
      <c r="AC725" s="115">
        <f t="shared" si="802"/>
        <v>375000000</v>
      </c>
      <c r="AD725" s="115">
        <f t="shared" si="802"/>
        <v>375000000</v>
      </c>
      <c r="AE725" s="115">
        <f t="shared" si="802"/>
        <v>375000000</v>
      </c>
      <c r="AF725" s="115">
        <f t="shared" si="802"/>
        <v>375000000</v>
      </c>
      <c r="AG725" s="115">
        <v>140854294</v>
      </c>
      <c r="AH725" s="115">
        <v>1723064793</v>
      </c>
      <c r="AI725" s="115">
        <f t="shared" si="802"/>
        <v>1863919087</v>
      </c>
      <c r="AJ725" s="115">
        <f t="shared" si="802"/>
        <v>2250000000</v>
      </c>
      <c r="AK725" s="115">
        <f t="shared" si="802"/>
        <v>2250000000</v>
      </c>
      <c r="AL725" s="115">
        <f t="shared" si="802"/>
        <v>4500000000</v>
      </c>
      <c r="AM725" s="115">
        <f t="shared" si="802"/>
        <v>69477279</v>
      </c>
      <c r="AN725" s="115">
        <f t="shared" si="802"/>
        <v>51000000</v>
      </c>
      <c r="AO725" s="115">
        <f t="shared" si="802"/>
        <v>51000000</v>
      </c>
      <c r="AP725" s="115">
        <f t="shared" si="802"/>
        <v>171477279</v>
      </c>
      <c r="AQ725" s="115">
        <f t="shared" si="802"/>
        <v>69477279</v>
      </c>
      <c r="AR725" s="115">
        <f t="shared" si="802"/>
        <v>51000000</v>
      </c>
      <c r="AS725" s="115">
        <f t="shared" si="802"/>
        <v>51000000</v>
      </c>
      <c r="AT725" s="115">
        <f t="shared" si="802"/>
        <v>171477279</v>
      </c>
      <c r="AU725" s="115">
        <f t="shared" si="802"/>
        <v>69477279</v>
      </c>
      <c r="AV725" s="115">
        <f t="shared" si="802"/>
        <v>102000000</v>
      </c>
      <c r="AW725" s="115">
        <f t="shared" si="802"/>
        <v>171477279</v>
      </c>
      <c r="AX725" s="115" t="e">
        <f t="shared" si="802"/>
        <v>#REF!</v>
      </c>
      <c r="AY725" s="115">
        <f t="shared" si="802"/>
        <v>171477279</v>
      </c>
      <c r="AZ725" s="115">
        <f t="shared" si="802"/>
        <v>1630000000</v>
      </c>
      <c r="BA725" s="115">
        <f t="shared" si="802"/>
        <v>171477279</v>
      </c>
      <c r="BB725" s="115">
        <f t="shared" si="802"/>
        <v>1630000000</v>
      </c>
    </row>
    <row r="726" spans="7:54" s="71" customFormat="1" ht="14.25" x14ac:dyDescent="0.2">
      <c r="G726" s="81" t="s">
        <v>1308</v>
      </c>
      <c r="H726" s="85" t="s">
        <v>1308</v>
      </c>
      <c r="I726" s="74" t="s">
        <v>1310</v>
      </c>
      <c r="J726" s="75">
        <v>8335156079</v>
      </c>
      <c r="K726" s="75">
        <v>1863919087</v>
      </c>
      <c r="L726" s="113">
        <v>4500000000</v>
      </c>
      <c r="M726" s="113">
        <v>16332057</v>
      </c>
      <c r="N726" s="113">
        <v>0</v>
      </c>
      <c r="O726" s="113">
        <v>0</v>
      </c>
      <c r="P726" s="113">
        <v>22728768</v>
      </c>
      <c r="Q726" s="113">
        <v>14958912</v>
      </c>
      <c r="R726" s="113">
        <v>15457542</v>
      </c>
      <c r="S726" s="113">
        <v>375000000</v>
      </c>
      <c r="T726" s="113">
        <v>375000000</v>
      </c>
      <c r="U726" s="113">
        <v>375000000</v>
      </c>
      <c r="V726" s="113">
        <v>375000000</v>
      </c>
      <c r="W726" s="113">
        <v>375000000</v>
      </c>
      <c r="X726" s="113">
        <v>375000000</v>
      </c>
      <c r="Y726" s="113">
        <f t="shared" si="784"/>
        <v>2319477279</v>
      </c>
      <c r="Z726" s="113">
        <v>375000000</v>
      </c>
      <c r="AA726" s="113">
        <v>375000000</v>
      </c>
      <c r="AB726" s="113">
        <v>375000000</v>
      </c>
      <c r="AC726" s="113">
        <v>375000000</v>
      </c>
      <c r="AD726" s="113">
        <v>375000000</v>
      </c>
      <c r="AE726" s="113">
        <v>375000000</v>
      </c>
      <c r="AF726" s="113">
        <v>375000000</v>
      </c>
      <c r="AG726" s="113">
        <v>140854294</v>
      </c>
      <c r="AH726" s="113">
        <v>1723064793</v>
      </c>
      <c r="AI726" s="113">
        <f t="shared" si="750"/>
        <v>1863919087</v>
      </c>
      <c r="AJ726" s="113">
        <v>2250000000</v>
      </c>
      <c r="AK726" s="113">
        <v>2250000000</v>
      </c>
      <c r="AL726" s="113">
        <f t="shared" si="751"/>
        <v>4500000000</v>
      </c>
      <c r="AM726" s="113">
        <f>SUM(M726:R726)</f>
        <v>69477279</v>
      </c>
      <c r="AN726" s="113">
        <v>51000000</v>
      </c>
      <c r="AO726" s="113">
        <v>51000000</v>
      </c>
      <c r="AP726" s="113">
        <f>SUM(AM726:AO726)</f>
        <v>171477279</v>
      </c>
      <c r="AQ726" s="113">
        <f>AM726</f>
        <v>69477279</v>
      </c>
      <c r="AR726" s="113">
        <f>AN726</f>
        <v>51000000</v>
      </c>
      <c r="AS726" s="113">
        <f>AO726</f>
        <v>51000000</v>
      </c>
      <c r="AT726" s="113">
        <f>SUM(AQ726:AS726)</f>
        <v>171477279</v>
      </c>
      <c r="AU726" s="113">
        <v>69477279</v>
      </c>
      <c r="AV726" s="113">
        <v>102000000</v>
      </c>
      <c r="AW726" s="113">
        <f>SUM(AU726:AV726)</f>
        <v>171477279</v>
      </c>
      <c r="AX726" s="113" t="e">
        <f>#REF!</f>
        <v>#REF!</v>
      </c>
      <c r="AY726" s="113">
        <f>171477.279*1000</f>
        <v>171477279</v>
      </c>
      <c r="AZ726" s="113">
        <f>1630000*1000</f>
        <v>1630000000</v>
      </c>
      <c r="BA726" s="113">
        <f>171477.279*1000</f>
        <v>171477279</v>
      </c>
      <c r="BB726" s="113">
        <f>1630000*1000</f>
        <v>1630000000</v>
      </c>
    </row>
    <row r="727" spans="7:54" s="71" customFormat="1" ht="14.25" x14ac:dyDescent="0.2">
      <c r="G727" s="81" t="s">
        <v>1311</v>
      </c>
      <c r="H727" s="82" t="s">
        <v>1312</v>
      </c>
      <c r="I727" s="83" t="s">
        <v>1313</v>
      </c>
      <c r="J727" s="84">
        <f>SUM(J728:J729)</f>
        <v>0</v>
      </c>
      <c r="K727" s="84">
        <f>SUM(K728:K729)</f>
        <v>0</v>
      </c>
      <c r="L727" s="115">
        <f>SUM(L728:L729)</f>
        <v>0</v>
      </c>
      <c r="M727" s="115">
        <f t="shared" ref="M727:X727" si="803">SUM(M728:M729)</f>
        <v>0</v>
      </c>
      <c r="N727" s="115">
        <f t="shared" si="803"/>
        <v>0</v>
      </c>
      <c r="O727" s="115">
        <f t="shared" si="803"/>
        <v>0</v>
      </c>
      <c r="P727" s="115">
        <f t="shared" si="803"/>
        <v>0</v>
      </c>
      <c r="Q727" s="115">
        <f t="shared" si="803"/>
        <v>0</v>
      </c>
      <c r="R727" s="115">
        <f t="shared" si="803"/>
        <v>0</v>
      </c>
      <c r="S727" s="115">
        <f t="shared" si="803"/>
        <v>0</v>
      </c>
      <c r="T727" s="115">
        <f t="shared" si="803"/>
        <v>0</v>
      </c>
      <c r="U727" s="115">
        <f t="shared" si="803"/>
        <v>0</v>
      </c>
      <c r="V727" s="115">
        <f t="shared" si="803"/>
        <v>0</v>
      </c>
      <c r="W727" s="115">
        <f t="shared" si="803"/>
        <v>0</v>
      </c>
      <c r="X727" s="115">
        <f t="shared" si="803"/>
        <v>0</v>
      </c>
      <c r="Y727" s="115">
        <f t="shared" si="784"/>
        <v>0</v>
      </c>
      <c r="Z727" s="115">
        <f t="shared" ref="Z727:AZ727" si="804">SUM(Z728:Z729)</f>
        <v>0</v>
      </c>
      <c r="AA727" s="115">
        <f t="shared" si="804"/>
        <v>0</v>
      </c>
      <c r="AB727" s="115">
        <f t="shared" si="804"/>
        <v>0</v>
      </c>
      <c r="AC727" s="115">
        <f t="shared" si="804"/>
        <v>0</v>
      </c>
      <c r="AD727" s="115">
        <f t="shared" si="804"/>
        <v>0</v>
      </c>
      <c r="AE727" s="115">
        <f t="shared" si="804"/>
        <v>0</v>
      </c>
      <c r="AF727" s="115">
        <f t="shared" si="804"/>
        <v>0</v>
      </c>
      <c r="AG727" s="115">
        <v>0</v>
      </c>
      <c r="AH727" s="115">
        <v>0</v>
      </c>
      <c r="AI727" s="115">
        <f t="shared" si="804"/>
        <v>0</v>
      </c>
      <c r="AJ727" s="115">
        <f t="shared" si="804"/>
        <v>0</v>
      </c>
      <c r="AK727" s="115">
        <f t="shared" si="804"/>
        <v>0</v>
      </c>
      <c r="AL727" s="115">
        <f t="shared" si="804"/>
        <v>0</v>
      </c>
      <c r="AM727" s="115">
        <f t="shared" si="804"/>
        <v>0</v>
      </c>
      <c r="AN727" s="115">
        <f t="shared" si="804"/>
        <v>0</v>
      </c>
      <c r="AO727" s="115">
        <f t="shared" si="804"/>
        <v>0</v>
      </c>
      <c r="AP727" s="115">
        <f t="shared" si="804"/>
        <v>0</v>
      </c>
      <c r="AQ727" s="115">
        <f t="shared" si="804"/>
        <v>0</v>
      </c>
      <c r="AR727" s="115">
        <f t="shared" si="804"/>
        <v>0</v>
      </c>
      <c r="AS727" s="115">
        <f t="shared" si="804"/>
        <v>0</v>
      </c>
      <c r="AT727" s="115">
        <f t="shared" si="804"/>
        <v>0</v>
      </c>
      <c r="AU727" s="115">
        <f t="shared" si="804"/>
        <v>0</v>
      </c>
      <c r="AV727" s="115">
        <f t="shared" si="804"/>
        <v>0</v>
      </c>
      <c r="AW727" s="115">
        <f t="shared" si="804"/>
        <v>0</v>
      </c>
      <c r="AX727" s="115" t="e">
        <f t="shared" si="804"/>
        <v>#REF!</v>
      </c>
      <c r="AY727" s="115">
        <f t="shared" si="804"/>
        <v>0</v>
      </c>
      <c r="AZ727" s="115">
        <f t="shared" si="804"/>
        <v>0</v>
      </c>
      <c r="BA727" s="115">
        <f>SUM(BA728:BA729)</f>
        <v>0</v>
      </c>
      <c r="BB727" s="115">
        <f>SUM(BB728:BB729)</f>
        <v>0</v>
      </c>
    </row>
    <row r="728" spans="7:54" s="71" customFormat="1" ht="14.25" x14ac:dyDescent="0.2">
      <c r="G728" s="81" t="s">
        <v>1314</v>
      </c>
      <c r="H728" s="85" t="s">
        <v>1314</v>
      </c>
      <c r="I728" s="74" t="s">
        <v>1315</v>
      </c>
      <c r="J728" s="75">
        <v>0</v>
      </c>
      <c r="K728" s="75"/>
      <c r="L728" s="113">
        <v>0</v>
      </c>
      <c r="M728" s="113"/>
      <c r="N728" s="113"/>
      <c r="O728" s="113"/>
      <c r="P728" s="113"/>
      <c r="Q728" s="113">
        <v>0</v>
      </c>
      <c r="R728" s="113">
        <v>0</v>
      </c>
      <c r="S728" s="113">
        <v>0</v>
      </c>
      <c r="T728" s="113">
        <v>0</v>
      </c>
      <c r="U728" s="113">
        <v>0</v>
      </c>
      <c r="V728" s="113">
        <v>0</v>
      </c>
      <c r="W728" s="113">
        <v>0</v>
      </c>
      <c r="X728" s="113">
        <v>0</v>
      </c>
      <c r="Y728" s="113">
        <f t="shared" si="784"/>
        <v>0</v>
      </c>
      <c r="Z728" s="113"/>
      <c r="AA728" s="113"/>
      <c r="AB728" s="113"/>
      <c r="AC728" s="113"/>
      <c r="AD728" s="113">
        <v>0</v>
      </c>
      <c r="AE728" s="113">
        <v>0</v>
      </c>
      <c r="AF728" s="113">
        <v>0</v>
      </c>
      <c r="AG728" s="113">
        <v>0</v>
      </c>
      <c r="AH728" s="113">
        <v>0</v>
      </c>
      <c r="AI728" s="113">
        <f t="shared" si="750"/>
        <v>0</v>
      </c>
      <c r="AJ728" s="113">
        <v>0</v>
      </c>
      <c r="AK728" s="113">
        <v>0</v>
      </c>
      <c r="AL728" s="113">
        <f t="shared" si="751"/>
        <v>0</v>
      </c>
      <c r="AM728" s="113">
        <f>SUM(M728:R728)</f>
        <v>0</v>
      </c>
      <c r="AN728" s="113">
        <f>SUM(S728:U728)</f>
        <v>0</v>
      </c>
      <c r="AO728" s="113">
        <f>SUM(V728:X728)</f>
        <v>0</v>
      </c>
      <c r="AP728" s="113">
        <f>SUM(AM728:AO728)</f>
        <v>0</v>
      </c>
      <c r="AQ728" s="113">
        <f t="shared" ref="AQ728:AS729" si="805">AM728</f>
        <v>0</v>
      </c>
      <c r="AR728" s="113">
        <f t="shared" si="805"/>
        <v>0</v>
      </c>
      <c r="AS728" s="113">
        <f t="shared" si="805"/>
        <v>0</v>
      </c>
      <c r="AT728" s="113">
        <f>SUM(AQ728:AS728)</f>
        <v>0</v>
      </c>
      <c r="AU728" s="113">
        <v>0</v>
      </c>
      <c r="AV728" s="113">
        <v>0</v>
      </c>
      <c r="AW728" s="113">
        <f>SUM(AU728:AV728)</f>
        <v>0</v>
      </c>
      <c r="AX728" s="113" t="e">
        <f>#REF!</f>
        <v>#REF!</v>
      </c>
      <c r="AY728" s="113">
        <v>0</v>
      </c>
      <c r="AZ728" s="113">
        <v>0</v>
      </c>
      <c r="BA728" s="113">
        <v>0</v>
      </c>
      <c r="BB728" s="113">
        <v>0</v>
      </c>
    </row>
    <row r="729" spans="7:54" s="71" customFormat="1" ht="14.25" x14ac:dyDescent="0.2">
      <c r="G729" s="81" t="s">
        <v>1316</v>
      </c>
      <c r="H729" s="85" t="s">
        <v>1316</v>
      </c>
      <c r="I729" s="74" t="s">
        <v>1317</v>
      </c>
      <c r="J729" s="75">
        <v>0</v>
      </c>
      <c r="K729" s="75"/>
      <c r="L729" s="113">
        <v>0</v>
      </c>
      <c r="M729" s="113"/>
      <c r="N729" s="113"/>
      <c r="O729" s="113"/>
      <c r="P729" s="113"/>
      <c r="Q729" s="113">
        <v>0</v>
      </c>
      <c r="R729" s="113">
        <v>0</v>
      </c>
      <c r="S729" s="113">
        <v>0</v>
      </c>
      <c r="T729" s="113">
        <v>0</v>
      </c>
      <c r="U729" s="113">
        <v>0</v>
      </c>
      <c r="V729" s="113">
        <v>0</v>
      </c>
      <c r="W729" s="113">
        <v>0</v>
      </c>
      <c r="X729" s="113">
        <v>0</v>
      </c>
      <c r="Y729" s="113">
        <f t="shared" si="784"/>
        <v>0</v>
      </c>
      <c r="Z729" s="113"/>
      <c r="AA729" s="113"/>
      <c r="AB729" s="113"/>
      <c r="AC729" s="113"/>
      <c r="AD729" s="113">
        <v>0</v>
      </c>
      <c r="AE729" s="113">
        <v>0</v>
      </c>
      <c r="AF729" s="113">
        <v>0</v>
      </c>
      <c r="AG729" s="113">
        <v>0</v>
      </c>
      <c r="AH729" s="113">
        <v>0</v>
      </c>
      <c r="AI729" s="113">
        <f t="shared" si="750"/>
        <v>0</v>
      </c>
      <c r="AJ729" s="113">
        <v>0</v>
      </c>
      <c r="AK729" s="113">
        <v>0</v>
      </c>
      <c r="AL729" s="113">
        <f t="shared" si="751"/>
        <v>0</v>
      </c>
      <c r="AM729" s="113">
        <f>SUM(M729:R729)</f>
        <v>0</v>
      </c>
      <c r="AN729" s="113">
        <f>SUM(S729:U729)</f>
        <v>0</v>
      </c>
      <c r="AO729" s="113">
        <f>SUM(V729:X729)</f>
        <v>0</v>
      </c>
      <c r="AP729" s="113">
        <f>SUM(AM729:AO729)</f>
        <v>0</v>
      </c>
      <c r="AQ729" s="113">
        <f t="shared" si="805"/>
        <v>0</v>
      </c>
      <c r="AR729" s="113">
        <f t="shared" si="805"/>
        <v>0</v>
      </c>
      <c r="AS729" s="113">
        <f t="shared" si="805"/>
        <v>0</v>
      </c>
      <c r="AT729" s="113">
        <f>SUM(AQ729:AS729)</f>
        <v>0</v>
      </c>
      <c r="AU729" s="113">
        <v>0</v>
      </c>
      <c r="AV729" s="113">
        <v>0</v>
      </c>
      <c r="AW729" s="113">
        <f>SUM(AU729:AV729)</f>
        <v>0</v>
      </c>
      <c r="AX729" s="113" t="e">
        <f>#REF!</f>
        <v>#REF!</v>
      </c>
      <c r="AY729" s="113">
        <v>0</v>
      </c>
      <c r="AZ729" s="113">
        <v>0</v>
      </c>
      <c r="BA729" s="113">
        <v>0</v>
      </c>
      <c r="BB729" s="113">
        <v>0</v>
      </c>
    </row>
    <row r="730" spans="7:54" s="71" customFormat="1" ht="14.25" x14ac:dyDescent="0.2">
      <c r="G730" s="81" t="s">
        <v>1318</v>
      </c>
      <c r="H730" s="82" t="s">
        <v>1319</v>
      </c>
      <c r="I730" s="83" t="s">
        <v>1320</v>
      </c>
      <c r="J730" s="84">
        <f>J731</f>
        <v>0</v>
      </c>
      <c r="K730" s="84">
        <f>K731</f>
        <v>0</v>
      </c>
      <c r="L730" s="115">
        <f>L731</f>
        <v>0</v>
      </c>
      <c r="M730" s="115">
        <f t="shared" ref="M730:X730" si="806">M731</f>
        <v>0</v>
      </c>
      <c r="N730" s="115">
        <f t="shared" si="806"/>
        <v>0</v>
      </c>
      <c r="O730" s="115">
        <f t="shared" si="806"/>
        <v>0</v>
      </c>
      <c r="P730" s="115">
        <f t="shared" si="806"/>
        <v>0</v>
      </c>
      <c r="Q730" s="115">
        <f t="shared" si="806"/>
        <v>0</v>
      </c>
      <c r="R730" s="115">
        <f t="shared" si="806"/>
        <v>0</v>
      </c>
      <c r="S730" s="115">
        <f t="shared" si="806"/>
        <v>0</v>
      </c>
      <c r="T730" s="115">
        <f t="shared" si="806"/>
        <v>0</v>
      </c>
      <c r="U730" s="115">
        <f t="shared" si="806"/>
        <v>0</v>
      </c>
      <c r="V730" s="115">
        <f t="shared" si="806"/>
        <v>0</v>
      </c>
      <c r="W730" s="115">
        <f t="shared" si="806"/>
        <v>0</v>
      </c>
      <c r="X730" s="115">
        <f t="shared" si="806"/>
        <v>0</v>
      </c>
      <c r="Y730" s="115">
        <f t="shared" si="784"/>
        <v>0</v>
      </c>
      <c r="Z730" s="115">
        <f t="shared" ref="Z730:BB730" si="807">Z731</f>
        <v>0</v>
      </c>
      <c r="AA730" s="115">
        <f t="shared" si="807"/>
        <v>0</v>
      </c>
      <c r="AB730" s="115">
        <f t="shared" si="807"/>
        <v>0</v>
      </c>
      <c r="AC730" s="115">
        <f t="shared" si="807"/>
        <v>0</v>
      </c>
      <c r="AD730" s="115">
        <f t="shared" si="807"/>
        <v>0</v>
      </c>
      <c r="AE730" s="115">
        <f t="shared" si="807"/>
        <v>0</v>
      </c>
      <c r="AF730" s="115">
        <f t="shared" si="807"/>
        <v>0</v>
      </c>
      <c r="AG730" s="115">
        <v>0</v>
      </c>
      <c r="AH730" s="115">
        <v>0</v>
      </c>
      <c r="AI730" s="115">
        <f t="shared" si="807"/>
        <v>0</v>
      </c>
      <c r="AJ730" s="115">
        <f t="shared" si="807"/>
        <v>0</v>
      </c>
      <c r="AK730" s="115">
        <f t="shared" si="807"/>
        <v>0</v>
      </c>
      <c r="AL730" s="115">
        <f t="shared" si="807"/>
        <v>0</v>
      </c>
      <c r="AM730" s="115">
        <f t="shared" si="807"/>
        <v>0</v>
      </c>
      <c r="AN730" s="115">
        <f t="shared" si="807"/>
        <v>0</v>
      </c>
      <c r="AO730" s="115">
        <f t="shared" si="807"/>
        <v>0</v>
      </c>
      <c r="AP730" s="115">
        <f t="shared" si="807"/>
        <v>0</v>
      </c>
      <c r="AQ730" s="115">
        <f t="shared" si="807"/>
        <v>0</v>
      </c>
      <c r="AR730" s="115">
        <f t="shared" si="807"/>
        <v>0</v>
      </c>
      <c r="AS730" s="115">
        <f t="shared" si="807"/>
        <v>0</v>
      </c>
      <c r="AT730" s="115">
        <f t="shared" si="807"/>
        <v>0</v>
      </c>
      <c r="AU730" s="115">
        <f t="shared" si="807"/>
        <v>0</v>
      </c>
      <c r="AV730" s="115">
        <f t="shared" si="807"/>
        <v>0</v>
      </c>
      <c r="AW730" s="115">
        <f t="shared" si="807"/>
        <v>0</v>
      </c>
      <c r="AX730" s="115" t="e">
        <f t="shared" si="807"/>
        <v>#REF!</v>
      </c>
      <c r="AY730" s="115">
        <f t="shared" si="807"/>
        <v>0</v>
      </c>
      <c r="AZ730" s="115">
        <f t="shared" si="807"/>
        <v>0</v>
      </c>
      <c r="BA730" s="115">
        <f t="shared" si="807"/>
        <v>0</v>
      </c>
      <c r="BB730" s="115">
        <f t="shared" si="807"/>
        <v>0</v>
      </c>
    </row>
    <row r="731" spans="7:54" s="71" customFormat="1" ht="14.25" x14ac:dyDescent="0.2">
      <c r="G731" s="81" t="s">
        <v>1319</v>
      </c>
      <c r="H731" s="85" t="s">
        <v>1319</v>
      </c>
      <c r="I731" s="74" t="s">
        <v>1320</v>
      </c>
      <c r="J731" s="75">
        <v>0</v>
      </c>
      <c r="K731" s="75"/>
      <c r="L731" s="113">
        <v>0</v>
      </c>
      <c r="M731" s="113">
        <v>0</v>
      </c>
      <c r="N731" s="113">
        <v>0</v>
      </c>
      <c r="O731" s="113">
        <v>0</v>
      </c>
      <c r="P731" s="113">
        <v>0</v>
      </c>
      <c r="Q731" s="113">
        <v>0</v>
      </c>
      <c r="R731" s="113">
        <v>0</v>
      </c>
      <c r="S731" s="113">
        <v>0</v>
      </c>
      <c r="T731" s="113">
        <v>0</v>
      </c>
      <c r="U731" s="113">
        <v>0</v>
      </c>
      <c r="V731" s="113">
        <v>0</v>
      </c>
      <c r="W731" s="113">
        <v>0</v>
      </c>
      <c r="X731" s="113">
        <v>0</v>
      </c>
      <c r="Y731" s="113">
        <f t="shared" si="784"/>
        <v>0</v>
      </c>
      <c r="Z731" s="113">
        <v>0</v>
      </c>
      <c r="AA731" s="113">
        <v>0</v>
      </c>
      <c r="AB731" s="113">
        <v>0</v>
      </c>
      <c r="AC731" s="113">
        <v>0</v>
      </c>
      <c r="AD731" s="113">
        <v>0</v>
      </c>
      <c r="AE731" s="113">
        <v>0</v>
      </c>
      <c r="AF731" s="113">
        <v>0</v>
      </c>
      <c r="AG731" s="113">
        <v>0</v>
      </c>
      <c r="AH731" s="113">
        <v>0</v>
      </c>
      <c r="AI731" s="113">
        <f t="shared" si="750"/>
        <v>0</v>
      </c>
      <c r="AJ731" s="113">
        <v>0</v>
      </c>
      <c r="AK731" s="113">
        <v>0</v>
      </c>
      <c r="AL731" s="113">
        <f t="shared" si="751"/>
        <v>0</v>
      </c>
      <c r="AM731" s="113">
        <f>SUM(M731:R731)</f>
        <v>0</v>
      </c>
      <c r="AN731" s="113">
        <f>SUM(S731:U731)</f>
        <v>0</v>
      </c>
      <c r="AO731" s="113">
        <f>SUM(V731:X731)</f>
        <v>0</v>
      </c>
      <c r="AP731" s="113">
        <f>SUM(AM731:AO731)</f>
        <v>0</v>
      </c>
      <c r="AQ731" s="113">
        <f>AM731</f>
        <v>0</v>
      </c>
      <c r="AR731" s="113">
        <f>AN731</f>
        <v>0</v>
      </c>
      <c r="AS731" s="113">
        <f>AO731</f>
        <v>0</v>
      </c>
      <c r="AT731" s="113">
        <f>SUM(AQ731:AS731)</f>
        <v>0</v>
      </c>
      <c r="AU731" s="113">
        <v>0</v>
      </c>
      <c r="AV731" s="113">
        <v>0</v>
      </c>
      <c r="AW731" s="113">
        <f>SUM(AU731:AV731)</f>
        <v>0</v>
      </c>
      <c r="AX731" s="113" t="e">
        <f>#REF!</f>
        <v>#REF!</v>
      </c>
      <c r="AY731" s="113">
        <v>0</v>
      </c>
      <c r="AZ731" s="113">
        <v>0</v>
      </c>
      <c r="BA731" s="113">
        <v>0</v>
      </c>
      <c r="BB731" s="113">
        <v>0</v>
      </c>
    </row>
    <row r="732" spans="7:54" s="71" customFormat="1" ht="14.25" x14ac:dyDescent="0.2">
      <c r="G732" s="81" t="s">
        <v>1321</v>
      </c>
      <c r="H732" s="82" t="s">
        <v>1322</v>
      </c>
      <c r="I732" s="83" t="s">
        <v>1323</v>
      </c>
      <c r="J732" s="84">
        <f>J733</f>
        <v>0</v>
      </c>
      <c r="K732" s="84">
        <f>K733</f>
        <v>0</v>
      </c>
      <c r="L732" s="115">
        <f>L733</f>
        <v>0</v>
      </c>
      <c r="M732" s="115">
        <f t="shared" ref="M732:X732" si="808">M733</f>
        <v>0</v>
      </c>
      <c r="N732" s="115">
        <f t="shared" si="808"/>
        <v>0</v>
      </c>
      <c r="O732" s="115">
        <f t="shared" si="808"/>
        <v>0</v>
      </c>
      <c r="P732" s="115">
        <f t="shared" si="808"/>
        <v>0</v>
      </c>
      <c r="Q732" s="115">
        <f t="shared" si="808"/>
        <v>0</v>
      </c>
      <c r="R732" s="115">
        <f t="shared" si="808"/>
        <v>0</v>
      </c>
      <c r="S732" s="115">
        <f t="shared" si="808"/>
        <v>0</v>
      </c>
      <c r="T732" s="115">
        <f t="shared" si="808"/>
        <v>0</v>
      </c>
      <c r="U732" s="115">
        <f t="shared" si="808"/>
        <v>0</v>
      </c>
      <c r="V732" s="115">
        <f t="shared" si="808"/>
        <v>0</v>
      </c>
      <c r="W732" s="115">
        <f t="shared" si="808"/>
        <v>0</v>
      </c>
      <c r="X732" s="115">
        <f t="shared" si="808"/>
        <v>0</v>
      </c>
      <c r="Y732" s="115">
        <f t="shared" si="784"/>
        <v>0</v>
      </c>
      <c r="Z732" s="115">
        <f t="shared" ref="Z732:BB732" si="809">Z733</f>
        <v>0</v>
      </c>
      <c r="AA732" s="115">
        <f t="shared" si="809"/>
        <v>0</v>
      </c>
      <c r="AB732" s="115">
        <f t="shared" si="809"/>
        <v>0</v>
      </c>
      <c r="AC732" s="115">
        <f t="shared" si="809"/>
        <v>0</v>
      </c>
      <c r="AD732" s="115">
        <f t="shared" si="809"/>
        <v>0</v>
      </c>
      <c r="AE732" s="115">
        <f t="shared" si="809"/>
        <v>0</v>
      </c>
      <c r="AF732" s="115">
        <f t="shared" si="809"/>
        <v>0</v>
      </c>
      <c r="AG732" s="115">
        <v>0</v>
      </c>
      <c r="AH732" s="115">
        <v>0</v>
      </c>
      <c r="AI732" s="115">
        <f t="shared" si="809"/>
        <v>0</v>
      </c>
      <c r="AJ732" s="115">
        <f t="shared" si="809"/>
        <v>0</v>
      </c>
      <c r="AK732" s="115">
        <f t="shared" si="809"/>
        <v>0</v>
      </c>
      <c r="AL732" s="115">
        <f t="shared" si="809"/>
        <v>0</v>
      </c>
      <c r="AM732" s="115">
        <f t="shared" si="809"/>
        <v>0</v>
      </c>
      <c r="AN732" s="115">
        <f t="shared" si="809"/>
        <v>0</v>
      </c>
      <c r="AO732" s="115">
        <f t="shared" si="809"/>
        <v>0</v>
      </c>
      <c r="AP732" s="115">
        <f t="shared" si="809"/>
        <v>0</v>
      </c>
      <c r="AQ732" s="115">
        <f t="shared" si="809"/>
        <v>0</v>
      </c>
      <c r="AR732" s="115">
        <f t="shared" si="809"/>
        <v>0</v>
      </c>
      <c r="AS732" s="115">
        <f t="shared" si="809"/>
        <v>0</v>
      </c>
      <c r="AT732" s="115">
        <f t="shared" si="809"/>
        <v>0</v>
      </c>
      <c r="AU732" s="115">
        <f t="shared" si="809"/>
        <v>0</v>
      </c>
      <c r="AV732" s="115">
        <f t="shared" si="809"/>
        <v>0</v>
      </c>
      <c r="AW732" s="115">
        <f t="shared" si="809"/>
        <v>0</v>
      </c>
      <c r="AX732" s="115" t="e">
        <f t="shared" si="809"/>
        <v>#REF!</v>
      </c>
      <c r="AY732" s="115">
        <f t="shared" si="809"/>
        <v>0</v>
      </c>
      <c r="AZ732" s="115">
        <f t="shared" si="809"/>
        <v>0</v>
      </c>
      <c r="BA732" s="115">
        <f t="shared" si="809"/>
        <v>0</v>
      </c>
      <c r="BB732" s="115">
        <f t="shared" si="809"/>
        <v>0</v>
      </c>
    </row>
    <row r="733" spans="7:54" s="71" customFormat="1" ht="14.25" x14ac:dyDescent="0.2">
      <c r="G733" s="81" t="s">
        <v>1322</v>
      </c>
      <c r="H733" s="85" t="s">
        <v>1322</v>
      </c>
      <c r="I733" s="74" t="s">
        <v>1324</v>
      </c>
      <c r="J733" s="75">
        <v>0</v>
      </c>
      <c r="K733" s="75"/>
      <c r="L733" s="113">
        <v>0</v>
      </c>
      <c r="M733" s="113">
        <v>0</v>
      </c>
      <c r="N733" s="113">
        <v>0</v>
      </c>
      <c r="O733" s="113">
        <v>0</v>
      </c>
      <c r="P733" s="113">
        <v>0</v>
      </c>
      <c r="Q733" s="113">
        <v>0</v>
      </c>
      <c r="R733" s="113">
        <v>0</v>
      </c>
      <c r="S733" s="113">
        <v>0</v>
      </c>
      <c r="T733" s="113">
        <v>0</v>
      </c>
      <c r="U733" s="113">
        <v>0</v>
      </c>
      <c r="V733" s="113">
        <v>0</v>
      </c>
      <c r="W733" s="113">
        <v>0</v>
      </c>
      <c r="X733" s="113">
        <v>0</v>
      </c>
      <c r="Y733" s="113">
        <f t="shared" si="784"/>
        <v>0</v>
      </c>
      <c r="Z733" s="113">
        <v>0</v>
      </c>
      <c r="AA733" s="113">
        <v>0</v>
      </c>
      <c r="AB733" s="113">
        <v>0</v>
      </c>
      <c r="AC733" s="113">
        <v>0</v>
      </c>
      <c r="AD733" s="113">
        <v>0</v>
      </c>
      <c r="AE733" s="113">
        <v>0</v>
      </c>
      <c r="AF733" s="113">
        <v>0</v>
      </c>
      <c r="AG733" s="113">
        <v>0</v>
      </c>
      <c r="AH733" s="113">
        <v>0</v>
      </c>
      <c r="AI733" s="113">
        <f t="shared" si="750"/>
        <v>0</v>
      </c>
      <c r="AJ733" s="113">
        <v>0</v>
      </c>
      <c r="AK733" s="113">
        <v>0</v>
      </c>
      <c r="AL733" s="113">
        <f t="shared" si="751"/>
        <v>0</v>
      </c>
      <c r="AM733" s="113">
        <f>SUM(M733:R733)</f>
        <v>0</v>
      </c>
      <c r="AN733" s="113">
        <f>SUM(S733:U733)</f>
        <v>0</v>
      </c>
      <c r="AO733" s="113">
        <f>SUM(V733:X733)</f>
        <v>0</v>
      </c>
      <c r="AP733" s="113">
        <f>SUM(AM733:AO733)</f>
        <v>0</v>
      </c>
      <c r="AQ733" s="113">
        <f>AM733</f>
        <v>0</v>
      </c>
      <c r="AR733" s="113">
        <f>AN733</f>
        <v>0</v>
      </c>
      <c r="AS733" s="113">
        <f>AO733</f>
        <v>0</v>
      </c>
      <c r="AT733" s="113">
        <f>SUM(AQ733:AS733)</f>
        <v>0</v>
      </c>
      <c r="AU733" s="113">
        <v>0</v>
      </c>
      <c r="AV733" s="113">
        <v>0</v>
      </c>
      <c r="AW733" s="113">
        <f>SUM(AU733:AV733)</f>
        <v>0</v>
      </c>
      <c r="AX733" s="113" t="e">
        <f>#REF!</f>
        <v>#REF!</v>
      </c>
      <c r="AY733" s="113">
        <v>0</v>
      </c>
      <c r="AZ733" s="113">
        <v>0</v>
      </c>
      <c r="BA733" s="113">
        <v>0</v>
      </c>
      <c r="BB733" s="113">
        <v>0</v>
      </c>
    </row>
    <row r="734" spans="7:54" s="71" customFormat="1" ht="14.25" x14ac:dyDescent="0.2">
      <c r="G734" s="81" t="s">
        <v>1325</v>
      </c>
      <c r="H734" s="82" t="s">
        <v>1326</v>
      </c>
      <c r="I734" s="83" t="s">
        <v>1327</v>
      </c>
      <c r="J734" s="84">
        <f>SUM(J735:J737)</f>
        <v>0</v>
      </c>
      <c r="K734" s="84">
        <f>SUM(K735:K737)</f>
        <v>0</v>
      </c>
      <c r="L734" s="115">
        <f>SUM(L735:L737)</f>
        <v>0</v>
      </c>
      <c r="M734" s="115">
        <f t="shared" ref="M734:X734" si="810">SUM(M735:M737)</f>
        <v>0</v>
      </c>
      <c r="N734" s="115">
        <f t="shared" si="810"/>
        <v>0</v>
      </c>
      <c r="O734" s="115">
        <f t="shared" si="810"/>
        <v>0</v>
      </c>
      <c r="P734" s="115">
        <f t="shared" si="810"/>
        <v>0</v>
      </c>
      <c r="Q734" s="115">
        <f t="shared" si="810"/>
        <v>0</v>
      </c>
      <c r="R734" s="115">
        <f t="shared" si="810"/>
        <v>0</v>
      </c>
      <c r="S734" s="115">
        <f t="shared" si="810"/>
        <v>0</v>
      </c>
      <c r="T734" s="115">
        <f t="shared" si="810"/>
        <v>0</v>
      </c>
      <c r="U734" s="115">
        <f t="shared" si="810"/>
        <v>0</v>
      </c>
      <c r="V734" s="115">
        <f t="shared" si="810"/>
        <v>0</v>
      </c>
      <c r="W734" s="115">
        <f t="shared" si="810"/>
        <v>0</v>
      </c>
      <c r="X734" s="115">
        <f t="shared" si="810"/>
        <v>0</v>
      </c>
      <c r="Y734" s="115">
        <f t="shared" si="784"/>
        <v>0</v>
      </c>
      <c r="Z734" s="115">
        <f t="shared" ref="Z734:AZ734" si="811">SUM(Z735:Z737)</f>
        <v>0</v>
      </c>
      <c r="AA734" s="115">
        <f t="shared" si="811"/>
        <v>0</v>
      </c>
      <c r="AB734" s="115">
        <f t="shared" si="811"/>
        <v>0</v>
      </c>
      <c r="AC734" s="115">
        <f t="shared" si="811"/>
        <v>0</v>
      </c>
      <c r="AD734" s="115">
        <f t="shared" si="811"/>
        <v>0</v>
      </c>
      <c r="AE734" s="115">
        <f t="shared" si="811"/>
        <v>0</v>
      </c>
      <c r="AF734" s="115">
        <f t="shared" si="811"/>
        <v>0</v>
      </c>
      <c r="AG734" s="115">
        <v>0</v>
      </c>
      <c r="AH734" s="115">
        <v>0</v>
      </c>
      <c r="AI734" s="115">
        <f t="shared" si="811"/>
        <v>0</v>
      </c>
      <c r="AJ734" s="115">
        <f t="shared" si="811"/>
        <v>0</v>
      </c>
      <c r="AK734" s="115">
        <f t="shared" si="811"/>
        <v>0</v>
      </c>
      <c r="AL734" s="115">
        <f t="shared" si="811"/>
        <v>0</v>
      </c>
      <c r="AM734" s="115">
        <f t="shared" si="811"/>
        <v>0</v>
      </c>
      <c r="AN734" s="115">
        <f t="shared" si="811"/>
        <v>0</v>
      </c>
      <c r="AO734" s="115">
        <f t="shared" si="811"/>
        <v>0</v>
      </c>
      <c r="AP734" s="115">
        <f t="shared" si="811"/>
        <v>0</v>
      </c>
      <c r="AQ734" s="115">
        <f t="shared" si="811"/>
        <v>0</v>
      </c>
      <c r="AR734" s="115">
        <f t="shared" si="811"/>
        <v>0</v>
      </c>
      <c r="AS734" s="115">
        <f t="shared" si="811"/>
        <v>0</v>
      </c>
      <c r="AT734" s="115">
        <f t="shared" si="811"/>
        <v>0</v>
      </c>
      <c r="AU734" s="115">
        <f t="shared" si="811"/>
        <v>0</v>
      </c>
      <c r="AV734" s="115">
        <f t="shared" si="811"/>
        <v>0</v>
      </c>
      <c r="AW734" s="115">
        <f t="shared" si="811"/>
        <v>0</v>
      </c>
      <c r="AX734" s="115" t="e">
        <f t="shared" si="811"/>
        <v>#REF!</v>
      </c>
      <c r="AY734" s="115">
        <f t="shared" si="811"/>
        <v>0</v>
      </c>
      <c r="AZ734" s="115">
        <f t="shared" si="811"/>
        <v>0</v>
      </c>
      <c r="BA734" s="115">
        <f>SUM(BA735:BA737)</f>
        <v>0</v>
      </c>
      <c r="BB734" s="115">
        <f>SUM(BB735:BB737)</f>
        <v>0</v>
      </c>
    </row>
    <row r="735" spans="7:54" s="71" customFormat="1" ht="14.25" x14ac:dyDescent="0.2">
      <c r="G735" s="81" t="s">
        <v>1328</v>
      </c>
      <c r="H735" s="85" t="s">
        <v>1328</v>
      </c>
      <c r="I735" s="74" t="s">
        <v>1329</v>
      </c>
      <c r="J735" s="75">
        <v>0</v>
      </c>
      <c r="K735" s="75"/>
      <c r="L735" s="113">
        <v>0</v>
      </c>
      <c r="M735" s="113">
        <v>0</v>
      </c>
      <c r="N735" s="113">
        <v>0</v>
      </c>
      <c r="O735" s="113">
        <v>0</v>
      </c>
      <c r="P735" s="113">
        <v>0</v>
      </c>
      <c r="Q735" s="113">
        <v>0</v>
      </c>
      <c r="R735" s="113">
        <v>0</v>
      </c>
      <c r="S735" s="113">
        <v>0</v>
      </c>
      <c r="T735" s="113">
        <v>0</v>
      </c>
      <c r="U735" s="113">
        <v>0</v>
      </c>
      <c r="V735" s="113">
        <v>0</v>
      </c>
      <c r="W735" s="113">
        <v>0</v>
      </c>
      <c r="X735" s="113">
        <v>0</v>
      </c>
      <c r="Y735" s="113">
        <f t="shared" si="784"/>
        <v>0</v>
      </c>
      <c r="Z735" s="113">
        <v>0</v>
      </c>
      <c r="AA735" s="113">
        <v>0</v>
      </c>
      <c r="AB735" s="113">
        <v>0</v>
      </c>
      <c r="AC735" s="113">
        <v>0</v>
      </c>
      <c r="AD735" s="113">
        <v>0</v>
      </c>
      <c r="AE735" s="113">
        <v>0</v>
      </c>
      <c r="AF735" s="113">
        <v>0</v>
      </c>
      <c r="AG735" s="113">
        <v>0</v>
      </c>
      <c r="AH735" s="113">
        <v>0</v>
      </c>
      <c r="AI735" s="113">
        <f t="shared" si="750"/>
        <v>0</v>
      </c>
      <c r="AJ735" s="113">
        <v>0</v>
      </c>
      <c r="AK735" s="113">
        <v>0</v>
      </c>
      <c r="AL735" s="113">
        <f t="shared" si="751"/>
        <v>0</v>
      </c>
      <c r="AM735" s="113">
        <f>SUM(M735:R735)</f>
        <v>0</v>
      </c>
      <c r="AN735" s="113">
        <f>SUM(S735:U735)</f>
        <v>0</v>
      </c>
      <c r="AO735" s="113">
        <f>SUM(V735:X735)</f>
        <v>0</v>
      </c>
      <c r="AP735" s="113">
        <f>SUM(AM735:AO735)</f>
        <v>0</v>
      </c>
      <c r="AQ735" s="113">
        <f t="shared" ref="AQ735:AS737" si="812">AM735</f>
        <v>0</v>
      </c>
      <c r="AR735" s="113">
        <f t="shared" si="812"/>
        <v>0</v>
      </c>
      <c r="AS735" s="113">
        <f t="shared" si="812"/>
        <v>0</v>
      </c>
      <c r="AT735" s="113">
        <f>SUM(AQ735:AS735)</f>
        <v>0</v>
      </c>
      <c r="AU735" s="113">
        <v>0</v>
      </c>
      <c r="AV735" s="113">
        <v>0</v>
      </c>
      <c r="AW735" s="113">
        <f>SUM(AU735:AV735)</f>
        <v>0</v>
      </c>
      <c r="AX735" s="113" t="e">
        <f>#REF!</f>
        <v>#REF!</v>
      </c>
      <c r="AY735" s="113">
        <v>0</v>
      </c>
      <c r="AZ735" s="113">
        <v>0</v>
      </c>
      <c r="BA735" s="113">
        <v>0</v>
      </c>
      <c r="BB735" s="113">
        <v>0</v>
      </c>
    </row>
    <row r="736" spans="7:54" s="71" customFormat="1" ht="14.25" x14ac:dyDescent="0.2">
      <c r="G736" s="81" t="s">
        <v>1330</v>
      </c>
      <c r="H736" s="85" t="s">
        <v>1330</v>
      </c>
      <c r="I736" s="74" t="s">
        <v>1331</v>
      </c>
      <c r="J736" s="75">
        <v>0</v>
      </c>
      <c r="K736" s="75"/>
      <c r="L736" s="113">
        <v>0</v>
      </c>
      <c r="M736" s="113">
        <v>0</v>
      </c>
      <c r="N736" s="113">
        <v>0</v>
      </c>
      <c r="O736" s="113">
        <v>0</v>
      </c>
      <c r="P736" s="113">
        <v>0</v>
      </c>
      <c r="Q736" s="113">
        <v>0</v>
      </c>
      <c r="R736" s="113">
        <v>0</v>
      </c>
      <c r="S736" s="113">
        <v>0</v>
      </c>
      <c r="T736" s="113">
        <v>0</v>
      </c>
      <c r="U736" s="113">
        <v>0</v>
      </c>
      <c r="V736" s="113">
        <v>0</v>
      </c>
      <c r="W736" s="113">
        <v>0</v>
      </c>
      <c r="X736" s="113">
        <v>0</v>
      </c>
      <c r="Y736" s="113">
        <f t="shared" si="784"/>
        <v>0</v>
      </c>
      <c r="Z736" s="113">
        <v>0</v>
      </c>
      <c r="AA736" s="113">
        <v>0</v>
      </c>
      <c r="AB736" s="113">
        <v>0</v>
      </c>
      <c r="AC736" s="113">
        <v>0</v>
      </c>
      <c r="AD736" s="113">
        <v>0</v>
      </c>
      <c r="AE736" s="113">
        <v>0</v>
      </c>
      <c r="AF736" s="113">
        <v>0</v>
      </c>
      <c r="AG736" s="113">
        <v>0</v>
      </c>
      <c r="AH736" s="113">
        <v>0</v>
      </c>
      <c r="AI736" s="113">
        <f t="shared" si="750"/>
        <v>0</v>
      </c>
      <c r="AJ736" s="113">
        <v>0</v>
      </c>
      <c r="AK736" s="113">
        <v>0</v>
      </c>
      <c r="AL736" s="113">
        <f t="shared" si="751"/>
        <v>0</v>
      </c>
      <c r="AM736" s="113">
        <f>SUM(M736:R736)</f>
        <v>0</v>
      </c>
      <c r="AN736" s="113">
        <f>SUM(S736:U736)</f>
        <v>0</v>
      </c>
      <c r="AO736" s="113">
        <f>SUM(V736:X736)</f>
        <v>0</v>
      </c>
      <c r="AP736" s="113">
        <f>SUM(AM736:AO736)</f>
        <v>0</v>
      </c>
      <c r="AQ736" s="113">
        <f t="shared" si="812"/>
        <v>0</v>
      </c>
      <c r="AR736" s="113">
        <f t="shared" si="812"/>
        <v>0</v>
      </c>
      <c r="AS736" s="113">
        <f t="shared" si="812"/>
        <v>0</v>
      </c>
      <c r="AT736" s="113">
        <f>SUM(AQ736:AS736)</f>
        <v>0</v>
      </c>
      <c r="AU736" s="113">
        <v>0</v>
      </c>
      <c r="AV736" s="113">
        <v>0</v>
      </c>
      <c r="AW736" s="113">
        <f>SUM(AU736:AV736)</f>
        <v>0</v>
      </c>
      <c r="AX736" s="113" t="e">
        <f>#REF!</f>
        <v>#REF!</v>
      </c>
      <c r="AY736" s="113">
        <v>0</v>
      </c>
      <c r="AZ736" s="113">
        <v>0</v>
      </c>
      <c r="BA736" s="113">
        <v>0</v>
      </c>
      <c r="BB736" s="113">
        <v>0</v>
      </c>
    </row>
    <row r="737" spans="7:54" s="71" customFormat="1" ht="14.25" x14ac:dyDescent="0.2">
      <c r="G737" s="81" t="s">
        <v>1332</v>
      </c>
      <c r="H737" s="85" t="s">
        <v>1332</v>
      </c>
      <c r="I737" s="74" t="s">
        <v>1333</v>
      </c>
      <c r="J737" s="75">
        <v>0</v>
      </c>
      <c r="K737" s="75"/>
      <c r="L737" s="113">
        <v>0</v>
      </c>
      <c r="M737" s="113">
        <v>0</v>
      </c>
      <c r="N737" s="113">
        <v>0</v>
      </c>
      <c r="O737" s="113">
        <v>0</v>
      </c>
      <c r="P737" s="113">
        <v>0</v>
      </c>
      <c r="Q737" s="113">
        <v>0</v>
      </c>
      <c r="R737" s="113">
        <v>0</v>
      </c>
      <c r="S737" s="113">
        <v>0</v>
      </c>
      <c r="T737" s="113">
        <v>0</v>
      </c>
      <c r="U737" s="113">
        <v>0</v>
      </c>
      <c r="V737" s="113">
        <v>0</v>
      </c>
      <c r="W737" s="113">
        <v>0</v>
      </c>
      <c r="X737" s="113">
        <v>0</v>
      </c>
      <c r="Y737" s="113">
        <f t="shared" si="784"/>
        <v>0</v>
      </c>
      <c r="Z737" s="113">
        <v>0</v>
      </c>
      <c r="AA737" s="113">
        <v>0</v>
      </c>
      <c r="AB737" s="113">
        <v>0</v>
      </c>
      <c r="AC737" s="113">
        <v>0</v>
      </c>
      <c r="AD737" s="113">
        <v>0</v>
      </c>
      <c r="AE737" s="113">
        <v>0</v>
      </c>
      <c r="AF737" s="113">
        <v>0</v>
      </c>
      <c r="AG737" s="113">
        <v>0</v>
      </c>
      <c r="AH737" s="113">
        <v>0</v>
      </c>
      <c r="AI737" s="113">
        <f t="shared" ref="AI737:AI799" si="813">SUM(AG737:AH737)</f>
        <v>0</v>
      </c>
      <c r="AJ737" s="113">
        <v>0</v>
      </c>
      <c r="AK737" s="113">
        <v>0</v>
      </c>
      <c r="AL737" s="113">
        <f t="shared" ref="AL737:AL799" si="814">SUM(AJ737:AK737)</f>
        <v>0</v>
      </c>
      <c r="AM737" s="113">
        <f>SUM(M737:R737)</f>
        <v>0</v>
      </c>
      <c r="AN737" s="113">
        <f>SUM(S737:U737)</f>
        <v>0</v>
      </c>
      <c r="AO737" s="113">
        <f>SUM(V737:X737)</f>
        <v>0</v>
      </c>
      <c r="AP737" s="113">
        <f>SUM(AM737:AO737)</f>
        <v>0</v>
      </c>
      <c r="AQ737" s="113">
        <f t="shared" si="812"/>
        <v>0</v>
      </c>
      <c r="AR737" s="113">
        <f t="shared" si="812"/>
        <v>0</v>
      </c>
      <c r="AS737" s="113">
        <f t="shared" si="812"/>
        <v>0</v>
      </c>
      <c r="AT737" s="113">
        <f>SUM(AQ737:AS737)</f>
        <v>0</v>
      </c>
      <c r="AU737" s="113">
        <v>0</v>
      </c>
      <c r="AV737" s="113">
        <v>0</v>
      </c>
      <c r="AW737" s="113">
        <f>SUM(AU737:AV737)</f>
        <v>0</v>
      </c>
      <c r="AX737" s="113" t="e">
        <f>#REF!</f>
        <v>#REF!</v>
      </c>
      <c r="AY737" s="113">
        <v>0</v>
      </c>
      <c r="AZ737" s="113">
        <v>0</v>
      </c>
      <c r="BA737" s="113">
        <v>0</v>
      </c>
      <c r="BB737" s="113">
        <v>0</v>
      </c>
    </row>
    <row r="738" spans="7:54" s="71" customFormat="1" ht="14.25" x14ac:dyDescent="0.2">
      <c r="G738" s="81" t="s">
        <v>1334</v>
      </c>
      <c r="H738" s="82" t="s">
        <v>1335</v>
      </c>
      <c r="I738" s="83" t="s">
        <v>1336</v>
      </c>
      <c r="J738" s="84">
        <f>SUM(J739:J742)</f>
        <v>0</v>
      </c>
      <c r="K738" s="84">
        <f>SUM(K739:K742)</f>
        <v>0</v>
      </c>
      <c r="L738" s="115">
        <f>SUM(L739:L742)</f>
        <v>0</v>
      </c>
      <c r="M738" s="115">
        <f>SUM(M739:M742)</f>
        <v>0</v>
      </c>
      <c r="N738" s="115">
        <f t="shared" ref="N738:X738" si="815">SUM(N739:N742)</f>
        <v>0</v>
      </c>
      <c r="O738" s="115">
        <f t="shared" si="815"/>
        <v>0</v>
      </c>
      <c r="P738" s="115">
        <f t="shared" si="815"/>
        <v>0</v>
      </c>
      <c r="Q738" s="115">
        <f t="shared" si="815"/>
        <v>0</v>
      </c>
      <c r="R738" s="115">
        <f t="shared" si="815"/>
        <v>0</v>
      </c>
      <c r="S738" s="115">
        <f t="shared" si="815"/>
        <v>0</v>
      </c>
      <c r="T738" s="115">
        <f t="shared" si="815"/>
        <v>0</v>
      </c>
      <c r="U738" s="115">
        <f t="shared" si="815"/>
        <v>0</v>
      </c>
      <c r="V738" s="115">
        <f t="shared" si="815"/>
        <v>0</v>
      </c>
      <c r="W738" s="115">
        <f t="shared" si="815"/>
        <v>0</v>
      </c>
      <c r="X738" s="115">
        <f t="shared" si="815"/>
        <v>0</v>
      </c>
      <c r="Y738" s="115">
        <f t="shared" si="784"/>
        <v>0</v>
      </c>
      <c r="Z738" s="115">
        <f t="shared" ref="Z738:AZ738" si="816">SUM(Z739:Z742)</f>
        <v>0</v>
      </c>
      <c r="AA738" s="115">
        <f t="shared" si="816"/>
        <v>0</v>
      </c>
      <c r="AB738" s="115">
        <f t="shared" si="816"/>
        <v>0</v>
      </c>
      <c r="AC738" s="115">
        <f t="shared" si="816"/>
        <v>0</v>
      </c>
      <c r="AD738" s="115">
        <f t="shared" si="816"/>
        <v>0</v>
      </c>
      <c r="AE738" s="115">
        <f t="shared" si="816"/>
        <v>0</v>
      </c>
      <c r="AF738" s="115">
        <f t="shared" si="816"/>
        <v>0</v>
      </c>
      <c r="AG738" s="115">
        <v>0</v>
      </c>
      <c r="AH738" s="115">
        <v>0</v>
      </c>
      <c r="AI738" s="115">
        <f t="shared" si="816"/>
        <v>0</v>
      </c>
      <c r="AJ738" s="115">
        <f t="shared" si="816"/>
        <v>0</v>
      </c>
      <c r="AK738" s="115">
        <f t="shared" si="816"/>
        <v>0</v>
      </c>
      <c r="AL738" s="115">
        <f t="shared" si="816"/>
        <v>0</v>
      </c>
      <c r="AM738" s="115">
        <f t="shared" si="816"/>
        <v>0</v>
      </c>
      <c r="AN738" s="115">
        <f t="shared" si="816"/>
        <v>0</v>
      </c>
      <c r="AO738" s="115">
        <f t="shared" si="816"/>
        <v>0</v>
      </c>
      <c r="AP738" s="115">
        <f t="shared" si="816"/>
        <v>0</v>
      </c>
      <c r="AQ738" s="115">
        <f t="shared" si="816"/>
        <v>0</v>
      </c>
      <c r="AR738" s="115">
        <f t="shared" si="816"/>
        <v>0</v>
      </c>
      <c r="AS738" s="115">
        <f t="shared" si="816"/>
        <v>0</v>
      </c>
      <c r="AT738" s="115">
        <f t="shared" si="816"/>
        <v>0</v>
      </c>
      <c r="AU738" s="115">
        <f t="shared" si="816"/>
        <v>0</v>
      </c>
      <c r="AV738" s="115">
        <f t="shared" si="816"/>
        <v>0</v>
      </c>
      <c r="AW738" s="115">
        <f t="shared" si="816"/>
        <v>0</v>
      </c>
      <c r="AX738" s="115" t="e">
        <f t="shared" si="816"/>
        <v>#REF!</v>
      </c>
      <c r="AY738" s="115">
        <f t="shared" si="816"/>
        <v>0</v>
      </c>
      <c r="AZ738" s="115">
        <f t="shared" si="816"/>
        <v>0</v>
      </c>
      <c r="BA738" s="115">
        <f>SUM(BA739:BA742)</f>
        <v>0</v>
      </c>
      <c r="BB738" s="115">
        <f>SUM(BB739:BB742)</f>
        <v>0</v>
      </c>
    </row>
    <row r="739" spans="7:54" s="71" customFormat="1" ht="14.25" x14ac:dyDescent="0.2">
      <c r="G739" s="81" t="s">
        <v>1337</v>
      </c>
      <c r="H739" s="85" t="s">
        <v>1337</v>
      </c>
      <c r="I739" s="74" t="s">
        <v>1338</v>
      </c>
      <c r="J739" s="75">
        <v>0</v>
      </c>
      <c r="K739" s="75"/>
      <c r="L739" s="113">
        <v>0</v>
      </c>
      <c r="M739" s="113">
        <v>0</v>
      </c>
      <c r="N739" s="113">
        <v>0</v>
      </c>
      <c r="O739" s="113">
        <v>0</v>
      </c>
      <c r="P739" s="113">
        <v>0</v>
      </c>
      <c r="Q739" s="113">
        <v>0</v>
      </c>
      <c r="R739" s="113">
        <v>0</v>
      </c>
      <c r="S739" s="113">
        <v>0</v>
      </c>
      <c r="T739" s="113">
        <v>0</v>
      </c>
      <c r="U739" s="113">
        <v>0</v>
      </c>
      <c r="V739" s="113">
        <v>0</v>
      </c>
      <c r="W739" s="113">
        <v>0</v>
      </c>
      <c r="X739" s="113">
        <v>0</v>
      </c>
      <c r="Y739" s="113">
        <f t="shared" si="784"/>
        <v>0</v>
      </c>
      <c r="Z739" s="113">
        <v>0</v>
      </c>
      <c r="AA739" s="113">
        <v>0</v>
      </c>
      <c r="AB739" s="113">
        <v>0</v>
      </c>
      <c r="AC739" s="113">
        <v>0</v>
      </c>
      <c r="AD739" s="113">
        <v>0</v>
      </c>
      <c r="AE739" s="113">
        <v>0</v>
      </c>
      <c r="AF739" s="113">
        <v>0</v>
      </c>
      <c r="AG739" s="113">
        <v>0</v>
      </c>
      <c r="AH739" s="113">
        <v>0</v>
      </c>
      <c r="AI739" s="113">
        <f t="shared" si="813"/>
        <v>0</v>
      </c>
      <c r="AJ739" s="113">
        <v>0</v>
      </c>
      <c r="AK739" s="113">
        <v>0</v>
      </c>
      <c r="AL739" s="113">
        <f t="shared" si="814"/>
        <v>0</v>
      </c>
      <c r="AM739" s="113">
        <f>SUM(M739:R739)</f>
        <v>0</v>
      </c>
      <c r="AN739" s="113">
        <f>SUM(S739:U739)</f>
        <v>0</v>
      </c>
      <c r="AO739" s="113">
        <f>SUM(V739:X739)</f>
        <v>0</v>
      </c>
      <c r="AP739" s="113">
        <f>SUM(AM739:AO739)</f>
        <v>0</v>
      </c>
      <c r="AQ739" s="113">
        <f t="shared" ref="AQ739:AS742" si="817">AM739</f>
        <v>0</v>
      </c>
      <c r="AR739" s="113">
        <f t="shared" si="817"/>
        <v>0</v>
      </c>
      <c r="AS739" s="113">
        <f t="shared" si="817"/>
        <v>0</v>
      </c>
      <c r="AT739" s="113">
        <f>SUM(AQ739:AS739)</f>
        <v>0</v>
      </c>
      <c r="AU739" s="113">
        <v>0</v>
      </c>
      <c r="AV739" s="113">
        <v>0</v>
      </c>
      <c r="AW739" s="113">
        <f>SUM(AU739:AV739)</f>
        <v>0</v>
      </c>
      <c r="AX739" s="113" t="e">
        <f>#REF!</f>
        <v>#REF!</v>
      </c>
      <c r="AY739" s="113">
        <v>0</v>
      </c>
      <c r="AZ739" s="113">
        <v>0</v>
      </c>
      <c r="BA739" s="113">
        <v>0</v>
      </c>
      <c r="BB739" s="113">
        <v>0</v>
      </c>
    </row>
    <row r="740" spans="7:54" s="71" customFormat="1" ht="14.25" x14ac:dyDescent="0.2">
      <c r="G740" s="81" t="s">
        <v>1339</v>
      </c>
      <c r="H740" s="85" t="s">
        <v>1339</v>
      </c>
      <c r="I740" s="74" t="s">
        <v>1340</v>
      </c>
      <c r="J740" s="75">
        <v>0</v>
      </c>
      <c r="K740" s="75"/>
      <c r="L740" s="113">
        <v>0</v>
      </c>
      <c r="M740" s="113">
        <v>0</v>
      </c>
      <c r="N740" s="113">
        <v>0</v>
      </c>
      <c r="O740" s="113">
        <v>0</v>
      </c>
      <c r="P740" s="113">
        <v>0</v>
      </c>
      <c r="Q740" s="113">
        <v>0</v>
      </c>
      <c r="R740" s="113">
        <v>0</v>
      </c>
      <c r="S740" s="113">
        <v>0</v>
      </c>
      <c r="T740" s="113">
        <v>0</v>
      </c>
      <c r="U740" s="113">
        <v>0</v>
      </c>
      <c r="V740" s="113">
        <v>0</v>
      </c>
      <c r="W740" s="113">
        <v>0</v>
      </c>
      <c r="X740" s="113">
        <v>0</v>
      </c>
      <c r="Y740" s="113">
        <f t="shared" si="784"/>
        <v>0</v>
      </c>
      <c r="Z740" s="113">
        <v>0</v>
      </c>
      <c r="AA740" s="113">
        <v>0</v>
      </c>
      <c r="AB740" s="113">
        <v>0</v>
      </c>
      <c r="AC740" s="113">
        <v>0</v>
      </c>
      <c r="AD740" s="113">
        <v>0</v>
      </c>
      <c r="AE740" s="113">
        <v>0</v>
      </c>
      <c r="AF740" s="113">
        <v>0</v>
      </c>
      <c r="AG740" s="113">
        <v>0</v>
      </c>
      <c r="AH740" s="113">
        <v>0</v>
      </c>
      <c r="AI740" s="113">
        <f t="shared" si="813"/>
        <v>0</v>
      </c>
      <c r="AJ740" s="113">
        <v>0</v>
      </c>
      <c r="AK740" s="113">
        <v>0</v>
      </c>
      <c r="AL740" s="113">
        <f t="shared" si="814"/>
        <v>0</v>
      </c>
      <c r="AM740" s="113">
        <f>SUM(M740:R740)</f>
        <v>0</v>
      </c>
      <c r="AN740" s="113">
        <f>SUM(S740:U740)</f>
        <v>0</v>
      </c>
      <c r="AO740" s="113">
        <f>SUM(V740:X740)</f>
        <v>0</v>
      </c>
      <c r="AP740" s="113">
        <f>SUM(AM740:AO740)</f>
        <v>0</v>
      </c>
      <c r="AQ740" s="113">
        <f t="shared" si="817"/>
        <v>0</v>
      </c>
      <c r="AR740" s="113">
        <f t="shared" si="817"/>
        <v>0</v>
      </c>
      <c r="AS740" s="113">
        <f t="shared" si="817"/>
        <v>0</v>
      </c>
      <c r="AT740" s="113">
        <f>SUM(AQ740:AS740)</f>
        <v>0</v>
      </c>
      <c r="AU740" s="113">
        <v>0</v>
      </c>
      <c r="AV740" s="113">
        <v>0</v>
      </c>
      <c r="AW740" s="113">
        <f>SUM(AU740:AV740)</f>
        <v>0</v>
      </c>
      <c r="AX740" s="113" t="e">
        <f>#REF!</f>
        <v>#REF!</v>
      </c>
      <c r="AY740" s="113">
        <v>0</v>
      </c>
      <c r="AZ740" s="113">
        <v>0</v>
      </c>
      <c r="BA740" s="113">
        <v>0</v>
      </c>
      <c r="BB740" s="113">
        <v>0</v>
      </c>
    </row>
    <row r="741" spans="7:54" s="71" customFormat="1" ht="14.25" x14ac:dyDescent="0.2">
      <c r="G741" s="81" t="s">
        <v>1341</v>
      </c>
      <c r="H741" s="85" t="s">
        <v>1341</v>
      </c>
      <c r="I741" s="74" t="s">
        <v>1342</v>
      </c>
      <c r="J741" s="75">
        <v>0</v>
      </c>
      <c r="K741" s="75"/>
      <c r="L741" s="113">
        <v>0</v>
      </c>
      <c r="M741" s="113">
        <v>0</v>
      </c>
      <c r="N741" s="113">
        <v>0</v>
      </c>
      <c r="O741" s="113">
        <v>0</v>
      </c>
      <c r="P741" s="113">
        <v>0</v>
      </c>
      <c r="Q741" s="113">
        <v>0</v>
      </c>
      <c r="R741" s="113">
        <v>0</v>
      </c>
      <c r="S741" s="113">
        <v>0</v>
      </c>
      <c r="T741" s="113">
        <v>0</v>
      </c>
      <c r="U741" s="113">
        <v>0</v>
      </c>
      <c r="V741" s="113">
        <v>0</v>
      </c>
      <c r="W741" s="113">
        <v>0</v>
      </c>
      <c r="X741" s="113">
        <v>0</v>
      </c>
      <c r="Y741" s="113">
        <f t="shared" si="784"/>
        <v>0</v>
      </c>
      <c r="Z741" s="113">
        <v>0</v>
      </c>
      <c r="AA741" s="113">
        <v>0</v>
      </c>
      <c r="AB741" s="113">
        <v>0</v>
      </c>
      <c r="AC741" s="113">
        <v>0</v>
      </c>
      <c r="AD741" s="113">
        <v>0</v>
      </c>
      <c r="AE741" s="113">
        <v>0</v>
      </c>
      <c r="AF741" s="113">
        <v>0</v>
      </c>
      <c r="AG741" s="113">
        <v>0</v>
      </c>
      <c r="AH741" s="113">
        <v>0</v>
      </c>
      <c r="AI741" s="113">
        <f t="shared" si="813"/>
        <v>0</v>
      </c>
      <c r="AJ741" s="113">
        <v>0</v>
      </c>
      <c r="AK741" s="113">
        <v>0</v>
      </c>
      <c r="AL741" s="113">
        <f t="shared" si="814"/>
        <v>0</v>
      </c>
      <c r="AM741" s="113">
        <f>SUM(M741:R741)</f>
        <v>0</v>
      </c>
      <c r="AN741" s="113">
        <f>SUM(S741:U741)</f>
        <v>0</v>
      </c>
      <c r="AO741" s="113">
        <f>SUM(V741:X741)</f>
        <v>0</v>
      </c>
      <c r="AP741" s="113">
        <f>SUM(AM741:AO741)</f>
        <v>0</v>
      </c>
      <c r="AQ741" s="113">
        <f t="shared" si="817"/>
        <v>0</v>
      </c>
      <c r="AR741" s="113">
        <f t="shared" si="817"/>
        <v>0</v>
      </c>
      <c r="AS741" s="113">
        <f t="shared" si="817"/>
        <v>0</v>
      </c>
      <c r="AT741" s="113">
        <f>SUM(AQ741:AS741)</f>
        <v>0</v>
      </c>
      <c r="AU741" s="113">
        <v>0</v>
      </c>
      <c r="AV741" s="113">
        <v>0</v>
      </c>
      <c r="AW741" s="113">
        <f>SUM(AU741:AV741)</f>
        <v>0</v>
      </c>
      <c r="AX741" s="113" t="e">
        <f>#REF!</f>
        <v>#REF!</v>
      </c>
      <c r="AY741" s="113">
        <v>0</v>
      </c>
      <c r="AZ741" s="113">
        <v>0</v>
      </c>
      <c r="BA741" s="113">
        <v>0</v>
      </c>
      <c r="BB741" s="113">
        <v>0</v>
      </c>
    </row>
    <row r="742" spans="7:54" s="71" customFormat="1" ht="14.25" x14ac:dyDescent="0.2">
      <c r="G742" s="81" t="s">
        <v>1343</v>
      </c>
      <c r="H742" s="85" t="s">
        <v>1343</v>
      </c>
      <c r="I742" s="74" t="s">
        <v>1344</v>
      </c>
      <c r="J742" s="75">
        <v>0</v>
      </c>
      <c r="K742" s="75"/>
      <c r="L742" s="113">
        <v>0</v>
      </c>
      <c r="M742" s="113">
        <v>0</v>
      </c>
      <c r="N742" s="113">
        <v>0</v>
      </c>
      <c r="O742" s="113">
        <v>0</v>
      </c>
      <c r="P742" s="113">
        <v>0</v>
      </c>
      <c r="Q742" s="113">
        <v>0</v>
      </c>
      <c r="R742" s="113">
        <v>0</v>
      </c>
      <c r="S742" s="113">
        <v>0</v>
      </c>
      <c r="T742" s="113">
        <v>0</v>
      </c>
      <c r="U742" s="113">
        <v>0</v>
      </c>
      <c r="V742" s="113">
        <v>0</v>
      </c>
      <c r="W742" s="113">
        <v>0</v>
      </c>
      <c r="X742" s="113">
        <v>0</v>
      </c>
      <c r="Y742" s="113">
        <f t="shared" si="784"/>
        <v>0</v>
      </c>
      <c r="Z742" s="113">
        <v>0</v>
      </c>
      <c r="AA742" s="113">
        <v>0</v>
      </c>
      <c r="AB742" s="113">
        <v>0</v>
      </c>
      <c r="AC742" s="113">
        <v>0</v>
      </c>
      <c r="AD742" s="113">
        <v>0</v>
      </c>
      <c r="AE742" s="113">
        <v>0</v>
      </c>
      <c r="AF742" s="113">
        <v>0</v>
      </c>
      <c r="AG742" s="113">
        <v>0</v>
      </c>
      <c r="AH742" s="113">
        <v>0</v>
      </c>
      <c r="AI742" s="113">
        <f t="shared" si="813"/>
        <v>0</v>
      </c>
      <c r="AJ742" s="113">
        <v>0</v>
      </c>
      <c r="AK742" s="113">
        <v>0</v>
      </c>
      <c r="AL742" s="113">
        <f t="shared" si="814"/>
        <v>0</v>
      </c>
      <c r="AM742" s="113">
        <f>SUM(M742:R742)</f>
        <v>0</v>
      </c>
      <c r="AN742" s="113">
        <f>SUM(S742:U742)</f>
        <v>0</v>
      </c>
      <c r="AO742" s="113">
        <f>SUM(V742:X742)</f>
        <v>0</v>
      </c>
      <c r="AP742" s="113">
        <f>SUM(AM742:AO742)</f>
        <v>0</v>
      </c>
      <c r="AQ742" s="113">
        <f t="shared" si="817"/>
        <v>0</v>
      </c>
      <c r="AR742" s="113">
        <f t="shared" si="817"/>
        <v>0</v>
      </c>
      <c r="AS742" s="113">
        <f t="shared" si="817"/>
        <v>0</v>
      </c>
      <c r="AT742" s="113">
        <f>SUM(AQ742:AS742)</f>
        <v>0</v>
      </c>
      <c r="AU742" s="113">
        <v>0</v>
      </c>
      <c r="AV742" s="113">
        <v>0</v>
      </c>
      <c r="AW742" s="113">
        <f>SUM(AU742:AV742)</f>
        <v>0</v>
      </c>
      <c r="AX742" s="113" t="e">
        <f>#REF!</f>
        <v>#REF!</v>
      </c>
      <c r="AY742" s="113">
        <v>0</v>
      </c>
      <c r="AZ742" s="113">
        <v>0</v>
      </c>
      <c r="BA742" s="113">
        <v>0</v>
      </c>
      <c r="BB742" s="113">
        <v>0</v>
      </c>
    </row>
    <row r="743" spans="7:54" s="71" customFormat="1" ht="14.25" x14ac:dyDescent="0.2">
      <c r="G743" s="81" t="s">
        <v>1345</v>
      </c>
      <c r="H743" s="82" t="s">
        <v>1346</v>
      </c>
      <c r="I743" s="83" t="s">
        <v>1347</v>
      </c>
      <c r="J743" s="84">
        <f>J744</f>
        <v>0</v>
      </c>
      <c r="K743" s="84">
        <f>K744</f>
        <v>0</v>
      </c>
      <c r="L743" s="115">
        <f>L744</f>
        <v>0</v>
      </c>
      <c r="M743" s="115">
        <f t="shared" ref="M743:X743" si="818">M744</f>
        <v>0</v>
      </c>
      <c r="N743" s="115">
        <f t="shared" si="818"/>
        <v>0</v>
      </c>
      <c r="O743" s="115">
        <f t="shared" si="818"/>
        <v>0</v>
      </c>
      <c r="P743" s="115">
        <f t="shared" si="818"/>
        <v>0</v>
      </c>
      <c r="Q743" s="115">
        <f t="shared" si="818"/>
        <v>0</v>
      </c>
      <c r="R743" s="115">
        <f t="shared" si="818"/>
        <v>0</v>
      </c>
      <c r="S743" s="115">
        <f t="shared" si="818"/>
        <v>0</v>
      </c>
      <c r="T743" s="115">
        <f t="shared" si="818"/>
        <v>0</v>
      </c>
      <c r="U743" s="115">
        <f t="shared" si="818"/>
        <v>0</v>
      </c>
      <c r="V743" s="115">
        <f t="shared" si="818"/>
        <v>0</v>
      </c>
      <c r="W743" s="115">
        <f t="shared" si="818"/>
        <v>0</v>
      </c>
      <c r="X743" s="115">
        <f t="shared" si="818"/>
        <v>0</v>
      </c>
      <c r="Y743" s="115">
        <f t="shared" si="784"/>
        <v>0</v>
      </c>
      <c r="Z743" s="115">
        <f t="shared" ref="Z743:BB743" si="819">Z744</f>
        <v>0</v>
      </c>
      <c r="AA743" s="115">
        <f t="shared" si="819"/>
        <v>0</v>
      </c>
      <c r="AB743" s="115">
        <f t="shared" si="819"/>
        <v>0</v>
      </c>
      <c r="AC743" s="115">
        <f t="shared" si="819"/>
        <v>0</v>
      </c>
      <c r="AD743" s="115">
        <f t="shared" si="819"/>
        <v>0</v>
      </c>
      <c r="AE743" s="115">
        <f t="shared" si="819"/>
        <v>0</v>
      </c>
      <c r="AF743" s="115">
        <f t="shared" si="819"/>
        <v>0</v>
      </c>
      <c r="AG743" s="115">
        <v>0</v>
      </c>
      <c r="AH743" s="115">
        <v>0</v>
      </c>
      <c r="AI743" s="115">
        <f t="shared" si="819"/>
        <v>0</v>
      </c>
      <c r="AJ743" s="115">
        <f t="shared" si="819"/>
        <v>0</v>
      </c>
      <c r="AK743" s="115">
        <f t="shared" si="819"/>
        <v>0</v>
      </c>
      <c r="AL743" s="115">
        <f t="shared" si="819"/>
        <v>0</v>
      </c>
      <c r="AM743" s="115">
        <f t="shared" si="819"/>
        <v>0</v>
      </c>
      <c r="AN743" s="115">
        <f t="shared" si="819"/>
        <v>0</v>
      </c>
      <c r="AO743" s="115">
        <f t="shared" si="819"/>
        <v>0</v>
      </c>
      <c r="AP743" s="115">
        <f t="shared" si="819"/>
        <v>0</v>
      </c>
      <c r="AQ743" s="115">
        <f t="shared" si="819"/>
        <v>0</v>
      </c>
      <c r="AR743" s="115">
        <f t="shared" si="819"/>
        <v>0</v>
      </c>
      <c r="AS743" s="115">
        <f t="shared" si="819"/>
        <v>0</v>
      </c>
      <c r="AT743" s="115">
        <f t="shared" si="819"/>
        <v>0</v>
      </c>
      <c r="AU743" s="115">
        <f t="shared" si="819"/>
        <v>0</v>
      </c>
      <c r="AV743" s="115">
        <f t="shared" si="819"/>
        <v>0</v>
      </c>
      <c r="AW743" s="115">
        <f t="shared" si="819"/>
        <v>0</v>
      </c>
      <c r="AX743" s="115" t="e">
        <f t="shared" si="819"/>
        <v>#REF!</v>
      </c>
      <c r="AY743" s="115">
        <f t="shared" si="819"/>
        <v>0</v>
      </c>
      <c r="AZ743" s="115">
        <f t="shared" si="819"/>
        <v>0</v>
      </c>
      <c r="BA743" s="115">
        <f t="shared" si="819"/>
        <v>0</v>
      </c>
      <c r="BB743" s="115">
        <f t="shared" si="819"/>
        <v>0</v>
      </c>
    </row>
    <row r="744" spans="7:54" s="71" customFormat="1" ht="14.25" x14ac:dyDescent="0.2">
      <c r="G744" s="81" t="s">
        <v>1346</v>
      </c>
      <c r="H744" s="85" t="s">
        <v>1346</v>
      </c>
      <c r="I744" s="74" t="s">
        <v>1347</v>
      </c>
      <c r="J744" s="75">
        <v>0</v>
      </c>
      <c r="K744" s="75"/>
      <c r="L744" s="113">
        <v>0</v>
      </c>
      <c r="M744" s="113">
        <v>0</v>
      </c>
      <c r="N744" s="113">
        <v>0</v>
      </c>
      <c r="O744" s="113">
        <v>0</v>
      </c>
      <c r="P744" s="113">
        <v>0</v>
      </c>
      <c r="Q744" s="113">
        <v>0</v>
      </c>
      <c r="R744" s="113">
        <v>0</v>
      </c>
      <c r="S744" s="113">
        <v>0</v>
      </c>
      <c r="T744" s="113">
        <v>0</v>
      </c>
      <c r="U744" s="113">
        <v>0</v>
      </c>
      <c r="V744" s="113">
        <v>0</v>
      </c>
      <c r="W744" s="113">
        <v>0</v>
      </c>
      <c r="X744" s="113">
        <v>0</v>
      </c>
      <c r="Y744" s="113">
        <f t="shared" si="784"/>
        <v>0</v>
      </c>
      <c r="Z744" s="113">
        <v>0</v>
      </c>
      <c r="AA744" s="113">
        <v>0</v>
      </c>
      <c r="AB744" s="113">
        <v>0</v>
      </c>
      <c r="AC744" s="113">
        <v>0</v>
      </c>
      <c r="AD744" s="113">
        <v>0</v>
      </c>
      <c r="AE744" s="113">
        <v>0</v>
      </c>
      <c r="AF744" s="113">
        <v>0</v>
      </c>
      <c r="AG744" s="113">
        <v>0</v>
      </c>
      <c r="AH744" s="113">
        <v>0</v>
      </c>
      <c r="AI744" s="113">
        <f t="shared" si="813"/>
        <v>0</v>
      </c>
      <c r="AJ744" s="113">
        <v>0</v>
      </c>
      <c r="AK744" s="113">
        <v>0</v>
      </c>
      <c r="AL744" s="113">
        <f t="shared" si="814"/>
        <v>0</v>
      </c>
      <c r="AM744" s="113">
        <f>SUM(M744:R744)</f>
        <v>0</v>
      </c>
      <c r="AN744" s="113">
        <f>SUM(S744:U744)</f>
        <v>0</v>
      </c>
      <c r="AO744" s="113">
        <f>SUM(V744:X744)</f>
        <v>0</v>
      </c>
      <c r="AP744" s="113">
        <f>SUM(AM744:AO744)</f>
        <v>0</v>
      </c>
      <c r="AQ744" s="113">
        <f>AM744</f>
        <v>0</v>
      </c>
      <c r="AR744" s="113">
        <f>AN744</f>
        <v>0</v>
      </c>
      <c r="AS744" s="113">
        <f>AO744</f>
        <v>0</v>
      </c>
      <c r="AT744" s="113">
        <f>SUM(AQ744:AS744)</f>
        <v>0</v>
      </c>
      <c r="AU744" s="113">
        <v>0</v>
      </c>
      <c r="AV744" s="113">
        <v>0</v>
      </c>
      <c r="AW744" s="113">
        <f>SUM(AU744:AV744)</f>
        <v>0</v>
      </c>
      <c r="AX744" s="113" t="e">
        <f>#REF!</f>
        <v>#REF!</v>
      </c>
      <c r="AY744" s="113">
        <v>0</v>
      </c>
      <c r="AZ744" s="113">
        <v>0</v>
      </c>
      <c r="BA744" s="113">
        <v>0</v>
      </c>
      <c r="BB744" s="113">
        <v>0</v>
      </c>
    </row>
    <row r="745" spans="7:54" s="71" customFormat="1" ht="14.25" x14ac:dyDescent="0.2">
      <c r="G745" s="81" t="s">
        <v>1348</v>
      </c>
      <c r="H745" s="82" t="s">
        <v>1349</v>
      </c>
      <c r="I745" s="83" t="s">
        <v>1350</v>
      </c>
      <c r="J745" s="84">
        <f>J746</f>
        <v>0</v>
      </c>
      <c r="K745" s="84">
        <f>K746</f>
        <v>0</v>
      </c>
      <c r="L745" s="115">
        <f>L746</f>
        <v>0</v>
      </c>
      <c r="M745" s="115">
        <f t="shared" ref="M745:X745" si="820">M746</f>
        <v>0</v>
      </c>
      <c r="N745" s="115">
        <f t="shared" si="820"/>
        <v>0</v>
      </c>
      <c r="O745" s="115">
        <f t="shared" si="820"/>
        <v>0</v>
      </c>
      <c r="P745" s="115">
        <f t="shared" si="820"/>
        <v>0</v>
      </c>
      <c r="Q745" s="115">
        <f t="shared" si="820"/>
        <v>0</v>
      </c>
      <c r="R745" s="115">
        <f t="shared" si="820"/>
        <v>0</v>
      </c>
      <c r="S745" s="115">
        <f t="shared" si="820"/>
        <v>0</v>
      </c>
      <c r="T745" s="115">
        <f t="shared" si="820"/>
        <v>0</v>
      </c>
      <c r="U745" s="115">
        <f t="shared" si="820"/>
        <v>0</v>
      </c>
      <c r="V745" s="115">
        <f t="shared" si="820"/>
        <v>0</v>
      </c>
      <c r="W745" s="115">
        <f t="shared" si="820"/>
        <v>0</v>
      </c>
      <c r="X745" s="115">
        <f t="shared" si="820"/>
        <v>0</v>
      </c>
      <c r="Y745" s="115">
        <f t="shared" si="784"/>
        <v>0</v>
      </c>
      <c r="Z745" s="115">
        <f t="shared" ref="Z745:BB745" si="821">Z746</f>
        <v>0</v>
      </c>
      <c r="AA745" s="115">
        <f t="shared" si="821"/>
        <v>0</v>
      </c>
      <c r="AB745" s="115">
        <f t="shared" si="821"/>
        <v>0</v>
      </c>
      <c r="AC745" s="115">
        <f t="shared" si="821"/>
        <v>0</v>
      </c>
      <c r="AD745" s="115">
        <f t="shared" si="821"/>
        <v>0</v>
      </c>
      <c r="AE745" s="115">
        <f t="shared" si="821"/>
        <v>0</v>
      </c>
      <c r="AF745" s="115">
        <f t="shared" si="821"/>
        <v>0</v>
      </c>
      <c r="AG745" s="115">
        <v>0</v>
      </c>
      <c r="AH745" s="115">
        <v>0</v>
      </c>
      <c r="AI745" s="115">
        <f t="shared" si="821"/>
        <v>0</v>
      </c>
      <c r="AJ745" s="115">
        <f t="shared" si="821"/>
        <v>0</v>
      </c>
      <c r="AK745" s="115">
        <f t="shared" si="821"/>
        <v>0</v>
      </c>
      <c r="AL745" s="115">
        <f t="shared" si="821"/>
        <v>0</v>
      </c>
      <c r="AM745" s="115">
        <f t="shared" si="821"/>
        <v>0</v>
      </c>
      <c r="AN745" s="115">
        <f t="shared" si="821"/>
        <v>0</v>
      </c>
      <c r="AO745" s="115">
        <f t="shared" si="821"/>
        <v>0</v>
      </c>
      <c r="AP745" s="115">
        <f t="shared" si="821"/>
        <v>0</v>
      </c>
      <c r="AQ745" s="115">
        <f t="shared" si="821"/>
        <v>0</v>
      </c>
      <c r="AR745" s="115">
        <f t="shared" si="821"/>
        <v>0</v>
      </c>
      <c r="AS745" s="115">
        <f t="shared" si="821"/>
        <v>0</v>
      </c>
      <c r="AT745" s="115">
        <f t="shared" si="821"/>
        <v>0</v>
      </c>
      <c r="AU745" s="115">
        <f t="shared" si="821"/>
        <v>0</v>
      </c>
      <c r="AV745" s="115">
        <f t="shared" si="821"/>
        <v>0</v>
      </c>
      <c r="AW745" s="115">
        <f t="shared" si="821"/>
        <v>0</v>
      </c>
      <c r="AX745" s="115" t="e">
        <f t="shared" si="821"/>
        <v>#REF!</v>
      </c>
      <c r="AY745" s="115">
        <f t="shared" si="821"/>
        <v>0</v>
      </c>
      <c r="AZ745" s="115">
        <f t="shared" si="821"/>
        <v>0</v>
      </c>
      <c r="BA745" s="115">
        <f t="shared" si="821"/>
        <v>0</v>
      </c>
      <c r="BB745" s="115">
        <f t="shared" si="821"/>
        <v>0</v>
      </c>
    </row>
    <row r="746" spans="7:54" s="71" customFormat="1" ht="14.25" x14ac:dyDescent="0.2">
      <c r="G746" s="81" t="s">
        <v>1349</v>
      </c>
      <c r="H746" s="85" t="s">
        <v>1349</v>
      </c>
      <c r="I746" s="74" t="s">
        <v>1350</v>
      </c>
      <c r="J746" s="75">
        <v>0</v>
      </c>
      <c r="K746" s="75"/>
      <c r="L746" s="113">
        <v>0</v>
      </c>
      <c r="M746" s="113">
        <v>0</v>
      </c>
      <c r="N746" s="113">
        <v>0</v>
      </c>
      <c r="O746" s="113">
        <v>0</v>
      </c>
      <c r="P746" s="113">
        <v>0</v>
      </c>
      <c r="Q746" s="113">
        <v>0</v>
      </c>
      <c r="R746" s="113">
        <v>0</v>
      </c>
      <c r="S746" s="113">
        <v>0</v>
      </c>
      <c r="T746" s="113">
        <v>0</v>
      </c>
      <c r="U746" s="113">
        <v>0</v>
      </c>
      <c r="V746" s="113">
        <v>0</v>
      </c>
      <c r="W746" s="113">
        <v>0</v>
      </c>
      <c r="X746" s="113">
        <v>0</v>
      </c>
      <c r="Y746" s="113">
        <f t="shared" si="784"/>
        <v>0</v>
      </c>
      <c r="Z746" s="113">
        <v>0</v>
      </c>
      <c r="AA746" s="113">
        <v>0</v>
      </c>
      <c r="AB746" s="113">
        <v>0</v>
      </c>
      <c r="AC746" s="113">
        <v>0</v>
      </c>
      <c r="AD746" s="113">
        <v>0</v>
      </c>
      <c r="AE746" s="113">
        <v>0</v>
      </c>
      <c r="AF746" s="113">
        <v>0</v>
      </c>
      <c r="AG746" s="113">
        <v>0</v>
      </c>
      <c r="AH746" s="113">
        <v>0</v>
      </c>
      <c r="AI746" s="113">
        <f t="shared" si="813"/>
        <v>0</v>
      </c>
      <c r="AJ746" s="113">
        <v>0</v>
      </c>
      <c r="AK746" s="113">
        <v>0</v>
      </c>
      <c r="AL746" s="113">
        <f t="shared" si="814"/>
        <v>0</v>
      </c>
      <c r="AM746" s="113">
        <f>SUM(M746:R746)</f>
        <v>0</v>
      </c>
      <c r="AN746" s="113">
        <f>SUM(S746:U746)</f>
        <v>0</v>
      </c>
      <c r="AO746" s="113">
        <f>SUM(V746:X746)</f>
        <v>0</v>
      </c>
      <c r="AP746" s="113">
        <f>SUM(AM746:AO746)</f>
        <v>0</v>
      </c>
      <c r="AQ746" s="113">
        <f>AM746</f>
        <v>0</v>
      </c>
      <c r="AR746" s="113">
        <f>AN746</f>
        <v>0</v>
      </c>
      <c r="AS746" s="113">
        <f>AO746</f>
        <v>0</v>
      </c>
      <c r="AT746" s="113">
        <f>SUM(AQ746:AS746)</f>
        <v>0</v>
      </c>
      <c r="AU746" s="113">
        <v>0</v>
      </c>
      <c r="AV746" s="113">
        <v>0</v>
      </c>
      <c r="AW746" s="113">
        <f>SUM(AU746:AV746)</f>
        <v>0</v>
      </c>
      <c r="AX746" s="113" t="e">
        <f>#REF!</f>
        <v>#REF!</v>
      </c>
      <c r="AY746" s="113">
        <v>0</v>
      </c>
      <c r="AZ746" s="113">
        <v>0</v>
      </c>
      <c r="BA746" s="113">
        <v>0</v>
      </c>
      <c r="BB746" s="113">
        <v>0</v>
      </c>
    </row>
    <row r="747" spans="7:54" s="71" customFormat="1" ht="14.25" x14ac:dyDescent="0.2">
      <c r="G747" s="81" t="s">
        <v>1351</v>
      </c>
      <c r="H747" s="82" t="s">
        <v>1352</v>
      </c>
      <c r="I747" s="83" t="s">
        <v>1353</v>
      </c>
      <c r="J747" s="84">
        <f>SUM(J748:J750)</f>
        <v>0</v>
      </c>
      <c r="K747" s="84">
        <f>SUM(K748:K750)</f>
        <v>0</v>
      </c>
      <c r="L747" s="115">
        <f>SUM(L748:L750)</f>
        <v>0</v>
      </c>
      <c r="M747" s="115">
        <f t="shared" ref="M747:X747" si="822">SUM(M748:M750)</f>
        <v>0</v>
      </c>
      <c r="N747" s="115">
        <f t="shared" si="822"/>
        <v>0</v>
      </c>
      <c r="O747" s="115">
        <f t="shared" si="822"/>
        <v>0</v>
      </c>
      <c r="P747" s="115">
        <f t="shared" si="822"/>
        <v>0</v>
      </c>
      <c r="Q747" s="115">
        <f t="shared" si="822"/>
        <v>0</v>
      </c>
      <c r="R747" s="115">
        <f t="shared" si="822"/>
        <v>0</v>
      </c>
      <c r="S747" s="115">
        <f t="shared" si="822"/>
        <v>0</v>
      </c>
      <c r="T747" s="115">
        <f t="shared" si="822"/>
        <v>0</v>
      </c>
      <c r="U747" s="115">
        <f t="shared" si="822"/>
        <v>0</v>
      </c>
      <c r="V747" s="115">
        <f t="shared" si="822"/>
        <v>0</v>
      </c>
      <c r="W747" s="115">
        <f t="shared" si="822"/>
        <v>0</v>
      </c>
      <c r="X747" s="115">
        <f t="shared" si="822"/>
        <v>0</v>
      </c>
      <c r="Y747" s="115">
        <f t="shared" si="784"/>
        <v>0</v>
      </c>
      <c r="Z747" s="115">
        <f t="shared" ref="Z747:AZ747" si="823">SUM(Z748:Z750)</f>
        <v>0</v>
      </c>
      <c r="AA747" s="115">
        <f t="shared" si="823"/>
        <v>0</v>
      </c>
      <c r="AB747" s="115">
        <f t="shared" si="823"/>
        <v>0</v>
      </c>
      <c r="AC747" s="115">
        <f t="shared" si="823"/>
        <v>0</v>
      </c>
      <c r="AD747" s="115">
        <f t="shared" si="823"/>
        <v>0</v>
      </c>
      <c r="AE747" s="115">
        <f t="shared" si="823"/>
        <v>0</v>
      </c>
      <c r="AF747" s="115">
        <f t="shared" si="823"/>
        <v>0</v>
      </c>
      <c r="AG747" s="115">
        <v>0</v>
      </c>
      <c r="AH747" s="115">
        <v>0</v>
      </c>
      <c r="AI747" s="115">
        <f t="shared" si="823"/>
        <v>0</v>
      </c>
      <c r="AJ747" s="115">
        <f t="shared" si="823"/>
        <v>0</v>
      </c>
      <c r="AK747" s="115">
        <f t="shared" si="823"/>
        <v>0</v>
      </c>
      <c r="AL747" s="115">
        <f t="shared" si="823"/>
        <v>0</v>
      </c>
      <c r="AM747" s="115">
        <f t="shared" si="823"/>
        <v>0</v>
      </c>
      <c r="AN747" s="115">
        <f t="shared" si="823"/>
        <v>0</v>
      </c>
      <c r="AO747" s="115">
        <f t="shared" si="823"/>
        <v>0</v>
      </c>
      <c r="AP747" s="115">
        <f t="shared" si="823"/>
        <v>0</v>
      </c>
      <c r="AQ747" s="115">
        <f t="shared" si="823"/>
        <v>0</v>
      </c>
      <c r="AR747" s="115">
        <f t="shared" si="823"/>
        <v>0</v>
      </c>
      <c r="AS747" s="115">
        <f t="shared" si="823"/>
        <v>0</v>
      </c>
      <c r="AT747" s="115">
        <f>SUM(AT748:AT750)</f>
        <v>0</v>
      </c>
      <c r="AU747" s="115">
        <f t="shared" si="823"/>
        <v>0</v>
      </c>
      <c r="AV747" s="115">
        <f t="shared" si="823"/>
        <v>0</v>
      </c>
      <c r="AW747" s="115">
        <f t="shared" si="823"/>
        <v>0</v>
      </c>
      <c r="AX747" s="115" t="e">
        <f t="shared" si="823"/>
        <v>#REF!</v>
      </c>
      <c r="AY747" s="115">
        <f t="shared" si="823"/>
        <v>0</v>
      </c>
      <c r="AZ747" s="115">
        <f t="shared" si="823"/>
        <v>0</v>
      </c>
      <c r="BA747" s="115">
        <f>SUM(BA748:BA750)</f>
        <v>0</v>
      </c>
      <c r="BB747" s="115">
        <f>SUM(BB748:BB750)</f>
        <v>0</v>
      </c>
    </row>
    <row r="748" spans="7:54" s="71" customFormat="1" ht="14.25" x14ac:dyDescent="0.2">
      <c r="G748" s="81" t="s">
        <v>1354</v>
      </c>
      <c r="H748" s="85" t="s">
        <v>1354</v>
      </c>
      <c r="I748" s="74" t="s">
        <v>1355</v>
      </c>
      <c r="J748" s="75">
        <v>0</v>
      </c>
      <c r="K748" s="75"/>
      <c r="L748" s="113">
        <v>0</v>
      </c>
      <c r="M748" s="113">
        <v>0</v>
      </c>
      <c r="N748" s="113">
        <v>0</v>
      </c>
      <c r="O748" s="113">
        <v>0</v>
      </c>
      <c r="P748" s="113">
        <v>0</v>
      </c>
      <c r="Q748" s="113">
        <v>0</v>
      </c>
      <c r="R748" s="113">
        <v>0</v>
      </c>
      <c r="S748" s="113">
        <v>0</v>
      </c>
      <c r="T748" s="113">
        <v>0</v>
      </c>
      <c r="U748" s="113">
        <v>0</v>
      </c>
      <c r="V748" s="113">
        <v>0</v>
      </c>
      <c r="W748" s="113">
        <v>0</v>
      </c>
      <c r="X748" s="113">
        <v>0</v>
      </c>
      <c r="Y748" s="113">
        <f t="shared" si="784"/>
        <v>0</v>
      </c>
      <c r="Z748" s="113">
        <v>0</v>
      </c>
      <c r="AA748" s="113">
        <v>0</v>
      </c>
      <c r="AB748" s="113">
        <v>0</v>
      </c>
      <c r="AC748" s="113">
        <v>0</v>
      </c>
      <c r="AD748" s="113">
        <v>0</v>
      </c>
      <c r="AE748" s="113">
        <v>0</v>
      </c>
      <c r="AF748" s="113">
        <v>0</v>
      </c>
      <c r="AG748" s="113">
        <v>0</v>
      </c>
      <c r="AH748" s="113">
        <v>0</v>
      </c>
      <c r="AI748" s="113">
        <f t="shared" si="813"/>
        <v>0</v>
      </c>
      <c r="AJ748" s="113">
        <v>0</v>
      </c>
      <c r="AK748" s="113">
        <v>0</v>
      </c>
      <c r="AL748" s="113">
        <f t="shared" si="814"/>
        <v>0</v>
      </c>
      <c r="AM748" s="113">
        <f>SUM(M748:R748)</f>
        <v>0</v>
      </c>
      <c r="AN748" s="113">
        <f>SUM(S748:U748)</f>
        <v>0</v>
      </c>
      <c r="AO748" s="113">
        <f>SUM(V748:X748)</f>
        <v>0</v>
      </c>
      <c r="AP748" s="113">
        <f>SUM(AM748:AO748)</f>
        <v>0</v>
      </c>
      <c r="AQ748" s="113">
        <f t="shared" ref="AQ748:AS750" si="824">AM748</f>
        <v>0</v>
      </c>
      <c r="AR748" s="113">
        <f t="shared" si="824"/>
        <v>0</v>
      </c>
      <c r="AS748" s="113">
        <f t="shared" si="824"/>
        <v>0</v>
      </c>
      <c r="AT748" s="113">
        <f>SUM(AQ748:AS748)</f>
        <v>0</v>
      </c>
      <c r="AU748" s="113">
        <v>0</v>
      </c>
      <c r="AV748" s="113">
        <v>0</v>
      </c>
      <c r="AW748" s="113">
        <f>SUM(AU748:AV748)</f>
        <v>0</v>
      </c>
      <c r="AX748" s="113" t="e">
        <f>#REF!</f>
        <v>#REF!</v>
      </c>
      <c r="AY748" s="113">
        <v>0</v>
      </c>
      <c r="AZ748" s="113">
        <v>0</v>
      </c>
      <c r="BA748" s="113">
        <v>0</v>
      </c>
      <c r="BB748" s="113">
        <v>0</v>
      </c>
    </row>
    <row r="749" spans="7:54" s="71" customFormat="1" ht="14.25" x14ac:dyDescent="0.2">
      <c r="G749" s="81" t="s">
        <v>1356</v>
      </c>
      <c r="H749" s="85" t="s">
        <v>1356</v>
      </c>
      <c r="I749" s="74" t="s">
        <v>1357</v>
      </c>
      <c r="J749" s="75">
        <v>0</v>
      </c>
      <c r="K749" s="75"/>
      <c r="L749" s="113">
        <v>0</v>
      </c>
      <c r="M749" s="113">
        <v>0</v>
      </c>
      <c r="N749" s="113">
        <v>0</v>
      </c>
      <c r="O749" s="113">
        <v>0</v>
      </c>
      <c r="P749" s="113">
        <v>0</v>
      </c>
      <c r="Q749" s="113">
        <v>0</v>
      </c>
      <c r="R749" s="113">
        <v>0</v>
      </c>
      <c r="S749" s="113">
        <v>0</v>
      </c>
      <c r="T749" s="113">
        <v>0</v>
      </c>
      <c r="U749" s="113">
        <v>0</v>
      </c>
      <c r="V749" s="113">
        <v>0</v>
      </c>
      <c r="W749" s="113">
        <v>0</v>
      </c>
      <c r="X749" s="113">
        <v>0</v>
      </c>
      <c r="Y749" s="113">
        <f t="shared" si="784"/>
        <v>0</v>
      </c>
      <c r="Z749" s="113">
        <v>0</v>
      </c>
      <c r="AA749" s="113">
        <v>0</v>
      </c>
      <c r="AB749" s="113">
        <v>0</v>
      </c>
      <c r="AC749" s="113">
        <v>0</v>
      </c>
      <c r="AD749" s="113">
        <v>0</v>
      </c>
      <c r="AE749" s="113">
        <v>0</v>
      </c>
      <c r="AF749" s="113">
        <v>0</v>
      </c>
      <c r="AG749" s="113">
        <v>0</v>
      </c>
      <c r="AH749" s="113">
        <v>0</v>
      </c>
      <c r="AI749" s="113">
        <f t="shared" si="813"/>
        <v>0</v>
      </c>
      <c r="AJ749" s="113">
        <v>0</v>
      </c>
      <c r="AK749" s="113">
        <v>0</v>
      </c>
      <c r="AL749" s="113">
        <f t="shared" si="814"/>
        <v>0</v>
      </c>
      <c r="AM749" s="113">
        <f>SUM(M749:R749)</f>
        <v>0</v>
      </c>
      <c r="AN749" s="113">
        <f>SUM(S749:U749)</f>
        <v>0</v>
      </c>
      <c r="AO749" s="113">
        <f>SUM(V749:X749)</f>
        <v>0</v>
      </c>
      <c r="AP749" s="113">
        <f>SUM(AM749:AO749)</f>
        <v>0</v>
      </c>
      <c r="AQ749" s="113">
        <f t="shared" si="824"/>
        <v>0</v>
      </c>
      <c r="AR749" s="113">
        <f t="shared" si="824"/>
        <v>0</v>
      </c>
      <c r="AS749" s="113">
        <f t="shared" si="824"/>
        <v>0</v>
      </c>
      <c r="AT749" s="113">
        <f>SUM(AQ749:AS749)</f>
        <v>0</v>
      </c>
      <c r="AU749" s="113">
        <v>0</v>
      </c>
      <c r="AV749" s="113">
        <v>0</v>
      </c>
      <c r="AW749" s="113">
        <f>SUM(AU749:AV749)</f>
        <v>0</v>
      </c>
      <c r="AX749" s="113" t="e">
        <f>#REF!</f>
        <v>#REF!</v>
      </c>
      <c r="AY749" s="113">
        <v>0</v>
      </c>
      <c r="AZ749" s="113">
        <v>0</v>
      </c>
      <c r="BA749" s="113">
        <v>0</v>
      </c>
      <c r="BB749" s="113">
        <v>0</v>
      </c>
    </row>
    <row r="750" spans="7:54" s="71" customFormat="1" ht="14.25" x14ac:dyDescent="0.2">
      <c r="G750" s="81" t="s">
        <v>1358</v>
      </c>
      <c r="H750" s="85" t="s">
        <v>1358</v>
      </c>
      <c r="I750" s="74" t="s">
        <v>1359</v>
      </c>
      <c r="J750" s="75">
        <v>0</v>
      </c>
      <c r="K750" s="75"/>
      <c r="L750" s="113">
        <v>0</v>
      </c>
      <c r="M750" s="113">
        <v>0</v>
      </c>
      <c r="N750" s="113">
        <v>0</v>
      </c>
      <c r="O750" s="113">
        <v>0</v>
      </c>
      <c r="P750" s="113">
        <v>0</v>
      </c>
      <c r="Q750" s="113">
        <v>0</v>
      </c>
      <c r="R750" s="113">
        <v>0</v>
      </c>
      <c r="S750" s="113">
        <v>0</v>
      </c>
      <c r="T750" s="113">
        <v>0</v>
      </c>
      <c r="U750" s="113">
        <v>0</v>
      </c>
      <c r="V750" s="113">
        <v>0</v>
      </c>
      <c r="W750" s="113">
        <v>0</v>
      </c>
      <c r="X750" s="113">
        <v>0</v>
      </c>
      <c r="Y750" s="113">
        <f t="shared" si="784"/>
        <v>0</v>
      </c>
      <c r="Z750" s="113">
        <v>0</v>
      </c>
      <c r="AA750" s="113">
        <v>0</v>
      </c>
      <c r="AB750" s="113">
        <v>0</v>
      </c>
      <c r="AC750" s="113">
        <v>0</v>
      </c>
      <c r="AD750" s="113">
        <v>0</v>
      </c>
      <c r="AE750" s="113">
        <v>0</v>
      </c>
      <c r="AF750" s="113">
        <v>0</v>
      </c>
      <c r="AG750" s="113">
        <v>0</v>
      </c>
      <c r="AH750" s="113">
        <v>0</v>
      </c>
      <c r="AI750" s="113">
        <f t="shared" si="813"/>
        <v>0</v>
      </c>
      <c r="AJ750" s="113">
        <v>0</v>
      </c>
      <c r="AK750" s="113">
        <v>0</v>
      </c>
      <c r="AL750" s="113">
        <f t="shared" si="814"/>
        <v>0</v>
      </c>
      <c r="AM750" s="113">
        <f>SUM(M750:R750)</f>
        <v>0</v>
      </c>
      <c r="AN750" s="113">
        <f>SUM(S750:U750)</f>
        <v>0</v>
      </c>
      <c r="AO750" s="113">
        <f>SUM(V750:X750)</f>
        <v>0</v>
      </c>
      <c r="AP750" s="113">
        <f>SUM(AM750:AO750)</f>
        <v>0</v>
      </c>
      <c r="AQ750" s="113">
        <f t="shared" si="824"/>
        <v>0</v>
      </c>
      <c r="AR750" s="113">
        <f t="shared" si="824"/>
        <v>0</v>
      </c>
      <c r="AS750" s="113">
        <f t="shared" si="824"/>
        <v>0</v>
      </c>
      <c r="AT750" s="113">
        <f>SUM(AQ750:AS750)</f>
        <v>0</v>
      </c>
      <c r="AU750" s="113">
        <v>0</v>
      </c>
      <c r="AV750" s="113">
        <v>0</v>
      </c>
      <c r="AW750" s="113">
        <f>SUM(AU750:AV750)</f>
        <v>0</v>
      </c>
      <c r="AX750" s="113" t="e">
        <f>#REF!</f>
        <v>#REF!</v>
      </c>
      <c r="AY750" s="113">
        <v>0</v>
      </c>
      <c r="AZ750" s="113">
        <v>0</v>
      </c>
      <c r="BA750" s="113">
        <v>0</v>
      </c>
      <c r="BB750" s="113">
        <v>0</v>
      </c>
    </row>
    <row r="751" spans="7:54" s="71" customFormat="1" ht="14.25" x14ac:dyDescent="0.2">
      <c r="G751" s="81" t="s">
        <v>1360</v>
      </c>
      <c r="H751" s="82" t="s">
        <v>1361</v>
      </c>
      <c r="I751" s="83" t="s">
        <v>1362</v>
      </c>
      <c r="J751" s="84">
        <f>SUM(J752:J754)</f>
        <v>0</v>
      </c>
      <c r="K751" s="84">
        <f>SUM(K752:K754)</f>
        <v>0</v>
      </c>
      <c r="L751" s="115">
        <f>SUM(L752:L754)</f>
        <v>0</v>
      </c>
      <c r="M751" s="115">
        <f t="shared" ref="M751:X751" si="825">SUM(M752:M754)</f>
        <v>0</v>
      </c>
      <c r="N751" s="115">
        <f t="shared" si="825"/>
        <v>0</v>
      </c>
      <c r="O751" s="115">
        <f t="shared" si="825"/>
        <v>0</v>
      </c>
      <c r="P751" s="115">
        <f t="shared" si="825"/>
        <v>0</v>
      </c>
      <c r="Q751" s="115">
        <f t="shared" si="825"/>
        <v>0</v>
      </c>
      <c r="R751" s="115">
        <f t="shared" si="825"/>
        <v>0</v>
      </c>
      <c r="S751" s="115">
        <f t="shared" si="825"/>
        <v>0</v>
      </c>
      <c r="T751" s="115">
        <f t="shared" si="825"/>
        <v>0</v>
      </c>
      <c r="U751" s="115">
        <f t="shared" si="825"/>
        <v>0</v>
      </c>
      <c r="V751" s="115">
        <f t="shared" si="825"/>
        <v>0</v>
      </c>
      <c r="W751" s="115">
        <f t="shared" si="825"/>
        <v>0</v>
      </c>
      <c r="X751" s="115">
        <f t="shared" si="825"/>
        <v>0</v>
      </c>
      <c r="Y751" s="115">
        <f t="shared" si="784"/>
        <v>0</v>
      </c>
      <c r="Z751" s="115">
        <f t="shared" ref="Z751:AZ751" si="826">SUM(Z752:Z754)</f>
        <v>0</v>
      </c>
      <c r="AA751" s="115">
        <f t="shared" si="826"/>
        <v>0</v>
      </c>
      <c r="AB751" s="115">
        <f t="shared" si="826"/>
        <v>0</v>
      </c>
      <c r="AC751" s="115">
        <f t="shared" si="826"/>
        <v>0</v>
      </c>
      <c r="AD751" s="115">
        <f t="shared" si="826"/>
        <v>0</v>
      </c>
      <c r="AE751" s="115">
        <f t="shared" si="826"/>
        <v>0</v>
      </c>
      <c r="AF751" s="115">
        <f t="shared" si="826"/>
        <v>0</v>
      </c>
      <c r="AG751" s="115">
        <v>0</v>
      </c>
      <c r="AH751" s="115">
        <v>0</v>
      </c>
      <c r="AI751" s="115">
        <f t="shared" si="826"/>
        <v>0</v>
      </c>
      <c r="AJ751" s="115">
        <f t="shared" si="826"/>
        <v>0</v>
      </c>
      <c r="AK751" s="115">
        <f t="shared" si="826"/>
        <v>0</v>
      </c>
      <c r="AL751" s="115">
        <f t="shared" si="826"/>
        <v>0</v>
      </c>
      <c r="AM751" s="115">
        <f t="shared" si="826"/>
        <v>0</v>
      </c>
      <c r="AN751" s="115">
        <f t="shared" si="826"/>
        <v>0</v>
      </c>
      <c r="AO751" s="115">
        <f t="shared" si="826"/>
        <v>0</v>
      </c>
      <c r="AP751" s="115">
        <f t="shared" si="826"/>
        <v>0</v>
      </c>
      <c r="AQ751" s="115">
        <f t="shared" si="826"/>
        <v>0</v>
      </c>
      <c r="AR751" s="115">
        <f t="shared" si="826"/>
        <v>0</v>
      </c>
      <c r="AS751" s="115">
        <f t="shared" si="826"/>
        <v>0</v>
      </c>
      <c r="AT751" s="115">
        <f t="shared" si="826"/>
        <v>0</v>
      </c>
      <c r="AU751" s="115">
        <f t="shared" si="826"/>
        <v>0</v>
      </c>
      <c r="AV751" s="115">
        <f t="shared" si="826"/>
        <v>0</v>
      </c>
      <c r="AW751" s="115">
        <f t="shared" si="826"/>
        <v>0</v>
      </c>
      <c r="AX751" s="115" t="e">
        <f t="shared" si="826"/>
        <v>#REF!</v>
      </c>
      <c r="AY751" s="115">
        <f t="shared" si="826"/>
        <v>0</v>
      </c>
      <c r="AZ751" s="115">
        <f t="shared" si="826"/>
        <v>0</v>
      </c>
      <c r="BA751" s="115">
        <f>SUM(BA752:BA754)</f>
        <v>0</v>
      </c>
      <c r="BB751" s="115">
        <f>SUM(BB752:BB754)</f>
        <v>0</v>
      </c>
    </row>
    <row r="752" spans="7:54" s="71" customFormat="1" ht="14.25" x14ac:dyDescent="0.2">
      <c r="G752" s="81" t="s">
        <v>1363</v>
      </c>
      <c r="H752" s="85" t="s">
        <v>1363</v>
      </c>
      <c r="I752" s="74" t="s">
        <v>1364</v>
      </c>
      <c r="J752" s="75">
        <v>0</v>
      </c>
      <c r="K752" s="75"/>
      <c r="L752" s="113">
        <v>0</v>
      </c>
      <c r="M752" s="113"/>
      <c r="N752" s="113"/>
      <c r="O752" s="113"/>
      <c r="P752" s="113"/>
      <c r="Q752" s="113">
        <v>0</v>
      </c>
      <c r="R752" s="113">
        <v>0</v>
      </c>
      <c r="S752" s="113">
        <v>0</v>
      </c>
      <c r="T752" s="113">
        <f t="shared" ref="T752:X753" si="827">T753</f>
        <v>0</v>
      </c>
      <c r="U752" s="113">
        <f t="shared" si="827"/>
        <v>0</v>
      </c>
      <c r="V752" s="113">
        <f t="shared" si="827"/>
        <v>0</v>
      </c>
      <c r="W752" s="113">
        <f t="shared" si="827"/>
        <v>0</v>
      </c>
      <c r="X752" s="113">
        <f t="shared" si="827"/>
        <v>0</v>
      </c>
      <c r="Y752" s="113">
        <f t="shared" si="784"/>
        <v>0</v>
      </c>
      <c r="Z752" s="113"/>
      <c r="AA752" s="113"/>
      <c r="AB752" s="113"/>
      <c r="AC752" s="113"/>
      <c r="AD752" s="113">
        <v>0</v>
      </c>
      <c r="AE752" s="113">
        <v>0</v>
      </c>
      <c r="AF752" s="113">
        <v>0</v>
      </c>
      <c r="AG752" s="113">
        <v>0</v>
      </c>
      <c r="AH752" s="113">
        <v>0</v>
      </c>
      <c r="AI752" s="113">
        <f t="shared" si="813"/>
        <v>0</v>
      </c>
      <c r="AJ752" s="113">
        <v>0</v>
      </c>
      <c r="AK752" s="113">
        <v>0</v>
      </c>
      <c r="AL752" s="113">
        <f t="shared" si="814"/>
        <v>0</v>
      </c>
      <c r="AM752" s="113">
        <f>SUM(M752:R752)</f>
        <v>0</v>
      </c>
      <c r="AN752" s="113">
        <f>SUM(S752:U752)</f>
        <v>0</v>
      </c>
      <c r="AO752" s="113">
        <f>SUM(V752:X752)</f>
        <v>0</v>
      </c>
      <c r="AP752" s="113">
        <f>SUM(AM752:AO752)</f>
        <v>0</v>
      </c>
      <c r="AQ752" s="113">
        <f t="shared" ref="AQ752:AS754" si="828">AM752</f>
        <v>0</v>
      </c>
      <c r="AR752" s="113">
        <f t="shared" si="828"/>
        <v>0</v>
      </c>
      <c r="AS752" s="113">
        <f t="shared" si="828"/>
        <v>0</v>
      </c>
      <c r="AT752" s="113">
        <f>SUM(AQ752:AS752)</f>
        <v>0</v>
      </c>
      <c r="AU752" s="113">
        <v>0</v>
      </c>
      <c r="AV752" s="113">
        <v>0</v>
      </c>
      <c r="AW752" s="113">
        <f>SUM(AU752:AV752)</f>
        <v>0</v>
      </c>
      <c r="AX752" s="113" t="e">
        <f>#REF!</f>
        <v>#REF!</v>
      </c>
      <c r="AY752" s="113">
        <v>0</v>
      </c>
      <c r="AZ752" s="113">
        <v>0</v>
      </c>
      <c r="BA752" s="113">
        <v>0</v>
      </c>
      <c r="BB752" s="113">
        <v>0</v>
      </c>
    </row>
    <row r="753" spans="7:54" s="71" customFormat="1" ht="14.25" x14ac:dyDescent="0.2">
      <c r="G753" s="81" t="s">
        <v>1365</v>
      </c>
      <c r="H753" s="85" t="s">
        <v>1365</v>
      </c>
      <c r="I753" s="74" t="s">
        <v>1366</v>
      </c>
      <c r="J753" s="75">
        <v>0</v>
      </c>
      <c r="K753" s="75"/>
      <c r="L753" s="113">
        <v>0</v>
      </c>
      <c r="M753" s="113"/>
      <c r="N753" s="113"/>
      <c r="O753" s="113"/>
      <c r="P753" s="113"/>
      <c r="Q753" s="113">
        <v>0</v>
      </c>
      <c r="R753" s="113">
        <v>0</v>
      </c>
      <c r="S753" s="113">
        <v>0</v>
      </c>
      <c r="T753" s="113">
        <f t="shared" si="827"/>
        <v>0</v>
      </c>
      <c r="U753" s="113">
        <f t="shared" si="827"/>
        <v>0</v>
      </c>
      <c r="V753" s="113">
        <f t="shared" si="827"/>
        <v>0</v>
      </c>
      <c r="W753" s="113">
        <f t="shared" si="827"/>
        <v>0</v>
      </c>
      <c r="X753" s="113">
        <f t="shared" si="827"/>
        <v>0</v>
      </c>
      <c r="Y753" s="113">
        <f t="shared" si="784"/>
        <v>0</v>
      </c>
      <c r="Z753" s="113"/>
      <c r="AA753" s="113"/>
      <c r="AB753" s="113"/>
      <c r="AC753" s="113"/>
      <c r="AD753" s="113">
        <v>0</v>
      </c>
      <c r="AE753" s="113">
        <v>0</v>
      </c>
      <c r="AF753" s="113">
        <v>0</v>
      </c>
      <c r="AG753" s="113">
        <v>0</v>
      </c>
      <c r="AH753" s="113">
        <v>0</v>
      </c>
      <c r="AI753" s="113">
        <f t="shared" si="813"/>
        <v>0</v>
      </c>
      <c r="AJ753" s="113">
        <v>0</v>
      </c>
      <c r="AK753" s="113">
        <v>0</v>
      </c>
      <c r="AL753" s="113">
        <f t="shared" si="814"/>
        <v>0</v>
      </c>
      <c r="AM753" s="113">
        <f>SUM(M753:R753)</f>
        <v>0</v>
      </c>
      <c r="AN753" s="113">
        <f>SUM(S753:U753)</f>
        <v>0</v>
      </c>
      <c r="AO753" s="113">
        <f>SUM(V753:X753)</f>
        <v>0</v>
      </c>
      <c r="AP753" s="113">
        <f>SUM(AM753:AO753)</f>
        <v>0</v>
      </c>
      <c r="AQ753" s="113">
        <f t="shared" si="828"/>
        <v>0</v>
      </c>
      <c r="AR753" s="113">
        <f t="shared" si="828"/>
        <v>0</v>
      </c>
      <c r="AS753" s="113">
        <f t="shared" si="828"/>
        <v>0</v>
      </c>
      <c r="AT753" s="113">
        <f>SUM(AQ753:AS753)</f>
        <v>0</v>
      </c>
      <c r="AU753" s="113">
        <v>0</v>
      </c>
      <c r="AV753" s="113">
        <v>0</v>
      </c>
      <c r="AW753" s="113">
        <f>SUM(AU753:AV753)</f>
        <v>0</v>
      </c>
      <c r="AX753" s="113" t="e">
        <f>#REF!</f>
        <v>#REF!</v>
      </c>
      <c r="AY753" s="113">
        <v>0</v>
      </c>
      <c r="AZ753" s="113">
        <v>0</v>
      </c>
      <c r="BA753" s="113">
        <v>0</v>
      </c>
      <c r="BB753" s="113">
        <v>0</v>
      </c>
    </row>
    <row r="754" spans="7:54" s="71" customFormat="1" ht="14.25" x14ac:dyDescent="0.2">
      <c r="G754" s="81" t="s">
        <v>1367</v>
      </c>
      <c r="H754" s="85" t="s">
        <v>1367</v>
      </c>
      <c r="I754" s="74" t="s">
        <v>1368</v>
      </c>
      <c r="J754" s="75">
        <v>0</v>
      </c>
      <c r="K754" s="75"/>
      <c r="L754" s="113">
        <v>0</v>
      </c>
      <c r="M754" s="113">
        <v>0</v>
      </c>
      <c r="N754" s="113">
        <v>0</v>
      </c>
      <c r="O754" s="113">
        <v>0</v>
      </c>
      <c r="P754" s="113">
        <v>0</v>
      </c>
      <c r="Q754" s="113">
        <v>0</v>
      </c>
      <c r="R754" s="113">
        <v>0</v>
      </c>
      <c r="S754" s="113">
        <v>0</v>
      </c>
      <c r="T754" s="113">
        <v>0</v>
      </c>
      <c r="U754" s="113">
        <v>0</v>
      </c>
      <c r="V754" s="113">
        <v>0</v>
      </c>
      <c r="W754" s="113">
        <v>0</v>
      </c>
      <c r="X754" s="113">
        <v>0</v>
      </c>
      <c r="Y754" s="113">
        <f t="shared" si="784"/>
        <v>0</v>
      </c>
      <c r="Z754" s="113">
        <v>0</v>
      </c>
      <c r="AA754" s="113">
        <v>0</v>
      </c>
      <c r="AB754" s="113">
        <v>0</v>
      </c>
      <c r="AC754" s="113">
        <v>0</v>
      </c>
      <c r="AD754" s="113">
        <v>0</v>
      </c>
      <c r="AE754" s="113">
        <v>0</v>
      </c>
      <c r="AF754" s="113">
        <v>0</v>
      </c>
      <c r="AG754" s="113">
        <v>0</v>
      </c>
      <c r="AH754" s="113">
        <v>0</v>
      </c>
      <c r="AI754" s="113">
        <f t="shared" si="813"/>
        <v>0</v>
      </c>
      <c r="AJ754" s="113">
        <v>0</v>
      </c>
      <c r="AK754" s="113">
        <v>0</v>
      </c>
      <c r="AL754" s="113">
        <f t="shared" si="814"/>
        <v>0</v>
      </c>
      <c r="AM754" s="113">
        <f>SUM(M754:R754)</f>
        <v>0</v>
      </c>
      <c r="AN754" s="113">
        <f>SUM(S754:U754)</f>
        <v>0</v>
      </c>
      <c r="AO754" s="113">
        <f>SUM(V754:X754)</f>
        <v>0</v>
      </c>
      <c r="AP754" s="113">
        <f>SUM(AM754:AO754)</f>
        <v>0</v>
      </c>
      <c r="AQ754" s="113">
        <f t="shared" si="828"/>
        <v>0</v>
      </c>
      <c r="AR754" s="113">
        <f t="shared" si="828"/>
        <v>0</v>
      </c>
      <c r="AS754" s="113">
        <f t="shared" si="828"/>
        <v>0</v>
      </c>
      <c r="AT754" s="113">
        <f>SUM(AQ754:AS754)</f>
        <v>0</v>
      </c>
      <c r="AU754" s="113">
        <v>0</v>
      </c>
      <c r="AV754" s="113">
        <v>0</v>
      </c>
      <c r="AW754" s="113">
        <f>SUM(AU754:AV754)</f>
        <v>0</v>
      </c>
      <c r="AX754" s="113" t="e">
        <f>#REF!</f>
        <v>#REF!</v>
      </c>
      <c r="AY754" s="113">
        <v>0</v>
      </c>
      <c r="AZ754" s="113">
        <v>0</v>
      </c>
      <c r="BA754" s="113">
        <v>0</v>
      </c>
      <c r="BB754" s="113">
        <v>0</v>
      </c>
    </row>
    <row r="755" spans="7:54" s="71" customFormat="1" ht="14.25" x14ac:dyDescent="0.2">
      <c r="G755" s="81" t="s">
        <v>1369</v>
      </c>
      <c r="H755" s="82" t="s">
        <v>1370</v>
      </c>
      <c r="I755" s="83" t="s">
        <v>1371</v>
      </c>
      <c r="J755" s="84">
        <f>J756</f>
        <v>0</v>
      </c>
      <c r="K755" s="84">
        <f>K756</f>
        <v>0</v>
      </c>
      <c r="L755" s="115">
        <f>L756</f>
        <v>0</v>
      </c>
      <c r="M755" s="115">
        <f t="shared" ref="M755:X755" si="829">M756</f>
        <v>0</v>
      </c>
      <c r="N755" s="115">
        <f t="shared" si="829"/>
        <v>0</v>
      </c>
      <c r="O755" s="115">
        <f t="shared" si="829"/>
        <v>0</v>
      </c>
      <c r="P755" s="115">
        <f t="shared" si="829"/>
        <v>0</v>
      </c>
      <c r="Q755" s="115">
        <f t="shared" si="829"/>
        <v>0</v>
      </c>
      <c r="R755" s="115">
        <f t="shared" si="829"/>
        <v>0</v>
      </c>
      <c r="S755" s="115">
        <f t="shared" si="829"/>
        <v>0</v>
      </c>
      <c r="T755" s="115">
        <f t="shared" si="829"/>
        <v>0</v>
      </c>
      <c r="U755" s="115">
        <f t="shared" si="829"/>
        <v>0</v>
      </c>
      <c r="V755" s="115">
        <f t="shared" si="829"/>
        <v>0</v>
      </c>
      <c r="W755" s="115">
        <f t="shared" si="829"/>
        <v>0</v>
      </c>
      <c r="X755" s="115">
        <f t="shared" si="829"/>
        <v>0</v>
      </c>
      <c r="Y755" s="115">
        <f t="shared" si="784"/>
        <v>0</v>
      </c>
      <c r="Z755" s="115">
        <f t="shared" ref="Z755:BB755" si="830">Z756</f>
        <v>0</v>
      </c>
      <c r="AA755" s="115">
        <f t="shared" si="830"/>
        <v>0</v>
      </c>
      <c r="AB755" s="115">
        <f t="shared" si="830"/>
        <v>0</v>
      </c>
      <c r="AC755" s="115">
        <f t="shared" si="830"/>
        <v>0</v>
      </c>
      <c r="AD755" s="115">
        <f t="shared" si="830"/>
        <v>0</v>
      </c>
      <c r="AE755" s="115">
        <f t="shared" si="830"/>
        <v>0</v>
      </c>
      <c r="AF755" s="115">
        <f t="shared" si="830"/>
        <v>0</v>
      </c>
      <c r="AG755" s="115">
        <v>0</v>
      </c>
      <c r="AH755" s="115">
        <v>0</v>
      </c>
      <c r="AI755" s="115">
        <f t="shared" si="830"/>
        <v>0</v>
      </c>
      <c r="AJ755" s="115">
        <f t="shared" si="830"/>
        <v>0</v>
      </c>
      <c r="AK755" s="115">
        <f t="shared" si="830"/>
        <v>0</v>
      </c>
      <c r="AL755" s="115">
        <f t="shared" si="830"/>
        <v>0</v>
      </c>
      <c r="AM755" s="115">
        <f t="shared" si="830"/>
        <v>0</v>
      </c>
      <c r="AN755" s="115">
        <f t="shared" si="830"/>
        <v>0</v>
      </c>
      <c r="AO755" s="115">
        <f t="shared" si="830"/>
        <v>0</v>
      </c>
      <c r="AP755" s="115">
        <f t="shared" si="830"/>
        <v>0</v>
      </c>
      <c r="AQ755" s="115">
        <f t="shared" si="830"/>
        <v>0</v>
      </c>
      <c r="AR755" s="115">
        <f t="shared" si="830"/>
        <v>0</v>
      </c>
      <c r="AS755" s="115">
        <f t="shared" si="830"/>
        <v>0</v>
      </c>
      <c r="AT755" s="115">
        <f t="shared" si="830"/>
        <v>0</v>
      </c>
      <c r="AU755" s="115">
        <f t="shared" si="830"/>
        <v>0</v>
      </c>
      <c r="AV755" s="115">
        <f t="shared" si="830"/>
        <v>0</v>
      </c>
      <c r="AW755" s="115">
        <f t="shared" si="830"/>
        <v>0</v>
      </c>
      <c r="AX755" s="115" t="e">
        <f t="shared" si="830"/>
        <v>#REF!</v>
      </c>
      <c r="AY755" s="115">
        <f t="shared" si="830"/>
        <v>0</v>
      </c>
      <c r="AZ755" s="115">
        <f t="shared" si="830"/>
        <v>0</v>
      </c>
      <c r="BA755" s="115">
        <f t="shared" si="830"/>
        <v>0</v>
      </c>
      <c r="BB755" s="115">
        <f t="shared" si="830"/>
        <v>0</v>
      </c>
    </row>
    <row r="756" spans="7:54" s="71" customFormat="1" ht="14.25" x14ac:dyDescent="0.2">
      <c r="G756" s="81" t="s">
        <v>1370</v>
      </c>
      <c r="H756" s="85" t="s">
        <v>1370</v>
      </c>
      <c r="I756" s="74" t="s">
        <v>1371</v>
      </c>
      <c r="J756" s="75">
        <v>0</v>
      </c>
      <c r="K756" s="75"/>
      <c r="L756" s="113">
        <v>0</v>
      </c>
      <c r="M756" s="113">
        <v>0</v>
      </c>
      <c r="N756" s="113">
        <v>0</v>
      </c>
      <c r="O756" s="113">
        <v>0</v>
      </c>
      <c r="P756" s="113">
        <v>0</v>
      </c>
      <c r="Q756" s="113">
        <v>0</v>
      </c>
      <c r="R756" s="113">
        <v>0</v>
      </c>
      <c r="S756" s="113">
        <v>0</v>
      </c>
      <c r="T756" s="113">
        <v>0</v>
      </c>
      <c r="U756" s="113">
        <v>0</v>
      </c>
      <c r="V756" s="113">
        <v>0</v>
      </c>
      <c r="W756" s="113">
        <v>0</v>
      </c>
      <c r="X756" s="113">
        <v>0</v>
      </c>
      <c r="Y756" s="113">
        <f t="shared" si="784"/>
        <v>0</v>
      </c>
      <c r="Z756" s="113">
        <v>0</v>
      </c>
      <c r="AA756" s="113">
        <v>0</v>
      </c>
      <c r="AB756" s="113">
        <v>0</v>
      </c>
      <c r="AC756" s="113">
        <v>0</v>
      </c>
      <c r="AD756" s="113">
        <v>0</v>
      </c>
      <c r="AE756" s="113">
        <v>0</v>
      </c>
      <c r="AF756" s="113">
        <v>0</v>
      </c>
      <c r="AG756" s="113">
        <v>0</v>
      </c>
      <c r="AH756" s="113">
        <v>0</v>
      </c>
      <c r="AI756" s="113">
        <f t="shared" si="813"/>
        <v>0</v>
      </c>
      <c r="AJ756" s="113">
        <v>0</v>
      </c>
      <c r="AK756" s="113">
        <v>0</v>
      </c>
      <c r="AL756" s="113">
        <f t="shared" si="814"/>
        <v>0</v>
      </c>
      <c r="AM756" s="113">
        <f>SUM(M756:R756)</f>
        <v>0</v>
      </c>
      <c r="AN756" s="113">
        <f>SUM(S756:U756)</f>
        <v>0</v>
      </c>
      <c r="AO756" s="113">
        <f>SUM(V756:X756)</f>
        <v>0</v>
      </c>
      <c r="AP756" s="113">
        <f>SUM(AM756:AO756)</f>
        <v>0</v>
      </c>
      <c r="AQ756" s="113">
        <f>AM756</f>
        <v>0</v>
      </c>
      <c r="AR756" s="113">
        <f>AN756</f>
        <v>0</v>
      </c>
      <c r="AS756" s="113">
        <f>AO756</f>
        <v>0</v>
      </c>
      <c r="AT756" s="113">
        <f>SUM(AQ756:AS756)</f>
        <v>0</v>
      </c>
      <c r="AU756" s="113">
        <v>0</v>
      </c>
      <c r="AV756" s="113">
        <v>0</v>
      </c>
      <c r="AW756" s="113">
        <f>SUM(AU756:AV756)</f>
        <v>0</v>
      </c>
      <c r="AX756" s="113" t="e">
        <f>#REF!</f>
        <v>#REF!</v>
      </c>
      <c r="AY756" s="113">
        <v>0</v>
      </c>
      <c r="AZ756" s="113">
        <v>0</v>
      </c>
      <c r="BA756" s="113">
        <v>0</v>
      </c>
      <c r="BB756" s="113">
        <v>0</v>
      </c>
    </row>
    <row r="757" spans="7:54" s="71" customFormat="1" ht="14.25" x14ac:dyDescent="0.2">
      <c r="G757" s="81" t="s">
        <v>1372</v>
      </c>
      <c r="H757" s="82" t="s">
        <v>1373</v>
      </c>
      <c r="I757" s="83" t="s">
        <v>1374</v>
      </c>
      <c r="J757" s="84">
        <f>J758</f>
        <v>0</v>
      </c>
      <c r="K757" s="84">
        <f>K758</f>
        <v>0</v>
      </c>
      <c r="L757" s="115">
        <f>L758</f>
        <v>0</v>
      </c>
      <c r="M757" s="115">
        <f t="shared" ref="M757:X757" si="831">M758</f>
        <v>0</v>
      </c>
      <c r="N757" s="115">
        <f t="shared" si="831"/>
        <v>0</v>
      </c>
      <c r="O757" s="115">
        <f t="shared" si="831"/>
        <v>0</v>
      </c>
      <c r="P757" s="115">
        <f t="shared" si="831"/>
        <v>0</v>
      </c>
      <c r="Q757" s="115">
        <f t="shared" si="831"/>
        <v>0</v>
      </c>
      <c r="R757" s="115">
        <f t="shared" si="831"/>
        <v>0</v>
      </c>
      <c r="S757" s="115">
        <f t="shared" si="831"/>
        <v>0</v>
      </c>
      <c r="T757" s="115">
        <f t="shared" si="831"/>
        <v>0</v>
      </c>
      <c r="U757" s="115">
        <f t="shared" si="831"/>
        <v>0</v>
      </c>
      <c r="V757" s="115">
        <f t="shared" si="831"/>
        <v>0</v>
      </c>
      <c r="W757" s="115">
        <f t="shared" si="831"/>
        <v>0</v>
      </c>
      <c r="X757" s="115">
        <f t="shared" si="831"/>
        <v>0</v>
      </c>
      <c r="Y757" s="115">
        <f t="shared" si="784"/>
        <v>0</v>
      </c>
      <c r="Z757" s="115">
        <f t="shared" ref="Z757:BB757" si="832">Z758</f>
        <v>0</v>
      </c>
      <c r="AA757" s="115">
        <f t="shared" si="832"/>
        <v>0</v>
      </c>
      <c r="AB757" s="115">
        <f t="shared" si="832"/>
        <v>0</v>
      </c>
      <c r="AC757" s="115">
        <f t="shared" si="832"/>
        <v>0</v>
      </c>
      <c r="AD757" s="115">
        <f t="shared" si="832"/>
        <v>0</v>
      </c>
      <c r="AE757" s="115">
        <f t="shared" si="832"/>
        <v>0</v>
      </c>
      <c r="AF757" s="115">
        <f t="shared" si="832"/>
        <v>0</v>
      </c>
      <c r="AG757" s="115">
        <v>0</v>
      </c>
      <c r="AH757" s="115">
        <v>0</v>
      </c>
      <c r="AI757" s="115">
        <f t="shared" si="832"/>
        <v>0</v>
      </c>
      <c r="AJ757" s="115">
        <f t="shared" si="832"/>
        <v>0</v>
      </c>
      <c r="AK757" s="115">
        <f t="shared" si="832"/>
        <v>0</v>
      </c>
      <c r="AL757" s="115">
        <f t="shared" si="832"/>
        <v>0</v>
      </c>
      <c r="AM757" s="115">
        <f t="shared" si="832"/>
        <v>0</v>
      </c>
      <c r="AN757" s="115">
        <f t="shared" si="832"/>
        <v>0</v>
      </c>
      <c r="AO757" s="115">
        <f t="shared" si="832"/>
        <v>0</v>
      </c>
      <c r="AP757" s="115">
        <f t="shared" si="832"/>
        <v>0</v>
      </c>
      <c r="AQ757" s="115">
        <f t="shared" si="832"/>
        <v>0</v>
      </c>
      <c r="AR757" s="115">
        <f t="shared" si="832"/>
        <v>0</v>
      </c>
      <c r="AS757" s="115">
        <f t="shared" si="832"/>
        <v>0</v>
      </c>
      <c r="AT757" s="115">
        <f t="shared" si="832"/>
        <v>0</v>
      </c>
      <c r="AU757" s="115">
        <f t="shared" si="832"/>
        <v>0</v>
      </c>
      <c r="AV757" s="115">
        <f t="shared" si="832"/>
        <v>0</v>
      </c>
      <c r="AW757" s="115">
        <f t="shared" si="832"/>
        <v>0</v>
      </c>
      <c r="AX757" s="115" t="e">
        <f t="shared" si="832"/>
        <v>#REF!</v>
      </c>
      <c r="AY757" s="115">
        <f t="shared" si="832"/>
        <v>0</v>
      </c>
      <c r="AZ757" s="115">
        <f t="shared" si="832"/>
        <v>0</v>
      </c>
      <c r="BA757" s="115">
        <f t="shared" si="832"/>
        <v>0</v>
      </c>
      <c r="BB757" s="115">
        <f t="shared" si="832"/>
        <v>0</v>
      </c>
    </row>
    <row r="758" spans="7:54" s="71" customFormat="1" ht="14.25" x14ac:dyDescent="0.2">
      <c r="G758" s="81" t="s">
        <v>1373</v>
      </c>
      <c r="H758" s="85" t="s">
        <v>1373</v>
      </c>
      <c r="I758" s="74" t="s">
        <v>1375</v>
      </c>
      <c r="J758" s="75">
        <v>0</v>
      </c>
      <c r="K758" s="75"/>
      <c r="L758" s="113">
        <v>0</v>
      </c>
      <c r="M758" s="113">
        <v>0</v>
      </c>
      <c r="N758" s="113">
        <v>0</v>
      </c>
      <c r="O758" s="113">
        <v>0</v>
      </c>
      <c r="P758" s="113">
        <v>0</v>
      </c>
      <c r="Q758" s="113">
        <v>0</v>
      </c>
      <c r="R758" s="113">
        <v>0</v>
      </c>
      <c r="S758" s="113">
        <v>0</v>
      </c>
      <c r="T758" s="113">
        <v>0</v>
      </c>
      <c r="U758" s="113">
        <v>0</v>
      </c>
      <c r="V758" s="113">
        <v>0</v>
      </c>
      <c r="W758" s="113">
        <v>0</v>
      </c>
      <c r="X758" s="113">
        <v>0</v>
      </c>
      <c r="Y758" s="113">
        <f t="shared" si="784"/>
        <v>0</v>
      </c>
      <c r="Z758" s="113">
        <v>0</v>
      </c>
      <c r="AA758" s="113">
        <v>0</v>
      </c>
      <c r="AB758" s="113">
        <v>0</v>
      </c>
      <c r="AC758" s="113">
        <v>0</v>
      </c>
      <c r="AD758" s="113">
        <v>0</v>
      </c>
      <c r="AE758" s="113">
        <v>0</v>
      </c>
      <c r="AF758" s="113">
        <v>0</v>
      </c>
      <c r="AG758" s="113">
        <v>0</v>
      </c>
      <c r="AH758" s="113">
        <v>0</v>
      </c>
      <c r="AI758" s="113">
        <f t="shared" si="813"/>
        <v>0</v>
      </c>
      <c r="AJ758" s="113">
        <v>0</v>
      </c>
      <c r="AK758" s="113">
        <v>0</v>
      </c>
      <c r="AL758" s="113">
        <f t="shared" si="814"/>
        <v>0</v>
      </c>
      <c r="AM758" s="113">
        <f>SUM(M758:R758)</f>
        <v>0</v>
      </c>
      <c r="AN758" s="113">
        <f>SUM(S758:U758)</f>
        <v>0</v>
      </c>
      <c r="AO758" s="113">
        <f>SUM(V758:X758)</f>
        <v>0</v>
      </c>
      <c r="AP758" s="113">
        <f>SUM(AM758:AO758)</f>
        <v>0</v>
      </c>
      <c r="AQ758" s="113">
        <f>AM758</f>
        <v>0</v>
      </c>
      <c r="AR758" s="113">
        <f>AN758</f>
        <v>0</v>
      </c>
      <c r="AS758" s="113">
        <f>AO758</f>
        <v>0</v>
      </c>
      <c r="AT758" s="113">
        <f>SUM(AQ758:AS758)</f>
        <v>0</v>
      </c>
      <c r="AU758" s="113">
        <v>0</v>
      </c>
      <c r="AV758" s="113">
        <v>0</v>
      </c>
      <c r="AW758" s="113">
        <f>SUM(AU758:AV758)</f>
        <v>0</v>
      </c>
      <c r="AX758" s="113" t="e">
        <f>#REF!</f>
        <v>#REF!</v>
      </c>
      <c r="AY758" s="113">
        <v>0</v>
      </c>
      <c r="AZ758" s="113">
        <v>0</v>
      </c>
      <c r="BA758" s="113">
        <v>0</v>
      </c>
      <c r="BB758" s="113">
        <v>0</v>
      </c>
    </row>
    <row r="759" spans="7:54" s="71" customFormat="1" ht="14.25" x14ac:dyDescent="0.2">
      <c r="G759" s="81" t="s">
        <v>1376</v>
      </c>
      <c r="H759" s="82" t="s">
        <v>1377</v>
      </c>
      <c r="I759" s="83" t="s">
        <v>1378</v>
      </c>
      <c r="J759" s="84">
        <f>J760</f>
        <v>0</v>
      </c>
      <c r="K759" s="84">
        <f>K760</f>
        <v>0</v>
      </c>
      <c r="L759" s="115">
        <f>L760</f>
        <v>0</v>
      </c>
      <c r="M759" s="115">
        <f t="shared" ref="M759:X759" si="833">M760</f>
        <v>0</v>
      </c>
      <c r="N759" s="115">
        <f t="shared" si="833"/>
        <v>0</v>
      </c>
      <c r="O759" s="115">
        <f t="shared" si="833"/>
        <v>0</v>
      </c>
      <c r="P759" s="115">
        <f t="shared" si="833"/>
        <v>0</v>
      </c>
      <c r="Q759" s="115">
        <f t="shared" si="833"/>
        <v>0</v>
      </c>
      <c r="R759" s="115">
        <f t="shared" si="833"/>
        <v>0</v>
      </c>
      <c r="S759" s="115">
        <f t="shared" si="833"/>
        <v>0</v>
      </c>
      <c r="T759" s="115">
        <f t="shared" si="833"/>
        <v>0</v>
      </c>
      <c r="U759" s="115">
        <f t="shared" si="833"/>
        <v>0</v>
      </c>
      <c r="V759" s="115">
        <f t="shared" si="833"/>
        <v>0</v>
      </c>
      <c r="W759" s="115">
        <f t="shared" si="833"/>
        <v>0</v>
      </c>
      <c r="X759" s="115">
        <f t="shared" si="833"/>
        <v>0</v>
      </c>
      <c r="Y759" s="115">
        <f t="shared" si="784"/>
        <v>0</v>
      </c>
      <c r="Z759" s="115">
        <f t="shared" ref="Z759:AL759" si="834">Z760</f>
        <v>0</v>
      </c>
      <c r="AA759" s="115">
        <f t="shared" si="834"/>
        <v>0</v>
      </c>
      <c r="AB759" s="115">
        <f t="shared" si="834"/>
        <v>0</v>
      </c>
      <c r="AC759" s="115">
        <f t="shared" si="834"/>
        <v>0</v>
      </c>
      <c r="AD759" s="115">
        <f t="shared" si="834"/>
        <v>0</v>
      </c>
      <c r="AE759" s="115">
        <f t="shared" si="834"/>
        <v>0</v>
      </c>
      <c r="AF759" s="115">
        <f t="shared" si="834"/>
        <v>0</v>
      </c>
      <c r="AG759" s="115">
        <v>0</v>
      </c>
      <c r="AH759" s="115">
        <v>0</v>
      </c>
      <c r="AI759" s="115">
        <f t="shared" si="834"/>
        <v>0</v>
      </c>
      <c r="AJ759" s="115">
        <f t="shared" si="834"/>
        <v>0</v>
      </c>
      <c r="AK759" s="115">
        <f t="shared" si="834"/>
        <v>0</v>
      </c>
      <c r="AL759" s="115">
        <f t="shared" si="834"/>
        <v>0</v>
      </c>
      <c r="AM759" s="115">
        <v>0</v>
      </c>
      <c r="AN759" s="115">
        <v>0</v>
      </c>
      <c r="AO759" s="115">
        <v>0</v>
      </c>
      <c r="AP759" s="115">
        <v>0</v>
      </c>
      <c r="AQ759" s="115">
        <v>0</v>
      </c>
      <c r="AR759" s="115">
        <v>0</v>
      </c>
      <c r="AS759" s="115">
        <v>0</v>
      </c>
      <c r="AT759" s="115">
        <v>0</v>
      </c>
      <c r="AU759" s="115">
        <v>0</v>
      </c>
      <c r="AV759" s="115">
        <v>0</v>
      </c>
      <c r="AW759" s="115">
        <v>0</v>
      </c>
      <c r="AX759" s="115">
        <v>0</v>
      </c>
      <c r="AY759" s="115">
        <v>0</v>
      </c>
      <c r="AZ759" s="115">
        <v>0</v>
      </c>
      <c r="BA759" s="115">
        <v>0</v>
      </c>
      <c r="BB759" s="115">
        <v>0</v>
      </c>
    </row>
    <row r="760" spans="7:54" s="71" customFormat="1" ht="14.25" x14ac:dyDescent="0.2">
      <c r="G760" s="81" t="s">
        <v>1377</v>
      </c>
      <c r="H760" s="85" t="s">
        <v>1377</v>
      </c>
      <c r="I760" s="74" t="s">
        <v>1379</v>
      </c>
      <c r="J760" s="75">
        <v>0</v>
      </c>
      <c r="K760" s="75"/>
      <c r="L760" s="113">
        <v>0</v>
      </c>
      <c r="M760" s="113">
        <v>0</v>
      </c>
      <c r="N760" s="113">
        <v>0</v>
      </c>
      <c r="O760" s="113">
        <v>0</v>
      </c>
      <c r="P760" s="113">
        <v>0</v>
      </c>
      <c r="Q760" s="113">
        <v>0</v>
      </c>
      <c r="R760" s="113">
        <v>0</v>
      </c>
      <c r="S760" s="113">
        <v>0</v>
      </c>
      <c r="T760" s="113">
        <v>0</v>
      </c>
      <c r="U760" s="113">
        <v>0</v>
      </c>
      <c r="V760" s="113">
        <v>0</v>
      </c>
      <c r="W760" s="113">
        <v>0</v>
      </c>
      <c r="X760" s="113">
        <v>0</v>
      </c>
      <c r="Y760" s="113">
        <f t="shared" si="784"/>
        <v>0</v>
      </c>
      <c r="Z760" s="113">
        <v>0</v>
      </c>
      <c r="AA760" s="113">
        <v>0</v>
      </c>
      <c r="AB760" s="113">
        <v>0</v>
      </c>
      <c r="AC760" s="113">
        <v>0</v>
      </c>
      <c r="AD760" s="113">
        <v>0</v>
      </c>
      <c r="AE760" s="113">
        <v>0</v>
      </c>
      <c r="AF760" s="113">
        <v>0</v>
      </c>
      <c r="AG760" s="113">
        <v>0</v>
      </c>
      <c r="AH760" s="113">
        <v>0</v>
      </c>
      <c r="AI760" s="113">
        <f t="shared" si="813"/>
        <v>0</v>
      </c>
      <c r="AJ760" s="113">
        <v>0</v>
      </c>
      <c r="AK760" s="113">
        <v>0</v>
      </c>
      <c r="AL760" s="113">
        <f t="shared" si="814"/>
        <v>0</v>
      </c>
      <c r="AM760" s="113">
        <f>SUM(M760:R760)</f>
        <v>0</v>
      </c>
      <c r="AN760" s="113">
        <f>SUM(S760:U760)</f>
        <v>0</v>
      </c>
      <c r="AO760" s="113">
        <f>SUM(V760:X760)</f>
        <v>0</v>
      </c>
      <c r="AP760" s="113">
        <f>SUM(AM760:AO760)</f>
        <v>0</v>
      </c>
      <c r="AQ760" s="113">
        <f>AM760</f>
        <v>0</v>
      </c>
      <c r="AR760" s="113">
        <f>AN760</f>
        <v>0</v>
      </c>
      <c r="AS760" s="113">
        <f>AO760</f>
        <v>0</v>
      </c>
      <c r="AT760" s="113">
        <f>SUM(AQ760:AS760)</f>
        <v>0</v>
      </c>
      <c r="AU760" s="113">
        <v>0</v>
      </c>
      <c r="AV760" s="113">
        <v>0</v>
      </c>
      <c r="AW760" s="113">
        <f>SUM(AU760:AV760)</f>
        <v>0</v>
      </c>
      <c r="AX760" s="113" t="e">
        <f>#REF!</f>
        <v>#REF!</v>
      </c>
      <c r="AY760" s="113">
        <v>0</v>
      </c>
      <c r="AZ760" s="113">
        <v>0</v>
      </c>
      <c r="BA760" s="113">
        <v>0</v>
      </c>
      <c r="BB760" s="113">
        <v>0</v>
      </c>
    </row>
    <row r="761" spans="7:54" s="71" customFormat="1" ht="14.25" x14ac:dyDescent="0.2">
      <c r="G761" s="81" t="s">
        <v>1380</v>
      </c>
      <c r="H761" s="82" t="s">
        <v>1381</v>
      </c>
      <c r="I761" s="83" t="s">
        <v>1382</v>
      </c>
      <c r="J761" s="84">
        <f>J762</f>
        <v>0</v>
      </c>
      <c r="K761" s="84">
        <f>K762</f>
        <v>0</v>
      </c>
      <c r="L761" s="115">
        <f>L762</f>
        <v>0</v>
      </c>
      <c r="M761" s="115">
        <f t="shared" ref="M761:X761" si="835">M762</f>
        <v>0</v>
      </c>
      <c r="N761" s="115">
        <f t="shared" si="835"/>
        <v>0</v>
      </c>
      <c r="O761" s="115">
        <f t="shared" si="835"/>
        <v>0</v>
      </c>
      <c r="P761" s="115">
        <f t="shared" si="835"/>
        <v>0</v>
      </c>
      <c r="Q761" s="115">
        <f t="shared" si="835"/>
        <v>0</v>
      </c>
      <c r="R761" s="115">
        <f t="shared" si="835"/>
        <v>0</v>
      </c>
      <c r="S761" s="115">
        <f t="shared" si="835"/>
        <v>0</v>
      </c>
      <c r="T761" s="115">
        <f t="shared" si="835"/>
        <v>0</v>
      </c>
      <c r="U761" s="115">
        <f t="shared" si="835"/>
        <v>0</v>
      </c>
      <c r="V761" s="115">
        <f t="shared" si="835"/>
        <v>0</v>
      </c>
      <c r="W761" s="115">
        <f t="shared" si="835"/>
        <v>0</v>
      </c>
      <c r="X761" s="115">
        <f t="shared" si="835"/>
        <v>0</v>
      </c>
      <c r="Y761" s="115">
        <f t="shared" ref="Y761:Y769" si="836">SUM(M761:X761)</f>
        <v>0</v>
      </c>
      <c r="Z761" s="115">
        <f t="shared" ref="Z761:BB761" si="837">Z762</f>
        <v>0</v>
      </c>
      <c r="AA761" s="115">
        <f t="shared" si="837"/>
        <v>0</v>
      </c>
      <c r="AB761" s="115">
        <f t="shared" si="837"/>
        <v>0</v>
      </c>
      <c r="AC761" s="115">
        <f t="shared" si="837"/>
        <v>0</v>
      </c>
      <c r="AD761" s="115">
        <f t="shared" si="837"/>
        <v>0</v>
      </c>
      <c r="AE761" s="115">
        <f t="shared" si="837"/>
        <v>0</v>
      </c>
      <c r="AF761" s="115">
        <f t="shared" si="837"/>
        <v>0</v>
      </c>
      <c r="AG761" s="115">
        <v>0</v>
      </c>
      <c r="AH761" s="115">
        <v>0</v>
      </c>
      <c r="AI761" s="115">
        <f t="shared" si="837"/>
        <v>0</v>
      </c>
      <c r="AJ761" s="115">
        <f t="shared" si="837"/>
        <v>0</v>
      </c>
      <c r="AK761" s="115">
        <f t="shared" si="837"/>
        <v>0</v>
      </c>
      <c r="AL761" s="115">
        <f t="shared" si="837"/>
        <v>0</v>
      </c>
      <c r="AM761" s="115">
        <f t="shared" si="837"/>
        <v>0</v>
      </c>
      <c r="AN761" s="115">
        <f t="shared" si="837"/>
        <v>0</v>
      </c>
      <c r="AO761" s="115">
        <f t="shared" si="837"/>
        <v>0</v>
      </c>
      <c r="AP761" s="115">
        <f t="shared" si="837"/>
        <v>0</v>
      </c>
      <c r="AQ761" s="115">
        <f t="shared" si="837"/>
        <v>0</v>
      </c>
      <c r="AR761" s="115">
        <f t="shared" si="837"/>
        <v>0</v>
      </c>
      <c r="AS761" s="115">
        <f t="shared" si="837"/>
        <v>0</v>
      </c>
      <c r="AT761" s="115">
        <f t="shared" si="837"/>
        <v>0</v>
      </c>
      <c r="AU761" s="115">
        <f t="shared" si="837"/>
        <v>0</v>
      </c>
      <c r="AV761" s="115">
        <f t="shared" si="837"/>
        <v>0</v>
      </c>
      <c r="AW761" s="115">
        <f t="shared" si="837"/>
        <v>0</v>
      </c>
      <c r="AX761" s="115" t="e">
        <f t="shared" si="837"/>
        <v>#REF!</v>
      </c>
      <c r="AY761" s="115">
        <f t="shared" si="837"/>
        <v>0</v>
      </c>
      <c r="AZ761" s="115">
        <f t="shared" si="837"/>
        <v>0</v>
      </c>
      <c r="BA761" s="115">
        <f t="shared" si="837"/>
        <v>0</v>
      </c>
      <c r="BB761" s="115">
        <f t="shared" si="837"/>
        <v>0</v>
      </c>
    </row>
    <row r="762" spans="7:54" s="71" customFormat="1" ht="14.25" x14ac:dyDescent="0.2">
      <c r="G762" s="81" t="s">
        <v>1381</v>
      </c>
      <c r="H762" s="85" t="s">
        <v>1381</v>
      </c>
      <c r="I762" s="74" t="s">
        <v>1383</v>
      </c>
      <c r="J762" s="75">
        <v>0</v>
      </c>
      <c r="K762" s="75"/>
      <c r="L762" s="113">
        <v>0</v>
      </c>
      <c r="M762" s="113">
        <v>0</v>
      </c>
      <c r="N762" s="113">
        <v>0</v>
      </c>
      <c r="O762" s="113">
        <v>0</v>
      </c>
      <c r="P762" s="113">
        <v>0</v>
      </c>
      <c r="Q762" s="113">
        <v>0</v>
      </c>
      <c r="R762" s="113">
        <v>0</v>
      </c>
      <c r="S762" s="113">
        <v>0</v>
      </c>
      <c r="T762" s="113">
        <v>0</v>
      </c>
      <c r="U762" s="113">
        <v>0</v>
      </c>
      <c r="V762" s="113">
        <v>0</v>
      </c>
      <c r="W762" s="113">
        <v>0</v>
      </c>
      <c r="X762" s="113">
        <v>0</v>
      </c>
      <c r="Y762" s="113">
        <f t="shared" si="836"/>
        <v>0</v>
      </c>
      <c r="Z762" s="113">
        <v>0</v>
      </c>
      <c r="AA762" s="113">
        <v>0</v>
      </c>
      <c r="AB762" s="113">
        <v>0</v>
      </c>
      <c r="AC762" s="113">
        <v>0</v>
      </c>
      <c r="AD762" s="113">
        <v>0</v>
      </c>
      <c r="AE762" s="113">
        <v>0</v>
      </c>
      <c r="AF762" s="113">
        <v>0</v>
      </c>
      <c r="AG762" s="113">
        <v>0</v>
      </c>
      <c r="AH762" s="113">
        <v>0</v>
      </c>
      <c r="AI762" s="113">
        <f t="shared" si="813"/>
        <v>0</v>
      </c>
      <c r="AJ762" s="113">
        <v>0</v>
      </c>
      <c r="AK762" s="113">
        <v>0</v>
      </c>
      <c r="AL762" s="113">
        <f t="shared" si="814"/>
        <v>0</v>
      </c>
      <c r="AM762" s="113">
        <f>SUM(M762:R762)</f>
        <v>0</v>
      </c>
      <c r="AN762" s="113">
        <f>SUM(S762:U762)</f>
        <v>0</v>
      </c>
      <c r="AO762" s="113">
        <f>SUM(V762:X762)</f>
        <v>0</v>
      </c>
      <c r="AP762" s="113">
        <f>SUM(AM762:AO762)</f>
        <v>0</v>
      </c>
      <c r="AQ762" s="113">
        <f>AM762</f>
        <v>0</v>
      </c>
      <c r="AR762" s="113">
        <f>AN762</f>
        <v>0</v>
      </c>
      <c r="AS762" s="113">
        <f>AO762</f>
        <v>0</v>
      </c>
      <c r="AT762" s="113">
        <f>SUM(AQ762:AS762)</f>
        <v>0</v>
      </c>
      <c r="AU762" s="113">
        <v>0</v>
      </c>
      <c r="AV762" s="113">
        <v>0</v>
      </c>
      <c r="AW762" s="113">
        <f>SUM(AU762:AV762)</f>
        <v>0</v>
      </c>
      <c r="AX762" s="113" t="e">
        <f>#REF!</f>
        <v>#REF!</v>
      </c>
      <c r="AY762" s="113">
        <v>0</v>
      </c>
      <c r="AZ762" s="113">
        <v>0</v>
      </c>
      <c r="BA762" s="113">
        <v>0</v>
      </c>
      <c r="BB762" s="113">
        <v>0</v>
      </c>
    </row>
    <row r="763" spans="7:54" s="71" customFormat="1" ht="14.25" x14ac:dyDescent="0.2">
      <c r="G763" s="81" t="s">
        <v>1384</v>
      </c>
      <c r="H763" s="82" t="s">
        <v>1385</v>
      </c>
      <c r="I763" s="83" t="s">
        <v>1386</v>
      </c>
      <c r="J763" s="84">
        <f>J764</f>
        <v>0</v>
      </c>
      <c r="K763" s="84">
        <f>K764</f>
        <v>0</v>
      </c>
      <c r="L763" s="115">
        <f>L764</f>
        <v>0</v>
      </c>
      <c r="M763" s="115">
        <f t="shared" ref="M763:X763" si="838">M764</f>
        <v>0</v>
      </c>
      <c r="N763" s="115">
        <f t="shared" si="838"/>
        <v>0</v>
      </c>
      <c r="O763" s="115">
        <f t="shared" si="838"/>
        <v>0</v>
      </c>
      <c r="P763" s="115">
        <f t="shared" si="838"/>
        <v>0</v>
      </c>
      <c r="Q763" s="115">
        <f t="shared" si="838"/>
        <v>0</v>
      </c>
      <c r="R763" s="115">
        <f t="shared" si="838"/>
        <v>0</v>
      </c>
      <c r="S763" s="115">
        <f t="shared" si="838"/>
        <v>0</v>
      </c>
      <c r="T763" s="115">
        <f t="shared" si="838"/>
        <v>0</v>
      </c>
      <c r="U763" s="115">
        <f t="shared" si="838"/>
        <v>0</v>
      </c>
      <c r="V763" s="115">
        <f t="shared" si="838"/>
        <v>0</v>
      </c>
      <c r="W763" s="115">
        <f t="shared" si="838"/>
        <v>0</v>
      </c>
      <c r="X763" s="115">
        <f t="shared" si="838"/>
        <v>0</v>
      </c>
      <c r="Y763" s="115">
        <f t="shared" si="836"/>
        <v>0</v>
      </c>
      <c r="Z763" s="115">
        <f t="shared" ref="Z763:BB763" si="839">Z764</f>
        <v>0</v>
      </c>
      <c r="AA763" s="115">
        <f t="shared" si="839"/>
        <v>0</v>
      </c>
      <c r="AB763" s="115">
        <f t="shared" si="839"/>
        <v>0</v>
      </c>
      <c r="AC763" s="115">
        <f t="shared" si="839"/>
        <v>0</v>
      </c>
      <c r="AD763" s="115">
        <f t="shared" si="839"/>
        <v>0</v>
      </c>
      <c r="AE763" s="115">
        <f t="shared" si="839"/>
        <v>0</v>
      </c>
      <c r="AF763" s="115">
        <f t="shared" si="839"/>
        <v>0</v>
      </c>
      <c r="AG763" s="115">
        <v>0</v>
      </c>
      <c r="AH763" s="115">
        <v>0</v>
      </c>
      <c r="AI763" s="115">
        <f t="shared" si="839"/>
        <v>0</v>
      </c>
      <c r="AJ763" s="115">
        <f t="shared" si="839"/>
        <v>0</v>
      </c>
      <c r="AK763" s="115">
        <f t="shared" si="839"/>
        <v>0</v>
      </c>
      <c r="AL763" s="115">
        <f t="shared" si="839"/>
        <v>0</v>
      </c>
      <c r="AM763" s="115">
        <f t="shared" si="839"/>
        <v>0</v>
      </c>
      <c r="AN763" s="115">
        <f t="shared" si="839"/>
        <v>0</v>
      </c>
      <c r="AO763" s="115">
        <f t="shared" si="839"/>
        <v>0</v>
      </c>
      <c r="AP763" s="115">
        <f t="shared" si="839"/>
        <v>0</v>
      </c>
      <c r="AQ763" s="115">
        <f t="shared" si="839"/>
        <v>0</v>
      </c>
      <c r="AR763" s="115">
        <f t="shared" si="839"/>
        <v>0</v>
      </c>
      <c r="AS763" s="115">
        <f t="shared" si="839"/>
        <v>0</v>
      </c>
      <c r="AT763" s="115">
        <f t="shared" si="839"/>
        <v>0</v>
      </c>
      <c r="AU763" s="115">
        <f t="shared" si="839"/>
        <v>0</v>
      </c>
      <c r="AV763" s="115">
        <f t="shared" si="839"/>
        <v>0</v>
      </c>
      <c r="AW763" s="115">
        <f t="shared" si="839"/>
        <v>0</v>
      </c>
      <c r="AX763" s="115" t="e">
        <f t="shared" si="839"/>
        <v>#REF!</v>
      </c>
      <c r="AY763" s="115">
        <f t="shared" si="839"/>
        <v>0</v>
      </c>
      <c r="AZ763" s="115">
        <f t="shared" si="839"/>
        <v>0</v>
      </c>
      <c r="BA763" s="115">
        <f t="shared" si="839"/>
        <v>0</v>
      </c>
      <c r="BB763" s="115">
        <f t="shared" si="839"/>
        <v>0</v>
      </c>
    </row>
    <row r="764" spans="7:54" s="71" customFormat="1" ht="14.25" x14ac:dyDescent="0.2">
      <c r="G764" s="81" t="s">
        <v>1385</v>
      </c>
      <c r="H764" s="85" t="s">
        <v>1385</v>
      </c>
      <c r="I764" s="74" t="s">
        <v>1386</v>
      </c>
      <c r="J764" s="75">
        <v>0</v>
      </c>
      <c r="K764" s="75"/>
      <c r="L764" s="113">
        <v>0</v>
      </c>
      <c r="M764" s="113"/>
      <c r="N764" s="113"/>
      <c r="O764" s="113"/>
      <c r="P764" s="113"/>
      <c r="Q764" s="113">
        <v>0</v>
      </c>
      <c r="R764" s="113">
        <v>0</v>
      </c>
      <c r="S764" s="113">
        <v>0</v>
      </c>
      <c r="T764" s="113">
        <v>0</v>
      </c>
      <c r="U764" s="113">
        <v>0</v>
      </c>
      <c r="V764" s="113">
        <v>0</v>
      </c>
      <c r="W764" s="113">
        <v>0</v>
      </c>
      <c r="X764" s="113">
        <v>0</v>
      </c>
      <c r="Y764" s="113">
        <f t="shared" si="836"/>
        <v>0</v>
      </c>
      <c r="Z764" s="113"/>
      <c r="AA764" s="113"/>
      <c r="AB764" s="113"/>
      <c r="AC764" s="113"/>
      <c r="AD764" s="113">
        <v>0</v>
      </c>
      <c r="AE764" s="113">
        <v>0</v>
      </c>
      <c r="AF764" s="113">
        <v>0</v>
      </c>
      <c r="AG764" s="113">
        <v>0</v>
      </c>
      <c r="AH764" s="113">
        <v>0</v>
      </c>
      <c r="AI764" s="113">
        <f t="shared" si="813"/>
        <v>0</v>
      </c>
      <c r="AJ764" s="113">
        <v>0</v>
      </c>
      <c r="AK764" s="113">
        <v>0</v>
      </c>
      <c r="AL764" s="113">
        <f t="shared" si="814"/>
        <v>0</v>
      </c>
      <c r="AM764" s="113">
        <f>SUM(M764:R764)</f>
        <v>0</v>
      </c>
      <c r="AN764" s="113">
        <f>SUM(S764:U764)</f>
        <v>0</v>
      </c>
      <c r="AO764" s="113">
        <f>SUM(V764:X764)</f>
        <v>0</v>
      </c>
      <c r="AP764" s="113">
        <f>SUM(AM764:AO764)</f>
        <v>0</v>
      </c>
      <c r="AQ764" s="113">
        <f>AM764</f>
        <v>0</v>
      </c>
      <c r="AR764" s="113">
        <f>AN764</f>
        <v>0</v>
      </c>
      <c r="AS764" s="113">
        <f>AO764</f>
        <v>0</v>
      </c>
      <c r="AT764" s="113">
        <f>SUM(AQ764:AS764)</f>
        <v>0</v>
      </c>
      <c r="AU764" s="113">
        <v>0</v>
      </c>
      <c r="AV764" s="113">
        <v>0</v>
      </c>
      <c r="AW764" s="113">
        <f>SUM(AU764:AV764)</f>
        <v>0</v>
      </c>
      <c r="AX764" s="113" t="e">
        <f>#REF!</f>
        <v>#REF!</v>
      </c>
      <c r="AY764" s="113">
        <v>0</v>
      </c>
      <c r="AZ764" s="113">
        <v>0</v>
      </c>
      <c r="BA764" s="113">
        <v>0</v>
      </c>
      <c r="BB764" s="113">
        <v>0</v>
      </c>
    </row>
    <row r="765" spans="7:54" s="71" customFormat="1" ht="14.25" x14ac:dyDescent="0.2">
      <c r="G765" s="81" t="s">
        <v>1387</v>
      </c>
      <c r="H765" s="82" t="s">
        <v>1388</v>
      </c>
      <c r="I765" s="83" t="s">
        <v>1389</v>
      </c>
      <c r="J765" s="84">
        <f>SUM(J766:J767)</f>
        <v>3074742201</v>
      </c>
      <c r="K765" s="84">
        <f>SUM(K766:K767)</f>
        <v>46794165960</v>
      </c>
      <c r="L765" s="115">
        <f>SUM(L766:L767)</f>
        <v>3000000000</v>
      </c>
      <c r="M765" s="115">
        <f t="shared" ref="M765:X765" si="840">SUM(M766:M767)</f>
        <v>0</v>
      </c>
      <c r="N765" s="115">
        <f t="shared" si="840"/>
        <v>99749802</v>
      </c>
      <c r="O765" s="115">
        <f t="shared" si="840"/>
        <v>523520385</v>
      </c>
      <c r="P765" s="115">
        <f t="shared" si="840"/>
        <v>4516324</v>
      </c>
      <c r="Q765" s="115">
        <f t="shared" si="840"/>
        <v>27407707</v>
      </c>
      <c r="R765" s="115">
        <f t="shared" si="840"/>
        <v>41530910</v>
      </c>
      <c r="S765" s="115">
        <f t="shared" si="840"/>
        <v>41530910</v>
      </c>
      <c r="T765" s="115">
        <f t="shared" si="840"/>
        <v>41530910</v>
      </c>
      <c r="U765" s="115">
        <f t="shared" si="840"/>
        <v>41530910</v>
      </c>
      <c r="V765" s="115">
        <f t="shared" si="840"/>
        <v>41530910</v>
      </c>
      <c r="W765" s="115">
        <f t="shared" si="840"/>
        <v>41530910</v>
      </c>
      <c r="X765" s="115">
        <f t="shared" si="840"/>
        <v>41530910</v>
      </c>
      <c r="Y765" s="115">
        <f t="shared" si="836"/>
        <v>945910588</v>
      </c>
      <c r="Z765" s="115">
        <f t="shared" ref="Z765:AZ765" si="841">SUM(Z766:Z767)</f>
        <v>250000000</v>
      </c>
      <c r="AA765" s="115">
        <f t="shared" si="841"/>
        <v>250000000</v>
      </c>
      <c r="AB765" s="115">
        <f t="shared" si="841"/>
        <v>250000000</v>
      </c>
      <c r="AC765" s="115">
        <f t="shared" si="841"/>
        <v>250000000</v>
      </c>
      <c r="AD765" s="115">
        <f t="shared" si="841"/>
        <v>250000000</v>
      </c>
      <c r="AE765" s="115">
        <f t="shared" si="841"/>
        <v>250000000</v>
      </c>
      <c r="AF765" s="115">
        <f t="shared" si="841"/>
        <v>250000000</v>
      </c>
      <c r="AG765" s="115">
        <v>11900552331</v>
      </c>
      <c r="AH765" s="115">
        <v>34893613629</v>
      </c>
      <c r="AI765" s="115">
        <f t="shared" si="841"/>
        <v>46794165960</v>
      </c>
      <c r="AJ765" s="115">
        <f t="shared" si="841"/>
        <v>1500000000</v>
      </c>
      <c r="AK765" s="115">
        <f t="shared" si="841"/>
        <v>1500000000</v>
      </c>
      <c r="AL765" s="115">
        <f t="shared" si="841"/>
        <v>3000000000</v>
      </c>
      <c r="AM765" s="115">
        <f t="shared" si="841"/>
        <v>696725128</v>
      </c>
      <c r="AN765" s="115">
        <f t="shared" si="841"/>
        <v>350000000</v>
      </c>
      <c r="AO765" s="115">
        <f t="shared" si="841"/>
        <v>350000000</v>
      </c>
      <c r="AP765" s="115">
        <f t="shared" si="841"/>
        <v>1396725128</v>
      </c>
      <c r="AQ765" s="115">
        <f t="shared" si="841"/>
        <v>696725128</v>
      </c>
      <c r="AR765" s="115">
        <f t="shared" si="841"/>
        <v>350000000</v>
      </c>
      <c r="AS765" s="115">
        <f t="shared" si="841"/>
        <v>350000000</v>
      </c>
      <c r="AT765" s="115">
        <f t="shared" si="841"/>
        <v>1396725128</v>
      </c>
      <c r="AU765" s="115">
        <f t="shared" si="841"/>
        <v>696725128</v>
      </c>
      <c r="AV765" s="115">
        <f t="shared" si="841"/>
        <v>700000000</v>
      </c>
      <c r="AW765" s="115">
        <f t="shared" si="841"/>
        <v>1396725128</v>
      </c>
      <c r="AX765" s="115" t="e">
        <f t="shared" si="841"/>
        <v>#REF!</v>
      </c>
      <c r="AY765" s="115">
        <f t="shared" si="841"/>
        <v>1396725128</v>
      </c>
      <c r="AZ765" s="115">
        <f t="shared" si="841"/>
        <v>2000000000</v>
      </c>
      <c r="BA765" s="115">
        <f>SUM(BA766:BA767)</f>
        <v>1396725128</v>
      </c>
      <c r="BB765" s="115">
        <f>SUM(BB766:BB767)</f>
        <v>2000000000</v>
      </c>
    </row>
    <row r="766" spans="7:54" s="71" customFormat="1" ht="14.25" x14ac:dyDescent="0.2">
      <c r="G766" s="81" t="s">
        <v>1390</v>
      </c>
      <c r="H766" s="85" t="s">
        <v>1390</v>
      </c>
      <c r="I766" s="74" t="s">
        <v>1391</v>
      </c>
      <c r="J766" s="75">
        <v>3074742201</v>
      </c>
      <c r="K766" s="75">
        <v>46794165960</v>
      </c>
      <c r="L766" s="113">
        <v>3000000000</v>
      </c>
      <c r="M766" s="113">
        <v>0</v>
      </c>
      <c r="N766" s="113">
        <v>99749802</v>
      </c>
      <c r="O766" s="113">
        <v>523520385</v>
      </c>
      <c r="P766" s="113">
        <v>4516324</v>
      </c>
      <c r="Q766" s="113">
        <v>27407707</v>
      </c>
      <c r="R766" s="113">
        <v>41530910</v>
      </c>
      <c r="S766" s="113">
        <v>41530910</v>
      </c>
      <c r="T766" s="113">
        <v>41530910</v>
      </c>
      <c r="U766" s="113">
        <v>41530910</v>
      </c>
      <c r="V766" s="113">
        <v>41530910</v>
      </c>
      <c r="W766" s="113">
        <v>41530910</v>
      </c>
      <c r="X766" s="113">
        <v>41530910</v>
      </c>
      <c r="Y766" s="113">
        <f t="shared" si="836"/>
        <v>945910588</v>
      </c>
      <c r="Z766" s="113">
        <v>250000000</v>
      </c>
      <c r="AA766" s="113">
        <v>250000000</v>
      </c>
      <c r="AB766" s="113">
        <v>250000000</v>
      </c>
      <c r="AC766" s="113">
        <v>250000000</v>
      </c>
      <c r="AD766" s="113">
        <v>250000000</v>
      </c>
      <c r="AE766" s="113">
        <v>250000000</v>
      </c>
      <c r="AF766" s="113">
        <v>250000000</v>
      </c>
      <c r="AG766" s="113">
        <v>11900552331</v>
      </c>
      <c r="AH766" s="113">
        <v>34893613629</v>
      </c>
      <c r="AI766" s="113">
        <f t="shared" si="813"/>
        <v>46794165960</v>
      </c>
      <c r="AJ766" s="113">
        <v>1500000000</v>
      </c>
      <c r="AK766" s="113">
        <v>1500000000</v>
      </c>
      <c r="AL766" s="113">
        <f t="shared" si="814"/>
        <v>3000000000</v>
      </c>
      <c r="AM766" s="113">
        <f>SUM(M766:R766)</f>
        <v>696725128</v>
      </c>
      <c r="AN766" s="113">
        <v>350000000</v>
      </c>
      <c r="AO766" s="113">
        <v>350000000</v>
      </c>
      <c r="AP766" s="113">
        <f>SUM(AM766:AO766)</f>
        <v>1396725128</v>
      </c>
      <c r="AQ766" s="113">
        <f t="shared" ref="AQ766:AS767" si="842">AM766</f>
        <v>696725128</v>
      </c>
      <c r="AR766" s="113">
        <f t="shared" si="842"/>
        <v>350000000</v>
      </c>
      <c r="AS766" s="113">
        <f t="shared" si="842"/>
        <v>350000000</v>
      </c>
      <c r="AT766" s="113">
        <f>SUM(AQ766:AS766)</f>
        <v>1396725128</v>
      </c>
      <c r="AU766" s="113">
        <v>696725128</v>
      </c>
      <c r="AV766" s="113">
        <v>700000000</v>
      </c>
      <c r="AW766" s="113">
        <f>SUM(AU766:AV766)</f>
        <v>1396725128</v>
      </c>
      <c r="AX766" s="113" t="e">
        <f>#REF!</f>
        <v>#REF!</v>
      </c>
      <c r="AY766" s="113">
        <f>1396725.128*1000</f>
        <v>1396725128</v>
      </c>
      <c r="AZ766" s="113">
        <f>2000000*1000</f>
        <v>2000000000</v>
      </c>
      <c r="BA766" s="113">
        <f>1396725.128*1000</f>
        <v>1396725128</v>
      </c>
      <c r="BB766" s="113">
        <f>2000000*1000</f>
        <v>2000000000</v>
      </c>
    </row>
    <row r="767" spans="7:54" s="71" customFormat="1" ht="14.25" x14ac:dyDescent="0.2">
      <c r="G767" s="81" t="s">
        <v>1392</v>
      </c>
      <c r="H767" s="85" t="s">
        <v>1392</v>
      </c>
      <c r="I767" s="74" t="s">
        <v>1393</v>
      </c>
      <c r="J767" s="75">
        <v>0</v>
      </c>
      <c r="K767" s="75"/>
      <c r="L767" s="113">
        <v>0</v>
      </c>
      <c r="M767" s="113">
        <v>0</v>
      </c>
      <c r="N767" s="113">
        <v>0</v>
      </c>
      <c r="O767" s="113">
        <v>0</v>
      </c>
      <c r="P767" s="113">
        <v>0</v>
      </c>
      <c r="Q767" s="113">
        <v>0</v>
      </c>
      <c r="R767" s="113">
        <v>0</v>
      </c>
      <c r="S767" s="113">
        <v>0</v>
      </c>
      <c r="T767" s="113">
        <v>0</v>
      </c>
      <c r="U767" s="113">
        <v>0</v>
      </c>
      <c r="V767" s="113">
        <v>0</v>
      </c>
      <c r="W767" s="113">
        <v>0</v>
      </c>
      <c r="X767" s="113">
        <v>0</v>
      </c>
      <c r="Y767" s="113">
        <f t="shared" si="836"/>
        <v>0</v>
      </c>
      <c r="Z767" s="113">
        <v>0</v>
      </c>
      <c r="AA767" s="113">
        <v>0</v>
      </c>
      <c r="AB767" s="113">
        <v>0</v>
      </c>
      <c r="AC767" s="113">
        <v>0</v>
      </c>
      <c r="AD767" s="113">
        <v>0</v>
      </c>
      <c r="AE767" s="113">
        <v>0</v>
      </c>
      <c r="AF767" s="113">
        <v>0</v>
      </c>
      <c r="AG767" s="113">
        <v>0</v>
      </c>
      <c r="AH767" s="113">
        <v>0</v>
      </c>
      <c r="AI767" s="113">
        <f t="shared" si="813"/>
        <v>0</v>
      </c>
      <c r="AJ767" s="113">
        <v>0</v>
      </c>
      <c r="AK767" s="113">
        <v>0</v>
      </c>
      <c r="AL767" s="113">
        <f t="shared" si="814"/>
        <v>0</v>
      </c>
      <c r="AM767" s="113">
        <f>SUM(M767:R767)</f>
        <v>0</v>
      </c>
      <c r="AN767" s="113">
        <v>0</v>
      </c>
      <c r="AO767" s="113">
        <v>0</v>
      </c>
      <c r="AP767" s="113">
        <f>SUM(AM767:AO767)</f>
        <v>0</v>
      </c>
      <c r="AQ767" s="113">
        <f t="shared" si="842"/>
        <v>0</v>
      </c>
      <c r="AR767" s="113">
        <f t="shared" si="842"/>
        <v>0</v>
      </c>
      <c r="AS767" s="113">
        <f t="shared" si="842"/>
        <v>0</v>
      </c>
      <c r="AT767" s="113">
        <f>SUM(AQ767:AS767)</f>
        <v>0</v>
      </c>
      <c r="AU767" s="113">
        <v>0</v>
      </c>
      <c r="AV767" s="113">
        <v>0</v>
      </c>
      <c r="AW767" s="113">
        <f>SUM(AU767:AV767)</f>
        <v>0</v>
      </c>
      <c r="AX767" s="113" t="e">
        <f>#REF!</f>
        <v>#REF!</v>
      </c>
      <c r="AY767" s="113">
        <v>0</v>
      </c>
      <c r="AZ767" s="113">
        <v>0</v>
      </c>
      <c r="BA767" s="113">
        <v>0</v>
      </c>
      <c r="BB767" s="113">
        <v>0</v>
      </c>
    </row>
    <row r="768" spans="7:54" s="71" customFormat="1" ht="14.25" x14ac:dyDescent="0.2">
      <c r="G768" s="81" t="s">
        <v>1394</v>
      </c>
      <c r="H768" s="82" t="s">
        <v>1395</v>
      </c>
      <c r="I768" s="83" t="s">
        <v>1396</v>
      </c>
      <c r="J768" s="84">
        <f>J769</f>
        <v>10296</v>
      </c>
      <c r="K768" s="84">
        <f>K769</f>
        <v>0</v>
      </c>
      <c r="L768" s="115">
        <f>L769</f>
        <v>0</v>
      </c>
      <c r="M768" s="115">
        <f t="shared" ref="M768:X768" si="843">M769</f>
        <v>69</v>
      </c>
      <c r="N768" s="115">
        <f t="shared" si="843"/>
        <v>0</v>
      </c>
      <c r="O768" s="115">
        <f t="shared" si="843"/>
        <v>177566</v>
      </c>
      <c r="P768" s="115">
        <f t="shared" si="843"/>
        <v>110000</v>
      </c>
      <c r="Q768" s="115">
        <f t="shared" si="843"/>
        <v>-109073</v>
      </c>
      <c r="R768" s="115">
        <f t="shared" si="843"/>
        <v>75</v>
      </c>
      <c r="S768" s="115">
        <f t="shared" si="843"/>
        <v>0</v>
      </c>
      <c r="T768" s="115">
        <f t="shared" si="843"/>
        <v>0</v>
      </c>
      <c r="U768" s="115">
        <f t="shared" si="843"/>
        <v>0</v>
      </c>
      <c r="V768" s="115">
        <f t="shared" si="843"/>
        <v>0</v>
      </c>
      <c r="W768" s="115">
        <f t="shared" si="843"/>
        <v>0</v>
      </c>
      <c r="X768" s="115">
        <f t="shared" si="843"/>
        <v>0</v>
      </c>
      <c r="Y768" s="115">
        <f t="shared" si="836"/>
        <v>178637</v>
      </c>
      <c r="Z768" s="115">
        <f t="shared" ref="Z768:BB768" si="844">Z769</f>
        <v>0</v>
      </c>
      <c r="AA768" s="115">
        <f t="shared" si="844"/>
        <v>0</v>
      </c>
      <c r="AB768" s="115">
        <f t="shared" si="844"/>
        <v>0</v>
      </c>
      <c r="AC768" s="115">
        <f t="shared" si="844"/>
        <v>0</v>
      </c>
      <c r="AD768" s="115">
        <f t="shared" si="844"/>
        <v>0</v>
      </c>
      <c r="AE768" s="115">
        <f t="shared" si="844"/>
        <v>0</v>
      </c>
      <c r="AF768" s="115">
        <f t="shared" si="844"/>
        <v>0</v>
      </c>
      <c r="AG768" s="115">
        <f t="shared" si="844"/>
        <v>165</v>
      </c>
      <c r="AH768" s="115">
        <f t="shared" si="844"/>
        <v>758143856907</v>
      </c>
      <c r="AI768" s="115">
        <f t="shared" si="844"/>
        <v>758143857072</v>
      </c>
      <c r="AJ768" s="115">
        <f t="shared" si="844"/>
        <v>0</v>
      </c>
      <c r="AK768" s="115">
        <f t="shared" si="844"/>
        <v>0</v>
      </c>
      <c r="AL768" s="115">
        <f t="shared" si="844"/>
        <v>0</v>
      </c>
      <c r="AM768" s="115">
        <f t="shared" si="844"/>
        <v>178637</v>
      </c>
      <c r="AN768" s="115">
        <f t="shared" si="844"/>
        <v>100000</v>
      </c>
      <c r="AO768" s="115">
        <f t="shared" si="844"/>
        <v>100000</v>
      </c>
      <c r="AP768" s="115">
        <f t="shared" si="844"/>
        <v>378637</v>
      </c>
      <c r="AQ768" s="115">
        <f t="shared" si="844"/>
        <v>178637</v>
      </c>
      <c r="AR768" s="115">
        <f t="shared" si="844"/>
        <v>100000</v>
      </c>
      <c r="AS768" s="115">
        <f t="shared" si="844"/>
        <v>100000</v>
      </c>
      <c r="AT768" s="115">
        <f t="shared" si="844"/>
        <v>378637</v>
      </c>
      <c r="AU768" s="115">
        <f t="shared" si="844"/>
        <v>178637</v>
      </c>
      <c r="AV768" s="115">
        <f t="shared" si="844"/>
        <v>200000</v>
      </c>
      <c r="AW768" s="115">
        <f t="shared" si="844"/>
        <v>378637</v>
      </c>
      <c r="AX768" s="115" t="e">
        <f t="shared" si="844"/>
        <v>#REF!</v>
      </c>
      <c r="AY768" s="115">
        <f t="shared" si="844"/>
        <v>378637</v>
      </c>
      <c r="AZ768" s="115">
        <f t="shared" si="844"/>
        <v>400000</v>
      </c>
      <c r="BA768" s="115">
        <f t="shared" si="844"/>
        <v>378637</v>
      </c>
      <c r="BB768" s="115">
        <f t="shared" si="844"/>
        <v>400000</v>
      </c>
    </row>
    <row r="769" spans="7:54" s="71" customFormat="1" ht="14.25" x14ac:dyDescent="0.2">
      <c r="G769" s="81" t="s">
        <v>1395</v>
      </c>
      <c r="H769" s="85" t="s">
        <v>1395</v>
      </c>
      <c r="I769" s="74" t="s">
        <v>1396</v>
      </c>
      <c r="J769" s="75">
        <v>10296</v>
      </c>
      <c r="K769" s="92">
        <f>758143857911*0</f>
        <v>0</v>
      </c>
      <c r="L769" s="113">
        <v>0</v>
      </c>
      <c r="M769" s="113">
        <v>69</v>
      </c>
      <c r="N769" s="113">
        <v>0</v>
      </c>
      <c r="O769" s="113">
        <v>177566</v>
      </c>
      <c r="P769" s="113">
        <v>110000</v>
      </c>
      <c r="Q769" s="113">
        <v>-109073</v>
      </c>
      <c r="R769" s="113">
        <v>75</v>
      </c>
      <c r="S769" s="113">
        <v>0</v>
      </c>
      <c r="T769" s="113">
        <v>0</v>
      </c>
      <c r="U769" s="113">
        <v>0</v>
      </c>
      <c r="V769" s="113">
        <v>0</v>
      </c>
      <c r="W769" s="113">
        <v>0</v>
      </c>
      <c r="X769" s="113">
        <v>0</v>
      </c>
      <c r="Y769" s="113">
        <f t="shared" si="836"/>
        <v>178637</v>
      </c>
      <c r="Z769" s="113">
        <v>0</v>
      </c>
      <c r="AA769" s="113">
        <v>0</v>
      </c>
      <c r="AB769" s="113">
        <v>0</v>
      </c>
      <c r="AC769" s="113">
        <v>0</v>
      </c>
      <c r="AD769" s="113">
        <v>0</v>
      </c>
      <c r="AE769" s="113">
        <v>0</v>
      </c>
      <c r="AF769" s="113">
        <v>0</v>
      </c>
      <c r="AG769" s="113">
        <v>165</v>
      </c>
      <c r="AH769" s="113">
        <v>758143856907</v>
      </c>
      <c r="AI769" s="113">
        <f t="shared" si="813"/>
        <v>758143857072</v>
      </c>
      <c r="AJ769" s="113">
        <v>0</v>
      </c>
      <c r="AK769" s="113">
        <v>0</v>
      </c>
      <c r="AL769" s="113">
        <f t="shared" si="814"/>
        <v>0</v>
      </c>
      <c r="AM769" s="113">
        <f>SUM(M769:R769)</f>
        <v>178637</v>
      </c>
      <c r="AN769" s="113">
        <v>100000</v>
      </c>
      <c r="AO769" s="113">
        <v>100000</v>
      </c>
      <c r="AP769" s="113">
        <f>SUM(AM769:AO769)</f>
        <v>378637</v>
      </c>
      <c r="AQ769" s="113">
        <f>AM769</f>
        <v>178637</v>
      </c>
      <c r="AR769" s="113">
        <f>AN769</f>
        <v>100000</v>
      </c>
      <c r="AS769" s="113">
        <f>AO769</f>
        <v>100000</v>
      </c>
      <c r="AT769" s="113">
        <f>SUM(AQ769:AS769)</f>
        <v>378637</v>
      </c>
      <c r="AU769" s="123">
        <v>178637</v>
      </c>
      <c r="AV769" s="113">
        <v>200000</v>
      </c>
      <c r="AW769" s="113">
        <f>SUM(AU769:AV769)</f>
        <v>378637</v>
      </c>
      <c r="AX769" s="113" t="e">
        <f>#REF!</f>
        <v>#REF!</v>
      </c>
      <c r="AY769" s="113">
        <f>378.637*1000</f>
        <v>378637</v>
      </c>
      <c r="AZ769" s="113">
        <f>400*1000</f>
        <v>400000</v>
      </c>
      <c r="BA769" s="113">
        <f>378.637*1000</f>
        <v>378637</v>
      </c>
      <c r="BB769" s="113">
        <f>400*1000</f>
        <v>400000</v>
      </c>
    </row>
    <row r="770" spans="7:54" s="99" customFormat="1" x14ac:dyDescent="0.25">
      <c r="G770" s="98" t="s">
        <v>1397</v>
      </c>
      <c r="H770" s="78" t="s">
        <v>255</v>
      </c>
      <c r="I770" s="79" t="s">
        <v>256</v>
      </c>
      <c r="J770" s="80">
        <f t="shared" ref="J770:AZ770" si="845">J771+J773+J775+J777+J779+J781+J784+J788+J791+J793+J795+J797+J800+J803</f>
        <v>2827776123</v>
      </c>
      <c r="K770" s="80">
        <f t="shared" si="845"/>
        <v>8722087893</v>
      </c>
      <c r="L770" s="114">
        <f t="shared" si="845"/>
        <v>2124000000</v>
      </c>
      <c r="M770" s="114">
        <f t="shared" si="845"/>
        <v>136581940</v>
      </c>
      <c r="N770" s="114">
        <f t="shared" si="845"/>
        <v>4617077</v>
      </c>
      <c r="O770" s="114">
        <f t="shared" si="845"/>
        <v>4696643</v>
      </c>
      <c r="P770" s="114">
        <f t="shared" si="845"/>
        <v>3706647234</v>
      </c>
      <c r="Q770" s="114">
        <f t="shared" si="845"/>
        <v>1206998107</v>
      </c>
      <c r="R770" s="114">
        <f t="shared" si="845"/>
        <v>1958153116</v>
      </c>
      <c r="S770" s="114">
        <f t="shared" si="845"/>
        <v>1799432089</v>
      </c>
      <c r="T770" s="114">
        <f t="shared" si="845"/>
        <v>1799432089</v>
      </c>
      <c r="U770" s="114">
        <f t="shared" si="845"/>
        <v>1799432089</v>
      </c>
      <c r="V770" s="114">
        <f t="shared" si="845"/>
        <v>1799432089</v>
      </c>
      <c r="W770" s="114">
        <f t="shared" si="845"/>
        <v>1799432089</v>
      </c>
      <c r="X770" s="114">
        <f t="shared" si="845"/>
        <v>1799432089</v>
      </c>
      <c r="Y770" s="114">
        <f t="shared" si="845"/>
        <v>3671479863.0000005</v>
      </c>
      <c r="Z770" s="114">
        <f t="shared" si="845"/>
        <v>177000000</v>
      </c>
      <c r="AA770" s="114">
        <f t="shared" si="845"/>
        <v>177000000</v>
      </c>
      <c r="AB770" s="114">
        <f t="shared" si="845"/>
        <v>177000000</v>
      </c>
      <c r="AC770" s="114">
        <f t="shared" si="845"/>
        <v>177000000</v>
      </c>
      <c r="AD770" s="114">
        <f t="shared" si="845"/>
        <v>177000000</v>
      </c>
      <c r="AE770" s="114">
        <f t="shared" si="845"/>
        <v>177000000</v>
      </c>
      <c r="AF770" s="114">
        <f t="shared" si="845"/>
        <v>177000000</v>
      </c>
      <c r="AG770" s="114">
        <f t="shared" si="845"/>
        <v>6641062472</v>
      </c>
      <c r="AH770" s="114">
        <f t="shared" si="845"/>
        <v>760224883332</v>
      </c>
      <c r="AI770" s="114">
        <f t="shared" si="845"/>
        <v>766865945804</v>
      </c>
      <c r="AJ770" s="114">
        <f t="shared" si="845"/>
        <v>1061999999.9999999</v>
      </c>
      <c r="AK770" s="114">
        <f t="shared" si="845"/>
        <v>1061999999.9999999</v>
      </c>
      <c r="AL770" s="114">
        <f t="shared" si="845"/>
        <v>2123999999.9999998</v>
      </c>
      <c r="AM770" s="114">
        <f t="shared" si="845"/>
        <v>7017694117</v>
      </c>
      <c r="AN770" s="114">
        <f t="shared" si="845"/>
        <v>3628220641.5</v>
      </c>
      <c r="AO770" s="114">
        <f t="shared" si="845"/>
        <v>4628220641.5</v>
      </c>
      <c r="AP770" s="114">
        <f t="shared" si="845"/>
        <v>15274135400</v>
      </c>
      <c r="AQ770" s="114">
        <f t="shared" si="845"/>
        <v>7017694117</v>
      </c>
      <c r="AR770" s="114">
        <f t="shared" si="845"/>
        <v>3628220641.5</v>
      </c>
      <c r="AS770" s="114">
        <f t="shared" si="845"/>
        <v>4628220641.5</v>
      </c>
      <c r="AT770" s="114">
        <f t="shared" si="845"/>
        <v>15274135400</v>
      </c>
      <c r="AU770" s="114">
        <f t="shared" si="845"/>
        <v>7017694117</v>
      </c>
      <c r="AV770" s="114">
        <f t="shared" si="845"/>
        <v>17975301773.762501</v>
      </c>
      <c r="AW770" s="114">
        <f t="shared" si="845"/>
        <v>24992995890.762501</v>
      </c>
      <c r="AX770" s="114" t="e">
        <f t="shared" si="845"/>
        <v>#REF!</v>
      </c>
      <c r="AY770" s="114">
        <f t="shared" si="845"/>
        <v>27356967890.762497</v>
      </c>
      <c r="AZ770" s="114">
        <f t="shared" si="845"/>
        <v>36217546696.590599</v>
      </c>
      <c r="BA770" s="114">
        <f>BA771+BA773+BA775+BA777+BA779+BA781+BA784+BA788+BA791+BA793+BA795+BA797+BA800+BA803</f>
        <v>27355705319.188446</v>
      </c>
      <c r="BB770" s="114">
        <f>BB771+BB773+BB775+BB777+BB779+BB781+BB784+BB788+BB791+BB793+BB795+BB797+BB800+BB803</f>
        <v>37196371904.690598</v>
      </c>
    </row>
    <row r="771" spans="7:54" s="71" customFormat="1" ht="14.25" x14ac:dyDescent="0.2">
      <c r="G771" s="81" t="s">
        <v>1398</v>
      </c>
      <c r="H771" s="82" t="s">
        <v>1399</v>
      </c>
      <c r="I771" s="83" t="s">
        <v>1400</v>
      </c>
      <c r="J771" s="84">
        <f>J772</f>
        <v>3002401</v>
      </c>
      <c r="K771" s="84">
        <f>K772</f>
        <v>3418233</v>
      </c>
      <c r="L771" s="115">
        <f>L772</f>
        <v>4000000</v>
      </c>
      <c r="M771" s="115">
        <f t="shared" ref="M771:X771" si="846">M772</f>
        <v>243320</v>
      </c>
      <c r="N771" s="115">
        <f t="shared" si="846"/>
        <v>185845</v>
      </c>
      <c r="O771" s="115">
        <f t="shared" si="846"/>
        <v>277860</v>
      </c>
      <c r="P771" s="115">
        <f t="shared" si="846"/>
        <v>3797666</v>
      </c>
      <c r="Q771" s="115">
        <f t="shared" si="846"/>
        <v>386850</v>
      </c>
      <c r="R771" s="115">
        <f t="shared" si="846"/>
        <v>272660</v>
      </c>
      <c r="S771" s="115">
        <f t="shared" si="846"/>
        <v>333333.33333333331</v>
      </c>
      <c r="T771" s="115">
        <f t="shared" si="846"/>
        <v>333333.33333333331</v>
      </c>
      <c r="U771" s="115">
        <f t="shared" si="846"/>
        <v>333333.33333333331</v>
      </c>
      <c r="V771" s="115">
        <f t="shared" si="846"/>
        <v>333333.33333333331</v>
      </c>
      <c r="W771" s="115">
        <f t="shared" si="846"/>
        <v>333333.33333333331</v>
      </c>
      <c r="X771" s="115">
        <f t="shared" si="846"/>
        <v>333333.33333333331</v>
      </c>
      <c r="Y771" s="115">
        <f t="shared" ref="Y771:Y804" si="847">SUM(M771:X771)</f>
        <v>7164200.9999999981</v>
      </c>
      <c r="Z771" s="115">
        <f t="shared" ref="Z771:BB771" si="848">Z772</f>
        <v>333333.33333333331</v>
      </c>
      <c r="AA771" s="115">
        <f t="shared" si="848"/>
        <v>333333.33333333331</v>
      </c>
      <c r="AB771" s="115">
        <f t="shared" si="848"/>
        <v>333333.33333333331</v>
      </c>
      <c r="AC771" s="115">
        <f t="shared" si="848"/>
        <v>333333.33333333331</v>
      </c>
      <c r="AD771" s="115">
        <f t="shared" si="848"/>
        <v>333333.33333333331</v>
      </c>
      <c r="AE771" s="115">
        <f t="shared" si="848"/>
        <v>333333.33333333331</v>
      </c>
      <c r="AF771" s="115">
        <f t="shared" si="848"/>
        <v>333333.33333333331</v>
      </c>
      <c r="AG771" s="115">
        <f t="shared" si="848"/>
        <v>1701198</v>
      </c>
      <c r="AH771" s="115">
        <f t="shared" si="848"/>
        <v>1717035</v>
      </c>
      <c r="AI771" s="115">
        <f t="shared" si="848"/>
        <v>3418233</v>
      </c>
      <c r="AJ771" s="115">
        <f t="shared" si="848"/>
        <v>1999999.9999999998</v>
      </c>
      <c r="AK771" s="115">
        <f t="shared" si="848"/>
        <v>1999999.9999999998</v>
      </c>
      <c r="AL771" s="115">
        <f t="shared" si="848"/>
        <v>3999999.9999999995</v>
      </c>
      <c r="AM771" s="115">
        <f t="shared" si="848"/>
        <v>5164201</v>
      </c>
      <c r="AN771" s="115">
        <f t="shared" si="848"/>
        <v>5000000</v>
      </c>
      <c r="AO771" s="115">
        <f t="shared" si="848"/>
        <v>5000000</v>
      </c>
      <c r="AP771" s="115">
        <f t="shared" si="848"/>
        <v>15164201</v>
      </c>
      <c r="AQ771" s="115">
        <f t="shared" si="848"/>
        <v>5164201</v>
      </c>
      <c r="AR771" s="115">
        <f t="shared" si="848"/>
        <v>5000000</v>
      </c>
      <c r="AS771" s="115">
        <f t="shared" si="848"/>
        <v>5000000</v>
      </c>
      <c r="AT771" s="115">
        <f t="shared" si="848"/>
        <v>15164201</v>
      </c>
      <c r="AU771" s="115">
        <f t="shared" si="848"/>
        <v>5164201</v>
      </c>
      <c r="AV771" s="115">
        <f t="shared" si="848"/>
        <v>10000000</v>
      </c>
      <c r="AW771" s="115">
        <f t="shared" si="848"/>
        <v>15164201</v>
      </c>
      <c r="AX771" s="115" t="e">
        <f t="shared" si="848"/>
        <v>#REF!</v>
      </c>
      <c r="AY771" s="115">
        <f t="shared" si="848"/>
        <v>15164201</v>
      </c>
      <c r="AZ771" s="115">
        <f t="shared" si="848"/>
        <v>20000000</v>
      </c>
      <c r="BA771" s="115">
        <f t="shared" si="848"/>
        <v>15164201</v>
      </c>
      <c r="BB771" s="115">
        <f t="shared" si="848"/>
        <v>20000000</v>
      </c>
    </row>
    <row r="772" spans="7:54" s="71" customFormat="1" ht="14.25" x14ac:dyDescent="0.2">
      <c r="G772" s="81" t="s">
        <v>1399</v>
      </c>
      <c r="H772" s="85" t="s">
        <v>1399</v>
      </c>
      <c r="I772" s="74" t="s">
        <v>1400</v>
      </c>
      <c r="J772" s="75">
        <v>3002401</v>
      </c>
      <c r="K772" s="75">
        <v>3418233</v>
      </c>
      <c r="L772" s="113">
        <v>4000000</v>
      </c>
      <c r="M772" s="113">
        <v>243320</v>
      </c>
      <c r="N772" s="113">
        <v>185845</v>
      </c>
      <c r="O772" s="113">
        <v>277860</v>
      </c>
      <c r="P772" s="113">
        <v>3797666</v>
      </c>
      <c r="Q772" s="113">
        <v>386850</v>
      </c>
      <c r="R772" s="113">
        <v>272660</v>
      </c>
      <c r="S772" s="113">
        <v>333333.33333333331</v>
      </c>
      <c r="T772" s="113">
        <v>333333.33333333331</v>
      </c>
      <c r="U772" s="113">
        <v>333333.33333333331</v>
      </c>
      <c r="V772" s="113">
        <v>333333.33333333331</v>
      </c>
      <c r="W772" s="113">
        <v>333333.33333333331</v>
      </c>
      <c r="X772" s="113">
        <v>333333.33333333331</v>
      </c>
      <c r="Y772" s="113">
        <f t="shared" si="847"/>
        <v>7164200.9999999981</v>
      </c>
      <c r="Z772" s="113">
        <v>333333.33333333331</v>
      </c>
      <c r="AA772" s="113">
        <v>333333.33333333331</v>
      </c>
      <c r="AB772" s="113">
        <v>333333.33333333331</v>
      </c>
      <c r="AC772" s="113">
        <v>333333.33333333331</v>
      </c>
      <c r="AD772" s="113">
        <v>333333.33333333331</v>
      </c>
      <c r="AE772" s="113">
        <v>333333.33333333331</v>
      </c>
      <c r="AF772" s="113">
        <v>333333.33333333331</v>
      </c>
      <c r="AG772" s="113">
        <v>1701198</v>
      </c>
      <c r="AH772" s="113">
        <v>1717035</v>
      </c>
      <c r="AI772" s="113">
        <f t="shared" si="813"/>
        <v>3418233</v>
      </c>
      <c r="AJ772" s="113">
        <v>1999999.9999999998</v>
      </c>
      <c r="AK772" s="113">
        <v>1999999.9999999998</v>
      </c>
      <c r="AL772" s="113">
        <f t="shared" si="814"/>
        <v>3999999.9999999995</v>
      </c>
      <c r="AM772" s="113">
        <f>SUM(M772:R772)</f>
        <v>5164201</v>
      </c>
      <c r="AN772" s="113">
        <v>5000000</v>
      </c>
      <c r="AO772" s="113">
        <v>5000000</v>
      </c>
      <c r="AP772" s="113">
        <f>SUM(AM772:AO772)</f>
        <v>15164201</v>
      </c>
      <c r="AQ772" s="113">
        <f>AM772</f>
        <v>5164201</v>
      </c>
      <c r="AR772" s="113">
        <f>AN772</f>
        <v>5000000</v>
      </c>
      <c r="AS772" s="113">
        <f>AO772</f>
        <v>5000000</v>
      </c>
      <c r="AT772" s="113">
        <f>SUM(AQ772:AS772)</f>
        <v>15164201</v>
      </c>
      <c r="AU772" s="113">
        <v>5164201</v>
      </c>
      <c r="AV772" s="113">
        <v>10000000</v>
      </c>
      <c r="AW772" s="113">
        <f>SUM(AU772:AV772)</f>
        <v>15164201</v>
      </c>
      <c r="AX772" s="113" t="e">
        <f>#REF!</f>
        <v>#REF!</v>
      </c>
      <c r="AY772" s="113">
        <f>15164.201*1000</f>
        <v>15164201</v>
      </c>
      <c r="AZ772" s="113">
        <f>20000*1000</f>
        <v>20000000</v>
      </c>
      <c r="BA772" s="113">
        <f>15164.201*1000</f>
        <v>15164201</v>
      </c>
      <c r="BB772" s="113">
        <f>20000*1000</f>
        <v>20000000</v>
      </c>
    </row>
    <row r="773" spans="7:54" s="71" customFormat="1" ht="14.25" x14ac:dyDescent="0.2">
      <c r="G773" s="81" t="s">
        <v>1401</v>
      </c>
      <c r="H773" s="82" t="s">
        <v>1402</v>
      </c>
      <c r="I773" s="83" t="s">
        <v>1403</v>
      </c>
      <c r="J773" s="84">
        <f>J774</f>
        <v>140295816</v>
      </c>
      <c r="K773" s="84">
        <f>K774</f>
        <v>118566680</v>
      </c>
      <c r="L773" s="115">
        <f>L774</f>
        <v>120000000</v>
      </c>
      <c r="M773" s="115">
        <f t="shared" ref="M773:X773" si="849">M774</f>
        <v>5460451</v>
      </c>
      <c r="N773" s="115">
        <f t="shared" si="849"/>
        <v>4431203</v>
      </c>
      <c r="O773" s="115">
        <f t="shared" si="849"/>
        <v>4418733</v>
      </c>
      <c r="P773" s="115">
        <f t="shared" si="849"/>
        <v>5212868</v>
      </c>
      <c r="Q773" s="115">
        <f t="shared" si="849"/>
        <v>3418732</v>
      </c>
      <c r="R773" s="115">
        <f t="shared" si="849"/>
        <v>2115034</v>
      </c>
      <c r="S773" s="115">
        <f t="shared" si="849"/>
        <v>10000000</v>
      </c>
      <c r="T773" s="115">
        <f t="shared" si="849"/>
        <v>10000000</v>
      </c>
      <c r="U773" s="115">
        <f t="shared" si="849"/>
        <v>10000000</v>
      </c>
      <c r="V773" s="115">
        <f t="shared" si="849"/>
        <v>10000000</v>
      </c>
      <c r="W773" s="115">
        <f t="shared" si="849"/>
        <v>10000000</v>
      </c>
      <c r="X773" s="115">
        <f t="shared" si="849"/>
        <v>10000000</v>
      </c>
      <c r="Y773" s="115">
        <f t="shared" si="847"/>
        <v>85057021</v>
      </c>
      <c r="Z773" s="115">
        <f t="shared" ref="Z773:BB773" si="850">Z774</f>
        <v>10000000</v>
      </c>
      <c r="AA773" s="115">
        <f t="shared" si="850"/>
        <v>10000000</v>
      </c>
      <c r="AB773" s="115">
        <f t="shared" si="850"/>
        <v>10000000</v>
      </c>
      <c r="AC773" s="115">
        <f t="shared" si="850"/>
        <v>10000000</v>
      </c>
      <c r="AD773" s="115">
        <f t="shared" si="850"/>
        <v>10000000</v>
      </c>
      <c r="AE773" s="115">
        <f t="shared" si="850"/>
        <v>10000000</v>
      </c>
      <c r="AF773" s="115">
        <f t="shared" si="850"/>
        <v>10000000</v>
      </c>
      <c r="AG773" s="115">
        <f t="shared" si="850"/>
        <v>68641547</v>
      </c>
      <c r="AH773" s="115">
        <f t="shared" si="850"/>
        <v>49925133</v>
      </c>
      <c r="AI773" s="115">
        <f t="shared" si="850"/>
        <v>118566680</v>
      </c>
      <c r="AJ773" s="115">
        <f t="shared" si="850"/>
        <v>60000000</v>
      </c>
      <c r="AK773" s="115">
        <f t="shared" si="850"/>
        <v>60000000</v>
      </c>
      <c r="AL773" s="115">
        <f t="shared" si="850"/>
        <v>120000000</v>
      </c>
      <c r="AM773" s="115">
        <f t="shared" si="850"/>
        <v>25057021</v>
      </c>
      <c r="AN773" s="115">
        <f t="shared" si="850"/>
        <v>13000000</v>
      </c>
      <c r="AO773" s="115">
        <f t="shared" si="850"/>
        <v>13000000</v>
      </c>
      <c r="AP773" s="115">
        <f t="shared" si="850"/>
        <v>51057021</v>
      </c>
      <c r="AQ773" s="115">
        <f t="shared" si="850"/>
        <v>25057021</v>
      </c>
      <c r="AR773" s="115">
        <f t="shared" si="850"/>
        <v>13000000</v>
      </c>
      <c r="AS773" s="115">
        <f t="shared" si="850"/>
        <v>13000000</v>
      </c>
      <c r="AT773" s="115">
        <f t="shared" si="850"/>
        <v>51057021</v>
      </c>
      <c r="AU773" s="115">
        <f t="shared" si="850"/>
        <v>25057021</v>
      </c>
      <c r="AV773" s="115">
        <f t="shared" si="850"/>
        <v>26000000</v>
      </c>
      <c r="AW773" s="115">
        <f t="shared" si="850"/>
        <v>51057021</v>
      </c>
      <c r="AX773" s="115" t="e">
        <f t="shared" si="850"/>
        <v>#REF!</v>
      </c>
      <c r="AY773" s="115">
        <f t="shared" si="850"/>
        <v>51057021</v>
      </c>
      <c r="AZ773" s="115">
        <f t="shared" si="850"/>
        <v>2600000</v>
      </c>
      <c r="BA773" s="115">
        <f t="shared" si="850"/>
        <v>51057021</v>
      </c>
      <c r="BB773" s="115">
        <f t="shared" si="850"/>
        <v>2600000</v>
      </c>
    </row>
    <row r="774" spans="7:54" s="71" customFormat="1" ht="14.25" x14ac:dyDescent="0.2">
      <c r="G774" s="81" t="s">
        <v>1402</v>
      </c>
      <c r="H774" s="85" t="s">
        <v>1402</v>
      </c>
      <c r="I774" s="74" t="s">
        <v>1403</v>
      </c>
      <c r="J774" s="75">
        <v>140295816</v>
      </c>
      <c r="K774" s="75">
        <v>118566680</v>
      </c>
      <c r="L774" s="120">
        <v>120000000</v>
      </c>
      <c r="M774" s="113">
        <v>5460451</v>
      </c>
      <c r="N774" s="113">
        <v>4431203</v>
      </c>
      <c r="O774" s="113">
        <v>4418733</v>
      </c>
      <c r="P774" s="113">
        <v>5212868</v>
      </c>
      <c r="Q774" s="113">
        <v>3418732</v>
      </c>
      <c r="R774" s="113">
        <v>2115034</v>
      </c>
      <c r="S774" s="113">
        <v>10000000</v>
      </c>
      <c r="T774" s="113">
        <v>10000000</v>
      </c>
      <c r="U774" s="113">
        <v>10000000</v>
      </c>
      <c r="V774" s="113">
        <v>10000000</v>
      </c>
      <c r="W774" s="113">
        <v>10000000</v>
      </c>
      <c r="X774" s="113">
        <v>10000000</v>
      </c>
      <c r="Y774" s="113">
        <f t="shared" si="847"/>
        <v>85057021</v>
      </c>
      <c r="Z774" s="113">
        <v>10000000</v>
      </c>
      <c r="AA774" s="113">
        <v>10000000</v>
      </c>
      <c r="AB774" s="113">
        <v>10000000</v>
      </c>
      <c r="AC774" s="113">
        <v>10000000</v>
      </c>
      <c r="AD774" s="113">
        <v>10000000</v>
      </c>
      <c r="AE774" s="113">
        <v>10000000</v>
      </c>
      <c r="AF774" s="113">
        <v>10000000</v>
      </c>
      <c r="AG774" s="113">
        <v>68641547</v>
      </c>
      <c r="AH774" s="113">
        <v>49925133</v>
      </c>
      <c r="AI774" s="113">
        <f t="shared" si="813"/>
        <v>118566680</v>
      </c>
      <c r="AJ774" s="113">
        <v>60000000</v>
      </c>
      <c r="AK774" s="113">
        <v>60000000</v>
      </c>
      <c r="AL774" s="113">
        <f t="shared" si="814"/>
        <v>120000000</v>
      </c>
      <c r="AM774" s="113">
        <f>SUM(M774:R774)</f>
        <v>25057021</v>
      </c>
      <c r="AN774" s="113">
        <v>13000000</v>
      </c>
      <c r="AO774" s="113">
        <v>13000000</v>
      </c>
      <c r="AP774" s="113">
        <f>SUM(AM774:AO774)</f>
        <v>51057021</v>
      </c>
      <c r="AQ774" s="113">
        <f>AM774</f>
        <v>25057021</v>
      </c>
      <c r="AR774" s="113">
        <f>AN774</f>
        <v>13000000</v>
      </c>
      <c r="AS774" s="113">
        <f>AO774</f>
        <v>13000000</v>
      </c>
      <c r="AT774" s="113">
        <f>SUM(AQ774:AS774)</f>
        <v>51057021</v>
      </c>
      <c r="AU774" s="113">
        <v>25057021</v>
      </c>
      <c r="AV774" s="113">
        <v>26000000</v>
      </c>
      <c r="AW774" s="113">
        <f>SUM(AU774:AV774)</f>
        <v>51057021</v>
      </c>
      <c r="AX774" s="113" t="e">
        <f>#REF!</f>
        <v>#REF!</v>
      </c>
      <c r="AY774" s="113">
        <f>51057.021*1000</f>
        <v>51057021</v>
      </c>
      <c r="AZ774" s="113">
        <f>2600*1000</f>
        <v>2600000</v>
      </c>
      <c r="BA774" s="113">
        <f>51057.021*1000</f>
        <v>51057021</v>
      </c>
      <c r="BB774" s="113">
        <f>2600*1000</f>
        <v>2600000</v>
      </c>
    </row>
    <row r="775" spans="7:54" s="71" customFormat="1" ht="14.25" x14ac:dyDescent="0.2">
      <c r="G775" s="81" t="s">
        <v>1404</v>
      </c>
      <c r="H775" s="82" t="s">
        <v>1405</v>
      </c>
      <c r="I775" s="83" t="s">
        <v>1406</v>
      </c>
      <c r="J775" s="84">
        <f>J776</f>
        <v>0</v>
      </c>
      <c r="K775" s="84">
        <f>K776</f>
        <v>0</v>
      </c>
      <c r="L775" s="115">
        <f>L776</f>
        <v>0</v>
      </c>
      <c r="M775" s="115">
        <f t="shared" ref="M775:X775" si="851">M776</f>
        <v>0</v>
      </c>
      <c r="N775" s="115">
        <f t="shared" si="851"/>
        <v>0</v>
      </c>
      <c r="O775" s="115">
        <f t="shared" si="851"/>
        <v>0</v>
      </c>
      <c r="P775" s="115">
        <f t="shared" si="851"/>
        <v>0</v>
      </c>
      <c r="Q775" s="115">
        <f t="shared" si="851"/>
        <v>0</v>
      </c>
      <c r="R775" s="115">
        <f t="shared" si="851"/>
        <v>0</v>
      </c>
      <c r="S775" s="115">
        <f t="shared" si="851"/>
        <v>0</v>
      </c>
      <c r="T775" s="115">
        <f t="shared" si="851"/>
        <v>0</v>
      </c>
      <c r="U775" s="115">
        <f t="shared" si="851"/>
        <v>0</v>
      </c>
      <c r="V775" s="115">
        <f t="shared" si="851"/>
        <v>0</v>
      </c>
      <c r="W775" s="115">
        <f t="shared" si="851"/>
        <v>0</v>
      </c>
      <c r="X775" s="115">
        <f t="shared" si="851"/>
        <v>0</v>
      </c>
      <c r="Y775" s="115">
        <f t="shared" si="847"/>
        <v>0</v>
      </c>
      <c r="Z775" s="115">
        <f t="shared" ref="Z775:BB775" si="852">Z776</f>
        <v>0</v>
      </c>
      <c r="AA775" s="115">
        <f t="shared" si="852"/>
        <v>0</v>
      </c>
      <c r="AB775" s="115">
        <f t="shared" si="852"/>
        <v>0</v>
      </c>
      <c r="AC775" s="115">
        <f t="shared" si="852"/>
        <v>0</v>
      </c>
      <c r="AD775" s="115">
        <f t="shared" si="852"/>
        <v>0</v>
      </c>
      <c r="AE775" s="115">
        <f t="shared" si="852"/>
        <v>0</v>
      </c>
      <c r="AF775" s="115">
        <f t="shared" si="852"/>
        <v>0</v>
      </c>
      <c r="AG775" s="115">
        <f t="shared" si="852"/>
        <v>0</v>
      </c>
      <c r="AH775" s="115">
        <f t="shared" si="852"/>
        <v>0</v>
      </c>
      <c r="AI775" s="115">
        <f t="shared" si="852"/>
        <v>0</v>
      </c>
      <c r="AJ775" s="115">
        <f t="shared" si="852"/>
        <v>0</v>
      </c>
      <c r="AK775" s="115">
        <f t="shared" si="852"/>
        <v>0</v>
      </c>
      <c r="AL775" s="115">
        <f t="shared" si="852"/>
        <v>0</v>
      </c>
      <c r="AM775" s="115">
        <f t="shared" si="852"/>
        <v>0</v>
      </c>
      <c r="AN775" s="115">
        <f t="shared" si="852"/>
        <v>0</v>
      </c>
      <c r="AO775" s="115">
        <f t="shared" si="852"/>
        <v>0</v>
      </c>
      <c r="AP775" s="115">
        <f t="shared" si="852"/>
        <v>0</v>
      </c>
      <c r="AQ775" s="115">
        <f t="shared" si="852"/>
        <v>0</v>
      </c>
      <c r="AR775" s="115">
        <f t="shared" si="852"/>
        <v>0</v>
      </c>
      <c r="AS775" s="115">
        <f t="shared" si="852"/>
        <v>0</v>
      </c>
      <c r="AT775" s="115">
        <f t="shared" si="852"/>
        <v>0</v>
      </c>
      <c r="AU775" s="115">
        <f t="shared" si="852"/>
        <v>0</v>
      </c>
      <c r="AV775" s="115">
        <f t="shared" si="852"/>
        <v>0</v>
      </c>
      <c r="AW775" s="115">
        <f t="shared" si="852"/>
        <v>0</v>
      </c>
      <c r="AX775" s="115" t="e">
        <f t="shared" si="852"/>
        <v>#REF!</v>
      </c>
      <c r="AY775" s="115">
        <f t="shared" si="852"/>
        <v>0</v>
      </c>
      <c r="AZ775" s="115">
        <f t="shared" si="852"/>
        <v>0</v>
      </c>
      <c r="BA775" s="115">
        <f t="shared" si="852"/>
        <v>0</v>
      </c>
      <c r="BB775" s="115">
        <f t="shared" si="852"/>
        <v>0</v>
      </c>
    </row>
    <row r="776" spans="7:54" s="71" customFormat="1" ht="14.25" x14ac:dyDescent="0.2">
      <c r="G776" s="81" t="s">
        <v>1405</v>
      </c>
      <c r="H776" s="85" t="s">
        <v>1405</v>
      </c>
      <c r="I776" s="74" t="s">
        <v>1406</v>
      </c>
      <c r="J776" s="75">
        <v>0</v>
      </c>
      <c r="K776" s="75"/>
      <c r="L776" s="113">
        <v>0</v>
      </c>
      <c r="M776" s="113"/>
      <c r="N776" s="113"/>
      <c r="O776" s="113"/>
      <c r="P776" s="113"/>
      <c r="Q776" s="113">
        <v>0</v>
      </c>
      <c r="R776" s="113">
        <v>0</v>
      </c>
      <c r="S776" s="113">
        <v>0</v>
      </c>
      <c r="T776" s="113">
        <v>0</v>
      </c>
      <c r="U776" s="113">
        <v>0</v>
      </c>
      <c r="V776" s="113">
        <v>0</v>
      </c>
      <c r="W776" s="113">
        <v>0</v>
      </c>
      <c r="X776" s="113">
        <v>0</v>
      </c>
      <c r="Y776" s="113">
        <f t="shared" si="847"/>
        <v>0</v>
      </c>
      <c r="Z776" s="113"/>
      <c r="AA776" s="113"/>
      <c r="AB776" s="113"/>
      <c r="AC776" s="113"/>
      <c r="AD776" s="113">
        <v>0</v>
      </c>
      <c r="AE776" s="113">
        <v>0</v>
      </c>
      <c r="AF776" s="113">
        <v>0</v>
      </c>
      <c r="AG776" s="113">
        <v>0</v>
      </c>
      <c r="AH776" s="113">
        <v>0</v>
      </c>
      <c r="AI776" s="113">
        <f t="shared" si="813"/>
        <v>0</v>
      </c>
      <c r="AJ776" s="113">
        <v>0</v>
      </c>
      <c r="AK776" s="113">
        <v>0</v>
      </c>
      <c r="AL776" s="113">
        <f t="shared" si="814"/>
        <v>0</v>
      </c>
      <c r="AM776" s="113">
        <f>SUM(M776:R776)</f>
        <v>0</v>
      </c>
      <c r="AN776" s="113">
        <f>SUM(S776:U776)</f>
        <v>0</v>
      </c>
      <c r="AO776" s="113">
        <f>SUM(V776:X776)</f>
        <v>0</v>
      </c>
      <c r="AP776" s="113">
        <f>SUM(AM776:AO776)</f>
        <v>0</v>
      </c>
      <c r="AQ776" s="113">
        <f>AM776</f>
        <v>0</v>
      </c>
      <c r="AR776" s="113">
        <f>AN776</f>
        <v>0</v>
      </c>
      <c r="AS776" s="113">
        <f>AO776</f>
        <v>0</v>
      </c>
      <c r="AT776" s="113">
        <f>SUM(AQ776:AS776)</f>
        <v>0</v>
      </c>
      <c r="AU776" s="113">
        <v>0</v>
      </c>
      <c r="AV776" s="113">
        <v>0</v>
      </c>
      <c r="AW776" s="113">
        <f>SUM(AU776:AV776)</f>
        <v>0</v>
      </c>
      <c r="AX776" s="113" t="e">
        <f>#REF!</f>
        <v>#REF!</v>
      </c>
      <c r="AY776" s="113">
        <v>0</v>
      </c>
      <c r="AZ776" s="113">
        <v>0</v>
      </c>
      <c r="BA776" s="113">
        <v>0</v>
      </c>
      <c r="BB776" s="113">
        <v>0</v>
      </c>
    </row>
    <row r="777" spans="7:54" s="71" customFormat="1" ht="14.25" x14ac:dyDescent="0.2">
      <c r="G777" s="81" t="s">
        <v>1407</v>
      </c>
      <c r="H777" s="82" t="s">
        <v>1408</v>
      </c>
      <c r="I777" s="83" t="s">
        <v>1409</v>
      </c>
      <c r="J777" s="84">
        <f>J778</f>
        <v>285145</v>
      </c>
      <c r="K777" s="84">
        <f>K778</f>
        <v>264058</v>
      </c>
      <c r="L777" s="115">
        <f>L778</f>
        <v>0</v>
      </c>
      <c r="M777" s="115">
        <f t="shared" ref="M777:X777" si="853">M778</f>
        <v>6000</v>
      </c>
      <c r="N777" s="115">
        <f t="shared" si="853"/>
        <v>0</v>
      </c>
      <c r="O777" s="115">
        <f t="shared" si="853"/>
        <v>0</v>
      </c>
      <c r="P777" s="115">
        <f t="shared" si="853"/>
        <v>0</v>
      </c>
      <c r="Q777" s="115">
        <f t="shared" si="853"/>
        <v>0</v>
      </c>
      <c r="R777" s="115">
        <f t="shared" si="853"/>
        <v>0</v>
      </c>
      <c r="S777" s="115">
        <f t="shared" si="853"/>
        <v>0</v>
      </c>
      <c r="T777" s="115">
        <f t="shared" si="853"/>
        <v>0</v>
      </c>
      <c r="U777" s="115">
        <f t="shared" si="853"/>
        <v>0</v>
      </c>
      <c r="V777" s="115">
        <f t="shared" si="853"/>
        <v>0</v>
      </c>
      <c r="W777" s="115">
        <f t="shared" si="853"/>
        <v>0</v>
      </c>
      <c r="X777" s="115">
        <f t="shared" si="853"/>
        <v>0</v>
      </c>
      <c r="Y777" s="115">
        <f t="shared" si="847"/>
        <v>6000</v>
      </c>
      <c r="Z777" s="115">
        <f t="shared" ref="Z777:BB777" si="854">Z778</f>
        <v>0</v>
      </c>
      <c r="AA777" s="115">
        <f t="shared" si="854"/>
        <v>0</v>
      </c>
      <c r="AB777" s="115">
        <f t="shared" si="854"/>
        <v>0</v>
      </c>
      <c r="AC777" s="115">
        <f t="shared" si="854"/>
        <v>0</v>
      </c>
      <c r="AD777" s="115">
        <f t="shared" si="854"/>
        <v>0</v>
      </c>
      <c r="AE777" s="115">
        <f t="shared" si="854"/>
        <v>0</v>
      </c>
      <c r="AF777" s="115">
        <f t="shared" si="854"/>
        <v>0</v>
      </c>
      <c r="AG777" s="115">
        <f t="shared" si="854"/>
        <v>156152</v>
      </c>
      <c r="AH777" s="115">
        <f t="shared" si="854"/>
        <v>107906</v>
      </c>
      <c r="AI777" s="115">
        <f t="shared" si="854"/>
        <v>264058</v>
      </c>
      <c r="AJ777" s="115">
        <f t="shared" si="854"/>
        <v>0</v>
      </c>
      <c r="AK777" s="115">
        <f t="shared" si="854"/>
        <v>0</v>
      </c>
      <c r="AL777" s="115">
        <f t="shared" si="854"/>
        <v>0</v>
      </c>
      <c r="AM777" s="115">
        <f t="shared" si="854"/>
        <v>6000</v>
      </c>
      <c r="AN777" s="115">
        <f t="shared" si="854"/>
        <v>3000</v>
      </c>
      <c r="AO777" s="115">
        <f t="shared" si="854"/>
        <v>3000</v>
      </c>
      <c r="AP777" s="115">
        <f t="shared" si="854"/>
        <v>12000</v>
      </c>
      <c r="AQ777" s="115">
        <f t="shared" si="854"/>
        <v>6000</v>
      </c>
      <c r="AR777" s="115">
        <f t="shared" si="854"/>
        <v>3000</v>
      </c>
      <c r="AS777" s="115">
        <f t="shared" si="854"/>
        <v>3000</v>
      </c>
      <c r="AT777" s="115">
        <f t="shared" si="854"/>
        <v>12000</v>
      </c>
      <c r="AU777" s="115">
        <f t="shared" si="854"/>
        <v>6000</v>
      </c>
      <c r="AV777" s="115">
        <f t="shared" si="854"/>
        <v>6000</v>
      </c>
      <c r="AW777" s="115">
        <f t="shared" si="854"/>
        <v>12000</v>
      </c>
      <c r="AX777" s="115" t="e">
        <f t="shared" si="854"/>
        <v>#REF!</v>
      </c>
      <c r="AY777" s="115">
        <f t="shared" si="854"/>
        <v>12000</v>
      </c>
      <c r="AZ777" s="115">
        <f t="shared" si="854"/>
        <v>15000</v>
      </c>
      <c r="BA777" s="115">
        <f t="shared" si="854"/>
        <v>12000</v>
      </c>
      <c r="BB777" s="115">
        <f t="shared" si="854"/>
        <v>15000</v>
      </c>
    </row>
    <row r="778" spans="7:54" s="71" customFormat="1" ht="14.25" x14ac:dyDescent="0.2">
      <c r="G778" s="81" t="s">
        <v>1408</v>
      </c>
      <c r="H778" s="85" t="s">
        <v>1408</v>
      </c>
      <c r="I778" s="74" t="s">
        <v>1409</v>
      </c>
      <c r="J778" s="75">
        <v>285145</v>
      </c>
      <c r="K778" s="75">
        <v>264058</v>
      </c>
      <c r="L778" s="113">
        <v>0</v>
      </c>
      <c r="M778" s="113">
        <v>6000</v>
      </c>
      <c r="N778" s="113">
        <v>0</v>
      </c>
      <c r="O778" s="113">
        <v>0</v>
      </c>
      <c r="P778" s="113">
        <v>0</v>
      </c>
      <c r="Q778" s="113">
        <v>0</v>
      </c>
      <c r="R778" s="113">
        <v>0</v>
      </c>
      <c r="S778" s="113">
        <v>0</v>
      </c>
      <c r="T778" s="113">
        <v>0</v>
      </c>
      <c r="U778" s="113">
        <v>0</v>
      </c>
      <c r="V778" s="113">
        <v>0</v>
      </c>
      <c r="W778" s="113">
        <v>0</v>
      </c>
      <c r="X778" s="113">
        <v>0</v>
      </c>
      <c r="Y778" s="113">
        <f t="shared" si="847"/>
        <v>6000</v>
      </c>
      <c r="Z778" s="113">
        <v>0</v>
      </c>
      <c r="AA778" s="113">
        <v>0</v>
      </c>
      <c r="AB778" s="113">
        <v>0</v>
      </c>
      <c r="AC778" s="113">
        <v>0</v>
      </c>
      <c r="AD778" s="113">
        <v>0</v>
      </c>
      <c r="AE778" s="113">
        <v>0</v>
      </c>
      <c r="AF778" s="113">
        <v>0</v>
      </c>
      <c r="AG778" s="113">
        <v>156152</v>
      </c>
      <c r="AH778" s="113">
        <v>107906</v>
      </c>
      <c r="AI778" s="113">
        <f t="shared" si="813"/>
        <v>264058</v>
      </c>
      <c r="AJ778" s="113">
        <v>0</v>
      </c>
      <c r="AK778" s="113">
        <v>0</v>
      </c>
      <c r="AL778" s="113">
        <f t="shared" si="814"/>
        <v>0</v>
      </c>
      <c r="AM778" s="113">
        <f>SUM(M778:R778)</f>
        <v>6000</v>
      </c>
      <c r="AN778" s="113">
        <v>3000</v>
      </c>
      <c r="AO778" s="113">
        <v>3000</v>
      </c>
      <c r="AP778" s="113">
        <f>SUM(AM778:AO778)</f>
        <v>12000</v>
      </c>
      <c r="AQ778" s="113">
        <f>AM778</f>
        <v>6000</v>
      </c>
      <c r="AR778" s="113">
        <f>AN778</f>
        <v>3000</v>
      </c>
      <c r="AS778" s="113">
        <f>AO778</f>
        <v>3000</v>
      </c>
      <c r="AT778" s="113">
        <f>SUM(AQ778:AS778)</f>
        <v>12000</v>
      </c>
      <c r="AU778" s="113">
        <v>6000</v>
      </c>
      <c r="AV778" s="113">
        <v>6000</v>
      </c>
      <c r="AW778" s="113">
        <f>SUM(AU778:AV778)</f>
        <v>12000</v>
      </c>
      <c r="AX778" s="113" t="e">
        <f>#REF!</f>
        <v>#REF!</v>
      </c>
      <c r="AY778" s="113">
        <f>12*1000</f>
        <v>12000</v>
      </c>
      <c r="AZ778" s="113">
        <f>15*1000</f>
        <v>15000</v>
      </c>
      <c r="BA778" s="113">
        <f>12*1000</f>
        <v>12000</v>
      </c>
      <c r="BB778" s="113">
        <f>15*1000</f>
        <v>15000</v>
      </c>
    </row>
    <row r="779" spans="7:54" s="71" customFormat="1" ht="14.25" x14ac:dyDescent="0.2">
      <c r="G779" s="81" t="s">
        <v>1410</v>
      </c>
      <c r="H779" s="82" t="s">
        <v>1411</v>
      </c>
      <c r="I779" s="83" t="s">
        <v>1412</v>
      </c>
      <c r="J779" s="84">
        <f>J780</f>
        <v>0</v>
      </c>
      <c r="K779" s="84">
        <f>K780</f>
        <v>0</v>
      </c>
      <c r="L779" s="115">
        <f>L780</f>
        <v>0</v>
      </c>
      <c r="M779" s="115">
        <f t="shared" ref="M779:X779" si="855">M780</f>
        <v>0</v>
      </c>
      <c r="N779" s="115">
        <f t="shared" si="855"/>
        <v>0</v>
      </c>
      <c r="O779" s="115">
        <f t="shared" si="855"/>
        <v>0</v>
      </c>
      <c r="P779" s="115">
        <f t="shared" si="855"/>
        <v>0</v>
      </c>
      <c r="Q779" s="115">
        <f t="shared" si="855"/>
        <v>0</v>
      </c>
      <c r="R779" s="115">
        <f t="shared" si="855"/>
        <v>0</v>
      </c>
      <c r="S779" s="115">
        <f t="shared" si="855"/>
        <v>0</v>
      </c>
      <c r="T779" s="115">
        <f t="shared" si="855"/>
        <v>0</v>
      </c>
      <c r="U779" s="115">
        <f t="shared" si="855"/>
        <v>0</v>
      </c>
      <c r="V779" s="115">
        <f t="shared" si="855"/>
        <v>0</v>
      </c>
      <c r="W779" s="115">
        <f t="shared" si="855"/>
        <v>0</v>
      </c>
      <c r="X779" s="115">
        <f t="shared" si="855"/>
        <v>0</v>
      </c>
      <c r="Y779" s="115">
        <f t="shared" si="847"/>
        <v>0</v>
      </c>
      <c r="Z779" s="115">
        <f t="shared" ref="Z779:BB779" si="856">Z780</f>
        <v>0</v>
      </c>
      <c r="AA779" s="115">
        <f t="shared" si="856"/>
        <v>0</v>
      </c>
      <c r="AB779" s="115">
        <f t="shared" si="856"/>
        <v>0</v>
      </c>
      <c r="AC779" s="115">
        <f t="shared" si="856"/>
        <v>0</v>
      </c>
      <c r="AD779" s="115">
        <f t="shared" si="856"/>
        <v>0</v>
      </c>
      <c r="AE779" s="115">
        <f t="shared" si="856"/>
        <v>0</v>
      </c>
      <c r="AF779" s="115">
        <f t="shared" si="856"/>
        <v>0</v>
      </c>
      <c r="AG779" s="115">
        <f t="shared" si="856"/>
        <v>0</v>
      </c>
      <c r="AH779" s="115">
        <f t="shared" si="856"/>
        <v>0</v>
      </c>
      <c r="AI779" s="115">
        <f t="shared" si="856"/>
        <v>0</v>
      </c>
      <c r="AJ779" s="115">
        <f t="shared" si="856"/>
        <v>0</v>
      </c>
      <c r="AK779" s="115">
        <f t="shared" si="856"/>
        <v>0</v>
      </c>
      <c r="AL779" s="115">
        <f t="shared" si="856"/>
        <v>0</v>
      </c>
      <c r="AM779" s="115">
        <f t="shared" si="856"/>
        <v>0</v>
      </c>
      <c r="AN779" s="115">
        <f t="shared" si="856"/>
        <v>0</v>
      </c>
      <c r="AO779" s="115">
        <f t="shared" si="856"/>
        <v>0</v>
      </c>
      <c r="AP779" s="115">
        <f t="shared" si="856"/>
        <v>0</v>
      </c>
      <c r="AQ779" s="115">
        <f t="shared" si="856"/>
        <v>0</v>
      </c>
      <c r="AR779" s="115">
        <f t="shared" si="856"/>
        <v>0</v>
      </c>
      <c r="AS779" s="115">
        <f t="shared" si="856"/>
        <v>0</v>
      </c>
      <c r="AT779" s="115">
        <f t="shared" si="856"/>
        <v>0</v>
      </c>
      <c r="AU779" s="115">
        <f t="shared" si="856"/>
        <v>0</v>
      </c>
      <c r="AV779" s="115">
        <f t="shared" si="856"/>
        <v>0</v>
      </c>
      <c r="AW779" s="115">
        <f t="shared" si="856"/>
        <v>0</v>
      </c>
      <c r="AX779" s="115" t="e">
        <f t="shared" si="856"/>
        <v>#REF!</v>
      </c>
      <c r="AY779" s="115">
        <f t="shared" si="856"/>
        <v>0</v>
      </c>
      <c r="AZ779" s="115">
        <f t="shared" si="856"/>
        <v>0</v>
      </c>
      <c r="BA779" s="115">
        <f t="shared" si="856"/>
        <v>0</v>
      </c>
      <c r="BB779" s="115">
        <f t="shared" si="856"/>
        <v>0</v>
      </c>
    </row>
    <row r="780" spans="7:54" s="71" customFormat="1" ht="14.25" x14ac:dyDescent="0.2">
      <c r="G780" s="81" t="s">
        <v>1411</v>
      </c>
      <c r="H780" s="85" t="s">
        <v>1411</v>
      </c>
      <c r="I780" s="74" t="s">
        <v>1412</v>
      </c>
      <c r="J780" s="75">
        <v>0</v>
      </c>
      <c r="K780" s="75"/>
      <c r="L780" s="113">
        <v>0</v>
      </c>
      <c r="M780" s="113">
        <v>0</v>
      </c>
      <c r="N780" s="113">
        <v>0</v>
      </c>
      <c r="O780" s="113">
        <v>0</v>
      </c>
      <c r="P780" s="113"/>
      <c r="Q780" s="113">
        <v>0</v>
      </c>
      <c r="R780" s="113">
        <v>0</v>
      </c>
      <c r="S780" s="113">
        <v>0</v>
      </c>
      <c r="T780" s="113">
        <v>0</v>
      </c>
      <c r="U780" s="113">
        <v>0</v>
      </c>
      <c r="V780" s="113">
        <v>0</v>
      </c>
      <c r="W780" s="113">
        <v>0</v>
      </c>
      <c r="X780" s="113">
        <v>0</v>
      </c>
      <c r="Y780" s="113">
        <f t="shared" si="847"/>
        <v>0</v>
      </c>
      <c r="Z780" s="113">
        <v>0</v>
      </c>
      <c r="AA780" s="113">
        <v>0</v>
      </c>
      <c r="AB780" s="113">
        <v>0</v>
      </c>
      <c r="AC780" s="113"/>
      <c r="AD780" s="113">
        <v>0</v>
      </c>
      <c r="AE780" s="113">
        <v>0</v>
      </c>
      <c r="AF780" s="113">
        <v>0</v>
      </c>
      <c r="AG780" s="113">
        <v>0</v>
      </c>
      <c r="AH780" s="113">
        <v>0</v>
      </c>
      <c r="AI780" s="113">
        <f t="shared" si="813"/>
        <v>0</v>
      </c>
      <c r="AJ780" s="113">
        <v>0</v>
      </c>
      <c r="AK780" s="113">
        <v>0</v>
      </c>
      <c r="AL780" s="113">
        <f t="shared" si="814"/>
        <v>0</v>
      </c>
      <c r="AM780" s="113">
        <f>SUM(M780:R780)</f>
        <v>0</v>
      </c>
      <c r="AN780" s="113">
        <f>SUM(S780:U780)</f>
        <v>0</v>
      </c>
      <c r="AO780" s="113">
        <f>SUM(V780:X780)</f>
        <v>0</v>
      </c>
      <c r="AP780" s="113">
        <f>SUM(AM780:AO780)</f>
        <v>0</v>
      </c>
      <c r="AQ780" s="113">
        <f>AM780</f>
        <v>0</v>
      </c>
      <c r="AR780" s="113">
        <f>AN780</f>
        <v>0</v>
      </c>
      <c r="AS780" s="113">
        <f>AO780</f>
        <v>0</v>
      </c>
      <c r="AT780" s="113">
        <f>SUM(AQ780:AS780)</f>
        <v>0</v>
      </c>
      <c r="AU780" s="113">
        <v>0</v>
      </c>
      <c r="AV780" s="113">
        <v>0</v>
      </c>
      <c r="AW780" s="113">
        <f>SUM(AU780:AV780)</f>
        <v>0</v>
      </c>
      <c r="AX780" s="113" t="e">
        <f>#REF!</f>
        <v>#REF!</v>
      </c>
      <c r="AY780" s="113">
        <v>0</v>
      </c>
      <c r="AZ780" s="113">
        <v>0</v>
      </c>
      <c r="BA780" s="113">
        <v>0</v>
      </c>
      <c r="BB780" s="113">
        <v>0</v>
      </c>
    </row>
    <row r="781" spans="7:54" s="71" customFormat="1" ht="14.25" x14ac:dyDescent="0.2">
      <c r="G781" s="81" t="s">
        <v>1413</v>
      </c>
      <c r="H781" s="82" t="s">
        <v>1414</v>
      </c>
      <c r="I781" s="83" t="s">
        <v>1415</v>
      </c>
      <c r="J781" s="84">
        <f>SUM(J782:J783)</f>
        <v>0</v>
      </c>
      <c r="K781" s="84">
        <f>SUM(K782:K783)</f>
        <v>0</v>
      </c>
      <c r="L781" s="115">
        <f>SUM(L782:L783)</f>
        <v>0</v>
      </c>
      <c r="M781" s="115">
        <f t="shared" ref="M781:X781" si="857">SUM(M782:M783)</f>
        <v>0</v>
      </c>
      <c r="N781" s="115">
        <f t="shared" si="857"/>
        <v>0</v>
      </c>
      <c r="O781" s="115">
        <f t="shared" si="857"/>
        <v>0</v>
      </c>
      <c r="P781" s="115">
        <f t="shared" si="857"/>
        <v>0</v>
      </c>
      <c r="Q781" s="115">
        <f t="shared" si="857"/>
        <v>0</v>
      </c>
      <c r="R781" s="115">
        <f t="shared" si="857"/>
        <v>0</v>
      </c>
      <c r="S781" s="115">
        <f t="shared" si="857"/>
        <v>0</v>
      </c>
      <c r="T781" s="115">
        <f t="shared" si="857"/>
        <v>0</v>
      </c>
      <c r="U781" s="115">
        <f t="shared" si="857"/>
        <v>0</v>
      </c>
      <c r="V781" s="115">
        <f t="shared" si="857"/>
        <v>0</v>
      </c>
      <c r="W781" s="115">
        <f t="shared" si="857"/>
        <v>0</v>
      </c>
      <c r="X781" s="115">
        <f t="shared" si="857"/>
        <v>0</v>
      </c>
      <c r="Y781" s="115">
        <f t="shared" si="847"/>
        <v>0</v>
      </c>
      <c r="Z781" s="115">
        <f t="shared" ref="Z781:AZ781" si="858">SUM(Z782:Z783)</f>
        <v>0</v>
      </c>
      <c r="AA781" s="115">
        <f t="shared" si="858"/>
        <v>0</v>
      </c>
      <c r="AB781" s="115">
        <f t="shared" si="858"/>
        <v>0</v>
      </c>
      <c r="AC781" s="115">
        <f t="shared" si="858"/>
        <v>0</v>
      </c>
      <c r="AD781" s="115">
        <f t="shared" si="858"/>
        <v>0</v>
      </c>
      <c r="AE781" s="115">
        <f t="shared" si="858"/>
        <v>0</v>
      </c>
      <c r="AF781" s="115">
        <f t="shared" si="858"/>
        <v>0</v>
      </c>
      <c r="AG781" s="115">
        <f t="shared" si="858"/>
        <v>0</v>
      </c>
      <c r="AH781" s="115">
        <f t="shared" si="858"/>
        <v>0</v>
      </c>
      <c r="AI781" s="115">
        <f t="shared" si="858"/>
        <v>0</v>
      </c>
      <c r="AJ781" s="115">
        <f t="shared" si="858"/>
        <v>0</v>
      </c>
      <c r="AK781" s="115">
        <f t="shared" si="858"/>
        <v>0</v>
      </c>
      <c r="AL781" s="115">
        <f t="shared" si="858"/>
        <v>0</v>
      </c>
      <c r="AM781" s="115">
        <f t="shared" si="858"/>
        <v>0</v>
      </c>
      <c r="AN781" s="115">
        <f t="shared" si="858"/>
        <v>0</v>
      </c>
      <c r="AO781" s="115">
        <f t="shared" si="858"/>
        <v>0</v>
      </c>
      <c r="AP781" s="115">
        <f t="shared" si="858"/>
        <v>0</v>
      </c>
      <c r="AQ781" s="115">
        <f t="shared" si="858"/>
        <v>0</v>
      </c>
      <c r="AR781" s="115">
        <f t="shared" si="858"/>
        <v>0</v>
      </c>
      <c r="AS781" s="115">
        <f t="shared" si="858"/>
        <v>0</v>
      </c>
      <c r="AT781" s="115">
        <f t="shared" si="858"/>
        <v>0</v>
      </c>
      <c r="AU781" s="115">
        <f t="shared" si="858"/>
        <v>0</v>
      </c>
      <c r="AV781" s="115">
        <f t="shared" si="858"/>
        <v>0</v>
      </c>
      <c r="AW781" s="115">
        <f t="shared" si="858"/>
        <v>0</v>
      </c>
      <c r="AX781" s="115" t="e">
        <f t="shared" si="858"/>
        <v>#REF!</v>
      </c>
      <c r="AY781" s="115">
        <f t="shared" si="858"/>
        <v>0</v>
      </c>
      <c r="AZ781" s="115">
        <f t="shared" si="858"/>
        <v>0</v>
      </c>
      <c r="BA781" s="115">
        <f>SUM(BA782:BA783)</f>
        <v>0</v>
      </c>
      <c r="BB781" s="115">
        <f>SUM(BB782:BB783)</f>
        <v>0</v>
      </c>
    </row>
    <row r="782" spans="7:54" s="71" customFormat="1" ht="14.25" x14ac:dyDescent="0.2">
      <c r="G782" s="81" t="s">
        <v>1416</v>
      </c>
      <c r="H782" s="85" t="s">
        <v>1416</v>
      </c>
      <c r="I782" s="74" t="s">
        <v>1417</v>
      </c>
      <c r="J782" s="75">
        <v>0</v>
      </c>
      <c r="K782" s="75"/>
      <c r="L782" s="113">
        <v>0</v>
      </c>
      <c r="M782" s="113">
        <v>0</v>
      </c>
      <c r="N782" s="113">
        <v>0</v>
      </c>
      <c r="O782" s="113">
        <v>0</v>
      </c>
      <c r="P782" s="113">
        <v>0</v>
      </c>
      <c r="Q782" s="113">
        <v>0</v>
      </c>
      <c r="R782" s="113">
        <v>0</v>
      </c>
      <c r="S782" s="113">
        <v>0</v>
      </c>
      <c r="T782" s="113">
        <v>0</v>
      </c>
      <c r="U782" s="113">
        <v>0</v>
      </c>
      <c r="V782" s="113">
        <v>0</v>
      </c>
      <c r="W782" s="113">
        <v>0</v>
      </c>
      <c r="X782" s="113">
        <v>0</v>
      </c>
      <c r="Y782" s="113">
        <f t="shared" si="847"/>
        <v>0</v>
      </c>
      <c r="Z782" s="113">
        <v>0</v>
      </c>
      <c r="AA782" s="113">
        <v>0</v>
      </c>
      <c r="AB782" s="113">
        <v>0</v>
      </c>
      <c r="AC782" s="113">
        <v>0</v>
      </c>
      <c r="AD782" s="113">
        <v>0</v>
      </c>
      <c r="AE782" s="113">
        <v>0</v>
      </c>
      <c r="AF782" s="113">
        <v>0</v>
      </c>
      <c r="AG782" s="113">
        <v>0</v>
      </c>
      <c r="AH782" s="113">
        <v>0</v>
      </c>
      <c r="AI782" s="113">
        <f t="shared" si="813"/>
        <v>0</v>
      </c>
      <c r="AJ782" s="113">
        <v>0</v>
      </c>
      <c r="AK782" s="113">
        <v>0</v>
      </c>
      <c r="AL782" s="113">
        <f t="shared" si="814"/>
        <v>0</v>
      </c>
      <c r="AM782" s="113">
        <f>SUM(M782:R782)</f>
        <v>0</v>
      </c>
      <c r="AN782" s="113">
        <f>SUM(S782:U782)</f>
        <v>0</v>
      </c>
      <c r="AO782" s="113">
        <f>SUM(V782:X782)</f>
        <v>0</v>
      </c>
      <c r="AP782" s="113">
        <f>SUM(AM782:AO782)</f>
        <v>0</v>
      </c>
      <c r="AQ782" s="113">
        <f t="shared" ref="AQ782:AS783" si="859">AM782</f>
        <v>0</v>
      </c>
      <c r="AR782" s="113">
        <f t="shared" si="859"/>
        <v>0</v>
      </c>
      <c r="AS782" s="113">
        <f t="shared" si="859"/>
        <v>0</v>
      </c>
      <c r="AT782" s="113">
        <f>SUM(AQ782:AS782)</f>
        <v>0</v>
      </c>
      <c r="AU782" s="113">
        <v>0</v>
      </c>
      <c r="AV782" s="113">
        <v>0</v>
      </c>
      <c r="AW782" s="113">
        <f>SUM(AU782:AV782)</f>
        <v>0</v>
      </c>
      <c r="AX782" s="113" t="e">
        <f>#REF!</f>
        <v>#REF!</v>
      </c>
      <c r="AY782" s="113">
        <v>0</v>
      </c>
      <c r="AZ782" s="113">
        <v>0</v>
      </c>
      <c r="BA782" s="113">
        <v>0</v>
      </c>
      <c r="BB782" s="113">
        <v>0</v>
      </c>
    </row>
    <row r="783" spans="7:54" s="71" customFormat="1" ht="14.25" x14ac:dyDescent="0.2">
      <c r="G783" s="81" t="s">
        <v>1418</v>
      </c>
      <c r="H783" s="85" t="s">
        <v>1418</v>
      </c>
      <c r="I783" s="74" t="s">
        <v>1419</v>
      </c>
      <c r="J783" s="75">
        <v>0</v>
      </c>
      <c r="K783" s="75"/>
      <c r="L783" s="113">
        <v>0</v>
      </c>
      <c r="M783" s="113">
        <v>0</v>
      </c>
      <c r="N783" s="113">
        <v>0</v>
      </c>
      <c r="O783" s="113">
        <v>0</v>
      </c>
      <c r="P783" s="113">
        <v>0</v>
      </c>
      <c r="Q783" s="113">
        <v>0</v>
      </c>
      <c r="R783" s="113">
        <v>0</v>
      </c>
      <c r="S783" s="113">
        <v>0</v>
      </c>
      <c r="T783" s="113">
        <v>0</v>
      </c>
      <c r="U783" s="113">
        <v>0</v>
      </c>
      <c r="V783" s="113">
        <v>0</v>
      </c>
      <c r="W783" s="113">
        <v>0</v>
      </c>
      <c r="X783" s="113">
        <v>0</v>
      </c>
      <c r="Y783" s="113">
        <f t="shared" si="847"/>
        <v>0</v>
      </c>
      <c r="Z783" s="113">
        <v>0</v>
      </c>
      <c r="AA783" s="113">
        <v>0</v>
      </c>
      <c r="AB783" s="113">
        <v>0</v>
      </c>
      <c r="AC783" s="113">
        <v>0</v>
      </c>
      <c r="AD783" s="113">
        <v>0</v>
      </c>
      <c r="AE783" s="113">
        <v>0</v>
      </c>
      <c r="AF783" s="113">
        <v>0</v>
      </c>
      <c r="AG783" s="113">
        <v>0</v>
      </c>
      <c r="AH783" s="113">
        <v>0</v>
      </c>
      <c r="AI783" s="113">
        <f t="shared" si="813"/>
        <v>0</v>
      </c>
      <c r="AJ783" s="113">
        <v>0</v>
      </c>
      <c r="AK783" s="113">
        <v>0</v>
      </c>
      <c r="AL783" s="113">
        <f t="shared" si="814"/>
        <v>0</v>
      </c>
      <c r="AM783" s="113">
        <f>SUM(M783:R783)</f>
        <v>0</v>
      </c>
      <c r="AN783" s="113">
        <f>SUM(S783:U783)</f>
        <v>0</v>
      </c>
      <c r="AO783" s="113">
        <f>SUM(V783:X783)</f>
        <v>0</v>
      </c>
      <c r="AP783" s="113">
        <f>SUM(AM783:AO783)</f>
        <v>0</v>
      </c>
      <c r="AQ783" s="113">
        <f t="shared" si="859"/>
        <v>0</v>
      </c>
      <c r="AR783" s="113">
        <f t="shared" si="859"/>
        <v>0</v>
      </c>
      <c r="AS783" s="113">
        <f t="shared" si="859"/>
        <v>0</v>
      </c>
      <c r="AT783" s="113">
        <f>SUM(AQ783:AS783)</f>
        <v>0</v>
      </c>
      <c r="AU783" s="113">
        <v>0</v>
      </c>
      <c r="AV783" s="113">
        <v>0</v>
      </c>
      <c r="AW783" s="113">
        <f>SUM(AU783:AV783)</f>
        <v>0</v>
      </c>
      <c r="AX783" s="113" t="e">
        <f>#REF!</f>
        <v>#REF!</v>
      </c>
      <c r="AY783" s="113">
        <v>0</v>
      </c>
      <c r="AZ783" s="113">
        <v>0</v>
      </c>
      <c r="BA783" s="113">
        <v>0</v>
      </c>
      <c r="BB783" s="113">
        <v>0</v>
      </c>
    </row>
    <row r="784" spans="7:54" s="71" customFormat="1" ht="14.25" x14ac:dyDescent="0.2">
      <c r="G784" s="81" t="s">
        <v>1420</v>
      </c>
      <c r="H784" s="82" t="s">
        <v>1421</v>
      </c>
      <c r="I784" s="83" t="s">
        <v>1422</v>
      </c>
      <c r="J784" s="84">
        <f>SUM(J785:J787)</f>
        <v>0</v>
      </c>
      <c r="K784" s="84">
        <f>SUM(K785:K787)</f>
        <v>0</v>
      </c>
      <c r="L784" s="115">
        <f>SUM(L785:L787)</f>
        <v>0</v>
      </c>
      <c r="M784" s="115">
        <f t="shared" ref="M784:X784" si="860">SUM(M785:M787)</f>
        <v>0</v>
      </c>
      <c r="N784" s="115">
        <f t="shared" si="860"/>
        <v>0</v>
      </c>
      <c r="O784" s="115">
        <f t="shared" si="860"/>
        <v>0</v>
      </c>
      <c r="P784" s="115">
        <f t="shared" si="860"/>
        <v>0</v>
      </c>
      <c r="Q784" s="115">
        <f t="shared" si="860"/>
        <v>0</v>
      </c>
      <c r="R784" s="115">
        <f t="shared" si="860"/>
        <v>0</v>
      </c>
      <c r="S784" s="115">
        <f t="shared" si="860"/>
        <v>0</v>
      </c>
      <c r="T784" s="115">
        <f t="shared" si="860"/>
        <v>0</v>
      </c>
      <c r="U784" s="115">
        <f t="shared" si="860"/>
        <v>0</v>
      </c>
      <c r="V784" s="115">
        <f t="shared" si="860"/>
        <v>0</v>
      </c>
      <c r="W784" s="115">
        <f t="shared" si="860"/>
        <v>0</v>
      </c>
      <c r="X784" s="115">
        <f t="shared" si="860"/>
        <v>0</v>
      </c>
      <c r="Y784" s="115">
        <f t="shared" si="847"/>
        <v>0</v>
      </c>
      <c r="Z784" s="115">
        <f t="shared" ref="Z784:AZ784" si="861">SUM(Z785:Z787)</f>
        <v>0</v>
      </c>
      <c r="AA784" s="115">
        <f t="shared" si="861"/>
        <v>0</v>
      </c>
      <c r="AB784" s="115">
        <f t="shared" si="861"/>
        <v>0</v>
      </c>
      <c r="AC784" s="115">
        <f t="shared" si="861"/>
        <v>0</v>
      </c>
      <c r="AD784" s="115">
        <f t="shared" si="861"/>
        <v>0</v>
      </c>
      <c r="AE784" s="115">
        <f t="shared" si="861"/>
        <v>0</v>
      </c>
      <c r="AF784" s="115">
        <f t="shared" si="861"/>
        <v>0</v>
      </c>
      <c r="AG784" s="115">
        <f t="shared" si="861"/>
        <v>0</v>
      </c>
      <c r="AH784" s="115">
        <f t="shared" si="861"/>
        <v>0</v>
      </c>
      <c r="AI784" s="115">
        <f t="shared" si="861"/>
        <v>0</v>
      </c>
      <c r="AJ784" s="115">
        <f t="shared" si="861"/>
        <v>0</v>
      </c>
      <c r="AK784" s="115">
        <f t="shared" si="861"/>
        <v>0</v>
      </c>
      <c r="AL784" s="115">
        <f t="shared" si="861"/>
        <v>0</v>
      </c>
      <c r="AM784" s="115">
        <f t="shared" si="861"/>
        <v>0</v>
      </c>
      <c r="AN784" s="115">
        <f t="shared" si="861"/>
        <v>0</v>
      </c>
      <c r="AO784" s="115">
        <f t="shared" si="861"/>
        <v>0</v>
      </c>
      <c r="AP784" s="115">
        <f t="shared" si="861"/>
        <v>0</v>
      </c>
      <c r="AQ784" s="115">
        <f t="shared" si="861"/>
        <v>0</v>
      </c>
      <c r="AR784" s="115">
        <f t="shared" si="861"/>
        <v>0</v>
      </c>
      <c r="AS784" s="115">
        <f t="shared" si="861"/>
        <v>0</v>
      </c>
      <c r="AT784" s="115">
        <f t="shared" si="861"/>
        <v>0</v>
      </c>
      <c r="AU784" s="115">
        <f t="shared" si="861"/>
        <v>0</v>
      </c>
      <c r="AV784" s="115">
        <f t="shared" si="861"/>
        <v>0</v>
      </c>
      <c r="AW784" s="115">
        <f t="shared" si="861"/>
        <v>0</v>
      </c>
      <c r="AX784" s="115" t="e">
        <f t="shared" si="861"/>
        <v>#REF!</v>
      </c>
      <c r="AY784" s="115">
        <f t="shared" si="861"/>
        <v>0</v>
      </c>
      <c r="AZ784" s="115">
        <f t="shared" si="861"/>
        <v>0</v>
      </c>
      <c r="BA784" s="115">
        <f>SUM(BA785:BA787)</f>
        <v>0</v>
      </c>
      <c r="BB784" s="115">
        <f>SUM(BB785:BB787)</f>
        <v>0</v>
      </c>
    </row>
    <row r="785" spans="7:54" s="71" customFormat="1" ht="14.25" x14ac:dyDescent="0.2">
      <c r="G785" s="81" t="s">
        <v>1423</v>
      </c>
      <c r="H785" s="85" t="s">
        <v>1423</v>
      </c>
      <c r="I785" s="74" t="s">
        <v>1424</v>
      </c>
      <c r="J785" s="75">
        <v>0</v>
      </c>
      <c r="K785" s="75"/>
      <c r="L785" s="113">
        <v>0</v>
      </c>
      <c r="M785" s="113">
        <v>0</v>
      </c>
      <c r="N785" s="113">
        <v>0</v>
      </c>
      <c r="O785" s="113">
        <v>0</v>
      </c>
      <c r="P785" s="113">
        <v>0</v>
      </c>
      <c r="Q785" s="113">
        <v>0</v>
      </c>
      <c r="R785" s="113">
        <v>0</v>
      </c>
      <c r="S785" s="113">
        <v>0</v>
      </c>
      <c r="T785" s="113">
        <v>0</v>
      </c>
      <c r="U785" s="113">
        <v>0</v>
      </c>
      <c r="V785" s="113">
        <v>0</v>
      </c>
      <c r="W785" s="113">
        <v>0</v>
      </c>
      <c r="X785" s="113">
        <v>0</v>
      </c>
      <c r="Y785" s="113">
        <f t="shared" si="847"/>
        <v>0</v>
      </c>
      <c r="Z785" s="113">
        <v>0</v>
      </c>
      <c r="AA785" s="113">
        <v>0</v>
      </c>
      <c r="AB785" s="113">
        <v>0</v>
      </c>
      <c r="AC785" s="113">
        <v>0</v>
      </c>
      <c r="AD785" s="113">
        <v>0</v>
      </c>
      <c r="AE785" s="113">
        <v>0</v>
      </c>
      <c r="AF785" s="113">
        <v>0</v>
      </c>
      <c r="AG785" s="113">
        <v>0</v>
      </c>
      <c r="AH785" s="113">
        <v>0</v>
      </c>
      <c r="AI785" s="113">
        <f t="shared" si="813"/>
        <v>0</v>
      </c>
      <c r="AJ785" s="113">
        <v>0</v>
      </c>
      <c r="AK785" s="113">
        <v>0</v>
      </c>
      <c r="AL785" s="113">
        <f t="shared" si="814"/>
        <v>0</v>
      </c>
      <c r="AM785" s="113">
        <f>SUM(M785:R785)</f>
        <v>0</v>
      </c>
      <c r="AN785" s="113">
        <f>SUM(S785:U785)</f>
        <v>0</v>
      </c>
      <c r="AO785" s="113">
        <f>SUM(V785:X785)</f>
        <v>0</v>
      </c>
      <c r="AP785" s="113">
        <f>SUM(AM785:AO785)</f>
        <v>0</v>
      </c>
      <c r="AQ785" s="113">
        <f t="shared" ref="AQ785:AS787" si="862">AM785</f>
        <v>0</v>
      </c>
      <c r="AR785" s="113">
        <f t="shared" si="862"/>
        <v>0</v>
      </c>
      <c r="AS785" s="113">
        <f t="shared" si="862"/>
        <v>0</v>
      </c>
      <c r="AT785" s="113">
        <f>SUM(AQ785:AS785)</f>
        <v>0</v>
      </c>
      <c r="AU785" s="113">
        <v>0</v>
      </c>
      <c r="AV785" s="113">
        <v>0</v>
      </c>
      <c r="AW785" s="113">
        <f>SUM(AU785:AV785)</f>
        <v>0</v>
      </c>
      <c r="AX785" s="113" t="e">
        <f>#REF!</f>
        <v>#REF!</v>
      </c>
      <c r="AY785" s="113">
        <v>0</v>
      </c>
      <c r="AZ785" s="113">
        <v>0</v>
      </c>
      <c r="BA785" s="113">
        <v>0</v>
      </c>
      <c r="BB785" s="113">
        <v>0</v>
      </c>
    </row>
    <row r="786" spans="7:54" s="71" customFormat="1" ht="14.25" x14ac:dyDescent="0.2">
      <c r="G786" s="81" t="s">
        <v>1425</v>
      </c>
      <c r="H786" s="85" t="s">
        <v>1425</v>
      </c>
      <c r="I786" s="74" t="s">
        <v>1426</v>
      </c>
      <c r="J786" s="75">
        <v>0</v>
      </c>
      <c r="K786" s="75"/>
      <c r="L786" s="113">
        <v>0</v>
      </c>
      <c r="M786" s="113">
        <v>0</v>
      </c>
      <c r="N786" s="113">
        <v>0</v>
      </c>
      <c r="O786" s="113">
        <v>0</v>
      </c>
      <c r="P786" s="113">
        <v>0</v>
      </c>
      <c r="Q786" s="113">
        <v>0</v>
      </c>
      <c r="R786" s="113">
        <v>0</v>
      </c>
      <c r="S786" s="113">
        <v>0</v>
      </c>
      <c r="T786" s="113">
        <v>0</v>
      </c>
      <c r="U786" s="113">
        <v>0</v>
      </c>
      <c r="V786" s="113">
        <v>0</v>
      </c>
      <c r="W786" s="113">
        <v>0</v>
      </c>
      <c r="X786" s="113">
        <v>0</v>
      </c>
      <c r="Y786" s="113">
        <f t="shared" si="847"/>
        <v>0</v>
      </c>
      <c r="Z786" s="113">
        <v>0</v>
      </c>
      <c r="AA786" s="113">
        <v>0</v>
      </c>
      <c r="AB786" s="113">
        <v>0</v>
      </c>
      <c r="AC786" s="113">
        <v>0</v>
      </c>
      <c r="AD786" s="113">
        <v>0</v>
      </c>
      <c r="AE786" s="113">
        <v>0</v>
      </c>
      <c r="AF786" s="113">
        <v>0</v>
      </c>
      <c r="AG786" s="113">
        <v>0</v>
      </c>
      <c r="AH786" s="113">
        <v>0</v>
      </c>
      <c r="AI786" s="113">
        <f t="shared" si="813"/>
        <v>0</v>
      </c>
      <c r="AJ786" s="113">
        <v>0</v>
      </c>
      <c r="AK786" s="113">
        <v>0</v>
      </c>
      <c r="AL786" s="113">
        <f t="shared" si="814"/>
        <v>0</v>
      </c>
      <c r="AM786" s="113">
        <f>SUM(M786:R786)</f>
        <v>0</v>
      </c>
      <c r="AN786" s="113">
        <f>SUM(S786:U786)</f>
        <v>0</v>
      </c>
      <c r="AO786" s="113">
        <f>SUM(V786:X786)</f>
        <v>0</v>
      </c>
      <c r="AP786" s="113">
        <f>SUM(AM786:AO786)</f>
        <v>0</v>
      </c>
      <c r="AQ786" s="113">
        <f t="shared" si="862"/>
        <v>0</v>
      </c>
      <c r="AR786" s="113">
        <f t="shared" si="862"/>
        <v>0</v>
      </c>
      <c r="AS786" s="113">
        <f t="shared" si="862"/>
        <v>0</v>
      </c>
      <c r="AT786" s="113">
        <f>SUM(AQ786:AS786)</f>
        <v>0</v>
      </c>
      <c r="AU786" s="113">
        <v>0</v>
      </c>
      <c r="AV786" s="113">
        <v>0</v>
      </c>
      <c r="AW786" s="113">
        <f>SUM(AU786:AV786)</f>
        <v>0</v>
      </c>
      <c r="AX786" s="113" t="e">
        <f>#REF!</f>
        <v>#REF!</v>
      </c>
      <c r="AY786" s="113">
        <v>0</v>
      </c>
      <c r="AZ786" s="113">
        <v>0</v>
      </c>
      <c r="BA786" s="113">
        <v>0</v>
      </c>
      <c r="BB786" s="113">
        <v>0</v>
      </c>
    </row>
    <row r="787" spans="7:54" s="71" customFormat="1" ht="14.25" x14ac:dyDescent="0.2">
      <c r="G787" s="81" t="s">
        <v>1427</v>
      </c>
      <c r="H787" s="85" t="s">
        <v>1427</v>
      </c>
      <c r="I787" s="74" t="s">
        <v>1428</v>
      </c>
      <c r="J787" s="75">
        <v>0</v>
      </c>
      <c r="K787" s="75"/>
      <c r="L787" s="113">
        <v>0</v>
      </c>
      <c r="M787" s="113">
        <v>0</v>
      </c>
      <c r="N787" s="113">
        <v>0</v>
      </c>
      <c r="O787" s="113">
        <v>0</v>
      </c>
      <c r="P787" s="113">
        <v>0</v>
      </c>
      <c r="Q787" s="113">
        <v>0</v>
      </c>
      <c r="R787" s="113">
        <v>0</v>
      </c>
      <c r="S787" s="113">
        <v>0</v>
      </c>
      <c r="T787" s="113">
        <v>0</v>
      </c>
      <c r="U787" s="113">
        <v>0</v>
      </c>
      <c r="V787" s="113">
        <v>0</v>
      </c>
      <c r="W787" s="113">
        <v>0</v>
      </c>
      <c r="X787" s="113">
        <v>0</v>
      </c>
      <c r="Y787" s="113">
        <f t="shared" si="847"/>
        <v>0</v>
      </c>
      <c r="Z787" s="113">
        <v>0</v>
      </c>
      <c r="AA787" s="113">
        <v>0</v>
      </c>
      <c r="AB787" s="113">
        <v>0</v>
      </c>
      <c r="AC787" s="113">
        <v>0</v>
      </c>
      <c r="AD787" s="113">
        <v>0</v>
      </c>
      <c r="AE787" s="113">
        <v>0</v>
      </c>
      <c r="AF787" s="113">
        <v>0</v>
      </c>
      <c r="AG787" s="113">
        <v>0</v>
      </c>
      <c r="AH787" s="113">
        <v>0</v>
      </c>
      <c r="AI787" s="113">
        <f t="shared" si="813"/>
        <v>0</v>
      </c>
      <c r="AJ787" s="113">
        <v>0</v>
      </c>
      <c r="AK787" s="113">
        <v>0</v>
      </c>
      <c r="AL787" s="113">
        <f t="shared" si="814"/>
        <v>0</v>
      </c>
      <c r="AM787" s="113">
        <f>SUM(M787:R787)</f>
        <v>0</v>
      </c>
      <c r="AN787" s="113">
        <f>SUM(S787:U787)</f>
        <v>0</v>
      </c>
      <c r="AO787" s="113">
        <f>SUM(V787:X787)</f>
        <v>0</v>
      </c>
      <c r="AP787" s="113">
        <f>SUM(AM787:AO787)</f>
        <v>0</v>
      </c>
      <c r="AQ787" s="113">
        <f t="shared" si="862"/>
        <v>0</v>
      </c>
      <c r="AR787" s="113">
        <f t="shared" si="862"/>
        <v>0</v>
      </c>
      <c r="AS787" s="113">
        <f t="shared" si="862"/>
        <v>0</v>
      </c>
      <c r="AT787" s="113">
        <f>SUM(AQ787:AS787)</f>
        <v>0</v>
      </c>
      <c r="AU787" s="113">
        <v>0</v>
      </c>
      <c r="AV787" s="113">
        <v>0</v>
      </c>
      <c r="AW787" s="113">
        <f>SUM(AU787:AV787)</f>
        <v>0</v>
      </c>
      <c r="AX787" s="113" t="e">
        <f>#REF!</f>
        <v>#REF!</v>
      </c>
      <c r="AY787" s="113">
        <v>0</v>
      </c>
      <c r="AZ787" s="113">
        <v>0</v>
      </c>
      <c r="BA787" s="113">
        <v>0</v>
      </c>
      <c r="BB787" s="113">
        <v>0</v>
      </c>
    </row>
    <row r="788" spans="7:54" s="71" customFormat="1" ht="14.25" x14ac:dyDescent="0.2">
      <c r="G788" s="81" t="s">
        <v>1429</v>
      </c>
      <c r="H788" s="82" t="s">
        <v>1430</v>
      </c>
      <c r="I788" s="83" t="s">
        <v>1431</v>
      </c>
      <c r="J788" s="84">
        <f>SUM(J789:J790)</f>
        <v>0</v>
      </c>
      <c r="K788" s="84">
        <f>SUM(K789:K790)</f>
        <v>0</v>
      </c>
      <c r="L788" s="115">
        <f>SUM(L789:L790)</f>
        <v>0</v>
      </c>
      <c r="M788" s="115">
        <f t="shared" ref="M788:X788" si="863">SUM(M789:M790)</f>
        <v>0</v>
      </c>
      <c r="N788" s="115">
        <f t="shared" si="863"/>
        <v>0</v>
      </c>
      <c r="O788" s="115">
        <f t="shared" si="863"/>
        <v>0</v>
      </c>
      <c r="P788" s="115">
        <f t="shared" si="863"/>
        <v>0</v>
      </c>
      <c r="Q788" s="115">
        <f t="shared" si="863"/>
        <v>0</v>
      </c>
      <c r="R788" s="115">
        <f t="shared" si="863"/>
        <v>0</v>
      </c>
      <c r="S788" s="115">
        <f t="shared" si="863"/>
        <v>0</v>
      </c>
      <c r="T788" s="115">
        <f t="shared" si="863"/>
        <v>0</v>
      </c>
      <c r="U788" s="115">
        <f t="shared" si="863"/>
        <v>0</v>
      </c>
      <c r="V788" s="115">
        <f t="shared" si="863"/>
        <v>0</v>
      </c>
      <c r="W788" s="115">
        <f t="shared" si="863"/>
        <v>0</v>
      </c>
      <c r="X788" s="115">
        <f t="shared" si="863"/>
        <v>0</v>
      </c>
      <c r="Y788" s="115">
        <f t="shared" si="847"/>
        <v>0</v>
      </c>
      <c r="Z788" s="115">
        <f t="shared" ref="Z788:AZ788" si="864">SUM(Z789:Z790)</f>
        <v>0</v>
      </c>
      <c r="AA788" s="115">
        <f t="shared" si="864"/>
        <v>0</v>
      </c>
      <c r="AB788" s="115">
        <f t="shared" si="864"/>
        <v>0</v>
      </c>
      <c r="AC788" s="115">
        <f t="shared" si="864"/>
        <v>0</v>
      </c>
      <c r="AD788" s="115">
        <f t="shared" si="864"/>
        <v>0</v>
      </c>
      <c r="AE788" s="115">
        <f t="shared" si="864"/>
        <v>0</v>
      </c>
      <c r="AF788" s="115">
        <f t="shared" si="864"/>
        <v>0</v>
      </c>
      <c r="AG788" s="115">
        <f t="shared" si="864"/>
        <v>0</v>
      </c>
      <c r="AH788" s="115">
        <f t="shared" si="864"/>
        <v>0</v>
      </c>
      <c r="AI788" s="115">
        <f t="shared" si="864"/>
        <v>0</v>
      </c>
      <c r="AJ788" s="115">
        <f t="shared" si="864"/>
        <v>0</v>
      </c>
      <c r="AK788" s="115">
        <f t="shared" si="864"/>
        <v>0</v>
      </c>
      <c r="AL788" s="115">
        <f t="shared" si="864"/>
        <v>0</v>
      </c>
      <c r="AM788" s="115">
        <f t="shared" si="864"/>
        <v>0</v>
      </c>
      <c r="AN788" s="115">
        <f t="shared" si="864"/>
        <v>0</v>
      </c>
      <c r="AO788" s="115">
        <f t="shared" si="864"/>
        <v>0</v>
      </c>
      <c r="AP788" s="115">
        <f t="shared" si="864"/>
        <v>0</v>
      </c>
      <c r="AQ788" s="115">
        <f t="shared" si="864"/>
        <v>0</v>
      </c>
      <c r="AR788" s="115">
        <f t="shared" si="864"/>
        <v>0</v>
      </c>
      <c r="AS788" s="115">
        <f t="shared" si="864"/>
        <v>0</v>
      </c>
      <c r="AT788" s="115">
        <f t="shared" si="864"/>
        <v>0</v>
      </c>
      <c r="AU788" s="115">
        <f t="shared" si="864"/>
        <v>0</v>
      </c>
      <c r="AV788" s="115">
        <f t="shared" si="864"/>
        <v>0</v>
      </c>
      <c r="AW788" s="115">
        <f t="shared" si="864"/>
        <v>0</v>
      </c>
      <c r="AX788" s="115" t="e">
        <f t="shared" si="864"/>
        <v>#REF!</v>
      </c>
      <c r="AY788" s="115">
        <f t="shared" si="864"/>
        <v>0</v>
      </c>
      <c r="AZ788" s="115">
        <f t="shared" si="864"/>
        <v>0</v>
      </c>
      <c r="BA788" s="115">
        <f>SUM(BA789:BA790)</f>
        <v>0</v>
      </c>
      <c r="BB788" s="115">
        <f>SUM(BB789:BB790)</f>
        <v>0</v>
      </c>
    </row>
    <row r="789" spans="7:54" s="71" customFormat="1" ht="14.25" x14ac:dyDescent="0.2">
      <c r="G789" s="81" t="s">
        <v>1432</v>
      </c>
      <c r="H789" s="85" t="s">
        <v>1432</v>
      </c>
      <c r="I789" s="74" t="s">
        <v>1433</v>
      </c>
      <c r="J789" s="75">
        <v>0</v>
      </c>
      <c r="K789" s="75"/>
      <c r="L789" s="113">
        <v>0</v>
      </c>
      <c r="M789" s="113"/>
      <c r="N789" s="113"/>
      <c r="O789" s="113"/>
      <c r="P789" s="113"/>
      <c r="Q789" s="113">
        <v>0</v>
      </c>
      <c r="R789" s="113">
        <v>0</v>
      </c>
      <c r="S789" s="113">
        <v>0</v>
      </c>
      <c r="T789" s="113">
        <v>0</v>
      </c>
      <c r="U789" s="113">
        <v>0</v>
      </c>
      <c r="V789" s="113">
        <v>0</v>
      </c>
      <c r="W789" s="113">
        <v>0</v>
      </c>
      <c r="X789" s="113">
        <v>0</v>
      </c>
      <c r="Y789" s="113">
        <f t="shared" si="847"/>
        <v>0</v>
      </c>
      <c r="Z789" s="113"/>
      <c r="AA789" s="113"/>
      <c r="AB789" s="113"/>
      <c r="AC789" s="113"/>
      <c r="AD789" s="113">
        <v>0</v>
      </c>
      <c r="AE789" s="113">
        <v>0</v>
      </c>
      <c r="AF789" s="113">
        <v>0</v>
      </c>
      <c r="AG789" s="113">
        <v>0</v>
      </c>
      <c r="AH789" s="113">
        <v>0</v>
      </c>
      <c r="AI789" s="113">
        <f t="shared" si="813"/>
        <v>0</v>
      </c>
      <c r="AJ789" s="113">
        <v>0</v>
      </c>
      <c r="AK789" s="113">
        <v>0</v>
      </c>
      <c r="AL789" s="113">
        <f t="shared" si="814"/>
        <v>0</v>
      </c>
      <c r="AM789" s="113">
        <f>SUM(M789:R789)</f>
        <v>0</v>
      </c>
      <c r="AN789" s="113">
        <f>SUM(S789:U789)</f>
        <v>0</v>
      </c>
      <c r="AO789" s="113">
        <f>SUM(V789:X789)</f>
        <v>0</v>
      </c>
      <c r="AP789" s="113">
        <f>SUM(AM789:AO789)</f>
        <v>0</v>
      </c>
      <c r="AQ789" s="113">
        <f t="shared" ref="AQ789:AS790" si="865">AM789</f>
        <v>0</v>
      </c>
      <c r="AR789" s="113">
        <f t="shared" si="865"/>
        <v>0</v>
      </c>
      <c r="AS789" s="113">
        <f t="shared" si="865"/>
        <v>0</v>
      </c>
      <c r="AT789" s="113">
        <f>SUM(AQ789:AS789)</f>
        <v>0</v>
      </c>
      <c r="AU789" s="113">
        <v>0</v>
      </c>
      <c r="AV789" s="113">
        <v>0</v>
      </c>
      <c r="AW789" s="113">
        <f>SUM(AU789:AV789)</f>
        <v>0</v>
      </c>
      <c r="AX789" s="113" t="e">
        <f>#REF!</f>
        <v>#REF!</v>
      </c>
      <c r="AY789" s="113">
        <v>0</v>
      </c>
      <c r="AZ789" s="113">
        <v>0</v>
      </c>
      <c r="BA789" s="113">
        <v>0</v>
      </c>
      <c r="BB789" s="113">
        <v>0</v>
      </c>
    </row>
    <row r="790" spans="7:54" s="71" customFormat="1" ht="14.25" x14ac:dyDescent="0.2">
      <c r="G790" s="81" t="s">
        <v>1434</v>
      </c>
      <c r="H790" s="85" t="s">
        <v>1434</v>
      </c>
      <c r="I790" s="74" t="s">
        <v>1435</v>
      </c>
      <c r="J790" s="75">
        <v>0</v>
      </c>
      <c r="K790" s="75"/>
      <c r="L790" s="113">
        <v>0</v>
      </c>
      <c r="M790" s="113"/>
      <c r="N790" s="113"/>
      <c r="O790" s="113"/>
      <c r="P790" s="113"/>
      <c r="Q790" s="113">
        <v>0</v>
      </c>
      <c r="R790" s="113">
        <v>0</v>
      </c>
      <c r="S790" s="113">
        <v>0</v>
      </c>
      <c r="T790" s="113">
        <v>0</v>
      </c>
      <c r="U790" s="113">
        <v>0</v>
      </c>
      <c r="V790" s="113">
        <v>0</v>
      </c>
      <c r="W790" s="113">
        <v>0</v>
      </c>
      <c r="X790" s="113">
        <v>0</v>
      </c>
      <c r="Y790" s="113">
        <f t="shared" si="847"/>
        <v>0</v>
      </c>
      <c r="Z790" s="113"/>
      <c r="AA790" s="113"/>
      <c r="AB790" s="113"/>
      <c r="AC790" s="113"/>
      <c r="AD790" s="113">
        <v>0</v>
      </c>
      <c r="AE790" s="113">
        <v>0</v>
      </c>
      <c r="AF790" s="113">
        <v>0</v>
      </c>
      <c r="AG790" s="113">
        <v>0</v>
      </c>
      <c r="AH790" s="113">
        <v>0</v>
      </c>
      <c r="AI790" s="113">
        <f t="shared" si="813"/>
        <v>0</v>
      </c>
      <c r="AJ790" s="113">
        <v>0</v>
      </c>
      <c r="AK790" s="113">
        <v>0</v>
      </c>
      <c r="AL790" s="113">
        <f t="shared" si="814"/>
        <v>0</v>
      </c>
      <c r="AM790" s="113">
        <f>SUM(M790:R790)</f>
        <v>0</v>
      </c>
      <c r="AN790" s="113">
        <f>SUM(S790:U790)</f>
        <v>0</v>
      </c>
      <c r="AO790" s="113">
        <f>SUM(V790:X790)</f>
        <v>0</v>
      </c>
      <c r="AP790" s="113">
        <f>SUM(AM790:AO790)</f>
        <v>0</v>
      </c>
      <c r="AQ790" s="113">
        <f t="shared" si="865"/>
        <v>0</v>
      </c>
      <c r="AR790" s="113">
        <f t="shared" si="865"/>
        <v>0</v>
      </c>
      <c r="AS790" s="113">
        <f t="shared" si="865"/>
        <v>0</v>
      </c>
      <c r="AT790" s="113">
        <f>SUM(AQ790:AS790)</f>
        <v>0</v>
      </c>
      <c r="AU790" s="113">
        <v>0</v>
      </c>
      <c r="AV790" s="113">
        <v>0</v>
      </c>
      <c r="AW790" s="113">
        <f>SUM(AU790:AV790)</f>
        <v>0</v>
      </c>
      <c r="AX790" s="113" t="e">
        <f>#REF!</f>
        <v>#REF!</v>
      </c>
      <c r="AY790" s="113">
        <v>0</v>
      </c>
      <c r="AZ790" s="113">
        <v>0</v>
      </c>
      <c r="BA790" s="113">
        <v>0</v>
      </c>
      <c r="BB790" s="113">
        <v>0</v>
      </c>
    </row>
    <row r="791" spans="7:54" s="71" customFormat="1" ht="14.25" x14ac:dyDescent="0.2">
      <c r="G791" s="81" t="s">
        <v>1436</v>
      </c>
      <c r="H791" s="82" t="s">
        <v>1437</v>
      </c>
      <c r="I791" s="83" t="s">
        <v>1438</v>
      </c>
      <c r="J791" s="84">
        <f>J792</f>
        <v>0</v>
      </c>
      <c r="K791" s="84">
        <f>K792</f>
        <v>0</v>
      </c>
      <c r="L791" s="115">
        <f>L792</f>
        <v>0</v>
      </c>
      <c r="M791" s="115">
        <f t="shared" ref="M791:X791" si="866">M792</f>
        <v>0</v>
      </c>
      <c r="N791" s="115">
        <f t="shared" si="866"/>
        <v>0</v>
      </c>
      <c r="O791" s="115">
        <f t="shared" si="866"/>
        <v>0</v>
      </c>
      <c r="P791" s="115">
        <f t="shared" si="866"/>
        <v>0</v>
      </c>
      <c r="Q791" s="115">
        <f t="shared" si="866"/>
        <v>0</v>
      </c>
      <c r="R791" s="115">
        <f t="shared" si="866"/>
        <v>0</v>
      </c>
      <c r="S791" s="115">
        <f t="shared" si="866"/>
        <v>0</v>
      </c>
      <c r="T791" s="115">
        <f t="shared" si="866"/>
        <v>0</v>
      </c>
      <c r="U791" s="115">
        <f t="shared" si="866"/>
        <v>0</v>
      </c>
      <c r="V791" s="115">
        <f t="shared" si="866"/>
        <v>0</v>
      </c>
      <c r="W791" s="115">
        <f t="shared" si="866"/>
        <v>0</v>
      </c>
      <c r="X791" s="115">
        <f t="shared" si="866"/>
        <v>0</v>
      </c>
      <c r="Y791" s="115">
        <f t="shared" si="847"/>
        <v>0</v>
      </c>
      <c r="Z791" s="115">
        <f t="shared" ref="Z791:BB791" si="867">Z792</f>
        <v>0</v>
      </c>
      <c r="AA791" s="115">
        <f t="shared" si="867"/>
        <v>0</v>
      </c>
      <c r="AB791" s="115">
        <f t="shared" si="867"/>
        <v>0</v>
      </c>
      <c r="AC791" s="115">
        <f t="shared" si="867"/>
        <v>0</v>
      </c>
      <c r="AD791" s="115">
        <f t="shared" si="867"/>
        <v>0</v>
      </c>
      <c r="AE791" s="115">
        <f t="shared" si="867"/>
        <v>0</v>
      </c>
      <c r="AF791" s="115">
        <f t="shared" si="867"/>
        <v>0</v>
      </c>
      <c r="AG791" s="115">
        <f t="shared" si="867"/>
        <v>0</v>
      </c>
      <c r="AH791" s="115">
        <f t="shared" si="867"/>
        <v>0</v>
      </c>
      <c r="AI791" s="115">
        <f t="shared" si="867"/>
        <v>0</v>
      </c>
      <c r="AJ791" s="115">
        <f t="shared" si="867"/>
        <v>0</v>
      </c>
      <c r="AK791" s="115">
        <f t="shared" si="867"/>
        <v>0</v>
      </c>
      <c r="AL791" s="115">
        <f t="shared" si="867"/>
        <v>0</v>
      </c>
      <c r="AM791" s="115">
        <f t="shared" si="867"/>
        <v>0</v>
      </c>
      <c r="AN791" s="115">
        <f t="shared" si="867"/>
        <v>0</v>
      </c>
      <c r="AO791" s="115">
        <f t="shared" si="867"/>
        <v>0</v>
      </c>
      <c r="AP791" s="115">
        <f t="shared" si="867"/>
        <v>0</v>
      </c>
      <c r="AQ791" s="115">
        <f t="shared" si="867"/>
        <v>0</v>
      </c>
      <c r="AR791" s="115">
        <f t="shared" si="867"/>
        <v>0</v>
      </c>
      <c r="AS791" s="115">
        <f t="shared" si="867"/>
        <v>0</v>
      </c>
      <c r="AT791" s="115">
        <f t="shared" si="867"/>
        <v>0</v>
      </c>
      <c r="AU791" s="115">
        <f t="shared" si="867"/>
        <v>0</v>
      </c>
      <c r="AV791" s="115">
        <f t="shared" si="867"/>
        <v>0</v>
      </c>
      <c r="AW791" s="115">
        <f t="shared" si="867"/>
        <v>0</v>
      </c>
      <c r="AX791" s="115" t="e">
        <f t="shared" si="867"/>
        <v>#REF!</v>
      </c>
      <c r="AY791" s="115">
        <f t="shared" si="867"/>
        <v>0</v>
      </c>
      <c r="AZ791" s="115">
        <f t="shared" si="867"/>
        <v>0</v>
      </c>
      <c r="BA791" s="115">
        <f t="shared" si="867"/>
        <v>0</v>
      </c>
      <c r="BB791" s="115">
        <f t="shared" si="867"/>
        <v>0</v>
      </c>
    </row>
    <row r="792" spans="7:54" s="71" customFormat="1" ht="14.25" x14ac:dyDescent="0.2">
      <c r="G792" s="81" t="s">
        <v>1437</v>
      </c>
      <c r="H792" s="85" t="s">
        <v>1437</v>
      </c>
      <c r="I792" s="74" t="s">
        <v>1439</v>
      </c>
      <c r="J792" s="75">
        <v>0</v>
      </c>
      <c r="K792" s="75"/>
      <c r="L792" s="113">
        <v>0</v>
      </c>
      <c r="M792" s="113">
        <v>0</v>
      </c>
      <c r="N792" s="113">
        <v>0</v>
      </c>
      <c r="O792" s="113">
        <v>0</v>
      </c>
      <c r="P792" s="113">
        <v>0</v>
      </c>
      <c r="Q792" s="113">
        <v>0</v>
      </c>
      <c r="R792" s="113">
        <v>0</v>
      </c>
      <c r="S792" s="113">
        <v>0</v>
      </c>
      <c r="T792" s="113">
        <v>0</v>
      </c>
      <c r="U792" s="113">
        <v>0</v>
      </c>
      <c r="V792" s="113">
        <v>0</v>
      </c>
      <c r="W792" s="113">
        <v>0</v>
      </c>
      <c r="X792" s="113">
        <v>0</v>
      </c>
      <c r="Y792" s="113">
        <f t="shared" si="847"/>
        <v>0</v>
      </c>
      <c r="Z792" s="113">
        <v>0</v>
      </c>
      <c r="AA792" s="113">
        <v>0</v>
      </c>
      <c r="AB792" s="113">
        <v>0</v>
      </c>
      <c r="AC792" s="113">
        <v>0</v>
      </c>
      <c r="AD792" s="113">
        <v>0</v>
      </c>
      <c r="AE792" s="113">
        <v>0</v>
      </c>
      <c r="AF792" s="113">
        <v>0</v>
      </c>
      <c r="AG792" s="113">
        <v>0</v>
      </c>
      <c r="AH792" s="113">
        <v>0</v>
      </c>
      <c r="AI792" s="113">
        <f t="shared" si="813"/>
        <v>0</v>
      </c>
      <c r="AJ792" s="113">
        <v>0</v>
      </c>
      <c r="AK792" s="113">
        <v>0</v>
      </c>
      <c r="AL792" s="113">
        <f t="shared" si="814"/>
        <v>0</v>
      </c>
      <c r="AM792" s="113">
        <f>SUM(M792:R792)</f>
        <v>0</v>
      </c>
      <c r="AN792" s="113">
        <f>SUM(S792:U792)</f>
        <v>0</v>
      </c>
      <c r="AO792" s="113">
        <f>SUM(V792:X792)</f>
        <v>0</v>
      </c>
      <c r="AP792" s="113">
        <f>SUM(AM792:AO792)</f>
        <v>0</v>
      </c>
      <c r="AQ792" s="113">
        <f>AM792</f>
        <v>0</v>
      </c>
      <c r="AR792" s="113">
        <f>AN792</f>
        <v>0</v>
      </c>
      <c r="AS792" s="113">
        <f>AO792</f>
        <v>0</v>
      </c>
      <c r="AT792" s="113">
        <f>SUM(AQ792:AS792)</f>
        <v>0</v>
      </c>
      <c r="AU792" s="113">
        <v>0</v>
      </c>
      <c r="AV792" s="113">
        <v>0</v>
      </c>
      <c r="AW792" s="113">
        <f>SUM(AU792:AV792)</f>
        <v>0</v>
      </c>
      <c r="AX792" s="113" t="e">
        <f>#REF!</f>
        <v>#REF!</v>
      </c>
      <c r="AY792" s="113">
        <v>0</v>
      </c>
      <c r="AZ792" s="113">
        <v>0</v>
      </c>
      <c r="BA792" s="113">
        <v>0</v>
      </c>
      <c r="BB792" s="113">
        <v>0</v>
      </c>
    </row>
    <row r="793" spans="7:54" s="71" customFormat="1" ht="14.25" x14ac:dyDescent="0.2">
      <c r="G793" s="81" t="s">
        <v>1440</v>
      </c>
      <c r="H793" s="82" t="s">
        <v>1441</v>
      </c>
      <c r="I793" s="83" t="s">
        <v>1442</v>
      </c>
      <c r="J793" s="84">
        <f>J794</f>
        <v>0</v>
      </c>
      <c r="K793" s="84">
        <f>K794</f>
        <v>0</v>
      </c>
      <c r="L793" s="115">
        <f>L794</f>
        <v>0</v>
      </c>
      <c r="M793" s="115">
        <f t="shared" ref="M793:X793" si="868">M794</f>
        <v>0</v>
      </c>
      <c r="N793" s="115">
        <f t="shared" si="868"/>
        <v>0</v>
      </c>
      <c r="O793" s="115">
        <f t="shared" si="868"/>
        <v>0</v>
      </c>
      <c r="P793" s="115">
        <f t="shared" si="868"/>
        <v>0</v>
      </c>
      <c r="Q793" s="115">
        <f t="shared" si="868"/>
        <v>0</v>
      </c>
      <c r="R793" s="115">
        <f t="shared" si="868"/>
        <v>0</v>
      </c>
      <c r="S793" s="115">
        <f t="shared" si="868"/>
        <v>0</v>
      </c>
      <c r="T793" s="115">
        <f t="shared" si="868"/>
        <v>0</v>
      </c>
      <c r="U793" s="115">
        <f t="shared" si="868"/>
        <v>0</v>
      </c>
      <c r="V793" s="115">
        <f t="shared" si="868"/>
        <v>0</v>
      </c>
      <c r="W793" s="115">
        <f t="shared" si="868"/>
        <v>0</v>
      </c>
      <c r="X793" s="115">
        <f t="shared" si="868"/>
        <v>0</v>
      </c>
      <c r="Y793" s="115">
        <f t="shared" si="847"/>
        <v>0</v>
      </c>
      <c r="Z793" s="115">
        <f t="shared" ref="Z793:BB793" si="869">Z794</f>
        <v>0</v>
      </c>
      <c r="AA793" s="115">
        <f t="shared" si="869"/>
        <v>0</v>
      </c>
      <c r="AB793" s="115">
        <f t="shared" si="869"/>
        <v>0</v>
      </c>
      <c r="AC793" s="115">
        <f t="shared" si="869"/>
        <v>0</v>
      </c>
      <c r="AD793" s="115">
        <f t="shared" si="869"/>
        <v>0</v>
      </c>
      <c r="AE793" s="115">
        <f t="shared" si="869"/>
        <v>0</v>
      </c>
      <c r="AF793" s="115">
        <f t="shared" si="869"/>
        <v>0</v>
      </c>
      <c r="AG793" s="115">
        <f t="shared" si="869"/>
        <v>0</v>
      </c>
      <c r="AH793" s="115">
        <f t="shared" si="869"/>
        <v>0</v>
      </c>
      <c r="AI793" s="115">
        <f t="shared" si="869"/>
        <v>0</v>
      </c>
      <c r="AJ793" s="115">
        <f t="shared" si="869"/>
        <v>0</v>
      </c>
      <c r="AK793" s="115">
        <f t="shared" si="869"/>
        <v>0</v>
      </c>
      <c r="AL793" s="115">
        <f t="shared" si="869"/>
        <v>0</v>
      </c>
      <c r="AM793" s="115">
        <f t="shared" si="869"/>
        <v>0</v>
      </c>
      <c r="AN793" s="115">
        <f t="shared" si="869"/>
        <v>0</v>
      </c>
      <c r="AO793" s="115">
        <f t="shared" si="869"/>
        <v>0</v>
      </c>
      <c r="AP793" s="115">
        <f t="shared" si="869"/>
        <v>0</v>
      </c>
      <c r="AQ793" s="115">
        <f t="shared" si="869"/>
        <v>0</v>
      </c>
      <c r="AR793" s="115">
        <f t="shared" si="869"/>
        <v>0</v>
      </c>
      <c r="AS793" s="115">
        <f t="shared" si="869"/>
        <v>0</v>
      </c>
      <c r="AT793" s="115">
        <f t="shared" si="869"/>
        <v>0</v>
      </c>
      <c r="AU793" s="115">
        <f t="shared" si="869"/>
        <v>0</v>
      </c>
      <c r="AV793" s="115">
        <f t="shared" si="869"/>
        <v>0</v>
      </c>
      <c r="AW793" s="115">
        <f t="shared" si="869"/>
        <v>0</v>
      </c>
      <c r="AX793" s="115" t="e">
        <f t="shared" si="869"/>
        <v>#REF!</v>
      </c>
      <c r="AY793" s="115">
        <f t="shared" si="869"/>
        <v>2363972000</v>
      </c>
      <c r="AZ793" s="115">
        <f t="shared" si="869"/>
        <v>6479972000</v>
      </c>
      <c r="BA793" s="115">
        <f t="shared" si="869"/>
        <v>2362709428.4259467</v>
      </c>
      <c r="BB793" s="115">
        <f t="shared" si="869"/>
        <v>7458797208.1000004</v>
      </c>
    </row>
    <row r="794" spans="7:54" s="71" customFormat="1" ht="14.25" x14ac:dyDescent="0.2">
      <c r="G794" s="81" t="s">
        <v>1441</v>
      </c>
      <c r="H794" s="85" t="s">
        <v>1441</v>
      </c>
      <c r="I794" s="74" t="s">
        <v>1442</v>
      </c>
      <c r="J794" s="75">
        <v>0</v>
      </c>
      <c r="K794" s="75"/>
      <c r="L794" s="113">
        <v>0</v>
      </c>
      <c r="M794" s="113">
        <v>0</v>
      </c>
      <c r="N794" s="113">
        <v>0</v>
      </c>
      <c r="O794" s="113">
        <v>0</v>
      </c>
      <c r="P794" s="113">
        <v>0</v>
      </c>
      <c r="Q794" s="113">
        <v>0</v>
      </c>
      <c r="R794" s="113">
        <v>0</v>
      </c>
      <c r="S794" s="113">
        <v>0</v>
      </c>
      <c r="T794" s="113">
        <v>0</v>
      </c>
      <c r="U794" s="113">
        <v>0</v>
      </c>
      <c r="V794" s="113">
        <v>0</v>
      </c>
      <c r="W794" s="113">
        <v>0</v>
      </c>
      <c r="X794" s="113">
        <v>0</v>
      </c>
      <c r="Y794" s="113">
        <f t="shared" si="847"/>
        <v>0</v>
      </c>
      <c r="Z794" s="113">
        <v>0</v>
      </c>
      <c r="AA794" s="113">
        <v>0</v>
      </c>
      <c r="AB794" s="113">
        <v>0</v>
      </c>
      <c r="AC794" s="113">
        <v>0</v>
      </c>
      <c r="AD794" s="113">
        <v>0</v>
      </c>
      <c r="AE794" s="113">
        <v>0</v>
      </c>
      <c r="AF794" s="113">
        <v>0</v>
      </c>
      <c r="AG794" s="113">
        <v>0</v>
      </c>
      <c r="AH794" s="113">
        <v>0</v>
      </c>
      <c r="AI794" s="113">
        <f t="shared" si="813"/>
        <v>0</v>
      </c>
      <c r="AJ794" s="113">
        <v>0</v>
      </c>
      <c r="AK794" s="113">
        <v>0</v>
      </c>
      <c r="AL794" s="113">
        <f t="shared" si="814"/>
        <v>0</v>
      </c>
      <c r="AM794" s="113">
        <f>SUM(M794:R794)</f>
        <v>0</v>
      </c>
      <c r="AN794" s="113">
        <f>SUM(S794:U794)</f>
        <v>0</v>
      </c>
      <c r="AO794" s="113">
        <f>SUM(V794:X794)</f>
        <v>0</v>
      </c>
      <c r="AP794" s="113">
        <f>SUM(AM794:AO794)</f>
        <v>0</v>
      </c>
      <c r="AQ794" s="113">
        <f>AM794</f>
        <v>0</v>
      </c>
      <c r="AR794" s="113">
        <f>AN794</f>
        <v>0</v>
      </c>
      <c r="AS794" s="113">
        <f>AO794</f>
        <v>0</v>
      </c>
      <c r="AT794" s="113">
        <f>SUM(AQ794:AS794)</f>
        <v>0</v>
      </c>
      <c r="AU794" s="113">
        <v>0</v>
      </c>
      <c r="AV794" s="113">
        <v>0</v>
      </c>
      <c r="AW794" s="113">
        <f>SUM(AU794:AV794)</f>
        <v>0</v>
      </c>
      <c r="AX794" s="113" t="e">
        <f>#REF!</f>
        <v>#REF!</v>
      </c>
      <c r="AY794" s="113">
        <v>2363972000</v>
      </c>
      <c r="AZ794" s="113">
        <v>6479972000</v>
      </c>
      <c r="BA794" s="117">
        <f>(BA164+BA171)*2.5%</f>
        <v>2362709428.4259467</v>
      </c>
      <c r="BB794" s="113">
        <f>(BB164+BB171)*2.5%</f>
        <v>7458797208.1000004</v>
      </c>
    </row>
    <row r="795" spans="7:54" s="71" customFormat="1" ht="14.25" x14ac:dyDescent="0.2">
      <c r="G795" s="81" t="s">
        <v>1443</v>
      </c>
      <c r="H795" s="82" t="s">
        <v>1444</v>
      </c>
      <c r="I795" s="83" t="s">
        <v>1445</v>
      </c>
      <c r="J795" s="84">
        <f>J796</f>
        <v>0</v>
      </c>
      <c r="K795" s="84">
        <f>K796</f>
        <v>0</v>
      </c>
      <c r="L795" s="115">
        <f>L796</f>
        <v>0</v>
      </c>
      <c r="M795" s="115">
        <f t="shared" ref="M795:X795" si="870">M796</f>
        <v>0</v>
      </c>
      <c r="N795" s="115">
        <f t="shared" si="870"/>
        <v>0</v>
      </c>
      <c r="O795" s="115">
        <f t="shared" si="870"/>
        <v>0</v>
      </c>
      <c r="P795" s="115">
        <f t="shared" si="870"/>
        <v>0</v>
      </c>
      <c r="Q795" s="115">
        <f t="shared" si="870"/>
        <v>0</v>
      </c>
      <c r="R795" s="115">
        <f t="shared" si="870"/>
        <v>0</v>
      </c>
      <c r="S795" s="115">
        <f t="shared" si="870"/>
        <v>0</v>
      </c>
      <c r="T795" s="115">
        <f t="shared" si="870"/>
        <v>0</v>
      </c>
      <c r="U795" s="115">
        <f t="shared" si="870"/>
        <v>0</v>
      </c>
      <c r="V795" s="115">
        <f t="shared" si="870"/>
        <v>0</v>
      </c>
      <c r="W795" s="115">
        <f t="shared" si="870"/>
        <v>0</v>
      </c>
      <c r="X795" s="115">
        <f t="shared" si="870"/>
        <v>0</v>
      </c>
      <c r="Y795" s="115">
        <f t="shared" si="847"/>
        <v>0</v>
      </c>
      <c r="Z795" s="115">
        <f t="shared" ref="Z795:BB795" si="871">Z796</f>
        <v>0</v>
      </c>
      <c r="AA795" s="115">
        <f t="shared" si="871"/>
        <v>0</v>
      </c>
      <c r="AB795" s="115">
        <f t="shared" si="871"/>
        <v>0</v>
      </c>
      <c r="AC795" s="115">
        <f t="shared" si="871"/>
        <v>0</v>
      </c>
      <c r="AD795" s="115">
        <f t="shared" si="871"/>
        <v>0</v>
      </c>
      <c r="AE795" s="115">
        <f t="shared" si="871"/>
        <v>0</v>
      </c>
      <c r="AF795" s="115">
        <f t="shared" si="871"/>
        <v>0</v>
      </c>
      <c r="AG795" s="115">
        <f t="shared" si="871"/>
        <v>0</v>
      </c>
      <c r="AH795" s="115">
        <f t="shared" si="871"/>
        <v>0</v>
      </c>
      <c r="AI795" s="115">
        <f t="shared" si="871"/>
        <v>0</v>
      </c>
      <c r="AJ795" s="115">
        <f t="shared" si="871"/>
        <v>0</v>
      </c>
      <c r="AK795" s="115">
        <f t="shared" si="871"/>
        <v>0</v>
      </c>
      <c r="AL795" s="115">
        <f t="shared" si="871"/>
        <v>0</v>
      </c>
      <c r="AM795" s="115">
        <f t="shared" si="871"/>
        <v>0</v>
      </c>
      <c r="AN795" s="115">
        <f t="shared" si="871"/>
        <v>0</v>
      </c>
      <c r="AO795" s="115">
        <f t="shared" si="871"/>
        <v>0</v>
      </c>
      <c r="AP795" s="115">
        <f t="shared" si="871"/>
        <v>0</v>
      </c>
      <c r="AQ795" s="115">
        <f t="shared" si="871"/>
        <v>0</v>
      </c>
      <c r="AR795" s="115">
        <f t="shared" si="871"/>
        <v>0</v>
      </c>
      <c r="AS795" s="115">
        <f t="shared" si="871"/>
        <v>0</v>
      </c>
      <c r="AT795" s="115">
        <f t="shared" si="871"/>
        <v>0</v>
      </c>
      <c r="AU795" s="115">
        <f t="shared" si="871"/>
        <v>0</v>
      </c>
      <c r="AV795" s="115">
        <f t="shared" si="871"/>
        <v>0</v>
      </c>
      <c r="AW795" s="115">
        <f t="shared" si="871"/>
        <v>0</v>
      </c>
      <c r="AX795" s="115" t="e">
        <f t="shared" si="871"/>
        <v>#REF!</v>
      </c>
      <c r="AY795" s="115">
        <f t="shared" si="871"/>
        <v>0</v>
      </c>
      <c r="AZ795" s="115">
        <f t="shared" si="871"/>
        <v>0</v>
      </c>
      <c r="BA795" s="115">
        <f t="shared" si="871"/>
        <v>0</v>
      </c>
      <c r="BB795" s="115">
        <f t="shared" si="871"/>
        <v>0</v>
      </c>
    </row>
    <row r="796" spans="7:54" s="71" customFormat="1" ht="14.25" x14ac:dyDescent="0.2">
      <c r="G796" s="81" t="s">
        <v>1444</v>
      </c>
      <c r="H796" s="85" t="s">
        <v>1444</v>
      </c>
      <c r="I796" s="74" t="s">
        <v>1445</v>
      </c>
      <c r="J796" s="75">
        <v>0</v>
      </c>
      <c r="K796" s="75"/>
      <c r="L796" s="113">
        <v>0</v>
      </c>
      <c r="M796" s="113">
        <v>0</v>
      </c>
      <c r="N796" s="113">
        <v>0</v>
      </c>
      <c r="O796" s="113">
        <v>0</v>
      </c>
      <c r="P796" s="113">
        <v>0</v>
      </c>
      <c r="Q796" s="113">
        <v>0</v>
      </c>
      <c r="R796" s="113">
        <v>0</v>
      </c>
      <c r="S796" s="113">
        <v>0</v>
      </c>
      <c r="T796" s="113">
        <v>0</v>
      </c>
      <c r="U796" s="113">
        <v>0</v>
      </c>
      <c r="V796" s="113">
        <v>0</v>
      </c>
      <c r="W796" s="113">
        <v>0</v>
      </c>
      <c r="X796" s="113">
        <v>0</v>
      </c>
      <c r="Y796" s="113">
        <f t="shared" si="847"/>
        <v>0</v>
      </c>
      <c r="Z796" s="113"/>
      <c r="AA796" s="113"/>
      <c r="AB796" s="113"/>
      <c r="AC796" s="113"/>
      <c r="AD796" s="113">
        <v>0</v>
      </c>
      <c r="AE796" s="113">
        <v>0</v>
      </c>
      <c r="AF796" s="113">
        <v>0</v>
      </c>
      <c r="AG796" s="113">
        <v>0</v>
      </c>
      <c r="AH796" s="113">
        <v>0</v>
      </c>
      <c r="AI796" s="113">
        <f t="shared" si="813"/>
        <v>0</v>
      </c>
      <c r="AJ796" s="113">
        <v>0</v>
      </c>
      <c r="AK796" s="113">
        <v>0</v>
      </c>
      <c r="AL796" s="113">
        <f t="shared" si="814"/>
        <v>0</v>
      </c>
      <c r="AM796" s="113">
        <f>SUM(M796:R796)</f>
        <v>0</v>
      </c>
      <c r="AN796" s="113">
        <f>SUM(S796:U796)</f>
        <v>0</v>
      </c>
      <c r="AO796" s="113">
        <f>SUM(V796:X796)</f>
        <v>0</v>
      </c>
      <c r="AP796" s="113">
        <f>SUM(AM796:AO796)</f>
        <v>0</v>
      </c>
      <c r="AQ796" s="113">
        <f>AM796</f>
        <v>0</v>
      </c>
      <c r="AR796" s="113">
        <f>AN796</f>
        <v>0</v>
      </c>
      <c r="AS796" s="113">
        <f>AO796</f>
        <v>0</v>
      </c>
      <c r="AT796" s="113">
        <f>SUM(AQ796:AS796)</f>
        <v>0</v>
      </c>
      <c r="AU796" s="113">
        <v>0</v>
      </c>
      <c r="AV796" s="113">
        <v>0</v>
      </c>
      <c r="AW796" s="113">
        <f>SUM(AU796:AV796)</f>
        <v>0</v>
      </c>
      <c r="AX796" s="113" t="e">
        <f>#REF!</f>
        <v>#REF!</v>
      </c>
      <c r="AY796" s="113">
        <v>0</v>
      </c>
      <c r="AZ796" s="113">
        <v>0</v>
      </c>
      <c r="BA796" s="113">
        <v>0</v>
      </c>
      <c r="BB796" s="113">
        <v>0</v>
      </c>
    </row>
    <row r="797" spans="7:54" s="91" customFormat="1" ht="14.25" x14ac:dyDescent="0.2">
      <c r="G797" s="90"/>
      <c r="H797" s="100" t="s">
        <v>1446</v>
      </c>
      <c r="I797" s="83" t="s">
        <v>1447</v>
      </c>
      <c r="J797" s="84">
        <f>SUM(J798:J799)</f>
        <v>0</v>
      </c>
      <c r="K797" s="84">
        <f>SUM(K798:K799)</f>
        <v>73122794</v>
      </c>
      <c r="L797" s="115">
        <f t="shared" ref="L797:AZ797" si="872">SUM(L798:L799)</f>
        <v>0</v>
      </c>
      <c r="M797" s="115">
        <f t="shared" si="872"/>
        <v>0</v>
      </c>
      <c r="N797" s="115">
        <f t="shared" si="872"/>
        <v>0</v>
      </c>
      <c r="O797" s="115">
        <f t="shared" si="872"/>
        <v>0</v>
      </c>
      <c r="P797" s="115">
        <f t="shared" si="872"/>
        <v>2818634963</v>
      </c>
      <c r="Q797" s="115">
        <f t="shared" si="872"/>
        <v>438798477</v>
      </c>
      <c r="R797" s="115">
        <f t="shared" si="872"/>
        <v>1622432089</v>
      </c>
      <c r="S797" s="115">
        <f t="shared" si="872"/>
        <v>1622432089</v>
      </c>
      <c r="T797" s="115">
        <f t="shared" si="872"/>
        <v>1622432089</v>
      </c>
      <c r="U797" s="115">
        <f t="shared" si="872"/>
        <v>1622432089</v>
      </c>
      <c r="V797" s="115">
        <f t="shared" si="872"/>
        <v>1622432089</v>
      </c>
      <c r="W797" s="115">
        <f t="shared" si="872"/>
        <v>1622432089</v>
      </c>
      <c r="X797" s="115">
        <f t="shared" si="872"/>
        <v>1622432089</v>
      </c>
      <c r="Y797" s="115">
        <f t="shared" si="872"/>
        <v>471651275</v>
      </c>
      <c r="Z797" s="115">
        <f t="shared" si="872"/>
        <v>0</v>
      </c>
      <c r="AA797" s="115">
        <f t="shared" si="872"/>
        <v>0</v>
      </c>
      <c r="AB797" s="115">
        <f t="shared" si="872"/>
        <v>0</v>
      </c>
      <c r="AC797" s="115">
        <f t="shared" si="872"/>
        <v>0</v>
      </c>
      <c r="AD797" s="115">
        <f t="shared" si="872"/>
        <v>0</v>
      </c>
      <c r="AE797" s="115">
        <f t="shared" si="872"/>
        <v>0</v>
      </c>
      <c r="AF797" s="115">
        <f t="shared" si="872"/>
        <v>0</v>
      </c>
      <c r="AG797" s="115">
        <f t="shared" si="872"/>
        <v>0</v>
      </c>
      <c r="AH797" s="115">
        <f t="shared" si="872"/>
        <v>73122794</v>
      </c>
      <c r="AI797" s="115">
        <f t="shared" si="872"/>
        <v>73122794</v>
      </c>
      <c r="AJ797" s="115">
        <f t="shared" si="872"/>
        <v>0</v>
      </c>
      <c r="AK797" s="115">
        <f t="shared" si="872"/>
        <v>0</v>
      </c>
      <c r="AL797" s="115">
        <f t="shared" si="872"/>
        <v>0</v>
      </c>
      <c r="AM797" s="115">
        <f t="shared" si="872"/>
        <v>4879865529</v>
      </c>
      <c r="AN797" s="115">
        <f t="shared" si="872"/>
        <v>10217641.5</v>
      </c>
      <c r="AO797" s="115">
        <f t="shared" si="872"/>
        <v>10217641.5</v>
      </c>
      <c r="AP797" s="115">
        <f t="shared" si="872"/>
        <v>4900300812</v>
      </c>
      <c r="AQ797" s="115">
        <f t="shared" si="872"/>
        <v>4879865529</v>
      </c>
      <c r="AR797" s="115">
        <f t="shared" si="872"/>
        <v>10217641.5</v>
      </c>
      <c r="AS797" s="115">
        <f t="shared" si="872"/>
        <v>10217641.5</v>
      </c>
      <c r="AT797" s="115">
        <f t="shared" si="872"/>
        <v>4900300812</v>
      </c>
      <c r="AU797" s="115">
        <f t="shared" si="872"/>
        <v>4879865529</v>
      </c>
      <c r="AV797" s="115">
        <f t="shared" si="872"/>
        <v>9739295773.7625008</v>
      </c>
      <c r="AW797" s="115">
        <f t="shared" si="872"/>
        <v>14619161302.762501</v>
      </c>
      <c r="AX797" s="115" t="e">
        <f t="shared" si="872"/>
        <v>#REF!</v>
      </c>
      <c r="AY797" s="115">
        <f t="shared" si="872"/>
        <v>14619161302.762499</v>
      </c>
      <c r="AZ797" s="115">
        <f t="shared" si="872"/>
        <v>19314959696.590599</v>
      </c>
      <c r="BA797" s="115">
        <f>SUM(BA798:BA799)</f>
        <v>14619161302.762499</v>
      </c>
      <c r="BB797" s="115">
        <f>SUM(BB798:BB799)</f>
        <v>19314959696.590599</v>
      </c>
    </row>
    <row r="798" spans="7:54" s="71" customFormat="1" ht="14.25" x14ac:dyDescent="0.2">
      <c r="G798" s="81"/>
      <c r="H798" s="101" t="s">
        <v>1446</v>
      </c>
      <c r="I798" s="74" t="s">
        <v>1447</v>
      </c>
      <c r="J798" s="75"/>
      <c r="K798" s="75">
        <v>73122794</v>
      </c>
      <c r="L798" s="113">
        <v>0</v>
      </c>
      <c r="M798" s="113">
        <v>0</v>
      </c>
      <c r="N798" s="113">
        <v>0</v>
      </c>
      <c r="O798" s="113">
        <v>0</v>
      </c>
      <c r="P798" s="113">
        <v>14498749</v>
      </c>
      <c r="Q798" s="113">
        <v>438798477</v>
      </c>
      <c r="R798" s="113">
        <v>2622007</v>
      </c>
      <c r="S798" s="126">
        <v>2622007</v>
      </c>
      <c r="T798" s="126">
        <v>2622007</v>
      </c>
      <c r="U798" s="126">
        <v>2622007</v>
      </c>
      <c r="V798" s="126">
        <v>2622007</v>
      </c>
      <c r="W798" s="126">
        <v>2622007</v>
      </c>
      <c r="X798" s="126">
        <v>2622007</v>
      </c>
      <c r="Y798" s="113">
        <f t="shared" si="847"/>
        <v>471651275</v>
      </c>
      <c r="Z798" s="113"/>
      <c r="AA798" s="113"/>
      <c r="AB798" s="113"/>
      <c r="AC798" s="113"/>
      <c r="AD798" s="113"/>
      <c r="AE798" s="113"/>
      <c r="AF798" s="113">
        <v>0</v>
      </c>
      <c r="AG798" s="113">
        <v>0</v>
      </c>
      <c r="AH798" s="113">
        <v>73122794</v>
      </c>
      <c r="AI798" s="113">
        <f t="shared" si="813"/>
        <v>73122794</v>
      </c>
      <c r="AJ798" s="113">
        <v>0</v>
      </c>
      <c r="AK798" s="113">
        <v>0</v>
      </c>
      <c r="AL798" s="113">
        <f t="shared" si="814"/>
        <v>0</v>
      </c>
      <c r="AM798" s="113">
        <f>SUM(M798:R798)</f>
        <v>455919233</v>
      </c>
      <c r="AN798" s="113">
        <v>10217641.5</v>
      </c>
      <c r="AO798" s="113">
        <v>10217641.5</v>
      </c>
      <c r="AP798" s="113">
        <f>SUM(AM798:AO798)</f>
        <v>476354516</v>
      </c>
      <c r="AQ798" s="113">
        <f t="shared" ref="AQ798:AS799" si="873">AM798</f>
        <v>455919233</v>
      </c>
      <c r="AR798" s="113">
        <f t="shared" si="873"/>
        <v>10217641.5</v>
      </c>
      <c r="AS798" s="113">
        <f t="shared" si="873"/>
        <v>10217641.5</v>
      </c>
      <c r="AT798" s="113">
        <f>SUM(AQ798:AS798)</f>
        <v>476354516</v>
      </c>
      <c r="AU798" s="113">
        <v>20435283</v>
      </c>
      <c r="AV798" s="113">
        <v>-415048667</v>
      </c>
      <c r="AW798" s="113">
        <f>SUM(AU798:AV798)</f>
        <v>-394613384</v>
      </c>
      <c r="AX798" s="113" t="e">
        <f>#REF!</f>
        <v>#REF!</v>
      </c>
      <c r="AY798" s="113">
        <f>40870.566*1000</f>
        <v>40870566</v>
      </c>
      <c r="AZ798" s="113">
        <v>30653000</v>
      </c>
      <c r="BA798" s="113">
        <f>40870.566*1000</f>
        <v>40870566</v>
      </c>
      <c r="BB798" s="113">
        <v>30653000</v>
      </c>
    </row>
    <row r="799" spans="7:54" s="71" customFormat="1" ht="14.25" x14ac:dyDescent="0.2">
      <c r="G799" s="81"/>
      <c r="H799" s="85"/>
      <c r="I799" s="74" t="s">
        <v>1448</v>
      </c>
      <c r="J799" s="75"/>
      <c r="K799" s="75"/>
      <c r="L799" s="113"/>
      <c r="M799" s="113"/>
      <c r="N799" s="113"/>
      <c r="O799" s="113"/>
      <c r="P799" s="113">
        <v>2804136214</v>
      </c>
      <c r="Q799" s="113"/>
      <c r="R799" s="113">
        <v>1619810082</v>
      </c>
      <c r="S799" s="113">
        <v>1619810082</v>
      </c>
      <c r="T799" s="113">
        <v>1619810082</v>
      </c>
      <c r="U799" s="113">
        <v>1619810082</v>
      </c>
      <c r="V799" s="113">
        <v>1619810082</v>
      </c>
      <c r="W799" s="113">
        <v>1619810082</v>
      </c>
      <c r="X799" s="113">
        <v>1619810082</v>
      </c>
      <c r="Y799" s="113"/>
      <c r="Z799" s="113"/>
      <c r="AA799" s="113"/>
      <c r="AB799" s="113"/>
      <c r="AC799" s="113"/>
      <c r="AD799" s="113"/>
      <c r="AE799" s="113"/>
      <c r="AF799" s="113"/>
      <c r="AG799" s="113"/>
      <c r="AH799" s="113"/>
      <c r="AI799" s="113">
        <f t="shared" si="813"/>
        <v>0</v>
      </c>
      <c r="AJ799" s="113">
        <v>0</v>
      </c>
      <c r="AK799" s="113">
        <v>0</v>
      </c>
      <c r="AL799" s="113">
        <f t="shared" si="814"/>
        <v>0</v>
      </c>
      <c r="AM799" s="113">
        <f>SUM(M799:R799)</f>
        <v>4423946296</v>
      </c>
      <c r="AN799" s="113">
        <v>0</v>
      </c>
      <c r="AO799" s="113">
        <v>0</v>
      </c>
      <c r="AP799" s="113">
        <f>SUM(AM799:AO799)</f>
        <v>4423946296</v>
      </c>
      <c r="AQ799" s="113">
        <f t="shared" si="873"/>
        <v>4423946296</v>
      </c>
      <c r="AR799" s="113">
        <f t="shared" si="873"/>
        <v>0</v>
      </c>
      <c r="AS799" s="113">
        <f t="shared" si="873"/>
        <v>0</v>
      </c>
      <c r="AT799" s="113">
        <f>SUM(AQ799:AS799)</f>
        <v>4423946296</v>
      </c>
      <c r="AU799" s="113">
        <v>4859430246</v>
      </c>
      <c r="AV799" s="127">
        <v>10154344440.762501</v>
      </c>
      <c r="AW799" s="127">
        <f>SUM(AU799:AV799)</f>
        <v>15013774686.762501</v>
      </c>
      <c r="AX799" s="127">
        <v>19284306696.590599</v>
      </c>
      <c r="AY799" s="128">
        <v>14578290736.762499</v>
      </c>
      <c r="AZ799" s="128">
        <v>19284306696.590599</v>
      </c>
      <c r="BA799" s="128">
        <v>14578290736.762499</v>
      </c>
      <c r="BB799" s="128">
        <v>19284306696.590599</v>
      </c>
    </row>
    <row r="800" spans="7:54" s="71" customFormat="1" ht="14.25" x14ac:dyDescent="0.2">
      <c r="G800" s="81" t="s">
        <v>1449</v>
      </c>
      <c r="H800" s="82" t="s">
        <v>1450</v>
      </c>
      <c r="I800" s="83" t="s">
        <v>1451</v>
      </c>
      <c r="J800" s="84">
        <f>SUM(J801:J802)</f>
        <v>2684192575</v>
      </c>
      <c r="K800" s="84">
        <f>SUM(K801:K802)</f>
        <v>8526716128</v>
      </c>
      <c r="L800" s="115">
        <f>SUM(L801:L802)</f>
        <v>2000000000</v>
      </c>
      <c r="M800" s="115">
        <f t="shared" ref="M800:X800" si="874">SUM(M801:M802)</f>
        <v>130872167</v>
      </c>
      <c r="N800" s="115">
        <f t="shared" si="874"/>
        <v>0</v>
      </c>
      <c r="O800" s="115">
        <f t="shared" si="874"/>
        <v>0</v>
      </c>
      <c r="P800" s="115">
        <f t="shared" si="874"/>
        <v>879001659</v>
      </c>
      <c r="Q800" s="115">
        <f t="shared" si="874"/>
        <v>97727314</v>
      </c>
      <c r="R800" s="115">
        <f t="shared" si="874"/>
        <v>0</v>
      </c>
      <c r="S800" s="115">
        <f t="shared" si="874"/>
        <v>166666666.66666666</v>
      </c>
      <c r="T800" s="115">
        <f t="shared" si="874"/>
        <v>166666666.66666666</v>
      </c>
      <c r="U800" s="115">
        <f t="shared" si="874"/>
        <v>166666666.66666666</v>
      </c>
      <c r="V800" s="115">
        <f t="shared" si="874"/>
        <v>166666666.66666666</v>
      </c>
      <c r="W800" s="115">
        <f t="shared" si="874"/>
        <v>166666666.66666666</v>
      </c>
      <c r="X800" s="115">
        <f t="shared" si="874"/>
        <v>166666666.66666666</v>
      </c>
      <c r="Y800" s="115">
        <f t="shared" si="847"/>
        <v>2107601140.0000005</v>
      </c>
      <c r="Z800" s="115">
        <f t="shared" ref="Z800:AR800" si="875">SUM(Z801:Z802)</f>
        <v>166666666.66666666</v>
      </c>
      <c r="AA800" s="115">
        <f t="shared" si="875"/>
        <v>166666666.66666666</v>
      </c>
      <c r="AB800" s="115">
        <f t="shared" si="875"/>
        <v>166666666.66666666</v>
      </c>
      <c r="AC800" s="115">
        <f t="shared" si="875"/>
        <v>166666666.66666666</v>
      </c>
      <c r="AD800" s="115">
        <f t="shared" si="875"/>
        <v>166666666.66666666</v>
      </c>
      <c r="AE800" s="115">
        <f t="shared" si="875"/>
        <v>166666666.66666666</v>
      </c>
      <c r="AF800" s="115">
        <f t="shared" si="875"/>
        <v>166666666.66666666</v>
      </c>
      <c r="AG800" s="115">
        <f t="shared" si="875"/>
        <v>6570563427</v>
      </c>
      <c r="AH800" s="115">
        <f t="shared" si="875"/>
        <v>1956152701</v>
      </c>
      <c r="AI800" s="115">
        <f t="shared" si="875"/>
        <v>8526716128</v>
      </c>
      <c r="AJ800" s="115">
        <f t="shared" si="875"/>
        <v>999999999.99999988</v>
      </c>
      <c r="AK800" s="115">
        <f t="shared" si="875"/>
        <v>999999999.99999988</v>
      </c>
      <c r="AL800" s="115">
        <f t="shared" si="875"/>
        <v>1999999999.9999998</v>
      </c>
      <c r="AM800" s="115">
        <f t="shared" si="875"/>
        <v>1107601140</v>
      </c>
      <c r="AN800" s="115">
        <f t="shared" si="875"/>
        <v>600000000</v>
      </c>
      <c r="AO800" s="115">
        <f t="shared" si="875"/>
        <v>600000000</v>
      </c>
      <c r="AP800" s="115">
        <f t="shared" si="875"/>
        <v>2307601140</v>
      </c>
      <c r="AQ800" s="115">
        <f t="shared" si="875"/>
        <v>1107601140</v>
      </c>
      <c r="AR800" s="115">
        <f t="shared" si="875"/>
        <v>600000000</v>
      </c>
      <c r="AS800" s="115">
        <f>SUM(AS801:AS802)</f>
        <v>600000000</v>
      </c>
      <c r="AT800" s="115">
        <f>SUM(AT801:AT802)</f>
        <v>2307601140</v>
      </c>
      <c r="AU800" s="115">
        <f t="shared" ref="AU800:AZ800" si="876">SUM(AU801:AU802)</f>
        <v>1107601140</v>
      </c>
      <c r="AV800" s="115">
        <f t="shared" si="876"/>
        <v>1200000000</v>
      </c>
      <c r="AW800" s="115">
        <f t="shared" si="876"/>
        <v>2307601140</v>
      </c>
      <c r="AX800" s="115" t="e">
        <f t="shared" si="876"/>
        <v>#REF!</v>
      </c>
      <c r="AY800" s="115">
        <f t="shared" si="876"/>
        <v>2307601140</v>
      </c>
      <c r="AZ800" s="115">
        <f t="shared" si="876"/>
        <v>2400000000</v>
      </c>
      <c r="BA800" s="115">
        <f>SUM(BA801:BA802)</f>
        <v>2307601140</v>
      </c>
      <c r="BB800" s="115">
        <f>SUM(BB801:BB802)</f>
        <v>2400000000</v>
      </c>
    </row>
    <row r="801" spans="7:54" s="71" customFormat="1" ht="14.25" x14ac:dyDescent="0.2">
      <c r="G801" s="81" t="s">
        <v>1452</v>
      </c>
      <c r="H801" s="85" t="s">
        <v>1452</v>
      </c>
      <c r="I801" s="74" t="s">
        <v>1453</v>
      </c>
      <c r="J801" s="75">
        <v>2684192575</v>
      </c>
      <c r="K801" s="75">
        <v>8526716128</v>
      </c>
      <c r="L801" s="113">
        <v>2000000000</v>
      </c>
      <c r="M801" s="113">
        <v>130872167</v>
      </c>
      <c r="N801" s="113">
        <v>0</v>
      </c>
      <c r="O801" s="113">
        <v>0</v>
      </c>
      <c r="P801" s="113">
        <v>879001659</v>
      </c>
      <c r="Q801" s="113">
        <v>97727314</v>
      </c>
      <c r="R801" s="113">
        <v>0</v>
      </c>
      <c r="S801" s="113">
        <v>166666666.66666666</v>
      </c>
      <c r="T801" s="113">
        <v>166666666.66666666</v>
      </c>
      <c r="U801" s="113">
        <v>166666666.66666666</v>
      </c>
      <c r="V801" s="113">
        <v>166666666.66666666</v>
      </c>
      <c r="W801" s="113">
        <v>166666666.66666666</v>
      </c>
      <c r="X801" s="113">
        <v>166666666.66666666</v>
      </c>
      <c r="Y801" s="113">
        <f t="shared" si="847"/>
        <v>2107601140.0000005</v>
      </c>
      <c r="Z801" s="113">
        <v>166666666.66666666</v>
      </c>
      <c r="AA801" s="113">
        <v>166666666.66666666</v>
      </c>
      <c r="AB801" s="113">
        <v>166666666.66666666</v>
      </c>
      <c r="AC801" s="113">
        <v>166666666.66666666</v>
      </c>
      <c r="AD801" s="113">
        <v>166666666.66666666</v>
      </c>
      <c r="AE801" s="113">
        <v>166666666.66666666</v>
      </c>
      <c r="AF801" s="113">
        <v>166666666.66666666</v>
      </c>
      <c r="AG801" s="113">
        <v>6570563427</v>
      </c>
      <c r="AH801" s="113">
        <v>1956152701</v>
      </c>
      <c r="AI801" s="113">
        <f t="shared" ref="AI801:AI830" si="877">SUM(AG801:AH801)</f>
        <v>8526716128</v>
      </c>
      <c r="AJ801" s="113">
        <v>999999999.99999988</v>
      </c>
      <c r="AK801" s="113">
        <v>999999999.99999988</v>
      </c>
      <c r="AL801" s="113">
        <f t="shared" ref="AL801:AL830" si="878">SUM(AJ801:AK801)</f>
        <v>1999999999.9999998</v>
      </c>
      <c r="AM801" s="113">
        <f>SUM(M801:R801)</f>
        <v>1107601140</v>
      </c>
      <c r="AN801" s="113">
        <v>600000000</v>
      </c>
      <c r="AO801" s="113">
        <v>600000000</v>
      </c>
      <c r="AP801" s="113">
        <f>SUM(AM801:AO801)</f>
        <v>2307601140</v>
      </c>
      <c r="AQ801" s="113">
        <f t="shared" ref="AQ801:AS802" si="879">AM801</f>
        <v>1107601140</v>
      </c>
      <c r="AR801" s="113">
        <f t="shared" si="879"/>
        <v>600000000</v>
      </c>
      <c r="AS801" s="113">
        <f t="shared" si="879"/>
        <v>600000000</v>
      </c>
      <c r="AT801" s="113">
        <f>SUM(AQ801:AS801)</f>
        <v>2307601140</v>
      </c>
      <c r="AU801" s="113">
        <v>1107601140</v>
      </c>
      <c r="AV801" s="113">
        <v>1200000000</v>
      </c>
      <c r="AW801" s="113">
        <f>SUM(AU801:AV801)</f>
        <v>2307601140</v>
      </c>
      <c r="AX801" s="113" t="e">
        <f>#REF!</f>
        <v>#REF!</v>
      </c>
      <c r="AY801" s="113">
        <f>2307601.14*1000</f>
        <v>2307601140</v>
      </c>
      <c r="AZ801" s="113">
        <f>2400000*1000</f>
        <v>2400000000</v>
      </c>
      <c r="BA801" s="113">
        <f>2307601.14*1000</f>
        <v>2307601140</v>
      </c>
      <c r="BB801" s="113">
        <f>2400000*1000</f>
        <v>2400000000</v>
      </c>
    </row>
    <row r="802" spans="7:54" s="71" customFormat="1" ht="14.25" x14ac:dyDescent="0.2">
      <c r="G802" s="81" t="s">
        <v>1454</v>
      </c>
      <c r="H802" s="85" t="s">
        <v>1454</v>
      </c>
      <c r="I802" s="74" t="s">
        <v>1455</v>
      </c>
      <c r="J802" s="75">
        <v>0</v>
      </c>
      <c r="K802" s="75"/>
      <c r="L802" s="113">
        <v>0</v>
      </c>
      <c r="M802" s="113">
        <v>0</v>
      </c>
      <c r="N802" s="113">
        <v>0</v>
      </c>
      <c r="O802" s="113">
        <v>0</v>
      </c>
      <c r="P802" s="113">
        <v>0</v>
      </c>
      <c r="Q802" s="113">
        <v>0</v>
      </c>
      <c r="R802" s="113">
        <v>0</v>
      </c>
      <c r="S802" s="113">
        <v>0</v>
      </c>
      <c r="T802" s="113">
        <v>0</v>
      </c>
      <c r="U802" s="113">
        <v>0</v>
      </c>
      <c r="V802" s="113">
        <v>0</v>
      </c>
      <c r="W802" s="113">
        <v>0</v>
      </c>
      <c r="X802" s="113">
        <v>0</v>
      </c>
      <c r="Y802" s="113">
        <f t="shared" si="847"/>
        <v>0</v>
      </c>
      <c r="Z802" s="113">
        <v>0</v>
      </c>
      <c r="AA802" s="113">
        <v>0</v>
      </c>
      <c r="AB802" s="113">
        <v>0</v>
      </c>
      <c r="AC802" s="113">
        <v>0</v>
      </c>
      <c r="AD802" s="113">
        <v>0</v>
      </c>
      <c r="AE802" s="113">
        <v>0</v>
      </c>
      <c r="AF802" s="113">
        <v>0</v>
      </c>
      <c r="AG802" s="113">
        <v>0</v>
      </c>
      <c r="AH802" s="113">
        <v>0</v>
      </c>
      <c r="AI802" s="113">
        <f t="shared" si="877"/>
        <v>0</v>
      </c>
      <c r="AJ802" s="113">
        <v>0</v>
      </c>
      <c r="AK802" s="113">
        <v>0</v>
      </c>
      <c r="AL802" s="113">
        <f t="shared" si="878"/>
        <v>0</v>
      </c>
      <c r="AM802" s="113">
        <f>SUM(M802:R802)</f>
        <v>0</v>
      </c>
      <c r="AN802" s="113">
        <f>SUM(S802:U802)</f>
        <v>0</v>
      </c>
      <c r="AO802" s="113">
        <f>SUM(V802:X802)</f>
        <v>0</v>
      </c>
      <c r="AP802" s="113">
        <f>SUM(AM802:AO802)</f>
        <v>0</v>
      </c>
      <c r="AQ802" s="113">
        <f t="shared" si="879"/>
        <v>0</v>
      </c>
      <c r="AR802" s="113">
        <f t="shared" si="879"/>
        <v>0</v>
      </c>
      <c r="AS802" s="113">
        <f t="shared" si="879"/>
        <v>0</v>
      </c>
      <c r="AT802" s="113">
        <f>SUM(AQ802:AS802)</f>
        <v>0</v>
      </c>
      <c r="AU802" s="113">
        <v>0</v>
      </c>
      <c r="AV802" s="113">
        <v>0</v>
      </c>
      <c r="AW802" s="113">
        <f>SUM(AU802:AV802)</f>
        <v>0</v>
      </c>
      <c r="AX802" s="113" t="e">
        <f>#REF!</f>
        <v>#REF!</v>
      </c>
      <c r="AY802" s="113">
        <v>0</v>
      </c>
      <c r="AZ802" s="113">
        <v>0</v>
      </c>
      <c r="BA802" s="113">
        <v>0</v>
      </c>
      <c r="BB802" s="113">
        <v>0</v>
      </c>
    </row>
    <row r="803" spans="7:54" s="71" customFormat="1" ht="14.25" x14ac:dyDescent="0.2">
      <c r="G803" s="81" t="s">
        <v>1456</v>
      </c>
      <c r="H803" s="82" t="s">
        <v>1457</v>
      </c>
      <c r="I803" s="83" t="s">
        <v>1458</v>
      </c>
      <c r="J803" s="84">
        <f>J804</f>
        <v>186</v>
      </c>
      <c r="K803" s="84">
        <f>K804</f>
        <v>0</v>
      </c>
      <c r="L803" s="115">
        <f>L804</f>
        <v>0</v>
      </c>
      <c r="M803" s="115">
        <f t="shared" ref="M803:X803" si="880">M804</f>
        <v>2</v>
      </c>
      <c r="N803" s="115">
        <f t="shared" si="880"/>
        <v>29</v>
      </c>
      <c r="O803" s="115">
        <f t="shared" si="880"/>
        <v>50</v>
      </c>
      <c r="P803" s="115">
        <f t="shared" si="880"/>
        <v>78</v>
      </c>
      <c r="Q803" s="115">
        <f t="shared" si="880"/>
        <v>666666734</v>
      </c>
      <c r="R803" s="115">
        <f t="shared" si="880"/>
        <v>333333333</v>
      </c>
      <c r="S803" s="115">
        <f t="shared" si="880"/>
        <v>0</v>
      </c>
      <c r="T803" s="115">
        <f t="shared" si="880"/>
        <v>0</v>
      </c>
      <c r="U803" s="115">
        <f t="shared" si="880"/>
        <v>0</v>
      </c>
      <c r="V803" s="115">
        <f t="shared" si="880"/>
        <v>0</v>
      </c>
      <c r="W803" s="115">
        <f t="shared" si="880"/>
        <v>0</v>
      </c>
      <c r="X803" s="115">
        <f t="shared" si="880"/>
        <v>0</v>
      </c>
      <c r="Y803" s="115">
        <f t="shared" si="847"/>
        <v>1000000226</v>
      </c>
      <c r="Z803" s="115">
        <f t="shared" ref="Z803:BB803" si="881">Z804</f>
        <v>0</v>
      </c>
      <c r="AA803" s="115">
        <f t="shared" si="881"/>
        <v>0</v>
      </c>
      <c r="AB803" s="115">
        <f t="shared" si="881"/>
        <v>0</v>
      </c>
      <c r="AC803" s="115">
        <f t="shared" si="881"/>
        <v>0</v>
      </c>
      <c r="AD803" s="115">
        <f t="shared" si="881"/>
        <v>0</v>
      </c>
      <c r="AE803" s="115">
        <f t="shared" si="881"/>
        <v>0</v>
      </c>
      <c r="AF803" s="115">
        <f t="shared" si="881"/>
        <v>0</v>
      </c>
      <c r="AG803" s="115">
        <f t="shared" si="881"/>
        <v>148</v>
      </c>
      <c r="AH803" s="115">
        <f t="shared" si="881"/>
        <v>758143857763</v>
      </c>
      <c r="AI803" s="115">
        <f t="shared" si="881"/>
        <v>758143857911</v>
      </c>
      <c r="AJ803" s="115">
        <f t="shared" si="881"/>
        <v>0</v>
      </c>
      <c r="AK803" s="115">
        <f t="shared" si="881"/>
        <v>0</v>
      </c>
      <c r="AL803" s="115">
        <f t="shared" si="881"/>
        <v>0</v>
      </c>
      <c r="AM803" s="115">
        <f t="shared" si="881"/>
        <v>1000000226</v>
      </c>
      <c r="AN803" s="115">
        <f t="shared" si="881"/>
        <v>3000000000</v>
      </c>
      <c r="AO803" s="115">
        <f t="shared" si="881"/>
        <v>4000000000</v>
      </c>
      <c r="AP803" s="115">
        <f t="shared" si="881"/>
        <v>8000000226</v>
      </c>
      <c r="AQ803" s="115">
        <f t="shared" si="881"/>
        <v>1000000226</v>
      </c>
      <c r="AR803" s="115">
        <f t="shared" si="881"/>
        <v>3000000000</v>
      </c>
      <c r="AS803" s="115">
        <f t="shared" si="881"/>
        <v>4000000000</v>
      </c>
      <c r="AT803" s="115">
        <f t="shared" si="881"/>
        <v>8000000226</v>
      </c>
      <c r="AU803" s="115">
        <f t="shared" si="881"/>
        <v>1000000226</v>
      </c>
      <c r="AV803" s="115">
        <f t="shared" si="881"/>
        <v>7000000000</v>
      </c>
      <c r="AW803" s="115">
        <f t="shared" si="881"/>
        <v>8000000226</v>
      </c>
      <c r="AX803" s="115" t="e">
        <f t="shared" si="881"/>
        <v>#REF!</v>
      </c>
      <c r="AY803" s="115">
        <f t="shared" si="881"/>
        <v>8000000226</v>
      </c>
      <c r="AZ803" s="115">
        <f t="shared" si="881"/>
        <v>8000000000</v>
      </c>
      <c r="BA803" s="115">
        <f t="shared" si="881"/>
        <v>8000000226</v>
      </c>
      <c r="BB803" s="115">
        <f t="shared" si="881"/>
        <v>8000000000</v>
      </c>
    </row>
    <row r="804" spans="7:54" s="71" customFormat="1" ht="14.25" x14ac:dyDescent="0.2">
      <c r="G804" s="81" t="s">
        <v>1457</v>
      </c>
      <c r="H804" s="85" t="s">
        <v>1457</v>
      </c>
      <c r="I804" s="74" t="s">
        <v>1458</v>
      </c>
      <c r="J804" s="75">
        <v>186</v>
      </c>
      <c r="K804" s="92">
        <f>758143857911*0</f>
        <v>0</v>
      </c>
      <c r="L804" s="113">
        <v>0</v>
      </c>
      <c r="M804" s="113">
        <v>2</v>
      </c>
      <c r="N804" s="113">
        <v>29</v>
      </c>
      <c r="O804" s="113">
        <v>50</v>
      </c>
      <c r="P804" s="113">
        <v>78</v>
      </c>
      <c r="Q804" s="113">
        <v>666666734</v>
      </c>
      <c r="R804" s="113">
        <v>333333333</v>
      </c>
      <c r="S804" s="113">
        <v>0</v>
      </c>
      <c r="T804" s="113">
        <v>0</v>
      </c>
      <c r="U804" s="113">
        <v>0</v>
      </c>
      <c r="V804" s="113">
        <v>0</v>
      </c>
      <c r="W804" s="113">
        <v>0</v>
      </c>
      <c r="X804" s="113">
        <v>0</v>
      </c>
      <c r="Y804" s="113">
        <f t="shared" si="847"/>
        <v>1000000226</v>
      </c>
      <c r="Z804" s="113">
        <v>0</v>
      </c>
      <c r="AA804" s="113">
        <v>0</v>
      </c>
      <c r="AB804" s="113">
        <v>0</v>
      </c>
      <c r="AC804" s="113">
        <v>0</v>
      </c>
      <c r="AD804" s="113">
        <v>0</v>
      </c>
      <c r="AE804" s="113">
        <v>0</v>
      </c>
      <c r="AF804" s="113">
        <v>0</v>
      </c>
      <c r="AG804" s="113">
        <v>148</v>
      </c>
      <c r="AH804" s="113">
        <v>758143857763</v>
      </c>
      <c r="AI804" s="113">
        <f t="shared" si="877"/>
        <v>758143857911</v>
      </c>
      <c r="AJ804" s="113">
        <v>0</v>
      </c>
      <c r="AK804" s="113">
        <v>0</v>
      </c>
      <c r="AL804" s="113">
        <f t="shared" si="878"/>
        <v>0</v>
      </c>
      <c r="AM804" s="113">
        <f>SUM(M804:R804)</f>
        <v>1000000226</v>
      </c>
      <c r="AN804" s="113">
        <v>3000000000</v>
      </c>
      <c r="AO804" s="113">
        <v>4000000000</v>
      </c>
      <c r="AP804" s="113">
        <f>SUM(AM804:AO804)</f>
        <v>8000000226</v>
      </c>
      <c r="AQ804" s="113">
        <f>AM804</f>
        <v>1000000226</v>
      </c>
      <c r="AR804" s="113">
        <f>AN804</f>
        <v>3000000000</v>
      </c>
      <c r="AS804" s="113">
        <f>AO804</f>
        <v>4000000000</v>
      </c>
      <c r="AT804" s="113">
        <f>SUM(AQ804:AS804)</f>
        <v>8000000226</v>
      </c>
      <c r="AU804" s="113">
        <v>1000000226</v>
      </c>
      <c r="AV804" s="113">
        <v>7000000000</v>
      </c>
      <c r="AW804" s="113">
        <f>SUM(AU804:AV804)</f>
        <v>8000000226</v>
      </c>
      <c r="AX804" s="113" t="e">
        <f>#REF!</f>
        <v>#REF!</v>
      </c>
      <c r="AY804" s="113">
        <f>8000000.226*1000</f>
        <v>8000000226</v>
      </c>
      <c r="AZ804" s="113">
        <f>8000000*1000</f>
        <v>8000000000</v>
      </c>
      <c r="BA804" s="113">
        <f>8000000.226*1000</f>
        <v>8000000226</v>
      </c>
      <c r="BB804" s="113">
        <f>8000000*1000</f>
        <v>8000000000</v>
      </c>
    </row>
    <row r="805" spans="7:54" s="99" customFormat="1" x14ac:dyDescent="0.25">
      <c r="G805" s="98" t="s">
        <v>1459</v>
      </c>
      <c r="H805" s="78" t="s">
        <v>257</v>
      </c>
      <c r="I805" s="79" t="s">
        <v>258</v>
      </c>
      <c r="J805" s="80">
        <f>J806+J811+J813</f>
        <v>0</v>
      </c>
      <c r="K805" s="80">
        <f>K806+K811+K813</f>
        <v>0</v>
      </c>
      <c r="L805" s="114">
        <f t="shared" ref="L805:AZ805" si="882">L806+L811+L813</f>
        <v>33664387499.610455</v>
      </c>
      <c r="M805" s="114">
        <f t="shared" si="882"/>
        <v>0</v>
      </c>
      <c r="N805" s="114">
        <f t="shared" si="882"/>
        <v>0</v>
      </c>
      <c r="O805" s="114">
        <f t="shared" si="882"/>
        <v>27466248345</v>
      </c>
      <c r="P805" s="114">
        <f t="shared" si="882"/>
        <v>10384261663</v>
      </c>
      <c r="Q805" s="114">
        <f t="shared" si="882"/>
        <v>10040315897</v>
      </c>
      <c r="R805" s="114">
        <f t="shared" si="882"/>
        <v>9318243745</v>
      </c>
      <c r="S805" s="114">
        <f t="shared" si="882"/>
        <v>9318243745</v>
      </c>
      <c r="T805" s="114">
        <f t="shared" si="882"/>
        <v>9318243745</v>
      </c>
      <c r="U805" s="114">
        <f t="shared" si="882"/>
        <v>9318243745</v>
      </c>
      <c r="V805" s="114">
        <f t="shared" si="882"/>
        <v>9318243745</v>
      </c>
      <c r="W805" s="114">
        <f t="shared" si="882"/>
        <v>9318243745</v>
      </c>
      <c r="X805" s="114">
        <f t="shared" si="882"/>
        <v>9318243745</v>
      </c>
      <c r="Y805" s="114">
        <f t="shared" si="882"/>
        <v>113118532120</v>
      </c>
      <c r="Z805" s="114">
        <f t="shared" si="882"/>
        <v>2805365624.9675379</v>
      </c>
      <c r="AA805" s="114">
        <f t="shared" si="882"/>
        <v>2805365624.9675379</v>
      </c>
      <c r="AB805" s="114">
        <f t="shared" si="882"/>
        <v>2805365624.9675379</v>
      </c>
      <c r="AC805" s="114">
        <f t="shared" si="882"/>
        <v>2805365624.9675379</v>
      </c>
      <c r="AD805" s="114">
        <f t="shared" si="882"/>
        <v>2805365624.9675379</v>
      </c>
      <c r="AE805" s="114">
        <f t="shared" si="882"/>
        <v>2805365624.9675379</v>
      </c>
      <c r="AF805" s="114">
        <f t="shared" si="882"/>
        <v>2805365624.9675379</v>
      </c>
      <c r="AG805" s="114">
        <f t="shared" si="882"/>
        <v>0</v>
      </c>
      <c r="AH805" s="114">
        <f t="shared" si="882"/>
        <v>0</v>
      </c>
      <c r="AI805" s="114">
        <f t="shared" si="882"/>
        <v>0</v>
      </c>
      <c r="AJ805" s="114">
        <f t="shared" si="882"/>
        <v>16832193749.805225</v>
      </c>
      <c r="AK805" s="114">
        <f t="shared" si="882"/>
        <v>16832193749.805225</v>
      </c>
      <c r="AL805" s="114">
        <f t="shared" si="882"/>
        <v>33664387499.610451</v>
      </c>
      <c r="AM805" s="114">
        <f t="shared" si="882"/>
        <v>57209069650</v>
      </c>
      <c r="AN805" s="114">
        <f t="shared" si="882"/>
        <v>32437991611.837898</v>
      </c>
      <c r="AO805" s="114">
        <f t="shared" si="882"/>
        <v>31934340106.951023</v>
      </c>
      <c r="AP805" s="114">
        <f t="shared" si="882"/>
        <v>121581401368.78893</v>
      </c>
      <c r="AQ805" s="114">
        <f t="shared" si="882"/>
        <v>57209069650</v>
      </c>
      <c r="AR805" s="114">
        <f t="shared" si="882"/>
        <v>32437991611.837898</v>
      </c>
      <c r="AS805" s="114">
        <f t="shared" si="882"/>
        <v>31934340106.951023</v>
      </c>
      <c r="AT805" s="114">
        <f t="shared" si="882"/>
        <v>121581401368.78893</v>
      </c>
      <c r="AU805" s="114">
        <f t="shared" si="882"/>
        <v>57209069650</v>
      </c>
      <c r="AV805" s="114">
        <f t="shared" si="882"/>
        <v>54653471228.026001</v>
      </c>
      <c r="AW805" s="114">
        <f t="shared" si="882"/>
        <v>111862540878.026</v>
      </c>
      <c r="AX805" s="114" t="e">
        <f t="shared" si="882"/>
        <v>#REF!</v>
      </c>
      <c r="AY805" s="114">
        <f t="shared" si="882"/>
        <v>111862540878.026</v>
      </c>
      <c r="AZ805" s="114">
        <f t="shared" si="882"/>
        <v>74413069000</v>
      </c>
      <c r="BA805" s="114">
        <f>BA806+BA811+BA813</f>
        <v>111862540878.026</v>
      </c>
      <c r="BB805" s="114">
        <f>BB806+BB811+BB813</f>
        <v>98945973732</v>
      </c>
    </row>
    <row r="806" spans="7:54" s="71" customFormat="1" ht="14.25" x14ac:dyDescent="0.2">
      <c r="G806" s="81" t="s">
        <v>1460</v>
      </c>
      <c r="H806" s="82" t="s">
        <v>1461</v>
      </c>
      <c r="I806" s="83" t="s">
        <v>1462</v>
      </c>
      <c r="J806" s="84">
        <f>SUM(J807:J810)</f>
        <v>0</v>
      </c>
      <c r="K806" s="84">
        <f>SUM(K807:K810)</f>
        <v>0</v>
      </c>
      <c r="L806" s="115">
        <f>SUM(L807:L810)</f>
        <v>33664387499.610455</v>
      </c>
      <c r="M806" s="115">
        <f t="shared" ref="M806:X806" si="883">SUM(M807:M810)</f>
        <v>0</v>
      </c>
      <c r="N806" s="115">
        <f t="shared" si="883"/>
        <v>0</v>
      </c>
      <c r="O806" s="115">
        <f t="shared" si="883"/>
        <v>0</v>
      </c>
      <c r="P806" s="115">
        <f t="shared" si="883"/>
        <v>37850510008</v>
      </c>
      <c r="Q806" s="115">
        <f t="shared" si="883"/>
        <v>10040315897</v>
      </c>
      <c r="R806" s="115">
        <f t="shared" si="883"/>
        <v>9318243745</v>
      </c>
      <c r="S806" s="115">
        <f>SUM(S807:S810)</f>
        <v>9318243745</v>
      </c>
      <c r="T806" s="115">
        <f>SUM(T807:T810)</f>
        <v>9318243745</v>
      </c>
      <c r="U806" s="115">
        <f>SUM(U807:U810)</f>
        <v>9318243745</v>
      </c>
      <c r="V806" s="115">
        <f t="shared" si="883"/>
        <v>9318243745</v>
      </c>
      <c r="W806" s="115">
        <f t="shared" si="883"/>
        <v>9318243745</v>
      </c>
      <c r="X806" s="115">
        <f t="shared" si="883"/>
        <v>9318243745</v>
      </c>
      <c r="Y806" s="115">
        <f t="shared" ref="Y806:Y829" si="884">SUM(M806:X806)</f>
        <v>113118532120</v>
      </c>
      <c r="Z806" s="115">
        <f t="shared" ref="Z806:AZ806" si="885">SUM(Z807:Z810)</f>
        <v>2805365624.9675379</v>
      </c>
      <c r="AA806" s="115">
        <f t="shared" si="885"/>
        <v>2805365624.9675379</v>
      </c>
      <c r="AB806" s="115">
        <f t="shared" si="885"/>
        <v>2805365624.9675379</v>
      </c>
      <c r="AC806" s="115">
        <f t="shared" si="885"/>
        <v>2805365624.9675379</v>
      </c>
      <c r="AD806" s="115">
        <f t="shared" si="885"/>
        <v>2805365624.9675379</v>
      </c>
      <c r="AE806" s="115">
        <f t="shared" si="885"/>
        <v>2805365624.9675379</v>
      </c>
      <c r="AF806" s="115">
        <f t="shared" si="885"/>
        <v>2805365624.9675379</v>
      </c>
      <c r="AG806" s="115">
        <f t="shared" si="885"/>
        <v>0</v>
      </c>
      <c r="AH806" s="115">
        <f t="shared" si="885"/>
        <v>0</v>
      </c>
      <c r="AI806" s="115">
        <f t="shared" si="885"/>
        <v>0</v>
      </c>
      <c r="AJ806" s="115">
        <f t="shared" si="885"/>
        <v>16832193749.805225</v>
      </c>
      <c r="AK806" s="115">
        <f t="shared" si="885"/>
        <v>16832193749.805225</v>
      </c>
      <c r="AL806" s="115">
        <f t="shared" si="885"/>
        <v>33664387499.610451</v>
      </c>
      <c r="AM806" s="115">
        <f t="shared" si="885"/>
        <v>57209069650</v>
      </c>
      <c r="AN806" s="115">
        <f t="shared" si="885"/>
        <v>27578561366.45665</v>
      </c>
      <c r="AO806" s="115">
        <f t="shared" si="885"/>
        <v>27074909861.569775</v>
      </c>
      <c r="AP806" s="115">
        <f t="shared" si="885"/>
        <v>111862540878.02643</v>
      </c>
      <c r="AQ806" s="115">
        <f t="shared" si="885"/>
        <v>57209069650</v>
      </c>
      <c r="AR806" s="115">
        <f t="shared" si="885"/>
        <v>27578561366.45665</v>
      </c>
      <c r="AS806" s="115">
        <f t="shared" si="885"/>
        <v>27074909861.569775</v>
      </c>
      <c r="AT806" s="115">
        <f>SUM(AT807:AT810)</f>
        <v>111862540878.02643</v>
      </c>
      <c r="AU806" s="115">
        <f t="shared" si="885"/>
        <v>57209069650</v>
      </c>
      <c r="AV806" s="115">
        <f t="shared" si="885"/>
        <v>54653471228.026001</v>
      </c>
      <c r="AW806" s="115">
        <f t="shared" si="885"/>
        <v>111862540878.026</v>
      </c>
      <c r="AX806" s="115" t="e">
        <f t="shared" si="885"/>
        <v>#REF!</v>
      </c>
      <c r="AY806" s="115">
        <f t="shared" si="885"/>
        <v>111862540878.026</v>
      </c>
      <c r="AZ806" s="115">
        <f t="shared" si="885"/>
        <v>74413069000</v>
      </c>
      <c r="BA806" s="115">
        <f>SUM(BA807:BA810)</f>
        <v>111862540878.026</v>
      </c>
      <c r="BB806" s="115">
        <f>SUM(BB807:BB810)</f>
        <v>98945973732</v>
      </c>
    </row>
    <row r="807" spans="7:54" s="71" customFormat="1" ht="14.25" x14ac:dyDescent="0.2">
      <c r="G807" s="81" t="s">
        <v>1463</v>
      </c>
      <c r="H807" s="85" t="s">
        <v>1463</v>
      </c>
      <c r="I807" s="74" t="s">
        <v>1464</v>
      </c>
      <c r="J807" s="75"/>
      <c r="K807" s="75"/>
      <c r="L807" s="113">
        <v>0</v>
      </c>
      <c r="M807" s="113"/>
      <c r="N807" s="113"/>
      <c r="O807" s="113"/>
      <c r="P807" s="113"/>
      <c r="Q807" s="113"/>
      <c r="R807" s="113"/>
      <c r="S807" s="113"/>
      <c r="T807" s="113"/>
      <c r="U807" s="113"/>
      <c r="V807" s="113"/>
      <c r="W807" s="113"/>
      <c r="X807" s="113"/>
      <c r="Y807" s="113">
        <f t="shared" si="884"/>
        <v>0</v>
      </c>
      <c r="Z807" s="113"/>
      <c r="AA807" s="113"/>
      <c r="AB807" s="113"/>
      <c r="AC807" s="113"/>
      <c r="AD807" s="113"/>
      <c r="AE807" s="113"/>
      <c r="AF807" s="113"/>
      <c r="AG807" s="113">
        <v>0</v>
      </c>
      <c r="AH807" s="113">
        <v>0</v>
      </c>
      <c r="AI807" s="113">
        <f t="shared" si="877"/>
        <v>0</v>
      </c>
      <c r="AJ807" s="113">
        <v>0</v>
      </c>
      <c r="AK807" s="113">
        <v>0</v>
      </c>
      <c r="AL807" s="113">
        <f t="shared" si="878"/>
        <v>0</v>
      </c>
      <c r="AM807" s="113">
        <f>SUM(M807:R807)</f>
        <v>0</v>
      </c>
      <c r="AN807" s="113">
        <f>SUM(S807:U807)</f>
        <v>0</v>
      </c>
      <c r="AO807" s="113">
        <f>SUM(V807:X807)</f>
        <v>0</v>
      </c>
      <c r="AP807" s="113">
        <f>SUM(AM807:AO807)</f>
        <v>0</v>
      </c>
      <c r="AQ807" s="113">
        <f t="shared" ref="AQ807:AS810" si="886">AM807</f>
        <v>0</v>
      </c>
      <c r="AR807" s="113">
        <f t="shared" si="886"/>
        <v>0</v>
      </c>
      <c r="AS807" s="113">
        <f t="shared" si="886"/>
        <v>0</v>
      </c>
      <c r="AT807" s="113">
        <f>SUM(AQ807:AS807)</f>
        <v>0</v>
      </c>
      <c r="AU807" s="113">
        <v>0</v>
      </c>
      <c r="AV807" s="113">
        <v>0</v>
      </c>
      <c r="AW807" s="113">
        <f>SUM(AU807:AV807)</f>
        <v>0</v>
      </c>
      <c r="AX807" s="113" t="e">
        <f>#REF!</f>
        <v>#REF!</v>
      </c>
      <c r="AY807" s="113">
        <v>0</v>
      </c>
      <c r="AZ807" s="113">
        <v>0</v>
      </c>
      <c r="BA807" s="113">
        <v>0</v>
      </c>
      <c r="BB807" s="113">
        <v>0</v>
      </c>
    </row>
    <row r="808" spans="7:54" s="71" customFormat="1" ht="14.25" x14ac:dyDescent="0.2">
      <c r="G808" s="81" t="s">
        <v>1465</v>
      </c>
      <c r="H808" s="85" t="s">
        <v>1465</v>
      </c>
      <c r="I808" s="74" t="s">
        <v>1466</v>
      </c>
      <c r="J808" s="75">
        <v>0</v>
      </c>
      <c r="K808" s="75"/>
      <c r="L808" s="113">
        <v>33664387499.610455</v>
      </c>
      <c r="M808" s="113">
        <v>0</v>
      </c>
      <c r="N808" s="113">
        <v>0</v>
      </c>
      <c r="O808" s="113">
        <v>0</v>
      </c>
      <c r="P808" s="113">
        <v>37850510008</v>
      </c>
      <c r="Q808" s="113">
        <v>10040315897</v>
      </c>
      <c r="R808" s="113">
        <v>9318243745</v>
      </c>
      <c r="S808" s="113">
        <v>9318243745</v>
      </c>
      <c r="T808" s="113">
        <v>9318243745</v>
      </c>
      <c r="U808" s="113">
        <v>9318243745</v>
      </c>
      <c r="V808" s="113">
        <v>9318243745</v>
      </c>
      <c r="W808" s="113">
        <v>9318243745</v>
      </c>
      <c r="X808" s="113">
        <v>9318243745</v>
      </c>
      <c r="Y808" s="113">
        <f t="shared" si="884"/>
        <v>113118532120</v>
      </c>
      <c r="Z808" s="113">
        <v>2805365624.9675379</v>
      </c>
      <c r="AA808" s="113">
        <v>2805365624.9675379</v>
      </c>
      <c r="AB808" s="113">
        <v>2805365624.9675379</v>
      </c>
      <c r="AC808" s="113">
        <v>2805365624.9675379</v>
      </c>
      <c r="AD808" s="113">
        <v>2805365624.9675379</v>
      </c>
      <c r="AE808" s="113">
        <v>2805365624.9675379</v>
      </c>
      <c r="AF808" s="113">
        <v>2805365624.9675379</v>
      </c>
      <c r="AG808" s="113">
        <v>0</v>
      </c>
      <c r="AH808" s="113">
        <v>0</v>
      </c>
      <c r="AI808" s="113">
        <f t="shared" si="877"/>
        <v>0</v>
      </c>
      <c r="AJ808" s="113">
        <v>16832193749.805225</v>
      </c>
      <c r="AK808" s="113">
        <v>16832193749.805225</v>
      </c>
      <c r="AL808" s="113">
        <f t="shared" si="878"/>
        <v>33664387499.610451</v>
      </c>
      <c r="AM808" s="113">
        <f>SUM(M808:R808)</f>
        <v>57209069650</v>
      </c>
      <c r="AN808" s="113">
        <v>27578561366.45665</v>
      </c>
      <c r="AO808" s="113">
        <v>27074909861.569775</v>
      </c>
      <c r="AP808" s="113">
        <f>SUM(AM808:AO808)</f>
        <v>111862540878.02643</v>
      </c>
      <c r="AQ808" s="113">
        <f t="shared" si="886"/>
        <v>57209069650</v>
      </c>
      <c r="AR808" s="113">
        <f t="shared" si="886"/>
        <v>27578561366.45665</v>
      </c>
      <c r="AS808" s="113">
        <f t="shared" si="886"/>
        <v>27074909861.569775</v>
      </c>
      <c r="AT808" s="113">
        <f>SUM(AQ808:AS808)</f>
        <v>111862540878.02643</v>
      </c>
      <c r="AU808" s="113">
        <v>57209069650</v>
      </c>
      <c r="AV808" s="113">
        <v>54653471228.026001</v>
      </c>
      <c r="AW808" s="113">
        <f>SUM(AU808:AV808)</f>
        <v>111862540878.026</v>
      </c>
      <c r="AX808" s="113" t="e">
        <f>#REF!</f>
        <v>#REF!</v>
      </c>
      <c r="AY808" s="113">
        <f>111862540.878026*1000</f>
        <v>111862540878.026</v>
      </c>
      <c r="AZ808" s="113">
        <v>74413069000</v>
      </c>
      <c r="BA808" s="113">
        <f>111862540.878026*1000</f>
        <v>111862540878.026</v>
      </c>
      <c r="BB808" s="117">
        <f>74413069045+35360068687-9684000000-1143164000</f>
        <v>98945973732</v>
      </c>
    </row>
    <row r="809" spans="7:54" s="71" customFormat="1" ht="14.25" x14ac:dyDescent="0.2">
      <c r="G809" s="81" t="s">
        <v>1467</v>
      </c>
      <c r="H809" s="85" t="s">
        <v>1467</v>
      </c>
      <c r="I809" s="74" t="s">
        <v>1468</v>
      </c>
      <c r="J809" s="75">
        <v>0</v>
      </c>
      <c r="K809" s="75"/>
      <c r="L809" s="113">
        <v>0</v>
      </c>
      <c r="M809" s="113"/>
      <c r="N809" s="113"/>
      <c r="O809" s="113"/>
      <c r="P809" s="113"/>
      <c r="Q809" s="113"/>
      <c r="R809" s="113"/>
      <c r="S809" s="113"/>
      <c r="T809" s="113"/>
      <c r="U809" s="113"/>
      <c r="V809" s="113"/>
      <c r="W809" s="113"/>
      <c r="X809" s="113"/>
      <c r="Y809" s="113">
        <f t="shared" si="884"/>
        <v>0</v>
      </c>
      <c r="Z809" s="113"/>
      <c r="AA809" s="113"/>
      <c r="AB809" s="113"/>
      <c r="AC809" s="113"/>
      <c r="AD809" s="113"/>
      <c r="AE809" s="113"/>
      <c r="AF809" s="113">
        <v>0</v>
      </c>
      <c r="AG809" s="113">
        <v>0</v>
      </c>
      <c r="AH809" s="113">
        <v>0</v>
      </c>
      <c r="AI809" s="113">
        <f t="shared" si="877"/>
        <v>0</v>
      </c>
      <c r="AJ809" s="113">
        <v>0</v>
      </c>
      <c r="AK809" s="113">
        <v>0</v>
      </c>
      <c r="AL809" s="113">
        <f t="shared" si="878"/>
        <v>0</v>
      </c>
      <c r="AM809" s="113">
        <f>SUM(M809:R809)</f>
        <v>0</v>
      </c>
      <c r="AN809" s="113">
        <f>SUM(S809:U809)</f>
        <v>0</v>
      </c>
      <c r="AO809" s="113">
        <f>SUM(V809:X809)</f>
        <v>0</v>
      </c>
      <c r="AP809" s="113">
        <f>SUM(AM809:AO809)</f>
        <v>0</v>
      </c>
      <c r="AQ809" s="113">
        <f t="shared" si="886"/>
        <v>0</v>
      </c>
      <c r="AR809" s="113">
        <f t="shared" si="886"/>
        <v>0</v>
      </c>
      <c r="AS809" s="113">
        <f t="shared" si="886"/>
        <v>0</v>
      </c>
      <c r="AT809" s="113">
        <f>SUM(AQ809:AS809)</f>
        <v>0</v>
      </c>
      <c r="AU809" s="113">
        <v>0</v>
      </c>
      <c r="AV809" s="113">
        <v>0</v>
      </c>
      <c r="AW809" s="113">
        <f>SUM(AU809:AV809)</f>
        <v>0</v>
      </c>
      <c r="AX809" s="113" t="e">
        <f>#REF!</f>
        <v>#REF!</v>
      </c>
      <c r="AY809" s="113">
        <v>0</v>
      </c>
      <c r="AZ809" s="113">
        <v>0</v>
      </c>
      <c r="BA809" s="113">
        <v>0</v>
      </c>
      <c r="BB809" s="113">
        <v>0</v>
      </c>
    </row>
    <row r="810" spans="7:54" s="71" customFormat="1" ht="14.25" x14ac:dyDescent="0.2">
      <c r="G810" s="81" t="s">
        <v>1469</v>
      </c>
      <c r="H810" s="85" t="s">
        <v>1469</v>
      </c>
      <c r="I810" s="74" t="s">
        <v>1470</v>
      </c>
      <c r="J810" s="75"/>
      <c r="K810" s="75"/>
      <c r="L810" s="113">
        <v>0</v>
      </c>
      <c r="M810" s="113"/>
      <c r="N810" s="113"/>
      <c r="O810" s="113"/>
      <c r="P810" s="113"/>
      <c r="Q810" s="113"/>
      <c r="R810" s="113"/>
      <c r="S810" s="113"/>
      <c r="T810" s="113"/>
      <c r="U810" s="113"/>
      <c r="V810" s="113"/>
      <c r="W810" s="113"/>
      <c r="X810" s="113"/>
      <c r="Y810" s="113">
        <f t="shared" si="884"/>
        <v>0</v>
      </c>
      <c r="Z810" s="113"/>
      <c r="AA810" s="113"/>
      <c r="AB810" s="113"/>
      <c r="AC810" s="113"/>
      <c r="AD810" s="113"/>
      <c r="AE810" s="113"/>
      <c r="AF810" s="113"/>
      <c r="AG810" s="113">
        <v>0</v>
      </c>
      <c r="AH810" s="113">
        <v>0</v>
      </c>
      <c r="AI810" s="113">
        <f t="shared" si="877"/>
        <v>0</v>
      </c>
      <c r="AJ810" s="113">
        <v>0</v>
      </c>
      <c r="AK810" s="113">
        <v>0</v>
      </c>
      <c r="AL810" s="113">
        <f t="shared" si="878"/>
        <v>0</v>
      </c>
      <c r="AM810" s="113">
        <f>SUM(M810:R810)</f>
        <v>0</v>
      </c>
      <c r="AN810" s="113">
        <f>SUM(S810:U810)</f>
        <v>0</v>
      </c>
      <c r="AO810" s="113">
        <f>SUM(V810:X810)</f>
        <v>0</v>
      </c>
      <c r="AP810" s="113">
        <f>SUM(AM810:AO810)</f>
        <v>0</v>
      </c>
      <c r="AQ810" s="113">
        <f t="shared" si="886"/>
        <v>0</v>
      </c>
      <c r="AR810" s="113">
        <f t="shared" si="886"/>
        <v>0</v>
      </c>
      <c r="AS810" s="113">
        <f t="shared" si="886"/>
        <v>0</v>
      </c>
      <c r="AT810" s="113">
        <f>SUM(AQ810:AS810)</f>
        <v>0</v>
      </c>
      <c r="AU810" s="113">
        <v>0</v>
      </c>
      <c r="AV810" s="113">
        <v>0</v>
      </c>
      <c r="AW810" s="113">
        <f>SUM(AU810:AV810)</f>
        <v>0</v>
      </c>
      <c r="AX810" s="113" t="e">
        <f>#REF!</f>
        <v>#REF!</v>
      </c>
      <c r="AY810" s="113">
        <v>0</v>
      </c>
      <c r="AZ810" s="113">
        <v>0</v>
      </c>
      <c r="BA810" s="113">
        <v>0</v>
      </c>
      <c r="BB810" s="113">
        <v>0</v>
      </c>
    </row>
    <row r="811" spans="7:54" s="71" customFormat="1" ht="14.25" x14ac:dyDescent="0.2">
      <c r="G811" s="81" t="s">
        <v>1471</v>
      </c>
      <c r="H811" s="82" t="s">
        <v>1472</v>
      </c>
      <c r="I811" s="83" t="s">
        <v>1473</v>
      </c>
      <c r="J811" s="84">
        <f>J812</f>
        <v>0</v>
      </c>
      <c r="K811" s="84">
        <f>K812</f>
        <v>0</v>
      </c>
      <c r="L811" s="115">
        <f>L812</f>
        <v>0</v>
      </c>
      <c r="M811" s="115">
        <f t="shared" ref="M811:X811" si="887">M812</f>
        <v>0</v>
      </c>
      <c r="N811" s="115">
        <f t="shared" si="887"/>
        <v>0</v>
      </c>
      <c r="O811" s="115">
        <f t="shared" si="887"/>
        <v>27466248345</v>
      </c>
      <c r="P811" s="115">
        <f t="shared" si="887"/>
        <v>-27466248345</v>
      </c>
      <c r="Q811" s="115">
        <f t="shared" si="887"/>
        <v>0</v>
      </c>
      <c r="R811" s="115">
        <f t="shared" si="887"/>
        <v>0</v>
      </c>
      <c r="S811" s="115">
        <f t="shared" si="887"/>
        <v>0</v>
      </c>
      <c r="T811" s="115">
        <f t="shared" si="887"/>
        <v>0</v>
      </c>
      <c r="U811" s="115">
        <f t="shared" si="887"/>
        <v>0</v>
      </c>
      <c r="V811" s="115">
        <f t="shared" si="887"/>
        <v>0</v>
      </c>
      <c r="W811" s="115">
        <f t="shared" si="887"/>
        <v>0</v>
      </c>
      <c r="X811" s="115">
        <f t="shared" si="887"/>
        <v>0</v>
      </c>
      <c r="Y811" s="115">
        <f t="shared" si="884"/>
        <v>0</v>
      </c>
      <c r="Z811" s="115">
        <f t="shared" ref="Z811:BB811" si="888">Z812</f>
        <v>0</v>
      </c>
      <c r="AA811" s="115">
        <f t="shared" si="888"/>
        <v>0</v>
      </c>
      <c r="AB811" s="115">
        <f t="shared" si="888"/>
        <v>0</v>
      </c>
      <c r="AC811" s="115">
        <f t="shared" si="888"/>
        <v>0</v>
      </c>
      <c r="AD811" s="115">
        <f t="shared" si="888"/>
        <v>0</v>
      </c>
      <c r="AE811" s="115">
        <f t="shared" si="888"/>
        <v>0</v>
      </c>
      <c r="AF811" s="115">
        <f t="shared" si="888"/>
        <v>0</v>
      </c>
      <c r="AG811" s="115">
        <f t="shared" si="888"/>
        <v>0</v>
      </c>
      <c r="AH811" s="115">
        <f t="shared" si="888"/>
        <v>0</v>
      </c>
      <c r="AI811" s="115">
        <f t="shared" si="888"/>
        <v>0</v>
      </c>
      <c r="AJ811" s="115">
        <f t="shared" si="888"/>
        <v>0</v>
      </c>
      <c r="AK811" s="115">
        <f t="shared" si="888"/>
        <v>0</v>
      </c>
      <c r="AL811" s="115">
        <f t="shared" si="888"/>
        <v>0</v>
      </c>
      <c r="AM811" s="115">
        <f t="shared" si="888"/>
        <v>0</v>
      </c>
      <c r="AN811" s="115">
        <f t="shared" si="888"/>
        <v>4859430245.3812494</v>
      </c>
      <c r="AO811" s="115">
        <f t="shared" si="888"/>
        <v>4859430245.3812494</v>
      </c>
      <c r="AP811" s="115">
        <f t="shared" si="888"/>
        <v>9718860490.7624989</v>
      </c>
      <c r="AQ811" s="115">
        <f t="shared" si="888"/>
        <v>0</v>
      </c>
      <c r="AR811" s="115">
        <f t="shared" si="888"/>
        <v>4859430245.3812494</v>
      </c>
      <c r="AS811" s="115">
        <f t="shared" si="888"/>
        <v>4859430245.3812494</v>
      </c>
      <c r="AT811" s="115">
        <f t="shared" si="888"/>
        <v>9718860490.7624989</v>
      </c>
      <c r="AU811" s="115">
        <f t="shared" si="888"/>
        <v>0</v>
      </c>
      <c r="AV811" s="115">
        <f t="shared" si="888"/>
        <v>0</v>
      </c>
      <c r="AW811" s="115">
        <f t="shared" si="888"/>
        <v>0</v>
      </c>
      <c r="AX811" s="115">
        <f t="shared" si="888"/>
        <v>0</v>
      </c>
      <c r="AY811" s="115">
        <f t="shared" si="888"/>
        <v>0</v>
      </c>
      <c r="AZ811" s="115">
        <f t="shared" si="888"/>
        <v>0</v>
      </c>
      <c r="BA811" s="115">
        <f t="shared" si="888"/>
        <v>0</v>
      </c>
      <c r="BB811" s="115">
        <f t="shared" si="888"/>
        <v>0</v>
      </c>
    </row>
    <row r="812" spans="7:54" s="71" customFormat="1" ht="14.25" x14ac:dyDescent="0.2">
      <c r="G812" s="81" t="s">
        <v>1474</v>
      </c>
      <c r="H812" s="85" t="s">
        <v>1474</v>
      </c>
      <c r="I812" s="74" t="s">
        <v>1475</v>
      </c>
      <c r="J812" s="75"/>
      <c r="K812" s="75"/>
      <c r="L812" s="113">
        <v>0</v>
      </c>
      <c r="M812" s="113"/>
      <c r="N812" s="113"/>
      <c r="O812" s="113">
        <v>27466248345</v>
      </c>
      <c r="P812" s="113">
        <v>-27466248345</v>
      </c>
      <c r="Q812" s="113"/>
      <c r="R812" s="113"/>
      <c r="S812" s="113"/>
      <c r="T812" s="113"/>
      <c r="U812" s="113"/>
      <c r="V812" s="113"/>
      <c r="W812" s="113"/>
      <c r="X812" s="113"/>
      <c r="Y812" s="113">
        <f t="shared" si="884"/>
        <v>0</v>
      </c>
      <c r="Z812" s="113"/>
      <c r="AA812" s="113"/>
      <c r="AB812" s="113"/>
      <c r="AC812" s="113"/>
      <c r="AD812" s="113"/>
      <c r="AE812" s="113"/>
      <c r="AF812" s="113"/>
      <c r="AG812" s="113">
        <v>0</v>
      </c>
      <c r="AH812" s="113">
        <v>0</v>
      </c>
      <c r="AI812" s="113">
        <f t="shared" si="877"/>
        <v>0</v>
      </c>
      <c r="AJ812" s="113">
        <v>0</v>
      </c>
      <c r="AK812" s="113">
        <v>0</v>
      </c>
      <c r="AL812" s="113">
        <f t="shared" si="878"/>
        <v>0</v>
      </c>
      <c r="AM812" s="113">
        <f>SUM(M812:R812)</f>
        <v>0</v>
      </c>
      <c r="AN812" s="113">
        <v>4859430245.3812494</v>
      </c>
      <c r="AO812" s="113">
        <v>4859430245.3812494</v>
      </c>
      <c r="AP812" s="113">
        <f>SUM(AM812:AO812)</f>
        <v>9718860490.7624989</v>
      </c>
      <c r="AQ812" s="113">
        <f>AM812</f>
        <v>0</v>
      </c>
      <c r="AR812" s="113">
        <f>AN812</f>
        <v>4859430245.3812494</v>
      </c>
      <c r="AS812" s="113">
        <f>AO812</f>
        <v>4859430245.3812494</v>
      </c>
      <c r="AT812" s="113">
        <f>SUM(AQ812:AS812)</f>
        <v>9718860490.7624989</v>
      </c>
      <c r="AU812" s="113">
        <v>0</v>
      </c>
      <c r="AV812" s="113"/>
      <c r="AW812" s="113">
        <f>SUM(AU812:AV812)</f>
        <v>0</v>
      </c>
      <c r="AX812" s="113"/>
      <c r="AY812" s="113"/>
      <c r="AZ812" s="113"/>
      <c r="BA812" s="113"/>
      <c r="BB812" s="113"/>
    </row>
    <row r="813" spans="7:54" s="71" customFormat="1" ht="14.25" x14ac:dyDescent="0.2">
      <c r="G813" s="81" t="s">
        <v>1476</v>
      </c>
      <c r="H813" s="82" t="s">
        <v>1477</v>
      </c>
      <c r="I813" s="83" t="s">
        <v>1478</v>
      </c>
      <c r="J813" s="84">
        <f>J814</f>
        <v>0</v>
      </c>
      <c r="K813" s="84">
        <f>K814</f>
        <v>0</v>
      </c>
      <c r="L813" s="115">
        <f>L814</f>
        <v>0</v>
      </c>
      <c r="M813" s="115">
        <f t="shared" ref="M813:X813" si="889">M814</f>
        <v>0</v>
      </c>
      <c r="N813" s="115">
        <f t="shared" si="889"/>
        <v>0</v>
      </c>
      <c r="O813" s="115">
        <f t="shared" si="889"/>
        <v>0</v>
      </c>
      <c r="P813" s="115">
        <f t="shared" si="889"/>
        <v>0</v>
      </c>
      <c r="Q813" s="115">
        <f t="shared" si="889"/>
        <v>0</v>
      </c>
      <c r="R813" s="115">
        <f t="shared" si="889"/>
        <v>0</v>
      </c>
      <c r="S813" s="115">
        <f t="shared" si="889"/>
        <v>0</v>
      </c>
      <c r="T813" s="115">
        <f t="shared" si="889"/>
        <v>0</v>
      </c>
      <c r="U813" s="115">
        <f t="shared" si="889"/>
        <v>0</v>
      </c>
      <c r="V813" s="115">
        <f t="shared" si="889"/>
        <v>0</v>
      </c>
      <c r="W813" s="115">
        <f t="shared" si="889"/>
        <v>0</v>
      </c>
      <c r="X813" s="115">
        <f t="shared" si="889"/>
        <v>0</v>
      </c>
      <c r="Y813" s="115">
        <f t="shared" si="884"/>
        <v>0</v>
      </c>
      <c r="Z813" s="115">
        <f t="shared" ref="Z813:BB813" si="890">Z814</f>
        <v>0</v>
      </c>
      <c r="AA813" s="115">
        <f t="shared" si="890"/>
        <v>0</v>
      </c>
      <c r="AB813" s="115">
        <f t="shared" si="890"/>
        <v>0</v>
      </c>
      <c r="AC813" s="115">
        <f t="shared" si="890"/>
        <v>0</v>
      </c>
      <c r="AD813" s="115">
        <f t="shared" si="890"/>
        <v>0</v>
      </c>
      <c r="AE813" s="115">
        <f t="shared" si="890"/>
        <v>0</v>
      </c>
      <c r="AF813" s="115">
        <f t="shared" si="890"/>
        <v>0</v>
      </c>
      <c r="AG813" s="115">
        <f t="shared" si="890"/>
        <v>0</v>
      </c>
      <c r="AH813" s="115">
        <f t="shared" si="890"/>
        <v>0</v>
      </c>
      <c r="AI813" s="115">
        <f t="shared" si="890"/>
        <v>0</v>
      </c>
      <c r="AJ813" s="115">
        <f t="shared" si="890"/>
        <v>0</v>
      </c>
      <c r="AK813" s="115">
        <f t="shared" si="890"/>
        <v>0</v>
      </c>
      <c r="AL813" s="115">
        <f t="shared" si="890"/>
        <v>0</v>
      </c>
      <c r="AM813" s="115">
        <f t="shared" si="890"/>
        <v>0</v>
      </c>
      <c r="AN813" s="115">
        <f t="shared" si="890"/>
        <v>0</v>
      </c>
      <c r="AO813" s="115">
        <f t="shared" si="890"/>
        <v>0</v>
      </c>
      <c r="AP813" s="115">
        <f t="shared" si="890"/>
        <v>0</v>
      </c>
      <c r="AQ813" s="115">
        <f t="shared" si="890"/>
        <v>0</v>
      </c>
      <c r="AR813" s="115">
        <f t="shared" si="890"/>
        <v>0</v>
      </c>
      <c r="AS813" s="115">
        <f t="shared" si="890"/>
        <v>0</v>
      </c>
      <c r="AT813" s="115">
        <f t="shared" si="890"/>
        <v>0</v>
      </c>
      <c r="AU813" s="115">
        <f t="shared" si="890"/>
        <v>0</v>
      </c>
      <c r="AV813" s="115">
        <f t="shared" si="890"/>
        <v>0</v>
      </c>
      <c r="AW813" s="115">
        <f t="shared" si="890"/>
        <v>0</v>
      </c>
      <c r="AX813" s="115" t="e">
        <f t="shared" si="890"/>
        <v>#REF!</v>
      </c>
      <c r="AY813" s="115">
        <f t="shared" si="890"/>
        <v>0</v>
      </c>
      <c r="AZ813" s="115">
        <f t="shared" si="890"/>
        <v>0</v>
      </c>
      <c r="BA813" s="115">
        <f t="shared" si="890"/>
        <v>0</v>
      </c>
      <c r="BB813" s="115">
        <f t="shared" si="890"/>
        <v>0</v>
      </c>
    </row>
    <row r="814" spans="7:54" s="71" customFormat="1" ht="14.25" x14ac:dyDescent="0.2">
      <c r="G814" s="81" t="s">
        <v>1479</v>
      </c>
      <c r="H814" s="85" t="s">
        <v>1479</v>
      </c>
      <c r="I814" s="74" t="s">
        <v>1480</v>
      </c>
      <c r="J814" s="75">
        <v>0</v>
      </c>
      <c r="K814" s="75"/>
      <c r="L814" s="113">
        <v>0</v>
      </c>
      <c r="M814" s="113">
        <v>0</v>
      </c>
      <c r="N814" s="113">
        <v>0</v>
      </c>
      <c r="O814" s="113">
        <v>0</v>
      </c>
      <c r="P814" s="113">
        <v>0</v>
      </c>
      <c r="Q814" s="113">
        <v>0</v>
      </c>
      <c r="R814" s="113">
        <v>0</v>
      </c>
      <c r="S814" s="113">
        <v>0</v>
      </c>
      <c r="T814" s="113">
        <v>0</v>
      </c>
      <c r="U814" s="113">
        <v>0</v>
      </c>
      <c r="V814" s="113">
        <v>0</v>
      </c>
      <c r="W814" s="113">
        <v>0</v>
      </c>
      <c r="X814" s="113">
        <v>0</v>
      </c>
      <c r="Y814" s="113">
        <f t="shared" si="884"/>
        <v>0</v>
      </c>
      <c r="Z814" s="113">
        <v>0</v>
      </c>
      <c r="AA814" s="113">
        <v>0</v>
      </c>
      <c r="AB814" s="113">
        <v>0</v>
      </c>
      <c r="AC814" s="113">
        <v>0</v>
      </c>
      <c r="AD814" s="113">
        <v>0</v>
      </c>
      <c r="AE814" s="113">
        <v>0</v>
      </c>
      <c r="AF814" s="113">
        <v>0</v>
      </c>
      <c r="AG814" s="113">
        <v>0</v>
      </c>
      <c r="AH814" s="113">
        <v>0</v>
      </c>
      <c r="AI814" s="113">
        <f t="shared" si="877"/>
        <v>0</v>
      </c>
      <c r="AJ814" s="113">
        <v>0</v>
      </c>
      <c r="AK814" s="113">
        <v>0</v>
      </c>
      <c r="AL814" s="113">
        <f t="shared" si="878"/>
        <v>0</v>
      </c>
      <c r="AM814" s="113">
        <f>SUM(M814:R814)</f>
        <v>0</v>
      </c>
      <c r="AN814" s="113">
        <f>SUM(S814:U814)</f>
        <v>0</v>
      </c>
      <c r="AO814" s="113">
        <f>SUM(V814:X814)</f>
        <v>0</v>
      </c>
      <c r="AP814" s="113">
        <f>SUM(AM814:AO814)</f>
        <v>0</v>
      </c>
      <c r="AQ814" s="113">
        <f t="shared" ref="AQ814:AS819" si="891">AM814</f>
        <v>0</v>
      </c>
      <c r="AR814" s="113">
        <f t="shared" si="891"/>
        <v>0</v>
      </c>
      <c r="AS814" s="113">
        <f t="shared" si="891"/>
        <v>0</v>
      </c>
      <c r="AT814" s="113">
        <f t="shared" ref="AT814:AT819" si="892">SUM(AQ814:AS814)</f>
        <v>0</v>
      </c>
      <c r="AU814" s="113">
        <v>0</v>
      </c>
      <c r="AV814" s="113">
        <v>0</v>
      </c>
      <c r="AW814" s="113">
        <f t="shared" ref="AW814:AW819" si="893">SUM(AU814:AV814)</f>
        <v>0</v>
      </c>
      <c r="AX814" s="113" t="e">
        <f>#REF!</f>
        <v>#REF!</v>
      </c>
      <c r="AY814" s="113">
        <v>0</v>
      </c>
      <c r="AZ814" s="113">
        <v>0</v>
      </c>
      <c r="BA814" s="113">
        <v>0</v>
      </c>
      <c r="BB814" s="113">
        <v>0</v>
      </c>
    </row>
    <row r="815" spans="7:54" s="99" customFormat="1" x14ac:dyDescent="0.25">
      <c r="G815" s="98" t="s">
        <v>1481</v>
      </c>
      <c r="H815" s="78" t="s">
        <v>259</v>
      </c>
      <c r="I815" s="79" t="s">
        <v>260</v>
      </c>
      <c r="J815" s="80">
        <f>J816+J818</f>
        <v>0</v>
      </c>
      <c r="K815" s="80">
        <f>K816+K818</f>
        <v>0</v>
      </c>
      <c r="L815" s="114">
        <f>L816+L818</f>
        <v>0</v>
      </c>
      <c r="M815" s="114">
        <f t="shared" ref="M815:X815" si="894">M816+M818</f>
        <v>0</v>
      </c>
      <c r="N815" s="114">
        <f t="shared" si="894"/>
        <v>0</v>
      </c>
      <c r="O815" s="114">
        <f t="shared" si="894"/>
        <v>0</v>
      </c>
      <c r="P815" s="114">
        <f t="shared" si="894"/>
        <v>0</v>
      </c>
      <c r="Q815" s="114">
        <f t="shared" si="894"/>
        <v>0</v>
      </c>
      <c r="R815" s="114">
        <f t="shared" si="894"/>
        <v>0</v>
      </c>
      <c r="S815" s="114">
        <f t="shared" si="894"/>
        <v>0</v>
      </c>
      <c r="T815" s="114">
        <f t="shared" si="894"/>
        <v>0</v>
      </c>
      <c r="U815" s="114">
        <f t="shared" si="894"/>
        <v>0</v>
      </c>
      <c r="V815" s="114">
        <f t="shared" si="894"/>
        <v>0</v>
      </c>
      <c r="W815" s="114">
        <f t="shared" si="894"/>
        <v>0</v>
      </c>
      <c r="X815" s="114">
        <f t="shared" si="894"/>
        <v>0</v>
      </c>
      <c r="Y815" s="114">
        <f t="shared" si="884"/>
        <v>0</v>
      </c>
      <c r="Z815" s="114">
        <f t="shared" ref="Z815:AF815" si="895">Z816+Z818</f>
        <v>0</v>
      </c>
      <c r="AA815" s="114">
        <f t="shared" si="895"/>
        <v>0</v>
      </c>
      <c r="AB815" s="114">
        <f t="shared" si="895"/>
        <v>0</v>
      </c>
      <c r="AC815" s="114">
        <f t="shared" si="895"/>
        <v>0</v>
      </c>
      <c r="AD815" s="114">
        <f t="shared" si="895"/>
        <v>0</v>
      </c>
      <c r="AE815" s="114">
        <f t="shared" si="895"/>
        <v>0</v>
      </c>
      <c r="AF815" s="114">
        <f t="shared" si="895"/>
        <v>0</v>
      </c>
      <c r="AG815" s="113">
        <f>SUM(AE815:AF815)</f>
        <v>0</v>
      </c>
      <c r="AH815" s="113">
        <f>SUM(AF815:AG815)</f>
        <v>0</v>
      </c>
      <c r="AI815" s="113">
        <f t="shared" si="877"/>
        <v>0</v>
      </c>
      <c r="AJ815" s="113">
        <v>0</v>
      </c>
      <c r="AK815" s="113">
        <v>0</v>
      </c>
      <c r="AL815" s="113">
        <f t="shared" si="878"/>
        <v>0</v>
      </c>
      <c r="AM815" s="114">
        <f>AM816+AM818</f>
        <v>0</v>
      </c>
      <c r="AN815" s="114">
        <f>AN816+AN818</f>
        <v>0</v>
      </c>
      <c r="AO815" s="114">
        <f>AO816+AO818</f>
        <v>0</v>
      </c>
      <c r="AP815" s="114">
        <f>AP816+AP818</f>
        <v>0</v>
      </c>
      <c r="AQ815" s="113">
        <f t="shared" si="891"/>
        <v>0</v>
      </c>
      <c r="AR815" s="113">
        <f t="shared" si="891"/>
        <v>0</v>
      </c>
      <c r="AS815" s="113">
        <f t="shared" si="891"/>
        <v>0</v>
      </c>
      <c r="AT815" s="113">
        <f t="shared" si="892"/>
        <v>0</v>
      </c>
      <c r="AU815" s="114">
        <f>AU816+AU818</f>
        <v>0</v>
      </c>
      <c r="AV815" s="113">
        <f>AR815+AS815</f>
        <v>0</v>
      </c>
      <c r="AW815" s="113">
        <f t="shared" si="893"/>
        <v>0</v>
      </c>
      <c r="AX815" s="114" t="e">
        <f>AX816+AX818</f>
        <v>#REF!</v>
      </c>
      <c r="AY815" s="114">
        <f>AY816+AY818</f>
        <v>0</v>
      </c>
      <c r="AZ815" s="114">
        <f>AZ816+AZ818</f>
        <v>0</v>
      </c>
      <c r="BA815" s="114">
        <f>BA816+BA818</f>
        <v>0</v>
      </c>
      <c r="BB815" s="114">
        <f>BB816+BB818</f>
        <v>0</v>
      </c>
    </row>
    <row r="816" spans="7:54" s="71" customFormat="1" ht="14.25" x14ac:dyDescent="0.2">
      <c r="G816" s="81" t="s">
        <v>1482</v>
      </c>
      <c r="H816" s="85" t="s">
        <v>1483</v>
      </c>
      <c r="I816" s="74" t="s">
        <v>1484</v>
      </c>
      <c r="J816" s="75">
        <f>J817</f>
        <v>0</v>
      </c>
      <c r="K816" s="75">
        <f>K817</f>
        <v>0</v>
      </c>
      <c r="L816" s="113">
        <v>0</v>
      </c>
      <c r="M816" s="113">
        <f t="shared" ref="M816:X816" si="896">M817</f>
        <v>0</v>
      </c>
      <c r="N816" s="113">
        <f t="shared" si="896"/>
        <v>0</v>
      </c>
      <c r="O816" s="113">
        <f t="shared" si="896"/>
        <v>0</v>
      </c>
      <c r="P816" s="113">
        <f t="shared" si="896"/>
        <v>0</v>
      </c>
      <c r="Q816" s="113">
        <f t="shared" si="896"/>
        <v>0</v>
      </c>
      <c r="R816" s="113">
        <f t="shared" si="896"/>
        <v>0</v>
      </c>
      <c r="S816" s="113">
        <f t="shared" si="896"/>
        <v>0</v>
      </c>
      <c r="T816" s="113">
        <f t="shared" si="896"/>
        <v>0</v>
      </c>
      <c r="U816" s="113">
        <f t="shared" si="896"/>
        <v>0</v>
      </c>
      <c r="V816" s="113">
        <f t="shared" si="896"/>
        <v>0</v>
      </c>
      <c r="W816" s="113">
        <f t="shared" si="896"/>
        <v>0</v>
      </c>
      <c r="X816" s="113">
        <f t="shared" si="896"/>
        <v>0</v>
      </c>
      <c r="Y816" s="113">
        <f t="shared" si="884"/>
        <v>0</v>
      </c>
      <c r="Z816" s="113">
        <f t="shared" ref="Z816:AF816" si="897">Z817</f>
        <v>0</v>
      </c>
      <c r="AA816" s="113">
        <f t="shared" si="897"/>
        <v>0</v>
      </c>
      <c r="AB816" s="113">
        <f t="shared" si="897"/>
        <v>0</v>
      </c>
      <c r="AC816" s="113">
        <f t="shared" si="897"/>
        <v>0</v>
      </c>
      <c r="AD816" s="113">
        <f t="shared" si="897"/>
        <v>0</v>
      </c>
      <c r="AE816" s="113">
        <f t="shared" si="897"/>
        <v>0</v>
      </c>
      <c r="AF816" s="113">
        <f t="shared" si="897"/>
        <v>0</v>
      </c>
      <c r="AG816" s="113">
        <f>AG817+AG819</f>
        <v>0</v>
      </c>
      <c r="AH816" s="113">
        <f>AH817+AH819</f>
        <v>0</v>
      </c>
      <c r="AI816" s="113">
        <f>AI817+AI819</f>
        <v>0</v>
      </c>
      <c r="AJ816" s="113">
        <v>0</v>
      </c>
      <c r="AK816" s="113">
        <v>0</v>
      </c>
      <c r="AL816" s="113">
        <f t="shared" si="878"/>
        <v>0</v>
      </c>
      <c r="AM816" s="113">
        <f>SUM(M816:R816)</f>
        <v>0</v>
      </c>
      <c r="AN816" s="113">
        <f>SUM(S816:U816)</f>
        <v>0</v>
      </c>
      <c r="AO816" s="113">
        <f>SUM(V816:X816)</f>
        <v>0</v>
      </c>
      <c r="AP816" s="113">
        <f>SUM(AM816:AO816)</f>
        <v>0</v>
      </c>
      <c r="AQ816" s="113">
        <f t="shared" si="891"/>
        <v>0</v>
      </c>
      <c r="AR816" s="113">
        <f t="shared" si="891"/>
        <v>0</v>
      </c>
      <c r="AS816" s="113">
        <f t="shared" si="891"/>
        <v>0</v>
      </c>
      <c r="AT816" s="113">
        <f t="shared" si="892"/>
        <v>0</v>
      </c>
      <c r="AU816" s="113">
        <f>AU817</f>
        <v>0</v>
      </c>
      <c r="AV816" s="113" t="e">
        <f>#REF!-AU816</f>
        <v>#REF!</v>
      </c>
      <c r="AW816" s="113" t="e">
        <f t="shared" si="893"/>
        <v>#REF!</v>
      </c>
      <c r="AX816" s="113" t="e">
        <f>#REF!</f>
        <v>#REF!</v>
      </c>
      <c r="AY816" s="113">
        <f>AY817</f>
        <v>0</v>
      </c>
      <c r="AZ816" s="113">
        <f>AZ817</f>
        <v>0</v>
      </c>
      <c r="BA816" s="113">
        <f>BA817</f>
        <v>0</v>
      </c>
      <c r="BB816" s="113">
        <f>BB817</f>
        <v>0</v>
      </c>
    </row>
    <row r="817" spans="7:54" s="71" customFormat="1" ht="14.25" x14ac:dyDescent="0.2">
      <c r="G817" s="81" t="s">
        <v>1483</v>
      </c>
      <c r="H817" s="85" t="s">
        <v>1483</v>
      </c>
      <c r="I817" s="74" t="s">
        <v>1485</v>
      </c>
      <c r="J817" s="75">
        <v>0</v>
      </c>
      <c r="K817" s="75"/>
      <c r="L817" s="113">
        <v>0</v>
      </c>
      <c r="M817" s="113"/>
      <c r="N817" s="113"/>
      <c r="O817" s="113"/>
      <c r="P817" s="113"/>
      <c r="Q817" s="113"/>
      <c r="R817" s="113"/>
      <c r="S817" s="113">
        <v>0</v>
      </c>
      <c r="T817" s="113">
        <v>0</v>
      </c>
      <c r="U817" s="113">
        <v>0</v>
      </c>
      <c r="V817" s="113">
        <v>0</v>
      </c>
      <c r="W817" s="113">
        <v>0</v>
      </c>
      <c r="X817" s="113">
        <v>0</v>
      </c>
      <c r="Y817" s="113">
        <f t="shared" si="884"/>
        <v>0</v>
      </c>
      <c r="Z817" s="113"/>
      <c r="AA817" s="113"/>
      <c r="AB817" s="113"/>
      <c r="AC817" s="113"/>
      <c r="AD817" s="113"/>
      <c r="AE817" s="113"/>
      <c r="AF817" s="113">
        <v>0</v>
      </c>
      <c r="AG817" s="113">
        <v>0</v>
      </c>
      <c r="AH817" s="113">
        <v>0</v>
      </c>
      <c r="AI817" s="113">
        <f t="shared" si="877"/>
        <v>0</v>
      </c>
      <c r="AJ817" s="113">
        <v>0</v>
      </c>
      <c r="AK817" s="113">
        <v>0</v>
      </c>
      <c r="AL817" s="113">
        <f t="shared" si="878"/>
        <v>0</v>
      </c>
      <c r="AM817" s="113">
        <f>SUM(M817:R817)</f>
        <v>0</v>
      </c>
      <c r="AN817" s="113">
        <f>SUM(S817:U817)</f>
        <v>0</v>
      </c>
      <c r="AO817" s="113">
        <f>SUM(V817:X817)</f>
        <v>0</v>
      </c>
      <c r="AP817" s="113">
        <f>SUM(AM817:AO817)</f>
        <v>0</v>
      </c>
      <c r="AQ817" s="113">
        <f t="shared" si="891"/>
        <v>0</v>
      </c>
      <c r="AR817" s="113">
        <f t="shared" si="891"/>
        <v>0</v>
      </c>
      <c r="AS817" s="113">
        <f t="shared" si="891"/>
        <v>0</v>
      </c>
      <c r="AT817" s="113">
        <f t="shared" si="892"/>
        <v>0</v>
      </c>
      <c r="AU817" s="113">
        <v>0</v>
      </c>
      <c r="AV817" s="113">
        <v>0</v>
      </c>
      <c r="AW817" s="113">
        <f t="shared" si="893"/>
        <v>0</v>
      </c>
      <c r="AX817" s="113" t="e">
        <f>#REF!</f>
        <v>#REF!</v>
      </c>
      <c r="AY817" s="113">
        <v>0</v>
      </c>
      <c r="AZ817" s="113">
        <v>0</v>
      </c>
      <c r="BA817" s="113">
        <v>0</v>
      </c>
      <c r="BB817" s="113">
        <v>0</v>
      </c>
    </row>
    <row r="818" spans="7:54" s="71" customFormat="1" ht="14.25" x14ac:dyDescent="0.2">
      <c r="G818" s="81" t="s">
        <v>1486</v>
      </c>
      <c r="H818" s="85" t="s">
        <v>1487</v>
      </c>
      <c r="I818" s="74" t="s">
        <v>1488</v>
      </c>
      <c r="J818" s="75"/>
      <c r="K818" s="75"/>
      <c r="L818" s="113">
        <v>0</v>
      </c>
      <c r="M818" s="113"/>
      <c r="N818" s="113"/>
      <c r="O818" s="113"/>
      <c r="P818" s="113"/>
      <c r="Q818" s="113"/>
      <c r="R818" s="113"/>
      <c r="S818" s="113"/>
      <c r="T818" s="113"/>
      <c r="U818" s="113"/>
      <c r="V818" s="113"/>
      <c r="W818" s="113"/>
      <c r="X818" s="113"/>
      <c r="Y818" s="113">
        <f t="shared" si="884"/>
        <v>0</v>
      </c>
      <c r="Z818" s="113"/>
      <c r="AA818" s="113"/>
      <c r="AB818" s="113"/>
      <c r="AC818" s="113"/>
      <c r="AD818" s="113"/>
      <c r="AE818" s="113"/>
      <c r="AF818" s="113"/>
      <c r="AG818" s="113">
        <v>0</v>
      </c>
      <c r="AH818" s="113">
        <v>0</v>
      </c>
      <c r="AI818" s="113">
        <f t="shared" si="877"/>
        <v>0</v>
      </c>
      <c r="AJ818" s="113">
        <v>0</v>
      </c>
      <c r="AK818" s="113">
        <v>0</v>
      </c>
      <c r="AL818" s="113">
        <f t="shared" si="878"/>
        <v>0</v>
      </c>
      <c r="AM818" s="113">
        <f>SUM(M818:R818)</f>
        <v>0</v>
      </c>
      <c r="AN818" s="113">
        <f>SUM(S818:U818)</f>
        <v>0</v>
      </c>
      <c r="AO818" s="113">
        <f>SUM(V818:X818)</f>
        <v>0</v>
      </c>
      <c r="AP818" s="113">
        <f>SUM(AM818:AO818)</f>
        <v>0</v>
      </c>
      <c r="AQ818" s="113">
        <f t="shared" si="891"/>
        <v>0</v>
      </c>
      <c r="AR818" s="113">
        <f t="shared" si="891"/>
        <v>0</v>
      </c>
      <c r="AS818" s="113">
        <f t="shared" si="891"/>
        <v>0</v>
      </c>
      <c r="AT818" s="113">
        <f t="shared" si="892"/>
        <v>0</v>
      </c>
      <c r="AU818" s="113">
        <v>0</v>
      </c>
      <c r="AV818" s="113" t="e">
        <f>#REF!-AU818</f>
        <v>#REF!</v>
      </c>
      <c r="AW818" s="113" t="e">
        <f t="shared" si="893"/>
        <v>#REF!</v>
      </c>
      <c r="AX818" s="113" t="e">
        <f>#REF!</f>
        <v>#REF!</v>
      </c>
      <c r="AY818" s="113"/>
      <c r="AZ818" s="113"/>
      <c r="BA818" s="113"/>
      <c r="BB818" s="113"/>
    </row>
    <row r="819" spans="7:54" s="71" customFormat="1" ht="14.25" x14ac:dyDescent="0.2">
      <c r="G819" s="81" t="s">
        <v>1487</v>
      </c>
      <c r="H819" s="85" t="s">
        <v>1487</v>
      </c>
      <c r="I819" s="74" t="s">
        <v>1489</v>
      </c>
      <c r="J819" s="75"/>
      <c r="K819" s="75"/>
      <c r="L819" s="113">
        <v>0</v>
      </c>
      <c r="M819" s="113"/>
      <c r="N819" s="113"/>
      <c r="O819" s="113"/>
      <c r="P819" s="113"/>
      <c r="Q819" s="113"/>
      <c r="R819" s="113"/>
      <c r="S819" s="113"/>
      <c r="T819" s="113"/>
      <c r="U819" s="113"/>
      <c r="V819" s="113"/>
      <c r="W819" s="113"/>
      <c r="X819" s="113"/>
      <c r="Y819" s="113">
        <f t="shared" si="884"/>
        <v>0</v>
      </c>
      <c r="Z819" s="113"/>
      <c r="AA819" s="113"/>
      <c r="AB819" s="113"/>
      <c r="AC819" s="113"/>
      <c r="AD819" s="113"/>
      <c r="AE819" s="113"/>
      <c r="AF819" s="113"/>
      <c r="AG819" s="113">
        <v>0</v>
      </c>
      <c r="AH819" s="113">
        <v>0</v>
      </c>
      <c r="AI819" s="113">
        <f t="shared" si="877"/>
        <v>0</v>
      </c>
      <c r="AJ819" s="113">
        <v>0</v>
      </c>
      <c r="AK819" s="113">
        <v>0</v>
      </c>
      <c r="AL819" s="113">
        <f t="shared" si="878"/>
        <v>0</v>
      </c>
      <c r="AM819" s="113">
        <f>SUM(M819:R819)</f>
        <v>0</v>
      </c>
      <c r="AN819" s="113">
        <f>SUM(S819:U819)</f>
        <v>0</v>
      </c>
      <c r="AO819" s="113">
        <f>SUM(V819:X819)</f>
        <v>0</v>
      </c>
      <c r="AP819" s="113">
        <f>SUM(AM819:AO819)</f>
        <v>0</v>
      </c>
      <c r="AQ819" s="113">
        <f t="shared" si="891"/>
        <v>0</v>
      </c>
      <c r="AR819" s="113">
        <f t="shared" si="891"/>
        <v>0</v>
      </c>
      <c r="AS819" s="113">
        <f t="shared" si="891"/>
        <v>0</v>
      </c>
      <c r="AT819" s="113">
        <f t="shared" si="892"/>
        <v>0</v>
      </c>
      <c r="AU819" s="113">
        <v>0</v>
      </c>
      <c r="AV819" s="113" t="e">
        <f>#REF!-AU819</f>
        <v>#REF!</v>
      </c>
      <c r="AW819" s="113" t="e">
        <f t="shared" si="893"/>
        <v>#REF!</v>
      </c>
      <c r="AX819" s="113" t="e">
        <f>#REF!</f>
        <v>#REF!</v>
      </c>
      <c r="AY819" s="113"/>
      <c r="AZ819" s="113"/>
      <c r="BA819" s="113"/>
      <c r="BB819" s="113"/>
    </row>
    <row r="820" spans="7:54" s="71" customFormat="1" x14ac:dyDescent="0.2">
      <c r="G820" s="77" t="s">
        <v>1490</v>
      </c>
      <c r="H820" s="89" t="s">
        <v>77</v>
      </c>
      <c r="I820" s="89" t="s">
        <v>261</v>
      </c>
      <c r="J820" s="89">
        <f>J711+J713</f>
        <v>-8411954294</v>
      </c>
      <c r="K820" s="89">
        <f t="shared" ref="K820:AZ820" si="898">K711+K713</f>
        <v>2044281830</v>
      </c>
      <c r="L820" s="118">
        <f t="shared" si="898"/>
        <v>-95842226318.563828</v>
      </c>
      <c r="M820" s="118">
        <f t="shared" si="898"/>
        <v>-2174206620</v>
      </c>
      <c r="N820" s="118">
        <f t="shared" si="898"/>
        <v>-2861545679</v>
      </c>
      <c r="O820" s="118">
        <f t="shared" si="898"/>
        <v>-32759316413</v>
      </c>
      <c r="P820" s="118">
        <f t="shared" si="898"/>
        <v>-16888514415</v>
      </c>
      <c r="Q820" s="118">
        <f t="shared" si="898"/>
        <v>-18972216755</v>
      </c>
      <c r="R820" s="118">
        <f t="shared" si="898"/>
        <v>-15673564924</v>
      </c>
      <c r="S820" s="118">
        <f t="shared" si="898"/>
        <v>-12950800393.016666</v>
      </c>
      <c r="T820" s="118">
        <f t="shared" si="898"/>
        <v>-12950800393.016666</v>
      </c>
      <c r="U820" s="118">
        <f t="shared" si="898"/>
        <v>-12950800393.016666</v>
      </c>
      <c r="V820" s="118">
        <f t="shared" si="898"/>
        <v>-12956533832.016666</v>
      </c>
      <c r="W820" s="118">
        <f t="shared" si="898"/>
        <v>-12956533832.016666</v>
      </c>
      <c r="X820" s="118">
        <f t="shared" si="898"/>
        <v>-12956533832.016666</v>
      </c>
      <c r="Y820" s="118">
        <f t="shared" si="898"/>
        <v>-152908560693.10001</v>
      </c>
      <c r="Z820" s="118">
        <f t="shared" si="898"/>
        <v>-7986852193.2136517</v>
      </c>
      <c r="AA820" s="118">
        <f t="shared" si="898"/>
        <v>-7986852193.2136517</v>
      </c>
      <c r="AB820" s="118">
        <f t="shared" si="898"/>
        <v>-7986852193.2136517</v>
      </c>
      <c r="AC820" s="118">
        <f t="shared" si="898"/>
        <v>-7986852193.2136517</v>
      </c>
      <c r="AD820" s="118">
        <f t="shared" si="898"/>
        <v>-7986852193.2136517</v>
      </c>
      <c r="AE820" s="118">
        <f t="shared" si="898"/>
        <v>-7986852193.2136517</v>
      </c>
      <c r="AF820" s="118">
        <f t="shared" si="898"/>
        <v>-7986852193.2136517</v>
      </c>
      <c r="AG820" s="118">
        <f t="shared" si="898"/>
        <v>-10838229760</v>
      </c>
      <c r="AH820" s="118">
        <f t="shared" si="898"/>
        <v>13183810751</v>
      </c>
      <c r="AI820" s="118">
        <f t="shared" si="898"/>
        <v>2044280991</v>
      </c>
      <c r="AJ820" s="118">
        <f t="shared" si="898"/>
        <v>-47921113159.281906</v>
      </c>
      <c r="AK820" s="118">
        <f t="shared" si="898"/>
        <v>-47921113159.281906</v>
      </c>
      <c r="AL820" s="118">
        <f t="shared" si="898"/>
        <v>-95842226318.563812</v>
      </c>
      <c r="AM820" s="118">
        <f t="shared" si="898"/>
        <v>-89329364806</v>
      </c>
      <c r="AN820" s="118">
        <f t="shared" si="898"/>
        <v>-47615721933.43335</v>
      </c>
      <c r="AO820" s="118">
        <f t="shared" si="898"/>
        <v>-16360039052.789566</v>
      </c>
      <c r="AP820" s="118">
        <f t="shared" si="898"/>
        <v>-153305125792.2229</v>
      </c>
      <c r="AQ820" s="118">
        <f t="shared" si="898"/>
        <v>-89329364806</v>
      </c>
      <c r="AR820" s="118">
        <f t="shared" si="898"/>
        <v>-47615721933.43335</v>
      </c>
      <c r="AS820" s="118">
        <f t="shared" si="898"/>
        <v>-16360039052.789566</v>
      </c>
      <c r="AT820" s="118">
        <f t="shared" si="898"/>
        <v>-153305125792.2229</v>
      </c>
      <c r="AU820" s="118">
        <f t="shared" si="898"/>
        <v>-89329364806</v>
      </c>
      <c r="AV820" s="118" t="e">
        <f t="shared" si="898"/>
        <v>#REF!</v>
      </c>
      <c r="AW820" s="118" t="e">
        <f t="shared" si="898"/>
        <v>#REF!</v>
      </c>
      <c r="AX820" s="118" t="e">
        <f t="shared" si="898"/>
        <v>#REF!</v>
      </c>
      <c r="AY820" s="118">
        <f t="shared" si="898"/>
        <v>-157315313225.22247</v>
      </c>
      <c r="AZ820" s="118">
        <f t="shared" si="898"/>
        <v>124917360628.29855</v>
      </c>
      <c r="BA820" s="118">
        <f>BA711+BA713</f>
        <v>-156990272356.64844</v>
      </c>
      <c r="BB820" s="118">
        <f>BB711+BB713</f>
        <v>115677770186.43831</v>
      </c>
    </row>
    <row r="821" spans="7:54" s="71" customFormat="1" ht="14.25" x14ac:dyDescent="0.2">
      <c r="G821" s="81" t="s">
        <v>77</v>
      </c>
      <c r="H821" s="85"/>
      <c r="I821" s="74"/>
      <c r="J821" s="75"/>
      <c r="K821" s="75"/>
      <c r="L821" s="113"/>
      <c r="M821" s="113"/>
      <c r="N821" s="113"/>
      <c r="O821" s="113"/>
      <c r="P821" s="113"/>
      <c r="Q821" s="113"/>
      <c r="R821" s="113"/>
      <c r="S821" s="113"/>
      <c r="T821" s="113"/>
      <c r="U821" s="113"/>
      <c r="V821" s="113"/>
      <c r="W821" s="113"/>
      <c r="X821" s="113"/>
      <c r="Y821" s="113">
        <f t="shared" si="884"/>
        <v>0</v>
      </c>
      <c r="Z821" s="113"/>
      <c r="AA821" s="113"/>
      <c r="AB821" s="113"/>
      <c r="AC821" s="113"/>
      <c r="AD821" s="113"/>
      <c r="AE821" s="113"/>
      <c r="AF821" s="113"/>
      <c r="AG821" s="113"/>
      <c r="AH821" s="113"/>
      <c r="AI821" s="113"/>
      <c r="AJ821" s="113">
        <v>0</v>
      </c>
      <c r="AK821" s="113">
        <v>0</v>
      </c>
      <c r="AL821" s="113">
        <f t="shared" si="878"/>
        <v>0</v>
      </c>
      <c r="AM821" s="113"/>
      <c r="AN821" s="113"/>
      <c r="AO821" s="113"/>
      <c r="AP821" s="113"/>
      <c r="AQ821" s="113"/>
      <c r="AR821" s="113"/>
      <c r="AS821" s="113"/>
      <c r="AT821" s="113"/>
      <c r="AU821" s="113"/>
      <c r="AV821" s="113"/>
      <c r="AW821" s="113"/>
      <c r="AX821" s="113"/>
      <c r="AY821" s="113"/>
      <c r="AZ821" s="113"/>
      <c r="BA821" s="113"/>
      <c r="BB821" s="113"/>
    </row>
    <row r="822" spans="7:54" s="71" customFormat="1" x14ac:dyDescent="0.2">
      <c r="G822" s="77" t="s">
        <v>1491</v>
      </c>
      <c r="H822" s="78" t="s">
        <v>262</v>
      </c>
      <c r="I822" s="79" t="s">
        <v>263</v>
      </c>
      <c r="J822" s="80">
        <f>J823+J827</f>
        <v>0</v>
      </c>
      <c r="K822" s="80">
        <f>K823+K827</f>
        <v>409865296</v>
      </c>
      <c r="L822" s="114">
        <f>L823+L827</f>
        <v>0</v>
      </c>
      <c r="M822" s="114">
        <f t="shared" ref="M822:X822" si="899">M823+M827</f>
        <v>0</v>
      </c>
      <c r="N822" s="114">
        <f t="shared" si="899"/>
        <v>0</v>
      </c>
      <c r="O822" s="114">
        <f t="shared" si="899"/>
        <v>0</v>
      </c>
      <c r="P822" s="114">
        <f t="shared" si="899"/>
        <v>0</v>
      </c>
      <c r="Q822" s="114">
        <f t="shared" si="899"/>
        <v>0</v>
      </c>
      <c r="R822" s="114">
        <f t="shared" si="899"/>
        <v>-28881701760</v>
      </c>
      <c r="S822" s="114">
        <f t="shared" si="899"/>
        <v>0</v>
      </c>
      <c r="T822" s="114">
        <f t="shared" si="899"/>
        <v>0</v>
      </c>
      <c r="U822" s="114">
        <f t="shared" si="899"/>
        <v>0</v>
      </c>
      <c r="V822" s="114">
        <f t="shared" si="899"/>
        <v>0</v>
      </c>
      <c r="W822" s="114">
        <f t="shared" si="899"/>
        <v>0</v>
      </c>
      <c r="X822" s="114">
        <f t="shared" si="899"/>
        <v>0</v>
      </c>
      <c r="Y822" s="114">
        <f t="shared" si="884"/>
        <v>-28881701760</v>
      </c>
      <c r="Z822" s="114">
        <f t="shared" ref="Z822:AX822" si="900">Z823+Z827</f>
        <v>0</v>
      </c>
      <c r="AA822" s="114">
        <f t="shared" si="900"/>
        <v>0</v>
      </c>
      <c r="AB822" s="114">
        <f t="shared" si="900"/>
        <v>0</v>
      </c>
      <c r="AC822" s="114">
        <f t="shared" si="900"/>
        <v>0</v>
      </c>
      <c r="AD822" s="114">
        <f t="shared" si="900"/>
        <v>0</v>
      </c>
      <c r="AE822" s="114">
        <f t="shared" si="900"/>
        <v>0</v>
      </c>
      <c r="AF822" s="114">
        <f t="shared" si="900"/>
        <v>0</v>
      </c>
      <c r="AG822" s="114">
        <f t="shared" si="900"/>
        <v>0</v>
      </c>
      <c r="AH822" s="114">
        <f t="shared" si="900"/>
        <v>409865296</v>
      </c>
      <c r="AI822" s="114">
        <f t="shared" si="900"/>
        <v>409865296</v>
      </c>
      <c r="AJ822" s="114">
        <f t="shared" si="900"/>
        <v>0</v>
      </c>
      <c r="AK822" s="114">
        <f t="shared" si="900"/>
        <v>0</v>
      </c>
      <c r="AL822" s="114">
        <f t="shared" si="900"/>
        <v>0</v>
      </c>
      <c r="AM822" s="114">
        <f t="shared" si="900"/>
        <v>-28881701760</v>
      </c>
      <c r="AN822" s="114">
        <f t="shared" si="900"/>
        <v>0</v>
      </c>
      <c r="AO822" s="114">
        <f t="shared" si="900"/>
        <v>244167000</v>
      </c>
      <c r="AP822" s="114">
        <f t="shared" si="900"/>
        <v>-28637534760</v>
      </c>
      <c r="AQ822" s="114">
        <f t="shared" si="900"/>
        <v>-28881701760</v>
      </c>
      <c r="AR822" s="114">
        <f t="shared" si="900"/>
        <v>0</v>
      </c>
      <c r="AS822" s="114">
        <f t="shared" si="900"/>
        <v>244167000</v>
      </c>
      <c r="AT822" s="114">
        <f t="shared" si="900"/>
        <v>-28637534760</v>
      </c>
      <c r="AU822" s="114">
        <f t="shared" si="900"/>
        <v>-28881701760</v>
      </c>
      <c r="AV822" s="114">
        <f t="shared" si="900"/>
        <v>0</v>
      </c>
      <c r="AW822" s="114">
        <f t="shared" si="900"/>
        <v>-28881701760</v>
      </c>
      <c r="AX822" s="114" t="e">
        <f t="shared" si="900"/>
        <v>#REF!</v>
      </c>
      <c r="AY822" s="114">
        <f>AY823+AY827</f>
        <v>-28388318760</v>
      </c>
      <c r="AZ822" s="114">
        <f>AZ823+AZ827</f>
        <v>56442243125.659714</v>
      </c>
      <c r="BA822" s="114">
        <f>BA823+BA827</f>
        <v>-28881701760</v>
      </c>
      <c r="BB822" s="114">
        <f>BB823+BB827</f>
        <v>23135554037.287663</v>
      </c>
    </row>
    <row r="823" spans="7:54" s="71" customFormat="1" ht="14.25" x14ac:dyDescent="0.2">
      <c r="G823" s="81" t="s">
        <v>1492</v>
      </c>
      <c r="H823" s="85" t="s">
        <v>264</v>
      </c>
      <c r="I823" s="74" t="s">
        <v>265</v>
      </c>
      <c r="J823" s="75">
        <f>J824</f>
        <v>0</v>
      </c>
      <c r="K823" s="75">
        <f>K824</f>
        <v>393721614</v>
      </c>
      <c r="L823" s="113">
        <f>L824</f>
        <v>0</v>
      </c>
      <c r="M823" s="113">
        <f t="shared" ref="M823:W823" si="901">M824</f>
        <v>0</v>
      </c>
      <c r="N823" s="113">
        <f t="shared" si="901"/>
        <v>0</v>
      </c>
      <c r="O823" s="113">
        <f t="shared" si="901"/>
        <v>0</v>
      </c>
      <c r="P823" s="113">
        <f t="shared" si="901"/>
        <v>0</v>
      </c>
      <c r="Q823" s="113">
        <f t="shared" si="901"/>
        <v>0</v>
      </c>
      <c r="R823" s="113">
        <f t="shared" si="901"/>
        <v>0</v>
      </c>
      <c r="S823" s="113">
        <f t="shared" si="901"/>
        <v>0</v>
      </c>
      <c r="T823" s="113">
        <f t="shared" si="901"/>
        <v>0</v>
      </c>
      <c r="U823" s="113">
        <f t="shared" si="901"/>
        <v>0</v>
      </c>
      <c r="V823" s="113">
        <f t="shared" si="901"/>
        <v>0</v>
      </c>
      <c r="W823" s="113">
        <f t="shared" si="901"/>
        <v>0</v>
      </c>
      <c r="X823" s="113">
        <v>0</v>
      </c>
      <c r="Y823" s="113">
        <f t="shared" si="884"/>
        <v>0</v>
      </c>
      <c r="Z823" s="113">
        <f t="shared" ref="Z823:BB823" si="902">Z824</f>
        <v>0</v>
      </c>
      <c r="AA823" s="113">
        <f t="shared" si="902"/>
        <v>0</v>
      </c>
      <c r="AB823" s="113">
        <f t="shared" si="902"/>
        <v>0</v>
      </c>
      <c r="AC823" s="113">
        <f t="shared" si="902"/>
        <v>0</v>
      </c>
      <c r="AD823" s="113">
        <f t="shared" si="902"/>
        <v>0</v>
      </c>
      <c r="AE823" s="113">
        <f t="shared" si="902"/>
        <v>0</v>
      </c>
      <c r="AF823" s="113">
        <f t="shared" si="902"/>
        <v>0</v>
      </c>
      <c r="AG823" s="113">
        <f t="shared" si="902"/>
        <v>0</v>
      </c>
      <c r="AH823" s="113">
        <f t="shared" si="902"/>
        <v>393721614</v>
      </c>
      <c r="AI823" s="113">
        <f t="shared" si="902"/>
        <v>393721614</v>
      </c>
      <c r="AJ823" s="113">
        <f t="shared" si="902"/>
        <v>0</v>
      </c>
      <c r="AK823" s="113">
        <f t="shared" si="902"/>
        <v>0</v>
      </c>
      <c r="AL823" s="113">
        <f t="shared" si="902"/>
        <v>0</v>
      </c>
      <c r="AM823" s="113">
        <f t="shared" si="902"/>
        <v>0</v>
      </c>
      <c r="AN823" s="113">
        <f t="shared" si="902"/>
        <v>0</v>
      </c>
      <c r="AO823" s="113">
        <f t="shared" si="902"/>
        <v>0</v>
      </c>
      <c r="AP823" s="113">
        <f t="shared" si="902"/>
        <v>0</v>
      </c>
      <c r="AQ823" s="113">
        <f t="shared" ref="AQ823:AS830" si="903">AM823</f>
        <v>0</v>
      </c>
      <c r="AR823" s="113">
        <f t="shared" si="903"/>
        <v>0</v>
      </c>
      <c r="AS823" s="113">
        <f t="shared" si="903"/>
        <v>0</v>
      </c>
      <c r="AT823" s="113">
        <f t="shared" ref="AT823:AT829" si="904">SUM(AQ823:AS823)</f>
        <v>0</v>
      </c>
      <c r="AU823" s="113">
        <v>0</v>
      </c>
      <c r="AV823" s="113">
        <f t="shared" si="902"/>
        <v>0</v>
      </c>
      <c r="AW823" s="113">
        <f t="shared" si="902"/>
        <v>0</v>
      </c>
      <c r="AX823" s="113" t="e">
        <f t="shared" si="902"/>
        <v>#REF!</v>
      </c>
      <c r="AY823" s="113">
        <f t="shared" si="902"/>
        <v>249216000</v>
      </c>
      <c r="AZ823" s="113">
        <f t="shared" si="902"/>
        <v>24983472125.659714</v>
      </c>
      <c r="BA823" s="113">
        <f t="shared" si="902"/>
        <v>0</v>
      </c>
      <c r="BB823" s="113">
        <f t="shared" si="902"/>
        <v>23135554037.287663</v>
      </c>
    </row>
    <row r="824" spans="7:54" s="94" customFormat="1" ht="14.25" x14ac:dyDescent="0.2">
      <c r="G824" s="93" t="s">
        <v>1493</v>
      </c>
      <c r="H824" s="85" t="s">
        <v>1494</v>
      </c>
      <c r="I824" s="74" t="s">
        <v>1495</v>
      </c>
      <c r="J824" s="75">
        <f>SUM(J825:J826)</f>
        <v>0</v>
      </c>
      <c r="K824" s="75">
        <f>SUM(K825:K826)</f>
        <v>393721614</v>
      </c>
      <c r="L824" s="113">
        <f>SUM(L825:L826)</f>
        <v>0</v>
      </c>
      <c r="M824" s="113">
        <f t="shared" ref="M824:W824" si="905">SUM(M825:M826)</f>
        <v>0</v>
      </c>
      <c r="N824" s="113">
        <f t="shared" si="905"/>
        <v>0</v>
      </c>
      <c r="O824" s="113">
        <f t="shared" si="905"/>
        <v>0</v>
      </c>
      <c r="P824" s="113">
        <f t="shared" si="905"/>
        <v>0</v>
      </c>
      <c r="Q824" s="113">
        <f t="shared" si="905"/>
        <v>0</v>
      </c>
      <c r="R824" s="113">
        <f t="shared" si="905"/>
        <v>0</v>
      </c>
      <c r="S824" s="113">
        <f t="shared" si="905"/>
        <v>0</v>
      </c>
      <c r="T824" s="113">
        <f t="shared" si="905"/>
        <v>0</v>
      </c>
      <c r="U824" s="113">
        <f t="shared" si="905"/>
        <v>0</v>
      </c>
      <c r="V824" s="113">
        <f t="shared" si="905"/>
        <v>0</v>
      </c>
      <c r="W824" s="113">
        <f t="shared" si="905"/>
        <v>0</v>
      </c>
      <c r="X824" s="113">
        <v>0</v>
      </c>
      <c r="Y824" s="113">
        <f t="shared" si="884"/>
        <v>0</v>
      </c>
      <c r="Z824" s="113">
        <f t="shared" ref="Z824:AL824" si="906">SUM(Z825:Z826)</f>
        <v>0</v>
      </c>
      <c r="AA824" s="113">
        <f t="shared" si="906"/>
        <v>0</v>
      </c>
      <c r="AB824" s="113">
        <f t="shared" si="906"/>
        <v>0</v>
      </c>
      <c r="AC824" s="113">
        <f t="shared" si="906"/>
        <v>0</v>
      </c>
      <c r="AD824" s="113">
        <f t="shared" si="906"/>
        <v>0</v>
      </c>
      <c r="AE824" s="113">
        <f t="shared" si="906"/>
        <v>0</v>
      </c>
      <c r="AF824" s="113">
        <f t="shared" si="906"/>
        <v>0</v>
      </c>
      <c r="AG824" s="113">
        <f t="shared" si="906"/>
        <v>0</v>
      </c>
      <c r="AH824" s="113">
        <f t="shared" si="906"/>
        <v>393721614</v>
      </c>
      <c r="AI824" s="113">
        <f t="shared" si="906"/>
        <v>393721614</v>
      </c>
      <c r="AJ824" s="113">
        <f t="shared" si="906"/>
        <v>0</v>
      </c>
      <c r="AK824" s="113">
        <f t="shared" si="906"/>
        <v>0</v>
      </c>
      <c r="AL824" s="113">
        <f t="shared" si="906"/>
        <v>0</v>
      </c>
      <c r="AM824" s="113">
        <f>SUM(AM825:AM826)</f>
        <v>0</v>
      </c>
      <c r="AN824" s="113">
        <f>SUM(AN825:AN826)</f>
        <v>0</v>
      </c>
      <c r="AO824" s="113">
        <f>SUM(AO825:AO826)</f>
        <v>0</v>
      </c>
      <c r="AP824" s="113">
        <f>SUM(AP825:AP826)</f>
        <v>0</v>
      </c>
      <c r="AQ824" s="113">
        <f t="shared" si="903"/>
        <v>0</v>
      </c>
      <c r="AR824" s="113">
        <f t="shared" si="903"/>
        <v>0</v>
      </c>
      <c r="AS824" s="113">
        <f t="shared" si="903"/>
        <v>0</v>
      </c>
      <c r="AT824" s="113">
        <f t="shared" si="904"/>
        <v>0</v>
      </c>
      <c r="AU824" s="113">
        <v>0</v>
      </c>
      <c r="AV824" s="113">
        <f>AT824*25%</f>
        <v>0</v>
      </c>
      <c r="AW824" s="113">
        <f>AT824*25%</f>
        <v>0</v>
      </c>
      <c r="AX824" s="113" t="e">
        <f>SUM(AX825:AX826)</f>
        <v>#REF!</v>
      </c>
      <c r="AY824" s="113">
        <f>SUM(AY825:AY826)</f>
        <v>249216000</v>
      </c>
      <c r="AZ824" s="113">
        <f>SUM(AZ825:AZ826)</f>
        <v>24983472125.659714</v>
      </c>
      <c r="BA824" s="113">
        <f>SUM(BA825:BA826)</f>
        <v>0</v>
      </c>
      <c r="BB824" s="113">
        <f>SUM(BB825:BB826)</f>
        <v>23135554037.287663</v>
      </c>
    </row>
    <row r="825" spans="7:54" s="94" customFormat="1" ht="14.25" x14ac:dyDescent="0.2">
      <c r="G825" s="93" t="s">
        <v>1496</v>
      </c>
      <c r="H825" s="85" t="s">
        <v>1496</v>
      </c>
      <c r="I825" s="74" t="s">
        <v>1497</v>
      </c>
      <c r="J825" s="75">
        <v>0</v>
      </c>
      <c r="K825" s="75">
        <v>393721614</v>
      </c>
      <c r="L825" s="113">
        <v>0</v>
      </c>
      <c r="M825" s="113"/>
      <c r="N825" s="113"/>
      <c r="O825" s="113"/>
      <c r="P825" s="113"/>
      <c r="Q825" s="113">
        <v>0</v>
      </c>
      <c r="R825" s="113">
        <v>0</v>
      </c>
      <c r="S825" s="113">
        <v>0</v>
      </c>
      <c r="T825" s="113">
        <v>0</v>
      </c>
      <c r="U825" s="113">
        <v>0</v>
      </c>
      <c r="V825" s="113">
        <v>0</v>
      </c>
      <c r="W825" s="113">
        <v>0</v>
      </c>
      <c r="X825" s="113">
        <v>0</v>
      </c>
      <c r="Y825" s="113">
        <f t="shared" si="884"/>
        <v>0</v>
      </c>
      <c r="Z825" s="113"/>
      <c r="AA825" s="113"/>
      <c r="AB825" s="113"/>
      <c r="AC825" s="113"/>
      <c r="AD825" s="113">
        <v>0</v>
      </c>
      <c r="AE825" s="113">
        <v>0</v>
      </c>
      <c r="AF825" s="113">
        <v>0</v>
      </c>
      <c r="AG825" s="113">
        <v>0</v>
      </c>
      <c r="AH825" s="113">
        <v>393721614</v>
      </c>
      <c r="AI825" s="113">
        <f t="shared" si="877"/>
        <v>393721614</v>
      </c>
      <c r="AJ825" s="113">
        <v>0</v>
      </c>
      <c r="AK825" s="113">
        <v>0</v>
      </c>
      <c r="AL825" s="113">
        <f t="shared" si="878"/>
        <v>0</v>
      </c>
      <c r="AM825" s="113">
        <f>SUM(M825:R825)</f>
        <v>0</v>
      </c>
      <c r="AN825" s="113">
        <f>IF(AN820&gt;0,22%*AN820,0)</f>
        <v>0</v>
      </c>
      <c r="AO825" s="113">
        <f>IF(AO820&gt;0,22%*AO820,0)</f>
        <v>0</v>
      </c>
      <c r="AP825" s="113">
        <f>SUM(AM825:AO825)</f>
        <v>0</v>
      </c>
      <c r="AQ825" s="113">
        <f t="shared" si="903"/>
        <v>0</v>
      </c>
      <c r="AR825" s="113">
        <f>IF(AR820&gt;0,22%*AR820,0)</f>
        <v>0</v>
      </c>
      <c r="AS825" s="113">
        <f>IF(AS820&gt;0,22%*AS820,0)</f>
        <v>0</v>
      </c>
      <c r="AT825" s="113">
        <f t="shared" si="904"/>
        <v>0</v>
      </c>
      <c r="AU825" s="113">
        <v>0</v>
      </c>
      <c r="AV825" s="113" t="s">
        <v>1498</v>
      </c>
      <c r="AW825" s="113" t="e">
        <f>IF(AW820&gt;0,22%*AW820,0)</f>
        <v>#REF!</v>
      </c>
      <c r="AX825" s="113" t="e">
        <f>IF(AX820&gt;0,22%*AX820,0)</f>
        <v>#REF!</v>
      </c>
      <c r="AY825" s="113">
        <v>249216000</v>
      </c>
      <c r="AZ825" s="113">
        <f>IF(AZ820&gt;0,20%*AZ820,0)</f>
        <v>24983472125.659714</v>
      </c>
      <c r="BA825" s="113">
        <f>IF(BA820&gt;0,22%*BA820,0)</f>
        <v>0</v>
      </c>
      <c r="BB825" s="113">
        <f>IF(BB820&gt;0,20%*BB820,0)</f>
        <v>23135554037.287663</v>
      </c>
    </row>
    <row r="826" spans="7:54" s="71" customFormat="1" ht="14.25" x14ac:dyDescent="0.2">
      <c r="G826" s="81" t="s">
        <v>1499</v>
      </c>
      <c r="H826" s="85" t="s">
        <v>1499</v>
      </c>
      <c r="I826" s="74" t="s">
        <v>1500</v>
      </c>
      <c r="J826" s="75">
        <v>0</v>
      </c>
      <c r="K826" s="75">
        <v>0</v>
      </c>
      <c r="L826" s="113">
        <v>0</v>
      </c>
      <c r="M826" s="113">
        <v>0</v>
      </c>
      <c r="N826" s="113">
        <v>0</v>
      </c>
      <c r="O826" s="113">
        <v>0</v>
      </c>
      <c r="P826" s="113">
        <v>0</v>
      </c>
      <c r="Q826" s="113">
        <v>0</v>
      </c>
      <c r="R826" s="113">
        <v>0</v>
      </c>
      <c r="S826" s="113">
        <v>0</v>
      </c>
      <c r="T826" s="113">
        <v>0</v>
      </c>
      <c r="U826" s="113">
        <v>0</v>
      </c>
      <c r="V826" s="113">
        <v>0</v>
      </c>
      <c r="W826" s="113">
        <v>0</v>
      </c>
      <c r="X826" s="113">
        <v>0</v>
      </c>
      <c r="Y826" s="113">
        <f t="shared" si="884"/>
        <v>0</v>
      </c>
      <c r="Z826" s="113">
        <v>0</v>
      </c>
      <c r="AA826" s="113">
        <v>0</v>
      </c>
      <c r="AB826" s="113">
        <v>0</v>
      </c>
      <c r="AC826" s="113">
        <v>0</v>
      </c>
      <c r="AD826" s="113">
        <v>0</v>
      </c>
      <c r="AE826" s="113">
        <v>0</v>
      </c>
      <c r="AF826" s="113">
        <v>0</v>
      </c>
      <c r="AG826" s="113">
        <v>0</v>
      </c>
      <c r="AH826" s="113">
        <v>0</v>
      </c>
      <c r="AI826" s="113">
        <f t="shared" si="877"/>
        <v>0</v>
      </c>
      <c r="AJ826" s="113">
        <v>0</v>
      </c>
      <c r="AK826" s="113">
        <v>0</v>
      </c>
      <c r="AL826" s="113">
        <f t="shared" si="878"/>
        <v>0</v>
      </c>
      <c r="AM826" s="113">
        <f>SUM(M826:R826)</f>
        <v>0</v>
      </c>
      <c r="AN826" s="113">
        <f>SUM(S826:U826)</f>
        <v>0</v>
      </c>
      <c r="AO826" s="113">
        <f>SUM(V826:X826)</f>
        <v>0</v>
      </c>
      <c r="AP826" s="113">
        <f>SUM(AM826:AO826)</f>
        <v>0</v>
      </c>
      <c r="AQ826" s="113">
        <f t="shared" si="903"/>
        <v>0</v>
      </c>
      <c r="AR826" s="113">
        <f t="shared" si="903"/>
        <v>0</v>
      </c>
      <c r="AS826" s="113">
        <f t="shared" si="903"/>
        <v>0</v>
      </c>
      <c r="AT826" s="113">
        <f t="shared" si="904"/>
        <v>0</v>
      </c>
      <c r="AU826" s="113"/>
      <c r="AV826" s="113"/>
      <c r="AW826" s="113"/>
      <c r="AX826" s="113">
        <v>0</v>
      </c>
      <c r="AY826" s="113"/>
      <c r="AZ826" s="113">
        <v>0</v>
      </c>
      <c r="BA826" s="113"/>
      <c r="BB826" s="113">
        <v>0</v>
      </c>
    </row>
    <row r="827" spans="7:54" s="71" customFormat="1" ht="14.25" x14ac:dyDescent="0.2">
      <c r="G827" s="81" t="s">
        <v>1501</v>
      </c>
      <c r="H827" s="85" t="s">
        <v>266</v>
      </c>
      <c r="I827" s="74" t="s">
        <v>267</v>
      </c>
      <c r="J827" s="75">
        <f t="shared" ref="J827:X828" si="907">J828</f>
        <v>0</v>
      </c>
      <c r="K827" s="75">
        <f t="shared" si="907"/>
        <v>16143682</v>
      </c>
      <c r="L827" s="113">
        <f t="shared" si="907"/>
        <v>0</v>
      </c>
      <c r="M827" s="113">
        <f t="shared" si="907"/>
        <v>0</v>
      </c>
      <c r="N827" s="113">
        <f t="shared" si="907"/>
        <v>0</v>
      </c>
      <c r="O827" s="113">
        <f t="shared" si="907"/>
        <v>0</v>
      </c>
      <c r="P827" s="113">
        <f t="shared" si="907"/>
        <v>0</v>
      </c>
      <c r="Q827" s="113">
        <f t="shared" si="907"/>
        <v>0</v>
      </c>
      <c r="R827" s="113">
        <f t="shared" si="907"/>
        <v>-28881701760</v>
      </c>
      <c r="S827" s="113">
        <f t="shared" si="907"/>
        <v>0</v>
      </c>
      <c r="T827" s="113">
        <f t="shared" si="907"/>
        <v>0</v>
      </c>
      <c r="U827" s="113">
        <f t="shared" si="907"/>
        <v>0</v>
      </c>
      <c r="V827" s="113">
        <f t="shared" si="907"/>
        <v>0</v>
      </c>
      <c r="W827" s="113">
        <f t="shared" si="907"/>
        <v>0</v>
      </c>
      <c r="X827" s="113">
        <f t="shared" si="907"/>
        <v>0</v>
      </c>
      <c r="Y827" s="113">
        <f t="shared" si="884"/>
        <v>-28881701760</v>
      </c>
      <c r="Z827" s="113">
        <f t="shared" ref="Z827:AO828" si="908">Z828</f>
        <v>0</v>
      </c>
      <c r="AA827" s="113">
        <f t="shared" si="908"/>
        <v>0</v>
      </c>
      <c r="AB827" s="113">
        <f t="shared" si="908"/>
        <v>0</v>
      </c>
      <c r="AC827" s="113">
        <f t="shared" si="908"/>
        <v>0</v>
      </c>
      <c r="AD827" s="113">
        <f t="shared" si="908"/>
        <v>0</v>
      </c>
      <c r="AE827" s="113">
        <f t="shared" si="908"/>
        <v>0</v>
      </c>
      <c r="AF827" s="113">
        <f t="shared" si="908"/>
        <v>0</v>
      </c>
      <c r="AG827" s="113">
        <f t="shared" si="908"/>
        <v>0</v>
      </c>
      <c r="AH827" s="113">
        <f t="shared" si="908"/>
        <v>16143682</v>
      </c>
      <c r="AI827" s="113">
        <f t="shared" si="908"/>
        <v>16143682</v>
      </c>
      <c r="AJ827" s="113">
        <f t="shared" si="908"/>
        <v>0</v>
      </c>
      <c r="AK827" s="113">
        <f t="shared" si="908"/>
        <v>0</v>
      </c>
      <c r="AL827" s="113">
        <f t="shared" si="908"/>
        <v>0</v>
      </c>
      <c r="AM827" s="113">
        <f t="shared" si="908"/>
        <v>-28881701760</v>
      </c>
      <c r="AN827" s="113">
        <f t="shared" si="908"/>
        <v>0</v>
      </c>
      <c r="AO827" s="113">
        <f t="shared" si="908"/>
        <v>244167000</v>
      </c>
      <c r="AP827" s="113">
        <f t="shared" ref="AM827:AP828" si="909">AP828</f>
        <v>-28637534760</v>
      </c>
      <c r="AQ827" s="113">
        <f t="shared" si="903"/>
        <v>-28881701760</v>
      </c>
      <c r="AR827" s="113">
        <f t="shared" si="903"/>
        <v>0</v>
      </c>
      <c r="AS827" s="113">
        <f t="shared" si="903"/>
        <v>244167000</v>
      </c>
      <c r="AT827" s="113">
        <f t="shared" si="904"/>
        <v>-28637534760</v>
      </c>
      <c r="AU827" s="113">
        <v>-28881701760</v>
      </c>
      <c r="AV827" s="113">
        <v>0</v>
      </c>
      <c r="AW827" s="113">
        <f>SUM(AU827:AV827)</f>
        <v>-28881701760</v>
      </c>
      <c r="AX827" s="113">
        <f t="shared" ref="AX827:BB828" si="910">AX828</f>
        <v>35892500000</v>
      </c>
      <c r="AY827" s="113">
        <f t="shared" si="910"/>
        <v>-28637534760</v>
      </c>
      <c r="AZ827" s="113">
        <f t="shared" si="910"/>
        <v>31458771000</v>
      </c>
      <c r="BA827" s="113">
        <f t="shared" si="910"/>
        <v>-28881701760</v>
      </c>
      <c r="BB827" s="113">
        <f t="shared" si="910"/>
        <v>0</v>
      </c>
    </row>
    <row r="828" spans="7:54" s="71" customFormat="1" ht="14.25" x14ac:dyDescent="0.2">
      <c r="G828" s="81" t="s">
        <v>1502</v>
      </c>
      <c r="H828" s="85" t="s">
        <v>1503</v>
      </c>
      <c r="I828" s="74" t="s">
        <v>1504</v>
      </c>
      <c r="J828" s="75">
        <f>J829</f>
        <v>0</v>
      </c>
      <c r="K828" s="75">
        <f>K829</f>
        <v>16143682</v>
      </c>
      <c r="L828" s="113">
        <v>0</v>
      </c>
      <c r="M828" s="113">
        <f t="shared" si="907"/>
        <v>0</v>
      </c>
      <c r="N828" s="113">
        <f t="shared" si="907"/>
        <v>0</v>
      </c>
      <c r="O828" s="113">
        <f t="shared" si="907"/>
        <v>0</v>
      </c>
      <c r="P828" s="113">
        <f t="shared" si="907"/>
        <v>0</v>
      </c>
      <c r="Q828" s="113">
        <f t="shared" si="907"/>
        <v>0</v>
      </c>
      <c r="R828" s="113">
        <f t="shared" si="907"/>
        <v>-28881701760</v>
      </c>
      <c r="S828" s="113">
        <f t="shared" si="907"/>
        <v>0</v>
      </c>
      <c r="T828" s="113">
        <f t="shared" si="907"/>
        <v>0</v>
      </c>
      <c r="U828" s="113">
        <f t="shared" si="907"/>
        <v>0</v>
      </c>
      <c r="V828" s="113">
        <f t="shared" si="907"/>
        <v>0</v>
      </c>
      <c r="W828" s="113">
        <f t="shared" si="907"/>
        <v>0</v>
      </c>
      <c r="X828" s="113">
        <f t="shared" si="907"/>
        <v>0</v>
      </c>
      <c r="Y828" s="113">
        <f t="shared" si="884"/>
        <v>-28881701760</v>
      </c>
      <c r="Z828" s="113">
        <f t="shared" si="908"/>
        <v>0</v>
      </c>
      <c r="AA828" s="113">
        <f t="shared" si="908"/>
        <v>0</v>
      </c>
      <c r="AB828" s="113">
        <f t="shared" si="908"/>
        <v>0</v>
      </c>
      <c r="AC828" s="113">
        <f t="shared" si="908"/>
        <v>0</v>
      </c>
      <c r="AD828" s="113">
        <f t="shared" si="908"/>
        <v>0</v>
      </c>
      <c r="AE828" s="113">
        <f t="shared" si="908"/>
        <v>0</v>
      </c>
      <c r="AF828" s="113">
        <f t="shared" si="908"/>
        <v>0</v>
      </c>
      <c r="AG828" s="113">
        <f t="shared" si="908"/>
        <v>0</v>
      </c>
      <c r="AH828" s="113">
        <f t="shared" si="908"/>
        <v>16143682</v>
      </c>
      <c r="AI828" s="113">
        <f t="shared" si="908"/>
        <v>16143682</v>
      </c>
      <c r="AJ828" s="113">
        <f t="shared" si="908"/>
        <v>0</v>
      </c>
      <c r="AK828" s="113">
        <f t="shared" si="908"/>
        <v>0</v>
      </c>
      <c r="AL828" s="113">
        <f t="shared" si="908"/>
        <v>0</v>
      </c>
      <c r="AM828" s="113">
        <f t="shared" si="909"/>
        <v>-28881701760</v>
      </c>
      <c r="AN828" s="113">
        <f t="shared" si="909"/>
        <v>0</v>
      </c>
      <c r="AO828" s="113">
        <f t="shared" si="909"/>
        <v>244167000</v>
      </c>
      <c r="AP828" s="113">
        <f t="shared" si="909"/>
        <v>-28637534760</v>
      </c>
      <c r="AQ828" s="113">
        <f t="shared" si="903"/>
        <v>-28881701760</v>
      </c>
      <c r="AR828" s="113">
        <f t="shared" si="903"/>
        <v>0</v>
      </c>
      <c r="AS828" s="113">
        <f t="shared" si="903"/>
        <v>244167000</v>
      </c>
      <c r="AT828" s="113">
        <f t="shared" si="904"/>
        <v>-28637534760</v>
      </c>
      <c r="AU828" s="113">
        <v>-28881701760</v>
      </c>
      <c r="AV828" s="113">
        <v>0</v>
      </c>
      <c r="AW828" s="113">
        <f>SUM(AU828:AV828)</f>
        <v>-28881701760</v>
      </c>
      <c r="AX828" s="113">
        <f t="shared" si="910"/>
        <v>35892500000</v>
      </c>
      <c r="AY828" s="113">
        <f t="shared" si="910"/>
        <v>-28637534760</v>
      </c>
      <c r="AZ828" s="113">
        <f t="shared" si="910"/>
        <v>31458771000</v>
      </c>
      <c r="BA828" s="113">
        <f t="shared" si="910"/>
        <v>-28881701760</v>
      </c>
      <c r="BB828" s="113">
        <f t="shared" si="910"/>
        <v>0</v>
      </c>
    </row>
    <row r="829" spans="7:54" s="71" customFormat="1" ht="14.25" x14ac:dyDescent="0.2">
      <c r="G829" s="81" t="s">
        <v>1505</v>
      </c>
      <c r="H829" s="85" t="s">
        <v>1505</v>
      </c>
      <c r="I829" s="74" t="s">
        <v>1506</v>
      </c>
      <c r="J829" s="75">
        <v>0</v>
      </c>
      <c r="K829" s="75">
        <v>16143682</v>
      </c>
      <c r="L829" s="113">
        <v>0</v>
      </c>
      <c r="M829" s="113">
        <v>0</v>
      </c>
      <c r="N829" s="113">
        <v>0</v>
      </c>
      <c r="O829" s="113">
        <v>0</v>
      </c>
      <c r="P829" s="113">
        <v>0</v>
      </c>
      <c r="Q829" s="113">
        <v>0</v>
      </c>
      <c r="R829" s="113">
        <v>-28881701760</v>
      </c>
      <c r="S829" s="113">
        <v>0</v>
      </c>
      <c r="T829" s="113">
        <v>0</v>
      </c>
      <c r="U829" s="113">
        <v>0</v>
      </c>
      <c r="V829" s="113">
        <v>0</v>
      </c>
      <c r="W829" s="113">
        <v>0</v>
      </c>
      <c r="X829" s="113">
        <v>0</v>
      </c>
      <c r="Y829" s="113">
        <f t="shared" si="884"/>
        <v>-28881701760</v>
      </c>
      <c r="Z829" s="113">
        <v>0</v>
      </c>
      <c r="AA829" s="113">
        <v>0</v>
      </c>
      <c r="AB829" s="113">
        <v>0</v>
      </c>
      <c r="AC829" s="113">
        <v>0</v>
      </c>
      <c r="AD829" s="113">
        <v>0</v>
      </c>
      <c r="AE829" s="113">
        <v>0</v>
      </c>
      <c r="AF829" s="113">
        <v>0</v>
      </c>
      <c r="AG829" s="113">
        <v>0</v>
      </c>
      <c r="AH829" s="113">
        <v>16143682</v>
      </c>
      <c r="AI829" s="113">
        <f t="shared" si="877"/>
        <v>16143682</v>
      </c>
      <c r="AJ829" s="113">
        <v>0</v>
      </c>
      <c r="AK829" s="113">
        <v>0</v>
      </c>
      <c r="AL829" s="113">
        <f t="shared" si="878"/>
        <v>0</v>
      </c>
      <c r="AM829" s="113">
        <f>SUM(M829:R829)</f>
        <v>-28881701760</v>
      </c>
      <c r="AN829" s="113">
        <v>0</v>
      </c>
      <c r="AO829" s="113">
        <v>244167000</v>
      </c>
      <c r="AP829" s="113">
        <f>SUM(AM829:AO829)</f>
        <v>-28637534760</v>
      </c>
      <c r="AQ829" s="113">
        <f t="shared" si="903"/>
        <v>-28881701760</v>
      </c>
      <c r="AR829" s="113">
        <f t="shared" si="903"/>
        <v>0</v>
      </c>
      <c r="AS829" s="113">
        <f t="shared" si="903"/>
        <v>244167000</v>
      </c>
      <c r="AT829" s="113">
        <f t="shared" si="904"/>
        <v>-28637534760</v>
      </c>
      <c r="AU829" s="113">
        <v>-28881701760</v>
      </c>
      <c r="AV829" s="113">
        <v>0</v>
      </c>
      <c r="AW829" s="113">
        <f>SUM(AU829:AV829)</f>
        <v>-28881701760</v>
      </c>
      <c r="AX829" s="113">
        <v>35892500000</v>
      </c>
      <c r="AY829" s="113">
        <f>-28881701760+244167000</f>
        <v>-28637534760</v>
      </c>
      <c r="AZ829" s="113">
        <v>31458771000</v>
      </c>
      <c r="BA829" s="113">
        <v>-28881701760</v>
      </c>
      <c r="BB829" s="113"/>
    </row>
    <row r="830" spans="7:54" s="71" customFormat="1" x14ac:dyDescent="0.2">
      <c r="G830" s="77" t="s">
        <v>1507</v>
      </c>
      <c r="H830" s="78" t="s">
        <v>268</v>
      </c>
      <c r="I830" s="79" t="s">
        <v>1508</v>
      </c>
      <c r="J830" s="75">
        <f>30%*(J820-J822)</f>
        <v>-2523586288.1999998</v>
      </c>
      <c r="K830" s="75">
        <v>0</v>
      </c>
      <c r="L830" s="113">
        <v>0</v>
      </c>
      <c r="M830" s="113">
        <f>30%*(M820-M822)</f>
        <v>-652261986</v>
      </c>
      <c r="N830" s="113">
        <f>30%*(N820-N822)</f>
        <v>-858463703.69999993</v>
      </c>
      <c r="O830" s="113">
        <f>30%*(O820-O822)*0</f>
        <v>0</v>
      </c>
      <c r="P830" s="113">
        <f>30%*(P820-P822)*0</f>
        <v>0</v>
      </c>
      <c r="Q830" s="113">
        <f>30%*(Q820-Q822)*0</f>
        <v>0</v>
      </c>
      <c r="R830" s="113">
        <f>30%*(R820-R822)*0</f>
        <v>0</v>
      </c>
      <c r="S830" s="113">
        <f t="shared" ref="S830:X830" si="911">1%*(S820-S822)*0</f>
        <v>0</v>
      </c>
      <c r="T830" s="113">
        <f t="shared" si="911"/>
        <v>0</v>
      </c>
      <c r="U830" s="113">
        <f t="shared" si="911"/>
        <v>0</v>
      </c>
      <c r="V830" s="113">
        <f t="shared" si="911"/>
        <v>0</v>
      </c>
      <c r="W830" s="113">
        <f t="shared" si="911"/>
        <v>0</v>
      </c>
      <c r="X830" s="113">
        <f t="shared" si="911"/>
        <v>0</v>
      </c>
      <c r="Y830" s="114">
        <f>SUM(M830:X830)</f>
        <v>-1510725689.6999998</v>
      </c>
      <c r="Z830" s="113">
        <f>1%*(Z820-Z822)*0</f>
        <v>0</v>
      </c>
      <c r="AA830" s="113">
        <f t="shared" ref="AA830:AH830" si="912">1%*(AA820-AA822)*0</f>
        <v>0</v>
      </c>
      <c r="AB830" s="113">
        <f t="shared" si="912"/>
        <v>0</v>
      </c>
      <c r="AC830" s="113">
        <f t="shared" si="912"/>
        <v>0</v>
      </c>
      <c r="AD830" s="113">
        <f t="shared" si="912"/>
        <v>0</v>
      </c>
      <c r="AE830" s="113">
        <f t="shared" si="912"/>
        <v>0</v>
      </c>
      <c r="AF830" s="113">
        <f t="shared" si="912"/>
        <v>0</v>
      </c>
      <c r="AG830" s="113">
        <f t="shared" si="912"/>
        <v>0</v>
      </c>
      <c r="AH830" s="113">
        <f t="shared" si="912"/>
        <v>0</v>
      </c>
      <c r="AI830" s="113">
        <f t="shared" si="877"/>
        <v>0</v>
      </c>
      <c r="AJ830" s="113">
        <v>0</v>
      </c>
      <c r="AK830" s="113">
        <v>0</v>
      </c>
      <c r="AL830" s="113">
        <f t="shared" si="878"/>
        <v>0</v>
      </c>
      <c r="AM830" s="113"/>
      <c r="AN830" s="113"/>
      <c r="AO830" s="113"/>
      <c r="AP830" s="113"/>
      <c r="AQ830" s="113">
        <f t="shared" si="903"/>
        <v>0</v>
      </c>
      <c r="AR830" s="113"/>
      <c r="AS830" s="113"/>
      <c r="AT830" s="113"/>
      <c r="AU830" s="113"/>
      <c r="AV830" s="113"/>
      <c r="AW830" s="113"/>
      <c r="AX830" s="113"/>
      <c r="AY830" s="113"/>
      <c r="AZ830" s="113"/>
      <c r="BA830" s="113"/>
      <c r="BB830" s="113"/>
    </row>
    <row r="831" spans="7:54" s="71" customFormat="1" x14ac:dyDescent="0.2">
      <c r="G831" s="77" t="s">
        <v>1509</v>
      </c>
      <c r="H831" s="89" t="s">
        <v>77</v>
      </c>
      <c r="I831" s="89" t="s">
        <v>270</v>
      </c>
      <c r="J831" s="89">
        <f>J820-J822-J830</f>
        <v>-5888368005.8000002</v>
      </c>
      <c r="K831" s="89">
        <f t="shared" ref="K831:BB831" si="913">K820-K822-K830</f>
        <v>1634416534</v>
      </c>
      <c r="L831" s="118">
        <f t="shared" si="913"/>
        <v>-95842226318.563828</v>
      </c>
      <c r="M831" s="118">
        <f t="shared" si="913"/>
        <v>-1521944634</v>
      </c>
      <c r="N831" s="118">
        <f t="shared" si="913"/>
        <v>-2003081975.3000002</v>
      </c>
      <c r="O831" s="118">
        <f t="shared" si="913"/>
        <v>-32759316413</v>
      </c>
      <c r="P831" s="118">
        <f t="shared" si="913"/>
        <v>-16888514415</v>
      </c>
      <c r="Q831" s="118">
        <f t="shared" si="913"/>
        <v>-18972216755</v>
      </c>
      <c r="R831" s="118">
        <f t="shared" si="913"/>
        <v>13208136836</v>
      </c>
      <c r="S831" s="118">
        <f t="shared" si="913"/>
        <v>-12950800393.016666</v>
      </c>
      <c r="T831" s="118">
        <f t="shared" si="913"/>
        <v>-12950800393.016666</v>
      </c>
      <c r="U831" s="118">
        <f t="shared" si="913"/>
        <v>-12950800393.016666</v>
      </c>
      <c r="V831" s="118">
        <f t="shared" si="913"/>
        <v>-12956533832.016666</v>
      </c>
      <c r="W831" s="118">
        <f t="shared" si="913"/>
        <v>-12956533832.016666</v>
      </c>
      <c r="X831" s="118">
        <f t="shared" si="913"/>
        <v>-12956533832.016666</v>
      </c>
      <c r="Y831" s="118">
        <f t="shared" si="913"/>
        <v>-122516133243.40001</v>
      </c>
      <c r="Z831" s="118">
        <f t="shared" si="913"/>
        <v>-7986852193.2136517</v>
      </c>
      <c r="AA831" s="118">
        <f t="shared" si="913"/>
        <v>-7986852193.2136517</v>
      </c>
      <c r="AB831" s="118">
        <f t="shared" si="913"/>
        <v>-7986852193.2136517</v>
      </c>
      <c r="AC831" s="118">
        <f t="shared" si="913"/>
        <v>-7986852193.2136517</v>
      </c>
      <c r="AD831" s="118">
        <f t="shared" si="913"/>
        <v>-7986852193.2136517</v>
      </c>
      <c r="AE831" s="118">
        <f t="shared" si="913"/>
        <v>-7986852193.2136517</v>
      </c>
      <c r="AF831" s="118">
        <f t="shared" si="913"/>
        <v>-7986852193.2136517</v>
      </c>
      <c r="AG831" s="118">
        <f t="shared" si="913"/>
        <v>-10838229760</v>
      </c>
      <c r="AH831" s="118">
        <f t="shared" si="913"/>
        <v>12773945455</v>
      </c>
      <c r="AI831" s="118">
        <f t="shared" si="913"/>
        <v>1634415695</v>
      </c>
      <c r="AJ831" s="118">
        <f t="shared" si="913"/>
        <v>-47921113159.281906</v>
      </c>
      <c r="AK831" s="118">
        <f t="shared" si="913"/>
        <v>-47921113159.281906</v>
      </c>
      <c r="AL831" s="118">
        <f t="shared" si="913"/>
        <v>-95842226318.563812</v>
      </c>
      <c r="AM831" s="118">
        <f t="shared" si="913"/>
        <v>-60447663046</v>
      </c>
      <c r="AN831" s="118">
        <f t="shared" si="913"/>
        <v>-47615721933.43335</v>
      </c>
      <c r="AO831" s="118">
        <f t="shared" si="913"/>
        <v>-16604206052.789566</v>
      </c>
      <c r="AP831" s="118">
        <f t="shared" si="913"/>
        <v>-124667591032.2229</v>
      </c>
      <c r="AQ831" s="118">
        <f t="shared" si="913"/>
        <v>-60447663046</v>
      </c>
      <c r="AR831" s="118">
        <f t="shared" si="913"/>
        <v>-47615721933.43335</v>
      </c>
      <c r="AS831" s="118">
        <f t="shared" si="913"/>
        <v>-16604206052.789566</v>
      </c>
      <c r="AT831" s="118">
        <f t="shared" si="913"/>
        <v>-124667591032.2229</v>
      </c>
      <c r="AU831" s="118">
        <f t="shared" si="913"/>
        <v>-60447663046</v>
      </c>
      <c r="AV831" s="118" t="e">
        <f t="shared" si="913"/>
        <v>#REF!</v>
      </c>
      <c r="AW831" s="118" t="e">
        <f t="shared" si="913"/>
        <v>#REF!</v>
      </c>
      <c r="AX831" s="118" t="e">
        <f t="shared" si="913"/>
        <v>#REF!</v>
      </c>
      <c r="AY831" s="118">
        <f t="shared" si="913"/>
        <v>-128926994465.22247</v>
      </c>
      <c r="AZ831" s="118">
        <f t="shared" si="913"/>
        <v>68475117502.63884</v>
      </c>
      <c r="BA831" s="118">
        <f t="shared" si="913"/>
        <v>-128108570596.64844</v>
      </c>
      <c r="BB831" s="118">
        <f t="shared" si="913"/>
        <v>92542216149.15065</v>
      </c>
    </row>
    <row r="832" spans="7:54" s="71" customFormat="1" ht="14.25" x14ac:dyDescent="0.2">
      <c r="G832" s="81" t="s">
        <v>77</v>
      </c>
      <c r="H832" s="85"/>
      <c r="I832" s="74"/>
      <c r="J832" s="75"/>
      <c r="K832" s="75"/>
      <c r="L832" s="113"/>
      <c r="M832" s="113"/>
      <c r="N832" s="113"/>
      <c r="O832" s="113"/>
      <c r="P832" s="113"/>
      <c r="Q832" s="113"/>
      <c r="R832" s="113"/>
      <c r="S832" s="113"/>
      <c r="T832" s="113"/>
      <c r="U832" s="113"/>
      <c r="V832" s="113"/>
      <c r="W832" s="113"/>
      <c r="X832" s="113"/>
      <c r="Y832" s="113">
        <f t="shared" ref="Y832:Y851" si="914">SUM(M832:X832)</f>
        <v>0</v>
      </c>
      <c r="Z832" s="113"/>
      <c r="AA832" s="113"/>
      <c r="AB832" s="113"/>
      <c r="AC832" s="113"/>
      <c r="AD832" s="113"/>
      <c r="AE832" s="113"/>
      <c r="AF832" s="113"/>
      <c r="AG832" s="113"/>
      <c r="AH832" s="113"/>
      <c r="AI832" s="113"/>
      <c r="AJ832" s="113">
        <v>0</v>
      </c>
      <c r="AK832" s="113">
        <v>0</v>
      </c>
      <c r="AL832" s="113">
        <f t="shared" ref="AL832:AL851" si="915">SUM(Z832:AK832)</f>
        <v>0</v>
      </c>
      <c r="AM832" s="113"/>
      <c r="AN832" s="113"/>
      <c r="AO832" s="113"/>
      <c r="AP832" s="113"/>
      <c r="AQ832" s="113"/>
      <c r="AR832" s="113"/>
      <c r="AS832" s="113"/>
      <c r="AT832" s="113"/>
      <c r="AU832" s="113"/>
      <c r="AV832" s="113"/>
      <c r="AW832" s="113"/>
      <c r="AX832" s="113"/>
      <c r="AY832" s="113"/>
      <c r="AZ832" s="113"/>
      <c r="BA832" s="113"/>
      <c r="BB832" s="113"/>
    </row>
    <row r="833" spans="7:54" s="71" customFormat="1" x14ac:dyDescent="0.2">
      <c r="G833" s="77" t="s">
        <v>1510</v>
      </c>
      <c r="H833" s="78" t="s">
        <v>271</v>
      </c>
      <c r="I833" s="79" t="s">
        <v>272</v>
      </c>
      <c r="J833" s="80">
        <f>J834</f>
        <v>0</v>
      </c>
      <c r="K833" s="80">
        <f>K834</f>
        <v>0</v>
      </c>
      <c r="L833" s="114">
        <f>L834</f>
        <v>0</v>
      </c>
      <c r="M833" s="114"/>
      <c r="N833" s="114"/>
      <c r="O833" s="114"/>
      <c r="P833" s="114"/>
      <c r="Q833" s="114"/>
      <c r="R833" s="114"/>
      <c r="S833" s="114"/>
      <c r="T833" s="114"/>
      <c r="U833" s="114"/>
      <c r="V833" s="114"/>
      <c r="W833" s="114"/>
      <c r="X833" s="114"/>
      <c r="Y833" s="114">
        <f t="shared" si="914"/>
        <v>0</v>
      </c>
      <c r="Z833" s="114"/>
      <c r="AA833" s="114"/>
      <c r="AB833" s="114"/>
      <c r="AC833" s="114"/>
      <c r="AD833" s="114"/>
      <c r="AE833" s="114"/>
      <c r="AF833" s="114"/>
      <c r="AG833" s="114">
        <v>0</v>
      </c>
      <c r="AH833" s="114">
        <v>0</v>
      </c>
      <c r="AI833" s="114">
        <v>0</v>
      </c>
      <c r="AJ833" s="114">
        <v>0</v>
      </c>
      <c r="AK833" s="114">
        <v>0</v>
      </c>
      <c r="AL833" s="114">
        <v>0</v>
      </c>
      <c r="AM833" s="114"/>
      <c r="AN833" s="114"/>
      <c r="AO833" s="114"/>
      <c r="AP833" s="114"/>
      <c r="AQ833" s="114"/>
      <c r="AR833" s="114"/>
      <c r="AS833" s="114"/>
      <c r="AT833" s="114"/>
      <c r="AU833" s="114"/>
      <c r="AV833" s="114"/>
      <c r="AW833" s="114"/>
      <c r="AX833" s="114"/>
      <c r="AY833" s="114"/>
      <c r="AZ833" s="114"/>
      <c r="BA833" s="114"/>
      <c r="BB833" s="114"/>
    </row>
    <row r="834" spans="7:54" s="71" customFormat="1" ht="14.25" x14ac:dyDescent="0.2">
      <c r="G834" s="81" t="s">
        <v>1511</v>
      </c>
      <c r="H834" s="85" t="s">
        <v>273</v>
      </c>
      <c r="I834" s="74" t="s">
        <v>274</v>
      </c>
      <c r="J834" s="75">
        <f>J837</f>
        <v>0</v>
      </c>
      <c r="K834" s="75">
        <f>K837</f>
        <v>0</v>
      </c>
      <c r="L834" s="113">
        <v>0</v>
      </c>
      <c r="M834" s="113"/>
      <c r="N834" s="113"/>
      <c r="O834" s="113"/>
      <c r="P834" s="113"/>
      <c r="Q834" s="113"/>
      <c r="R834" s="113"/>
      <c r="S834" s="113"/>
      <c r="T834" s="113"/>
      <c r="U834" s="113"/>
      <c r="V834" s="113"/>
      <c r="W834" s="113"/>
      <c r="X834" s="113"/>
      <c r="Y834" s="113">
        <f t="shared" si="914"/>
        <v>0</v>
      </c>
      <c r="Z834" s="113"/>
      <c r="AA834" s="113"/>
      <c r="AB834" s="113"/>
      <c r="AC834" s="113"/>
      <c r="AD834" s="113"/>
      <c r="AE834" s="113"/>
      <c r="AF834" s="113"/>
      <c r="AG834" s="113">
        <v>0</v>
      </c>
      <c r="AH834" s="113">
        <v>0</v>
      </c>
      <c r="AI834" s="113">
        <v>0</v>
      </c>
      <c r="AJ834" s="113">
        <v>0</v>
      </c>
      <c r="AK834" s="113">
        <v>0</v>
      </c>
      <c r="AL834" s="113">
        <v>0</v>
      </c>
      <c r="AM834" s="113">
        <f t="shared" ref="AM834:AM851" si="916">SUM(M834:R834)</f>
        <v>0</v>
      </c>
      <c r="AN834" s="113">
        <f t="shared" ref="AN834:AN851" si="917">SUM(S834:U834)</f>
        <v>0</v>
      </c>
      <c r="AO834" s="113">
        <f t="shared" ref="AO834:AO851" si="918">SUM(V834:X834)</f>
        <v>0</v>
      </c>
      <c r="AP834" s="113">
        <f t="shared" ref="AP834:AP851" si="919">SUM(AM834:AO834)</f>
        <v>0</v>
      </c>
      <c r="AQ834" s="113"/>
      <c r="AR834" s="113"/>
      <c r="AS834" s="113"/>
      <c r="AT834" s="113"/>
      <c r="AU834" s="113"/>
      <c r="AV834" s="113"/>
      <c r="AW834" s="113"/>
      <c r="AX834" s="113"/>
      <c r="AY834" s="113"/>
      <c r="AZ834" s="113"/>
      <c r="BA834" s="113"/>
      <c r="BB834" s="113"/>
    </row>
    <row r="835" spans="7:54" s="71" customFormat="1" ht="14.25" x14ac:dyDescent="0.2">
      <c r="G835" s="81" t="s">
        <v>1512</v>
      </c>
      <c r="H835" s="85" t="s">
        <v>1513</v>
      </c>
      <c r="I835" s="74" t="s">
        <v>1514</v>
      </c>
      <c r="J835" s="75"/>
      <c r="K835" s="75"/>
      <c r="L835" s="113">
        <v>0</v>
      </c>
      <c r="M835" s="113"/>
      <c r="N835" s="113"/>
      <c r="O835" s="113"/>
      <c r="P835" s="113"/>
      <c r="Q835" s="113"/>
      <c r="R835" s="113"/>
      <c r="S835" s="113"/>
      <c r="T835" s="113"/>
      <c r="U835" s="113"/>
      <c r="V835" s="113"/>
      <c r="W835" s="113"/>
      <c r="X835" s="113"/>
      <c r="Y835" s="113">
        <f t="shared" si="914"/>
        <v>0</v>
      </c>
      <c r="Z835" s="113"/>
      <c r="AA835" s="113"/>
      <c r="AB835" s="113"/>
      <c r="AC835" s="113"/>
      <c r="AD835" s="113"/>
      <c r="AE835" s="113"/>
      <c r="AF835" s="113"/>
      <c r="AG835" s="113"/>
      <c r="AH835" s="113"/>
      <c r="AI835" s="113"/>
      <c r="AJ835" s="113">
        <v>0</v>
      </c>
      <c r="AK835" s="113">
        <v>0</v>
      </c>
      <c r="AL835" s="113">
        <f t="shared" si="915"/>
        <v>0</v>
      </c>
      <c r="AM835" s="113">
        <f t="shared" si="916"/>
        <v>0</v>
      </c>
      <c r="AN835" s="113">
        <f t="shared" si="917"/>
        <v>0</v>
      </c>
      <c r="AO835" s="113">
        <f t="shared" si="918"/>
        <v>0</v>
      </c>
      <c r="AP835" s="113">
        <f t="shared" si="919"/>
        <v>0</v>
      </c>
      <c r="AQ835" s="113"/>
      <c r="AR835" s="113"/>
      <c r="AS835" s="113"/>
      <c r="AT835" s="113"/>
      <c r="AU835" s="113"/>
      <c r="AV835" s="113"/>
      <c r="AW835" s="113"/>
      <c r="AX835" s="113"/>
      <c r="AY835" s="113"/>
      <c r="AZ835" s="113"/>
      <c r="BA835" s="113"/>
      <c r="BB835" s="113"/>
    </row>
    <row r="836" spans="7:54" s="71" customFormat="1" ht="14.25" x14ac:dyDescent="0.2">
      <c r="G836" s="81" t="s">
        <v>1513</v>
      </c>
      <c r="H836" s="85" t="s">
        <v>1513</v>
      </c>
      <c r="I836" s="74" t="s">
        <v>1514</v>
      </c>
      <c r="J836" s="75"/>
      <c r="K836" s="75"/>
      <c r="L836" s="113">
        <v>0</v>
      </c>
      <c r="M836" s="113"/>
      <c r="N836" s="113"/>
      <c r="O836" s="113"/>
      <c r="P836" s="113"/>
      <c r="Q836" s="113"/>
      <c r="R836" s="113"/>
      <c r="S836" s="113"/>
      <c r="T836" s="113"/>
      <c r="U836" s="113"/>
      <c r="V836" s="113"/>
      <c r="W836" s="113"/>
      <c r="X836" s="113"/>
      <c r="Y836" s="113">
        <f t="shared" si="914"/>
        <v>0</v>
      </c>
      <c r="Z836" s="113"/>
      <c r="AA836" s="113"/>
      <c r="AB836" s="113"/>
      <c r="AC836" s="113"/>
      <c r="AD836" s="113"/>
      <c r="AE836" s="113"/>
      <c r="AF836" s="113"/>
      <c r="AG836" s="113"/>
      <c r="AH836" s="113"/>
      <c r="AI836" s="113"/>
      <c r="AJ836" s="113">
        <v>0</v>
      </c>
      <c r="AK836" s="113">
        <v>0</v>
      </c>
      <c r="AL836" s="113">
        <f t="shared" si="915"/>
        <v>0</v>
      </c>
      <c r="AM836" s="113">
        <f t="shared" si="916"/>
        <v>0</v>
      </c>
      <c r="AN836" s="113">
        <f t="shared" si="917"/>
        <v>0</v>
      </c>
      <c r="AO836" s="113">
        <f t="shared" si="918"/>
        <v>0</v>
      </c>
      <c r="AP836" s="113">
        <f t="shared" si="919"/>
        <v>0</v>
      </c>
      <c r="AQ836" s="113"/>
      <c r="AR836" s="113"/>
      <c r="AS836" s="113"/>
      <c r="AT836" s="113"/>
      <c r="AU836" s="113"/>
      <c r="AV836" s="113"/>
      <c r="AW836" s="113"/>
      <c r="AX836" s="113"/>
      <c r="AY836" s="113"/>
      <c r="AZ836" s="113"/>
      <c r="BA836" s="113"/>
      <c r="BB836" s="113"/>
    </row>
    <row r="837" spans="7:54" s="71" customFormat="1" ht="14.25" x14ac:dyDescent="0.2">
      <c r="G837" s="81" t="s">
        <v>1515</v>
      </c>
      <c r="H837" s="85" t="s">
        <v>1516</v>
      </c>
      <c r="I837" s="74" t="s">
        <v>1517</v>
      </c>
      <c r="J837" s="75">
        <f>J838</f>
        <v>0</v>
      </c>
      <c r="K837" s="75">
        <f>K838</f>
        <v>0</v>
      </c>
      <c r="L837" s="113">
        <v>0</v>
      </c>
      <c r="M837" s="113"/>
      <c r="N837" s="113"/>
      <c r="O837" s="113"/>
      <c r="P837" s="113"/>
      <c r="Q837" s="113"/>
      <c r="R837" s="113"/>
      <c r="S837" s="113"/>
      <c r="T837" s="113"/>
      <c r="U837" s="113"/>
      <c r="V837" s="113"/>
      <c r="W837" s="113"/>
      <c r="X837" s="113"/>
      <c r="Y837" s="113">
        <f t="shared" si="914"/>
        <v>0</v>
      </c>
      <c r="Z837" s="113"/>
      <c r="AA837" s="113"/>
      <c r="AB837" s="113"/>
      <c r="AC837" s="113"/>
      <c r="AD837" s="113"/>
      <c r="AE837" s="113"/>
      <c r="AF837" s="113"/>
      <c r="AG837" s="113">
        <v>0</v>
      </c>
      <c r="AH837" s="113">
        <v>0</v>
      </c>
      <c r="AI837" s="113">
        <f>SUM(AG837:AH837)</f>
        <v>0</v>
      </c>
      <c r="AJ837" s="113">
        <v>0</v>
      </c>
      <c r="AK837" s="113">
        <v>0</v>
      </c>
      <c r="AL837" s="113">
        <v>0</v>
      </c>
      <c r="AM837" s="113">
        <f t="shared" si="916"/>
        <v>0</v>
      </c>
      <c r="AN837" s="113">
        <f t="shared" si="917"/>
        <v>0</v>
      </c>
      <c r="AO837" s="113">
        <f t="shared" si="918"/>
        <v>0</v>
      </c>
      <c r="AP837" s="113">
        <f t="shared" si="919"/>
        <v>0</v>
      </c>
      <c r="AQ837" s="113"/>
      <c r="AR837" s="113"/>
      <c r="AS837" s="113"/>
      <c r="AT837" s="113"/>
      <c r="AU837" s="113"/>
      <c r="AV837" s="113"/>
      <c r="AW837" s="113"/>
      <c r="AX837" s="113"/>
      <c r="AY837" s="113"/>
      <c r="AZ837" s="113"/>
      <c r="BA837" s="113"/>
      <c r="BB837" s="113"/>
    </row>
    <row r="838" spans="7:54" s="71" customFormat="1" ht="14.25" x14ac:dyDescent="0.2">
      <c r="G838" s="81" t="s">
        <v>1516</v>
      </c>
      <c r="H838" s="85" t="s">
        <v>1516</v>
      </c>
      <c r="I838" s="74" t="s">
        <v>1517</v>
      </c>
      <c r="J838" s="75">
        <v>0</v>
      </c>
      <c r="K838" s="75"/>
      <c r="L838" s="113">
        <v>0</v>
      </c>
      <c r="M838" s="113"/>
      <c r="N838" s="113"/>
      <c r="O838" s="113"/>
      <c r="P838" s="113"/>
      <c r="Q838" s="113"/>
      <c r="R838" s="113"/>
      <c r="S838" s="113"/>
      <c r="T838" s="113"/>
      <c r="U838" s="113"/>
      <c r="V838" s="113"/>
      <c r="W838" s="113"/>
      <c r="X838" s="113"/>
      <c r="Y838" s="113">
        <f t="shared" si="914"/>
        <v>0</v>
      </c>
      <c r="Z838" s="113"/>
      <c r="AA838" s="113"/>
      <c r="AB838" s="113"/>
      <c r="AC838" s="113"/>
      <c r="AD838" s="113"/>
      <c r="AE838" s="113"/>
      <c r="AF838" s="113"/>
      <c r="AG838" s="113">
        <v>0</v>
      </c>
      <c r="AH838" s="113">
        <v>0</v>
      </c>
      <c r="AI838" s="113">
        <f>SUM(AG838:AH838)</f>
        <v>0</v>
      </c>
      <c r="AJ838" s="113">
        <v>0</v>
      </c>
      <c r="AK838" s="113">
        <v>0</v>
      </c>
      <c r="AL838" s="113">
        <v>0</v>
      </c>
      <c r="AM838" s="113">
        <f t="shared" si="916"/>
        <v>0</v>
      </c>
      <c r="AN838" s="113">
        <f t="shared" si="917"/>
        <v>0</v>
      </c>
      <c r="AO838" s="113">
        <f t="shared" si="918"/>
        <v>0</v>
      </c>
      <c r="AP838" s="113">
        <f t="shared" si="919"/>
        <v>0</v>
      </c>
      <c r="AQ838" s="113"/>
      <c r="AR838" s="113"/>
      <c r="AS838" s="113"/>
      <c r="AT838" s="113"/>
      <c r="AU838" s="113"/>
      <c r="AV838" s="113"/>
      <c r="AW838" s="113"/>
      <c r="AX838" s="113"/>
      <c r="AY838" s="113"/>
      <c r="AZ838" s="113"/>
      <c r="BA838" s="113"/>
      <c r="BB838" s="113"/>
    </row>
    <row r="839" spans="7:54" s="71" customFormat="1" ht="14.25" x14ac:dyDescent="0.2">
      <c r="G839" s="81" t="s">
        <v>1518</v>
      </c>
      <c r="H839" s="85" t="s">
        <v>1519</v>
      </c>
      <c r="I839" s="74" t="s">
        <v>1520</v>
      </c>
      <c r="J839" s="75"/>
      <c r="K839" s="75"/>
      <c r="L839" s="113">
        <v>0</v>
      </c>
      <c r="M839" s="113"/>
      <c r="N839" s="113"/>
      <c r="O839" s="113"/>
      <c r="P839" s="113"/>
      <c r="Q839" s="113"/>
      <c r="R839" s="113"/>
      <c r="S839" s="113"/>
      <c r="T839" s="113"/>
      <c r="U839" s="113"/>
      <c r="V839" s="113"/>
      <c r="W839" s="113"/>
      <c r="X839" s="113"/>
      <c r="Y839" s="113">
        <f t="shared" si="914"/>
        <v>0</v>
      </c>
      <c r="Z839" s="113"/>
      <c r="AA839" s="113"/>
      <c r="AB839" s="113"/>
      <c r="AC839" s="113"/>
      <c r="AD839" s="113"/>
      <c r="AE839" s="113"/>
      <c r="AF839" s="113"/>
      <c r="AG839" s="113">
        <v>0</v>
      </c>
      <c r="AH839" s="113">
        <v>0</v>
      </c>
      <c r="AI839" s="113">
        <f>SUM(AG839:AH839)</f>
        <v>0</v>
      </c>
      <c r="AJ839" s="113">
        <v>0</v>
      </c>
      <c r="AK839" s="113">
        <v>0</v>
      </c>
      <c r="AL839" s="113">
        <f t="shared" si="915"/>
        <v>0</v>
      </c>
      <c r="AM839" s="113">
        <f t="shared" si="916"/>
        <v>0</v>
      </c>
      <c r="AN839" s="113">
        <f t="shared" si="917"/>
        <v>0</v>
      </c>
      <c r="AO839" s="113">
        <f t="shared" si="918"/>
        <v>0</v>
      </c>
      <c r="AP839" s="113">
        <f t="shared" si="919"/>
        <v>0</v>
      </c>
      <c r="AQ839" s="113"/>
      <c r="AR839" s="113"/>
      <c r="AS839" s="113"/>
      <c r="AT839" s="113"/>
      <c r="AU839" s="113"/>
      <c r="AV839" s="113"/>
      <c r="AW839" s="113"/>
      <c r="AX839" s="113"/>
      <c r="AY839" s="113"/>
      <c r="AZ839" s="113"/>
      <c r="BA839" s="113"/>
      <c r="BB839" s="113"/>
    </row>
    <row r="840" spans="7:54" s="71" customFormat="1" ht="14.25" x14ac:dyDescent="0.2">
      <c r="G840" s="81" t="s">
        <v>1519</v>
      </c>
      <c r="H840" s="85" t="s">
        <v>1519</v>
      </c>
      <c r="I840" s="74" t="s">
        <v>1521</v>
      </c>
      <c r="J840" s="75"/>
      <c r="K840" s="75"/>
      <c r="L840" s="113">
        <v>0</v>
      </c>
      <c r="M840" s="113"/>
      <c r="N840" s="113"/>
      <c r="O840" s="113"/>
      <c r="P840" s="113"/>
      <c r="Q840" s="113"/>
      <c r="R840" s="113"/>
      <c r="S840" s="113"/>
      <c r="T840" s="113"/>
      <c r="U840" s="113"/>
      <c r="V840" s="113"/>
      <c r="W840" s="113"/>
      <c r="X840" s="113"/>
      <c r="Y840" s="113">
        <f t="shared" si="914"/>
        <v>0</v>
      </c>
      <c r="Z840" s="113"/>
      <c r="AA840" s="113"/>
      <c r="AB840" s="113"/>
      <c r="AC840" s="113"/>
      <c r="AD840" s="113"/>
      <c r="AE840" s="113"/>
      <c r="AF840" s="113"/>
      <c r="AG840" s="113"/>
      <c r="AH840" s="113"/>
      <c r="AI840" s="113"/>
      <c r="AJ840" s="113">
        <v>0</v>
      </c>
      <c r="AK840" s="113">
        <v>0</v>
      </c>
      <c r="AL840" s="113">
        <f t="shared" si="915"/>
        <v>0</v>
      </c>
      <c r="AM840" s="113">
        <f t="shared" si="916"/>
        <v>0</v>
      </c>
      <c r="AN840" s="113">
        <f t="shared" si="917"/>
        <v>0</v>
      </c>
      <c r="AO840" s="113">
        <f t="shared" si="918"/>
        <v>0</v>
      </c>
      <c r="AP840" s="113">
        <f t="shared" si="919"/>
        <v>0</v>
      </c>
      <c r="AQ840" s="113"/>
      <c r="AR840" s="113"/>
      <c r="AS840" s="113"/>
      <c r="AT840" s="113"/>
      <c r="AU840" s="113"/>
      <c r="AV840" s="113"/>
      <c r="AW840" s="113"/>
      <c r="AX840" s="113"/>
      <c r="AY840" s="113"/>
      <c r="AZ840" s="113"/>
      <c r="BA840" s="113"/>
      <c r="BB840" s="113"/>
    </row>
    <row r="841" spans="7:54" s="71" customFormat="1" ht="14.25" x14ac:dyDescent="0.2">
      <c r="G841" s="81" t="s">
        <v>1522</v>
      </c>
      <c r="H841" s="85" t="s">
        <v>1523</v>
      </c>
      <c r="I841" s="74" t="s">
        <v>1524</v>
      </c>
      <c r="J841" s="75"/>
      <c r="K841" s="75"/>
      <c r="L841" s="113">
        <v>0</v>
      </c>
      <c r="M841" s="113"/>
      <c r="N841" s="113"/>
      <c r="O841" s="113"/>
      <c r="P841" s="113"/>
      <c r="Q841" s="113"/>
      <c r="R841" s="113"/>
      <c r="S841" s="113"/>
      <c r="T841" s="113"/>
      <c r="U841" s="113"/>
      <c r="V841" s="113"/>
      <c r="W841" s="113"/>
      <c r="X841" s="113"/>
      <c r="Y841" s="113">
        <f t="shared" si="914"/>
        <v>0</v>
      </c>
      <c r="Z841" s="113"/>
      <c r="AA841" s="113"/>
      <c r="AB841" s="113"/>
      <c r="AC841" s="113"/>
      <c r="AD841" s="113"/>
      <c r="AE841" s="113"/>
      <c r="AF841" s="113"/>
      <c r="AG841" s="113"/>
      <c r="AH841" s="113"/>
      <c r="AI841" s="113"/>
      <c r="AJ841" s="113">
        <v>0</v>
      </c>
      <c r="AK841" s="113">
        <v>0</v>
      </c>
      <c r="AL841" s="113">
        <f t="shared" si="915"/>
        <v>0</v>
      </c>
      <c r="AM841" s="113">
        <f t="shared" si="916"/>
        <v>0</v>
      </c>
      <c r="AN841" s="113">
        <f t="shared" si="917"/>
        <v>0</v>
      </c>
      <c r="AO841" s="113">
        <f t="shared" si="918"/>
        <v>0</v>
      </c>
      <c r="AP841" s="113">
        <f t="shared" si="919"/>
        <v>0</v>
      </c>
      <c r="AQ841" s="113"/>
      <c r="AR841" s="113"/>
      <c r="AS841" s="113"/>
      <c r="AT841" s="113"/>
      <c r="AU841" s="113"/>
      <c r="AV841" s="113"/>
      <c r="AW841" s="113"/>
      <c r="AX841" s="113"/>
      <c r="AY841" s="113"/>
      <c r="AZ841" s="113"/>
      <c r="BA841" s="113"/>
      <c r="BB841" s="113"/>
    </row>
    <row r="842" spans="7:54" s="71" customFormat="1" ht="14.25" x14ac:dyDescent="0.2">
      <c r="G842" s="81" t="s">
        <v>1523</v>
      </c>
      <c r="H842" s="85" t="s">
        <v>1523</v>
      </c>
      <c r="I842" s="74" t="s">
        <v>1525</v>
      </c>
      <c r="J842" s="75"/>
      <c r="K842" s="75"/>
      <c r="L842" s="113">
        <v>0</v>
      </c>
      <c r="M842" s="113"/>
      <c r="N842" s="113"/>
      <c r="O842" s="113"/>
      <c r="P842" s="113"/>
      <c r="Q842" s="113"/>
      <c r="R842" s="113"/>
      <c r="S842" s="113"/>
      <c r="T842" s="113"/>
      <c r="U842" s="113"/>
      <c r="V842" s="113"/>
      <c r="W842" s="113"/>
      <c r="X842" s="113"/>
      <c r="Y842" s="113">
        <f t="shared" si="914"/>
        <v>0</v>
      </c>
      <c r="Z842" s="113"/>
      <c r="AA842" s="113"/>
      <c r="AB842" s="113"/>
      <c r="AC842" s="113"/>
      <c r="AD842" s="113"/>
      <c r="AE842" s="113"/>
      <c r="AF842" s="113"/>
      <c r="AG842" s="113"/>
      <c r="AH842" s="113"/>
      <c r="AI842" s="113"/>
      <c r="AJ842" s="113"/>
      <c r="AK842" s="113"/>
      <c r="AL842" s="113">
        <f t="shared" si="915"/>
        <v>0</v>
      </c>
      <c r="AM842" s="113">
        <f t="shared" si="916"/>
        <v>0</v>
      </c>
      <c r="AN842" s="113">
        <f t="shared" si="917"/>
        <v>0</v>
      </c>
      <c r="AO842" s="113">
        <f t="shared" si="918"/>
        <v>0</v>
      </c>
      <c r="AP842" s="113">
        <f t="shared" si="919"/>
        <v>0</v>
      </c>
      <c r="AQ842" s="113"/>
      <c r="AR842" s="113"/>
      <c r="AS842" s="113"/>
      <c r="AT842" s="113"/>
      <c r="AU842" s="113"/>
      <c r="AV842" s="113"/>
      <c r="AW842" s="113"/>
      <c r="AX842" s="113"/>
      <c r="AY842" s="113"/>
      <c r="AZ842" s="113"/>
      <c r="BA842" s="113"/>
      <c r="BB842" s="113"/>
    </row>
    <row r="843" spans="7:54" s="71" customFormat="1" ht="14.25" x14ac:dyDescent="0.2">
      <c r="G843" s="81" t="s">
        <v>1526</v>
      </c>
      <c r="H843" s="85" t="s">
        <v>275</v>
      </c>
      <c r="I843" s="74" t="s">
        <v>276</v>
      </c>
      <c r="J843" s="75"/>
      <c r="K843" s="75"/>
      <c r="L843" s="113"/>
      <c r="M843" s="113"/>
      <c r="N843" s="113"/>
      <c r="O843" s="113"/>
      <c r="P843" s="113"/>
      <c r="Q843" s="113"/>
      <c r="R843" s="113"/>
      <c r="S843" s="113"/>
      <c r="T843" s="113"/>
      <c r="U843" s="113"/>
      <c r="V843" s="113"/>
      <c r="W843" s="113"/>
      <c r="X843" s="113"/>
      <c r="Y843" s="113">
        <f t="shared" si="914"/>
        <v>0</v>
      </c>
      <c r="Z843" s="113"/>
      <c r="AA843" s="113"/>
      <c r="AB843" s="113"/>
      <c r="AC843" s="113"/>
      <c r="AD843" s="113"/>
      <c r="AE843" s="113"/>
      <c r="AF843" s="113"/>
      <c r="AG843" s="113"/>
      <c r="AH843" s="113"/>
      <c r="AI843" s="113"/>
      <c r="AJ843" s="113"/>
      <c r="AK843" s="113"/>
      <c r="AL843" s="113">
        <f t="shared" si="915"/>
        <v>0</v>
      </c>
      <c r="AM843" s="113">
        <f t="shared" si="916"/>
        <v>0</v>
      </c>
      <c r="AN843" s="113">
        <f t="shared" si="917"/>
        <v>0</v>
      </c>
      <c r="AO843" s="113">
        <f t="shared" si="918"/>
        <v>0</v>
      </c>
      <c r="AP843" s="113">
        <f t="shared" si="919"/>
        <v>0</v>
      </c>
      <c r="AQ843" s="113"/>
      <c r="AR843" s="113"/>
      <c r="AS843" s="113"/>
      <c r="AT843" s="113"/>
      <c r="AU843" s="113"/>
      <c r="AV843" s="113"/>
      <c r="AW843" s="113"/>
      <c r="AX843" s="113"/>
      <c r="AY843" s="113"/>
      <c r="AZ843" s="113"/>
      <c r="BA843" s="113"/>
      <c r="BB843" s="113"/>
    </row>
    <row r="844" spans="7:54" s="71" customFormat="1" ht="14.25" x14ac:dyDescent="0.2">
      <c r="G844" s="81" t="s">
        <v>1527</v>
      </c>
      <c r="H844" s="85" t="s">
        <v>1528</v>
      </c>
      <c r="I844" s="74" t="s">
        <v>1529</v>
      </c>
      <c r="J844" s="75"/>
      <c r="K844" s="75"/>
      <c r="L844" s="113">
        <v>0</v>
      </c>
      <c r="M844" s="113"/>
      <c r="N844" s="113"/>
      <c r="O844" s="113"/>
      <c r="P844" s="113"/>
      <c r="Q844" s="113"/>
      <c r="R844" s="113"/>
      <c r="S844" s="113"/>
      <c r="T844" s="113"/>
      <c r="U844" s="113"/>
      <c r="V844" s="113"/>
      <c r="W844" s="113"/>
      <c r="X844" s="113"/>
      <c r="Y844" s="113">
        <f t="shared" si="914"/>
        <v>0</v>
      </c>
      <c r="Z844" s="113"/>
      <c r="AA844" s="113"/>
      <c r="AB844" s="113"/>
      <c r="AC844" s="113"/>
      <c r="AD844" s="113"/>
      <c r="AE844" s="113"/>
      <c r="AF844" s="113"/>
      <c r="AG844" s="113"/>
      <c r="AH844" s="113"/>
      <c r="AI844" s="113"/>
      <c r="AJ844" s="113"/>
      <c r="AK844" s="113"/>
      <c r="AL844" s="113">
        <f t="shared" si="915"/>
        <v>0</v>
      </c>
      <c r="AM844" s="113">
        <f t="shared" si="916"/>
        <v>0</v>
      </c>
      <c r="AN844" s="113">
        <f t="shared" si="917"/>
        <v>0</v>
      </c>
      <c r="AO844" s="113">
        <f t="shared" si="918"/>
        <v>0</v>
      </c>
      <c r="AP844" s="113">
        <f t="shared" si="919"/>
        <v>0</v>
      </c>
      <c r="AQ844" s="113"/>
      <c r="AR844" s="113"/>
      <c r="AS844" s="113"/>
      <c r="AT844" s="113"/>
      <c r="AU844" s="113"/>
      <c r="AV844" s="113"/>
      <c r="AW844" s="113"/>
      <c r="AX844" s="113"/>
      <c r="AY844" s="113"/>
      <c r="AZ844" s="113"/>
      <c r="BA844" s="113"/>
      <c r="BB844" s="113"/>
    </row>
    <row r="845" spans="7:54" s="71" customFormat="1" ht="14.25" x14ac:dyDescent="0.2">
      <c r="G845" s="81" t="s">
        <v>1528</v>
      </c>
      <c r="H845" s="85" t="s">
        <v>1528</v>
      </c>
      <c r="I845" s="74" t="s">
        <v>1530</v>
      </c>
      <c r="J845" s="75"/>
      <c r="K845" s="75"/>
      <c r="L845" s="113">
        <v>0</v>
      </c>
      <c r="M845" s="113"/>
      <c r="N845" s="113"/>
      <c r="O845" s="113"/>
      <c r="P845" s="113"/>
      <c r="Q845" s="113"/>
      <c r="R845" s="113"/>
      <c r="S845" s="113"/>
      <c r="T845" s="113"/>
      <c r="U845" s="113"/>
      <c r="V845" s="113"/>
      <c r="W845" s="113"/>
      <c r="X845" s="113"/>
      <c r="Y845" s="113">
        <f t="shared" si="914"/>
        <v>0</v>
      </c>
      <c r="Z845" s="113"/>
      <c r="AA845" s="113"/>
      <c r="AB845" s="113"/>
      <c r="AC845" s="113"/>
      <c r="AD845" s="113"/>
      <c r="AE845" s="113"/>
      <c r="AF845" s="113"/>
      <c r="AG845" s="113"/>
      <c r="AH845" s="113"/>
      <c r="AI845" s="113"/>
      <c r="AJ845" s="113"/>
      <c r="AK845" s="113"/>
      <c r="AL845" s="113">
        <f t="shared" si="915"/>
        <v>0</v>
      </c>
      <c r="AM845" s="113">
        <f t="shared" si="916"/>
        <v>0</v>
      </c>
      <c r="AN845" s="113">
        <f t="shared" si="917"/>
        <v>0</v>
      </c>
      <c r="AO845" s="113">
        <f t="shared" si="918"/>
        <v>0</v>
      </c>
      <c r="AP845" s="113">
        <f t="shared" si="919"/>
        <v>0</v>
      </c>
      <c r="AQ845" s="113"/>
      <c r="AR845" s="113"/>
      <c r="AS845" s="113"/>
      <c r="AT845" s="113"/>
      <c r="AU845" s="113"/>
      <c r="AV845" s="113"/>
      <c r="AW845" s="113"/>
      <c r="AX845" s="113"/>
      <c r="AY845" s="113"/>
      <c r="AZ845" s="113"/>
      <c r="BA845" s="113"/>
      <c r="BB845" s="113"/>
    </row>
    <row r="846" spans="7:54" s="71" customFormat="1" ht="14.25" x14ac:dyDescent="0.2">
      <c r="G846" s="81" t="s">
        <v>1531</v>
      </c>
      <c r="H846" s="85" t="s">
        <v>1532</v>
      </c>
      <c r="I846" s="74" t="s">
        <v>1533</v>
      </c>
      <c r="J846" s="75"/>
      <c r="K846" s="75"/>
      <c r="L846" s="113">
        <v>0</v>
      </c>
      <c r="M846" s="113"/>
      <c r="N846" s="113"/>
      <c r="O846" s="113"/>
      <c r="P846" s="113"/>
      <c r="Q846" s="113"/>
      <c r="R846" s="113"/>
      <c r="S846" s="113"/>
      <c r="T846" s="113"/>
      <c r="U846" s="113"/>
      <c r="V846" s="113"/>
      <c r="W846" s="113"/>
      <c r="X846" s="113"/>
      <c r="Y846" s="113">
        <f t="shared" si="914"/>
        <v>0</v>
      </c>
      <c r="Z846" s="113"/>
      <c r="AA846" s="113"/>
      <c r="AB846" s="113"/>
      <c r="AC846" s="113"/>
      <c r="AD846" s="113"/>
      <c r="AE846" s="113"/>
      <c r="AF846" s="113"/>
      <c r="AG846" s="113"/>
      <c r="AH846" s="113"/>
      <c r="AI846" s="113"/>
      <c r="AJ846" s="113"/>
      <c r="AK846" s="113"/>
      <c r="AL846" s="113">
        <f t="shared" si="915"/>
        <v>0</v>
      </c>
      <c r="AM846" s="113">
        <f t="shared" si="916"/>
        <v>0</v>
      </c>
      <c r="AN846" s="113">
        <f t="shared" si="917"/>
        <v>0</v>
      </c>
      <c r="AO846" s="113">
        <f t="shared" si="918"/>
        <v>0</v>
      </c>
      <c r="AP846" s="113">
        <f t="shared" si="919"/>
        <v>0</v>
      </c>
      <c r="AQ846" s="113"/>
      <c r="AR846" s="113"/>
      <c r="AS846" s="113"/>
      <c r="AT846" s="113"/>
      <c r="AU846" s="113"/>
      <c r="AV846" s="113"/>
      <c r="AW846" s="113"/>
      <c r="AX846" s="113"/>
      <c r="AY846" s="113"/>
      <c r="AZ846" s="113"/>
      <c r="BA846" s="113"/>
      <c r="BB846" s="113"/>
    </row>
    <row r="847" spans="7:54" s="71" customFormat="1" ht="14.25" x14ac:dyDescent="0.2">
      <c r="G847" s="81" t="s">
        <v>1532</v>
      </c>
      <c r="H847" s="85" t="s">
        <v>1532</v>
      </c>
      <c r="I847" s="74" t="s">
        <v>1533</v>
      </c>
      <c r="J847" s="75"/>
      <c r="K847" s="75"/>
      <c r="L847" s="113">
        <v>0</v>
      </c>
      <c r="M847" s="113"/>
      <c r="N847" s="113"/>
      <c r="O847" s="113"/>
      <c r="P847" s="113"/>
      <c r="Q847" s="113"/>
      <c r="R847" s="113"/>
      <c r="S847" s="113"/>
      <c r="T847" s="113"/>
      <c r="U847" s="113"/>
      <c r="V847" s="113"/>
      <c r="W847" s="113"/>
      <c r="X847" s="113"/>
      <c r="Y847" s="113">
        <f t="shared" si="914"/>
        <v>0</v>
      </c>
      <c r="Z847" s="113"/>
      <c r="AA847" s="113"/>
      <c r="AB847" s="113"/>
      <c r="AC847" s="113"/>
      <c r="AD847" s="113"/>
      <c r="AE847" s="113"/>
      <c r="AF847" s="113"/>
      <c r="AG847" s="113"/>
      <c r="AH847" s="113"/>
      <c r="AI847" s="113"/>
      <c r="AJ847" s="113"/>
      <c r="AK847" s="113"/>
      <c r="AL847" s="113">
        <f t="shared" si="915"/>
        <v>0</v>
      </c>
      <c r="AM847" s="113">
        <f t="shared" si="916"/>
        <v>0</v>
      </c>
      <c r="AN847" s="113">
        <f t="shared" si="917"/>
        <v>0</v>
      </c>
      <c r="AO847" s="113">
        <f t="shared" si="918"/>
        <v>0</v>
      </c>
      <c r="AP847" s="113">
        <f t="shared" si="919"/>
        <v>0</v>
      </c>
      <c r="AQ847" s="113"/>
      <c r="AR847" s="113"/>
      <c r="AS847" s="113"/>
      <c r="AT847" s="113"/>
      <c r="AU847" s="113"/>
      <c r="AV847" s="113"/>
      <c r="AW847" s="113"/>
      <c r="AX847" s="113"/>
      <c r="AY847" s="113"/>
      <c r="AZ847" s="113"/>
      <c r="BA847" s="113"/>
      <c r="BB847" s="113"/>
    </row>
    <row r="848" spans="7:54" s="71" customFormat="1" ht="14.25" x14ac:dyDescent="0.2">
      <c r="G848" s="81" t="s">
        <v>1534</v>
      </c>
      <c r="H848" s="85" t="s">
        <v>1535</v>
      </c>
      <c r="I848" s="74" t="s">
        <v>1536</v>
      </c>
      <c r="J848" s="75"/>
      <c r="K848" s="75"/>
      <c r="L848" s="113">
        <v>0</v>
      </c>
      <c r="M848" s="113"/>
      <c r="N848" s="113"/>
      <c r="O848" s="113"/>
      <c r="P848" s="113"/>
      <c r="Q848" s="113"/>
      <c r="R848" s="113"/>
      <c r="S848" s="113"/>
      <c r="T848" s="113"/>
      <c r="U848" s="113"/>
      <c r="V848" s="113"/>
      <c r="W848" s="113"/>
      <c r="X848" s="113"/>
      <c r="Y848" s="113">
        <f t="shared" si="914"/>
        <v>0</v>
      </c>
      <c r="Z848" s="113"/>
      <c r="AA848" s="113"/>
      <c r="AB848" s="113"/>
      <c r="AC848" s="113"/>
      <c r="AD848" s="113"/>
      <c r="AE848" s="113"/>
      <c r="AF848" s="113"/>
      <c r="AG848" s="113"/>
      <c r="AH848" s="113"/>
      <c r="AI848" s="113"/>
      <c r="AJ848" s="113"/>
      <c r="AK848" s="113"/>
      <c r="AL848" s="113">
        <f t="shared" si="915"/>
        <v>0</v>
      </c>
      <c r="AM848" s="113">
        <f t="shared" si="916"/>
        <v>0</v>
      </c>
      <c r="AN848" s="113">
        <f t="shared" si="917"/>
        <v>0</v>
      </c>
      <c r="AO848" s="113">
        <f t="shared" si="918"/>
        <v>0</v>
      </c>
      <c r="AP848" s="113">
        <f t="shared" si="919"/>
        <v>0</v>
      </c>
      <c r="AQ848" s="113"/>
      <c r="AR848" s="113"/>
      <c r="AS848" s="113"/>
      <c r="AT848" s="113"/>
      <c r="AU848" s="113"/>
      <c r="AV848" s="113"/>
      <c r="AW848" s="113"/>
      <c r="AX848" s="113"/>
      <c r="AY848" s="113"/>
      <c r="AZ848" s="113"/>
      <c r="BA848" s="113"/>
      <c r="BB848" s="113"/>
    </row>
    <row r="849" spans="7:54" s="71" customFormat="1" ht="14.25" x14ac:dyDescent="0.2">
      <c r="G849" s="81" t="s">
        <v>1535</v>
      </c>
      <c r="H849" s="85" t="s">
        <v>1535</v>
      </c>
      <c r="I849" s="74" t="s">
        <v>1536</v>
      </c>
      <c r="J849" s="75"/>
      <c r="K849" s="75"/>
      <c r="L849" s="113">
        <v>0</v>
      </c>
      <c r="M849" s="113"/>
      <c r="N849" s="113"/>
      <c r="O849" s="113"/>
      <c r="P849" s="113"/>
      <c r="Q849" s="113"/>
      <c r="R849" s="113"/>
      <c r="S849" s="113"/>
      <c r="T849" s="113"/>
      <c r="U849" s="113"/>
      <c r="V849" s="113"/>
      <c r="W849" s="113"/>
      <c r="X849" s="113"/>
      <c r="Y849" s="113">
        <f t="shared" si="914"/>
        <v>0</v>
      </c>
      <c r="Z849" s="113"/>
      <c r="AA849" s="113"/>
      <c r="AB849" s="113"/>
      <c r="AC849" s="113"/>
      <c r="AD849" s="113"/>
      <c r="AE849" s="113"/>
      <c r="AF849" s="113"/>
      <c r="AG849" s="113"/>
      <c r="AH849" s="113"/>
      <c r="AI849" s="113"/>
      <c r="AJ849" s="113"/>
      <c r="AK849" s="113"/>
      <c r="AL849" s="113">
        <f t="shared" si="915"/>
        <v>0</v>
      </c>
      <c r="AM849" s="113">
        <f t="shared" si="916"/>
        <v>0</v>
      </c>
      <c r="AN849" s="113">
        <f t="shared" si="917"/>
        <v>0</v>
      </c>
      <c r="AO849" s="113">
        <f t="shared" si="918"/>
        <v>0</v>
      </c>
      <c r="AP849" s="113">
        <f t="shared" si="919"/>
        <v>0</v>
      </c>
      <c r="AQ849" s="113"/>
      <c r="AR849" s="113"/>
      <c r="AS849" s="113"/>
      <c r="AT849" s="113"/>
      <c r="AU849" s="113"/>
      <c r="AV849" s="113"/>
      <c r="AW849" s="113"/>
      <c r="AX849" s="113"/>
      <c r="AY849" s="113"/>
      <c r="AZ849" s="113"/>
      <c r="BA849" s="113"/>
      <c r="BB849" s="113"/>
    </row>
    <row r="850" spans="7:54" s="71" customFormat="1" ht="14.25" x14ac:dyDescent="0.2">
      <c r="G850" s="81" t="s">
        <v>1537</v>
      </c>
      <c r="H850" s="85" t="s">
        <v>1538</v>
      </c>
      <c r="I850" s="74" t="s">
        <v>1539</v>
      </c>
      <c r="J850" s="75"/>
      <c r="K850" s="75"/>
      <c r="L850" s="113">
        <v>0</v>
      </c>
      <c r="M850" s="113"/>
      <c r="N850" s="113"/>
      <c r="O850" s="113"/>
      <c r="P850" s="113"/>
      <c r="Q850" s="113"/>
      <c r="R850" s="113"/>
      <c r="S850" s="113"/>
      <c r="T850" s="113"/>
      <c r="U850" s="113"/>
      <c r="V850" s="113"/>
      <c r="W850" s="113"/>
      <c r="X850" s="113"/>
      <c r="Y850" s="113">
        <f t="shared" si="914"/>
        <v>0</v>
      </c>
      <c r="Z850" s="113"/>
      <c r="AA850" s="113"/>
      <c r="AB850" s="113"/>
      <c r="AC850" s="113"/>
      <c r="AD850" s="113"/>
      <c r="AE850" s="113"/>
      <c r="AF850" s="113"/>
      <c r="AG850" s="113"/>
      <c r="AH850" s="113"/>
      <c r="AI850" s="113"/>
      <c r="AJ850" s="113"/>
      <c r="AK850" s="113"/>
      <c r="AL850" s="113">
        <f t="shared" si="915"/>
        <v>0</v>
      </c>
      <c r="AM850" s="113">
        <f t="shared" si="916"/>
        <v>0</v>
      </c>
      <c r="AN850" s="113">
        <f t="shared" si="917"/>
        <v>0</v>
      </c>
      <c r="AO850" s="113">
        <f t="shared" si="918"/>
        <v>0</v>
      </c>
      <c r="AP850" s="113">
        <f t="shared" si="919"/>
        <v>0</v>
      </c>
      <c r="AQ850" s="113"/>
      <c r="AR850" s="113"/>
      <c r="AS850" s="113"/>
      <c r="AT850" s="113"/>
      <c r="AU850" s="113"/>
      <c r="AV850" s="113"/>
      <c r="AW850" s="113"/>
      <c r="AX850" s="113"/>
      <c r="AY850" s="113"/>
      <c r="AZ850" s="113"/>
      <c r="BA850" s="113"/>
      <c r="BB850" s="113"/>
    </row>
    <row r="851" spans="7:54" s="71" customFormat="1" ht="14.25" x14ac:dyDescent="0.2">
      <c r="G851" s="81" t="s">
        <v>1538</v>
      </c>
      <c r="H851" s="85" t="s">
        <v>1538</v>
      </c>
      <c r="I851" s="74" t="s">
        <v>1540</v>
      </c>
      <c r="J851" s="75"/>
      <c r="K851" s="75"/>
      <c r="L851" s="113">
        <v>0</v>
      </c>
      <c r="M851" s="113"/>
      <c r="N851" s="113"/>
      <c r="O851" s="113"/>
      <c r="P851" s="113"/>
      <c r="Q851" s="113"/>
      <c r="R851" s="113"/>
      <c r="S851" s="113"/>
      <c r="T851" s="113"/>
      <c r="U851" s="113"/>
      <c r="V851" s="113"/>
      <c r="W851" s="113"/>
      <c r="X851" s="113"/>
      <c r="Y851" s="113">
        <f t="shared" si="914"/>
        <v>0</v>
      </c>
      <c r="Z851" s="113"/>
      <c r="AA851" s="113"/>
      <c r="AB851" s="113"/>
      <c r="AC851" s="113"/>
      <c r="AD851" s="113"/>
      <c r="AE851" s="113"/>
      <c r="AF851" s="113"/>
      <c r="AG851" s="113"/>
      <c r="AH851" s="113"/>
      <c r="AI851" s="113"/>
      <c r="AJ851" s="113"/>
      <c r="AK851" s="113"/>
      <c r="AL851" s="113">
        <f t="shared" si="915"/>
        <v>0</v>
      </c>
      <c r="AM851" s="113">
        <f t="shared" si="916"/>
        <v>0</v>
      </c>
      <c r="AN851" s="113">
        <f t="shared" si="917"/>
        <v>0</v>
      </c>
      <c r="AO851" s="113">
        <f t="shared" si="918"/>
        <v>0</v>
      </c>
      <c r="AP851" s="113">
        <f t="shared" si="919"/>
        <v>0</v>
      </c>
      <c r="AQ851" s="113"/>
      <c r="AR851" s="113"/>
      <c r="AS851" s="113"/>
      <c r="AT851" s="113"/>
      <c r="AU851" s="113"/>
      <c r="AV851" s="113"/>
      <c r="AW851" s="113"/>
      <c r="AX851" s="113"/>
      <c r="AY851" s="113"/>
      <c r="AZ851" s="113"/>
      <c r="BA851" s="113"/>
      <c r="BB851" s="113"/>
    </row>
    <row r="852" spans="7:54" s="71" customFormat="1" x14ac:dyDescent="0.2">
      <c r="G852" s="77" t="s">
        <v>1541</v>
      </c>
      <c r="H852" s="89" t="s">
        <v>77</v>
      </c>
      <c r="I852" s="89" t="s">
        <v>277</v>
      </c>
      <c r="J852" s="89">
        <f>J831+J833</f>
        <v>-5888368005.8000002</v>
      </c>
      <c r="K852" s="89">
        <f t="shared" ref="K852:AZ852" si="920">K831+K833</f>
        <v>1634416534</v>
      </c>
      <c r="L852" s="118">
        <f t="shared" si="920"/>
        <v>-95842226318.563828</v>
      </c>
      <c r="M852" s="118">
        <f t="shared" si="920"/>
        <v>-1521944634</v>
      </c>
      <c r="N852" s="118">
        <f t="shared" si="920"/>
        <v>-2003081975.3000002</v>
      </c>
      <c r="O852" s="118">
        <f t="shared" si="920"/>
        <v>-32759316413</v>
      </c>
      <c r="P852" s="118">
        <f t="shared" si="920"/>
        <v>-16888514415</v>
      </c>
      <c r="Q852" s="118">
        <f t="shared" si="920"/>
        <v>-18972216755</v>
      </c>
      <c r="R852" s="118">
        <f t="shared" si="920"/>
        <v>13208136836</v>
      </c>
      <c r="S852" s="118">
        <f t="shared" si="920"/>
        <v>-12950800393.016666</v>
      </c>
      <c r="T852" s="118">
        <f t="shared" si="920"/>
        <v>-12950800393.016666</v>
      </c>
      <c r="U852" s="118">
        <f t="shared" si="920"/>
        <v>-12950800393.016666</v>
      </c>
      <c r="V852" s="118">
        <f t="shared" si="920"/>
        <v>-12956533832.016666</v>
      </c>
      <c r="W852" s="118">
        <f t="shared" si="920"/>
        <v>-12956533832.016666</v>
      </c>
      <c r="X852" s="118">
        <f t="shared" si="920"/>
        <v>-12956533832.016666</v>
      </c>
      <c r="Y852" s="118">
        <f t="shared" si="920"/>
        <v>-122516133243.40001</v>
      </c>
      <c r="Z852" s="118">
        <f t="shared" si="920"/>
        <v>-7986852193.2136517</v>
      </c>
      <c r="AA852" s="118">
        <f t="shared" si="920"/>
        <v>-7986852193.2136517</v>
      </c>
      <c r="AB852" s="118">
        <f t="shared" si="920"/>
        <v>-7986852193.2136517</v>
      </c>
      <c r="AC852" s="118">
        <f t="shared" si="920"/>
        <v>-7986852193.2136517</v>
      </c>
      <c r="AD852" s="118">
        <f t="shared" si="920"/>
        <v>-7986852193.2136517</v>
      </c>
      <c r="AE852" s="118">
        <f t="shared" si="920"/>
        <v>-7986852193.2136517</v>
      </c>
      <c r="AF852" s="118">
        <f t="shared" si="920"/>
        <v>-7986852193.2136517</v>
      </c>
      <c r="AG852" s="118">
        <f t="shared" si="920"/>
        <v>-10838229760</v>
      </c>
      <c r="AH852" s="118">
        <f t="shared" si="920"/>
        <v>12773945455</v>
      </c>
      <c r="AI852" s="118">
        <f t="shared" si="920"/>
        <v>1634415695</v>
      </c>
      <c r="AJ852" s="118">
        <f t="shared" si="920"/>
        <v>-47921113159.281906</v>
      </c>
      <c r="AK852" s="118">
        <f t="shared" si="920"/>
        <v>-47921113159.281906</v>
      </c>
      <c r="AL852" s="118">
        <f t="shared" si="920"/>
        <v>-95842226318.563812</v>
      </c>
      <c r="AM852" s="118">
        <f t="shared" si="920"/>
        <v>-60447663046</v>
      </c>
      <c r="AN852" s="118">
        <f t="shared" si="920"/>
        <v>-47615721933.43335</v>
      </c>
      <c r="AO852" s="118">
        <f t="shared" si="920"/>
        <v>-16604206052.789566</v>
      </c>
      <c r="AP852" s="118">
        <f t="shared" si="920"/>
        <v>-124667591032.2229</v>
      </c>
      <c r="AQ852" s="118">
        <f t="shared" si="920"/>
        <v>-60447663046</v>
      </c>
      <c r="AR852" s="118">
        <f t="shared" si="920"/>
        <v>-47615721933.43335</v>
      </c>
      <c r="AS852" s="118">
        <f t="shared" si="920"/>
        <v>-16604206052.789566</v>
      </c>
      <c r="AT852" s="118">
        <f t="shared" si="920"/>
        <v>-124667591032.2229</v>
      </c>
      <c r="AU852" s="118">
        <f t="shared" si="920"/>
        <v>-60447663046</v>
      </c>
      <c r="AV852" s="118" t="e">
        <f t="shared" si="920"/>
        <v>#REF!</v>
      </c>
      <c r="AW852" s="118" t="e">
        <f t="shared" si="920"/>
        <v>#REF!</v>
      </c>
      <c r="AX852" s="118" t="e">
        <f t="shared" si="920"/>
        <v>#REF!</v>
      </c>
      <c r="AY852" s="118">
        <f t="shared" si="920"/>
        <v>-128926994465.22247</v>
      </c>
      <c r="AZ852" s="118">
        <f t="shared" si="920"/>
        <v>68475117502.63884</v>
      </c>
      <c r="BA852" s="118">
        <f>BA831+BA833</f>
        <v>-128108570596.64844</v>
      </c>
      <c r="BB852" s="118">
        <f>BB831+BB833</f>
        <v>92542216149.15065</v>
      </c>
    </row>
    <row r="853" spans="7:54" s="71" customFormat="1" ht="14.25" x14ac:dyDescent="0.2">
      <c r="M853" s="102">
        <v>1260281017.0999999</v>
      </c>
      <c r="N853" s="102">
        <v>-96874547</v>
      </c>
      <c r="O853" s="102">
        <v>-1198196147.4000001</v>
      </c>
      <c r="P853" s="102">
        <v>-5931753692.2000008</v>
      </c>
      <c r="Q853" s="102">
        <v>-3369321182.5</v>
      </c>
      <c r="R853" s="102">
        <v>-2506703047.1000004</v>
      </c>
      <c r="Z853" s="102">
        <v>1260281017.0999999</v>
      </c>
      <c r="AA853" s="102">
        <v>-96874547</v>
      </c>
      <c r="AB853" s="102">
        <v>-1198196147.4000001</v>
      </c>
      <c r="AC853" s="102"/>
      <c r="AD853" s="102"/>
      <c r="AE853" s="102"/>
    </row>
    <row r="854" spans="7:54" s="71" customFormat="1" ht="14.25" x14ac:dyDescent="0.2"/>
    <row r="855" spans="7:54" s="94" customFormat="1" ht="14.25" x14ac:dyDescent="0.2"/>
    <row r="856" spans="7:54" s="94" customFormat="1" ht="14.25" x14ac:dyDescent="0.2"/>
    <row r="857" spans="7:54" s="94" customFormat="1" ht="14.25" x14ac:dyDescent="0.2">
      <c r="I857" s="94" t="s">
        <v>1542</v>
      </c>
      <c r="J857" s="103">
        <f>J711+J444+J446+J460+J609+J611+J621+J468+J633</f>
        <v>-17695568526</v>
      </c>
      <c r="K857" s="103">
        <f t="shared" ref="K857:AX857" si="921">K711+K444+K446+K460+K609+K611+K621+K468+K633</f>
        <v>-37632161339</v>
      </c>
      <c r="L857" s="103">
        <f t="shared" si="921"/>
        <v>5304411012.1999969</v>
      </c>
      <c r="M857" s="103">
        <f t="shared" si="921"/>
        <v>-2081259487</v>
      </c>
      <c r="N857" s="103">
        <f t="shared" si="921"/>
        <v>-2978834715</v>
      </c>
      <c r="O857" s="103">
        <f t="shared" si="921"/>
        <v>-2228358255</v>
      </c>
      <c r="P857" s="103">
        <f t="shared" si="921"/>
        <v>-2407573083</v>
      </c>
      <c r="Q857" s="103">
        <f t="shared" si="921"/>
        <v>-4242044999</v>
      </c>
      <c r="R857" s="103">
        <f t="shared" si="921"/>
        <v>-782921561</v>
      </c>
      <c r="S857" s="103">
        <f t="shared" si="921"/>
        <v>1377988066.3166666</v>
      </c>
      <c r="T857" s="103">
        <f t="shared" si="921"/>
        <v>1377988066.3166666</v>
      </c>
      <c r="U857" s="103">
        <f t="shared" si="921"/>
        <v>1377988066.3166666</v>
      </c>
      <c r="V857" s="103">
        <f t="shared" si="921"/>
        <v>1372254627.3166666</v>
      </c>
      <c r="W857" s="103">
        <f t="shared" si="921"/>
        <v>1372254627.3166666</v>
      </c>
      <c r="X857" s="103">
        <f t="shared" si="921"/>
        <v>1372254627.3166666</v>
      </c>
      <c r="Y857" s="103">
        <f t="shared" si="921"/>
        <v>-6470264019.1000061</v>
      </c>
      <c r="Z857" s="103">
        <f t="shared" si="921"/>
        <v>442034251.01666546</v>
      </c>
      <c r="AA857" s="103">
        <f t="shared" si="921"/>
        <v>442034251.01666546</v>
      </c>
      <c r="AB857" s="103">
        <f t="shared" si="921"/>
        <v>442034251.01666546</v>
      </c>
      <c r="AC857" s="103">
        <f t="shared" si="921"/>
        <v>442034251.01666546</v>
      </c>
      <c r="AD857" s="103">
        <f t="shared" si="921"/>
        <v>442034251.01666546</v>
      </c>
      <c r="AE857" s="103">
        <f t="shared" si="921"/>
        <v>442034251.01666546</v>
      </c>
      <c r="AF857" s="103">
        <f t="shared" si="921"/>
        <v>442034251.01666546</v>
      </c>
      <c r="AG857" s="103">
        <f t="shared" si="921"/>
        <v>-16582320905</v>
      </c>
      <c r="AH857" s="103">
        <f t="shared" si="921"/>
        <v>-20748540434</v>
      </c>
      <c r="AI857" s="103">
        <f t="shared" si="921"/>
        <v>-37632161339</v>
      </c>
      <c r="AJ857" s="103">
        <f t="shared" si="921"/>
        <v>2652205506.0999985</v>
      </c>
      <c r="AK857" s="103">
        <f t="shared" si="921"/>
        <v>2652205506.0999985</v>
      </c>
      <c r="AL857" s="103">
        <f t="shared" si="921"/>
        <v>5304411012.1999969</v>
      </c>
      <c r="AM857" s="103">
        <f t="shared" si="921"/>
        <v>-14720992100</v>
      </c>
      <c r="AN857" s="103">
        <f t="shared" si="921"/>
        <v>-970179076.38271141</v>
      </c>
      <c r="AO857" s="103">
        <f t="shared" si="921"/>
        <v>30783459441.847401</v>
      </c>
      <c r="AP857" s="103">
        <f t="shared" si="921"/>
        <v>15092288265.464699</v>
      </c>
      <c r="AQ857" s="103">
        <f t="shared" si="921"/>
        <v>-14720992100</v>
      </c>
      <c r="AR857" s="103">
        <f t="shared" si="921"/>
        <v>-970179076.38271141</v>
      </c>
      <c r="AS857" s="103">
        <f t="shared" si="921"/>
        <v>30783459441.847401</v>
      </c>
      <c r="AT857" s="103">
        <f t="shared" si="921"/>
        <v>15092288265.464699</v>
      </c>
      <c r="AU857" s="103">
        <f t="shared" si="921"/>
        <v>-14720992100</v>
      </c>
      <c r="AV857" s="103" t="e">
        <f t="shared" si="921"/>
        <v>#REF!</v>
      </c>
      <c r="AW857" s="103" t="e">
        <f t="shared" si="921"/>
        <v>#REF!</v>
      </c>
      <c r="AX857" s="103" t="e">
        <f t="shared" si="921"/>
        <v>#REF!</v>
      </c>
      <c r="AY857" s="103">
        <f>AY711+AY444+AY446+AY460+AY609+AY611+AY621+AY468+AY633</f>
        <v>13446072832.464703</v>
      </c>
      <c r="AZ857" s="103">
        <f>AZ711+AZ444+AZ446+AZ460+AZ609+AZ611+AZ621+AZ468+AZ633</f>
        <v>276425545812.40082</v>
      </c>
      <c r="BA857" s="103">
        <f>BA711+BA444+BA446+BA460+BA609+BA611+BA621+BA468+BA633</f>
        <v>13769851129.464703</v>
      </c>
      <c r="BB857" s="103">
        <f>BB711+BB444+BB446+BB460+BB609+BB611+BB621+BB468+BB633</f>
        <v>292697685310.64056</v>
      </c>
    </row>
    <row r="858" spans="7:54" s="94" customFormat="1" ht="14.25" x14ac:dyDescent="0.2">
      <c r="I858" s="94" t="s">
        <v>1543</v>
      </c>
      <c r="J858" s="103">
        <f>J820+J805</f>
        <v>-8411954294</v>
      </c>
      <c r="K858" s="103">
        <f t="shared" ref="K858:AX858" si="922">K820+K805</f>
        <v>2044281830</v>
      </c>
      <c r="L858" s="103">
        <f t="shared" si="922"/>
        <v>-62177838818.953369</v>
      </c>
      <c r="M858" s="103">
        <f t="shared" si="922"/>
        <v>-2174206620</v>
      </c>
      <c r="N858" s="103">
        <f t="shared" si="922"/>
        <v>-2861545679</v>
      </c>
      <c r="O858" s="103">
        <f t="shared" si="922"/>
        <v>-5293068068</v>
      </c>
      <c r="P858" s="103">
        <f t="shared" si="922"/>
        <v>-6504252752</v>
      </c>
      <c r="Q858" s="103">
        <f t="shared" si="922"/>
        <v>-8931900858</v>
      </c>
      <c r="R858" s="103">
        <f t="shared" si="922"/>
        <v>-6355321179</v>
      </c>
      <c r="S858" s="103">
        <f t="shared" si="922"/>
        <v>-3632556648.0166664</v>
      </c>
      <c r="T858" s="103">
        <f t="shared" si="922"/>
        <v>-3632556648.0166664</v>
      </c>
      <c r="U858" s="103">
        <f t="shared" si="922"/>
        <v>-3632556648.0166664</v>
      </c>
      <c r="V858" s="103">
        <f t="shared" si="922"/>
        <v>-3638290087.0166664</v>
      </c>
      <c r="W858" s="103">
        <f t="shared" si="922"/>
        <v>-3638290087.0166664</v>
      </c>
      <c r="X858" s="103">
        <f t="shared" si="922"/>
        <v>-3638290087.0166664</v>
      </c>
      <c r="Y858" s="103">
        <f t="shared" si="922"/>
        <v>-39790028573.100006</v>
      </c>
      <c r="Z858" s="103">
        <f t="shared" si="922"/>
        <v>-5181486568.2461138</v>
      </c>
      <c r="AA858" s="103">
        <f t="shared" si="922"/>
        <v>-5181486568.2461138</v>
      </c>
      <c r="AB858" s="103">
        <f t="shared" si="922"/>
        <v>-5181486568.2461138</v>
      </c>
      <c r="AC858" s="103">
        <f t="shared" si="922"/>
        <v>-5181486568.2461138</v>
      </c>
      <c r="AD858" s="103">
        <f t="shared" si="922"/>
        <v>-5181486568.2461138</v>
      </c>
      <c r="AE858" s="103">
        <f t="shared" si="922"/>
        <v>-5181486568.2461138</v>
      </c>
      <c r="AF858" s="103">
        <f t="shared" si="922"/>
        <v>-5181486568.2461138</v>
      </c>
      <c r="AG858" s="103">
        <f t="shared" si="922"/>
        <v>-10838229760</v>
      </c>
      <c r="AH858" s="103">
        <f t="shared" si="922"/>
        <v>13183810751</v>
      </c>
      <c r="AI858" s="103">
        <f t="shared" si="922"/>
        <v>2044280991</v>
      </c>
      <c r="AJ858" s="103">
        <f t="shared" si="922"/>
        <v>-31088919409.476681</v>
      </c>
      <c r="AK858" s="103">
        <f t="shared" si="922"/>
        <v>-31088919409.476681</v>
      </c>
      <c r="AL858" s="103">
        <f t="shared" si="922"/>
        <v>-62177838818.953362</v>
      </c>
      <c r="AM858" s="103">
        <f t="shared" si="922"/>
        <v>-32120295156</v>
      </c>
      <c r="AN858" s="103">
        <f t="shared" si="922"/>
        <v>-15177730321.595451</v>
      </c>
      <c r="AO858" s="103">
        <f t="shared" si="922"/>
        <v>15574301054.161457</v>
      </c>
      <c r="AP858" s="103">
        <f t="shared" si="922"/>
        <v>-31723724423.433975</v>
      </c>
      <c r="AQ858" s="103">
        <f t="shared" si="922"/>
        <v>-32120295156</v>
      </c>
      <c r="AR858" s="103">
        <f t="shared" si="922"/>
        <v>-15177730321.595451</v>
      </c>
      <c r="AS858" s="103">
        <f t="shared" si="922"/>
        <v>15574301054.161457</v>
      </c>
      <c r="AT858" s="103">
        <f t="shared" si="922"/>
        <v>-31723724423.433975</v>
      </c>
      <c r="AU858" s="103">
        <f t="shared" si="922"/>
        <v>-32120295156</v>
      </c>
      <c r="AV858" s="103" t="e">
        <f t="shared" si="922"/>
        <v>#REF!</v>
      </c>
      <c r="AW858" s="103" t="e">
        <f t="shared" si="922"/>
        <v>#REF!</v>
      </c>
      <c r="AX858" s="103" t="e">
        <f t="shared" si="922"/>
        <v>#REF!</v>
      </c>
      <c r="AY858" s="103">
        <f>AY820+AY805</f>
        <v>-45452772347.196472</v>
      </c>
      <c r="AZ858" s="103">
        <f>AZ820+AZ805</f>
        <v>199330429628.29855</v>
      </c>
      <c r="BA858" s="103">
        <f>BA820+BA805</f>
        <v>-45127731478.622437</v>
      </c>
      <c r="BB858" s="103">
        <f>BB820+BB805</f>
        <v>214623743918.43829</v>
      </c>
    </row>
    <row r="859" spans="7:54" s="94" customFormat="1" ht="14.25" x14ac:dyDescent="0.2">
      <c r="I859" s="94" t="s">
        <v>1544</v>
      </c>
      <c r="J859" s="104" t="e">
        <f>J857/J381</f>
        <v>#DIV/0!</v>
      </c>
      <c r="K859" s="104" t="e">
        <f t="shared" ref="K859:AX859" si="923">K857/K381</f>
        <v>#DIV/0!</v>
      </c>
      <c r="L859" s="104">
        <f t="shared" si="923"/>
        <v>0.11246975409113069</v>
      </c>
      <c r="M859" s="104" t="e">
        <f t="shared" si="923"/>
        <v>#DIV/0!</v>
      </c>
      <c r="N859" s="104" t="e">
        <f t="shared" si="923"/>
        <v>#DIV/0!</v>
      </c>
      <c r="O859" s="104">
        <f t="shared" si="923"/>
        <v>-12.129267047929629</v>
      </c>
      <c r="P859" s="104">
        <f t="shared" si="923"/>
        <v>-0.57482599094987052</v>
      </c>
      <c r="Q859" s="104">
        <f t="shared" si="923"/>
        <v>-1.044455545916847</v>
      </c>
      <c r="R859" s="104">
        <f t="shared" si="923"/>
        <v>-0.17562202234979588</v>
      </c>
      <c r="S859" s="104">
        <f t="shared" si="923"/>
        <v>0.3091051045666855</v>
      </c>
      <c r="T859" s="104">
        <f t="shared" si="923"/>
        <v>0.3091051045666855</v>
      </c>
      <c r="U859" s="104">
        <f t="shared" si="923"/>
        <v>0.3091051045666855</v>
      </c>
      <c r="V859" s="104">
        <f t="shared" si="923"/>
        <v>0.30821539797551606</v>
      </c>
      <c r="W859" s="104">
        <f t="shared" si="923"/>
        <v>0.30821539797551606</v>
      </c>
      <c r="X859" s="104">
        <f t="shared" si="923"/>
        <v>0.30821539797551606</v>
      </c>
      <c r="Y859" s="104">
        <f t="shared" si="923"/>
        <v>-0.16329854221033366</v>
      </c>
      <c r="Z859" s="104">
        <f t="shared" si="923"/>
        <v>0.11246975409113046</v>
      </c>
      <c r="AA859" s="104">
        <f t="shared" si="923"/>
        <v>0.11246975409113046</v>
      </c>
      <c r="AB859" s="104">
        <f t="shared" si="923"/>
        <v>0.11246975409113046</v>
      </c>
      <c r="AC859" s="104">
        <f t="shared" si="923"/>
        <v>0.11246975409113046</v>
      </c>
      <c r="AD859" s="104">
        <f t="shared" si="923"/>
        <v>0.11246975409113046</v>
      </c>
      <c r="AE859" s="104">
        <f t="shared" si="923"/>
        <v>0.11246975409113046</v>
      </c>
      <c r="AF859" s="104">
        <f t="shared" si="923"/>
        <v>0.11246975409113046</v>
      </c>
      <c r="AG859" s="104" t="e">
        <f t="shared" si="923"/>
        <v>#DIV/0!</v>
      </c>
      <c r="AH859" s="104" t="e">
        <f t="shared" si="923"/>
        <v>#DIV/0!</v>
      </c>
      <c r="AI859" s="104" t="e">
        <f t="shared" si="923"/>
        <v>#DIV/0!</v>
      </c>
      <c r="AJ859" s="104">
        <f t="shared" si="923"/>
        <v>0.11246975409113069</v>
      </c>
      <c r="AK859" s="104">
        <f t="shared" si="923"/>
        <v>0.11246975409113069</v>
      </c>
      <c r="AL859" s="104">
        <f t="shared" si="923"/>
        <v>0.11246975409113069</v>
      </c>
      <c r="AM859" s="104">
        <f t="shared" si="923"/>
        <v>-1.1419101904597218</v>
      </c>
      <c r="AN859" s="104">
        <f t="shared" si="923"/>
        <v>-3.8781514738202058E-2</v>
      </c>
      <c r="AO859" s="104">
        <f t="shared" si="923"/>
        <v>0.52093726288785636</v>
      </c>
      <c r="AP859" s="104">
        <f t="shared" si="923"/>
        <v>0.1555897437988055</v>
      </c>
      <c r="AQ859" s="104">
        <f t="shared" si="923"/>
        <v>-1.1419101904597218</v>
      </c>
      <c r="AR859" s="104">
        <f t="shared" si="923"/>
        <v>-3.8781514738202058E-2</v>
      </c>
      <c r="AS859" s="104">
        <f t="shared" si="923"/>
        <v>0.52093726288785636</v>
      </c>
      <c r="AT859" s="104">
        <f t="shared" si="923"/>
        <v>0.1555897437988055</v>
      </c>
      <c r="AU859" s="104">
        <f t="shared" si="923"/>
        <v>-1.1419101904597218</v>
      </c>
      <c r="AV859" s="104" t="e">
        <f t="shared" si="923"/>
        <v>#REF!</v>
      </c>
      <c r="AW859" s="104" t="e">
        <f t="shared" si="923"/>
        <v>#REF!</v>
      </c>
      <c r="AX859" s="104" t="e">
        <f t="shared" si="923"/>
        <v>#REF!</v>
      </c>
      <c r="AY859" s="104">
        <f>AY857/AY381</f>
        <v>0.13861854423882569</v>
      </c>
      <c r="AZ859" s="104">
        <f>AZ857/AZ381</f>
        <v>0.73154793806204987</v>
      </c>
      <c r="BA859" s="104">
        <f>BA857/BA381</f>
        <v>0.14562199612530236</v>
      </c>
      <c r="BB859" s="104">
        <f>BB857/BB381</f>
        <v>0.70144832966929638</v>
      </c>
    </row>
    <row r="860" spans="7:54" s="94" customFormat="1" ht="14.25" x14ac:dyDescent="0.2">
      <c r="I860" s="94" t="s">
        <v>1545</v>
      </c>
      <c r="J860" s="104" t="e">
        <f>J858/J381</f>
        <v>#DIV/0!</v>
      </c>
      <c r="K860" s="104" t="e">
        <f t="shared" ref="K860:AX860" si="924">K858/K381</f>
        <v>#DIV/0!</v>
      </c>
      <c r="L860" s="104">
        <f t="shared" si="924"/>
        <v>-1.3183605542258416</v>
      </c>
      <c r="M860" s="104" t="e">
        <f t="shared" si="924"/>
        <v>#DIV/0!</v>
      </c>
      <c r="N860" s="104" t="e">
        <f t="shared" si="924"/>
        <v>#DIV/0!</v>
      </c>
      <c r="O860" s="104">
        <f t="shared" si="924"/>
        <v>-28.810913126552418</v>
      </c>
      <c r="P860" s="104">
        <f t="shared" si="924"/>
        <v>-1.5529387497961251</v>
      </c>
      <c r="Q860" s="104">
        <f t="shared" si="924"/>
        <v>-2.1991688888063927</v>
      </c>
      <c r="R860" s="104">
        <f t="shared" si="924"/>
        <v>-1.4256017636209524</v>
      </c>
      <c r="S860" s="104">
        <f t="shared" si="924"/>
        <v>-0.81484145616074377</v>
      </c>
      <c r="T860" s="104">
        <f t="shared" si="924"/>
        <v>-0.81484145616074377</v>
      </c>
      <c r="U860" s="104">
        <f t="shared" si="924"/>
        <v>-0.81484145616074377</v>
      </c>
      <c r="V860" s="104">
        <f t="shared" si="924"/>
        <v>-0.81717853581807864</v>
      </c>
      <c r="W860" s="104">
        <f t="shared" si="924"/>
        <v>-0.81717853581807864</v>
      </c>
      <c r="X860" s="104">
        <f t="shared" si="924"/>
        <v>-0.81717853581807864</v>
      </c>
      <c r="Y860" s="104">
        <f t="shared" si="924"/>
        <v>-1.0042331566863258</v>
      </c>
      <c r="Z860" s="104">
        <f t="shared" si="924"/>
        <v>-1.3183605542258416</v>
      </c>
      <c r="AA860" s="104">
        <f t="shared" si="924"/>
        <v>-1.3183605542258416</v>
      </c>
      <c r="AB860" s="104">
        <f t="shared" si="924"/>
        <v>-1.3183605542258416</v>
      </c>
      <c r="AC860" s="104">
        <f t="shared" si="924"/>
        <v>-1.3183605542258416</v>
      </c>
      <c r="AD860" s="104">
        <f t="shared" si="924"/>
        <v>-1.3183605542258416</v>
      </c>
      <c r="AE860" s="104">
        <f t="shared" si="924"/>
        <v>-1.3183605542258416</v>
      </c>
      <c r="AF860" s="104">
        <f t="shared" si="924"/>
        <v>-1.3183605542258416</v>
      </c>
      <c r="AG860" s="104" t="e">
        <f t="shared" si="924"/>
        <v>#DIV/0!</v>
      </c>
      <c r="AH860" s="104" t="e">
        <f t="shared" si="924"/>
        <v>#DIV/0!</v>
      </c>
      <c r="AI860" s="104" t="e">
        <f t="shared" si="924"/>
        <v>#DIV/0!</v>
      </c>
      <c r="AJ860" s="104">
        <f t="shared" si="924"/>
        <v>-1.3183605542258414</v>
      </c>
      <c r="AK860" s="104">
        <f t="shared" si="924"/>
        <v>-1.3183605542258414</v>
      </c>
      <c r="AL860" s="104">
        <f t="shared" si="924"/>
        <v>-1.3183605542258414</v>
      </c>
      <c r="AM860" s="104">
        <f t="shared" si="924"/>
        <v>-2.4915774772551122</v>
      </c>
      <c r="AN860" s="104">
        <f t="shared" si="924"/>
        <v>-0.60670796401221938</v>
      </c>
      <c r="AO860" s="104">
        <f t="shared" si="924"/>
        <v>0.26355821956505315</v>
      </c>
      <c r="AP860" s="104">
        <f t="shared" si="924"/>
        <v>-0.3270469042577635</v>
      </c>
      <c r="AQ860" s="104">
        <f t="shared" si="924"/>
        <v>-2.4915774772551122</v>
      </c>
      <c r="AR860" s="104">
        <f t="shared" si="924"/>
        <v>-0.60670796401221938</v>
      </c>
      <c r="AS860" s="104">
        <f t="shared" si="924"/>
        <v>0.26355821956505315</v>
      </c>
      <c r="AT860" s="104">
        <f t="shared" si="924"/>
        <v>-0.3270469042577635</v>
      </c>
      <c r="AU860" s="104">
        <f t="shared" si="924"/>
        <v>-2.4915774772551122</v>
      </c>
      <c r="AV860" s="104" t="e">
        <f t="shared" si="924"/>
        <v>#REF!</v>
      </c>
      <c r="AW860" s="104" t="e">
        <f t="shared" si="924"/>
        <v>#REF!</v>
      </c>
      <c r="AX860" s="104" t="e">
        <f t="shared" si="924"/>
        <v>#REF!</v>
      </c>
      <c r="AY860" s="104">
        <f>AY858/AY381</f>
        <v>-0.46858270164763116</v>
      </c>
      <c r="AZ860" s="104">
        <f>AZ858/AZ381</f>
        <v>0.52751913488692725</v>
      </c>
      <c r="BA860" s="104">
        <f>BA858/BA381</f>
        <v>-0.47724483560042014</v>
      </c>
      <c r="BB860" s="104">
        <f>BB858/BB381</f>
        <v>0.51434457542492373</v>
      </c>
    </row>
    <row r="861" spans="7:54" s="94" customFormat="1" ht="14.25" x14ac:dyDescent="0.2">
      <c r="I861" s="94" t="s">
        <v>1546</v>
      </c>
      <c r="J861" s="104" t="e">
        <f>J852/J381</f>
        <v>#DIV/0!</v>
      </c>
      <c r="K861" s="104" t="e">
        <f t="shared" ref="K861:AX861" si="925">K852/K381</f>
        <v>#DIV/0!</v>
      </c>
      <c r="L861" s="104">
        <f t="shared" si="925"/>
        <v>-2.0321486402172004</v>
      </c>
      <c r="M861" s="104" t="e">
        <f t="shared" si="925"/>
        <v>#DIV/0!</v>
      </c>
      <c r="N861" s="104" t="e">
        <f t="shared" si="925"/>
        <v>#DIV/0!</v>
      </c>
      <c r="O861" s="104">
        <f t="shared" si="925"/>
        <v>-178.31356164985289</v>
      </c>
      <c r="P861" s="104">
        <f t="shared" si="925"/>
        <v>-4.0322585024819979</v>
      </c>
      <c r="Q861" s="104">
        <f t="shared" si="925"/>
        <v>-4.6712463004912781</v>
      </c>
      <c r="R861" s="104">
        <f t="shared" si="925"/>
        <v>2.962799618966113</v>
      </c>
      <c r="S861" s="104">
        <f t="shared" si="925"/>
        <v>-2.9050748751446358</v>
      </c>
      <c r="T861" s="104">
        <f t="shared" si="925"/>
        <v>-2.9050748751446358</v>
      </c>
      <c r="U861" s="104">
        <f t="shared" si="925"/>
        <v>-2.9050748751446358</v>
      </c>
      <c r="V861" s="104">
        <f t="shared" si="925"/>
        <v>-2.9101036731259078</v>
      </c>
      <c r="W861" s="104">
        <f t="shared" si="925"/>
        <v>-2.9101036731259078</v>
      </c>
      <c r="X861" s="104">
        <f t="shared" si="925"/>
        <v>-2.9101036731259078</v>
      </c>
      <c r="Y861" s="104">
        <f t="shared" si="925"/>
        <v>-3.0921003991236033</v>
      </c>
      <c r="Z861" s="104">
        <f t="shared" si="925"/>
        <v>-2.0321486402172004</v>
      </c>
      <c r="AA861" s="104">
        <f t="shared" si="925"/>
        <v>-2.0321486402172004</v>
      </c>
      <c r="AB861" s="104">
        <f t="shared" si="925"/>
        <v>-2.0321486402172004</v>
      </c>
      <c r="AC861" s="104">
        <f t="shared" si="925"/>
        <v>-2.0321486402172004</v>
      </c>
      <c r="AD861" s="104">
        <f t="shared" si="925"/>
        <v>-2.0321486402172004</v>
      </c>
      <c r="AE861" s="104">
        <f t="shared" si="925"/>
        <v>-2.0321486402172004</v>
      </c>
      <c r="AF861" s="104">
        <f t="shared" si="925"/>
        <v>-2.0321486402172004</v>
      </c>
      <c r="AG861" s="104" t="e">
        <f t="shared" si="925"/>
        <v>#DIV/0!</v>
      </c>
      <c r="AH861" s="104" t="e">
        <f t="shared" si="925"/>
        <v>#DIV/0!</v>
      </c>
      <c r="AI861" s="104" t="e">
        <f t="shared" si="925"/>
        <v>#DIV/0!</v>
      </c>
      <c r="AJ861" s="104">
        <f t="shared" si="925"/>
        <v>-2.0321486402172</v>
      </c>
      <c r="AK861" s="104">
        <f t="shared" si="925"/>
        <v>-2.0321486402172</v>
      </c>
      <c r="AL861" s="104">
        <f t="shared" si="925"/>
        <v>-2.0321486402172</v>
      </c>
      <c r="AM861" s="104">
        <f t="shared" si="925"/>
        <v>-4.6889368564842133</v>
      </c>
      <c r="AN861" s="104">
        <f t="shared" si="925"/>
        <v>-1.9033700755706002</v>
      </c>
      <c r="AO861" s="104">
        <f t="shared" si="925"/>
        <v>-0.2809869264338628</v>
      </c>
      <c r="AP861" s="104">
        <f t="shared" si="925"/>
        <v>-1.2852258191425805</v>
      </c>
      <c r="AQ861" s="104">
        <f t="shared" si="925"/>
        <v>-4.6889368564842133</v>
      </c>
      <c r="AR861" s="104">
        <f t="shared" si="925"/>
        <v>-1.9033700755706002</v>
      </c>
      <c r="AS861" s="104">
        <f t="shared" si="925"/>
        <v>-0.2809869264338628</v>
      </c>
      <c r="AT861" s="104">
        <f t="shared" si="925"/>
        <v>-1.2852258191425805</v>
      </c>
      <c r="AU861" s="104">
        <f t="shared" si="925"/>
        <v>-4.6889368564842133</v>
      </c>
      <c r="AV861" s="104" t="e">
        <f t="shared" si="925"/>
        <v>#REF!</v>
      </c>
      <c r="AW861" s="104" t="e">
        <f t="shared" si="925"/>
        <v>#REF!</v>
      </c>
      <c r="AX861" s="104" t="e">
        <f t="shared" si="925"/>
        <v>#REF!</v>
      </c>
      <c r="AY861" s="104">
        <f>AY852/AY381</f>
        <v>-1.3291369538551241</v>
      </c>
      <c r="AZ861" s="104">
        <f>AZ852/AZ381</f>
        <v>0.1812163592564924</v>
      </c>
      <c r="BA861" s="104">
        <f>BA852/BA381</f>
        <v>-1.3548022847628551</v>
      </c>
      <c r="BB861" s="104">
        <f>BB852/BB381</f>
        <v>0.22177689199292372</v>
      </c>
    </row>
    <row r="862" spans="7:54" s="94" customFormat="1" ht="14.25" x14ac:dyDescent="0.2"/>
    <row r="863" spans="7:54" s="94" customFormat="1" ht="14.25" x14ac:dyDescent="0.2"/>
    <row r="864" spans="7:54" s="94" customFormat="1" ht="14.25" x14ac:dyDescent="0.2"/>
    <row r="865" spans="9:54" s="94" customFormat="1" ht="14.25" x14ac:dyDescent="0.2">
      <c r="I865" s="94" t="s">
        <v>1547</v>
      </c>
      <c r="J865" s="103">
        <f>J381</f>
        <v>0</v>
      </c>
      <c r="K865" s="103">
        <f t="shared" ref="K865:AX865" si="926">K381</f>
        <v>0</v>
      </c>
      <c r="L865" s="103">
        <f t="shared" si="926"/>
        <v>47163000000</v>
      </c>
      <c r="M865" s="103">
        <f t="shared" si="926"/>
        <v>0</v>
      </c>
      <c r="N865" s="103">
        <f t="shared" si="926"/>
        <v>0</v>
      </c>
      <c r="O865" s="103">
        <f t="shared" si="926"/>
        <v>183717470</v>
      </c>
      <c r="P865" s="103">
        <f t="shared" si="926"/>
        <v>4188351120</v>
      </c>
      <c r="Q865" s="103">
        <f t="shared" si="926"/>
        <v>4061489276</v>
      </c>
      <c r="R865" s="103">
        <f t="shared" si="926"/>
        <v>4457991945</v>
      </c>
      <c r="S865" s="103">
        <f t="shared" si="926"/>
        <v>4457991945</v>
      </c>
      <c r="T865" s="103">
        <f t="shared" si="926"/>
        <v>4457991945</v>
      </c>
      <c r="U865" s="103">
        <f t="shared" si="926"/>
        <v>4457991945</v>
      </c>
      <c r="V865" s="103">
        <f t="shared" si="926"/>
        <v>4452258506</v>
      </c>
      <c r="W865" s="103">
        <f t="shared" si="926"/>
        <v>4452258506</v>
      </c>
      <c r="X865" s="103">
        <f t="shared" si="926"/>
        <v>4452258506</v>
      </c>
      <c r="Y865" s="103">
        <f t="shared" si="926"/>
        <v>39622301164</v>
      </c>
      <c r="Z865" s="103">
        <f t="shared" si="926"/>
        <v>3930250000</v>
      </c>
      <c r="AA865" s="103">
        <f t="shared" si="926"/>
        <v>3930250000</v>
      </c>
      <c r="AB865" s="103">
        <f t="shared" si="926"/>
        <v>3930250000</v>
      </c>
      <c r="AC865" s="103">
        <f t="shared" si="926"/>
        <v>3930250000</v>
      </c>
      <c r="AD865" s="103">
        <f t="shared" si="926"/>
        <v>3930250000</v>
      </c>
      <c r="AE865" s="103">
        <f t="shared" si="926"/>
        <v>3930250000</v>
      </c>
      <c r="AF865" s="103">
        <f t="shared" si="926"/>
        <v>3930250000</v>
      </c>
      <c r="AG865" s="103">
        <f t="shared" si="926"/>
        <v>0</v>
      </c>
      <c r="AH865" s="103">
        <f t="shared" si="926"/>
        <v>0</v>
      </c>
      <c r="AI865" s="103">
        <f t="shared" si="926"/>
        <v>0</v>
      </c>
      <c r="AJ865" s="103">
        <f t="shared" si="926"/>
        <v>23581500000</v>
      </c>
      <c r="AK865" s="103">
        <f t="shared" si="926"/>
        <v>23581500000</v>
      </c>
      <c r="AL865" s="103">
        <f t="shared" si="926"/>
        <v>47163000000</v>
      </c>
      <c r="AM865" s="103">
        <f t="shared" si="926"/>
        <v>12891549811</v>
      </c>
      <c r="AN865" s="103">
        <f t="shared" si="926"/>
        <v>25016533854.64669</v>
      </c>
      <c r="AO865" s="103">
        <f t="shared" si="926"/>
        <v>59092450540.391159</v>
      </c>
      <c r="AP865" s="103">
        <f t="shared" si="926"/>
        <v>97000534206.037857</v>
      </c>
      <c r="AQ865" s="103">
        <f t="shared" si="926"/>
        <v>12891549811</v>
      </c>
      <c r="AR865" s="103">
        <f t="shared" si="926"/>
        <v>25016533854.64669</v>
      </c>
      <c r="AS865" s="103">
        <f t="shared" si="926"/>
        <v>59092450540.391159</v>
      </c>
      <c r="AT865" s="103">
        <f t="shared" si="926"/>
        <v>97000534206.037857</v>
      </c>
      <c r="AU865" s="103">
        <f t="shared" si="926"/>
        <v>12891549811</v>
      </c>
      <c r="AV865" s="103">
        <f t="shared" si="926"/>
        <v>81667318395.037857</v>
      </c>
      <c r="AW865" s="103">
        <f t="shared" si="926"/>
        <v>94558868206.037857</v>
      </c>
      <c r="AX865" s="103" t="e">
        <f t="shared" si="926"/>
        <v>#REF!</v>
      </c>
      <c r="AY865" s="103">
        <f>AY381</f>
        <v>97000534137.037857</v>
      </c>
      <c r="AZ865" s="103">
        <f>AZ381</f>
        <v>377863884825.76025</v>
      </c>
      <c r="BA865" s="103">
        <f>BA381</f>
        <v>94558868137.037857</v>
      </c>
      <c r="BB865" s="103">
        <f>BB381</f>
        <v>417276188324</v>
      </c>
    </row>
    <row r="866" spans="9:54" s="71" customFormat="1" ht="14.25" x14ac:dyDescent="0.2">
      <c r="I866" s="71" t="s">
        <v>1548</v>
      </c>
      <c r="J866" s="103">
        <f>J710</f>
        <v>17695568526</v>
      </c>
      <c r="K866" s="103">
        <f t="shared" ref="K866:AX866" si="927">K710</f>
        <v>38462023817</v>
      </c>
      <c r="L866" s="103">
        <f t="shared" si="927"/>
        <v>115366838818.95337</v>
      </c>
      <c r="M866" s="103">
        <f t="shared" si="927"/>
        <v>2081259487</v>
      </c>
      <c r="N866" s="103">
        <f t="shared" si="927"/>
        <v>2978834715</v>
      </c>
      <c r="O866" s="103">
        <f t="shared" si="927"/>
        <v>6017880808</v>
      </c>
      <c r="P866" s="103">
        <f t="shared" si="927"/>
        <v>7039375792</v>
      </c>
      <c r="Q866" s="103">
        <f t="shared" si="927"/>
        <v>11845743093</v>
      </c>
      <c r="R866" s="103">
        <f t="shared" si="927"/>
        <v>8922723708</v>
      </c>
      <c r="S866" s="103">
        <f t="shared" si="927"/>
        <v>6761814080.6833334</v>
      </c>
      <c r="T866" s="103">
        <f t="shared" si="927"/>
        <v>6761814080.6833334</v>
      </c>
      <c r="U866" s="103">
        <f t="shared" si="927"/>
        <v>6761814080.6833334</v>
      </c>
      <c r="V866" s="103">
        <f t="shared" si="927"/>
        <v>6761814080.6833334</v>
      </c>
      <c r="W866" s="103">
        <f t="shared" si="927"/>
        <v>6761814080.6833334</v>
      </c>
      <c r="X866" s="103">
        <f t="shared" si="927"/>
        <v>6761814080.6833334</v>
      </c>
      <c r="Y866" s="103">
        <f t="shared" si="927"/>
        <v>79456702087.100006</v>
      </c>
      <c r="Z866" s="103">
        <f t="shared" si="927"/>
        <v>9613903234.9127808</v>
      </c>
      <c r="AA866" s="103">
        <f t="shared" si="927"/>
        <v>9613903234.9127808</v>
      </c>
      <c r="AB866" s="103">
        <f t="shared" si="927"/>
        <v>9613903234.9127808</v>
      </c>
      <c r="AC866" s="103">
        <f t="shared" si="927"/>
        <v>9613903234.9127808</v>
      </c>
      <c r="AD866" s="103">
        <f t="shared" si="927"/>
        <v>9613903234.9127808</v>
      </c>
      <c r="AE866" s="103">
        <f t="shared" si="927"/>
        <v>9613903234.9127808</v>
      </c>
      <c r="AF866" s="103">
        <f t="shared" si="927"/>
        <v>9613903234.9127808</v>
      </c>
      <c r="AG866" s="103">
        <f t="shared" si="927"/>
        <v>16582320905</v>
      </c>
      <c r="AH866" s="103">
        <f t="shared" si="927"/>
        <v>21578402912</v>
      </c>
      <c r="AI866" s="103">
        <f t="shared" si="927"/>
        <v>38462023817</v>
      </c>
      <c r="AJ866" s="103">
        <f t="shared" si="927"/>
        <v>57683419409.476685</v>
      </c>
      <c r="AK866" s="103">
        <f t="shared" si="927"/>
        <v>57683419409.476685</v>
      </c>
      <c r="AL866" s="103">
        <f t="shared" si="927"/>
        <v>115366838818.95337</v>
      </c>
      <c r="AM866" s="103">
        <f t="shared" si="927"/>
        <v>38885817603</v>
      </c>
      <c r="AN866" s="103">
        <f t="shared" si="927"/>
        <v>37032143534.742142</v>
      </c>
      <c r="AO866" s="103">
        <f t="shared" si="927"/>
        <v>39356028844.729706</v>
      </c>
      <c r="AP866" s="103">
        <f t="shared" si="927"/>
        <v>115273989982.47185</v>
      </c>
      <c r="AQ866" s="103">
        <f t="shared" si="927"/>
        <v>38885817603</v>
      </c>
      <c r="AR866" s="103">
        <f t="shared" si="927"/>
        <v>37032143534.742142</v>
      </c>
      <c r="AS866" s="103">
        <f t="shared" si="927"/>
        <v>39356028844.729706</v>
      </c>
      <c r="AT866" s="103">
        <f t="shared" si="927"/>
        <v>115273989982.47185</v>
      </c>
      <c r="AU866" s="103">
        <f t="shared" si="927"/>
        <v>38885817603</v>
      </c>
      <c r="AV866" s="103" t="e">
        <f t="shared" si="927"/>
        <v>#REF!</v>
      </c>
      <c r="AW866" s="103" t="e">
        <f t="shared" si="927"/>
        <v>#REF!</v>
      </c>
      <c r="AX866" s="103" t="e">
        <f t="shared" si="927"/>
        <v>#REF!</v>
      </c>
      <c r="AY866" s="103">
        <f>AY710</f>
        <v>116920205346.47183</v>
      </c>
      <c r="AZ866" s="103">
        <f>AZ710</f>
        <v>146206308500.87109</v>
      </c>
      <c r="BA866" s="103">
        <f>BA710</f>
        <v>114154761049.47183</v>
      </c>
      <c r="BB866" s="103">
        <f>BB710</f>
        <v>169346472500.87109</v>
      </c>
    </row>
    <row r="867" spans="9:54" s="71" customFormat="1" ht="14.25" x14ac:dyDescent="0.2">
      <c r="I867" s="71" t="s">
        <v>1549</v>
      </c>
      <c r="J867" s="103">
        <f>J865-J866</f>
        <v>-17695568526</v>
      </c>
      <c r="K867" s="103">
        <f t="shared" ref="K867:AX867" si="928">K865-K866</f>
        <v>-38462023817</v>
      </c>
      <c r="L867" s="103">
        <f t="shared" si="928"/>
        <v>-68203838818.953369</v>
      </c>
      <c r="M867" s="103">
        <f t="shared" si="928"/>
        <v>-2081259487</v>
      </c>
      <c r="N867" s="103">
        <f t="shared" si="928"/>
        <v>-2978834715</v>
      </c>
      <c r="O867" s="103">
        <f t="shared" si="928"/>
        <v>-5834163338</v>
      </c>
      <c r="P867" s="103">
        <f t="shared" si="928"/>
        <v>-2851024672</v>
      </c>
      <c r="Q867" s="103">
        <f t="shared" si="928"/>
        <v>-7784253817</v>
      </c>
      <c r="R867" s="103">
        <f t="shared" si="928"/>
        <v>-4464731763</v>
      </c>
      <c r="S867" s="103">
        <f t="shared" si="928"/>
        <v>-2303822135.6833334</v>
      </c>
      <c r="T867" s="103">
        <f t="shared" si="928"/>
        <v>-2303822135.6833334</v>
      </c>
      <c r="U867" s="103">
        <f t="shared" si="928"/>
        <v>-2303822135.6833334</v>
      </c>
      <c r="V867" s="103">
        <f t="shared" si="928"/>
        <v>-2309555574.6833334</v>
      </c>
      <c r="W867" s="103">
        <f t="shared" si="928"/>
        <v>-2309555574.6833334</v>
      </c>
      <c r="X867" s="103">
        <f t="shared" si="928"/>
        <v>-2309555574.6833334</v>
      </c>
      <c r="Y867" s="103">
        <f t="shared" si="928"/>
        <v>-39834400923.100006</v>
      </c>
      <c r="Z867" s="103">
        <f t="shared" si="928"/>
        <v>-5683653234.9127808</v>
      </c>
      <c r="AA867" s="103">
        <f t="shared" si="928"/>
        <v>-5683653234.9127808</v>
      </c>
      <c r="AB867" s="103">
        <f t="shared" si="928"/>
        <v>-5683653234.9127808</v>
      </c>
      <c r="AC867" s="103">
        <f t="shared" si="928"/>
        <v>-5683653234.9127808</v>
      </c>
      <c r="AD867" s="103">
        <f t="shared" si="928"/>
        <v>-5683653234.9127808</v>
      </c>
      <c r="AE867" s="103">
        <f t="shared" si="928"/>
        <v>-5683653234.9127808</v>
      </c>
      <c r="AF867" s="103">
        <f t="shared" si="928"/>
        <v>-5683653234.9127808</v>
      </c>
      <c r="AG867" s="103">
        <f t="shared" si="928"/>
        <v>-16582320905</v>
      </c>
      <c r="AH867" s="103">
        <f t="shared" si="928"/>
        <v>-21578402912</v>
      </c>
      <c r="AI867" s="103">
        <f t="shared" si="928"/>
        <v>-38462023817</v>
      </c>
      <c r="AJ867" s="103">
        <f t="shared" si="928"/>
        <v>-34101919409.476685</v>
      </c>
      <c r="AK867" s="103">
        <f t="shared" si="928"/>
        <v>-34101919409.476685</v>
      </c>
      <c r="AL867" s="103">
        <f t="shared" si="928"/>
        <v>-68203838818.953369</v>
      </c>
      <c r="AM867" s="103">
        <f t="shared" si="928"/>
        <v>-25994267792</v>
      </c>
      <c r="AN867" s="103">
        <f t="shared" si="928"/>
        <v>-12015609680.095451</v>
      </c>
      <c r="AO867" s="103">
        <f t="shared" si="928"/>
        <v>19736421695.661453</v>
      </c>
      <c r="AP867" s="103">
        <f t="shared" si="928"/>
        <v>-18273455776.43399</v>
      </c>
      <c r="AQ867" s="103">
        <f t="shared" si="928"/>
        <v>-25994267792</v>
      </c>
      <c r="AR867" s="103">
        <f t="shared" si="928"/>
        <v>-12015609680.095451</v>
      </c>
      <c r="AS867" s="103">
        <f t="shared" si="928"/>
        <v>19736421695.661453</v>
      </c>
      <c r="AT867" s="103">
        <f t="shared" si="928"/>
        <v>-18273455776.43399</v>
      </c>
      <c r="AU867" s="103">
        <f t="shared" si="928"/>
        <v>-25994267792</v>
      </c>
      <c r="AV867" s="103" t="e">
        <f t="shared" si="928"/>
        <v>#REF!</v>
      </c>
      <c r="AW867" s="103" t="e">
        <f t="shared" si="928"/>
        <v>#REF!</v>
      </c>
      <c r="AX867" s="103" t="e">
        <f t="shared" si="928"/>
        <v>#REF!</v>
      </c>
      <c r="AY867" s="103">
        <f>AY865-AY866</f>
        <v>-19919671209.433975</v>
      </c>
      <c r="AZ867" s="103">
        <f>AZ865-AZ866</f>
        <v>231657576324.88916</v>
      </c>
      <c r="BA867" s="103">
        <f>BA865-BA866</f>
        <v>-19595892912.433975</v>
      </c>
      <c r="BB867" s="103">
        <f>BB865-BB866</f>
        <v>247929715823.12891</v>
      </c>
    </row>
    <row r="868" spans="9:54" s="71" customFormat="1" ht="14.25" x14ac:dyDescent="0.2">
      <c r="I868" s="94" t="s">
        <v>1542</v>
      </c>
      <c r="J868" s="103">
        <f>J711+J444+J446+J460+J609+J611+J621+J468+J633</f>
        <v>-17695568526</v>
      </c>
      <c r="K868" s="103">
        <f t="shared" ref="K868:AX868" si="929">K711+K444+K446+K460+K609+K611+K621+K468+K633</f>
        <v>-37632161339</v>
      </c>
      <c r="L868" s="103">
        <f t="shared" si="929"/>
        <v>5304411012.1999969</v>
      </c>
      <c r="M868" s="103">
        <f t="shared" si="929"/>
        <v>-2081259487</v>
      </c>
      <c r="N868" s="103">
        <f t="shared" si="929"/>
        <v>-2978834715</v>
      </c>
      <c r="O868" s="103">
        <f t="shared" si="929"/>
        <v>-2228358255</v>
      </c>
      <c r="P868" s="103">
        <f t="shared" si="929"/>
        <v>-2407573083</v>
      </c>
      <c r="Q868" s="103">
        <f t="shared" si="929"/>
        <v>-4242044999</v>
      </c>
      <c r="R868" s="103">
        <f t="shared" si="929"/>
        <v>-782921561</v>
      </c>
      <c r="S868" s="103">
        <f t="shared" si="929"/>
        <v>1377988066.3166666</v>
      </c>
      <c r="T868" s="103">
        <f t="shared" si="929"/>
        <v>1377988066.3166666</v>
      </c>
      <c r="U868" s="103">
        <f t="shared" si="929"/>
        <v>1377988066.3166666</v>
      </c>
      <c r="V868" s="103">
        <f t="shared" si="929"/>
        <v>1372254627.3166666</v>
      </c>
      <c r="W868" s="103">
        <f t="shared" si="929"/>
        <v>1372254627.3166666</v>
      </c>
      <c r="X868" s="103">
        <f t="shared" si="929"/>
        <v>1372254627.3166666</v>
      </c>
      <c r="Y868" s="103">
        <f t="shared" si="929"/>
        <v>-6470264019.1000061</v>
      </c>
      <c r="Z868" s="103">
        <f t="shared" si="929"/>
        <v>442034251.01666546</v>
      </c>
      <c r="AA868" s="103">
        <f t="shared" si="929"/>
        <v>442034251.01666546</v>
      </c>
      <c r="AB868" s="103">
        <f t="shared" si="929"/>
        <v>442034251.01666546</v>
      </c>
      <c r="AC868" s="103">
        <f t="shared" si="929"/>
        <v>442034251.01666546</v>
      </c>
      <c r="AD868" s="103">
        <f t="shared" si="929"/>
        <v>442034251.01666546</v>
      </c>
      <c r="AE868" s="103">
        <f t="shared" si="929"/>
        <v>442034251.01666546</v>
      </c>
      <c r="AF868" s="103">
        <f t="shared" si="929"/>
        <v>442034251.01666546</v>
      </c>
      <c r="AG868" s="103">
        <f t="shared" si="929"/>
        <v>-16582320905</v>
      </c>
      <c r="AH868" s="103">
        <f t="shared" si="929"/>
        <v>-20748540434</v>
      </c>
      <c r="AI868" s="103">
        <f t="shared" si="929"/>
        <v>-37632161339</v>
      </c>
      <c r="AJ868" s="103">
        <f t="shared" si="929"/>
        <v>2652205506.0999985</v>
      </c>
      <c r="AK868" s="103">
        <f t="shared" si="929"/>
        <v>2652205506.0999985</v>
      </c>
      <c r="AL868" s="103">
        <f t="shared" si="929"/>
        <v>5304411012.1999969</v>
      </c>
      <c r="AM868" s="103">
        <f t="shared" si="929"/>
        <v>-14720992100</v>
      </c>
      <c r="AN868" s="103">
        <f t="shared" si="929"/>
        <v>-970179076.38271141</v>
      </c>
      <c r="AO868" s="103">
        <f t="shared" si="929"/>
        <v>30783459441.847401</v>
      </c>
      <c r="AP868" s="103">
        <f t="shared" si="929"/>
        <v>15092288265.464699</v>
      </c>
      <c r="AQ868" s="103">
        <f t="shared" si="929"/>
        <v>-14720992100</v>
      </c>
      <c r="AR868" s="103">
        <f t="shared" si="929"/>
        <v>-970179076.38271141</v>
      </c>
      <c r="AS868" s="103">
        <f t="shared" si="929"/>
        <v>30783459441.847401</v>
      </c>
      <c r="AT868" s="103">
        <f t="shared" si="929"/>
        <v>15092288265.464699</v>
      </c>
      <c r="AU868" s="103">
        <f t="shared" si="929"/>
        <v>-14720992100</v>
      </c>
      <c r="AV868" s="103" t="e">
        <f t="shared" si="929"/>
        <v>#REF!</v>
      </c>
      <c r="AW868" s="103" t="e">
        <f t="shared" si="929"/>
        <v>#REF!</v>
      </c>
      <c r="AX868" s="103" t="e">
        <f t="shared" si="929"/>
        <v>#REF!</v>
      </c>
      <c r="AY868" s="103">
        <f>AY711+AY444+AY446+AY460+AY609+AY611+AY621+AY468+AY633</f>
        <v>13446072832.464703</v>
      </c>
      <c r="AZ868" s="103">
        <f>AZ711+AZ444+AZ446+AZ460+AZ609+AZ611+AZ621+AZ468+AZ633</f>
        <v>276425545812.40082</v>
      </c>
      <c r="BA868" s="103">
        <f>BA711+BA444+BA446+BA460+BA609+BA611+BA621+BA468+BA633</f>
        <v>13769851129.464703</v>
      </c>
      <c r="BB868" s="103">
        <f>BB711+BB444+BB446+BB460+BB609+BB611+BB621+BB468+BB633</f>
        <v>292697685310.64056</v>
      </c>
    </row>
    <row r="869" spans="9:54" s="71" customFormat="1" ht="14.25" x14ac:dyDescent="0.2">
      <c r="I869" s="94" t="s">
        <v>1544</v>
      </c>
      <c r="J869" s="104" t="e">
        <f>J868/J865</f>
        <v>#DIV/0!</v>
      </c>
      <c r="K869" s="104" t="e">
        <f t="shared" ref="K869:AX869" si="930">K868/K865</f>
        <v>#DIV/0!</v>
      </c>
      <c r="L869" s="104">
        <f t="shared" si="930"/>
        <v>0.11246975409113069</v>
      </c>
      <c r="M869" s="104" t="e">
        <f t="shared" si="930"/>
        <v>#DIV/0!</v>
      </c>
      <c r="N869" s="104" t="e">
        <f t="shared" si="930"/>
        <v>#DIV/0!</v>
      </c>
      <c r="O869" s="104">
        <f t="shared" si="930"/>
        <v>-12.129267047929629</v>
      </c>
      <c r="P869" s="104">
        <f t="shared" si="930"/>
        <v>-0.57482599094987052</v>
      </c>
      <c r="Q869" s="104">
        <f t="shared" si="930"/>
        <v>-1.044455545916847</v>
      </c>
      <c r="R869" s="104">
        <f t="shared" si="930"/>
        <v>-0.17562202234979588</v>
      </c>
      <c r="S869" s="104">
        <f t="shared" si="930"/>
        <v>0.3091051045666855</v>
      </c>
      <c r="T869" s="104">
        <f t="shared" si="930"/>
        <v>0.3091051045666855</v>
      </c>
      <c r="U869" s="104">
        <f t="shared" si="930"/>
        <v>0.3091051045666855</v>
      </c>
      <c r="V869" s="104">
        <f t="shared" si="930"/>
        <v>0.30821539797551606</v>
      </c>
      <c r="W869" s="104">
        <f t="shared" si="930"/>
        <v>0.30821539797551606</v>
      </c>
      <c r="X869" s="104">
        <f t="shared" si="930"/>
        <v>0.30821539797551606</v>
      </c>
      <c r="Y869" s="104">
        <f t="shared" si="930"/>
        <v>-0.16329854221033366</v>
      </c>
      <c r="Z869" s="104">
        <f t="shared" si="930"/>
        <v>0.11246975409113046</v>
      </c>
      <c r="AA869" s="104">
        <f t="shared" si="930"/>
        <v>0.11246975409113046</v>
      </c>
      <c r="AB869" s="104">
        <f t="shared" si="930"/>
        <v>0.11246975409113046</v>
      </c>
      <c r="AC869" s="104">
        <f t="shared" si="930"/>
        <v>0.11246975409113046</v>
      </c>
      <c r="AD869" s="104">
        <f t="shared" si="930"/>
        <v>0.11246975409113046</v>
      </c>
      <c r="AE869" s="104">
        <f t="shared" si="930"/>
        <v>0.11246975409113046</v>
      </c>
      <c r="AF869" s="104">
        <f t="shared" si="930"/>
        <v>0.11246975409113046</v>
      </c>
      <c r="AG869" s="104" t="e">
        <f t="shared" si="930"/>
        <v>#DIV/0!</v>
      </c>
      <c r="AH869" s="104" t="e">
        <f t="shared" si="930"/>
        <v>#DIV/0!</v>
      </c>
      <c r="AI869" s="104" t="e">
        <f t="shared" si="930"/>
        <v>#DIV/0!</v>
      </c>
      <c r="AJ869" s="104">
        <f t="shared" si="930"/>
        <v>0.11246975409113069</v>
      </c>
      <c r="AK869" s="104">
        <f t="shared" si="930"/>
        <v>0.11246975409113069</v>
      </c>
      <c r="AL869" s="104">
        <f t="shared" si="930"/>
        <v>0.11246975409113069</v>
      </c>
      <c r="AM869" s="104">
        <f t="shared" si="930"/>
        <v>-1.1419101904597218</v>
      </c>
      <c r="AN869" s="104">
        <f t="shared" si="930"/>
        <v>-3.8781514738202058E-2</v>
      </c>
      <c r="AO869" s="104">
        <f t="shared" si="930"/>
        <v>0.52093726288785636</v>
      </c>
      <c r="AP869" s="104">
        <f t="shared" si="930"/>
        <v>0.1555897437988055</v>
      </c>
      <c r="AQ869" s="104">
        <f t="shared" si="930"/>
        <v>-1.1419101904597218</v>
      </c>
      <c r="AR869" s="104">
        <f t="shared" si="930"/>
        <v>-3.8781514738202058E-2</v>
      </c>
      <c r="AS869" s="104">
        <f t="shared" si="930"/>
        <v>0.52093726288785636</v>
      </c>
      <c r="AT869" s="104">
        <f t="shared" si="930"/>
        <v>0.1555897437988055</v>
      </c>
      <c r="AU869" s="104">
        <f t="shared" si="930"/>
        <v>-1.1419101904597218</v>
      </c>
      <c r="AV869" s="104" t="e">
        <f t="shared" si="930"/>
        <v>#REF!</v>
      </c>
      <c r="AW869" s="104" t="e">
        <f t="shared" si="930"/>
        <v>#REF!</v>
      </c>
      <c r="AX869" s="104" t="e">
        <f t="shared" si="930"/>
        <v>#REF!</v>
      </c>
      <c r="AY869" s="104">
        <f>AY868/AY865</f>
        <v>0.13861854423882569</v>
      </c>
      <c r="AZ869" s="104">
        <f>AZ868/AZ865</f>
        <v>0.73154793806204987</v>
      </c>
      <c r="BA869" s="104">
        <f>BA868/BA865</f>
        <v>0.14562199612530236</v>
      </c>
      <c r="BB869" s="104">
        <f>BB868/BB865</f>
        <v>0.70144832966929638</v>
      </c>
    </row>
    <row r="870" spans="9:54" s="71" customFormat="1" ht="14.25" x14ac:dyDescent="0.2">
      <c r="I870" s="94" t="s">
        <v>1543</v>
      </c>
      <c r="J870" s="105">
        <f>J820+J805</f>
        <v>-8411954294</v>
      </c>
      <c r="K870" s="105">
        <f t="shared" ref="K870:AX870" si="931">K820+K805</f>
        <v>2044281830</v>
      </c>
      <c r="L870" s="105">
        <f t="shared" si="931"/>
        <v>-62177838818.953369</v>
      </c>
      <c r="M870" s="105">
        <f t="shared" si="931"/>
        <v>-2174206620</v>
      </c>
      <c r="N870" s="105">
        <f t="shared" si="931"/>
        <v>-2861545679</v>
      </c>
      <c r="O870" s="105">
        <f t="shared" si="931"/>
        <v>-5293068068</v>
      </c>
      <c r="P870" s="105">
        <f t="shared" si="931"/>
        <v>-6504252752</v>
      </c>
      <c r="Q870" s="105">
        <f t="shared" si="931"/>
        <v>-8931900858</v>
      </c>
      <c r="R870" s="105">
        <f t="shared" si="931"/>
        <v>-6355321179</v>
      </c>
      <c r="S870" s="105">
        <f t="shared" si="931"/>
        <v>-3632556648.0166664</v>
      </c>
      <c r="T870" s="105">
        <f t="shared" si="931"/>
        <v>-3632556648.0166664</v>
      </c>
      <c r="U870" s="105">
        <f t="shared" si="931"/>
        <v>-3632556648.0166664</v>
      </c>
      <c r="V870" s="105">
        <f t="shared" si="931"/>
        <v>-3638290087.0166664</v>
      </c>
      <c r="W870" s="105">
        <f t="shared" si="931"/>
        <v>-3638290087.0166664</v>
      </c>
      <c r="X870" s="105">
        <f t="shared" si="931"/>
        <v>-3638290087.0166664</v>
      </c>
      <c r="Y870" s="105">
        <f t="shared" si="931"/>
        <v>-39790028573.100006</v>
      </c>
      <c r="Z870" s="105">
        <f t="shared" si="931"/>
        <v>-5181486568.2461138</v>
      </c>
      <c r="AA870" s="105">
        <f t="shared" si="931"/>
        <v>-5181486568.2461138</v>
      </c>
      <c r="AB870" s="105">
        <f t="shared" si="931"/>
        <v>-5181486568.2461138</v>
      </c>
      <c r="AC870" s="105">
        <f t="shared" si="931"/>
        <v>-5181486568.2461138</v>
      </c>
      <c r="AD870" s="105">
        <f t="shared" si="931"/>
        <v>-5181486568.2461138</v>
      </c>
      <c r="AE870" s="105">
        <f t="shared" si="931"/>
        <v>-5181486568.2461138</v>
      </c>
      <c r="AF870" s="105">
        <f t="shared" si="931"/>
        <v>-5181486568.2461138</v>
      </c>
      <c r="AG870" s="105">
        <f t="shared" si="931"/>
        <v>-10838229760</v>
      </c>
      <c r="AH870" s="105">
        <f t="shared" si="931"/>
        <v>13183810751</v>
      </c>
      <c r="AI870" s="105">
        <f t="shared" si="931"/>
        <v>2044280991</v>
      </c>
      <c r="AJ870" s="105">
        <f t="shared" si="931"/>
        <v>-31088919409.476681</v>
      </c>
      <c r="AK870" s="105">
        <f t="shared" si="931"/>
        <v>-31088919409.476681</v>
      </c>
      <c r="AL870" s="105">
        <f t="shared" si="931"/>
        <v>-62177838818.953362</v>
      </c>
      <c r="AM870" s="105">
        <f t="shared" si="931"/>
        <v>-32120295156</v>
      </c>
      <c r="AN870" s="105">
        <f t="shared" si="931"/>
        <v>-15177730321.595451</v>
      </c>
      <c r="AO870" s="105">
        <f t="shared" si="931"/>
        <v>15574301054.161457</v>
      </c>
      <c r="AP870" s="105">
        <f t="shared" si="931"/>
        <v>-31723724423.433975</v>
      </c>
      <c r="AQ870" s="105">
        <f t="shared" si="931"/>
        <v>-32120295156</v>
      </c>
      <c r="AR870" s="105">
        <f t="shared" si="931"/>
        <v>-15177730321.595451</v>
      </c>
      <c r="AS870" s="105">
        <f t="shared" si="931"/>
        <v>15574301054.161457</v>
      </c>
      <c r="AT870" s="105">
        <f t="shared" si="931"/>
        <v>-31723724423.433975</v>
      </c>
      <c r="AU870" s="105">
        <f t="shared" si="931"/>
        <v>-32120295156</v>
      </c>
      <c r="AV870" s="105" t="e">
        <f t="shared" si="931"/>
        <v>#REF!</v>
      </c>
      <c r="AW870" s="105" t="e">
        <f t="shared" si="931"/>
        <v>#REF!</v>
      </c>
      <c r="AX870" s="105" t="e">
        <f t="shared" si="931"/>
        <v>#REF!</v>
      </c>
      <c r="AY870" s="105">
        <f>AY820+AY805</f>
        <v>-45452772347.196472</v>
      </c>
      <c r="AZ870" s="105">
        <f>AZ820+AZ805</f>
        <v>199330429628.29855</v>
      </c>
      <c r="BA870" s="105">
        <f>BA820+BA805</f>
        <v>-45127731478.622437</v>
      </c>
      <c r="BB870" s="105">
        <f>BB820+BB805</f>
        <v>214623743918.43829</v>
      </c>
    </row>
    <row r="871" spans="9:54" s="71" customFormat="1" ht="14.25" x14ac:dyDescent="0.2">
      <c r="I871" s="94" t="s">
        <v>1545</v>
      </c>
      <c r="J871" s="104" t="e">
        <f>J870/J865</f>
        <v>#DIV/0!</v>
      </c>
      <c r="K871" s="104" t="e">
        <f t="shared" ref="K871:AX871" si="932">K870/K865</f>
        <v>#DIV/0!</v>
      </c>
      <c r="L871" s="104">
        <f t="shared" si="932"/>
        <v>-1.3183605542258416</v>
      </c>
      <c r="M871" s="104" t="e">
        <f t="shared" si="932"/>
        <v>#DIV/0!</v>
      </c>
      <c r="N871" s="104" t="e">
        <f t="shared" si="932"/>
        <v>#DIV/0!</v>
      </c>
      <c r="O871" s="104">
        <f t="shared" si="932"/>
        <v>-28.810913126552418</v>
      </c>
      <c r="P871" s="104">
        <f t="shared" si="932"/>
        <v>-1.5529387497961251</v>
      </c>
      <c r="Q871" s="104">
        <f t="shared" si="932"/>
        <v>-2.1991688888063927</v>
      </c>
      <c r="R871" s="104">
        <f t="shared" si="932"/>
        <v>-1.4256017636209524</v>
      </c>
      <c r="S871" s="104">
        <f t="shared" si="932"/>
        <v>-0.81484145616074377</v>
      </c>
      <c r="T871" s="104">
        <f t="shared" si="932"/>
        <v>-0.81484145616074377</v>
      </c>
      <c r="U871" s="104">
        <f t="shared" si="932"/>
        <v>-0.81484145616074377</v>
      </c>
      <c r="V871" s="104">
        <f t="shared" si="932"/>
        <v>-0.81717853581807864</v>
      </c>
      <c r="W871" s="104">
        <f t="shared" si="932"/>
        <v>-0.81717853581807864</v>
      </c>
      <c r="X871" s="104">
        <f t="shared" si="932"/>
        <v>-0.81717853581807864</v>
      </c>
      <c r="Y871" s="104">
        <f t="shared" si="932"/>
        <v>-1.0042331566863258</v>
      </c>
      <c r="Z871" s="104">
        <f t="shared" si="932"/>
        <v>-1.3183605542258416</v>
      </c>
      <c r="AA871" s="104">
        <f t="shared" si="932"/>
        <v>-1.3183605542258416</v>
      </c>
      <c r="AB871" s="104">
        <f t="shared" si="932"/>
        <v>-1.3183605542258416</v>
      </c>
      <c r="AC871" s="104">
        <f t="shared" si="932"/>
        <v>-1.3183605542258416</v>
      </c>
      <c r="AD871" s="104">
        <f t="shared" si="932"/>
        <v>-1.3183605542258416</v>
      </c>
      <c r="AE871" s="104">
        <f t="shared" si="932"/>
        <v>-1.3183605542258416</v>
      </c>
      <c r="AF871" s="104">
        <f t="shared" si="932"/>
        <v>-1.3183605542258416</v>
      </c>
      <c r="AG871" s="104" t="e">
        <f t="shared" si="932"/>
        <v>#DIV/0!</v>
      </c>
      <c r="AH871" s="104" t="e">
        <f t="shared" si="932"/>
        <v>#DIV/0!</v>
      </c>
      <c r="AI871" s="104" t="e">
        <f t="shared" si="932"/>
        <v>#DIV/0!</v>
      </c>
      <c r="AJ871" s="104">
        <f t="shared" si="932"/>
        <v>-1.3183605542258414</v>
      </c>
      <c r="AK871" s="104">
        <f t="shared" si="932"/>
        <v>-1.3183605542258414</v>
      </c>
      <c r="AL871" s="104">
        <f t="shared" si="932"/>
        <v>-1.3183605542258414</v>
      </c>
      <c r="AM871" s="104">
        <f t="shared" si="932"/>
        <v>-2.4915774772551122</v>
      </c>
      <c r="AN871" s="104">
        <f t="shared" si="932"/>
        <v>-0.60670796401221938</v>
      </c>
      <c r="AO871" s="104">
        <f t="shared" si="932"/>
        <v>0.26355821956505315</v>
      </c>
      <c r="AP871" s="104">
        <f t="shared" si="932"/>
        <v>-0.3270469042577635</v>
      </c>
      <c r="AQ871" s="104">
        <f t="shared" si="932"/>
        <v>-2.4915774772551122</v>
      </c>
      <c r="AR871" s="104">
        <f t="shared" si="932"/>
        <v>-0.60670796401221938</v>
      </c>
      <c r="AS871" s="104">
        <f t="shared" si="932"/>
        <v>0.26355821956505315</v>
      </c>
      <c r="AT871" s="104">
        <f t="shared" si="932"/>
        <v>-0.3270469042577635</v>
      </c>
      <c r="AU871" s="104">
        <f t="shared" si="932"/>
        <v>-2.4915774772551122</v>
      </c>
      <c r="AV871" s="104" t="e">
        <f t="shared" si="932"/>
        <v>#REF!</v>
      </c>
      <c r="AW871" s="104" t="e">
        <f t="shared" si="932"/>
        <v>#REF!</v>
      </c>
      <c r="AX871" s="104" t="e">
        <f t="shared" si="932"/>
        <v>#REF!</v>
      </c>
      <c r="AY871" s="104">
        <f>AY870/AY865</f>
        <v>-0.46858270164763116</v>
      </c>
      <c r="AZ871" s="104">
        <f>AZ870/AZ865</f>
        <v>0.52751913488692725</v>
      </c>
      <c r="BA871" s="104">
        <f>BA870/BA865</f>
        <v>-0.47724483560042014</v>
      </c>
      <c r="BB871" s="104">
        <f>BB870/BB865</f>
        <v>0.51434457542492373</v>
      </c>
    </row>
    <row r="872" spans="9:54" s="71" customFormat="1" ht="14.25" x14ac:dyDescent="0.2">
      <c r="J872" s="94"/>
      <c r="K872" s="94"/>
      <c r="L872" s="94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  <c r="X872" s="94"/>
      <c r="Y872" s="94"/>
      <c r="Z872" s="94"/>
      <c r="AA872" s="94"/>
      <c r="AB872" s="94"/>
      <c r="AC872" s="94"/>
      <c r="AD872" s="94"/>
      <c r="AE872" s="94"/>
      <c r="AF872" s="94"/>
      <c r="AG872" s="94"/>
      <c r="AH872" s="94"/>
      <c r="AI872" s="94"/>
      <c r="AJ872" s="94"/>
      <c r="AK872" s="94"/>
      <c r="AL872" s="94"/>
      <c r="AM872" s="94"/>
      <c r="AN872" s="94"/>
      <c r="AO872" s="94"/>
      <c r="AP872" s="94"/>
      <c r="AQ872" s="94"/>
      <c r="AR872" s="94"/>
      <c r="AS872" s="94"/>
      <c r="AT872" s="94"/>
      <c r="AU872" s="94"/>
      <c r="AV872" s="94"/>
      <c r="AW872" s="94"/>
      <c r="AX872" s="94"/>
      <c r="AY872" s="94"/>
      <c r="AZ872" s="94"/>
      <c r="BA872" s="94"/>
      <c r="BB872" s="94"/>
    </row>
    <row r="873" spans="9:54" s="71" customFormat="1" ht="14.25" x14ac:dyDescent="0.2">
      <c r="I873" s="71" t="s">
        <v>1550</v>
      </c>
      <c r="J873" s="103">
        <f>J820</f>
        <v>-8411954294</v>
      </c>
      <c r="K873" s="103">
        <f t="shared" ref="K873:AX873" si="933">K820</f>
        <v>2044281830</v>
      </c>
      <c r="L873" s="103">
        <f t="shared" si="933"/>
        <v>-95842226318.563828</v>
      </c>
      <c r="M873" s="103">
        <f t="shared" si="933"/>
        <v>-2174206620</v>
      </c>
      <c r="N873" s="103">
        <f t="shared" si="933"/>
        <v>-2861545679</v>
      </c>
      <c r="O873" s="103">
        <f t="shared" si="933"/>
        <v>-32759316413</v>
      </c>
      <c r="P873" s="103">
        <f t="shared" si="933"/>
        <v>-16888514415</v>
      </c>
      <c r="Q873" s="103">
        <f t="shared" si="933"/>
        <v>-18972216755</v>
      </c>
      <c r="R873" s="103">
        <f t="shared" si="933"/>
        <v>-15673564924</v>
      </c>
      <c r="S873" s="103">
        <f t="shared" si="933"/>
        <v>-12950800393.016666</v>
      </c>
      <c r="T873" s="103">
        <f t="shared" si="933"/>
        <v>-12950800393.016666</v>
      </c>
      <c r="U873" s="103">
        <f t="shared" si="933"/>
        <v>-12950800393.016666</v>
      </c>
      <c r="V873" s="103">
        <f t="shared" si="933"/>
        <v>-12956533832.016666</v>
      </c>
      <c r="W873" s="103">
        <f t="shared" si="933"/>
        <v>-12956533832.016666</v>
      </c>
      <c r="X873" s="103">
        <f t="shared" si="933"/>
        <v>-12956533832.016666</v>
      </c>
      <c r="Y873" s="103">
        <f t="shared" si="933"/>
        <v>-152908560693.10001</v>
      </c>
      <c r="Z873" s="103">
        <f t="shared" si="933"/>
        <v>-7986852193.2136517</v>
      </c>
      <c r="AA873" s="103">
        <f t="shared" si="933"/>
        <v>-7986852193.2136517</v>
      </c>
      <c r="AB873" s="103">
        <f t="shared" si="933"/>
        <v>-7986852193.2136517</v>
      </c>
      <c r="AC873" s="103">
        <f t="shared" si="933"/>
        <v>-7986852193.2136517</v>
      </c>
      <c r="AD873" s="103">
        <f t="shared" si="933"/>
        <v>-7986852193.2136517</v>
      </c>
      <c r="AE873" s="103">
        <f t="shared" si="933"/>
        <v>-7986852193.2136517</v>
      </c>
      <c r="AF873" s="103">
        <f t="shared" si="933"/>
        <v>-7986852193.2136517</v>
      </c>
      <c r="AG873" s="103">
        <f t="shared" si="933"/>
        <v>-10838229760</v>
      </c>
      <c r="AH873" s="103">
        <f t="shared" si="933"/>
        <v>13183810751</v>
      </c>
      <c r="AI873" s="103">
        <f t="shared" si="933"/>
        <v>2044280991</v>
      </c>
      <c r="AJ873" s="103">
        <f t="shared" si="933"/>
        <v>-47921113159.281906</v>
      </c>
      <c r="AK873" s="103">
        <f t="shared" si="933"/>
        <v>-47921113159.281906</v>
      </c>
      <c r="AL873" s="103">
        <f t="shared" si="933"/>
        <v>-95842226318.563812</v>
      </c>
      <c r="AM873" s="103">
        <f t="shared" si="933"/>
        <v>-89329364806</v>
      </c>
      <c r="AN873" s="103">
        <f t="shared" si="933"/>
        <v>-47615721933.43335</v>
      </c>
      <c r="AO873" s="103">
        <f t="shared" si="933"/>
        <v>-16360039052.789566</v>
      </c>
      <c r="AP873" s="103">
        <f t="shared" si="933"/>
        <v>-153305125792.2229</v>
      </c>
      <c r="AQ873" s="103">
        <f t="shared" si="933"/>
        <v>-89329364806</v>
      </c>
      <c r="AR873" s="103">
        <f t="shared" si="933"/>
        <v>-47615721933.43335</v>
      </c>
      <c r="AS873" s="103">
        <f t="shared" si="933"/>
        <v>-16360039052.789566</v>
      </c>
      <c r="AT873" s="103">
        <f t="shared" si="933"/>
        <v>-153305125792.2229</v>
      </c>
      <c r="AU873" s="103">
        <f t="shared" si="933"/>
        <v>-89329364806</v>
      </c>
      <c r="AV873" s="103" t="e">
        <f t="shared" si="933"/>
        <v>#REF!</v>
      </c>
      <c r="AW873" s="103" t="e">
        <f t="shared" si="933"/>
        <v>#REF!</v>
      </c>
      <c r="AX873" s="103" t="e">
        <f t="shared" si="933"/>
        <v>#REF!</v>
      </c>
      <c r="AY873" s="103">
        <f>AY820</f>
        <v>-157315313225.22247</v>
      </c>
      <c r="AZ873" s="103">
        <f>AZ820</f>
        <v>124917360628.29855</v>
      </c>
      <c r="BA873" s="103">
        <f>BA820</f>
        <v>-156990272356.64844</v>
      </c>
      <c r="BB873" s="103">
        <f>BB820</f>
        <v>115677770186.43831</v>
      </c>
    </row>
    <row r="874" spans="9:54" s="71" customFormat="1" ht="14.25" x14ac:dyDescent="0.2">
      <c r="I874" s="71" t="s">
        <v>1551</v>
      </c>
      <c r="J874" s="103">
        <f>J822</f>
        <v>0</v>
      </c>
      <c r="K874" s="103">
        <f t="shared" ref="K874:AX874" si="934">K822</f>
        <v>409865296</v>
      </c>
      <c r="L874" s="103">
        <f t="shared" si="934"/>
        <v>0</v>
      </c>
      <c r="M874" s="103">
        <f t="shared" si="934"/>
        <v>0</v>
      </c>
      <c r="N874" s="103">
        <f t="shared" si="934"/>
        <v>0</v>
      </c>
      <c r="O874" s="103">
        <f t="shared" si="934"/>
        <v>0</v>
      </c>
      <c r="P874" s="103">
        <f t="shared" si="934"/>
        <v>0</v>
      </c>
      <c r="Q874" s="103">
        <f t="shared" si="934"/>
        <v>0</v>
      </c>
      <c r="R874" s="103">
        <f t="shared" si="934"/>
        <v>-28881701760</v>
      </c>
      <c r="S874" s="103">
        <f t="shared" si="934"/>
        <v>0</v>
      </c>
      <c r="T874" s="103">
        <f t="shared" si="934"/>
        <v>0</v>
      </c>
      <c r="U874" s="103">
        <f t="shared" si="934"/>
        <v>0</v>
      </c>
      <c r="V874" s="103">
        <f t="shared" si="934"/>
        <v>0</v>
      </c>
      <c r="W874" s="103">
        <f t="shared" si="934"/>
        <v>0</v>
      </c>
      <c r="X874" s="103">
        <f t="shared" si="934"/>
        <v>0</v>
      </c>
      <c r="Y874" s="103">
        <f t="shared" si="934"/>
        <v>-28881701760</v>
      </c>
      <c r="Z874" s="103">
        <f t="shared" si="934"/>
        <v>0</v>
      </c>
      <c r="AA874" s="103">
        <f t="shared" si="934"/>
        <v>0</v>
      </c>
      <c r="AB874" s="103">
        <f t="shared" si="934"/>
        <v>0</v>
      </c>
      <c r="AC874" s="103">
        <f t="shared" si="934"/>
        <v>0</v>
      </c>
      <c r="AD874" s="103">
        <f t="shared" si="934"/>
        <v>0</v>
      </c>
      <c r="AE874" s="103">
        <f t="shared" si="934"/>
        <v>0</v>
      </c>
      <c r="AF874" s="103">
        <f t="shared" si="934"/>
        <v>0</v>
      </c>
      <c r="AG874" s="103">
        <f t="shared" si="934"/>
        <v>0</v>
      </c>
      <c r="AH874" s="103">
        <f t="shared" si="934"/>
        <v>409865296</v>
      </c>
      <c r="AI874" s="103">
        <f t="shared" si="934"/>
        <v>409865296</v>
      </c>
      <c r="AJ874" s="103">
        <f t="shared" si="934"/>
        <v>0</v>
      </c>
      <c r="AK874" s="103">
        <f t="shared" si="934"/>
        <v>0</v>
      </c>
      <c r="AL874" s="103">
        <f t="shared" si="934"/>
        <v>0</v>
      </c>
      <c r="AM874" s="103">
        <f t="shared" si="934"/>
        <v>-28881701760</v>
      </c>
      <c r="AN874" s="103">
        <f t="shared" si="934"/>
        <v>0</v>
      </c>
      <c r="AO874" s="103">
        <f t="shared" si="934"/>
        <v>244167000</v>
      </c>
      <c r="AP874" s="103">
        <f t="shared" si="934"/>
        <v>-28637534760</v>
      </c>
      <c r="AQ874" s="103">
        <f t="shared" si="934"/>
        <v>-28881701760</v>
      </c>
      <c r="AR874" s="103">
        <f t="shared" si="934"/>
        <v>0</v>
      </c>
      <c r="AS874" s="103">
        <f t="shared" si="934"/>
        <v>244167000</v>
      </c>
      <c r="AT874" s="103">
        <f t="shared" si="934"/>
        <v>-28637534760</v>
      </c>
      <c r="AU874" s="103">
        <f t="shared" si="934"/>
        <v>-28881701760</v>
      </c>
      <c r="AV874" s="103">
        <f t="shared" si="934"/>
        <v>0</v>
      </c>
      <c r="AW874" s="103">
        <f t="shared" si="934"/>
        <v>-28881701760</v>
      </c>
      <c r="AX874" s="103" t="e">
        <f t="shared" si="934"/>
        <v>#REF!</v>
      </c>
      <c r="AY874" s="103">
        <f>AY822</f>
        <v>-28388318760</v>
      </c>
      <c r="AZ874" s="103">
        <f>AZ822</f>
        <v>56442243125.659714</v>
      </c>
      <c r="BA874" s="103">
        <f>BA822</f>
        <v>-28881701760</v>
      </c>
      <c r="BB874" s="103">
        <f>BB822</f>
        <v>23135554037.287663</v>
      </c>
    </row>
    <row r="875" spans="9:54" s="71" customFormat="1" ht="14.25" x14ac:dyDescent="0.2">
      <c r="I875" s="71" t="s">
        <v>269</v>
      </c>
      <c r="J875" s="103">
        <f>J830</f>
        <v>-2523586288.1999998</v>
      </c>
      <c r="K875" s="103">
        <f t="shared" ref="K875:AX875" si="935">K830</f>
        <v>0</v>
      </c>
      <c r="L875" s="103">
        <f t="shared" si="935"/>
        <v>0</v>
      </c>
      <c r="M875" s="103">
        <f t="shared" si="935"/>
        <v>-652261986</v>
      </c>
      <c r="N875" s="103">
        <f t="shared" si="935"/>
        <v>-858463703.69999993</v>
      </c>
      <c r="O875" s="103">
        <f t="shared" si="935"/>
        <v>0</v>
      </c>
      <c r="P875" s="103">
        <f t="shared" si="935"/>
        <v>0</v>
      </c>
      <c r="Q875" s="103">
        <f t="shared" si="935"/>
        <v>0</v>
      </c>
      <c r="R875" s="103">
        <f t="shared" si="935"/>
        <v>0</v>
      </c>
      <c r="S875" s="103">
        <f t="shared" si="935"/>
        <v>0</v>
      </c>
      <c r="T875" s="103">
        <f t="shared" si="935"/>
        <v>0</v>
      </c>
      <c r="U875" s="103">
        <f t="shared" si="935"/>
        <v>0</v>
      </c>
      <c r="V875" s="103">
        <f t="shared" si="935"/>
        <v>0</v>
      </c>
      <c r="W875" s="103">
        <f t="shared" si="935"/>
        <v>0</v>
      </c>
      <c r="X875" s="103">
        <f t="shared" si="935"/>
        <v>0</v>
      </c>
      <c r="Y875" s="103">
        <f t="shared" si="935"/>
        <v>-1510725689.6999998</v>
      </c>
      <c r="Z875" s="103">
        <f t="shared" si="935"/>
        <v>0</v>
      </c>
      <c r="AA875" s="103">
        <f t="shared" si="935"/>
        <v>0</v>
      </c>
      <c r="AB875" s="103">
        <f t="shared" si="935"/>
        <v>0</v>
      </c>
      <c r="AC875" s="103">
        <f t="shared" si="935"/>
        <v>0</v>
      </c>
      <c r="AD875" s="103">
        <f t="shared" si="935"/>
        <v>0</v>
      </c>
      <c r="AE875" s="103">
        <f t="shared" si="935"/>
        <v>0</v>
      </c>
      <c r="AF875" s="103">
        <f t="shared" si="935"/>
        <v>0</v>
      </c>
      <c r="AG875" s="103">
        <f t="shared" si="935"/>
        <v>0</v>
      </c>
      <c r="AH875" s="103">
        <f t="shared" si="935"/>
        <v>0</v>
      </c>
      <c r="AI875" s="103">
        <f t="shared" si="935"/>
        <v>0</v>
      </c>
      <c r="AJ875" s="103">
        <f t="shared" si="935"/>
        <v>0</v>
      </c>
      <c r="AK875" s="103">
        <f t="shared" si="935"/>
        <v>0</v>
      </c>
      <c r="AL875" s="103">
        <f t="shared" si="935"/>
        <v>0</v>
      </c>
      <c r="AM875" s="103">
        <f t="shared" si="935"/>
        <v>0</v>
      </c>
      <c r="AN875" s="103">
        <f t="shared" si="935"/>
        <v>0</v>
      </c>
      <c r="AO875" s="103">
        <f t="shared" si="935"/>
        <v>0</v>
      </c>
      <c r="AP875" s="103">
        <f t="shared" si="935"/>
        <v>0</v>
      </c>
      <c r="AQ875" s="103">
        <f t="shared" si="935"/>
        <v>0</v>
      </c>
      <c r="AR875" s="103">
        <f t="shared" si="935"/>
        <v>0</v>
      </c>
      <c r="AS875" s="103">
        <f t="shared" si="935"/>
        <v>0</v>
      </c>
      <c r="AT875" s="103">
        <f t="shared" si="935"/>
        <v>0</v>
      </c>
      <c r="AU875" s="103">
        <f t="shared" si="935"/>
        <v>0</v>
      </c>
      <c r="AV875" s="103">
        <f t="shared" si="935"/>
        <v>0</v>
      </c>
      <c r="AW875" s="103">
        <f t="shared" si="935"/>
        <v>0</v>
      </c>
      <c r="AX875" s="103">
        <f t="shared" si="935"/>
        <v>0</v>
      </c>
      <c r="AY875" s="103">
        <f>AY830</f>
        <v>0</v>
      </c>
      <c r="AZ875" s="103">
        <f>AZ830</f>
        <v>0</v>
      </c>
      <c r="BA875" s="103">
        <f>BA830</f>
        <v>0</v>
      </c>
      <c r="BB875" s="103">
        <f>BB830</f>
        <v>0</v>
      </c>
    </row>
    <row r="876" spans="9:54" s="71" customFormat="1" ht="14.25" x14ac:dyDescent="0.2">
      <c r="I876" s="71" t="s">
        <v>1552</v>
      </c>
      <c r="J876" s="103">
        <f>J873-J874-J875</f>
        <v>-5888368005.8000002</v>
      </c>
      <c r="K876" s="103">
        <f t="shared" ref="K876:AX876" si="936">K873-K874-K875</f>
        <v>1634416534</v>
      </c>
      <c r="L876" s="103">
        <f t="shared" si="936"/>
        <v>-95842226318.563828</v>
      </c>
      <c r="M876" s="103">
        <f t="shared" si="936"/>
        <v>-1521944634</v>
      </c>
      <c r="N876" s="103">
        <f t="shared" si="936"/>
        <v>-2003081975.3000002</v>
      </c>
      <c r="O876" s="103">
        <f t="shared" si="936"/>
        <v>-32759316413</v>
      </c>
      <c r="P876" s="103">
        <f t="shared" si="936"/>
        <v>-16888514415</v>
      </c>
      <c r="Q876" s="103">
        <f t="shared" si="936"/>
        <v>-18972216755</v>
      </c>
      <c r="R876" s="103">
        <f t="shared" si="936"/>
        <v>13208136836</v>
      </c>
      <c r="S876" s="103">
        <f t="shared" si="936"/>
        <v>-12950800393.016666</v>
      </c>
      <c r="T876" s="103">
        <f t="shared" si="936"/>
        <v>-12950800393.016666</v>
      </c>
      <c r="U876" s="103">
        <f t="shared" si="936"/>
        <v>-12950800393.016666</v>
      </c>
      <c r="V876" s="103">
        <f t="shared" si="936"/>
        <v>-12956533832.016666</v>
      </c>
      <c r="W876" s="103">
        <f t="shared" si="936"/>
        <v>-12956533832.016666</v>
      </c>
      <c r="X876" s="103">
        <f t="shared" si="936"/>
        <v>-12956533832.016666</v>
      </c>
      <c r="Y876" s="103">
        <f t="shared" si="936"/>
        <v>-122516133243.40001</v>
      </c>
      <c r="Z876" s="103">
        <f t="shared" si="936"/>
        <v>-7986852193.2136517</v>
      </c>
      <c r="AA876" s="103">
        <f t="shared" si="936"/>
        <v>-7986852193.2136517</v>
      </c>
      <c r="AB876" s="103">
        <f t="shared" si="936"/>
        <v>-7986852193.2136517</v>
      </c>
      <c r="AC876" s="103">
        <f t="shared" si="936"/>
        <v>-7986852193.2136517</v>
      </c>
      <c r="AD876" s="103">
        <f t="shared" si="936"/>
        <v>-7986852193.2136517</v>
      </c>
      <c r="AE876" s="103">
        <f t="shared" si="936"/>
        <v>-7986852193.2136517</v>
      </c>
      <c r="AF876" s="103">
        <f t="shared" si="936"/>
        <v>-7986852193.2136517</v>
      </c>
      <c r="AG876" s="103">
        <f t="shared" si="936"/>
        <v>-10838229760</v>
      </c>
      <c r="AH876" s="103">
        <f t="shared" si="936"/>
        <v>12773945455</v>
      </c>
      <c r="AI876" s="103">
        <f t="shared" si="936"/>
        <v>1634415695</v>
      </c>
      <c r="AJ876" s="103">
        <f t="shared" si="936"/>
        <v>-47921113159.281906</v>
      </c>
      <c r="AK876" s="103">
        <f t="shared" si="936"/>
        <v>-47921113159.281906</v>
      </c>
      <c r="AL876" s="103">
        <f t="shared" si="936"/>
        <v>-95842226318.563812</v>
      </c>
      <c r="AM876" s="103">
        <f t="shared" si="936"/>
        <v>-60447663046</v>
      </c>
      <c r="AN876" s="103">
        <f t="shared" si="936"/>
        <v>-47615721933.43335</v>
      </c>
      <c r="AO876" s="103">
        <f t="shared" si="936"/>
        <v>-16604206052.789566</v>
      </c>
      <c r="AP876" s="103">
        <f t="shared" si="936"/>
        <v>-124667591032.2229</v>
      </c>
      <c r="AQ876" s="103">
        <f t="shared" si="936"/>
        <v>-60447663046</v>
      </c>
      <c r="AR876" s="103">
        <f t="shared" si="936"/>
        <v>-47615721933.43335</v>
      </c>
      <c r="AS876" s="103">
        <f t="shared" si="936"/>
        <v>-16604206052.789566</v>
      </c>
      <c r="AT876" s="103">
        <f t="shared" si="936"/>
        <v>-124667591032.2229</v>
      </c>
      <c r="AU876" s="103">
        <f t="shared" si="936"/>
        <v>-60447663046</v>
      </c>
      <c r="AV876" s="103" t="e">
        <f t="shared" si="936"/>
        <v>#REF!</v>
      </c>
      <c r="AW876" s="103" t="e">
        <f t="shared" si="936"/>
        <v>#REF!</v>
      </c>
      <c r="AX876" s="103" t="e">
        <f t="shared" si="936"/>
        <v>#REF!</v>
      </c>
      <c r="AY876" s="103">
        <f>AY873-AY874-AY875</f>
        <v>-128926994465.22247</v>
      </c>
      <c r="AZ876" s="103">
        <f>AZ873-AZ874-AZ875</f>
        <v>68475117502.63884</v>
      </c>
      <c r="BA876" s="103">
        <f>BA873-BA874-BA875</f>
        <v>-128108570596.64844</v>
      </c>
      <c r="BB876" s="103">
        <f>BB873-BB874-BB875</f>
        <v>92542216149.15065</v>
      </c>
    </row>
    <row r="877" spans="9:54" s="71" customFormat="1" ht="14.25" x14ac:dyDescent="0.2">
      <c r="I877" s="71" t="s">
        <v>1553</v>
      </c>
      <c r="J877" s="104" t="e">
        <f>J876/J865</f>
        <v>#DIV/0!</v>
      </c>
      <c r="K877" s="104" t="e">
        <f t="shared" ref="K877:AX877" si="937">K876/K865</f>
        <v>#DIV/0!</v>
      </c>
      <c r="L877" s="104">
        <f t="shared" si="937"/>
        <v>-2.0321486402172004</v>
      </c>
      <c r="M877" s="104" t="e">
        <f t="shared" si="937"/>
        <v>#DIV/0!</v>
      </c>
      <c r="N877" s="104" t="e">
        <f t="shared" si="937"/>
        <v>#DIV/0!</v>
      </c>
      <c r="O877" s="104">
        <f t="shared" si="937"/>
        <v>-178.31356164985289</v>
      </c>
      <c r="P877" s="104">
        <f t="shared" si="937"/>
        <v>-4.0322585024819979</v>
      </c>
      <c r="Q877" s="104">
        <f t="shared" si="937"/>
        <v>-4.6712463004912781</v>
      </c>
      <c r="R877" s="104">
        <f t="shared" si="937"/>
        <v>2.962799618966113</v>
      </c>
      <c r="S877" s="104">
        <f t="shared" si="937"/>
        <v>-2.9050748751446358</v>
      </c>
      <c r="T877" s="104">
        <f t="shared" si="937"/>
        <v>-2.9050748751446358</v>
      </c>
      <c r="U877" s="104">
        <f t="shared" si="937"/>
        <v>-2.9050748751446358</v>
      </c>
      <c r="V877" s="104">
        <f t="shared" si="937"/>
        <v>-2.9101036731259078</v>
      </c>
      <c r="W877" s="104">
        <f t="shared" si="937"/>
        <v>-2.9101036731259078</v>
      </c>
      <c r="X877" s="104">
        <f t="shared" si="937"/>
        <v>-2.9101036731259078</v>
      </c>
      <c r="Y877" s="104">
        <f t="shared" si="937"/>
        <v>-3.0921003991236033</v>
      </c>
      <c r="Z877" s="104">
        <f t="shared" si="937"/>
        <v>-2.0321486402172004</v>
      </c>
      <c r="AA877" s="104">
        <f t="shared" si="937"/>
        <v>-2.0321486402172004</v>
      </c>
      <c r="AB877" s="104">
        <f t="shared" si="937"/>
        <v>-2.0321486402172004</v>
      </c>
      <c r="AC877" s="104">
        <f t="shared" si="937"/>
        <v>-2.0321486402172004</v>
      </c>
      <c r="AD877" s="104">
        <f t="shared" si="937"/>
        <v>-2.0321486402172004</v>
      </c>
      <c r="AE877" s="104">
        <f t="shared" si="937"/>
        <v>-2.0321486402172004</v>
      </c>
      <c r="AF877" s="104">
        <f t="shared" si="937"/>
        <v>-2.0321486402172004</v>
      </c>
      <c r="AG877" s="104" t="e">
        <f t="shared" si="937"/>
        <v>#DIV/0!</v>
      </c>
      <c r="AH877" s="104" t="e">
        <f t="shared" si="937"/>
        <v>#DIV/0!</v>
      </c>
      <c r="AI877" s="104" t="e">
        <f t="shared" si="937"/>
        <v>#DIV/0!</v>
      </c>
      <c r="AJ877" s="104">
        <f t="shared" si="937"/>
        <v>-2.0321486402172</v>
      </c>
      <c r="AK877" s="104">
        <f t="shared" si="937"/>
        <v>-2.0321486402172</v>
      </c>
      <c r="AL877" s="104">
        <f t="shared" si="937"/>
        <v>-2.0321486402172</v>
      </c>
      <c r="AM877" s="104">
        <f t="shared" si="937"/>
        <v>-4.6889368564842133</v>
      </c>
      <c r="AN877" s="104">
        <f t="shared" si="937"/>
        <v>-1.9033700755706002</v>
      </c>
      <c r="AO877" s="104">
        <f t="shared" si="937"/>
        <v>-0.2809869264338628</v>
      </c>
      <c r="AP877" s="104">
        <f t="shared" si="937"/>
        <v>-1.2852258191425805</v>
      </c>
      <c r="AQ877" s="104">
        <f t="shared" si="937"/>
        <v>-4.6889368564842133</v>
      </c>
      <c r="AR877" s="104">
        <f t="shared" si="937"/>
        <v>-1.9033700755706002</v>
      </c>
      <c r="AS877" s="104">
        <f t="shared" si="937"/>
        <v>-0.2809869264338628</v>
      </c>
      <c r="AT877" s="104">
        <f t="shared" si="937"/>
        <v>-1.2852258191425805</v>
      </c>
      <c r="AU877" s="104">
        <f t="shared" si="937"/>
        <v>-4.6889368564842133</v>
      </c>
      <c r="AV877" s="104" t="e">
        <f t="shared" si="937"/>
        <v>#REF!</v>
      </c>
      <c r="AW877" s="104" t="e">
        <f t="shared" si="937"/>
        <v>#REF!</v>
      </c>
      <c r="AX877" s="104" t="e">
        <f t="shared" si="937"/>
        <v>#REF!</v>
      </c>
      <c r="AY877" s="104">
        <f>AY876/AY865</f>
        <v>-1.3291369538551241</v>
      </c>
      <c r="AZ877" s="104">
        <f>AZ876/AZ865</f>
        <v>0.1812163592564924</v>
      </c>
      <c r="BA877" s="104">
        <f>BA876/BA865</f>
        <v>-1.3548022847628551</v>
      </c>
      <c r="BB877" s="104">
        <f>BB876/BB865</f>
        <v>0.22177689199292372</v>
      </c>
    </row>
    <row r="878" spans="9:54" s="71" customFormat="1" ht="14.25" x14ac:dyDescent="0.2">
      <c r="I878" s="71" t="s">
        <v>1554</v>
      </c>
      <c r="J878" s="103">
        <f>J444+J446+J460+J609+J611+J621+J468+J633</f>
        <v>0</v>
      </c>
      <c r="K878" s="103">
        <f t="shared" ref="K878:AX878" si="938">K444+K446+K460+K609+K611+K621+K468+K633</f>
        <v>829862478</v>
      </c>
      <c r="L878" s="103">
        <f t="shared" si="938"/>
        <v>73508249831.153366</v>
      </c>
      <c r="M878" s="103">
        <f t="shared" si="938"/>
        <v>0</v>
      </c>
      <c r="N878" s="103">
        <f t="shared" si="938"/>
        <v>0</v>
      </c>
      <c r="O878" s="103">
        <f t="shared" si="938"/>
        <v>3605805083</v>
      </c>
      <c r="P878" s="103">
        <f t="shared" si="938"/>
        <v>443451589</v>
      </c>
      <c r="Q878" s="103">
        <f t="shared" si="938"/>
        <v>3542208818</v>
      </c>
      <c r="R878" s="103">
        <f t="shared" si="938"/>
        <v>3681810202</v>
      </c>
      <c r="S878" s="103">
        <f t="shared" si="938"/>
        <v>3681810202</v>
      </c>
      <c r="T878" s="103">
        <f t="shared" si="938"/>
        <v>3681810202</v>
      </c>
      <c r="U878" s="103">
        <f t="shared" si="938"/>
        <v>3681810202</v>
      </c>
      <c r="V878" s="103">
        <f t="shared" si="938"/>
        <v>3681810202</v>
      </c>
      <c r="W878" s="103">
        <f t="shared" si="938"/>
        <v>3681810202</v>
      </c>
      <c r="X878" s="103">
        <f t="shared" si="938"/>
        <v>3681810202</v>
      </c>
      <c r="Y878" s="103">
        <f t="shared" si="938"/>
        <v>33364136904</v>
      </c>
      <c r="Z878" s="103">
        <f t="shared" si="938"/>
        <v>6125687485.9294462</v>
      </c>
      <c r="AA878" s="103">
        <f t="shared" si="938"/>
        <v>6125687485.9294462</v>
      </c>
      <c r="AB878" s="103">
        <f t="shared" si="938"/>
        <v>6125687485.9294462</v>
      </c>
      <c r="AC878" s="103">
        <f t="shared" si="938"/>
        <v>6125687485.9294462</v>
      </c>
      <c r="AD878" s="103">
        <f t="shared" si="938"/>
        <v>6125687485.9294462</v>
      </c>
      <c r="AE878" s="103">
        <f t="shared" si="938"/>
        <v>6125687485.9294462</v>
      </c>
      <c r="AF878" s="103">
        <f t="shared" si="938"/>
        <v>6125687485.9294462</v>
      </c>
      <c r="AG878" s="103">
        <f t="shared" si="938"/>
        <v>0</v>
      </c>
      <c r="AH878" s="103">
        <f t="shared" si="938"/>
        <v>829862478</v>
      </c>
      <c r="AI878" s="103">
        <f t="shared" si="938"/>
        <v>829862478</v>
      </c>
      <c r="AJ878" s="103">
        <f t="shared" si="938"/>
        <v>36754124915.576683</v>
      </c>
      <c r="AK878" s="103">
        <f t="shared" si="938"/>
        <v>36754124915.576683</v>
      </c>
      <c r="AL878" s="103">
        <f t="shared" si="938"/>
        <v>73508249831.153366</v>
      </c>
      <c r="AM878" s="103">
        <f t="shared" si="938"/>
        <v>11273275692</v>
      </c>
      <c r="AN878" s="103">
        <f t="shared" si="938"/>
        <v>11045430603.71274</v>
      </c>
      <c r="AO878" s="103">
        <f t="shared" si="938"/>
        <v>11047037746.185949</v>
      </c>
      <c r="AP878" s="103">
        <f t="shared" si="938"/>
        <v>33365744041.898689</v>
      </c>
      <c r="AQ878" s="103">
        <f t="shared" si="938"/>
        <v>11273275692</v>
      </c>
      <c r="AR878" s="103">
        <f t="shared" si="938"/>
        <v>11045430603.71274</v>
      </c>
      <c r="AS878" s="103">
        <f t="shared" si="938"/>
        <v>11047037746.185949</v>
      </c>
      <c r="AT878" s="103">
        <f t="shared" si="938"/>
        <v>33365744041.898689</v>
      </c>
      <c r="AU878" s="103">
        <f t="shared" si="938"/>
        <v>11273275692</v>
      </c>
      <c r="AV878" s="103" t="e">
        <f t="shared" si="938"/>
        <v>#REF!</v>
      </c>
      <c r="AW878" s="103" t="e">
        <f t="shared" si="938"/>
        <v>#REF!</v>
      </c>
      <c r="AX878" s="103" t="e">
        <f t="shared" si="938"/>
        <v>#REF!</v>
      </c>
      <c r="AY878" s="103">
        <f>AY444+AY446+AY460+AY609+AY611+AY621+AY468+AY633</f>
        <v>33365744041.898678</v>
      </c>
      <c r="AZ878" s="103">
        <f>AZ444+AZ446+AZ460+AZ609+AZ611+AZ621+AZ468+AZ633</f>
        <v>44767969487.511658</v>
      </c>
      <c r="BA878" s="103">
        <f>BA444+BA446+BA460+BA609+BA611+BA621+BA468+BA633</f>
        <v>33365744041.898678</v>
      </c>
      <c r="BB878" s="103">
        <f>BB444+BB446+BB460+BB609+BB611+BB621+BB468+BB633</f>
        <v>44767969487.511658</v>
      </c>
    </row>
    <row r="879" spans="9:54" s="71" customFormat="1" ht="14.25" x14ac:dyDescent="0.2">
      <c r="J879" s="94"/>
      <c r="K879" s="94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  <c r="X879" s="94"/>
      <c r="Y879" s="94"/>
      <c r="Z879" s="94"/>
      <c r="AA879" s="94"/>
      <c r="AB879" s="94"/>
      <c r="AC879" s="94"/>
      <c r="AD879" s="94"/>
      <c r="AE879" s="94"/>
      <c r="AF879" s="94"/>
      <c r="AG879" s="94"/>
      <c r="AH879" s="94"/>
      <c r="AI879" s="94"/>
      <c r="AJ879" s="94"/>
      <c r="AK879" s="94"/>
      <c r="AL879" s="94"/>
      <c r="AM879" s="94"/>
      <c r="AN879" s="94"/>
      <c r="AO879" s="94"/>
      <c r="AP879" s="94"/>
      <c r="AQ879" s="94"/>
      <c r="AR879" s="94"/>
      <c r="AS879" s="94"/>
      <c r="AT879" s="94"/>
      <c r="AU879" s="94"/>
      <c r="AV879" s="94"/>
      <c r="AW879" s="94"/>
      <c r="AX879" s="94"/>
      <c r="AY879" s="94"/>
      <c r="AZ879" s="94"/>
      <c r="BA879" s="94"/>
      <c r="BB879" s="94"/>
    </row>
    <row r="880" spans="9:54" s="71" customFormat="1" ht="14.25" x14ac:dyDescent="0.2"/>
    <row r="881" s="71" customFormat="1" ht="14.25" x14ac:dyDescent="0.2"/>
    <row r="882" s="71" customFormat="1" ht="14.25" x14ac:dyDescent="0.2"/>
    <row r="883" s="71" customFormat="1" ht="14.25" x14ac:dyDescent="0.2"/>
    <row r="884" s="71" customFormat="1" ht="14.25" x14ac:dyDescent="0.2"/>
    <row r="885" s="71" customFormat="1" ht="14.25" x14ac:dyDescent="0.2"/>
    <row r="886" s="71" customFormat="1" ht="14.25" x14ac:dyDescent="0.2"/>
    <row r="887" s="71" customFormat="1" ht="14.25" x14ac:dyDescent="0.2"/>
    <row r="888" s="71" customFormat="1" ht="14.25" x14ac:dyDescent="0.2"/>
    <row r="889" s="71" customFormat="1" ht="14.25" x14ac:dyDescent="0.2"/>
    <row r="890" s="71" customFormat="1" ht="14.25" x14ac:dyDescent="0.2"/>
    <row r="891" s="71" customFormat="1" ht="14.25" x14ac:dyDescent="0.2"/>
    <row r="892" s="71" customFormat="1" ht="14.25" x14ac:dyDescent="0.2"/>
    <row r="893" s="71" customFormat="1" ht="14.25" x14ac:dyDescent="0.2"/>
    <row r="894" s="71" customFormat="1" ht="14.25" x14ac:dyDescent="0.2"/>
    <row r="895" s="71" customFormat="1" ht="14.25" x14ac:dyDescent="0.2"/>
    <row r="896" s="71" customFormat="1" ht="14.25" x14ac:dyDescent="0.2"/>
    <row r="897" s="71" customFormat="1" ht="14.25" x14ac:dyDescent="0.2"/>
    <row r="898" s="71" customFormat="1" ht="14.25" x14ac:dyDescent="0.2"/>
    <row r="899" s="71" customFormat="1" ht="14.25" x14ac:dyDescent="0.2"/>
    <row r="900" s="71" customFormat="1" ht="14.25" x14ac:dyDescent="0.2"/>
    <row r="901" s="71" customFormat="1" ht="14.25" x14ac:dyDescent="0.2"/>
    <row r="902" s="71" customFormat="1" ht="14.25" x14ac:dyDescent="0.2"/>
    <row r="903" s="71" customFormat="1" ht="14.25" x14ac:dyDescent="0.2"/>
    <row r="904" s="71" customFormat="1" ht="14.25" x14ac:dyDescent="0.2"/>
    <row r="905" s="71" customFormat="1" ht="14.25" x14ac:dyDescent="0.2"/>
    <row r="906" s="71" customFormat="1" ht="14.25" x14ac:dyDescent="0.2"/>
    <row r="907" s="71" customFormat="1" ht="14.25" x14ac:dyDescent="0.2"/>
    <row r="908" s="71" customFormat="1" ht="14.25" x14ac:dyDescent="0.2"/>
    <row r="909" s="71" customFormat="1" ht="14.25" x14ac:dyDescent="0.2"/>
    <row r="910" s="71" customFormat="1" ht="14.25" x14ac:dyDescent="0.2"/>
    <row r="911" s="71" customFormat="1" ht="14.25" x14ac:dyDescent="0.2"/>
    <row r="912" s="71" customFormat="1" ht="14.25" x14ac:dyDescent="0.2"/>
    <row r="913" s="71" customFormat="1" ht="14.25" x14ac:dyDescent="0.2"/>
    <row r="914" s="71" customFormat="1" ht="14.25" x14ac:dyDescent="0.2"/>
    <row r="915" s="71" customFormat="1" ht="14.25" x14ac:dyDescent="0.2"/>
    <row r="916" s="71" customFormat="1" ht="14.25" x14ac:dyDescent="0.2"/>
    <row r="917" s="71" customFormat="1" ht="14.25" x14ac:dyDescent="0.2"/>
    <row r="918" s="71" customFormat="1" ht="14.25" x14ac:dyDescent="0.2"/>
    <row r="919" s="71" customFormat="1" ht="14.25" x14ac:dyDescent="0.2"/>
    <row r="920" s="71" customFormat="1" ht="14.25" x14ac:dyDescent="0.2"/>
    <row r="921" s="71" customFormat="1" ht="14.25" x14ac:dyDescent="0.2"/>
    <row r="922" s="71" customFormat="1" ht="14.25" x14ac:dyDescent="0.2"/>
    <row r="923" s="71" customFormat="1" ht="14.25" x14ac:dyDescent="0.2"/>
    <row r="924" s="71" customFormat="1" ht="14.25" x14ac:dyDescent="0.2"/>
    <row r="925" s="71" customFormat="1" ht="14.25" x14ac:dyDescent="0.2"/>
    <row r="926" s="71" customFormat="1" ht="14.25" x14ac:dyDescent="0.2"/>
    <row r="927" s="71" customFormat="1" ht="14.25" x14ac:dyDescent="0.2"/>
    <row r="928" s="71" customFormat="1" ht="14.25" x14ac:dyDescent="0.2"/>
    <row r="929" s="71" customFormat="1" ht="14.25" x14ac:dyDescent="0.2"/>
    <row r="930" s="71" customFormat="1" ht="14.25" x14ac:dyDescent="0.2"/>
    <row r="931" s="71" customFormat="1" ht="14.25" x14ac:dyDescent="0.2"/>
    <row r="932" s="71" customFormat="1" ht="14.25" x14ac:dyDescent="0.2"/>
    <row r="933" s="71" customFormat="1" ht="14.25" x14ac:dyDescent="0.2"/>
    <row r="934" s="71" customFormat="1" ht="14.25" x14ac:dyDescent="0.2"/>
    <row r="935" s="71" customFormat="1" ht="14.25" x14ac:dyDescent="0.2"/>
    <row r="936" s="71" customFormat="1" ht="14.25" x14ac:dyDescent="0.2"/>
    <row r="937" s="71" customFormat="1" ht="14.25" x14ac:dyDescent="0.2"/>
    <row r="938" s="71" customFormat="1" ht="14.25" x14ac:dyDescent="0.2"/>
    <row r="939" s="71" customFormat="1" ht="14.25" x14ac:dyDescent="0.2"/>
    <row r="940" s="71" customFormat="1" ht="14.25" x14ac:dyDescent="0.2"/>
    <row r="941" s="71" customFormat="1" ht="14.25" x14ac:dyDescent="0.2"/>
    <row r="942" s="71" customFormat="1" ht="14.25" x14ac:dyDescent="0.2"/>
    <row r="943" s="71" customFormat="1" ht="14.25" x14ac:dyDescent="0.2"/>
    <row r="944" s="71" customFormat="1" ht="14.25" x14ac:dyDescent="0.2"/>
    <row r="945" s="71" customFormat="1" ht="14.25" x14ac:dyDescent="0.2"/>
    <row r="946" s="71" customFormat="1" ht="14.25" x14ac:dyDescent="0.2"/>
    <row r="947" s="71" customFormat="1" ht="14.25" x14ac:dyDescent="0.2"/>
    <row r="948" s="71" customFormat="1" ht="14.25" x14ac:dyDescent="0.2"/>
    <row r="949" s="71" customFormat="1" ht="14.25" x14ac:dyDescent="0.2"/>
    <row r="950" s="71" customFormat="1" ht="14.25" x14ac:dyDescent="0.2"/>
    <row r="951" s="71" customFormat="1" ht="14.25" x14ac:dyDescent="0.2"/>
    <row r="952" s="71" customFormat="1" ht="14.25" x14ac:dyDescent="0.2"/>
    <row r="953" s="71" customFormat="1" ht="14.25" x14ac:dyDescent="0.2"/>
    <row r="954" s="71" customFormat="1" ht="14.25" x14ac:dyDescent="0.2"/>
    <row r="955" s="71" customFormat="1" ht="14.25" x14ac:dyDescent="0.2"/>
    <row r="956" s="71" customFormat="1" ht="14.25" x14ac:dyDescent="0.2"/>
    <row r="957" s="71" customFormat="1" ht="14.25" x14ac:dyDescent="0.2"/>
    <row r="958" s="71" customFormat="1" ht="14.25" x14ac:dyDescent="0.2"/>
    <row r="959" s="71" customFormat="1" ht="14.25" x14ac:dyDescent="0.2"/>
    <row r="960" s="71" customFormat="1" ht="14.25" x14ac:dyDescent="0.2"/>
    <row r="961" s="71" customFormat="1" ht="14.25" x14ac:dyDescent="0.2"/>
    <row r="962" s="71" customFormat="1" ht="14.25" x14ac:dyDescent="0.2"/>
    <row r="963" s="71" customFormat="1" ht="14.25" x14ac:dyDescent="0.2"/>
    <row r="964" s="71" customFormat="1" ht="14.25" x14ac:dyDescent="0.2"/>
    <row r="965" s="71" customFormat="1" ht="14.25" x14ac:dyDescent="0.2"/>
    <row r="966" s="71" customFormat="1" ht="14.25" x14ac:dyDescent="0.2"/>
    <row r="967" s="71" customFormat="1" ht="14.25" x14ac:dyDescent="0.2"/>
    <row r="968" s="71" customFormat="1" ht="14.25" x14ac:dyDescent="0.2"/>
    <row r="969" s="71" customFormat="1" ht="14.25" x14ac:dyDescent="0.2"/>
    <row r="970" s="71" customFormat="1" ht="14.25" x14ac:dyDescent="0.2"/>
    <row r="971" s="71" customFormat="1" ht="14.25" x14ac:dyDescent="0.2"/>
    <row r="972" s="71" customFormat="1" ht="14.25" x14ac:dyDescent="0.2"/>
    <row r="973" s="71" customFormat="1" ht="14.25" x14ac:dyDescent="0.2"/>
    <row r="974" s="71" customFormat="1" ht="14.25" x14ac:dyDescent="0.2"/>
    <row r="975" s="71" customFormat="1" ht="14.25" x14ac:dyDescent="0.2"/>
    <row r="976" s="71" customFormat="1" ht="14.25" x14ac:dyDescent="0.2"/>
    <row r="977" s="71" customFormat="1" ht="14.25" x14ac:dyDescent="0.2"/>
    <row r="978" s="71" customFormat="1" ht="14.25" x14ac:dyDescent="0.2"/>
    <row r="979" s="71" customFormat="1" ht="14.25" x14ac:dyDescent="0.2"/>
    <row r="980" s="71" customFormat="1" ht="14.25" x14ac:dyDescent="0.2"/>
    <row r="981" s="71" customFormat="1" ht="14.25" x14ac:dyDescent="0.2"/>
    <row r="982" s="71" customFormat="1" ht="14.25" x14ac:dyDescent="0.2"/>
    <row r="983" s="71" customFormat="1" ht="14.25" x14ac:dyDescent="0.2"/>
    <row r="984" s="71" customFormat="1" ht="14.25" x14ac:dyDescent="0.2"/>
    <row r="985" s="71" customFormat="1" ht="14.25" x14ac:dyDescent="0.2"/>
    <row r="986" s="71" customFormat="1" ht="14.25" x14ac:dyDescent="0.2"/>
    <row r="987" s="71" customFormat="1" ht="14.25" x14ac:dyDescent="0.2"/>
    <row r="988" s="71" customFormat="1" ht="14.25" x14ac:dyDescent="0.2"/>
    <row r="989" s="71" customFormat="1" ht="14.25" x14ac:dyDescent="0.2"/>
    <row r="990" s="71" customFormat="1" ht="14.25" x14ac:dyDescent="0.2"/>
    <row r="991" s="71" customFormat="1" ht="14.25" x14ac:dyDescent="0.2"/>
    <row r="992" s="71" customFormat="1" ht="14.25" x14ac:dyDescent="0.2"/>
    <row r="993" s="71" customFormat="1" ht="14.25" x14ac:dyDescent="0.2"/>
    <row r="994" s="71" customFormat="1" ht="14.25" x14ac:dyDescent="0.2"/>
    <row r="995" s="71" customFormat="1" ht="14.25" x14ac:dyDescent="0.2"/>
    <row r="996" s="71" customFormat="1" ht="14.25" x14ac:dyDescent="0.2"/>
    <row r="997" s="71" customFormat="1" ht="14.25" x14ac:dyDescent="0.2"/>
    <row r="998" s="71" customFormat="1" ht="14.25" x14ac:dyDescent="0.2"/>
    <row r="999" s="71" customFormat="1" ht="14.25" x14ac:dyDescent="0.2"/>
    <row r="1000" s="71" customFormat="1" ht="14.25" x14ac:dyDescent="0.2"/>
    <row r="1001" s="71" customFormat="1" ht="14.25" x14ac:dyDescent="0.2"/>
    <row r="1002" s="71" customFormat="1" ht="14.25" x14ac:dyDescent="0.2"/>
    <row r="1003" s="71" customFormat="1" ht="14.25" x14ac:dyDescent="0.2"/>
    <row r="1004" s="71" customFormat="1" ht="14.25" x14ac:dyDescent="0.2"/>
    <row r="1005" s="71" customFormat="1" ht="14.25" x14ac:dyDescent="0.2"/>
    <row r="1006" s="71" customFormat="1" ht="14.25" x14ac:dyDescent="0.2"/>
    <row r="1007" s="71" customFormat="1" ht="14.25" x14ac:dyDescent="0.2"/>
    <row r="1008" s="71" customFormat="1" ht="14.25" x14ac:dyDescent="0.2"/>
    <row r="1009" s="71" customFormat="1" ht="14.25" x14ac:dyDescent="0.2"/>
    <row r="1010" s="71" customFormat="1" ht="14.25" x14ac:dyDescent="0.2"/>
    <row r="1011" s="71" customFormat="1" ht="14.25" x14ac:dyDescent="0.2"/>
    <row r="1012" s="71" customFormat="1" ht="14.25" x14ac:dyDescent="0.2"/>
    <row r="1013" s="71" customFormat="1" ht="14.25" x14ac:dyDescent="0.2"/>
    <row r="1014" s="71" customFormat="1" ht="14.25" x14ac:dyDescent="0.2"/>
    <row r="1015" s="71" customFormat="1" ht="14.25" x14ac:dyDescent="0.2"/>
    <row r="1016" s="71" customFormat="1" ht="14.25" x14ac:dyDescent="0.2"/>
    <row r="1017" s="71" customFormat="1" ht="14.25" x14ac:dyDescent="0.2"/>
    <row r="1018" s="71" customFormat="1" ht="14.25" x14ac:dyDescent="0.2"/>
    <row r="1019" s="71" customFormat="1" ht="14.25" x14ac:dyDescent="0.2"/>
    <row r="1020" s="71" customFormat="1" ht="14.25" x14ac:dyDescent="0.2"/>
    <row r="1021" s="71" customFormat="1" ht="14.25" x14ac:dyDescent="0.2"/>
    <row r="1022" s="71" customFormat="1" ht="14.25" x14ac:dyDescent="0.2"/>
    <row r="1023" s="71" customFormat="1" ht="14.25" x14ac:dyDescent="0.2"/>
    <row r="1024" s="71" customFormat="1" ht="14.25" x14ac:dyDescent="0.2"/>
    <row r="1025" s="71" customFormat="1" ht="14.25" x14ac:dyDescent="0.2"/>
    <row r="1026" s="71" customFormat="1" ht="14.25" x14ac:dyDescent="0.2"/>
    <row r="1027" s="71" customFormat="1" ht="14.25" x14ac:dyDescent="0.2"/>
    <row r="1028" s="71" customFormat="1" ht="14.25" x14ac:dyDescent="0.2"/>
    <row r="1029" s="71" customFormat="1" ht="14.25" x14ac:dyDescent="0.2"/>
    <row r="1030" s="71" customFormat="1" ht="14.25" x14ac:dyDescent="0.2"/>
    <row r="1031" s="71" customFormat="1" ht="14.25" x14ac:dyDescent="0.2"/>
    <row r="1032" s="71" customFormat="1" ht="14.25" x14ac:dyDescent="0.2"/>
    <row r="1033" s="71" customFormat="1" ht="14.25" x14ac:dyDescent="0.2"/>
    <row r="1034" s="71" customFormat="1" ht="14.25" x14ac:dyDescent="0.2"/>
    <row r="1035" s="71" customFormat="1" ht="14.25" x14ac:dyDescent="0.2"/>
    <row r="1036" s="71" customFormat="1" ht="14.25" x14ac:dyDescent="0.2"/>
    <row r="1037" s="71" customFormat="1" ht="14.25" x14ac:dyDescent="0.2"/>
    <row r="1038" s="71" customFormat="1" ht="14.25" x14ac:dyDescent="0.2"/>
    <row r="1039" s="71" customFormat="1" ht="14.25" x14ac:dyDescent="0.2"/>
    <row r="1040" s="71" customFormat="1" ht="14.25" x14ac:dyDescent="0.2"/>
    <row r="1041" s="71" customFormat="1" ht="14.25" x14ac:dyDescent="0.2"/>
    <row r="1042" s="71" customFormat="1" ht="14.25" x14ac:dyDescent="0.2"/>
    <row r="1043" s="71" customFormat="1" ht="14.25" x14ac:dyDescent="0.2"/>
    <row r="1044" s="71" customFormat="1" ht="14.25" x14ac:dyDescent="0.2"/>
    <row r="1045" s="71" customFormat="1" ht="14.25" x14ac:dyDescent="0.2"/>
    <row r="1046" s="71" customFormat="1" ht="14.25" x14ac:dyDescent="0.2"/>
    <row r="1047" s="71" customFormat="1" ht="14.25" x14ac:dyDescent="0.2"/>
    <row r="1048" s="71" customFormat="1" ht="14.25" x14ac:dyDescent="0.2"/>
    <row r="1049" s="106" customFormat="1" x14ac:dyDescent="0.25"/>
    <row r="1050" s="106" customFormat="1" x14ac:dyDescent="0.25"/>
    <row r="1051" s="106" customFormat="1" x14ac:dyDescent="0.25"/>
    <row r="1052" s="106" customFormat="1" x14ac:dyDescent="0.25"/>
    <row r="1053" s="106" customFormat="1" x14ac:dyDescent="0.25"/>
    <row r="1054" s="106" customFormat="1" x14ac:dyDescent="0.25"/>
    <row r="1055" s="106" customFormat="1" x14ac:dyDescent="0.25"/>
    <row r="1056" s="106" customFormat="1" x14ac:dyDescent="0.25"/>
    <row r="1057" s="106" customFormat="1" x14ac:dyDescent="0.25"/>
    <row r="1058" s="106" customFormat="1" x14ac:dyDescent="0.25"/>
    <row r="1059" s="106" customFormat="1" x14ac:dyDescent="0.25"/>
    <row r="1060" s="106" customFormat="1" x14ac:dyDescent="0.25"/>
    <row r="1061" s="106" customFormat="1" x14ac:dyDescent="0.25"/>
    <row r="1062" s="106" customFormat="1" x14ac:dyDescent="0.25"/>
    <row r="1063" s="106" customFormat="1" x14ac:dyDescent="0.25"/>
    <row r="1064" s="106" customFormat="1" x14ac:dyDescent="0.25"/>
    <row r="1065" s="106" customFormat="1" x14ac:dyDescent="0.25"/>
    <row r="1066" s="106" customFormat="1" x14ac:dyDescent="0.25"/>
    <row r="1067" s="106" customFormat="1" x14ac:dyDescent="0.25"/>
    <row r="1068" s="106" customFormat="1" x14ac:dyDescent="0.25"/>
    <row r="1069" s="106" customFormat="1" x14ac:dyDescent="0.25"/>
    <row r="1070" s="106" customFormat="1" x14ac:dyDescent="0.25"/>
    <row r="1071" s="106" customFormat="1" x14ac:dyDescent="0.25"/>
    <row r="1072" s="106" customFormat="1" x14ac:dyDescent="0.25"/>
    <row r="1073" s="106" customFormat="1" x14ac:dyDescent="0.25"/>
    <row r="1074" s="106" customFormat="1" x14ac:dyDescent="0.25"/>
    <row r="1075" s="106" customFormat="1" x14ac:dyDescent="0.25"/>
    <row r="1076" s="106" customFormat="1" x14ac:dyDescent="0.25"/>
    <row r="1077" s="106" customFormat="1" x14ac:dyDescent="0.25"/>
    <row r="1078" s="106" customFormat="1" x14ac:dyDescent="0.25"/>
    <row r="1079" s="106" customFormat="1" x14ac:dyDescent="0.25"/>
    <row r="1080" s="106" customFormat="1" x14ac:dyDescent="0.25"/>
    <row r="1081" s="106" customFormat="1" x14ac:dyDescent="0.25"/>
    <row r="1082" s="106" customFormat="1" x14ac:dyDescent="0.25"/>
    <row r="1083" s="106" customFormat="1" x14ac:dyDescent="0.25"/>
    <row r="1084" s="106" customFormat="1" x14ac:dyDescent="0.25"/>
    <row r="1085" s="106" customFormat="1" x14ac:dyDescent="0.25"/>
    <row r="1086" s="106" customFormat="1" x14ac:dyDescent="0.25"/>
    <row r="1087" s="106" customFormat="1" x14ac:dyDescent="0.25"/>
    <row r="1088" s="106" customFormat="1" x14ac:dyDescent="0.25"/>
    <row r="1089" s="106" customFormat="1" x14ac:dyDescent="0.25"/>
    <row r="1090" s="106" customFormat="1" x14ac:dyDescent="0.25"/>
    <row r="1091" s="106" customFormat="1" x14ac:dyDescent="0.25"/>
    <row r="1092" s="106" customFormat="1" x14ac:dyDescent="0.25"/>
    <row r="1093" s="106" customFormat="1" x14ac:dyDescent="0.25"/>
    <row r="1094" s="106" customFormat="1" x14ac:dyDescent="0.25"/>
    <row r="1095" s="106" customFormat="1" x14ac:dyDescent="0.25"/>
    <row r="1096" s="106" customFormat="1" x14ac:dyDescent="0.25"/>
    <row r="1097" s="106" customFormat="1" x14ac:dyDescent="0.25"/>
    <row r="1098" s="106" customFormat="1" x14ac:dyDescent="0.25"/>
    <row r="1099" s="106" customFormat="1" x14ac:dyDescent="0.25"/>
    <row r="1100" s="106" customFormat="1" x14ac:dyDescent="0.25"/>
    <row r="1101" s="106" customFormat="1" x14ac:dyDescent="0.25"/>
    <row r="1102" s="106" customFormat="1" x14ac:dyDescent="0.25"/>
    <row r="1103" s="106" customFormat="1" x14ac:dyDescent="0.25"/>
    <row r="1104" s="106" customFormat="1" x14ac:dyDescent="0.25"/>
    <row r="1105" s="106" customFormat="1" x14ac:dyDescent="0.25"/>
    <row r="1106" s="106" customFormat="1" x14ac:dyDescent="0.25"/>
    <row r="1107" s="106" customFormat="1" x14ac:dyDescent="0.25"/>
    <row r="1108" s="106" customFormat="1" x14ac:dyDescent="0.25"/>
    <row r="1109" s="106" customFormat="1" x14ac:dyDescent="0.25"/>
    <row r="1110" s="106" customFormat="1" x14ac:dyDescent="0.25"/>
    <row r="1111" s="106" customFormat="1" x14ac:dyDescent="0.25"/>
    <row r="1112" s="106" customFormat="1" x14ac:dyDescent="0.25"/>
    <row r="1113" s="106" customFormat="1" x14ac:dyDescent="0.25"/>
    <row r="1114" s="106" customFormat="1" x14ac:dyDescent="0.25"/>
    <row r="1115" s="106" customFormat="1" x14ac:dyDescent="0.25"/>
    <row r="1116" s="106" customFormat="1" x14ac:dyDescent="0.25"/>
    <row r="1117" s="106" customFormat="1" x14ac:dyDescent="0.25"/>
    <row r="1118" s="106" customFormat="1" x14ac:dyDescent="0.25"/>
    <row r="1119" s="106" customFormat="1" x14ac:dyDescent="0.25"/>
    <row r="1120" s="106" customFormat="1" x14ac:dyDescent="0.25"/>
    <row r="1121" s="106" customFormat="1" x14ac:dyDescent="0.25"/>
    <row r="1122" s="106" customFormat="1" x14ac:dyDescent="0.25"/>
    <row r="1123" s="106" customFormat="1" x14ac:dyDescent="0.25"/>
    <row r="1124" s="106" customFormat="1" x14ac:dyDescent="0.25"/>
    <row r="1125" s="106" customFormat="1" x14ac:dyDescent="0.25"/>
    <row r="1126" s="106" customFormat="1" x14ac:dyDescent="0.25"/>
    <row r="1127" s="106" customFormat="1" x14ac:dyDescent="0.25"/>
    <row r="1128" s="106" customFormat="1" x14ac:dyDescent="0.25"/>
    <row r="1129" s="106" customFormat="1" x14ac:dyDescent="0.25"/>
    <row r="1130" s="106" customFormat="1" x14ac:dyDescent="0.25"/>
    <row r="1131" s="106" customFormat="1" x14ac:dyDescent="0.25"/>
    <row r="1132" s="106" customFormat="1" x14ac:dyDescent="0.25"/>
    <row r="1133" s="106" customFormat="1" x14ac:dyDescent="0.25"/>
    <row r="1134" s="106" customFormat="1" x14ac:dyDescent="0.25"/>
    <row r="1135" s="106" customFormat="1" x14ac:dyDescent="0.25"/>
    <row r="1136" s="106" customFormat="1" x14ac:dyDescent="0.25"/>
    <row r="1137" s="106" customFormat="1" x14ac:dyDescent="0.25"/>
    <row r="1138" s="106" customFormat="1" x14ac:dyDescent="0.25"/>
    <row r="1139" s="106" customFormat="1" x14ac:dyDescent="0.25"/>
    <row r="1140" s="106" customFormat="1" x14ac:dyDescent="0.25"/>
    <row r="1141" s="106" customFormat="1" x14ac:dyDescent="0.25"/>
    <row r="1142" s="106" customFormat="1" x14ac:dyDescent="0.25"/>
    <row r="1143" s="106" customFormat="1" x14ac:dyDescent="0.25"/>
    <row r="1144" s="106" customFormat="1" x14ac:dyDescent="0.25"/>
    <row r="1145" s="106" customFormat="1" x14ac:dyDescent="0.25"/>
    <row r="1146" s="106" customFormat="1" x14ac:dyDescent="0.25"/>
    <row r="1147" s="106" customFormat="1" x14ac:dyDescent="0.25"/>
    <row r="1148" s="106" customFormat="1" x14ac:dyDescent="0.25"/>
    <row r="1149" s="106" customFormat="1" x14ac:dyDescent="0.25"/>
    <row r="1150" s="106" customFormat="1" x14ac:dyDescent="0.25"/>
    <row r="1151" s="106" customFormat="1" x14ac:dyDescent="0.25"/>
    <row r="1152" s="106" customFormat="1" x14ac:dyDescent="0.25"/>
    <row r="1153" s="106" customFormat="1" x14ac:dyDescent="0.25"/>
    <row r="1154" s="106" customFormat="1" x14ac:dyDescent="0.25"/>
    <row r="1155" s="106" customFormat="1" x14ac:dyDescent="0.25"/>
    <row r="1156" s="106" customFormat="1" x14ac:dyDescent="0.25"/>
    <row r="1157" s="106" customFormat="1" x14ac:dyDescent="0.25"/>
    <row r="1158" s="106" customFormat="1" x14ac:dyDescent="0.25"/>
    <row r="1159" s="106" customFormat="1" x14ac:dyDescent="0.25"/>
    <row r="1160" s="106" customFormat="1" x14ac:dyDescent="0.25"/>
    <row r="1161" s="106" customFormat="1" x14ac:dyDescent="0.25"/>
    <row r="1162" s="106" customFormat="1" x14ac:dyDescent="0.25"/>
    <row r="1163" s="106" customFormat="1" x14ac:dyDescent="0.25"/>
    <row r="1164" s="106" customFormat="1" x14ac:dyDescent="0.25"/>
    <row r="1165" s="106" customFormat="1" x14ac:dyDescent="0.25"/>
    <row r="1166" s="106" customFormat="1" x14ac:dyDescent="0.25"/>
    <row r="1167" s="106" customFormat="1" x14ac:dyDescent="0.25"/>
    <row r="1168" s="106" customFormat="1" x14ac:dyDescent="0.25"/>
    <row r="1169" s="106" customFormat="1" x14ac:dyDescent="0.25"/>
    <row r="1170" s="106" customFormat="1" x14ac:dyDescent="0.25"/>
    <row r="1171" s="106" customFormat="1" x14ac:dyDescent="0.25"/>
    <row r="1172" s="106" customFormat="1" x14ac:dyDescent="0.25"/>
    <row r="1173" s="106" customFormat="1" x14ac:dyDescent="0.25"/>
    <row r="1174" s="106" customFormat="1" x14ac:dyDescent="0.25"/>
    <row r="1175" s="106" customFormat="1" x14ac:dyDescent="0.25"/>
    <row r="1176" s="106" customFormat="1" x14ac:dyDescent="0.25"/>
    <row r="1177" s="106" customFormat="1" x14ac:dyDescent="0.25"/>
    <row r="1178" s="106" customFormat="1" x14ac:dyDescent="0.25"/>
    <row r="1179" s="106" customFormat="1" x14ac:dyDescent="0.25"/>
    <row r="1180" s="106" customFormat="1" x14ac:dyDescent="0.25"/>
    <row r="1181" s="106" customFormat="1" x14ac:dyDescent="0.25"/>
    <row r="1182" s="106" customFormat="1" x14ac:dyDescent="0.25"/>
    <row r="1183" s="106" customFormat="1" x14ac:dyDescent="0.25"/>
    <row r="1184" s="106" customFormat="1" x14ac:dyDescent="0.25"/>
    <row r="1185" s="106" customFormat="1" x14ac:dyDescent="0.25"/>
    <row r="1186" s="106" customFormat="1" x14ac:dyDescent="0.25"/>
    <row r="1187" s="106" customFormat="1" x14ac:dyDescent="0.25"/>
    <row r="1188" s="106" customFormat="1" x14ac:dyDescent="0.25"/>
    <row r="1189" s="106" customFormat="1" x14ac:dyDescent="0.25"/>
    <row r="1190" s="106" customFormat="1" x14ac:dyDescent="0.25"/>
    <row r="1191" s="106" customFormat="1" x14ac:dyDescent="0.25"/>
    <row r="1192" s="106" customFormat="1" x14ac:dyDescent="0.25"/>
    <row r="1193" s="106" customFormat="1" x14ac:dyDescent="0.25"/>
    <row r="1194" s="106" customFormat="1" x14ac:dyDescent="0.25"/>
    <row r="1195" s="106" customFormat="1" x14ac:dyDescent="0.25"/>
    <row r="1196" s="106" customFormat="1" x14ac:dyDescent="0.25"/>
    <row r="1197" s="106" customFormat="1" x14ac:dyDescent="0.25"/>
    <row r="1198" s="106" customFormat="1" x14ac:dyDescent="0.25"/>
    <row r="1199" s="106" customFormat="1" x14ac:dyDescent="0.25"/>
    <row r="1200" s="106" customFormat="1" x14ac:dyDescent="0.25"/>
    <row r="1201" s="106" customFormat="1" x14ac:dyDescent="0.25"/>
    <row r="1202" s="106" customFormat="1" x14ac:dyDescent="0.25"/>
    <row r="1203" s="106" customFormat="1" x14ac:dyDescent="0.25"/>
    <row r="1204" s="106" customFormat="1" x14ac:dyDescent="0.25"/>
    <row r="1205" s="106" customFormat="1" x14ac:dyDescent="0.25"/>
    <row r="1206" s="106" customFormat="1" x14ac:dyDescent="0.25"/>
    <row r="1207" s="106" customFormat="1" x14ac:dyDescent="0.25"/>
    <row r="1208" s="106" customFormat="1" x14ac:dyDescent="0.25"/>
    <row r="1209" s="106" customFormat="1" x14ac:dyDescent="0.25"/>
    <row r="1210" s="106" customFormat="1" x14ac:dyDescent="0.25"/>
    <row r="1211" s="106" customFormat="1" x14ac:dyDescent="0.25"/>
    <row r="1212" s="106" customFormat="1" x14ac:dyDescent="0.25"/>
    <row r="1213" s="106" customFormat="1" x14ac:dyDescent="0.25"/>
    <row r="1214" s="106" customFormat="1" x14ac:dyDescent="0.25"/>
    <row r="1215" s="106" customFormat="1" x14ac:dyDescent="0.25"/>
    <row r="1216" s="106" customFormat="1" x14ac:dyDescent="0.25"/>
    <row r="1217" s="106" customFormat="1" x14ac:dyDescent="0.25"/>
    <row r="1218" s="106" customFormat="1" x14ac:dyDescent="0.25"/>
    <row r="1219" s="106" customFormat="1" x14ac:dyDescent="0.25"/>
    <row r="1220" s="106" customFormat="1" x14ac:dyDescent="0.25"/>
    <row r="1221" s="106" customFormat="1" x14ac:dyDescent="0.25"/>
    <row r="1222" s="106" customFormat="1" x14ac:dyDescent="0.25"/>
    <row r="1223" s="106" customFormat="1" x14ac:dyDescent="0.25"/>
    <row r="1224" s="106" customFormat="1" x14ac:dyDescent="0.25"/>
    <row r="1225" s="106" customFormat="1" x14ac:dyDescent="0.25"/>
    <row r="1226" s="106" customFormat="1" x14ac:dyDescent="0.25"/>
    <row r="1227" s="106" customFormat="1" x14ac:dyDescent="0.25"/>
    <row r="1228" s="106" customFormat="1" x14ac:dyDescent="0.25"/>
    <row r="1229" s="106" customFormat="1" x14ac:dyDescent="0.25"/>
    <row r="1230" s="106" customFormat="1" x14ac:dyDescent="0.25"/>
    <row r="1231" s="106" customFormat="1" x14ac:dyDescent="0.25"/>
    <row r="1232" s="106" customFormat="1" x14ac:dyDescent="0.25"/>
    <row r="1233" s="106" customFormat="1" x14ac:dyDescent="0.25"/>
    <row r="1234" s="106" customFormat="1" x14ac:dyDescent="0.25"/>
    <row r="1235" s="106" customFormat="1" x14ac:dyDescent="0.25"/>
    <row r="1236" s="106" customFormat="1" x14ac:dyDescent="0.25"/>
    <row r="1237" s="106" customFormat="1" x14ac:dyDescent="0.25"/>
    <row r="1238" s="106" customFormat="1" x14ac:dyDescent="0.25"/>
    <row r="1239" s="106" customFormat="1" x14ac:dyDescent="0.25"/>
    <row r="1240" s="106" customFormat="1" x14ac:dyDescent="0.25"/>
    <row r="1241" s="106" customFormat="1" x14ac:dyDescent="0.25"/>
    <row r="1242" s="106" customFormat="1" x14ac:dyDescent="0.25"/>
    <row r="1243" s="106" customFormat="1" x14ac:dyDescent="0.25"/>
    <row r="1244" s="106" customFormat="1" x14ac:dyDescent="0.25"/>
    <row r="1245" s="106" customFormat="1" x14ac:dyDescent="0.25"/>
    <row r="1246" s="106" customFormat="1" x14ac:dyDescent="0.25"/>
    <row r="1247" s="106" customFormat="1" x14ac:dyDescent="0.25"/>
    <row r="1248" s="106" customFormat="1" x14ac:dyDescent="0.25"/>
    <row r="1249" s="106" customFormat="1" x14ac:dyDescent="0.25"/>
    <row r="1250" s="106" customFormat="1" x14ac:dyDescent="0.25"/>
    <row r="1251" s="106" customFormat="1" x14ac:dyDescent="0.25"/>
    <row r="1252" s="106" customFormat="1" x14ac:dyDescent="0.25"/>
    <row r="1253" s="106" customFormat="1" x14ac:dyDescent="0.25"/>
    <row r="1254" s="106" customFormat="1" x14ac:dyDescent="0.25"/>
    <row r="1255" s="106" customFormat="1" x14ac:dyDescent="0.25"/>
    <row r="1256" s="106" customFormat="1" x14ac:dyDescent="0.25"/>
    <row r="1257" s="106" customFormat="1" x14ac:dyDescent="0.25"/>
    <row r="1258" s="106" customFormat="1" x14ac:dyDescent="0.25"/>
    <row r="1259" s="106" customFormat="1" x14ac:dyDescent="0.25"/>
    <row r="1260" s="106" customFormat="1" x14ac:dyDescent="0.25"/>
    <row r="1261" s="106" customFormat="1" x14ac:dyDescent="0.25"/>
    <row r="1262" s="106" customFormat="1" x14ac:dyDescent="0.25"/>
    <row r="1263" s="106" customFormat="1" x14ac:dyDescent="0.25"/>
    <row r="1264" s="106" customFormat="1" x14ac:dyDescent="0.25"/>
    <row r="1265" s="106" customFormat="1" x14ac:dyDescent="0.25"/>
    <row r="1266" s="106" customFormat="1" x14ac:dyDescent="0.25"/>
    <row r="1267" s="106" customFormat="1" x14ac:dyDescent="0.25"/>
    <row r="1268" s="106" customFormat="1" x14ac:dyDescent="0.25"/>
    <row r="1269" s="106" customFormat="1" x14ac:dyDescent="0.25"/>
    <row r="1270" s="106" customFormat="1" x14ac:dyDescent="0.25"/>
    <row r="1271" s="106" customFormat="1" x14ac:dyDescent="0.25"/>
    <row r="1272" s="106" customFormat="1" x14ac:dyDescent="0.25"/>
    <row r="1273" s="106" customFormat="1" x14ac:dyDescent="0.25"/>
    <row r="1274" s="106" customFormat="1" x14ac:dyDescent="0.25"/>
    <row r="1275" s="106" customFormat="1" x14ac:dyDescent="0.25"/>
    <row r="1276" s="106" customFormat="1" x14ac:dyDescent="0.25"/>
    <row r="1277" s="106" customFormat="1" x14ac:dyDescent="0.25"/>
    <row r="1278" s="106" customFormat="1" x14ac:dyDescent="0.25"/>
    <row r="1279" s="106" customFormat="1" x14ac:dyDescent="0.25"/>
    <row r="1280" s="106" customFormat="1" x14ac:dyDescent="0.25"/>
    <row r="1281" s="106" customFormat="1" x14ac:dyDescent="0.25"/>
    <row r="1282" s="106" customFormat="1" x14ac:dyDescent="0.25"/>
    <row r="1283" s="106" customFormat="1" x14ac:dyDescent="0.25"/>
    <row r="1284" s="106" customFormat="1" x14ac:dyDescent="0.25"/>
    <row r="1285" s="106" customFormat="1" x14ac:dyDescent="0.25"/>
    <row r="1286" s="106" customFormat="1" x14ac:dyDescent="0.25"/>
    <row r="1287" s="106" customFormat="1" x14ac:dyDescent="0.25"/>
    <row r="1288" s="106" customFormat="1" x14ac:dyDescent="0.25"/>
    <row r="1289" s="106" customFormat="1" x14ac:dyDescent="0.25"/>
    <row r="1290" s="106" customFormat="1" x14ac:dyDescent="0.25"/>
    <row r="1291" s="106" customFormat="1" x14ac:dyDescent="0.25"/>
    <row r="1292" s="106" customFormat="1" x14ac:dyDescent="0.25"/>
    <row r="1293" s="106" customFormat="1" x14ac:dyDescent="0.25"/>
    <row r="1294" s="106" customFormat="1" x14ac:dyDescent="0.25"/>
    <row r="1295" s="106" customFormat="1" x14ac:dyDescent="0.25"/>
    <row r="1296" s="106" customFormat="1" x14ac:dyDescent="0.25"/>
    <row r="1297" s="106" customFormat="1" x14ac:dyDescent="0.25"/>
    <row r="1298" s="106" customFormat="1" x14ac:dyDescent="0.25"/>
    <row r="1299" s="106" customFormat="1" x14ac:dyDescent="0.25"/>
    <row r="1300" s="106" customFormat="1" x14ac:dyDescent="0.25"/>
    <row r="1301" s="106" customFormat="1" x14ac:dyDescent="0.25"/>
    <row r="1302" s="106" customFormat="1" x14ac:dyDescent="0.25"/>
    <row r="1303" s="106" customFormat="1" x14ac:dyDescent="0.25"/>
    <row r="1304" s="106" customFormat="1" x14ac:dyDescent="0.25"/>
    <row r="1305" s="106" customFormat="1" x14ac:dyDescent="0.25"/>
    <row r="1306" s="106" customFormat="1" x14ac:dyDescent="0.25"/>
    <row r="1307" s="106" customFormat="1" x14ac:dyDescent="0.25"/>
    <row r="1308" s="106" customFormat="1" x14ac:dyDescent="0.25"/>
    <row r="1309" s="106" customFormat="1" x14ac:dyDescent="0.25"/>
    <row r="1310" s="106" customFormat="1" x14ac:dyDescent="0.25"/>
    <row r="1311" s="106" customFormat="1" x14ac:dyDescent="0.25"/>
    <row r="1312" s="106" customFormat="1" x14ac:dyDescent="0.25"/>
    <row r="1313" s="106" customFormat="1" x14ac:dyDescent="0.25"/>
    <row r="1314" s="106" customFormat="1" x14ac:dyDescent="0.25"/>
    <row r="1315" s="106" customFormat="1" x14ac:dyDescent="0.25"/>
    <row r="1316" s="106" customFormat="1" x14ac:dyDescent="0.25"/>
    <row r="1317" s="106" customFormat="1" x14ac:dyDescent="0.25"/>
    <row r="1318" s="106" customFormat="1" x14ac:dyDescent="0.25"/>
    <row r="1319" s="106" customFormat="1" x14ac:dyDescent="0.25"/>
    <row r="1320" s="106" customFormat="1" x14ac:dyDescent="0.25"/>
    <row r="1321" s="106" customFormat="1" x14ac:dyDescent="0.25"/>
    <row r="1322" s="106" customFormat="1" x14ac:dyDescent="0.25"/>
    <row r="1323" s="106" customFormat="1" x14ac:dyDescent="0.25"/>
    <row r="1324" s="106" customFormat="1" x14ac:dyDescent="0.25"/>
    <row r="1325" s="106" customFormat="1" x14ac:dyDescent="0.25"/>
    <row r="1326" s="106" customFormat="1" x14ac:dyDescent="0.25"/>
    <row r="1327" s="106" customFormat="1" x14ac:dyDescent="0.25"/>
    <row r="1328" s="106" customFormat="1" x14ac:dyDescent="0.25"/>
    <row r="1329" s="106" customFormat="1" x14ac:dyDescent="0.25"/>
    <row r="1330" s="106" customFormat="1" x14ac:dyDescent="0.25"/>
    <row r="1331" s="106" customFormat="1" x14ac:dyDescent="0.25"/>
    <row r="1332" s="106" customFormat="1" x14ac:dyDescent="0.25"/>
    <row r="1333" s="106" customFormat="1" x14ac:dyDescent="0.25"/>
    <row r="1334" s="106" customFormat="1" x14ac:dyDescent="0.25"/>
    <row r="1335" s="106" customFormat="1" x14ac:dyDescent="0.25"/>
    <row r="1336" s="106" customFormat="1" x14ac:dyDescent="0.25"/>
    <row r="1337" s="106" customFormat="1" x14ac:dyDescent="0.25"/>
    <row r="1338" s="106" customFormat="1" x14ac:dyDescent="0.25"/>
    <row r="1339" s="106" customFormat="1" x14ac:dyDescent="0.25"/>
    <row r="1340" s="106" customFormat="1" x14ac:dyDescent="0.25"/>
    <row r="1341" s="106" customFormat="1" x14ac:dyDescent="0.25"/>
    <row r="1342" s="106" customFormat="1" x14ac:dyDescent="0.25"/>
    <row r="1343" s="106" customFormat="1" x14ac:dyDescent="0.25"/>
    <row r="1344" s="106" customFormat="1" x14ac:dyDescent="0.25"/>
    <row r="1345" s="106" customFormat="1" x14ac:dyDescent="0.25"/>
    <row r="1346" s="106" customFormat="1" x14ac:dyDescent="0.25"/>
    <row r="1347" s="106" customFormat="1" x14ac:dyDescent="0.25"/>
    <row r="1348" s="106" customFormat="1" x14ac:dyDescent="0.25"/>
    <row r="1349" s="106" customFormat="1" x14ac:dyDescent="0.25"/>
    <row r="1350" s="106" customFormat="1" x14ac:dyDescent="0.25"/>
    <row r="1351" s="106" customFormat="1" x14ac:dyDescent="0.25"/>
    <row r="1352" s="106" customFormat="1" x14ac:dyDescent="0.25"/>
    <row r="1353" s="106" customFormat="1" x14ac:dyDescent="0.25"/>
    <row r="1354" s="106" customFormat="1" x14ac:dyDescent="0.25"/>
    <row r="1355" s="106" customFormat="1" x14ac:dyDescent="0.25"/>
    <row r="1356" s="106" customFormat="1" x14ac:dyDescent="0.25"/>
    <row r="1357" s="106" customFormat="1" x14ac:dyDescent="0.25"/>
    <row r="1358" s="106" customFormat="1" x14ac:dyDescent="0.25"/>
    <row r="1359" s="106" customFormat="1" x14ac:dyDescent="0.25"/>
    <row r="1360" s="106" customFormat="1" x14ac:dyDescent="0.25"/>
    <row r="1361" s="106" customFormat="1" x14ac:dyDescent="0.25"/>
    <row r="1362" s="106" customFormat="1" x14ac:dyDescent="0.25"/>
    <row r="1363" s="106" customFormat="1" x14ac:dyDescent="0.25"/>
    <row r="1364" s="106" customFormat="1" x14ac:dyDescent="0.25"/>
    <row r="1365" s="106" customFormat="1" x14ac:dyDescent="0.25"/>
    <row r="1366" s="106" customFormat="1" x14ac:dyDescent="0.25"/>
    <row r="1367" s="106" customFormat="1" x14ac:dyDescent="0.25"/>
    <row r="1368" s="106" customFormat="1" x14ac:dyDescent="0.25"/>
    <row r="1369" s="106" customFormat="1" x14ac:dyDescent="0.25"/>
    <row r="1370" s="106" customFormat="1" x14ac:dyDescent="0.25"/>
    <row r="1371" s="106" customFormat="1" x14ac:dyDescent="0.25"/>
    <row r="1372" s="106" customFormat="1" x14ac:dyDescent="0.25"/>
    <row r="1373" s="106" customFormat="1" x14ac:dyDescent="0.25"/>
    <row r="1374" s="106" customFormat="1" x14ac:dyDescent="0.25"/>
    <row r="1375" s="106" customFormat="1" x14ac:dyDescent="0.25"/>
    <row r="1376" s="106" customFormat="1" x14ac:dyDescent="0.25"/>
    <row r="1377" s="106" customFormat="1" x14ac:dyDescent="0.25"/>
    <row r="1378" s="106" customFormat="1" x14ac:dyDescent="0.25"/>
    <row r="1379" s="106" customFormat="1" x14ac:dyDescent="0.25"/>
    <row r="1380" s="106" customFormat="1" x14ac:dyDescent="0.25"/>
    <row r="1381" s="106" customFormat="1" x14ac:dyDescent="0.25"/>
    <row r="1382" s="106" customFormat="1" x14ac:dyDescent="0.25"/>
    <row r="1383" s="106" customFormat="1" x14ac:dyDescent="0.25"/>
    <row r="1384" s="106" customFormat="1" x14ac:dyDescent="0.25"/>
    <row r="1385" s="106" customFormat="1" x14ac:dyDescent="0.25"/>
    <row r="1386" s="106" customFormat="1" x14ac:dyDescent="0.25"/>
    <row r="1387" s="106" customFormat="1" x14ac:dyDescent="0.25"/>
    <row r="1388" s="106" customFormat="1" x14ac:dyDescent="0.25"/>
    <row r="1389" s="106" customFormat="1" x14ac:dyDescent="0.25"/>
    <row r="1390" s="106" customFormat="1" x14ac:dyDescent="0.25"/>
    <row r="1391" s="106" customFormat="1" x14ac:dyDescent="0.25"/>
    <row r="1392" s="106" customFormat="1" x14ac:dyDescent="0.25"/>
    <row r="1393" s="106" customFormat="1" x14ac:dyDescent="0.25"/>
    <row r="1394" s="106" customFormat="1" x14ac:dyDescent="0.25"/>
    <row r="1395" s="106" customFormat="1" x14ac:dyDescent="0.25"/>
    <row r="1396" s="106" customFormat="1" x14ac:dyDescent="0.25"/>
    <row r="1397" s="106" customFormat="1" x14ac:dyDescent="0.25"/>
    <row r="1398" s="106" customFormat="1" x14ac:dyDescent="0.25"/>
    <row r="1399" s="106" customFormat="1" x14ac:dyDescent="0.25"/>
    <row r="1400" s="106" customFormat="1" x14ac:dyDescent="0.25"/>
    <row r="1401" s="106" customFormat="1" x14ac:dyDescent="0.25"/>
    <row r="1402" s="106" customFormat="1" x14ac:dyDescent="0.25"/>
    <row r="1403" s="106" customFormat="1" x14ac:dyDescent="0.25"/>
    <row r="1404" s="106" customFormat="1" x14ac:dyDescent="0.25"/>
    <row r="1405" s="106" customFormat="1" x14ac:dyDescent="0.25"/>
    <row r="1406" s="106" customFormat="1" x14ac:dyDescent="0.25"/>
    <row r="1407" s="106" customFormat="1" x14ac:dyDescent="0.25"/>
    <row r="1408" s="106" customFormat="1" x14ac:dyDescent="0.25"/>
    <row r="1409" s="106" customFormat="1" x14ac:dyDescent="0.25"/>
    <row r="1410" s="106" customFormat="1" x14ac:dyDescent="0.25"/>
    <row r="1411" s="106" customFormat="1" x14ac:dyDescent="0.25"/>
    <row r="1412" s="106" customFormat="1" x14ac:dyDescent="0.25"/>
    <row r="1413" s="106" customFormat="1" x14ac:dyDescent="0.25"/>
    <row r="1414" s="106" customFormat="1" x14ac:dyDescent="0.25"/>
    <row r="1415" s="106" customFormat="1" x14ac:dyDescent="0.25"/>
    <row r="1416" s="106" customFormat="1" x14ac:dyDescent="0.25"/>
    <row r="1417" s="106" customFormat="1" x14ac:dyDescent="0.25"/>
    <row r="1418" s="106" customFormat="1" x14ac:dyDescent="0.25"/>
    <row r="1419" s="106" customFormat="1" x14ac:dyDescent="0.25"/>
    <row r="1420" s="106" customFormat="1" x14ac:dyDescent="0.25"/>
    <row r="1421" s="106" customFormat="1" x14ac:dyDescent="0.25"/>
    <row r="1422" s="106" customFormat="1" x14ac:dyDescent="0.25"/>
    <row r="1423" s="106" customFormat="1" x14ac:dyDescent="0.25"/>
    <row r="1424" s="106" customFormat="1" x14ac:dyDescent="0.25"/>
    <row r="1425" s="106" customFormat="1" x14ac:dyDescent="0.25"/>
    <row r="1426" s="106" customFormat="1" x14ac:dyDescent="0.25"/>
    <row r="1427" s="106" customFormat="1" x14ac:dyDescent="0.25"/>
    <row r="1428" s="106" customFormat="1" x14ac:dyDescent="0.25"/>
    <row r="1429" s="106" customFormat="1" x14ac:dyDescent="0.25"/>
    <row r="1430" s="106" customFormat="1" x14ac:dyDescent="0.25"/>
    <row r="1431" s="106" customFormat="1" x14ac:dyDescent="0.25"/>
    <row r="1432" s="106" customFormat="1" x14ac:dyDescent="0.25"/>
    <row r="1433" s="106" customFormat="1" x14ac:dyDescent="0.25"/>
    <row r="1434" s="106" customFormat="1" x14ac:dyDescent="0.25"/>
    <row r="1435" s="106" customFormat="1" x14ac:dyDescent="0.25"/>
    <row r="1436" s="106" customFormat="1" x14ac:dyDescent="0.25"/>
    <row r="1437" s="106" customFormat="1" x14ac:dyDescent="0.25"/>
    <row r="1438" s="106" customFormat="1" x14ac:dyDescent="0.25"/>
    <row r="1439" s="106" customFormat="1" x14ac:dyDescent="0.25"/>
    <row r="1440" s="106" customFormat="1" x14ac:dyDescent="0.25"/>
    <row r="1441" s="106" customFormat="1" x14ac:dyDescent="0.25"/>
    <row r="1442" s="106" customFormat="1" x14ac:dyDescent="0.25"/>
    <row r="1443" s="106" customFormat="1" x14ac:dyDescent="0.25"/>
    <row r="1444" s="106" customFormat="1" x14ac:dyDescent="0.25"/>
    <row r="1445" s="106" customFormat="1" x14ac:dyDescent="0.25"/>
    <row r="1446" s="106" customFormat="1" x14ac:dyDescent="0.25"/>
    <row r="1447" s="106" customFormat="1" x14ac:dyDescent="0.25"/>
    <row r="1448" s="106" customFormat="1" x14ac:dyDescent="0.25"/>
    <row r="1449" s="106" customFormat="1" x14ac:dyDescent="0.25"/>
    <row r="1450" s="106" customFormat="1" x14ac:dyDescent="0.25"/>
    <row r="1451" s="106" customFormat="1" x14ac:dyDescent="0.25"/>
    <row r="1452" s="106" customFormat="1" x14ac:dyDescent="0.25"/>
    <row r="1453" s="106" customFormat="1" x14ac:dyDescent="0.25"/>
    <row r="1454" s="106" customFormat="1" x14ac:dyDescent="0.25"/>
    <row r="1455" s="106" customFormat="1" x14ac:dyDescent="0.25"/>
    <row r="1456" s="106" customFormat="1" x14ac:dyDescent="0.25"/>
    <row r="1457" s="106" customFormat="1" x14ac:dyDescent="0.25"/>
    <row r="1458" s="106" customFormat="1" x14ac:dyDescent="0.25"/>
    <row r="1459" s="106" customFormat="1" x14ac:dyDescent="0.25"/>
    <row r="1460" s="106" customFormat="1" x14ac:dyDescent="0.25"/>
    <row r="1461" s="106" customFormat="1" x14ac:dyDescent="0.25"/>
    <row r="1462" s="106" customFormat="1" x14ac:dyDescent="0.25"/>
    <row r="1463" s="106" customFormat="1" x14ac:dyDescent="0.25"/>
    <row r="1464" s="106" customFormat="1" x14ac:dyDescent="0.25"/>
    <row r="1465" s="106" customFormat="1" x14ac:dyDescent="0.25"/>
    <row r="1466" s="106" customFormat="1" x14ac:dyDescent="0.25"/>
    <row r="1467" s="106" customFormat="1" x14ac:dyDescent="0.25"/>
    <row r="1468" s="106" customFormat="1" x14ac:dyDescent="0.25"/>
    <row r="1469" s="106" customFormat="1" x14ac:dyDescent="0.25"/>
    <row r="1470" s="106" customFormat="1" x14ac:dyDescent="0.25"/>
    <row r="1471" s="106" customFormat="1" x14ac:dyDescent="0.25"/>
    <row r="1472" s="106" customFormat="1" x14ac:dyDescent="0.25"/>
    <row r="1473" s="106" customFormat="1" x14ac:dyDescent="0.25"/>
    <row r="1474" s="106" customFormat="1" x14ac:dyDescent="0.25"/>
    <row r="1475" s="106" customFormat="1" x14ac:dyDescent="0.25"/>
    <row r="1476" s="106" customFormat="1" x14ac:dyDescent="0.25"/>
    <row r="1477" s="106" customFormat="1" x14ac:dyDescent="0.25"/>
    <row r="1478" s="106" customFormat="1" x14ac:dyDescent="0.25"/>
    <row r="1479" s="106" customFormat="1" x14ac:dyDescent="0.25"/>
    <row r="1480" s="106" customFormat="1" x14ac:dyDescent="0.25"/>
    <row r="1481" s="106" customFormat="1" x14ac:dyDescent="0.25"/>
    <row r="1482" s="106" customFormat="1" x14ac:dyDescent="0.25"/>
    <row r="1483" s="106" customFormat="1" x14ac:dyDescent="0.25"/>
    <row r="1484" s="106" customFormat="1" x14ac:dyDescent="0.25"/>
    <row r="1485" s="106" customFormat="1" x14ac:dyDescent="0.25"/>
    <row r="1486" s="106" customFormat="1" x14ac:dyDescent="0.25"/>
    <row r="1487" s="106" customFormat="1" x14ac:dyDescent="0.25"/>
    <row r="1488" s="106" customFormat="1" x14ac:dyDescent="0.25"/>
    <row r="1489" s="106" customFormat="1" x14ac:dyDescent="0.25"/>
    <row r="1490" s="106" customFormat="1" x14ac:dyDescent="0.25"/>
  </sheetData>
  <mergeCells count="16">
    <mergeCell ref="WXD28:WXD29"/>
    <mergeCell ref="G151:G152"/>
    <mergeCell ref="H151:H152"/>
    <mergeCell ref="I151:I152"/>
    <mergeCell ref="M151:R151"/>
    <mergeCell ref="S151:X151"/>
    <mergeCell ref="WXB151:WXB152"/>
    <mergeCell ref="L28:L29"/>
    <mergeCell ref="BA28:BA29"/>
    <mergeCell ref="BB28:BB29"/>
    <mergeCell ref="AQ22:AR22"/>
    <mergeCell ref="G28:G29"/>
    <mergeCell ref="H28:H29"/>
    <mergeCell ref="I28:I29"/>
    <mergeCell ref="M28:R28"/>
    <mergeCell ref="S28:X28"/>
  </mergeCells>
  <dataValidations count="1">
    <dataValidation type="list" allowBlank="1" showInputMessage="1" showErrorMessage="1" sqref="G16:I16">
      <formula1>$A$166:$A$168</formula1>
    </dataValidation>
  </dataValidations>
  <pageMargins left="0.11811023622047245" right="0.11811023622047245" top="0.35433070866141736" bottom="0.15748031496062992" header="0.31496062992125984" footer="0.31496062992125984"/>
  <pageSetup scale="80" orientation="portrait" r:id="rId1"/>
  <drawing r:id="rId2"/>
  <legacyDrawing r:id="rId3"/>
  <controls>
    <mc:AlternateContent xmlns:mc="http://schemas.openxmlformats.org/markup-compatibility/2006">
      <mc:Choice Requires="x14">
        <control shapeId="6150" r:id="rId4" name="CustomMemberDispatchertb1">
          <controlPr defaultSize="0" autoLine="0" autoPict="0" r:id="rId5">
            <anchor moveWithCells="1" siz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0</xdr:colOff>
                <xdr:row>0</xdr:row>
                <xdr:rowOff>0</xdr:rowOff>
              </to>
            </anchor>
          </controlPr>
        </control>
      </mc:Choice>
      <mc:Fallback>
        <control shapeId="6150" r:id="rId4" name="CustomMemberDispatchertb1"/>
      </mc:Fallback>
    </mc:AlternateContent>
    <mc:AlternateContent xmlns:mc="http://schemas.openxmlformats.org/markup-compatibility/2006">
      <mc:Choice Requires="x14">
        <control shapeId="6149" r:id="rId6" name="AnalyzerDynReport000tb1">
          <controlPr defaultSize="0" autoLine="0" autoPict="0" r:id="rId7">
            <anchor moveWithCells="1" siz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0</xdr:colOff>
                <xdr:row>0</xdr:row>
                <xdr:rowOff>0</xdr:rowOff>
              </to>
            </anchor>
          </controlPr>
        </control>
      </mc:Choice>
      <mc:Fallback>
        <control shapeId="6149" r:id="rId6" name="AnalyzerDynReport000tb1"/>
      </mc:Fallback>
    </mc:AlternateContent>
    <mc:AlternateContent xmlns:mc="http://schemas.openxmlformats.org/markup-compatibility/2006">
      <mc:Choice Requires="x14">
        <control shapeId="6148" r:id="rId8" name="ReportSubmitManagerControltb1">
          <controlPr defaultSize="0" autoLine="0" autoPict="0" r:id="rId9">
            <anchor moveWithCells="1" siz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0</xdr:colOff>
                <xdr:row>0</xdr:row>
                <xdr:rowOff>0</xdr:rowOff>
              </to>
            </anchor>
          </controlPr>
        </control>
      </mc:Choice>
      <mc:Fallback>
        <control shapeId="6148" r:id="rId8" name="ReportSubmitManagerControltb1"/>
      </mc:Fallback>
    </mc:AlternateContent>
    <mc:AlternateContent xmlns:mc="http://schemas.openxmlformats.org/markup-compatibility/2006">
      <mc:Choice Requires="x14">
        <control shapeId="6147" r:id="rId10" name="FPMExcelClientSheetOptionstb1">
          <controlPr defaultSize="0" autoLine="0" autoPict="0" r:id="rId11">
            <anchor moveWithCells="1" siz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0</xdr:colOff>
                <xdr:row>0</xdr:row>
                <xdr:rowOff>0</xdr:rowOff>
              </to>
            </anchor>
          </controlPr>
        </control>
      </mc:Choice>
      <mc:Fallback>
        <control shapeId="6147" r:id="rId10" name="FPMExcelClientSheetOptionstb1"/>
      </mc:Fallback>
    </mc:AlternateContent>
    <mc:AlternateContent xmlns:mc="http://schemas.openxmlformats.org/markup-compatibility/2006">
      <mc:Choice Requires="x14">
        <control shapeId="6146" r:id="rId12" name="MultipleReportManagerInfotb1">
          <controlPr defaultSize="0" autoLine="0" autoPict="0" r:id="rId13">
            <anchor moveWithCells="1" siz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0</xdr:colOff>
                <xdr:row>0</xdr:row>
                <xdr:rowOff>0</xdr:rowOff>
              </to>
            </anchor>
          </controlPr>
        </control>
      </mc:Choice>
      <mc:Fallback>
        <control shapeId="6146" r:id="rId12" name="MultipleReportManagerInfotb1"/>
      </mc:Fallback>
    </mc:AlternateContent>
    <mc:AlternateContent xmlns:mc="http://schemas.openxmlformats.org/markup-compatibility/2006">
      <mc:Choice Requires="x14">
        <control shapeId="6145" r:id="rId14" name="ConnectionDescriptorsInfotb1">
          <controlPr defaultSize="0" autoLine="0" autoPict="0" r:id="rId15">
            <anchor moveWithCells="1" siz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0</xdr:colOff>
                <xdr:row>0</xdr:row>
                <xdr:rowOff>0</xdr:rowOff>
              </to>
            </anchor>
          </controlPr>
        </control>
      </mc:Choice>
      <mc:Fallback>
        <control shapeId="6145" r:id="rId14" name="ConnectionDescriptorsInfotb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</sheetPr>
  <dimension ref="A1:E31"/>
  <sheetViews>
    <sheetView view="pageBreakPreview" zoomScale="85" zoomScaleNormal="85" zoomScaleSheetLayoutView="85" workbookViewId="0">
      <selection activeCell="A4" sqref="A4:E7"/>
    </sheetView>
  </sheetViews>
  <sheetFormatPr defaultRowHeight="15" x14ac:dyDescent="0.25"/>
  <cols>
    <col min="1" max="1" width="9.140625" style="129"/>
    <col min="2" max="2" width="52.140625" style="129" customWidth="1"/>
    <col min="3" max="3" width="21.28515625" style="129" customWidth="1"/>
    <col min="4" max="4" width="19.85546875" style="129" customWidth="1"/>
    <col min="5" max="5" width="19.5703125" style="129" customWidth="1"/>
    <col min="6" max="16384" width="9.140625" style="129"/>
  </cols>
  <sheetData>
    <row r="1" spans="1:5" ht="18.75" x14ac:dyDescent="0.25">
      <c r="A1" s="173" t="s">
        <v>1614</v>
      </c>
    </row>
    <row r="2" spans="1:5" ht="18.75" x14ac:dyDescent="0.25">
      <c r="A2" s="173" t="s">
        <v>1615</v>
      </c>
    </row>
    <row r="3" spans="1:5" ht="15.75" thickBot="1" x14ac:dyDescent="0.3"/>
    <row r="4" spans="1:5" ht="23.25" customHeight="1" x14ac:dyDescent="0.25">
      <c r="A4" s="196" t="s">
        <v>1592</v>
      </c>
      <c r="B4" s="196" t="s">
        <v>49</v>
      </c>
      <c r="C4" s="196" t="s">
        <v>1593</v>
      </c>
      <c r="D4" s="196" t="s">
        <v>1611</v>
      </c>
      <c r="E4" s="196" t="s">
        <v>1594</v>
      </c>
    </row>
    <row r="5" spans="1:5" ht="51" customHeight="1" thickBot="1" x14ac:dyDescent="0.3">
      <c r="A5" s="197"/>
      <c r="B5" s="197"/>
      <c r="C5" s="197"/>
      <c r="D5" s="197"/>
      <c r="E5" s="197"/>
    </row>
    <row r="6" spans="1:5" ht="14.25" customHeight="1" thickTop="1" thickBot="1" x14ac:dyDescent="0.35">
      <c r="A6" s="131">
        <v>1</v>
      </c>
      <c r="B6" s="132">
        <v>2</v>
      </c>
      <c r="C6" s="133">
        <v>3</v>
      </c>
      <c r="D6" s="133">
        <v>4</v>
      </c>
      <c r="E6" s="133">
        <v>5</v>
      </c>
    </row>
    <row r="7" spans="1:5" ht="19.5" thickBot="1" x14ac:dyDescent="0.35">
      <c r="A7" s="134">
        <v>100</v>
      </c>
      <c r="B7" s="135" t="s">
        <v>1556</v>
      </c>
      <c r="C7" s="136"/>
      <c r="D7" s="136"/>
      <c r="E7" s="136"/>
    </row>
    <row r="8" spans="1:5" ht="19.5" thickBot="1" x14ac:dyDescent="0.35">
      <c r="A8" s="137">
        <v>1100</v>
      </c>
      <c r="B8" s="138" t="s">
        <v>1557</v>
      </c>
      <c r="C8" s="139">
        <f>SUM(C9:C13)</f>
        <v>194200000000</v>
      </c>
      <c r="D8" s="139">
        <f>SUM(D9:D13)</f>
        <v>221240310502.03918</v>
      </c>
      <c r="E8" s="139">
        <f>SUM(E9:E13)</f>
        <v>239103269975.8288</v>
      </c>
    </row>
    <row r="9" spans="1:5" ht="19.5" thickBot="1" x14ac:dyDescent="0.35">
      <c r="A9" s="141">
        <v>1101</v>
      </c>
      <c r="B9" s="142" t="s">
        <v>1558</v>
      </c>
      <c r="C9" s="136">
        <v>43300000000</v>
      </c>
      <c r="D9" s="136">
        <v>73343430164.039185</v>
      </c>
      <c r="E9" s="136">
        <v>222819388055.8288</v>
      </c>
    </row>
    <row r="10" spans="1:5" ht="19.5" thickBot="1" x14ac:dyDescent="0.35">
      <c r="A10" s="131">
        <v>1105</v>
      </c>
      <c r="B10" s="144" t="s">
        <v>1559</v>
      </c>
      <c r="C10" s="145">
        <v>0</v>
      </c>
      <c r="D10" s="149">
        <v>1098881920</v>
      </c>
      <c r="E10" s="146">
        <v>1098881920</v>
      </c>
    </row>
    <row r="11" spans="1:5" ht="19.5" thickBot="1" x14ac:dyDescent="0.35">
      <c r="A11" s="141">
        <v>1107</v>
      </c>
      <c r="B11" s="142" t="s">
        <v>1560</v>
      </c>
      <c r="C11" s="148">
        <v>0</v>
      </c>
      <c r="D11" s="148">
        <v>0</v>
      </c>
      <c r="E11" s="148">
        <v>0</v>
      </c>
    </row>
    <row r="12" spans="1:5" ht="19.5" thickBot="1" x14ac:dyDescent="0.35">
      <c r="A12" s="131">
        <v>1116</v>
      </c>
      <c r="B12" s="144" t="s">
        <v>1561</v>
      </c>
      <c r="C12" s="149">
        <v>150000000000</v>
      </c>
      <c r="D12" s="149">
        <v>146615054418</v>
      </c>
      <c r="E12" s="149">
        <v>15000000000</v>
      </c>
    </row>
    <row r="13" spans="1:5" ht="19.5" thickBot="1" x14ac:dyDescent="0.35">
      <c r="A13" s="141">
        <v>1120</v>
      </c>
      <c r="B13" s="142" t="s">
        <v>1595</v>
      </c>
      <c r="C13" s="136">
        <v>900000000</v>
      </c>
      <c r="D13" s="147">
        <v>182944000</v>
      </c>
      <c r="E13" s="147">
        <v>185000000</v>
      </c>
    </row>
    <row r="14" spans="1:5" ht="24" customHeight="1" thickBot="1" x14ac:dyDescent="0.35">
      <c r="A14" s="141"/>
      <c r="B14" s="142"/>
      <c r="C14" s="136"/>
      <c r="D14" s="136"/>
      <c r="E14" s="136"/>
    </row>
    <row r="15" spans="1:5" ht="19.5" thickBot="1" x14ac:dyDescent="0.35">
      <c r="A15" s="137">
        <v>1200</v>
      </c>
      <c r="B15" s="138" t="s">
        <v>1562</v>
      </c>
      <c r="C15" s="139">
        <f>SUM(C16:C18)</f>
        <v>3079727773681</v>
      </c>
      <c r="D15" s="150">
        <f>SUM(D16:D18)</f>
        <v>3041861045958</v>
      </c>
      <c r="E15" s="139">
        <f>SUM(E16:E18)</f>
        <v>2998006045958</v>
      </c>
    </row>
    <row r="16" spans="1:5" ht="19.5" thickBot="1" x14ac:dyDescent="0.35">
      <c r="A16" s="131">
        <v>1231</v>
      </c>
      <c r="B16" s="144" t="s">
        <v>1563</v>
      </c>
      <c r="C16" s="145">
        <v>1800000000</v>
      </c>
      <c r="D16" s="149">
        <v>1800000000</v>
      </c>
      <c r="E16" s="146">
        <v>1800000000</v>
      </c>
    </row>
    <row r="17" spans="1:5" ht="19.5" thickBot="1" x14ac:dyDescent="0.35">
      <c r="A17" s="141">
        <v>1241</v>
      </c>
      <c r="B17" s="142" t="s">
        <v>1564</v>
      </c>
      <c r="C17" s="147">
        <v>3067544773681</v>
      </c>
      <c r="D17" s="147">
        <v>3011179344198</v>
      </c>
      <c r="E17" s="147">
        <v>28881701760</v>
      </c>
    </row>
    <row r="18" spans="1:5" ht="19.5" thickBot="1" x14ac:dyDescent="0.35">
      <c r="A18" s="131">
        <v>1251</v>
      </c>
      <c r="B18" s="144" t="s">
        <v>1565</v>
      </c>
      <c r="C18" s="149">
        <v>10383000000</v>
      </c>
      <c r="D18" s="149">
        <v>28881701760</v>
      </c>
      <c r="E18" s="149">
        <v>2967324344198</v>
      </c>
    </row>
    <row r="19" spans="1:5" ht="23.25" customHeight="1" thickBot="1" x14ac:dyDescent="0.35">
      <c r="A19" s="134">
        <v>100</v>
      </c>
      <c r="B19" s="151" t="s">
        <v>1566</v>
      </c>
      <c r="C19" s="152">
        <f>C8+C15</f>
        <v>3273927773681</v>
      </c>
      <c r="D19" s="153">
        <f>D8+D15</f>
        <v>3263101356460.0391</v>
      </c>
      <c r="E19" s="152">
        <f>E8+E15</f>
        <v>3237109315933.8286</v>
      </c>
    </row>
    <row r="20" spans="1:5" ht="19.5" thickBot="1" x14ac:dyDescent="0.35">
      <c r="A20" s="137">
        <v>200</v>
      </c>
      <c r="B20" s="138" t="s">
        <v>1567</v>
      </c>
      <c r="C20" s="146"/>
      <c r="D20" s="146"/>
      <c r="E20" s="146"/>
    </row>
    <row r="21" spans="1:5" ht="19.5" thickBot="1" x14ac:dyDescent="0.35">
      <c r="A21" s="134">
        <v>2000</v>
      </c>
      <c r="B21" s="151" t="s">
        <v>1568</v>
      </c>
      <c r="C21" s="152">
        <f>SUM(C22:C23)</f>
        <v>2227341000000</v>
      </c>
      <c r="D21" s="152">
        <f t="shared" ref="D21:E21" si="0">SUM(D22:D23)</f>
        <v>2168745927057</v>
      </c>
      <c r="E21" s="152">
        <f t="shared" si="0"/>
        <v>1922103099785</v>
      </c>
    </row>
    <row r="22" spans="1:5" ht="21.75" customHeight="1" thickBot="1" x14ac:dyDescent="0.35">
      <c r="A22" s="131">
        <v>2100</v>
      </c>
      <c r="B22" s="144" t="s">
        <v>1569</v>
      </c>
      <c r="C22" s="146">
        <v>190000000000</v>
      </c>
      <c r="D22" s="146">
        <v>148238605179</v>
      </c>
      <c r="E22" s="146">
        <v>105000000000</v>
      </c>
    </row>
    <row r="23" spans="1:5" ht="19.5" thickBot="1" x14ac:dyDescent="0.35">
      <c r="A23" s="141">
        <v>2200</v>
      </c>
      <c r="B23" s="142" t="s">
        <v>1570</v>
      </c>
      <c r="C23" s="147">
        <v>2037341000000</v>
      </c>
      <c r="D23" s="147">
        <v>2020507321878</v>
      </c>
      <c r="E23" s="147">
        <v>1817103099785</v>
      </c>
    </row>
    <row r="24" spans="1:5" ht="19.5" thickBot="1" x14ac:dyDescent="0.35">
      <c r="A24" s="137">
        <v>3000</v>
      </c>
      <c r="B24" s="138" t="s">
        <v>1571</v>
      </c>
      <c r="C24" s="150">
        <f>SUM(C25:C27)</f>
        <v>1046586773681</v>
      </c>
      <c r="D24" s="150">
        <f>SUM(D25:D27)</f>
        <v>1094355429403.3521</v>
      </c>
      <c r="E24" s="150">
        <f>SUM(E25:E27)</f>
        <v>1315006216149.1506</v>
      </c>
    </row>
    <row r="25" spans="1:5" ht="19.5" thickBot="1" x14ac:dyDescent="0.35">
      <c r="A25" s="141">
        <v>3100</v>
      </c>
      <c r="B25" s="142" t="s">
        <v>1572</v>
      </c>
      <c r="C25" s="136">
        <v>1222464000000</v>
      </c>
      <c r="D25" s="136">
        <v>1222464000000</v>
      </c>
      <c r="E25" s="136">
        <v>1222464000000</v>
      </c>
    </row>
    <row r="26" spans="1:5" ht="22.5" customHeight="1" thickBot="1" x14ac:dyDescent="0.35">
      <c r="A26" s="131">
        <v>3200</v>
      </c>
      <c r="B26" s="144" t="s">
        <v>1573</v>
      </c>
      <c r="C26" s="145">
        <v>0</v>
      </c>
      <c r="D26" s="145">
        <v>0</v>
      </c>
      <c r="E26" s="145">
        <v>0</v>
      </c>
    </row>
    <row r="27" spans="1:5" ht="38.25" thickBot="1" x14ac:dyDescent="0.35">
      <c r="A27" s="141">
        <v>3700</v>
      </c>
      <c r="B27" s="163" t="s">
        <v>1596</v>
      </c>
      <c r="C27" s="155">
        <v>-175877226319</v>
      </c>
      <c r="D27" s="155">
        <v>-128108570596.64799</v>
      </c>
      <c r="E27" s="155">
        <v>92542216149.15065</v>
      </c>
    </row>
    <row r="28" spans="1:5" ht="16.5" customHeight="1" thickBot="1" x14ac:dyDescent="0.35">
      <c r="A28" s="134">
        <v>200</v>
      </c>
      <c r="B28" s="151" t="s">
        <v>1574</v>
      </c>
      <c r="C28" s="153">
        <f>C21+C24</f>
        <v>3273927773681</v>
      </c>
      <c r="D28" s="153">
        <f t="shared" ref="D28" si="1">D21+D24</f>
        <v>3263101356460.3521</v>
      </c>
      <c r="E28" s="153">
        <f>E21+E24</f>
        <v>3237109315934.1504</v>
      </c>
    </row>
    <row r="29" spans="1:5" ht="15.75" customHeight="1" x14ac:dyDescent="0.25">
      <c r="C29" s="156">
        <f>C19-C28</f>
        <v>0</v>
      </c>
      <c r="D29" s="156">
        <f>D19-D28</f>
        <v>-0.31298828125</v>
      </c>
      <c r="E29" s="156">
        <f>E19-E28</f>
        <v>-0.32177734375</v>
      </c>
    </row>
    <row r="30" spans="1:5" x14ac:dyDescent="0.25">
      <c r="C30" s="158"/>
      <c r="D30" s="158"/>
      <c r="E30" s="157"/>
    </row>
    <row r="31" spans="1:5" x14ac:dyDescent="0.25">
      <c r="E31" s="157"/>
    </row>
  </sheetData>
  <mergeCells count="5">
    <mergeCell ref="A4:A5"/>
    <mergeCell ref="B4:B5"/>
    <mergeCell ref="C4:C5"/>
    <mergeCell ref="D4:D5"/>
    <mergeCell ref="E4:E5"/>
  </mergeCells>
  <pageMargins left="0.11811023622047245" right="0.11811023622047245" top="0.74803149606299213" bottom="0.74803149606299213" header="0.31496062992125984" footer="0.31496062992125984"/>
  <pageSetup scale="86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</sheetPr>
  <dimension ref="A1:E31"/>
  <sheetViews>
    <sheetView tabSelected="1" topLeftCell="A4" zoomScale="85" zoomScaleNormal="85" workbookViewId="0">
      <selection activeCell="N14" sqref="N14"/>
    </sheetView>
  </sheetViews>
  <sheetFormatPr defaultRowHeight="15" x14ac:dyDescent="0.25"/>
  <cols>
    <col min="1" max="1" width="9.140625" style="129"/>
    <col min="2" max="2" width="52.140625" style="129" customWidth="1"/>
    <col min="3" max="3" width="22.5703125" style="129" customWidth="1"/>
    <col min="4" max="4" width="22.7109375" style="129" customWidth="1"/>
    <col min="5" max="5" width="19.5703125" style="129" hidden="1" customWidth="1"/>
    <col min="6" max="16384" width="9.140625" style="129"/>
  </cols>
  <sheetData>
    <row r="1" spans="1:5" ht="18.75" x14ac:dyDescent="0.25">
      <c r="A1" s="173" t="s">
        <v>1614</v>
      </c>
    </row>
    <row r="2" spans="1:5" ht="18.75" x14ac:dyDescent="0.25">
      <c r="A2" s="173" t="s">
        <v>1615</v>
      </c>
    </row>
    <row r="3" spans="1:5" ht="15.75" thickBot="1" x14ac:dyDescent="0.3"/>
    <row r="4" spans="1:5" ht="23.25" customHeight="1" x14ac:dyDescent="0.25">
      <c r="A4" s="196" t="s">
        <v>1592</v>
      </c>
      <c r="B4" s="196" t="s">
        <v>49</v>
      </c>
      <c r="C4" s="196" t="s">
        <v>1593</v>
      </c>
      <c r="D4" s="196" t="s">
        <v>1610</v>
      </c>
      <c r="E4" s="196" t="s">
        <v>1594</v>
      </c>
    </row>
    <row r="5" spans="1:5" ht="51" customHeight="1" thickBot="1" x14ac:dyDescent="0.3">
      <c r="A5" s="197"/>
      <c r="B5" s="197"/>
      <c r="C5" s="197"/>
      <c r="D5" s="197"/>
      <c r="E5" s="197"/>
    </row>
    <row r="6" spans="1:5" ht="14.25" customHeight="1" thickTop="1" thickBot="1" x14ac:dyDescent="0.35">
      <c r="A6" s="131">
        <v>1</v>
      </c>
      <c r="B6" s="132">
        <v>2</v>
      </c>
      <c r="C6" s="133">
        <v>3</v>
      </c>
      <c r="D6" s="133">
        <v>4</v>
      </c>
      <c r="E6" s="133">
        <v>5</v>
      </c>
    </row>
    <row r="7" spans="1:5" ht="19.5" thickBot="1" x14ac:dyDescent="0.35">
      <c r="A7" s="134">
        <v>100</v>
      </c>
      <c r="B7" s="135" t="s">
        <v>1556</v>
      </c>
      <c r="C7" s="136"/>
      <c r="D7" s="136"/>
      <c r="E7" s="136"/>
    </row>
    <row r="8" spans="1:5" ht="19.5" thickBot="1" x14ac:dyDescent="0.35">
      <c r="A8" s="137">
        <v>1100</v>
      </c>
      <c r="B8" s="138" t="s">
        <v>1557</v>
      </c>
      <c r="C8" s="139">
        <f>SUM(C9:C13)</f>
        <v>194200000000</v>
      </c>
      <c r="D8" s="139">
        <f>SUM(D9:D13)</f>
        <v>221240310502.03918</v>
      </c>
      <c r="E8" s="139">
        <f>SUM(E9:E13)</f>
        <v>239103269975.8288</v>
      </c>
    </row>
    <row r="9" spans="1:5" ht="19.5" thickBot="1" x14ac:dyDescent="0.35">
      <c r="A9" s="141">
        <v>1101</v>
      </c>
      <c r="B9" s="142" t="s">
        <v>1558</v>
      </c>
      <c r="C9" s="136">
        <v>43300000000</v>
      </c>
      <c r="D9" s="136">
        <v>73343430164.039185</v>
      </c>
      <c r="E9" s="136">
        <v>222819388055.8288</v>
      </c>
    </row>
    <row r="10" spans="1:5" ht="19.5" thickBot="1" x14ac:dyDescent="0.35">
      <c r="A10" s="131">
        <v>1105</v>
      </c>
      <c r="B10" s="144" t="s">
        <v>1559</v>
      </c>
      <c r="C10" s="145">
        <v>0</v>
      </c>
      <c r="D10" s="149">
        <v>1098881920</v>
      </c>
      <c r="E10" s="146">
        <v>1098881920</v>
      </c>
    </row>
    <row r="11" spans="1:5" ht="19.5" thickBot="1" x14ac:dyDescent="0.35">
      <c r="A11" s="141">
        <v>1107</v>
      </c>
      <c r="B11" s="142" t="s">
        <v>1560</v>
      </c>
      <c r="C11" s="148">
        <v>0</v>
      </c>
      <c r="D11" s="148">
        <v>0</v>
      </c>
      <c r="E11" s="148">
        <v>0</v>
      </c>
    </row>
    <row r="12" spans="1:5" ht="19.5" thickBot="1" x14ac:dyDescent="0.35">
      <c r="A12" s="131">
        <v>1116</v>
      </c>
      <c r="B12" s="144" t="s">
        <v>1561</v>
      </c>
      <c r="C12" s="149">
        <v>150000000000</v>
      </c>
      <c r="D12" s="149">
        <v>146615054418</v>
      </c>
      <c r="E12" s="149">
        <v>15000000000</v>
      </c>
    </row>
    <row r="13" spans="1:5" ht="19.5" thickBot="1" x14ac:dyDescent="0.35">
      <c r="A13" s="141">
        <v>1120</v>
      </c>
      <c r="B13" s="142" t="s">
        <v>1595</v>
      </c>
      <c r="C13" s="136">
        <v>900000000</v>
      </c>
      <c r="D13" s="147">
        <v>182944000</v>
      </c>
      <c r="E13" s="147">
        <v>185000000</v>
      </c>
    </row>
    <row r="14" spans="1:5" ht="24" customHeight="1" thickBot="1" x14ac:dyDescent="0.35">
      <c r="A14" s="141"/>
      <c r="B14" s="142"/>
      <c r="C14" s="136"/>
      <c r="D14" s="136"/>
      <c r="E14" s="136"/>
    </row>
    <row r="15" spans="1:5" ht="19.5" thickBot="1" x14ac:dyDescent="0.35">
      <c r="A15" s="137">
        <v>1200</v>
      </c>
      <c r="B15" s="138" t="s">
        <v>1562</v>
      </c>
      <c r="C15" s="139">
        <f>SUM(C16:C18)</f>
        <v>3079727773681</v>
      </c>
      <c r="D15" s="150">
        <f>SUM(D16:D18)</f>
        <v>3041861045958</v>
      </c>
      <c r="E15" s="139">
        <f>SUM(E16:E18)</f>
        <v>2998006045958</v>
      </c>
    </row>
    <row r="16" spans="1:5" ht="19.5" thickBot="1" x14ac:dyDescent="0.35">
      <c r="A16" s="131">
        <v>1231</v>
      </c>
      <c r="B16" s="144" t="s">
        <v>1563</v>
      </c>
      <c r="C16" s="145">
        <v>1800000000</v>
      </c>
      <c r="D16" s="149">
        <v>1800000000</v>
      </c>
      <c r="E16" s="146">
        <v>1800000000</v>
      </c>
    </row>
    <row r="17" spans="1:5" ht="19.5" thickBot="1" x14ac:dyDescent="0.35">
      <c r="A17" s="141">
        <v>1241</v>
      </c>
      <c r="B17" s="142" t="s">
        <v>1564</v>
      </c>
      <c r="C17" s="147">
        <v>3067544773681</v>
      </c>
      <c r="D17" s="147">
        <v>3011179344198</v>
      </c>
      <c r="E17" s="147">
        <v>28881701760</v>
      </c>
    </row>
    <row r="18" spans="1:5" ht="19.5" thickBot="1" x14ac:dyDescent="0.35">
      <c r="A18" s="131">
        <v>1251</v>
      </c>
      <c r="B18" s="144" t="s">
        <v>1565</v>
      </c>
      <c r="C18" s="149">
        <v>10383000000</v>
      </c>
      <c r="D18" s="149">
        <v>28881701760</v>
      </c>
      <c r="E18" s="149">
        <v>2967324344198</v>
      </c>
    </row>
    <row r="19" spans="1:5" ht="23.25" customHeight="1" thickBot="1" x14ac:dyDescent="0.35">
      <c r="A19" s="134">
        <v>100</v>
      </c>
      <c r="B19" s="151" t="s">
        <v>1566</v>
      </c>
      <c r="C19" s="152">
        <f>C8+C15</f>
        <v>3273927773681</v>
      </c>
      <c r="D19" s="153">
        <f>D8+D15</f>
        <v>3263101356460.0391</v>
      </c>
      <c r="E19" s="152">
        <f>E8+E15</f>
        <v>3237109315933.8286</v>
      </c>
    </row>
    <row r="20" spans="1:5" ht="19.5" thickBot="1" x14ac:dyDescent="0.35">
      <c r="A20" s="137">
        <v>200</v>
      </c>
      <c r="B20" s="138" t="s">
        <v>1567</v>
      </c>
      <c r="C20" s="146"/>
      <c r="D20" s="146"/>
      <c r="E20" s="146"/>
    </row>
    <row r="21" spans="1:5" ht="19.5" thickBot="1" x14ac:dyDescent="0.35">
      <c r="A21" s="134">
        <v>2000</v>
      </c>
      <c r="B21" s="151" t="s">
        <v>1568</v>
      </c>
      <c r="C21" s="152">
        <f>SUM(C22:C23)</f>
        <v>2227341000000</v>
      </c>
      <c r="D21" s="152">
        <f t="shared" ref="D21:E21" si="0">SUM(D22:D23)</f>
        <v>2168745927057</v>
      </c>
      <c r="E21" s="152">
        <f t="shared" si="0"/>
        <v>1922103099785</v>
      </c>
    </row>
    <row r="22" spans="1:5" ht="21.75" customHeight="1" thickBot="1" x14ac:dyDescent="0.35">
      <c r="A22" s="131">
        <v>2100</v>
      </c>
      <c r="B22" s="144" t="s">
        <v>1569</v>
      </c>
      <c r="C22" s="146">
        <v>190000000000</v>
      </c>
      <c r="D22" s="146">
        <v>148238605179</v>
      </c>
      <c r="E22" s="146">
        <v>105000000000</v>
      </c>
    </row>
    <row r="23" spans="1:5" ht="19.5" thickBot="1" x14ac:dyDescent="0.35">
      <c r="A23" s="141">
        <v>2200</v>
      </c>
      <c r="B23" s="142" t="s">
        <v>1570</v>
      </c>
      <c r="C23" s="147">
        <v>2037341000000</v>
      </c>
      <c r="D23" s="147">
        <v>2020507321878</v>
      </c>
      <c r="E23" s="147">
        <v>1817103099785</v>
      </c>
    </row>
    <row r="24" spans="1:5" ht="19.5" thickBot="1" x14ac:dyDescent="0.35">
      <c r="A24" s="137">
        <v>3000</v>
      </c>
      <c r="B24" s="138" t="s">
        <v>1571</v>
      </c>
      <c r="C24" s="150">
        <f>SUM(C25:C27)</f>
        <v>1046586773681</v>
      </c>
      <c r="D24" s="150">
        <f>SUM(D25:D27)</f>
        <v>1094355429403.3521</v>
      </c>
      <c r="E24" s="150">
        <f>SUM(E25:E27)</f>
        <v>1315006216149.1506</v>
      </c>
    </row>
    <row r="25" spans="1:5" ht="19.5" thickBot="1" x14ac:dyDescent="0.35">
      <c r="A25" s="141">
        <v>3100</v>
      </c>
      <c r="B25" s="142" t="s">
        <v>1572</v>
      </c>
      <c r="C25" s="136">
        <v>1222464000000</v>
      </c>
      <c r="D25" s="136">
        <v>1222464000000</v>
      </c>
      <c r="E25" s="136">
        <v>1222464000000</v>
      </c>
    </row>
    <row r="26" spans="1:5" ht="22.5" customHeight="1" thickBot="1" x14ac:dyDescent="0.35">
      <c r="A26" s="131">
        <v>3200</v>
      </c>
      <c r="B26" s="144" t="s">
        <v>1573</v>
      </c>
      <c r="C26" s="145">
        <v>0</v>
      </c>
      <c r="D26" s="145">
        <v>0</v>
      </c>
      <c r="E26" s="145">
        <v>0</v>
      </c>
    </row>
    <row r="27" spans="1:5" ht="38.25" thickBot="1" x14ac:dyDescent="0.35">
      <c r="A27" s="141">
        <v>3700</v>
      </c>
      <c r="B27" s="163" t="s">
        <v>1596</v>
      </c>
      <c r="C27" s="155">
        <v>-175877226319</v>
      </c>
      <c r="D27" s="155">
        <v>-128108570596.64799</v>
      </c>
      <c r="E27" s="155">
        <v>92542216149.15065</v>
      </c>
    </row>
    <row r="28" spans="1:5" ht="16.5" customHeight="1" thickBot="1" x14ac:dyDescent="0.35">
      <c r="A28" s="134">
        <v>200</v>
      </c>
      <c r="B28" s="151" t="s">
        <v>1574</v>
      </c>
      <c r="C28" s="153">
        <f>C21+C24</f>
        <v>3273927773681</v>
      </c>
      <c r="D28" s="153">
        <f t="shared" ref="D28" si="1">D21+D24</f>
        <v>3263101356460.3521</v>
      </c>
      <c r="E28" s="153">
        <f>E21+E24</f>
        <v>3237109315934.1504</v>
      </c>
    </row>
    <row r="29" spans="1:5" ht="15.75" customHeight="1" x14ac:dyDescent="0.25">
      <c r="C29" s="156">
        <f>C19-C28</f>
        <v>0</v>
      </c>
      <c r="D29" s="156">
        <f>D19-D28</f>
        <v>-0.31298828125</v>
      </c>
      <c r="E29" s="156">
        <f>E19-E28</f>
        <v>-0.32177734375</v>
      </c>
    </row>
    <row r="30" spans="1:5" x14ac:dyDescent="0.25">
      <c r="C30" s="158"/>
      <c r="D30" s="158"/>
      <c r="E30" s="157"/>
    </row>
    <row r="31" spans="1:5" x14ac:dyDescent="0.25">
      <c r="E31" s="157"/>
    </row>
  </sheetData>
  <mergeCells count="5">
    <mergeCell ref="A4:A5"/>
    <mergeCell ref="B4:B5"/>
    <mergeCell ref="C4:C5"/>
    <mergeCell ref="D4:D5"/>
    <mergeCell ref="E4:E5"/>
  </mergeCells>
  <pageMargins left="0.11811023622047245" right="0" top="0.74803149606299213" bottom="0.74803149606299213" header="0.31496062992125984" footer="0.31496062992125984"/>
  <pageSetup scale="98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</sheetPr>
  <dimension ref="A1:G28"/>
  <sheetViews>
    <sheetView view="pageBreakPreview" topLeftCell="A10" zoomScale="85" zoomScaleNormal="85" zoomScaleSheetLayoutView="85" workbookViewId="0">
      <selection activeCell="A9" sqref="A9:B9"/>
    </sheetView>
  </sheetViews>
  <sheetFormatPr defaultRowHeight="15" x14ac:dyDescent="0.25"/>
  <cols>
    <col min="1" max="1" width="7.5703125" style="129" customWidth="1"/>
    <col min="2" max="2" width="65.28515625" style="129" customWidth="1"/>
    <col min="3" max="3" width="20.28515625" style="129" customWidth="1"/>
    <col min="4" max="4" width="20.42578125" style="129" customWidth="1"/>
    <col min="5" max="5" width="19.5703125" style="129" customWidth="1"/>
    <col min="6" max="6" width="21.28515625" style="129" hidden="1" customWidth="1"/>
    <col min="7" max="7" width="22.7109375" style="129" hidden="1" customWidth="1"/>
    <col min="8" max="16384" width="9.140625" style="129"/>
  </cols>
  <sheetData>
    <row r="1" spans="1:7" ht="18.75" x14ac:dyDescent="0.25">
      <c r="A1" s="173" t="s">
        <v>1614</v>
      </c>
    </row>
    <row r="2" spans="1:7" ht="18.75" x14ac:dyDescent="0.25">
      <c r="A2" s="173" t="s">
        <v>1616</v>
      </c>
    </row>
    <row r="3" spans="1:7" ht="15.75" thickBot="1" x14ac:dyDescent="0.3"/>
    <row r="4" spans="1:7" ht="23.25" customHeight="1" thickBot="1" x14ac:dyDescent="0.3">
      <c r="A4" s="196" t="s">
        <v>1592</v>
      </c>
      <c r="B4" s="196" t="s">
        <v>49</v>
      </c>
      <c r="C4" s="196" t="s">
        <v>1593</v>
      </c>
      <c r="D4" s="196" t="s">
        <v>1609</v>
      </c>
      <c r="E4" s="196" t="s">
        <v>1594</v>
      </c>
      <c r="F4" s="198" t="s">
        <v>1555</v>
      </c>
      <c r="G4" s="199"/>
    </row>
    <row r="5" spans="1:7" ht="51" customHeight="1" thickBot="1" x14ac:dyDescent="0.3">
      <c r="A5" s="197"/>
      <c r="B5" s="197"/>
      <c r="C5" s="197"/>
      <c r="D5" s="197"/>
      <c r="E5" s="197"/>
      <c r="F5" s="130" t="s">
        <v>1575</v>
      </c>
      <c r="G5" s="130" t="s">
        <v>1576</v>
      </c>
    </row>
    <row r="6" spans="1:7" ht="14.25" customHeight="1" thickTop="1" thickBot="1" x14ac:dyDescent="0.35">
      <c r="A6" s="131">
        <v>1</v>
      </c>
      <c r="B6" s="132">
        <v>2</v>
      </c>
      <c r="C6" s="133">
        <v>3</v>
      </c>
      <c r="D6" s="133">
        <v>4</v>
      </c>
      <c r="E6" s="133">
        <v>5</v>
      </c>
      <c r="F6" s="133">
        <v>6</v>
      </c>
      <c r="G6" s="133">
        <v>7</v>
      </c>
    </row>
    <row r="7" spans="1:7" ht="19.5" thickBot="1" x14ac:dyDescent="0.35">
      <c r="A7" s="134" t="s">
        <v>1577</v>
      </c>
      <c r="B7" s="135" t="s">
        <v>1578</v>
      </c>
      <c r="C7" s="136"/>
      <c r="D7" s="136"/>
      <c r="E7" s="136"/>
      <c r="F7" s="136"/>
      <c r="G7" s="136"/>
    </row>
    <row r="8" spans="1:7" ht="19.5" thickBot="1" x14ac:dyDescent="0.35">
      <c r="A8" s="131">
        <v>1</v>
      </c>
      <c r="B8" s="144" t="s">
        <v>1597</v>
      </c>
      <c r="C8" s="164">
        <v>44804850000</v>
      </c>
      <c r="D8" s="164">
        <v>94508377137.037857</v>
      </c>
      <c r="E8" s="164">
        <v>298351888324</v>
      </c>
      <c r="F8" s="140">
        <f t="shared" ref="F8:F14" si="0">E8/C8</f>
        <v>6.6589194768869886</v>
      </c>
      <c r="G8" s="140">
        <f t="shared" ref="G8:G14" si="1">E8/D8</f>
        <v>3.1568829913499363</v>
      </c>
    </row>
    <row r="9" spans="1:7" ht="38.25" thickBot="1" x14ac:dyDescent="0.35">
      <c r="A9" s="141">
        <v>2</v>
      </c>
      <c r="B9" s="142" t="s">
        <v>1598</v>
      </c>
      <c r="C9" s="155">
        <v>-114879757677</v>
      </c>
      <c r="D9" s="165">
        <v>-88026000000</v>
      </c>
      <c r="E9" s="165">
        <v>-52824000000</v>
      </c>
      <c r="F9" s="143">
        <f t="shared" si="0"/>
        <v>0.45981991142879874</v>
      </c>
      <c r="G9" s="143">
        <f t="shared" si="1"/>
        <v>0.60009542635130531</v>
      </c>
    </row>
    <row r="10" spans="1:7" ht="19.5" thickBot="1" x14ac:dyDescent="0.35">
      <c r="A10" s="131">
        <v>3</v>
      </c>
      <c r="B10" s="144" t="s">
        <v>1599</v>
      </c>
      <c r="C10" s="164">
        <v>-15086092323</v>
      </c>
      <c r="D10" s="164">
        <v>-15642702388</v>
      </c>
      <c r="E10" s="164">
        <v>-17269666000</v>
      </c>
      <c r="F10" s="140">
        <f t="shared" si="0"/>
        <v>1.1447408401227241</v>
      </c>
      <c r="G10" s="140">
        <f t="shared" si="1"/>
        <v>1.1040078351965639</v>
      </c>
    </row>
    <row r="11" spans="1:7" ht="19.5" thickBot="1" x14ac:dyDescent="0.35">
      <c r="A11" s="141">
        <v>4</v>
      </c>
      <c r="B11" s="142" t="s">
        <v>1600</v>
      </c>
      <c r="C11" s="155">
        <v>-75078000000</v>
      </c>
      <c r="D11" s="165">
        <v>-87900000000</v>
      </c>
      <c r="E11" s="165">
        <v>-1282000000</v>
      </c>
      <c r="F11" s="143">
        <f t="shared" si="0"/>
        <v>1.70755747356083E-2</v>
      </c>
      <c r="G11" s="143">
        <f t="shared" si="1"/>
        <v>1.4584755403868032E-2</v>
      </c>
    </row>
    <row r="12" spans="1:7" ht="19.5" thickBot="1" x14ac:dyDescent="0.35">
      <c r="A12" s="131">
        <v>5</v>
      </c>
      <c r="B12" s="144" t="s">
        <v>1601</v>
      </c>
      <c r="C12" s="164">
        <v>138614000000</v>
      </c>
      <c r="D12" s="164">
        <v>907787000000</v>
      </c>
      <c r="E12" s="164">
        <v>266342300000</v>
      </c>
      <c r="F12" s="140">
        <f t="shared" si="0"/>
        <v>1.9214675285324714</v>
      </c>
      <c r="G12" s="140">
        <f t="shared" si="1"/>
        <v>0.29339734981884519</v>
      </c>
    </row>
    <row r="13" spans="1:7" ht="19.5" thickBot="1" x14ac:dyDescent="0.35">
      <c r="A13" s="141">
        <v>6</v>
      </c>
      <c r="B13" s="142" t="s">
        <v>1602</v>
      </c>
      <c r="C13" s="155">
        <v>-55023000000</v>
      </c>
      <c r="D13" s="165">
        <v>-55458205771.998627</v>
      </c>
      <c r="E13" s="165">
        <v>-92733564432.210388</v>
      </c>
      <c r="F13" s="143">
        <f t="shared" si="0"/>
        <v>1.6853600209405228</v>
      </c>
      <c r="G13" s="143">
        <f t="shared" si="1"/>
        <v>1.6721342340835781</v>
      </c>
    </row>
    <row r="14" spans="1:7" ht="26.25" customHeight="1" thickBot="1" x14ac:dyDescent="0.35">
      <c r="A14" s="131"/>
      <c r="B14" s="138" t="s">
        <v>1579</v>
      </c>
      <c r="C14" s="159">
        <f>SUM(C8:C13)</f>
        <v>-76648000000</v>
      </c>
      <c r="D14" s="159">
        <f t="shared" ref="D14:E14" si="2">SUM(D8:D13)</f>
        <v>755268468977.03918</v>
      </c>
      <c r="E14" s="159">
        <f t="shared" si="2"/>
        <v>400584957891.78961</v>
      </c>
      <c r="F14" s="160">
        <f t="shared" si="0"/>
        <v>-5.226293678788613</v>
      </c>
      <c r="G14" s="160">
        <f t="shared" si="1"/>
        <v>0.5303875037102439</v>
      </c>
    </row>
    <row r="15" spans="1:7" ht="19.5" thickBot="1" x14ac:dyDescent="0.35">
      <c r="A15" s="134" t="s">
        <v>1580</v>
      </c>
      <c r="B15" s="135" t="s">
        <v>1581</v>
      </c>
      <c r="C15" s="155"/>
      <c r="D15" s="155"/>
      <c r="E15" s="155"/>
      <c r="F15" s="143"/>
      <c r="G15" s="143"/>
    </row>
    <row r="16" spans="1:7" ht="19.5" thickBot="1" x14ac:dyDescent="0.35">
      <c r="A16" s="131">
        <v>1</v>
      </c>
      <c r="B16" s="144" t="s">
        <v>1604</v>
      </c>
      <c r="C16" s="164">
        <v>0</v>
      </c>
      <c r="D16" s="164">
        <v>0</v>
      </c>
      <c r="E16" s="164">
        <v>0</v>
      </c>
      <c r="F16" s="145">
        <v>0</v>
      </c>
      <c r="G16" s="145">
        <v>0</v>
      </c>
    </row>
    <row r="17" spans="1:7" ht="19.5" thickBot="1" x14ac:dyDescent="0.35">
      <c r="A17" s="141">
        <v>2</v>
      </c>
      <c r="B17" s="142" t="s">
        <v>1603</v>
      </c>
      <c r="C17" s="155">
        <v>-40450000000</v>
      </c>
      <c r="D17" s="165">
        <v>-54592811665</v>
      </c>
      <c r="E17" s="165">
        <v>-40244000000</v>
      </c>
      <c r="F17" s="143">
        <f>E17/C17</f>
        <v>0.9949072929542645</v>
      </c>
      <c r="G17" s="143">
        <f>E17/D17</f>
        <v>0.73716664836665358</v>
      </c>
    </row>
    <row r="18" spans="1:7" ht="26.25" customHeight="1" thickBot="1" x14ac:dyDescent="0.35">
      <c r="A18" s="131"/>
      <c r="B18" s="138" t="s">
        <v>1582</v>
      </c>
      <c r="C18" s="159">
        <f>SUM(C16:C17)</f>
        <v>-40450000000</v>
      </c>
      <c r="D18" s="159">
        <f t="shared" ref="D18:E18" si="3">SUM(D16:D17)</f>
        <v>-54592811665</v>
      </c>
      <c r="E18" s="159">
        <f t="shared" si="3"/>
        <v>-40244000000</v>
      </c>
      <c r="F18" s="161">
        <f>E18/C18</f>
        <v>0.9949072929542645</v>
      </c>
      <c r="G18" s="161">
        <f>E18/D18</f>
        <v>0.73716664836665358</v>
      </c>
    </row>
    <row r="19" spans="1:7" ht="19.5" thickBot="1" x14ac:dyDescent="0.35">
      <c r="A19" s="134" t="s">
        <v>1583</v>
      </c>
      <c r="B19" s="135" t="s">
        <v>1584</v>
      </c>
      <c r="C19" s="155"/>
      <c r="D19" s="155"/>
      <c r="E19" s="155"/>
      <c r="F19" s="143"/>
      <c r="G19" s="143"/>
    </row>
    <row r="20" spans="1:7" ht="38.25" thickBot="1" x14ac:dyDescent="0.35">
      <c r="A20" s="131">
        <v>1</v>
      </c>
      <c r="B20" s="144" t="s">
        <v>1605</v>
      </c>
      <c r="C20" s="164">
        <v>38030000000</v>
      </c>
      <c r="D20" s="164">
        <v>114478772852</v>
      </c>
      <c r="E20" s="164">
        <v>0</v>
      </c>
      <c r="F20" s="160">
        <f t="shared" ref="F20:F21" si="4">E20/C20</f>
        <v>0</v>
      </c>
      <c r="G20" s="160">
        <f t="shared" ref="G20:G21" si="5">E20/D20</f>
        <v>0</v>
      </c>
    </row>
    <row r="21" spans="1:7" ht="19.5" thickBot="1" x14ac:dyDescent="0.35">
      <c r="A21" s="141">
        <v>2</v>
      </c>
      <c r="B21" s="142" t="s">
        <v>1606</v>
      </c>
      <c r="C21" s="155">
        <v>-16754000000</v>
      </c>
      <c r="D21" s="165">
        <v>-807496000000</v>
      </c>
      <c r="E21" s="165">
        <v>-136452000000</v>
      </c>
      <c r="F21" s="143">
        <f t="shared" si="4"/>
        <v>8.1444431180613588</v>
      </c>
      <c r="G21" s="143">
        <f t="shared" si="5"/>
        <v>0.16898164201432578</v>
      </c>
    </row>
    <row r="22" spans="1:7" ht="19.5" thickBot="1" x14ac:dyDescent="0.35">
      <c r="A22" s="131">
        <v>3</v>
      </c>
      <c r="B22" s="144" t="s">
        <v>1607</v>
      </c>
      <c r="C22" s="164">
        <v>-138378000000</v>
      </c>
      <c r="D22" s="164">
        <v>-116815000000</v>
      </c>
      <c r="E22" s="164">
        <v>-74413000000</v>
      </c>
      <c r="F22" s="160">
        <f t="shared" ref="F22:F27" si="6">E22/C22</f>
        <v>0.537751665727211</v>
      </c>
      <c r="G22" s="160">
        <f t="shared" ref="G22:G27" si="7">E22/D22</f>
        <v>0.63701579420451138</v>
      </c>
    </row>
    <row r="23" spans="1:7" ht="19.5" thickBot="1" x14ac:dyDescent="0.35">
      <c r="A23" s="141">
        <v>4</v>
      </c>
      <c r="B23" s="142" t="s">
        <v>1608</v>
      </c>
      <c r="C23" s="155">
        <v>212000000000</v>
      </c>
      <c r="D23" s="165">
        <v>117000000000</v>
      </c>
      <c r="E23" s="165">
        <v>0</v>
      </c>
      <c r="F23" s="143">
        <f t="shared" si="6"/>
        <v>0</v>
      </c>
      <c r="G23" s="143">
        <f t="shared" si="7"/>
        <v>0</v>
      </c>
    </row>
    <row r="24" spans="1:7" ht="26.25" customHeight="1" thickBot="1" x14ac:dyDescent="0.35">
      <c r="A24" s="131"/>
      <c r="B24" s="138" t="s">
        <v>1585</v>
      </c>
      <c r="C24" s="159">
        <f>SUM(C20:C23)</f>
        <v>94898000000</v>
      </c>
      <c r="D24" s="159">
        <f t="shared" ref="D24:E24" si="8">SUM(D20:D23)</f>
        <v>-692832227148</v>
      </c>
      <c r="E24" s="159">
        <f t="shared" si="8"/>
        <v>-210865000000</v>
      </c>
      <c r="F24" s="161">
        <f t="shared" si="6"/>
        <v>-2.2220173238635166</v>
      </c>
      <c r="G24" s="161">
        <f t="shared" si="7"/>
        <v>0.304352181866615</v>
      </c>
    </row>
    <row r="25" spans="1:7" ht="19.5" thickBot="1" x14ac:dyDescent="0.35">
      <c r="A25" s="134" t="s">
        <v>1586</v>
      </c>
      <c r="B25" s="151" t="s">
        <v>1587</v>
      </c>
      <c r="C25" s="162">
        <f>C14+C18+C24</f>
        <v>-22200000000</v>
      </c>
      <c r="D25" s="162">
        <f>D14+D18+D24</f>
        <v>7843430164.0391846</v>
      </c>
      <c r="E25" s="162">
        <f>E14+E18+E24</f>
        <v>149475957891.78961</v>
      </c>
      <c r="F25" s="154">
        <f t="shared" si="6"/>
        <v>-6.7331512563869191</v>
      </c>
      <c r="G25" s="154">
        <f t="shared" si="7"/>
        <v>19.057472912439749</v>
      </c>
    </row>
    <row r="26" spans="1:7" ht="21.75" customHeight="1" thickBot="1" x14ac:dyDescent="0.35">
      <c r="A26" s="137" t="s">
        <v>1588</v>
      </c>
      <c r="B26" s="138" t="s">
        <v>1589</v>
      </c>
      <c r="C26" s="166">
        <v>65500000000</v>
      </c>
      <c r="D26" s="166">
        <v>65500000000</v>
      </c>
      <c r="E26" s="166">
        <v>73343430164.039185</v>
      </c>
      <c r="F26" s="161">
        <f t="shared" si="6"/>
        <v>1.1197470254051785</v>
      </c>
      <c r="G26" s="161">
        <f t="shared" si="7"/>
        <v>1.1197470254051785</v>
      </c>
    </row>
    <row r="27" spans="1:7" ht="19.5" thickBot="1" x14ac:dyDescent="0.35">
      <c r="A27" s="134" t="s">
        <v>1590</v>
      </c>
      <c r="B27" s="151" t="s">
        <v>1591</v>
      </c>
      <c r="C27" s="167">
        <f>C25+C26</f>
        <v>43300000000</v>
      </c>
      <c r="D27" s="167">
        <f t="shared" ref="D27:E27" si="9">D25+D26</f>
        <v>73343430164.039185</v>
      </c>
      <c r="E27" s="167">
        <f t="shared" si="9"/>
        <v>222819388055.8288</v>
      </c>
      <c r="F27" s="154">
        <f t="shared" si="6"/>
        <v>5.1459442969013578</v>
      </c>
      <c r="G27" s="154">
        <f t="shared" si="7"/>
        <v>3.0380279127588277</v>
      </c>
    </row>
    <row r="28" spans="1:7" x14ac:dyDescent="0.25">
      <c r="C28" s="168">
        <f>C27-NERACA!C9</f>
        <v>0</v>
      </c>
      <c r="D28" s="168">
        <f>D27-NERACA!D9</f>
        <v>0</v>
      </c>
      <c r="E28" s="168">
        <f>E27-NERACA!E9</f>
        <v>0</v>
      </c>
    </row>
  </sheetData>
  <mergeCells count="6">
    <mergeCell ref="F4:G4"/>
    <mergeCell ref="A4:A5"/>
    <mergeCell ref="B4:B5"/>
    <mergeCell ref="C4:C5"/>
    <mergeCell ref="D4:D5"/>
    <mergeCell ref="E4:E5"/>
  </mergeCells>
  <pageMargins left="0.11811023622047245" right="0.11811023622047245" top="0.74803149606299213" bottom="0.74803149606299213" header="0.31496062992125984" footer="0.31496062992125984"/>
  <pageSetup scale="7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</sheetPr>
  <dimension ref="A1:G28"/>
  <sheetViews>
    <sheetView zoomScale="85" zoomScaleNormal="85" workbookViewId="0">
      <selection sqref="A1:XFD2"/>
    </sheetView>
  </sheetViews>
  <sheetFormatPr defaultRowHeight="15" x14ac:dyDescent="0.25"/>
  <cols>
    <col min="1" max="1" width="9.140625" style="129"/>
    <col min="2" max="2" width="63.28515625" style="129" customWidth="1"/>
    <col min="3" max="3" width="23" style="129" customWidth="1"/>
    <col min="4" max="4" width="23.140625" style="129" customWidth="1"/>
    <col min="5" max="5" width="19.5703125" style="129" hidden="1" customWidth="1"/>
    <col min="6" max="6" width="21.28515625" style="129" hidden="1" customWidth="1"/>
    <col min="7" max="7" width="22.7109375" style="129" hidden="1" customWidth="1"/>
    <col min="8" max="16384" width="9.140625" style="129"/>
  </cols>
  <sheetData>
    <row r="1" spans="1:7" ht="18.75" x14ac:dyDescent="0.25">
      <c r="A1" s="173" t="s">
        <v>1614</v>
      </c>
    </row>
    <row r="2" spans="1:7" ht="18.75" x14ac:dyDescent="0.25">
      <c r="A2" s="173" t="s">
        <v>1616</v>
      </c>
    </row>
    <row r="3" spans="1:7" ht="15.75" thickBot="1" x14ac:dyDescent="0.3"/>
    <row r="4" spans="1:7" ht="23.25" customHeight="1" thickBot="1" x14ac:dyDescent="0.3">
      <c r="A4" s="196" t="s">
        <v>1592</v>
      </c>
      <c r="B4" s="196" t="s">
        <v>49</v>
      </c>
      <c r="C4" s="196" t="s">
        <v>1593</v>
      </c>
      <c r="D4" s="196" t="s">
        <v>1610</v>
      </c>
      <c r="E4" s="196" t="s">
        <v>1594</v>
      </c>
      <c r="F4" s="198" t="s">
        <v>1555</v>
      </c>
      <c r="G4" s="199"/>
    </row>
    <row r="5" spans="1:7" ht="51" customHeight="1" thickBot="1" x14ac:dyDescent="0.3">
      <c r="A5" s="197"/>
      <c r="B5" s="197"/>
      <c r="C5" s="197"/>
      <c r="D5" s="197"/>
      <c r="E5" s="197"/>
      <c r="F5" s="130" t="s">
        <v>1575</v>
      </c>
      <c r="G5" s="130" t="s">
        <v>1576</v>
      </c>
    </row>
    <row r="6" spans="1:7" ht="14.25" customHeight="1" thickTop="1" thickBot="1" x14ac:dyDescent="0.35">
      <c r="A6" s="131">
        <v>1</v>
      </c>
      <c r="B6" s="132">
        <v>2</v>
      </c>
      <c r="C6" s="133">
        <v>3</v>
      </c>
      <c r="D6" s="133">
        <v>4</v>
      </c>
      <c r="E6" s="133">
        <v>5</v>
      </c>
      <c r="F6" s="133">
        <v>6</v>
      </c>
      <c r="G6" s="133">
        <v>7</v>
      </c>
    </row>
    <row r="7" spans="1:7" ht="19.5" thickBot="1" x14ac:dyDescent="0.35">
      <c r="A7" s="134" t="s">
        <v>1577</v>
      </c>
      <c r="B7" s="135" t="s">
        <v>1578</v>
      </c>
      <c r="C7" s="136"/>
      <c r="D7" s="136"/>
      <c r="E7" s="136"/>
      <c r="F7" s="136"/>
      <c r="G7" s="136"/>
    </row>
    <row r="8" spans="1:7" ht="19.5" thickBot="1" x14ac:dyDescent="0.35">
      <c r="A8" s="131">
        <v>1</v>
      </c>
      <c r="B8" s="144" t="s">
        <v>1597</v>
      </c>
      <c r="C8" s="164">
        <v>44804850000</v>
      </c>
      <c r="D8" s="164">
        <v>94508377137.037857</v>
      </c>
      <c r="E8" s="164">
        <v>298351888324</v>
      </c>
      <c r="F8" s="140">
        <f t="shared" ref="F8:F14" si="0">E8/C8</f>
        <v>6.6589194768869886</v>
      </c>
      <c r="G8" s="140">
        <f t="shared" ref="G8:G14" si="1">E8/D8</f>
        <v>3.1568829913499363</v>
      </c>
    </row>
    <row r="9" spans="1:7" ht="38.25" thickBot="1" x14ac:dyDescent="0.35">
      <c r="A9" s="141">
        <v>2</v>
      </c>
      <c r="B9" s="142" t="s">
        <v>1598</v>
      </c>
      <c r="C9" s="155">
        <v>-114879757677</v>
      </c>
      <c r="D9" s="165">
        <v>-88026000000</v>
      </c>
      <c r="E9" s="165">
        <v>-52824000000</v>
      </c>
      <c r="F9" s="143">
        <f t="shared" si="0"/>
        <v>0.45981991142879874</v>
      </c>
      <c r="G9" s="143">
        <f t="shared" si="1"/>
        <v>0.60009542635130531</v>
      </c>
    </row>
    <row r="10" spans="1:7" ht="19.5" thickBot="1" x14ac:dyDescent="0.35">
      <c r="A10" s="131">
        <v>3</v>
      </c>
      <c r="B10" s="144" t="s">
        <v>1599</v>
      </c>
      <c r="C10" s="164">
        <v>-15086092323</v>
      </c>
      <c r="D10" s="164">
        <v>-15642702388</v>
      </c>
      <c r="E10" s="164">
        <v>-17269666000</v>
      </c>
      <c r="F10" s="140">
        <f t="shared" si="0"/>
        <v>1.1447408401227241</v>
      </c>
      <c r="G10" s="140">
        <f t="shared" si="1"/>
        <v>1.1040078351965639</v>
      </c>
    </row>
    <row r="11" spans="1:7" ht="19.5" thickBot="1" x14ac:dyDescent="0.35">
      <c r="A11" s="141">
        <v>4</v>
      </c>
      <c r="B11" s="142" t="s">
        <v>1600</v>
      </c>
      <c r="C11" s="155">
        <v>-75078000000</v>
      </c>
      <c r="D11" s="165">
        <v>-87900000000</v>
      </c>
      <c r="E11" s="165">
        <v>-1282000000</v>
      </c>
      <c r="F11" s="143">
        <f t="shared" si="0"/>
        <v>1.70755747356083E-2</v>
      </c>
      <c r="G11" s="143">
        <f t="shared" si="1"/>
        <v>1.4584755403868032E-2</v>
      </c>
    </row>
    <row r="12" spans="1:7" ht="19.5" thickBot="1" x14ac:dyDescent="0.35">
      <c r="A12" s="131">
        <v>5</v>
      </c>
      <c r="B12" s="144" t="s">
        <v>1601</v>
      </c>
      <c r="C12" s="164">
        <v>138614000000</v>
      </c>
      <c r="D12" s="164">
        <v>907787000000</v>
      </c>
      <c r="E12" s="164">
        <v>266342300000</v>
      </c>
      <c r="F12" s="140">
        <f t="shared" si="0"/>
        <v>1.9214675285324714</v>
      </c>
      <c r="G12" s="140">
        <f t="shared" si="1"/>
        <v>0.29339734981884519</v>
      </c>
    </row>
    <row r="13" spans="1:7" ht="19.5" thickBot="1" x14ac:dyDescent="0.35">
      <c r="A13" s="141">
        <v>6</v>
      </c>
      <c r="B13" s="142" t="s">
        <v>1602</v>
      </c>
      <c r="C13" s="155">
        <v>-55023000000</v>
      </c>
      <c r="D13" s="165">
        <v>-55458205771.998627</v>
      </c>
      <c r="E13" s="165">
        <v>-92733564432.210388</v>
      </c>
      <c r="F13" s="143">
        <f t="shared" si="0"/>
        <v>1.6853600209405228</v>
      </c>
      <c r="G13" s="143">
        <f t="shared" si="1"/>
        <v>1.6721342340835781</v>
      </c>
    </row>
    <row r="14" spans="1:7" ht="26.25" customHeight="1" thickBot="1" x14ac:dyDescent="0.35">
      <c r="A14" s="131"/>
      <c r="B14" s="138" t="s">
        <v>1579</v>
      </c>
      <c r="C14" s="159">
        <f>SUM(C8:C13)</f>
        <v>-76648000000</v>
      </c>
      <c r="D14" s="159">
        <f t="shared" ref="D14:E14" si="2">SUM(D8:D13)</f>
        <v>755268468977.03918</v>
      </c>
      <c r="E14" s="159">
        <f t="shared" si="2"/>
        <v>400584957891.78961</v>
      </c>
      <c r="F14" s="160">
        <f t="shared" si="0"/>
        <v>-5.226293678788613</v>
      </c>
      <c r="G14" s="160">
        <f t="shared" si="1"/>
        <v>0.5303875037102439</v>
      </c>
    </row>
    <row r="15" spans="1:7" ht="19.5" thickBot="1" x14ac:dyDescent="0.35">
      <c r="A15" s="134" t="s">
        <v>1580</v>
      </c>
      <c r="B15" s="135" t="s">
        <v>1581</v>
      </c>
      <c r="C15" s="155"/>
      <c r="D15" s="155"/>
      <c r="E15" s="155"/>
      <c r="F15" s="143"/>
      <c r="G15" s="143"/>
    </row>
    <row r="16" spans="1:7" ht="19.5" thickBot="1" x14ac:dyDescent="0.35">
      <c r="A16" s="131">
        <v>1</v>
      </c>
      <c r="B16" s="144" t="s">
        <v>1604</v>
      </c>
      <c r="C16" s="164">
        <v>0</v>
      </c>
      <c r="D16" s="164">
        <v>0</v>
      </c>
      <c r="E16" s="164">
        <v>0</v>
      </c>
      <c r="F16" s="145">
        <v>0</v>
      </c>
      <c r="G16" s="145">
        <v>0</v>
      </c>
    </row>
    <row r="17" spans="1:7" ht="19.5" thickBot="1" x14ac:dyDescent="0.35">
      <c r="A17" s="141">
        <v>2</v>
      </c>
      <c r="B17" s="142" t="s">
        <v>1603</v>
      </c>
      <c r="C17" s="155">
        <v>-40450000000</v>
      </c>
      <c r="D17" s="165">
        <v>-54592811665</v>
      </c>
      <c r="E17" s="165">
        <v>-40244000000</v>
      </c>
      <c r="F17" s="143">
        <f>E17/C17</f>
        <v>0.9949072929542645</v>
      </c>
      <c r="G17" s="143">
        <f>E17/D17</f>
        <v>0.73716664836665358</v>
      </c>
    </row>
    <row r="18" spans="1:7" ht="26.25" customHeight="1" thickBot="1" x14ac:dyDescent="0.35">
      <c r="A18" s="131"/>
      <c r="B18" s="138" t="s">
        <v>1582</v>
      </c>
      <c r="C18" s="159">
        <f>SUM(C16:C17)</f>
        <v>-40450000000</v>
      </c>
      <c r="D18" s="159">
        <f t="shared" ref="D18:E18" si="3">SUM(D16:D17)</f>
        <v>-54592811665</v>
      </c>
      <c r="E18" s="159">
        <f t="shared" si="3"/>
        <v>-40244000000</v>
      </c>
      <c r="F18" s="161">
        <f>E18/C18</f>
        <v>0.9949072929542645</v>
      </c>
      <c r="G18" s="161">
        <f>E18/D18</f>
        <v>0.73716664836665358</v>
      </c>
    </row>
    <row r="19" spans="1:7" ht="19.5" thickBot="1" x14ac:dyDescent="0.35">
      <c r="A19" s="134" t="s">
        <v>1583</v>
      </c>
      <c r="B19" s="135" t="s">
        <v>1584</v>
      </c>
      <c r="C19" s="155"/>
      <c r="D19" s="155"/>
      <c r="E19" s="155"/>
      <c r="F19" s="143"/>
      <c r="G19" s="143"/>
    </row>
    <row r="20" spans="1:7" ht="38.25" thickBot="1" x14ac:dyDescent="0.35">
      <c r="A20" s="131">
        <v>1</v>
      </c>
      <c r="B20" s="144" t="s">
        <v>1605</v>
      </c>
      <c r="C20" s="164">
        <v>38030000000</v>
      </c>
      <c r="D20" s="164">
        <v>114478772852</v>
      </c>
      <c r="E20" s="164">
        <v>0</v>
      </c>
      <c r="F20" s="160">
        <f t="shared" ref="F20:F27" si="4">E20/C20</f>
        <v>0</v>
      </c>
      <c r="G20" s="160">
        <f t="shared" ref="G20:G27" si="5">E20/D20</f>
        <v>0</v>
      </c>
    </row>
    <row r="21" spans="1:7" ht="38.25" thickBot="1" x14ac:dyDescent="0.35">
      <c r="A21" s="141">
        <v>2</v>
      </c>
      <c r="B21" s="142" t="s">
        <v>1606</v>
      </c>
      <c r="C21" s="155">
        <v>-16754000000</v>
      </c>
      <c r="D21" s="165">
        <v>-807496000000</v>
      </c>
      <c r="E21" s="165">
        <v>-136452000000</v>
      </c>
      <c r="F21" s="143">
        <f t="shared" si="4"/>
        <v>8.1444431180613588</v>
      </c>
      <c r="G21" s="143">
        <f t="shared" si="5"/>
        <v>0.16898164201432578</v>
      </c>
    </row>
    <row r="22" spans="1:7" ht="19.5" thickBot="1" x14ac:dyDescent="0.35">
      <c r="A22" s="131">
        <v>3</v>
      </c>
      <c r="B22" s="144" t="s">
        <v>1607</v>
      </c>
      <c r="C22" s="164">
        <v>-138378000000</v>
      </c>
      <c r="D22" s="164">
        <v>-116815000000</v>
      </c>
      <c r="E22" s="164">
        <v>-74413000000</v>
      </c>
      <c r="F22" s="160">
        <f t="shared" si="4"/>
        <v>0.537751665727211</v>
      </c>
      <c r="G22" s="160">
        <f t="shared" si="5"/>
        <v>0.63701579420451138</v>
      </c>
    </row>
    <row r="23" spans="1:7" ht="19.5" thickBot="1" x14ac:dyDescent="0.35">
      <c r="A23" s="141">
        <v>4</v>
      </c>
      <c r="B23" s="142" t="s">
        <v>1608</v>
      </c>
      <c r="C23" s="155">
        <v>212000000000</v>
      </c>
      <c r="D23" s="165">
        <v>117000000000</v>
      </c>
      <c r="E23" s="165">
        <v>0</v>
      </c>
      <c r="F23" s="143">
        <f t="shared" si="4"/>
        <v>0</v>
      </c>
      <c r="G23" s="143">
        <f t="shared" si="5"/>
        <v>0</v>
      </c>
    </row>
    <row r="24" spans="1:7" ht="26.25" customHeight="1" thickBot="1" x14ac:dyDescent="0.35">
      <c r="A24" s="131"/>
      <c r="B24" s="138" t="s">
        <v>1585</v>
      </c>
      <c r="C24" s="159">
        <f>SUM(C20:C23)</f>
        <v>94898000000</v>
      </c>
      <c r="D24" s="159">
        <f t="shared" ref="D24:E24" si="6">SUM(D20:D23)</f>
        <v>-692832227148</v>
      </c>
      <c r="E24" s="159">
        <f t="shared" si="6"/>
        <v>-210865000000</v>
      </c>
      <c r="F24" s="161">
        <f t="shared" si="4"/>
        <v>-2.2220173238635166</v>
      </c>
      <c r="G24" s="161">
        <f t="shared" si="5"/>
        <v>0.304352181866615</v>
      </c>
    </row>
    <row r="25" spans="1:7" ht="38.25" thickBot="1" x14ac:dyDescent="0.35">
      <c r="A25" s="134" t="s">
        <v>1586</v>
      </c>
      <c r="B25" s="151" t="s">
        <v>1587</v>
      </c>
      <c r="C25" s="162">
        <f>C14+C18+C24</f>
        <v>-22200000000</v>
      </c>
      <c r="D25" s="162">
        <f>D14+D18+D24</f>
        <v>7843430164.0391846</v>
      </c>
      <c r="E25" s="162">
        <f>E14+E18+E24</f>
        <v>149475957891.78961</v>
      </c>
      <c r="F25" s="154">
        <f t="shared" si="4"/>
        <v>-6.7331512563869191</v>
      </c>
      <c r="G25" s="154">
        <f t="shared" si="5"/>
        <v>19.057472912439749</v>
      </c>
    </row>
    <row r="26" spans="1:7" ht="21.75" customHeight="1" thickBot="1" x14ac:dyDescent="0.35">
      <c r="A26" s="137" t="s">
        <v>1588</v>
      </c>
      <c r="B26" s="138" t="s">
        <v>1589</v>
      </c>
      <c r="C26" s="166">
        <v>65500000000</v>
      </c>
      <c r="D26" s="166">
        <v>65500000000</v>
      </c>
      <c r="E26" s="166">
        <v>73343430164.039185</v>
      </c>
      <c r="F26" s="161">
        <f t="shared" si="4"/>
        <v>1.1197470254051785</v>
      </c>
      <c r="G26" s="161">
        <f t="shared" si="5"/>
        <v>1.1197470254051785</v>
      </c>
    </row>
    <row r="27" spans="1:7" ht="19.5" thickBot="1" x14ac:dyDescent="0.35">
      <c r="A27" s="134" t="s">
        <v>1590</v>
      </c>
      <c r="B27" s="151" t="s">
        <v>1591</v>
      </c>
      <c r="C27" s="167">
        <f>C25+C26</f>
        <v>43300000000</v>
      </c>
      <c r="D27" s="167">
        <f t="shared" ref="D27:E27" si="7">D25+D26</f>
        <v>73343430164.039185</v>
      </c>
      <c r="E27" s="167">
        <f t="shared" si="7"/>
        <v>222819388055.8288</v>
      </c>
      <c r="F27" s="154">
        <f t="shared" si="4"/>
        <v>5.1459442969013578</v>
      </c>
      <c r="G27" s="154">
        <f t="shared" si="5"/>
        <v>3.0380279127588277</v>
      </c>
    </row>
    <row r="28" spans="1:7" x14ac:dyDescent="0.25">
      <c r="C28" s="168">
        <f>C27-NERACA!C9</f>
        <v>0</v>
      </c>
      <c r="D28" s="168">
        <f>D27-NERACA!D9</f>
        <v>0</v>
      </c>
      <c r="E28" s="168">
        <f>E27-NERACA!E9</f>
        <v>0</v>
      </c>
    </row>
  </sheetData>
  <mergeCells count="6">
    <mergeCell ref="F4:G4"/>
    <mergeCell ref="A4:A5"/>
    <mergeCell ref="B4:B5"/>
    <mergeCell ref="C4:C5"/>
    <mergeCell ref="D4:D5"/>
    <mergeCell ref="E4:E5"/>
  </mergeCells>
  <pageMargins left="0.11811023622047245" right="0.11811023622047245" top="0.74803149606299213" bottom="0.74803149606299213" header="0.31496062992125984" footer="0.31496062992125984"/>
  <pageSetup scale="88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LR</vt:lpstr>
      <vt:lpstr>REVIS RKAP (LR) </vt:lpstr>
      <vt:lpstr>NERACA</vt:lpstr>
      <vt:lpstr>REVISI RKAP (NERACA)</vt:lpstr>
      <vt:lpstr>ARUS KAS</vt:lpstr>
      <vt:lpstr>REVISI RKAP (ARUS KAS)</vt:lpstr>
      <vt:lpstr>'ARUS KAS'!Print_Area</vt:lpstr>
      <vt:lpstr>LR!Print_Area</vt:lpstr>
      <vt:lpstr>NERACA!Print_Area</vt:lpstr>
      <vt:lpstr>'REVIS RKAP (LR) '!Print_Area</vt:lpstr>
      <vt:lpstr>'REVISI RKAP (ARUS KAS)'!Print_Area</vt:lpstr>
      <vt:lpstr>'REVISI RKAP (NERACA)'!Print_Area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cp:lastPrinted>2021-09-14T09:49:41Z</cp:lastPrinted>
  <dcterms:created xsi:type="dcterms:W3CDTF">2021-09-06T09:41:21Z</dcterms:created>
  <dcterms:modified xsi:type="dcterms:W3CDTF">2021-12-13T07:57:04Z</dcterms:modified>
</cp:coreProperties>
</file>